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Arnaud\Documents\PlaneFR\data\"/>
    </mc:Choice>
  </mc:AlternateContent>
  <xr:revisionPtr revIDLastSave="0" documentId="13_ncr:1_{DC4DB8DD-7B4A-4D52-8318-C3C6FCF5EB0C}" xr6:coauthVersionLast="47" xr6:coauthVersionMax="47" xr10:uidLastSave="{00000000-0000-0000-0000-000000000000}"/>
  <bookViews>
    <workbookView xWindow="-98" yWindow="-98" windowWidth="14595" windowHeight="8746" firstSheet="1" activeTab="1" xr2:uid="{56C2DB39-6C11-0648-B085-E2E3097DD937}"/>
  </bookViews>
  <sheets>
    <sheet name="Tableur_plat_Erreurs" sheetId="16" r:id="rId1"/>
    <sheet name="ADEME" sheetId="11" r:id="rId2"/>
    <sheet name="COMPARAISONS_2050" sheetId="10" r:id="rId3"/>
    <sheet name="COMPARAISONS_2030" sheetId="13" r:id="rId4"/>
    <sheet name="Consignes" sheetId="14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xlnm._FilterDatabase" localSheetId="1" hidden="1">ADEME!$A$1:$Z$3001</definedName>
    <definedName name="_xlnm._FilterDatabase" localSheetId="3" hidden="1">COMPARAISONS_2030!$A$9:$J$593</definedName>
    <definedName name="_xlnm._FilterDatabase" localSheetId="2" hidden="1">COMPARAISONS_2050!$A$1:$Q$594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297" i="13" l="1"/>
  <c r="I297" i="13"/>
  <c r="H297" i="13"/>
  <c r="G297" i="13"/>
  <c r="F297" i="13"/>
  <c r="E297" i="13"/>
  <c r="J295" i="13"/>
  <c r="I295" i="13"/>
  <c r="H295" i="13"/>
  <c r="G295" i="13"/>
  <c r="F295" i="13"/>
  <c r="E295" i="13"/>
  <c r="J294" i="13"/>
  <c r="I294" i="13"/>
  <c r="H294" i="13"/>
  <c r="G294" i="13"/>
  <c r="F294" i="13"/>
  <c r="E294" i="13"/>
  <c r="J293" i="13"/>
  <c r="I293" i="13"/>
  <c r="H293" i="13"/>
  <c r="G293" i="13"/>
  <c r="F293" i="13"/>
  <c r="E293" i="13"/>
  <c r="J292" i="13"/>
  <c r="I292" i="13"/>
  <c r="H292" i="13"/>
  <c r="G292" i="13"/>
  <c r="F292" i="13"/>
  <c r="E292" i="13"/>
  <c r="J291" i="13"/>
  <c r="I291" i="13"/>
  <c r="H291" i="13"/>
  <c r="G291" i="13"/>
  <c r="F291" i="13"/>
  <c r="E291" i="13"/>
  <c r="J290" i="13"/>
  <c r="I290" i="13"/>
  <c r="H290" i="13"/>
  <c r="G290" i="13"/>
  <c r="F290" i="13"/>
  <c r="E290" i="13"/>
  <c r="J289" i="13"/>
  <c r="I289" i="13"/>
  <c r="H289" i="13"/>
  <c r="G289" i="13"/>
  <c r="F289" i="13"/>
  <c r="E289" i="13"/>
  <c r="J288" i="13"/>
  <c r="I288" i="13"/>
  <c r="H288" i="13"/>
  <c r="G288" i="13"/>
  <c r="F288" i="13"/>
  <c r="E288" i="13"/>
  <c r="J287" i="13"/>
  <c r="I287" i="13"/>
  <c r="H287" i="13"/>
  <c r="G287" i="13"/>
  <c r="F287" i="13"/>
  <c r="E287" i="13"/>
  <c r="J286" i="13"/>
  <c r="I286" i="13"/>
  <c r="H286" i="13"/>
  <c r="G286" i="13"/>
  <c r="F286" i="13"/>
  <c r="E286" i="13"/>
  <c r="J285" i="13"/>
  <c r="I285" i="13"/>
  <c r="H285" i="13"/>
  <c r="G285" i="13"/>
  <c r="F285" i="13"/>
  <c r="E285" i="13"/>
  <c r="J284" i="13"/>
  <c r="I284" i="13"/>
  <c r="H284" i="13"/>
  <c r="G284" i="13"/>
  <c r="F284" i="13"/>
  <c r="E284" i="13"/>
  <c r="J283" i="13"/>
  <c r="I283" i="13"/>
  <c r="H283" i="13"/>
  <c r="G283" i="13"/>
  <c r="F283" i="13"/>
  <c r="E283" i="13"/>
  <c r="J282" i="13"/>
  <c r="I282" i="13"/>
  <c r="H282" i="13"/>
  <c r="G282" i="13"/>
  <c r="F282" i="13"/>
  <c r="E282" i="13"/>
  <c r="J281" i="13"/>
  <c r="I281" i="13"/>
  <c r="H281" i="13"/>
  <c r="G281" i="13"/>
  <c r="F281" i="13"/>
  <c r="E281" i="13"/>
  <c r="J280" i="13"/>
  <c r="I280" i="13"/>
  <c r="H280" i="13"/>
  <c r="G280" i="13"/>
  <c r="F280" i="13"/>
  <c r="E280" i="13"/>
  <c r="J279" i="13"/>
  <c r="I279" i="13"/>
  <c r="H279" i="13"/>
  <c r="G279" i="13"/>
  <c r="F279" i="13"/>
  <c r="E279" i="13"/>
  <c r="J278" i="13"/>
  <c r="I278" i="13"/>
  <c r="H278" i="13"/>
  <c r="G278" i="13"/>
  <c r="F278" i="13"/>
  <c r="E278" i="13"/>
  <c r="J277" i="13"/>
  <c r="I277" i="13"/>
  <c r="H277" i="13"/>
  <c r="G277" i="13"/>
  <c r="F277" i="13"/>
  <c r="E277" i="13"/>
  <c r="J276" i="13"/>
  <c r="I276" i="13"/>
  <c r="H276" i="13"/>
  <c r="G276" i="13"/>
  <c r="F276" i="13"/>
  <c r="E276" i="13"/>
  <c r="J275" i="13"/>
  <c r="I275" i="13"/>
  <c r="H275" i="13"/>
  <c r="G275" i="13"/>
  <c r="F275" i="13"/>
  <c r="E275" i="13"/>
  <c r="J274" i="13"/>
  <c r="I274" i="13"/>
  <c r="H274" i="13"/>
  <c r="G274" i="13"/>
  <c r="F274" i="13"/>
  <c r="E274" i="13"/>
  <c r="J273" i="13"/>
  <c r="I273" i="13"/>
  <c r="H273" i="13"/>
  <c r="G273" i="13"/>
  <c r="F273" i="13"/>
  <c r="E273" i="13"/>
  <c r="J272" i="13"/>
  <c r="I272" i="13"/>
  <c r="H272" i="13"/>
  <c r="G272" i="13"/>
  <c r="F272" i="13"/>
  <c r="E272" i="13"/>
  <c r="E272" i="10"/>
  <c r="J269" i="10"/>
  <c r="I269" i="10"/>
  <c r="H269" i="10"/>
  <c r="G269" i="10"/>
  <c r="F269" i="10"/>
  <c r="E269" i="10"/>
  <c r="J229" i="10"/>
  <c r="I229" i="10"/>
  <c r="H229" i="10"/>
  <c r="G229" i="10"/>
  <c r="F229" i="10"/>
  <c r="E229" i="10"/>
  <c r="J228" i="10"/>
  <c r="I228" i="10"/>
  <c r="H228" i="10"/>
  <c r="G228" i="10"/>
  <c r="F228" i="10"/>
  <c r="E228" i="10"/>
  <c r="J229" i="13"/>
  <c r="I229" i="13"/>
  <c r="H229" i="13"/>
  <c r="G229" i="13"/>
  <c r="F229" i="13"/>
  <c r="E229" i="13"/>
  <c r="J228" i="13"/>
  <c r="I228" i="13"/>
  <c r="H228" i="13"/>
  <c r="G228" i="13"/>
  <c r="F228" i="13"/>
  <c r="E228" i="13"/>
  <c r="J81" i="13"/>
  <c r="I81" i="13"/>
  <c r="H81" i="13"/>
  <c r="G81" i="13"/>
  <c r="F81" i="13"/>
  <c r="E81" i="13"/>
  <c r="J81" i="10"/>
  <c r="I81" i="10"/>
  <c r="H81" i="10"/>
  <c r="G81" i="10"/>
  <c r="F81" i="10"/>
  <c r="E81" i="10"/>
  <c r="J260" i="10"/>
  <c r="I260" i="10"/>
  <c r="H260" i="10"/>
  <c r="G260" i="10"/>
  <c r="F260" i="10"/>
  <c r="E260" i="10"/>
  <c r="J260" i="13"/>
  <c r="I260" i="13"/>
  <c r="H260" i="13"/>
  <c r="G260" i="13"/>
  <c r="F260" i="13"/>
  <c r="E260" i="13"/>
  <c r="J593" i="13"/>
  <c r="I593" i="13"/>
  <c r="H593" i="13"/>
  <c r="G593" i="13"/>
  <c r="F593" i="13"/>
  <c r="E593" i="13"/>
  <c r="J592" i="13"/>
  <c r="I592" i="13"/>
  <c r="H592" i="13"/>
  <c r="G592" i="13"/>
  <c r="F592" i="13"/>
  <c r="E592" i="13"/>
  <c r="J591" i="13"/>
  <c r="I591" i="13"/>
  <c r="H591" i="13"/>
  <c r="G591" i="13"/>
  <c r="F591" i="13"/>
  <c r="E591" i="13"/>
  <c r="J590" i="13"/>
  <c r="I590" i="13"/>
  <c r="H590" i="13"/>
  <c r="G590" i="13"/>
  <c r="F590" i="13"/>
  <c r="E590" i="13"/>
  <c r="J589" i="13"/>
  <c r="I589" i="13"/>
  <c r="H589" i="13"/>
  <c r="G589" i="13"/>
  <c r="F589" i="13"/>
  <c r="E589" i="13"/>
  <c r="J588" i="13"/>
  <c r="I588" i="13"/>
  <c r="H588" i="13"/>
  <c r="G588" i="13"/>
  <c r="F588" i="13"/>
  <c r="E588" i="13"/>
  <c r="J587" i="13"/>
  <c r="I587" i="13"/>
  <c r="H587" i="13"/>
  <c r="G587" i="13"/>
  <c r="F587" i="13"/>
  <c r="E587" i="13"/>
  <c r="J586" i="13"/>
  <c r="I586" i="13"/>
  <c r="H586" i="13"/>
  <c r="G586" i="13"/>
  <c r="F586" i="13"/>
  <c r="E586" i="13"/>
  <c r="J585" i="13"/>
  <c r="I585" i="13"/>
  <c r="H585" i="13"/>
  <c r="G585" i="13"/>
  <c r="F585" i="13"/>
  <c r="E585" i="13"/>
  <c r="J584" i="13"/>
  <c r="I584" i="13"/>
  <c r="H584" i="13"/>
  <c r="G584" i="13"/>
  <c r="F584" i="13"/>
  <c r="E584" i="13"/>
  <c r="J583" i="13"/>
  <c r="I583" i="13"/>
  <c r="H583" i="13"/>
  <c r="G583" i="13"/>
  <c r="F583" i="13"/>
  <c r="E583" i="13"/>
  <c r="J582" i="13"/>
  <c r="I582" i="13"/>
  <c r="H582" i="13"/>
  <c r="G582" i="13"/>
  <c r="F582" i="13"/>
  <c r="E582" i="13"/>
  <c r="J581" i="13"/>
  <c r="I581" i="13"/>
  <c r="H581" i="13"/>
  <c r="G581" i="13"/>
  <c r="F581" i="13"/>
  <c r="E581" i="13"/>
  <c r="J580" i="13"/>
  <c r="I580" i="13"/>
  <c r="H580" i="13"/>
  <c r="G580" i="13"/>
  <c r="F580" i="13"/>
  <c r="E580" i="13"/>
  <c r="J579" i="13"/>
  <c r="I579" i="13"/>
  <c r="H579" i="13"/>
  <c r="G579" i="13"/>
  <c r="F579" i="13"/>
  <c r="E579" i="13"/>
  <c r="J578" i="13"/>
  <c r="I578" i="13"/>
  <c r="H578" i="13"/>
  <c r="G578" i="13"/>
  <c r="F578" i="13"/>
  <c r="E578" i="13"/>
  <c r="J577" i="13"/>
  <c r="I577" i="13"/>
  <c r="H577" i="13"/>
  <c r="G577" i="13"/>
  <c r="F577" i="13"/>
  <c r="E577" i="13"/>
  <c r="J576" i="13"/>
  <c r="I576" i="13"/>
  <c r="H576" i="13"/>
  <c r="G576" i="13"/>
  <c r="F576" i="13"/>
  <c r="E576" i="13"/>
  <c r="J575" i="13"/>
  <c r="I575" i="13"/>
  <c r="H575" i="13"/>
  <c r="G575" i="13"/>
  <c r="F575" i="13"/>
  <c r="E575" i="13"/>
  <c r="J574" i="13"/>
  <c r="I574" i="13"/>
  <c r="H574" i="13"/>
  <c r="G574" i="13"/>
  <c r="F574" i="13"/>
  <c r="E574" i="13"/>
  <c r="J573" i="13"/>
  <c r="I573" i="13"/>
  <c r="H573" i="13"/>
  <c r="G573" i="13"/>
  <c r="F573" i="13"/>
  <c r="E573" i="13"/>
  <c r="J572" i="13"/>
  <c r="I572" i="13"/>
  <c r="H572" i="13"/>
  <c r="G572" i="13"/>
  <c r="F572" i="13"/>
  <c r="E572" i="13"/>
  <c r="J571" i="13"/>
  <c r="I571" i="13"/>
  <c r="H571" i="13"/>
  <c r="G571" i="13"/>
  <c r="F571" i="13"/>
  <c r="E571" i="13"/>
  <c r="J570" i="13"/>
  <c r="I570" i="13"/>
  <c r="H570" i="13"/>
  <c r="G570" i="13"/>
  <c r="F570" i="13"/>
  <c r="E570" i="13"/>
  <c r="J569" i="13"/>
  <c r="I569" i="13"/>
  <c r="H569" i="13"/>
  <c r="G569" i="13"/>
  <c r="F569" i="13"/>
  <c r="E569" i="13"/>
  <c r="J568" i="13"/>
  <c r="I568" i="13"/>
  <c r="H568" i="13"/>
  <c r="G568" i="13"/>
  <c r="F568" i="13"/>
  <c r="E568" i="13"/>
  <c r="J567" i="13"/>
  <c r="I567" i="13"/>
  <c r="H567" i="13"/>
  <c r="G567" i="13"/>
  <c r="F567" i="13"/>
  <c r="E567" i="13"/>
  <c r="J566" i="13"/>
  <c r="I566" i="13"/>
  <c r="H566" i="13"/>
  <c r="G566" i="13"/>
  <c r="F566" i="13"/>
  <c r="E566" i="13"/>
  <c r="J565" i="13"/>
  <c r="I565" i="13"/>
  <c r="H565" i="13"/>
  <c r="G565" i="13"/>
  <c r="F565" i="13"/>
  <c r="E565" i="13"/>
  <c r="J564" i="13"/>
  <c r="I564" i="13"/>
  <c r="H564" i="13"/>
  <c r="G564" i="13"/>
  <c r="F564" i="13"/>
  <c r="E564" i="13"/>
  <c r="J563" i="13"/>
  <c r="I563" i="13"/>
  <c r="H563" i="13"/>
  <c r="G563" i="13"/>
  <c r="F563" i="13"/>
  <c r="E563" i="13"/>
  <c r="J562" i="13"/>
  <c r="I562" i="13"/>
  <c r="H562" i="13"/>
  <c r="G562" i="13"/>
  <c r="F562" i="13"/>
  <c r="E562" i="13"/>
  <c r="J561" i="13"/>
  <c r="I561" i="13"/>
  <c r="H561" i="13"/>
  <c r="G561" i="13"/>
  <c r="F561" i="13"/>
  <c r="E561" i="13"/>
  <c r="J560" i="13"/>
  <c r="I560" i="13"/>
  <c r="H560" i="13"/>
  <c r="G560" i="13"/>
  <c r="F560" i="13"/>
  <c r="E560" i="13"/>
  <c r="J559" i="13"/>
  <c r="I559" i="13"/>
  <c r="H559" i="13"/>
  <c r="G559" i="13"/>
  <c r="F559" i="13"/>
  <c r="E559" i="13"/>
  <c r="J558" i="13"/>
  <c r="I558" i="13"/>
  <c r="H558" i="13"/>
  <c r="G558" i="13"/>
  <c r="F558" i="13"/>
  <c r="E558" i="13"/>
  <c r="J557" i="13"/>
  <c r="I557" i="13"/>
  <c r="H557" i="13"/>
  <c r="G557" i="13"/>
  <c r="F557" i="13"/>
  <c r="E557" i="13"/>
  <c r="J555" i="13"/>
  <c r="I555" i="13"/>
  <c r="H555" i="13"/>
  <c r="G555" i="13"/>
  <c r="F555" i="13"/>
  <c r="E555" i="13"/>
  <c r="J554" i="13"/>
  <c r="I554" i="13"/>
  <c r="H554" i="13"/>
  <c r="G554" i="13"/>
  <c r="F554" i="13"/>
  <c r="E554" i="13"/>
  <c r="J553" i="13"/>
  <c r="I553" i="13"/>
  <c r="H553" i="13"/>
  <c r="G553" i="13"/>
  <c r="F553" i="13"/>
  <c r="E553" i="13"/>
  <c r="J552" i="13"/>
  <c r="I552" i="13"/>
  <c r="H552" i="13"/>
  <c r="G552" i="13"/>
  <c r="F552" i="13"/>
  <c r="E552" i="13"/>
  <c r="J551" i="13"/>
  <c r="I551" i="13"/>
  <c r="H551" i="13"/>
  <c r="G551" i="13"/>
  <c r="F551" i="13"/>
  <c r="E551" i="13"/>
  <c r="J550" i="13"/>
  <c r="I550" i="13"/>
  <c r="H550" i="13"/>
  <c r="G550" i="13"/>
  <c r="F550" i="13"/>
  <c r="E550" i="13"/>
  <c r="J549" i="13"/>
  <c r="I549" i="13"/>
  <c r="H549" i="13"/>
  <c r="G549" i="13"/>
  <c r="F549" i="13"/>
  <c r="E549" i="13"/>
  <c r="J548" i="13"/>
  <c r="I548" i="13"/>
  <c r="H548" i="13"/>
  <c r="G548" i="13"/>
  <c r="F548" i="13"/>
  <c r="E548" i="13"/>
  <c r="J547" i="13"/>
  <c r="I547" i="13"/>
  <c r="H547" i="13"/>
  <c r="G547" i="13"/>
  <c r="F547" i="13"/>
  <c r="E547" i="13"/>
  <c r="J546" i="13"/>
  <c r="I546" i="13"/>
  <c r="H546" i="13"/>
  <c r="G546" i="13"/>
  <c r="F546" i="13"/>
  <c r="E546" i="13"/>
  <c r="J545" i="13"/>
  <c r="I545" i="13"/>
  <c r="H545" i="13"/>
  <c r="G545" i="13"/>
  <c r="F545" i="13"/>
  <c r="E545" i="13"/>
  <c r="J544" i="13"/>
  <c r="I544" i="13"/>
  <c r="H544" i="13"/>
  <c r="G544" i="13"/>
  <c r="F544" i="13"/>
  <c r="E544" i="13"/>
  <c r="J543" i="13"/>
  <c r="I543" i="13"/>
  <c r="H543" i="13"/>
  <c r="G543" i="13"/>
  <c r="F543" i="13"/>
  <c r="E543" i="13"/>
  <c r="J542" i="13"/>
  <c r="I542" i="13"/>
  <c r="H542" i="13"/>
  <c r="G542" i="13"/>
  <c r="F542" i="13"/>
  <c r="E542" i="13"/>
  <c r="J541" i="13"/>
  <c r="I541" i="13"/>
  <c r="H541" i="13"/>
  <c r="G541" i="13"/>
  <c r="F541" i="13"/>
  <c r="E541" i="13"/>
  <c r="J540" i="13"/>
  <c r="I540" i="13"/>
  <c r="H540" i="13"/>
  <c r="G540" i="13"/>
  <c r="F540" i="13"/>
  <c r="E540" i="13"/>
  <c r="J539" i="13"/>
  <c r="I539" i="13"/>
  <c r="H539" i="13"/>
  <c r="G539" i="13"/>
  <c r="F539" i="13"/>
  <c r="E539" i="13"/>
  <c r="J538" i="13"/>
  <c r="I538" i="13"/>
  <c r="H538" i="13"/>
  <c r="G538" i="13"/>
  <c r="F538" i="13"/>
  <c r="E538" i="13"/>
  <c r="J537" i="13"/>
  <c r="I537" i="13"/>
  <c r="H537" i="13"/>
  <c r="G537" i="13"/>
  <c r="F537" i="13"/>
  <c r="E537" i="13"/>
  <c r="J536" i="13"/>
  <c r="I536" i="13"/>
  <c r="H536" i="13"/>
  <c r="G536" i="13"/>
  <c r="F536" i="13"/>
  <c r="E536" i="13"/>
  <c r="J535" i="13"/>
  <c r="I535" i="13"/>
  <c r="H535" i="13"/>
  <c r="G535" i="13"/>
  <c r="F535" i="13"/>
  <c r="E535" i="13"/>
  <c r="J534" i="13"/>
  <c r="I534" i="13"/>
  <c r="H534" i="13"/>
  <c r="G534" i="13"/>
  <c r="F534" i="13"/>
  <c r="E534" i="13"/>
  <c r="J533" i="13"/>
  <c r="I533" i="13"/>
  <c r="H533" i="13"/>
  <c r="G533" i="13"/>
  <c r="F533" i="13"/>
  <c r="E533" i="13"/>
  <c r="J532" i="13"/>
  <c r="I532" i="13"/>
  <c r="H532" i="13"/>
  <c r="G532" i="13"/>
  <c r="F532" i="13"/>
  <c r="E532" i="13"/>
  <c r="J531" i="13"/>
  <c r="I531" i="13"/>
  <c r="H531" i="13"/>
  <c r="G531" i="13"/>
  <c r="F531" i="13"/>
  <c r="E531" i="13"/>
  <c r="J530" i="13"/>
  <c r="I530" i="13"/>
  <c r="H530" i="13"/>
  <c r="G530" i="13"/>
  <c r="F530" i="13"/>
  <c r="E530" i="13"/>
  <c r="J529" i="13"/>
  <c r="I529" i="13"/>
  <c r="H529" i="13"/>
  <c r="G529" i="13"/>
  <c r="F529" i="13"/>
  <c r="E529" i="13"/>
  <c r="J528" i="13"/>
  <c r="I528" i="13"/>
  <c r="H528" i="13"/>
  <c r="G528" i="13"/>
  <c r="F528" i="13"/>
  <c r="E528" i="13"/>
  <c r="J527" i="13"/>
  <c r="I527" i="13"/>
  <c r="H527" i="13"/>
  <c r="G527" i="13"/>
  <c r="F527" i="13"/>
  <c r="E527" i="13"/>
  <c r="J526" i="13"/>
  <c r="I526" i="13"/>
  <c r="H526" i="13"/>
  <c r="G526" i="13"/>
  <c r="F526" i="13"/>
  <c r="E526" i="13"/>
  <c r="J525" i="13"/>
  <c r="I525" i="13"/>
  <c r="H525" i="13"/>
  <c r="G525" i="13"/>
  <c r="F525" i="13"/>
  <c r="E525" i="13"/>
  <c r="J524" i="13"/>
  <c r="I524" i="13"/>
  <c r="H524" i="13"/>
  <c r="G524" i="13"/>
  <c r="F524" i="13"/>
  <c r="E524" i="13"/>
  <c r="J523" i="13"/>
  <c r="I523" i="13"/>
  <c r="H523" i="13"/>
  <c r="G523" i="13"/>
  <c r="F523" i="13"/>
  <c r="E523" i="13"/>
  <c r="J522" i="13"/>
  <c r="I522" i="13"/>
  <c r="H522" i="13"/>
  <c r="G522" i="13"/>
  <c r="F522" i="13"/>
  <c r="E522" i="13"/>
  <c r="J521" i="13"/>
  <c r="I521" i="13"/>
  <c r="H521" i="13"/>
  <c r="G521" i="13"/>
  <c r="F521" i="13"/>
  <c r="E521" i="13"/>
  <c r="J520" i="13"/>
  <c r="I520" i="13"/>
  <c r="H520" i="13"/>
  <c r="G520" i="13"/>
  <c r="F520" i="13"/>
  <c r="E520" i="13"/>
  <c r="J519" i="13"/>
  <c r="I519" i="13"/>
  <c r="H519" i="13"/>
  <c r="G519" i="13"/>
  <c r="F519" i="13"/>
  <c r="E519" i="13"/>
  <c r="J508" i="13"/>
  <c r="I508" i="13"/>
  <c r="H508" i="13"/>
  <c r="G508" i="13"/>
  <c r="F508" i="13"/>
  <c r="E508" i="13"/>
  <c r="J507" i="13"/>
  <c r="I507" i="13"/>
  <c r="H507" i="13"/>
  <c r="G507" i="13"/>
  <c r="F507" i="13"/>
  <c r="E507" i="13"/>
  <c r="J506" i="13"/>
  <c r="I506" i="13"/>
  <c r="H506" i="13"/>
  <c r="G506" i="13"/>
  <c r="F506" i="13"/>
  <c r="E506" i="13"/>
  <c r="J505" i="13"/>
  <c r="I505" i="13"/>
  <c r="H505" i="13"/>
  <c r="G505" i="13"/>
  <c r="F505" i="13"/>
  <c r="E505" i="13"/>
  <c r="J504" i="13"/>
  <c r="I504" i="13"/>
  <c r="H504" i="13"/>
  <c r="G504" i="13"/>
  <c r="F504" i="13"/>
  <c r="E504" i="13"/>
  <c r="J503" i="13"/>
  <c r="I503" i="13"/>
  <c r="H503" i="13"/>
  <c r="G503" i="13"/>
  <c r="F503" i="13"/>
  <c r="E503" i="13"/>
  <c r="J502" i="13"/>
  <c r="I502" i="13"/>
  <c r="H502" i="13"/>
  <c r="G502" i="13"/>
  <c r="F502" i="13"/>
  <c r="E502" i="13"/>
  <c r="J500" i="13"/>
  <c r="I500" i="13"/>
  <c r="H500" i="13"/>
  <c r="G500" i="13"/>
  <c r="F500" i="13"/>
  <c r="E500" i="13"/>
  <c r="J499" i="13"/>
  <c r="I499" i="13"/>
  <c r="H499" i="13"/>
  <c r="G499" i="13"/>
  <c r="F499" i="13"/>
  <c r="E499" i="13"/>
  <c r="J498" i="13"/>
  <c r="I498" i="13"/>
  <c r="H498" i="13"/>
  <c r="G498" i="13"/>
  <c r="F498" i="13"/>
  <c r="E498" i="13"/>
  <c r="J497" i="13"/>
  <c r="I497" i="13"/>
  <c r="H497" i="13"/>
  <c r="G497" i="13"/>
  <c r="F497" i="13"/>
  <c r="E497" i="13"/>
  <c r="J496" i="13"/>
  <c r="I496" i="13"/>
  <c r="H496" i="13"/>
  <c r="G496" i="13"/>
  <c r="F496" i="13"/>
  <c r="E496" i="13"/>
  <c r="J494" i="13"/>
  <c r="I494" i="13"/>
  <c r="H494" i="13"/>
  <c r="G494" i="13"/>
  <c r="F494" i="13"/>
  <c r="E494" i="13"/>
  <c r="J493" i="13"/>
  <c r="I493" i="13"/>
  <c r="H493" i="13"/>
  <c r="G493" i="13"/>
  <c r="F493" i="13"/>
  <c r="E493" i="13"/>
  <c r="J492" i="13"/>
  <c r="I492" i="13"/>
  <c r="H492" i="13"/>
  <c r="G492" i="13"/>
  <c r="F492" i="13"/>
  <c r="E492" i="13"/>
  <c r="J491" i="13"/>
  <c r="I491" i="13"/>
  <c r="H491" i="13"/>
  <c r="G491" i="13"/>
  <c r="F491" i="13"/>
  <c r="E491" i="13"/>
  <c r="J490" i="13"/>
  <c r="I490" i="13"/>
  <c r="H490" i="13"/>
  <c r="G490" i="13"/>
  <c r="F490" i="13"/>
  <c r="E490" i="13"/>
  <c r="J489" i="13"/>
  <c r="I489" i="13"/>
  <c r="H489" i="13"/>
  <c r="G489" i="13"/>
  <c r="F489" i="13"/>
  <c r="E489" i="13"/>
  <c r="J487" i="13"/>
  <c r="I487" i="13"/>
  <c r="H487" i="13"/>
  <c r="G487" i="13"/>
  <c r="F487" i="13"/>
  <c r="E487" i="13"/>
  <c r="J486" i="13"/>
  <c r="I486" i="13"/>
  <c r="H486" i="13"/>
  <c r="G486" i="13"/>
  <c r="F486" i="13"/>
  <c r="E486" i="13"/>
  <c r="J485" i="13"/>
  <c r="I485" i="13"/>
  <c r="H485" i="13"/>
  <c r="G485" i="13"/>
  <c r="F485" i="13"/>
  <c r="E485" i="13"/>
  <c r="J484" i="13"/>
  <c r="I484" i="13"/>
  <c r="H484" i="13"/>
  <c r="G484" i="13"/>
  <c r="F484" i="13"/>
  <c r="E484" i="13"/>
  <c r="J483" i="13"/>
  <c r="I483" i="13"/>
  <c r="H483" i="13"/>
  <c r="G483" i="13"/>
  <c r="F483" i="13"/>
  <c r="E483" i="13"/>
  <c r="J482" i="13"/>
  <c r="I482" i="13"/>
  <c r="H482" i="13"/>
  <c r="G482" i="13"/>
  <c r="F482" i="13"/>
  <c r="E482" i="13"/>
  <c r="J480" i="13"/>
  <c r="I480" i="13"/>
  <c r="H480" i="13"/>
  <c r="G480" i="13"/>
  <c r="F480" i="13"/>
  <c r="E480" i="13"/>
  <c r="J479" i="13"/>
  <c r="I479" i="13"/>
  <c r="H479" i="13"/>
  <c r="G479" i="13"/>
  <c r="F479" i="13"/>
  <c r="E479" i="13"/>
  <c r="J478" i="13"/>
  <c r="I478" i="13"/>
  <c r="H478" i="13"/>
  <c r="G478" i="13"/>
  <c r="F478" i="13"/>
  <c r="E478" i="13"/>
  <c r="J477" i="13"/>
  <c r="I477" i="13"/>
  <c r="H477" i="13"/>
  <c r="G477" i="13"/>
  <c r="F477" i="13"/>
  <c r="E477" i="13"/>
  <c r="J476" i="13"/>
  <c r="I476" i="13"/>
  <c r="H476" i="13"/>
  <c r="G476" i="13"/>
  <c r="F476" i="13"/>
  <c r="E476" i="13"/>
  <c r="J475" i="13"/>
  <c r="I475" i="13"/>
  <c r="H475" i="13"/>
  <c r="G475" i="13"/>
  <c r="F475" i="13"/>
  <c r="E475" i="13"/>
  <c r="J473" i="13"/>
  <c r="I473" i="13"/>
  <c r="H473" i="13"/>
  <c r="G473" i="13"/>
  <c r="F473" i="13"/>
  <c r="E473" i="13"/>
  <c r="J472" i="13"/>
  <c r="I472" i="13"/>
  <c r="H472" i="13"/>
  <c r="G472" i="13"/>
  <c r="F472" i="13"/>
  <c r="E472" i="13"/>
  <c r="J471" i="13"/>
  <c r="I471" i="13"/>
  <c r="H471" i="13"/>
  <c r="G471" i="13"/>
  <c r="F471" i="13"/>
  <c r="E471" i="13"/>
  <c r="J470" i="13"/>
  <c r="I470" i="13"/>
  <c r="H470" i="13"/>
  <c r="G470" i="13"/>
  <c r="F470" i="13"/>
  <c r="E470" i="13"/>
  <c r="J469" i="13"/>
  <c r="I469" i="13"/>
  <c r="H469" i="13"/>
  <c r="G469" i="13"/>
  <c r="F469" i="13"/>
  <c r="E469" i="13"/>
  <c r="J468" i="13"/>
  <c r="I468" i="13"/>
  <c r="H468" i="13"/>
  <c r="G468" i="13"/>
  <c r="F468" i="13"/>
  <c r="E468" i="13"/>
  <c r="J465" i="13"/>
  <c r="I465" i="13"/>
  <c r="H465" i="13"/>
  <c r="G465" i="13"/>
  <c r="F465" i="13"/>
  <c r="E465" i="13"/>
  <c r="J464" i="13"/>
  <c r="I464" i="13"/>
  <c r="H464" i="13"/>
  <c r="G464" i="13"/>
  <c r="F464" i="13"/>
  <c r="E464" i="13"/>
  <c r="J463" i="13"/>
  <c r="I463" i="13"/>
  <c r="H463" i="13"/>
  <c r="G463" i="13"/>
  <c r="F463" i="13"/>
  <c r="E463" i="13"/>
  <c r="J462" i="13"/>
  <c r="I462" i="13"/>
  <c r="H462" i="13"/>
  <c r="G462" i="13"/>
  <c r="F462" i="13"/>
  <c r="E462" i="13"/>
  <c r="J461" i="13"/>
  <c r="I461" i="13"/>
  <c r="H461" i="13"/>
  <c r="G461" i="13"/>
  <c r="F461" i="13"/>
  <c r="E461" i="13"/>
  <c r="J460" i="13"/>
  <c r="I460" i="13"/>
  <c r="H460" i="13"/>
  <c r="G460" i="13"/>
  <c r="F460" i="13"/>
  <c r="E460" i="13"/>
  <c r="J459" i="13"/>
  <c r="I459" i="13"/>
  <c r="H459" i="13"/>
  <c r="G459" i="13"/>
  <c r="F459" i="13"/>
  <c r="E459" i="13"/>
  <c r="J458" i="13"/>
  <c r="I458" i="13"/>
  <c r="H458" i="13"/>
  <c r="G458" i="13"/>
  <c r="F458" i="13"/>
  <c r="E458" i="13"/>
  <c r="J457" i="13"/>
  <c r="I457" i="13"/>
  <c r="H457" i="13"/>
  <c r="G457" i="13"/>
  <c r="F457" i="13"/>
  <c r="E457" i="13"/>
  <c r="J456" i="13"/>
  <c r="I456" i="13"/>
  <c r="H456" i="13"/>
  <c r="G456" i="13"/>
  <c r="F456" i="13"/>
  <c r="E456" i="13"/>
  <c r="J455" i="13"/>
  <c r="I455" i="13"/>
  <c r="H455" i="13"/>
  <c r="G455" i="13"/>
  <c r="F455" i="13"/>
  <c r="E455" i="13"/>
  <c r="J453" i="13"/>
  <c r="I453" i="13"/>
  <c r="H453" i="13"/>
  <c r="G453" i="13"/>
  <c r="F453" i="13"/>
  <c r="E453" i="13"/>
  <c r="J452" i="13"/>
  <c r="I452" i="13"/>
  <c r="H452" i="13"/>
  <c r="G452" i="13"/>
  <c r="F452" i="13"/>
  <c r="E452" i="13"/>
  <c r="J451" i="13"/>
  <c r="I451" i="13"/>
  <c r="H451" i="13"/>
  <c r="G451" i="13"/>
  <c r="F451" i="13"/>
  <c r="E451" i="13"/>
  <c r="J450" i="13"/>
  <c r="I450" i="13"/>
  <c r="H450" i="13"/>
  <c r="G450" i="13"/>
  <c r="F450" i="13"/>
  <c r="E450" i="13"/>
  <c r="J449" i="13"/>
  <c r="I449" i="13"/>
  <c r="H449" i="13"/>
  <c r="G449" i="13"/>
  <c r="F449" i="13"/>
  <c r="E449" i="13"/>
  <c r="J448" i="13"/>
  <c r="I448" i="13"/>
  <c r="H448" i="13"/>
  <c r="G448" i="13"/>
  <c r="F448" i="13"/>
  <c r="E448" i="13"/>
  <c r="J447" i="13"/>
  <c r="I447" i="13"/>
  <c r="H447" i="13"/>
  <c r="G447" i="13"/>
  <c r="F447" i="13"/>
  <c r="E447" i="13"/>
  <c r="J446" i="13"/>
  <c r="I446" i="13"/>
  <c r="H446" i="13"/>
  <c r="G446" i="13"/>
  <c r="F446" i="13"/>
  <c r="E446" i="13"/>
  <c r="J445" i="13"/>
  <c r="I445" i="13"/>
  <c r="H445" i="13"/>
  <c r="G445" i="13"/>
  <c r="F445" i="13"/>
  <c r="E445" i="13"/>
  <c r="J444" i="13"/>
  <c r="I444" i="13"/>
  <c r="H444" i="13"/>
  <c r="G444" i="13"/>
  <c r="F444" i="13"/>
  <c r="E444" i="13"/>
  <c r="J443" i="13"/>
  <c r="I443" i="13"/>
  <c r="H443" i="13"/>
  <c r="G443" i="13"/>
  <c r="F443" i="13"/>
  <c r="E443" i="13"/>
  <c r="J442" i="13"/>
  <c r="I442" i="13"/>
  <c r="H442" i="13"/>
  <c r="G442" i="13"/>
  <c r="F442" i="13"/>
  <c r="E442" i="13"/>
  <c r="J441" i="13"/>
  <c r="I441" i="13"/>
  <c r="H441" i="13"/>
  <c r="G441" i="13"/>
  <c r="F441" i="13"/>
  <c r="E441" i="13"/>
  <c r="J440" i="13"/>
  <c r="I440" i="13"/>
  <c r="H440" i="13"/>
  <c r="G440" i="13"/>
  <c r="F440" i="13"/>
  <c r="E440" i="13"/>
  <c r="J439" i="13"/>
  <c r="I439" i="13"/>
  <c r="H439" i="13"/>
  <c r="G439" i="13"/>
  <c r="F439" i="13"/>
  <c r="E439" i="13"/>
  <c r="J438" i="13"/>
  <c r="I438" i="13"/>
  <c r="H438" i="13"/>
  <c r="G438" i="13"/>
  <c r="F438" i="13"/>
  <c r="E438" i="13"/>
  <c r="J437" i="13"/>
  <c r="I437" i="13"/>
  <c r="H437" i="13"/>
  <c r="G437" i="13"/>
  <c r="F437" i="13"/>
  <c r="E437" i="13"/>
  <c r="J436" i="13"/>
  <c r="I436" i="13"/>
  <c r="H436" i="13"/>
  <c r="G436" i="13"/>
  <c r="F436" i="13"/>
  <c r="E436" i="13"/>
  <c r="J435" i="13"/>
  <c r="I435" i="13"/>
  <c r="H435" i="13"/>
  <c r="G435" i="13"/>
  <c r="F435" i="13"/>
  <c r="E435" i="13"/>
  <c r="J434" i="13"/>
  <c r="I434" i="13"/>
  <c r="H434" i="13"/>
  <c r="G434" i="13"/>
  <c r="F434" i="13"/>
  <c r="E434" i="13"/>
  <c r="J433" i="13"/>
  <c r="I433" i="13"/>
  <c r="H433" i="13"/>
  <c r="G433" i="13"/>
  <c r="F433" i="13"/>
  <c r="E433" i="13"/>
  <c r="J432" i="13"/>
  <c r="I432" i="13"/>
  <c r="H432" i="13"/>
  <c r="G432" i="13"/>
  <c r="F432" i="13"/>
  <c r="E432" i="13"/>
  <c r="J431" i="13"/>
  <c r="I431" i="13"/>
  <c r="H431" i="13"/>
  <c r="G431" i="13"/>
  <c r="F431" i="13"/>
  <c r="E431" i="13"/>
  <c r="J430" i="13"/>
  <c r="I430" i="13"/>
  <c r="H430" i="13"/>
  <c r="G430" i="13"/>
  <c r="F430" i="13"/>
  <c r="E430" i="13"/>
  <c r="J429" i="13"/>
  <c r="I429" i="13"/>
  <c r="H429" i="13"/>
  <c r="G429" i="13"/>
  <c r="F429" i="13"/>
  <c r="E429" i="13"/>
  <c r="J428" i="13"/>
  <c r="I428" i="13"/>
  <c r="H428" i="13"/>
  <c r="G428" i="13"/>
  <c r="F428" i="13"/>
  <c r="E428" i="13"/>
  <c r="J427" i="13"/>
  <c r="I427" i="13"/>
  <c r="H427" i="13"/>
  <c r="G427" i="13"/>
  <c r="F427" i="13"/>
  <c r="E427" i="13"/>
  <c r="J426" i="13"/>
  <c r="I426" i="13"/>
  <c r="H426" i="13"/>
  <c r="G426" i="13"/>
  <c r="F426" i="13"/>
  <c r="E426" i="13"/>
  <c r="J425" i="13"/>
  <c r="I425" i="13"/>
  <c r="H425" i="13"/>
  <c r="G425" i="13"/>
  <c r="F425" i="13"/>
  <c r="E425" i="13"/>
  <c r="J424" i="13"/>
  <c r="I424" i="13"/>
  <c r="H424" i="13"/>
  <c r="G424" i="13"/>
  <c r="F424" i="13"/>
  <c r="E424" i="13"/>
  <c r="J423" i="13"/>
  <c r="I423" i="13"/>
  <c r="H423" i="13"/>
  <c r="G423" i="13"/>
  <c r="F423" i="13"/>
  <c r="E423" i="13"/>
  <c r="J422" i="13"/>
  <c r="I422" i="13"/>
  <c r="H422" i="13"/>
  <c r="G422" i="13"/>
  <c r="F422" i="13"/>
  <c r="E422" i="13"/>
  <c r="J421" i="13"/>
  <c r="I421" i="13"/>
  <c r="H421" i="13"/>
  <c r="G421" i="13"/>
  <c r="F421" i="13"/>
  <c r="E421" i="13"/>
  <c r="J419" i="13"/>
  <c r="I419" i="13"/>
  <c r="H419" i="13"/>
  <c r="G419" i="13"/>
  <c r="F419" i="13"/>
  <c r="E419" i="13"/>
  <c r="J418" i="13"/>
  <c r="I418" i="13"/>
  <c r="H418" i="13"/>
  <c r="G418" i="13"/>
  <c r="F418" i="13"/>
  <c r="E418" i="13"/>
  <c r="J417" i="13"/>
  <c r="I417" i="13"/>
  <c r="H417" i="13"/>
  <c r="G417" i="13"/>
  <c r="F417" i="13"/>
  <c r="E417" i="13"/>
  <c r="J416" i="13"/>
  <c r="I416" i="13"/>
  <c r="H416" i="13"/>
  <c r="G416" i="13"/>
  <c r="F416" i="13"/>
  <c r="E416" i="13"/>
  <c r="J415" i="13"/>
  <c r="I415" i="13"/>
  <c r="H415" i="13"/>
  <c r="G415" i="13"/>
  <c r="F415" i="13"/>
  <c r="E415" i="13"/>
  <c r="J414" i="13"/>
  <c r="I414" i="13"/>
  <c r="H414" i="13"/>
  <c r="G414" i="13"/>
  <c r="F414" i="13"/>
  <c r="E414" i="13"/>
  <c r="J413" i="13"/>
  <c r="I413" i="13"/>
  <c r="H413" i="13"/>
  <c r="G413" i="13"/>
  <c r="F413" i="13"/>
  <c r="E413" i="13"/>
  <c r="J412" i="13"/>
  <c r="I412" i="13"/>
  <c r="H412" i="13"/>
  <c r="G412" i="13"/>
  <c r="F412" i="13"/>
  <c r="E412" i="13"/>
  <c r="J411" i="13"/>
  <c r="I411" i="13"/>
  <c r="H411" i="13"/>
  <c r="G411" i="13"/>
  <c r="F411" i="13"/>
  <c r="E411" i="13"/>
  <c r="J410" i="13"/>
  <c r="I410" i="13"/>
  <c r="H410" i="13"/>
  <c r="G410" i="13"/>
  <c r="F410" i="13"/>
  <c r="E410" i="13"/>
  <c r="J409" i="13"/>
  <c r="I409" i="13"/>
  <c r="H409" i="13"/>
  <c r="G409" i="13"/>
  <c r="F409" i="13"/>
  <c r="E409" i="13"/>
  <c r="J407" i="13"/>
  <c r="I407" i="13"/>
  <c r="H407" i="13"/>
  <c r="G407" i="13"/>
  <c r="F407" i="13"/>
  <c r="E407" i="13"/>
  <c r="J406" i="13"/>
  <c r="I406" i="13"/>
  <c r="H406" i="13"/>
  <c r="G406" i="13"/>
  <c r="F406" i="13"/>
  <c r="E406" i="13"/>
  <c r="J405" i="13"/>
  <c r="I405" i="13"/>
  <c r="H405" i="13"/>
  <c r="G405" i="13"/>
  <c r="F405" i="13"/>
  <c r="E405" i="13"/>
  <c r="J404" i="13"/>
  <c r="I404" i="13"/>
  <c r="H404" i="13"/>
  <c r="G404" i="13"/>
  <c r="F404" i="13"/>
  <c r="E404" i="13"/>
  <c r="J403" i="13"/>
  <c r="I403" i="13"/>
  <c r="H403" i="13"/>
  <c r="G403" i="13"/>
  <c r="F403" i="13"/>
  <c r="E403" i="13"/>
  <c r="J402" i="13"/>
  <c r="I402" i="13"/>
  <c r="H402" i="13"/>
  <c r="G402" i="13"/>
  <c r="F402" i="13"/>
  <c r="E402" i="13"/>
  <c r="J400" i="13"/>
  <c r="I400" i="13"/>
  <c r="H400" i="13"/>
  <c r="G400" i="13"/>
  <c r="F400" i="13"/>
  <c r="E400" i="13"/>
  <c r="J399" i="13"/>
  <c r="I399" i="13"/>
  <c r="H399" i="13"/>
  <c r="G399" i="13"/>
  <c r="F399" i="13"/>
  <c r="E399" i="13"/>
  <c r="J398" i="13"/>
  <c r="I398" i="13"/>
  <c r="H398" i="13"/>
  <c r="G398" i="13"/>
  <c r="F398" i="13"/>
  <c r="E398" i="13"/>
  <c r="J397" i="13"/>
  <c r="I397" i="13"/>
  <c r="H397" i="13"/>
  <c r="G397" i="13"/>
  <c r="F397" i="13"/>
  <c r="E397" i="13"/>
  <c r="J396" i="13"/>
  <c r="I396" i="13"/>
  <c r="H396" i="13"/>
  <c r="G396" i="13"/>
  <c r="F396" i="13"/>
  <c r="E396" i="13"/>
  <c r="J395" i="13"/>
  <c r="I395" i="13"/>
  <c r="H395" i="13"/>
  <c r="G395" i="13"/>
  <c r="F395" i="13"/>
  <c r="E395" i="13"/>
  <c r="J394" i="13"/>
  <c r="I394" i="13"/>
  <c r="H394" i="13"/>
  <c r="G394" i="13"/>
  <c r="F394" i="13"/>
  <c r="E394" i="13"/>
  <c r="J393" i="13"/>
  <c r="I393" i="13"/>
  <c r="H393" i="13"/>
  <c r="G393" i="13"/>
  <c r="F393" i="13"/>
  <c r="E393" i="13"/>
  <c r="J392" i="13"/>
  <c r="I392" i="13"/>
  <c r="H392" i="13"/>
  <c r="G392" i="13"/>
  <c r="F392" i="13"/>
  <c r="E392" i="13"/>
  <c r="J391" i="13"/>
  <c r="I391" i="13"/>
  <c r="H391" i="13"/>
  <c r="G391" i="13"/>
  <c r="F391" i="13"/>
  <c r="E391" i="13"/>
  <c r="J390" i="13"/>
  <c r="I390" i="13"/>
  <c r="H390" i="13"/>
  <c r="G390" i="13"/>
  <c r="F390" i="13"/>
  <c r="E390" i="13"/>
  <c r="J389" i="13"/>
  <c r="I389" i="13"/>
  <c r="H389" i="13"/>
  <c r="G389" i="13"/>
  <c r="F389" i="13"/>
  <c r="E389" i="13"/>
  <c r="J388" i="13"/>
  <c r="I388" i="13"/>
  <c r="H388" i="13"/>
  <c r="G388" i="13"/>
  <c r="F388" i="13"/>
  <c r="E388" i="13"/>
  <c r="J387" i="13"/>
  <c r="I387" i="13"/>
  <c r="H387" i="13"/>
  <c r="G387" i="13"/>
  <c r="F387" i="13"/>
  <c r="E387" i="13"/>
  <c r="J386" i="13"/>
  <c r="I386" i="13"/>
  <c r="H386" i="13"/>
  <c r="G386" i="13"/>
  <c r="F386" i="13"/>
  <c r="E386" i="13"/>
  <c r="J385" i="13"/>
  <c r="I385" i="13"/>
  <c r="H385" i="13"/>
  <c r="G385" i="13"/>
  <c r="F385" i="13"/>
  <c r="E385" i="13"/>
  <c r="J381" i="13"/>
  <c r="I381" i="13"/>
  <c r="H381" i="13"/>
  <c r="G381" i="13"/>
  <c r="F381" i="13"/>
  <c r="E381" i="13"/>
  <c r="J380" i="13"/>
  <c r="I380" i="13"/>
  <c r="H380" i="13"/>
  <c r="G380" i="13"/>
  <c r="F380" i="13"/>
  <c r="E380" i="13"/>
  <c r="J379" i="13"/>
  <c r="I379" i="13"/>
  <c r="H379" i="13"/>
  <c r="G379" i="13"/>
  <c r="F379" i="13"/>
  <c r="E379" i="13"/>
  <c r="J377" i="13"/>
  <c r="I377" i="13"/>
  <c r="H377" i="13"/>
  <c r="G377" i="13"/>
  <c r="F377" i="13"/>
  <c r="E377" i="13"/>
  <c r="J376" i="13"/>
  <c r="I376" i="13"/>
  <c r="H376" i="13"/>
  <c r="G376" i="13"/>
  <c r="F376" i="13"/>
  <c r="E376" i="13"/>
  <c r="J375" i="13"/>
  <c r="I375" i="13"/>
  <c r="H375" i="13"/>
  <c r="G375" i="13"/>
  <c r="F375" i="13"/>
  <c r="E375" i="13"/>
  <c r="J374" i="13"/>
  <c r="I374" i="13"/>
  <c r="H374" i="13"/>
  <c r="G374" i="13"/>
  <c r="F374" i="13"/>
  <c r="E374" i="13"/>
  <c r="J373" i="13"/>
  <c r="I373" i="13"/>
  <c r="H373" i="13"/>
  <c r="G373" i="13"/>
  <c r="F373" i="13"/>
  <c r="E373" i="13"/>
  <c r="J372" i="13"/>
  <c r="I372" i="13"/>
  <c r="H372" i="13"/>
  <c r="G372" i="13"/>
  <c r="F372" i="13"/>
  <c r="E372" i="13"/>
  <c r="J371" i="13"/>
  <c r="I371" i="13"/>
  <c r="H371" i="13"/>
  <c r="G371" i="13"/>
  <c r="F371" i="13"/>
  <c r="E371" i="13"/>
  <c r="J370" i="13"/>
  <c r="I370" i="13"/>
  <c r="H370" i="13"/>
  <c r="G370" i="13"/>
  <c r="F370" i="13"/>
  <c r="E370" i="13"/>
  <c r="J369" i="13"/>
  <c r="I369" i="13"/>
  <c r="H369" i="13"/>
  <c r="G369" i="13"/>
  <c r="F369" i="13"/>
  <c r="E369" i="13"/>
  <c r="J368" i="13"/>
  <c r="I368" i="13"/>
  <c r="H368" i="13"/>
  <c r="G368" i="13"/>
  <c r="F368" i="13"/>
  <c r="E368" i="13"/>
  <c r="J367" i="13"/>
  <c r="I367" i="13"/>
  <c r="H367" i="13"/>
  <c r="G367" i="13"/>
  <c r="F367" i="13"/>
  <c r="E367" i="13"/>
  <c r="J365" i="13"/>
  <c r="I365" i="13"/>
  <c r="H365" i="13"/>
  <c r="G365" i="13"/>
  <c r="F365" i="13"/>
  <c r="E365" i="13"/>
  <c r="J364" i="13"/>
  <c r="I364" i="13"/>
  <c r="H364" i="13"/>
  <c r="G364" i="13"/>
  <c r="F364" i="13"/>
  <c r="E364" i="13"/>
  <c r="J363" i="13"/>
  <c r="I363" i="13"/>
  <c r="H363" i="13"/>
  <c r="G363" i="13"/>
  <c r="F363" i="13"/>
  <c r="E363" i="13"/>
  <c r="J362" i="13"/>
  <c r="I362" i="13"/>
  <c r="H362" i="13"/>
  <c r="G362" i="13"/>
  <c r="F362" i="13"/>
  <c r="E362" i="13"/>
  <c r="J361" i="13"/>
  <c r="I361" i="13"/>
  <c r="H361" i="13"/>
  <c r="G361" i="13"/>
  <c r="F361" i="13"/>
  <c r="E361" i="13"/>
  <c r="J360" i="13"/>
  <c r="I360" i="13"/>
  <c r="H360" i="13"/>
  <c r="G360" i="13"/>
  <c r="F360" i="13"/>
  <c r="E360" i="13"/>
  <c r="J359" i="13"/>
  <c r="I359" i="13"/>
  <c r="H359" i="13"/>
  <c r="G359" i="13"/>
  <c r="F359" i="13"/>
  <c r="E359" i="13"/>
  <c r="J358" i="13"/>
  <c r="I358" i="13"/>
  <c r="H358" i="13"/>
  <c r="G358" i="13"/>
  <c r="F358" i="13"/>
  <c r="E358" i="13"/>
  <c r="J357" i="13"/>
  <c r="I357" i="13"/>
  <c r="H357" i="13"/>
  <c r="G357" i="13"/>
  <c r="F357" i="13"/>
  <c r="E357" i="13"/>
  <c r="J356" i="13"/>
  <c r="I356" i="13"/>
  <c r="H356" i="13"/>
  <c r="G356" i="13"/>
  <c r="F356" i="13"/>
  <c r="E356" i="13"/>
  <c r="J355" i="13"/>
  <c r="I355" i="13"/>
  <c r="H355" i="13"/>
  <c r="G355" i="13"/>
  <c r="F355" i="13"/>
  <c r="E355" i="13"/>
  <c r="J354" i="13"/>
  <c r="I354" i="13"/>
  <c r="H354" i="13"/>
  <c r="G354" i="13"/>
  <c r="F354" i="13"/>
  <c r="E354" i="13"/>
  <c r="J353" i="13"/>
  <c r="I353" i="13"/>
  <c r="H353" i="13"/>
  <c r="G353" i="13"/>
  <c r="F353" i="13"/>
  <c r="E353" i="13"/>
  <c r="J350" i="13"/>
  <c r="I350" i="13"/>
  <c r="H350" i="13"/>
  <c r="G350" i="13"/>
  <c r="F350" i="13"/>
  <c r="E350" i="13"/>
  <c r="J349" i="13"/>
  <c r="I349" i="13"/>
  <c r="H349" i="13"/>
  <c r="G349" i="13"/>
  <c r="F349" i="13"/>
  <c r="E349" i="13"/>
  <c r="J348" i="13"/>
  <c r="I348" i="13"/>
  <c r="H348" i="13"/>
  <c r="G348" i="13"/>
  <c r="F348" i="13"/>
  <c r="E348" i="13"/>
  <c r="J347" i="13"/>
  <c r="I347" i="13"/>
  <c r="H347" i="13"/>
  <c r="G347" i="13"/>
  <c r="F347" i="13"/>
  <c r="E347" i="13"/>
  <c r="J346" i="13"/>
  <c r="I346" i="13"/>
  <c r="H346" i="13"/>
  <c r="G346" i="13"/>
  <c r="F346" i="13"/>
  <c r="E346" i="13"/>
  <c r="J345" i="13"/>
  <c r="I345" i="13"/>
  <c r="H345" i="13"/>
  <c r="G345" i="13"/>
  <c r="F345" i="13"/>
  <c r="E345" i="13"/>
  <c r="J344" i="13"/>
  <c r="I344" i="13"/>
  <c r="H344" i="13"/>
  <c r="G344" i="13"/>
  <c r="F344" i="13"/>
  <c r="E344" i="13"/>
  <c r="J343" i="13"/>
  <c r="I343" i="13"/>
  <c r="H343" i="13"/>
  <c r="G343" i="13"/>
  <c r="F343" i="13"/>
  <c r="E343" i="13"/>
  <c r="J342" i="13"/>
  <c r="I342" i="13"/>
  <c r="H342" i="13"/>
  <c r="G342" i="13"/>
  <c r="F342" i="13"/>
  <c r="E342" i="13"/>
  <c r="J341" i="13"/>
  <c r="I341" i="13"/>
  <c r="H341" i="13"/>
  <c r="G341" i="13"/>
  <c r="F341" i="13"/>
  <c r="E341" i="13"/>
  <c r="J340" i="13"/>
  <c r="I340" i="13"/>
  <c r="H340" i="13"/>
  <c r="G340" i="13"/>
  <c r="F340" i="13"/>
  <c r="E340" i="13"/>
  <c r="J339" i="13"/>
  <c r="I339" i="13"/>
  <c r="H339" i="13"/>
  <c r="G339" i="13"/>
  <c r="F339" i="13"/>
  <c r="E339" i="13"/>
  <c r="J338" i="13"/>
  <c r="I338" i="13"/>
  <c r="H338" i="13"/>
  <c r="G338" i="13"/>
  <c r="F338" i="13"/>
  <c r="E338" i="13"/>
  <c r="J337" i="13"/>
  <c r="I337" i="13"/>
  <c r="H337" i="13"/>
  <c r="G337" i="13"/>
  <c r="F337" i="13"/>
  <c r="E337" i="13"/>
  <c r="J336" i="13"/>
  <c r="I336" i="13"/>
  <c r="H336" i="13"/>
  <c r="G336" i="13"/>
  <c r="F336" i="13"/>
  <c r="E336" i="13"/>
  <c r="J335" i="13"/>
  <c r="I335" i="13"/>
  <c r="H335" i="13"/>
  <c r="G335" i="13"/>
  <c r="F335" i="13"/>
  <c r="E335" i="13"/>
  <c r="J334" i="13"/>
  <c r="I334" i="13"/>
  <c r="H334" i="13"/>
  <c r="G334" i="13"/>
  <c r="F334" i="13"/>
  <c r="E334" i="13"/>
  <c r="J333" i="13"/>
  <c r="I333" i="13"/>
  <c r="H333" i="13"/>
  <c r="G333" i="13"/>
  <c r="F333" i="13"/>
  <c r="E333" i="13"/>
  <c r="J332" i="13"/>
  <c r="I332" i="13"/>
  <c r="H332" i="13"/>
  <c r="G332" i="13"/>
  <c r="F332" i="13"/>
  <c r="E332" i="13"/>
  <c r="J331" i="13"/>
  <c r="I331" i="13"/>
  <c r="H331" i="13"/>
  <c r="G331" i="13"/>
  <c r="F331" i="13"/>
  <c r="E331" i="13"/>
  <c r="J330" i="13"/>
  <c r="I330" i="13"/>
  <c r="H330" i="13"/>
  <c r="G330" i="13"/>
  <c r="F330" i="13"/>
  <c r="E330" i="13"/>
  <c r="J329" i="13"/>
  <c r="I329" i="13"/>
  <c r="H329" i="13"/>
  <c r="G329" i="13"/>
  <c r="F329" i="13"/>
  <c r="E329" i="13"/>
  <c r="J328" i="13"/>
  <c r="I328" i="13"/>
  <c r="H328" i="13"/>
  <c r="G328" i="13"/>
  <c r="F328" i="13"/>
  <c r="E328" i="13"/>
  <c r="J327" i="13"/>
  <c r="I327" i="13"/>
  <c r="H327" i="13"/>
  <c r="G327" i="13"/>
  <c r="F327" i="13"/>
  <c r="E327" i="13"/>
  <c r="J325" i="13"/>
  <c r="I325" i="13"/>
  <c r="H325" i="13"/>
  <c r="G325" i="13"/>
  <c r="F325" i="13"/>
  <c r="E325" i="13"/>
  <c r="J324" i="13"/>
  <c r="I324" i="13"/>
  <c r="H324" i="13"/>
  <c r="G324" i="13"/>
  <c r="F324" i="13"/>
  <c r="E324" i="13"/>
  <c r="J323" i="13"/>
  <c r="I323" i="13"/>
  <c r="H323" i="13"/>
  <c r="G323" i="13"/>
  <c r="F323" i="13"/>
  <c r="E323" i="13"/>
  <c r="J322" i="13"/>
  <c r="I322" i="13"/>
  <c r="H322" i="13"/>
  <c r="G322" i="13"/>
  <c r="F322" i="13"/>
  <c r="E322" i="13"/>
  <c r="J321" i="13"/>
  <c r="I321" i="13"/>
  <c r="H321" i="13"/>
  <c r="G321" i="13"/>
  <c r="F321" i="13"/>
  <c r="E321" i="13"/>
  <c r="J320" i="13"/>
  <c r="I320" i="13"/>
  <c r="H320" i="13"/>
  <c r="G320" i="13"/>
  <c r="F320" i="13"/>
  <c r="E320" i="13"/>
  <c r="J319" i="13"/>
  <c r="I319" i="13"/>
  <c r="H319" i="13"/>
  <c r="G319" i="13"/>
  <c r="F319" i="13"/>
  <c r="E319" i="13"/>
  <c r="J318" i="13"/>
  <c r="I318" i="13"/>
  <c r="H318" i="13"/>
  <c r="G318" i="13"/>
  <c r="F318" i="13"/>
  <c r="E318" i="13"/>
  <c r="J317" i="13"/>
  <c r="I317" i="13"/>
  <c r="H317" i="13"/>
  <c r="G317" i="13"/>
  <c r="F317" i="13"/>
  <c r="E317" i="13"/>
  <c r="J316" i="13"/>
  <c r="I316" i="13"/>
  <c r="H316" i="13"/>
  <c r="G316" i="13"/>
  <c r="F316" i="13"/>
  <c r="E316" i="13"/>
  <c r="J315" i="13"/>
  <c r="I315" i="13"/>
  <c r="H315" i="13"/>
  <c r="G315" i="13"/>
  <c r="F315" i="13"/>
  <c r="E315" i="13"/>
  <c r="J314" i="13"/>
  <c r="I314" i="13"/>
  <c r="H314" i="13"/>
  <c r="G314" i="13"/>
  <c r="F314" i="13"/>
  <c r="E314" i="13"/>
  <c r="J313" i="13"/>
  <c r="I313" i="13"/>
  <c r="H313" i="13"/>
  <c r="G313" i="13"/>
  <c r="F313" i="13"/>
  <c r="E313" i="13"/>
  <c r="J312" i="13"/>
  <c r="I312" i="13"/>
  <c r="H312" i="13"/>
  <c r="G312" i="13"/>
  <c r="F312" i="13"/>
  <c r="E312" i="13"/>
  <c r="J311" i="13"/>
  <c r="I311" i="13"/>
  <c r="H311" i="13"/>
  <c r="G311" i="13"/>
  <c r="F311" i="13"/>
  <c r="E311" i="13"/>
  <c r="J310" i="13"/>
  <c r="I310" i="13"/>
  <c r="H310" i="13"/>
  <c r="G310" i="13"/>
  <c r="F310" i="13"/>
  <c r="E310" i="13"/>
  <c r="J309" i="13"/>
  <c r="I309" i="13"/>
  <c r="H309" i="13"/>
  <c r="G309" i="13"/>
  <c r="F309" i="13"/>
  <c r="E309" i="13"/>
  <c r="J308" i="13"/>
  <c r="I308" i="13"/>
  <c r="H308" i="13"/>
  <c r="G308" i="13"/>
  <c r="F308" i="13"/>
  <c r="E308" i="13"/>
  <c r="J307" i="13"/>
  <c r="I307" i="13"/>
  <c r="H307" i="13"/>
  <c r="G307" i="13"/>
  <c r="F307" i="13"/>
  <c r="E307" i="13"/>
  <c r="J306" i="13"/>
  <c r="I306" i="13"/>
  <c r="H306" i="13"/>
  <c r="G306" i="13"/>
  <c r="F306" i="13"/>
  <c r="E306" i="13"/>
  <c r="J305" i="13"/>
  <c r="I305" i="13"/>
  <c r="H305" i="13"/>
  <c r="G305" i="13"/>
  <c r="F305" i="13"/>
  <c r="E305" i="13"/>
  <c r="J304" i="13"/>
  <c r="I304" i="13"/>
  <c r="H304" i="13"/>
  <c r="G304" i="13"/>
  <c r="F304" i="13"/>
  <c r="E304" i="13"/>
  <c r="J303" i="13"/>
  <c r="I303" i="13"/>
  <c r="H303" i="13"/>
  <c r="G303" i="13"/>
  <c r="F303" i="13"/>
  <c r="E303" i="13"/>
  <c r="J302" i="13"/>
  <c r="I302" i="13"/>
  <c r="H302" i="13"/>
  <c r="G302" i="13"/>
  <c r="F302" i="13"/>
  <c r="E302" i="13"/>
  <c r="J301" i="13"/>
  <c r="I301" i="13"/>
  <c r="H301" i="13"/>
  <c r="G301" i="13"/>
  <c r="F301" i="13"/>
  <c r="E301" i="13"/>
  <c r="J300" i="13"/>
  <c r="I300" i="13"/>
  <c r="H300" i="13"/>
  <c r="G300" i="13"/>
  <c r="F300" i="13"/>
  <c r="E300" i="13"/>
  <c r="J299" i="13"/>
  <c r="I299" i="13"/>
  <c r="H299" i="13"/>
  <c r="G299" i="13"/>
  <c r="F299" i="13"/>
  <c r="E299" i="13"/>
  <c r="J271" i="13"/>
  <c r="I271" i="13"/>
  <c r="H271" i="13"/>
  <c r="G271" i="13"/>
  <c r="F271" i="13"/>
  <c r="E271" i="13"/>
  <c r="J270" i="13"/>
  <c r="I270" i="13"/>
  <c r="H270" i="13"/>
  <c r="G270" i="13"/>
  <c r="F270" i="13"/>
  <c r="E270" i="13"/>
  <c r="J269" i="13"/>
  <c r="I269" i="13"/>
  <c r="H269" i="13"/>
  <c r="G269" i="13"/>
  <c r="F269" i="13"/>
  <c r="E269" i="13"/>
  <c r="J268" i="13"/>
  <c r="I268" i="13"/>
  <c r="H268" i="13"/>
  <c r="G268" i="13"/>
  <c r="F268" i="13"/>
  <c r="E268" i="13"/>
  <c r="J267" i="13"/>
  <c r="I267" i="13"/>
  <c r="H267" i="13"/>
  <c r="G267" i="13"/>
  <c r="F267" i="13"/>
  <c r="E267" i="13"/>
  <c r="J266" i="13"/>
  <c r="I266" i="13"/>
  <c r="H266" i="13"/>
  <c r="G266" i="13"/>
  <c r="F266" i="13"/>
  <c r="E266" i="13"/>
  <c r="J265" i="13"/>
  <c r="I265" i="13"/>
  <c r="H265" i="13"/>
  <c r="G265" i="13"/>
  <c r="F265" i="13"/>
  <c r="E265" i="13"/>
  <c r="J264" i="13"/>
  <c r="I264" i="13"/>
  <c r="H264" i="13"/>
  <c r="G264" i="13"/>
  <c r="F264" i="13"/>
  <c r="E264" i="13"/>
  <c r="J263" i="13"/>
  <c r="I263" i="13"/>
  <c r="H263" i="13"/>
  <c r="G263" i="13"/>
  <c r="F263" i="13"/>
  <c r="E263" i="13"/>
  <c r="J262" i="13"/>
  <c r="I262" i="13"/>
  <c r="H262" i="13"/>
  <c r="G262" i="13"/>
  <c r="F262" i="13"/>
  <c r="E262" i="13"/>
  <c r="J259" i="13"/>
  <c r="I259" i="13"/>
  <c r="H259" i="13"/>
  <c r="G259" i="13"/>
  <c r="F259" i="13"/>
  <c r="E259" i="13"/>
  <c r="J258" i="13"/>
  <c r="I258" i="13"/>
  <c r="H258" i="13"/>
  <c r="G258" i="13"/>
  <c r="F258" i="13"/>
  <c r="E258" i="13"/>
  <c r="J257" i="13"/>
  <c r="I257" i="13"/>
  <c r="H257" i="13"/>
  <c r="G257" i="13"/>
  <c r="F257" i="13"/>
  <c r="E257" i="13"/>
  <c r="J256" i="13"/>
  <c r="I256" i="13"/>
  <c r="H256" i="13"/>
  <c r="G256" i="13"/>
  <c r="F256" i="13"/>
  <c r="E256" i="13"/>
  <c r="J255" i="13"/>
  <c r="I255" i="13"/>
  <c r="H255" i="13"/>
  <c r="G255" i="13"/>
  <c r="F255" i="13"/>
  <c r="E255" i="13"/>
  <c r="J254" i="13"/>
  <c r="I254" i="13"/>
  <c r="H254" i="13"/>
  <c r="G254" i="13"/>
  <c r="F254" i="13"/>
  <c r="E254" i="13"/>
  <c r="J253" i="13"/>
  <c r="I253" i="13"/>
  <c r="H253" i="13"/>
  <c r="G253" i="13"/>
  <c r="F253" i="13"/>
  <c r="E253" i="13"/>
  <c r="J252" i="13"/>
  <c r="I252" i="13"/>
  <c r="H252" i="13"/>
  <c r="G252" i="13"/>
  <c r="F252" i="13"/>
  <c r="E252" i="13"/>
  <c r="J251" i="13"/>
  <c r="I251" i="13"/>
  <c r="H251" i="13"/>
  <c r="G251" i="13"/>
  <c r="F251" i="13"/>
  <c r="E251" i="13"/>
  <c r="J250" i="13"/>
  <c r="I250" i="13"/>
  <c r="H250" i="13"/>
  <c r="G250" i="13"/>
  <c r="F250" i="13"/>
  <c r="E250" i="13"/>
  <c r="J249" i="13"/>
  <c r="I249" i="13"/>
  <c r="H249" i="13"/>
  <c r="G249" i="13"/>
  <c r="F249" i="13"/>
  <c r="E249" i="13"/>
  <c r="J248" i="13"/>
  <c r="I248" i="13"/>
  <c r="H248" i="13"/>
  <c r="G248" i="13"/>
  <c r="F248" i="13"/>
  <c r="E248" i="13"/>
  <c r="J247" i="13"/>
  <c r="I247" i="13"/>
  <c r="H247" i="13"/>
  <c r="G247" i="13"/>
  <c r="F247" i="13"/>
  <c r="E247" i="13"/>
  <c r="J246" i="13"/>
  <c r="I246" i="13"/>
  <c r="H246" i="13"/>
  <c r="G246" i="13"/>
  <c r="F246" i="13"/>
  <c r="E246" i="13"/>
  <c r="J245" i="13"/>
  <c r="I245" i="13"/>
  <c r="H245" i="13"/>
  <c r="G245" i="13"/>
  <c r="F245" i="13"/>
  <c r="E245" i="13"/>
  <c r="J244" i="13"/>
  <c r="I244" i="13"/>
  <c r="H244" i="13"/>
  <c r="G244" i="13"/>
  <c r="F244" i="13"/>
  <c r="E244" i="13"/>
  <c r="J243" i="13"/>
  <c r="I243" i="13"/>
  <c r="H243" i="13"/>
  <c r="G243" i="13"/>
  <c r="F243" i="13"/>
  <c r="E243" i="13"/>
  <c r="J242" i="13"/>
  <c r="I242" i="13"/>
  <c r="H242" i="13"/>
  <c r="G242" i="13"/>
  <c r="F242" i="13"/>
  <c r="E242" i="13"/>
  <c r="J241" i="13"/>
  <c r="I241" i="13"/>
  <c r="H241" i="13"/>
  <c r="G241" i="13"/>
  <c r="F241" i="13"/>
  <c r="E241" i="13"/>
  <c r="J240" i="13"/>
  <c r="I240" i="13"/>
  <c r="H240" i="13"/>
  <c r="G240" i="13"/>
  <c r="F240" i="13"/>
  <c r="E240" i="13"/>
  <c r="J239" i="13"/>
  <c r="I239" i="13"/>
  <c r="H239" i="13"/>
  <c r="G239" i="13"/>
  <c r="F239" i="13"/>
  <c r="E239" i="13"/>
  <c r="J238" i="13"/>
  <c r="I238" i="13"/>
  <c r="H238" i="13"/>
  <c r="G238" i="13"/>
  <c r="F238" i="13"/>
  <c r="E238" i="13"/>
  <c r="J237" i="13"/>
  <c r="I237" i="13"/>
  <c r="H237" i="13"/>
  <c r="G237" i="13"/>
  <c r="F237" i="13"/>
  <c r="E237" i="13"/>
  <c r="J236" i="13"/>
  <c r="I236" i="13"/>
  <c r="H236" i="13"/>
  <c r="G236" i="13"/>
  <c r="F236" i="13"/>
  <c r="E236" i="13"/>
  <c r="J234" i="13"/>
  <c r="I234" i="13"/>
  <c r="H234" i="13"/>
  <c r="G234" i="13"/>
  <c r="F234" i="13"/>
  <c r="E234" i="13"/>
  <c r="J233" i="13"/>
  <c r="I233" i="13"/>
  <c r="H233" i="13"/>
  <c r="G233" i="13"/>
  <c r="F233" i="13"/>
  <c r="E233" i="13"/>
  <c r="J232" i="13"/>
  <c r="I232" i="13"/>
  <c r="H232" i="13"/>
  <c r="G232" i="13"/>
  <c r="F232" i="13"/>
  <c r="E232" i="13"/>
  <c r="J231" i="13"/>
  <c r="I231" i="13"/>
  <c r="H231" i="13"/>
  <c r="G231" i="13"/>
  <c r="F231" i="13"/>
  <c r="E231" i="13"/>
  <c r="J227" i="13"/>
  <c r="I227" i="13"/>
  <c r="H227" i="13"/>
  <c r="G227" i="13"/>
  <c r="F227" i="13"/>
  <c r="E227" i="13"/>
  <c r="J226" i="13"/>
  <c r="I226" i="13"/>
  <c r="H226" i="13"/>
  <c r="G226" i="13"/>
  <c r="F226" i="13"/>
  <c r="E226" i="13"/>
  <c r="J225" i="13"/>
  <c r="I225" i="13"/>
  <c r="H225" i="13"/>
  <c r="G225" i="13"/>
  <c r="F225" i="13"/>
  <c r="E225" i="13"/>
  <c r="J224" i="13"/>
  <c r="I224" i="13"/>
  <c r="H224" i="13"/>
  <c r="G224" i="13"/>
  <c r="F224" i="13"/>
  <c r="E224" i="13"/>
  <c r="J222" i="13"/>
  <c r="I222" i="13"/>
  <c r="H222" i="13"/>
  <c r="G222" i="13"/>
  <c r="F222" i="13"/>
  <c r="E222" i="13"/>
  <c r="J221" i="13"/>
  <c r="I221" i="13"/>
  <c r="H221" i="13"/>
  <c r="G221" i="13"/>
  <c r="F221" i="13"/>
  <c r="E221" i="13"/>
  <c r="J220" i="13"/>
  <c r="I220" i="13"/>
  <c r="H220" i="13"/>
  <c r="G220" i="13"/>
  <c r="F220" i="13"/>
  <c r="E220" i="13"/>
  <c r="J219" i="13"/>
  <c r="I219" i="13"/>
  <c r="H219" i="13"/>
  <c r="G219" i="13"/>
  <c r="F219" i="13"/>
  <c r="E219" i="13"/>
  <c r="J218" i="13"/>
  <c r="I218" i="13"/>
  <c r="H218" i="13"/>
  <c r="G218" i="13"/>
  <c r="F218" i="13"/>
  <c r="E218" i="13"/>
  <c r="J217" i="13"/>
  <c r="I217" i="13"/>
  <c r="H217" i="13"/>
  <c r="G217" i="13"/>
  <c r="F217" i="13"/>
  <c r="E217" i="13"/>
  <c r="J216" i="13"/>
  <c r="I216" i="13"/>
  <c r="H216" i="13"/>
  <c r="G216" i="13"/>
  <c r="F216" i="13"/>
  <c r="E216" i="13"/>
  <c r="J215" i="13"/>
  <c r="I215" i="13"/>
  <c r="H215" i="13"/>
  <c r="G215" i="13"/>
  <c r="F215" i="13"/>
  <c r="E215" i="13"/>
  <c r="J214" i="13"/>
  <c r="I214" i="13"/>
  <c r="H214" i="13"/>
  <c r="G214" i="13"/>
  <c r="F214" i="13"/>
  <c r="E214" i="13"/>
  <c r="J213" i="13"/>
  <c r="I213" i="13"/>
  <c r="H213" i="13"/>
  <c r="G213" i="13"/>
  <c r="F213" i="13"/>
  <c r="E213" i="13"/>
  <c r="J212" i="13"/>
  <c r="I212" i="13"/>
  <c r="H212" i="13"/>
  <c r="G212" i="13"/>
  <c r="F212" i="13"/>
  <c r="E212" i="13"/>
  <c r="J211" i="13"/>
  <c r="I211" i="13"/>
  <c r="H211" i="13"/>
  <c r="G211" i="13"/>
  <c r="F211" i="13"/>
  <c r="E211" i="13"/>
  <c r="J210" i="13"/>
  <c r="I210" i="13"/>
  <c r="H210" i="13"/>
  <c r="G210" i="13"/>
  <c r="F210" i="13"/>
  <c r="E210" i="13"/>
  <c r="J208" i="13"/>
  <c r="I208" i="13"/>
  <c r="H208" i="13"/>
  <c r="G208" i="13"/>
  <c r="F208" i="13"/>
  <c r="E208" i="13"/>
  <c r="J207" i="13"/>
  <c r="I207" i="13"/>
  <c r="H207" i="13"/>
  <c r="G207" i="13"/>
  <c r="F207" i="13"/>
  <c r="E207" i="13"/>
  <c r="J206" i="13"/>
  <c r="I206" i="13"/>
  <c r="H206" i="13"/>
  <c r="G206" i="13"/>
  <c r="F206" i="13"/>
  <c r="E206" i="13"/>
  <c r="J205" i="13"/>
  <c r="I205" i="13"/>
  <c r="H205" i="13"/>
  <c r="G205" i="13"/>
  <c r="F205" i="13"/>
  <c r="E205" i="13"/>
  <c r="J204" i="13"/>
  <c r="I204" i="13"/>
  <c r="H204" i="13"/>
  <c r="G204" i="13"/>
  <c r="F204" i="13"/>
  <c r="E204" i="13"/>
  <c r="J203" i="13"/>
  <c r="I203" i="13"/>
  <c r="H203" i="13"/>
  <c r="G203" i="13"/>
  <c r="F203" i="13"/>
  <c r="E203" i="13"/>
  <c r="J202" i="13"/>
  <c r="I202" i="13"/>
  <c r="H202" i="13"/>
  <c r="G202" i="13"/>
  <c r="F202" i="13"/>
  <c r="E202" i="13"/>
  <c r="J201" i="13"/>
  <c r="I201" i="13"/>
  <c r="H201" i="13"/>
  <c r="G201" i="13"/>
  <c r="F201" i="13"/>
  <c r="E201" i="13"/>
  <c r="J200" i="13"/>
  <c r="I200" i="13"/>
  <c r="H200" i="13"/>
  <c r="G200" i="13"/>
  <c r="F200" i="13"/>
  <c r="E200" i="13"/>
  <c r="J199" i="13"/>
  <c r="I199" i="13"/>
  <c r="H199" i="13"/>
  <c r="G199" i="13"/>
  <c r="F199" i="13"/>
  <c r="E199" i="13"/>
  <c r="J198" i="13"/>
  <c r="I198" i="13"/>
  <c r="H198" i="13"/>
  <c r="G198" i="13"/>
  <c r="F198" i="13"/>
  <c r="E198" i="13"/>
  <c r="J197" i="13"/>
  <c r="I197" i="13"/>
  <c r="H197" i="13"/>
  <c r="G197" i="13"/>
  <c r="F197" i="13"/>
  <c r="E197" i="13"/>
  <c r="J196" i="13"/>
  <c r="I196" i="13"/>
  <c r="H196" i="13"/>
  <c r="G196" i="13"/>
  <c r="F196" i="13"/>
  <c r="E196" i="13"/>
  <c r="J195" i="13"/>
  <c r="I195" i="13"/>
  <c r="H195" i="13"/>
  <c r="G195" i="13"/>
  <c r="F195" i="13"/>
  <c r="E195" i="13"/>
  <c r="J193" i="13"/>
  <c r="I193" i="13"/>
  <c r="H193" i="13"/>
  <c r="G193" i="13"/>
  <c r="F193" i="13"/>
  <c r="E193" i="13"/>
  <c r="J192" i="13"/>
  <c r="I192" i="13"/>
  <c r="H192" i="13"/>
  <c r="G192" i="13"/>
  <c r="F192" i="13"/>
  <c r="E192" i="13"/>
  <c r="J191" i="13"/>
  <c r="I191" i="13"/>
  <c r="H191" i="13"/>
  <c r="G191" i="13"/>
  <c r="F191" i="13"/>
  <c r="E191" i="13"/>
  <c r="J190" i="13"/>
  <c r="I190" i="13"/>
  <c r="H190" i="13"/>
  <c r="G190" i="13"/>
  <c r="F190" i="13"/>
  <c r="E190" i="13"/>
  <c r="J188" i="13"/>
  <c r="I188" i="13"/>
  <c r="H188" i="13"/>
  <c r="G188" i="13"/>
  <c r="F188" i="13"/>
  <c r="E188" i="13"/>
  <c r="J187" i="13"/>
  <c r="I187" i="13"/>
  <c r="H187" i="13"/>
  <c r="G187" i="13"/>
  <c r="F187" i="13"/>
  <c r="E187" i="13"/>
  <c r="J185" i="13"/>
  <c r="I185" i="13"/>
  <c r="H185" i="13"/>
  <c r="G185" i="13"/>
  <c r="F185" i="13"/>
  <c r="E185" i="13"/>
  <c r="J184" i="13"/>
  <c r="I184" i="13"/>
  <c r="H184" i="13"/>
  <c r="G184" i="13"/>
  <c r="F184" i="13"/>
  <c r="E184" i="13"/>
  <c r="J183" i="13"/>
  <c r="I183" i="13"/>
  <c r="H183" i="13"/>
  <c r="G183" i="13"/>
  <c r="F183" i="13"/>
  <c r="E183" i="13"/>
  <c r="J182" i="13"/>
  <c r="I182" i="13"/>
  <c r="H182" i="13"/>
  <c r="G182" i="13"/>
  <c r="F182" i="13"/>
  <c r="E182" i="13"/>
  <c r="J181" i="13"/>
  <c r="I181" i="13"/>
  <c r="H181" i="13"/>
  <c r="G181" i="13"/>
  <c r="F181" i="13"/>
  <c r="E181" i="13"/>
  <c r="J179" i="13"/>
  <c r="I179" i="13"/>
  <c r="H179" i="13"/>
  <c r="G179" i="13"/>
  <c r="F179" i="13"/>
  <c r="E179" i="13"/>
  <c r="J178" i="13"/>
  <c r="I178" i="13"/>
  <c r="H178" i="13"/>
  <c r="G178" i="13"/>
  <c r="F178" i="13"/>
  <c r="E178" i="13"/>
  <c r="J177" i="13"/>
  <c r="I177" i="13"/>
  <c r="H177" i="13"/>
  <c r="G177" i="13"/>
  <c r="F177" i="13"/>
  <c r="E177" i="13"/>
  <c r="J176" i="13"/>
  <c r="I176" i="13"/>
  <c r="H176" i="13"/>
  <c r="G176" i="13"/>
  <c r="F176" i="13"/>
  <c r="E176" i="13"/>
  <c r="J175" i="13"/>
  <c r="I175" i="13"/>
  <c r="H175" i="13"/>
  <c r="G175" i="13"/>
  <c r="F175" i="13"/>
  <c r="E175" i="13"/>
  <c r="J173" i="13"/>
  <c r="I173" i="13"/>
  <c r="H173" i="13"/>
  <c r="G173" i="13"/>
  <c r="F173" i="13"/>
  <c r="E173" i="13"/>
  <c r="J172" i="13"/>
  <c r="I172" i="13"/>
  <c r="H172" i="13"/>
  <c r="G172" i="13"/>
  <c r="F172" i="13"/>
  <c r="E172" i="13"/>
  <c r="J171" i="13"/>
  <c r="I171" i="13"/>
  <c r="H171" i="13"/>
  <c r="G171" i="13"/>
  <c r="F171" i="13"/>
  <c r="E171" i="13"/>
  <c r="J170" i="13"/>
  <c r="I170" i="13"/>
  <c r="H170" i="13"/>
  <c r="G170" i="13"/>
  <c r="F170" i="13"/>
  <c r="E170" i="13"/>
  <c r="J169" i="13"/>
  <c r="I169" i="13"/>
  <c r="H169" i="13"/>
  <c r="G169" i="13"/>
  <c r="F169" i="13"/>
  <c r="E169" i="13"/>
  <c r="J167" i="13"/>
  <c r="I167" i="13"/>
  <c r="H167" i="13"/>
  <c r="G167" i="13"/>
  <c r="F167" i="13"/>
  <c r="E167" i="13"/>
  <c r="J166" i="13"/>
  <c r="I166" i="13"/>
  <c r="H166" i="13"/>
  <c r="G166" i="13"/>
  <c r="F166" i="13"/>
  <c r="E166" i="13"/>
  <c r="J165" i="13"/>
  <c r="I165" i="13"/>
  <c r="H165" i="13"/>
  <c r="G165" i="13"/>
  <c r="F165" i="13"/>
  <c r="E165" i="13"/>
  <c r="J163" i="13"/>
  <c r="I163" i="13"/>
  <c r="H163" i="13"/>
  <c r="G163" i="13"/>
  <c r="F163" i="13"/>
  <c r="E163" i="13"/>
  <c r="J162" i="13"/>
  <c r="I162" i="13"/>
  <c r="H162" i="13"/>
  <c r="G162" i="13"/>
  <c r="F162" i="13"/>
  <c r="E162" i="13"/>
  <c r="J161" i="13"/>
  <c r="I161" i="13"/>
  <c r="H161" i="13"/>
  <c r="G161" i="13"/>
  <c r="F161" i="13"/>
  <c r="E161" i="13"/>
  <c r="J160" i="13"/>
  <c r="I160" i="13"/>
  <c r="H160" i="13"/>
  <c r="G160" i="13"/>
  <c r="F160" i="13"/>
  <c r="E160" i="13"/>
  <c r="J159" i="13"/>
  <c r="I159" i="13"/>
  <c r="H159" i="13"/>
  <c r="G159" i="13"/>
  <c r="F159" i="13"/>
  <c r="E159" i="13"/>
  <c r="J158" i="13"/>
  <c r="I158" i="13"/>
  <c r="H158" i="13"/>
  <c r="G158" i="13"/>
  <c r="F158" i="13"/>
  <c r="E158" i="13"/>
  <c r="J157" i="13"/>
  <c r="I157" i="13"/>
  <c r="H157" i="13"/>
  <c r="G157" i="13"/>
  <c r="F157" i="13"/>
  <c r="E157" i="13"/>
  <c r="J156" i="13"/>
  <c r="I156" i="13"/>
  <c r="H156" i="13"/>
  <c r="G156" i="13"/>
  <c r="F156" i="13"/>
  <c r="E156" i="13"/>
  <c r="J153" i="13"/>
  <c r="I153" i="13"/>
  <c r="H153" i="13"/>
  <c r="G153" i="13"/>
  <c r="F153" i="13"/>
  <c r="E153" i="13"/>
  <c r="J152" i="13"/>
  <c r="I152" i="13"/>
  <c r="H152" i="13"/>
  <c r="G152" i="13"/>
  <c r="F152" i="13"/>
  <c r="E152" i="13"/>
  <c r="J151" i="13"/>
  <c r="I151" i="13"/>
  <c r="H151" i="13"/>
  <c r="G151" i="13"/>
  <c r="F151" i="13"/>
  <c r="E151" i="13"/>
  <c r="J150" i="13"/>
  <c r="I150" i="13"/>
  <c r="H150" i="13"/>
  <c r="G150" i="13"/>
  <c r="F150" i="13"/>
  <c r="E150" i="13"/>
  <c r="J149" i="13"/>
  <c r="I149" i="13"/>
  <c r="H149" i="13"/>
  <c r="G149" i="13"/>
  <c r="F149" i="13"/>
  <c r="E149" i="13"/>
  <c r="J148" i="13"/>
  <c r="I148" i="13"/>
  <c r="H148" i="13"/>
  <c r="G148" i="13"/>
  <c r="F148" i="13"/>
  <c r="E148" i="13"/>
  <c r="J147" i="13"/>
  <c r="I147" i="13"/>
  <c r="H147" i="13"/>
  <c r="G147" i="13"/>
  <c r="F147" i="13"/>
  <c r="E147" i="13"/>
  <c r="J146" i="13"/>
  <c r="I146" i="13"/>
  <c r="H146" i="13"/>
  <c r="G146" i="13"/>
  <c r="F146" i="13"/>
  <c r="E146" i="13"/>
  <c r="J145" i="13"/>
  <c r="I145" i="13"/>
  <c r="H145" i="13"/>
  <c r="G145" i="13"/>
  <c r="F145" i="13"/>
  <c r="E145" i="13"/>
  <c r="J144" i="13"/>
  <c r="I144" i="13"/>
  <c r="H144" i="13"/>
  <c r="G144" i="13"/>
  <c r="F144" i="13"/>
  <c r="E144" i="13"/>
  <c r="J143" i="13"/>
  <c r="I143" i="13"/>
  <c r="H143" i="13"/>
  <c r="G143" i="13"/>
  <c r="F143" i="13"/>
  <c r="E143" i="13"/>
  <c r="J142" i="13"/>
  <c r="I142" i="13"/>
  <c r="H142" i="13"/>
  <c r="G142" i="13"/>
  <c r="F142" i="13"/>
  <c r="E142" i="13"/>
  <c r="J141" i="13"/>
  <c r="I141" i="13"/>
  <c r="H141" i="13"/>
  <c r="G141" i="13"/>
  <c r="F141" i="13"/>
  <c r="E141" i="13"/>
  <c r="J140" i="13"/>
  <c r="I140" i="13"/>
  <c r="H140" i="13"/>
  <c r="G140" i="13"/>
  <c r="F140" i="13"/>
  <c r="E140" i="13"/>
  <c r="J139" i="13"/>
  <c r="I139" i="13"/>
  <c r="H139" i="13"/>
  <c r="G139" i="13"/>
  <c r="F139" i="13"/>
  <c r="E139" i="13"/>
  <c r="J138" i="13"/>
  <c r="I138" i="13"/>
  <c r="H138" i="13"/>
  <c r="G138" i="13"/>
  <c r="F138" i="13"/>
  <c r="E138" i="13"/>
  <c r="J137" i="13"/>
  <c r="I137" i="13"/>
  <c r="H137" i="13"/>
  <c r="G137" i="13"/>
  <c r="F137" i="13"/>
  <c r="E137" i="13"/>
  <c r="J136" i="13"/>
  <c r="I136" i="13"/>
  <c r="H136" i="13"/>
  <c r="G136" i="13"/>
  <c r="F136" i="13"/>
  <c r="E136" i="13"/>
  <c r="J135" i="13"/>
  <c r="I135" i="13"/>
  <c r="H135" i="13"/>
  <c r="G135" i="13"/>
  <c r="F135" i="13"/>
  <c r="E135" i="13"/>
  <c r="J134" i="13"/>
  <c r="I134" i="13"/>
  <c r="H134" i="13"/>
  <c r="G134" i="13"/>
  <c r="F134" i="13"/>
  <c r="E134" i="13"/>
  <c r="J133" i="13"/>
  <c r="I133" i="13"/>
  <c r="H133" i="13"/>
  <c r="G133" i="13"/>
  <c r="F133" i="13"/>
  <c r="E133" i="13"/>
  <c r="J132" i="13"/>
  <c r="I132" i="13"/>
  <c r="H132" i="13"/>
  <c r="G132" i="13"/>
  <c r="F132" i="13"/>
  <c r="E132" i="13"/>
  <c r="J131" i="13"/>
  <c r="I131" i="13"/>
  <c r="H131" i="13"/>
  <c r="G131" i="13"/>
  <c r="F131" i="13"/>
  <c r="E131" i="13"/>
  <c r="J130" i="13"/>
  <c r="I130" i="13"/>
  <c r="H130" i="13"/>
  <c r="G130" i="13"/>
  <c r="F130" i="13"/>
  <c r="E130" i="13"/>
  <c r="J129" i="13"/>
  <c r="I129" i="13"/>
  <c r="H129" i="13"/>
  <c r="G129" i="13"/>
  <c r="F129" i="13"/>
  <c r="E129" i="13"/>
  <c r="J128" i="13"/>
  <c r="I128" i="13"/>
  <c r="H128" i="13"/>
  <c r="G128" i="13"/>
  <c r="F128" i="13"/>
  <c r="E128" i="13"/>
  <c r="J126" i="13"/>
  <c r="I126" i="13"/>
  <c r="H126" i="13"/>
  <c r="G126" i="13"/>
  <c r="F126" i="13"/>
  <c r="E126" i="13"/>
  <c r="J125" i="13"/>
  <c r="I125" i="13"/>
  <c r="H125" i="13"/>
  <c r="G125" i="13"/>
  <c r="F125" i="13"/>
  <c r="E125" i="13"/>
  <c r="J124" i="13"/>
  <c r="I124" i="13"/>
  <c r="H124" i="13"/>
  <c r="G124" i="13"/>
  <c r="F124" i="13"/>
  <c r="E124" i="13"/>
  <c r="J123" i="13"/>
  <c r="I123" i="13"/>
  <c r="H123" i="13"/>
  <c r="G123" i="13"/>
  <c r="F123" i="13"/>
  <c r="E123" i="13"/>
  <c r="J122" i="13"/>
  <c r="I122" i="13"/>
  <c r="H122" i="13"/>
  <c r="G122" i="13"/>
  <c r="F122" i="13"/>
  <c r="E122" i="13"/>
  <c r="J121" i="13"/>
  <c r="I121" i="13"/>
  <c r="H121" i="13"/>
  <c r="G121" i="13"/>
  <c r="F121" i="13"/>
  <c r="E121" i="13"/>
  <c r="J120" i="13"/>
  <c r="I120" i="13"/>
  <c r="H120" i="13"/>
  <c r="G120" i="13"/>
  <c r="F120" i="13"/>
  <c r="E120" i="13"/>
  <c r="J119" i="13"/>
  <c r="I119" i="13"/>
  <c r="H119" i="13"/>
  <c r="G119" i="13"/>
  <c r="F119" i="13"/>
  <c r="E119" i="13"/>
  <c r="J118" i="13"/>
  <c r="I118" i="13"/>
  <c r="H118" i="13"/>
  <c r="G118" i="13"/>
  <c r="F118" i="13"/>
  <c r="E118" i="13"/>
  <c r="J117" i="13"/>
  <c r="I117" i="13"/>
  <c r="H117" i="13"/>
  <c r="G117" i="13"/>
  <c r="F117" i="13"/>
  <c r="E117" i="13"/>
  <c r="J116" i="13"/>
  <c r="I116" i="13"/>
  <c r="H116" i="13"/>
  <c r="G116" i="13"/>
  <c r="F116" i="13"/>
  <c r="E116" i="13"/>
  <c r="J115" i="13"/>
  <c r="I115" i="13"/>
  <c r="H115" i="13"/>
  <c r="G115" i="13"/>
  <c r="F115" i="13"/>
  <c r="E115" i="13"/>
  <c r="J114" i="13"/>
  <c r="I114" i="13"/>
  <c r="H114" i="13"/>
  <c r="G114" i="13"/>
  <c r="F114" i="13"/>
  <c r="E114" i="13"/>
  <c r="J113" i="13"/>
  <c r="I113" i="13"/>
  <c r="H113" i="13"/>
  <c r="G113" i="13"/>
  <c r="F113" i="13"/>
  <c r="E113" i="13"/>
  <c r="J112" i="13"/>
  <c r="I112" i="13"/>
  <c r="H112" i="13"/>
  <c r="G112" i="13"/>
  <c r="F112" i="13"/>
  <c r="E112" i="13"/>
  <c r="J111" i="13"/>
  <c r="I111" i="13"/>
  <c r="H111" i="13"/>
  <c r="G111" i="13"/>
  <c r="F111" i="13"/>
  <c r="E111" i="13"/>
  <c r="J110" i="13"/>
  <c r="I110" i="13"/>
  <c r="H110" i="13"/>
  <c r="G110" i="13"/>
  <c r="F110" i="13"/>
  <c r="E110" i="13"/>
  <c r="J109" i="13"/>
  <c r="I109" i="13"/>
  <c r="H109" i="13"/>
  <c r="G109" i="13"/>
  <c r="F109" i="13"/>
  <c r="E109" i="13"/>
  <c r="J108" i="13"/>
  <c r="I108" i="13"/>
  <c r="H108" i="13"/>
  <c r="G108" i="13"/>
  <c r="F108" i="13"/>
  <c r="E108" i="13"/>
  <c r="J107" i="13"/>
  <c r="I107" i="13"/>
  <c r="H107" i="13"/>
  <c r="G107" i="13"/>
  <c r="F107" i="13"/>
  <c r="E107" i="13"/>
  <c r="J106" i="13"/>
  <c r="I106" i="13"/>
  <c r="H106" i="13"/>
  <c r="G106" i="13"/>
  <c r="F106" i="13"/>
  <c r="E106" i="13"/>
  <c r="J105" i="13"/>
  <c r="I105" i="13"/>
  <c r="H105" i="13"/>
  <c r="G105" i="13"/>
  <c r="F105" i="13"/>
  <c r="E105" i="13"/>
  <c r="J104" i="13"/>
  <c r="I104" i="13"/>
  <c r="H104" i="13"/>
  <c r="G104" i="13"/>
  <c r="F104" i="13"/>
  <c r="E104" i="13"/>
  <c r="J103" i="13"/>
  <c r="I103" i="13"/>
  <c r="H103" i="13"/>
  <c r="G103" i="13"/>
  <c r="F103" i="13"/>
  <c r="E103" i="13"/>
  <c r="J102" i="13"/>
  <c r="I102" i="13"/>
  <c r="H102" i="13"/>
  <c r="G102" i="13"/>
  <c r="F102" i="13"/>
  <c r="E102" i="13"/>
  <c r="J101" i="13"/>
  <c r="I101" i="13"/>
  <c r="H101" i="13"/>
  <c r="G101" i="13"/>
  <c r="F101" i="13"/>
  <c r="E101" i="13"/>
  <c r="J100" i="13"/>
  <c r="I100" i="13"/>
  <c r="H100" i="13"/>
  <c r="G100" i="13"/>
  <c r="F100" i="13"/>
  <c r="E100" i="13"/>
  <c r="J99" i="13"/>
  <c r="I99" i="13"/>
  <c r="H99" i="13"/>
  <c r="G99" i="13"/>
  <c r="F99" i="13"/>
  <c r="E99" i="13"/>
  <c r="J98" i="13"/>
  <c r="I98" i="13"/>
  <c r="H98" i="13"/>
  <c r="G98" i="13"/>
  <c r="F98" i="13"/>
  <c r="E98" i="13"/>
  <c r="J97" i="13"/>
  <c r="I97" i="13"/>
  <c r="H97" i="13"/>
  <c r="G97" i="13"/>
  <c r="F97" i="13"/>
  <c r="E97" i="13"/>
  <c r="J96" i="13"/>
  <c r="I96" i="13"/>
  <c r="H96" i="13"/>
  <c r="G96" i="13"/>
  <c r="F96" i="13"/>
  <c r="E96" i="13"/>
  <c r="J95" i="13"/>
  <c r="I95" i="13"/>
  <c r="H95" i="13"/>
  <c r="G95" i="13"/>
  <c r="F95" i="13"/>
  <c r="E95" i="13"/>
  <c r="J93" i="13"/>
  <c r="I93" i="13"/>
  <c r="H93" i="13"/>
  <c r="G93" i="13"/>
  <c r="F93" i="13"/>
  <c r="E93" i="13"/>
  <c r="J92" i="13"/>
  <c r="I92" i="13"/>
  <c r="H92" i="13"/>
  <c r="G92" i="13"/>
  <c r="F92" i="13"/>
  <c r="E92" i="13"/>
  <c r="J91" i="13"/>
  <c r="I91" i="13"/>
  <c r="H91" i="13"/>
  <c r="G91" i="13"/>
  <c r="F91" i="13"/>
  <c r="E91" i="13"/>
  <c r="J90" i="13"/>
  <c r="I90" i="13"/>
  <c r="H90" i="13"/>
  <c r="G90" i="13"/>
  <c r="F90" i="13"/>
  <c r="E90" i="13"/>
  <c r="J89" i="13"/>
  <c r="I89" i="13"/>
  <c r="H89" i="13"/>
  <c r="G89" i="13"/>
  <c r="F89" i="13"/>
  <c r="E89" i="13"/>
  <c r="J88" i="13"/>
  <c r="I88" i="13"/>
  <c r="H88" i="13"/>
  <c r="G88" i="13"/>
  <c r="F88" i="13"/>
  <c r="E88" i="13"/>
  <c r="J87" i="13"/>
  <c r="I87" i="13"/>
  <c r="H87" i="13"/>
  <c r="G87" i="13"/>
  <c r="F87" i="13"/>
  <c r="E87" i="13"/>
  <c r="J86" i="13"/>
  <c r="I86" i="13"/>
  <c r="H86" i="13"/>
  <c r="G86" i="13"/>
  <c r="F86" i="13"/>
  <c r="E86" i="13"/>
  <c r="J85" i="13"/>
  <c r="I85" i="13"/>
  <c r="H85" i="13"/>
  <c r="G85" i="13"/>
  <c r="F85" i="13"/>
  <c r="E85" i="13"/>
  <c r="J84" i="13"/>
  <c r="I84" i="13"/>
  <c r="H84" i="13"/>
  <c r="G84" i="13"/>
  <c r="F84" i="13"/>
  <c r="E84" i="13"/>
  <c r="J83" i="13"/>
  <c r="I83" i="13"/>
  <c r="H83" i="13"/>
  <c r="G83" i="13"/>
  <c r="F83" i="13"/>
  <c r="E83" i="13"/>
  <c r="J80" i="13"/>
  <c r="I80" i="13"/>
  <c r="H80" i="13"/>
  <c r="G80" i="13"/>
  <c r="F80" i="13"/>
  <c r="E80" i="13"/>
  <c r="J79" i="13"/>
  <c r="I79" i="13"/>
  <c r="H79" i="13"/>
  <c r="G79" i="13"/>
  <c r="F79" i="13"/>
  <c r="E79" i="13"/>
  <c r="J78" i="13"/>
  <c r="I78" i="13"/>
  <c r="H78" i="13"/>
  <c r="G78" i="13"/>
  <c r="F78" i="13"/>
  <c r="E78" i="13"/>
  <c r="J77" i="13"/>
  <c r="I77" i="13"/>
  <c r="H77" i="13"/>
  <c r="G77" i="13"/>
  <c r="F77" i="13"/>
  <c r="E77" i="13"/>
  <c r="J76" i="13"/>
  <c r="I76" i="13"/>
  <c r="H76" i="13"/>
  <c r="G76" i="13"/>
  <c r="F76" i="13"/>
  <c r="E76" i="13"/>
  <c r="J75" i="13"/>
  <c r="I75" i="13"/>
  <c r="H75" i="13"/>
  <c r="G75" i="13"/>
  <c r="F75" i="13"/>
  <c r="E75" i="13"/>
  <c r="J74" i="13"/>
  <c r="I74" i="13"/>
  <c r="H74" i="13"/>
  <c r="G74" i="13"/>
  <c r="F74" i="13"/>
  <c r="E74" i="13"/>
  <c r="J73" i="13"/>
  <c r="I73" i="13"/>
  <c r="H73" i="13"/>
  <c r="G73" i="13"/>
  <c r="F73" i="13"/>
  <c r="E73" i="13"/>
  <c r="J72" i="13"/>
  <c r="I72" i="13"/>
  <c r="H72" i="13"/>
  <c r="G72" i="13"/>
  <c r="F72" i="13"/>
  <c r="E72" i="13"/>
  <c r="J71" i="13"/>
  <c r="I71" i="13"/>
  <c r="H71" i="13"/>
  <c r="G71" i="13"/>
  <c r="F71" i="13"/>
  <c r="E71" i="13"/>
  <c r="J70" i="13"/>
  <c r="I70" i="13"/>
  <c r="H70" i="13"/>
  <c r="G70" i="13"/>
  <c r="F70" i="13"/>
  <c r="E70" i="13"/>
  <c r="J69" i="13"/>
  <c r="I69" i="13"/>
  <c r="H69" i="13"/>
  <c r="G69" i="13"/>
  <c r="F69" i="13"/>
  <c r="E69" i="13"/>
  <c r="J68" i="13"/>
  <c r="I68" i="13"/>
  <c r="H68" i="13"/>
  <c r="G68" i="13"/>
  <c r="F68" i="13"/>
  <c r="E68" i="13"/>
  <c r="J67" i="13"/>
  <c r="I67" i="13"/>
  <c r="H67" i="13"/>
  <c r="G67" i="13"/>
  <c r="F67" i="13"/>
  <c r="E67" i="13"/>
  <c r="J66" i="13"/>
  <c r="I66" i="13"/>
  <c r="H66" i="13"/>
  <c r="G66" i="13"/>
  <c r="F66" i="13"/>
  <c r="E66" i="13"/>
  <c r="J65" i="13"/>
  <c r="I65" i="13"/>
  <c r="H65" i="13"/>
  <c r="G65" i="13"/>
  <c r="F65" i="13"/>
  <c r="E65" i="13"/>
  <c r="J64" i="13"/>
  <c r="I64" i="13"/>
  <c r="H64" i="13"/>
  <c r="G64" i="13"/>
  <c r="F64" i="13"/>
  <c r="E64" i="13"/>
  <c r="J62" i="13"/>
  <c r="I62" i="13"/>
  <c r="H62" i="13"/>
  <c r="G62" i="13"/>
  <c r="F62" i="13"/>
  <c r="E62" i="13"/>
  <c r="J61" i="13"/>
  <c r="I61" i="13"/>
  <c r="H61" i="13"/>
  <c r="G61" i="13"/>
  <c r="F61" i="13"/>
  <c r="E61" i="13"/>
  <c r="J60" i="13"/>
  <c r="I60" i="13"/>
  <c r="H60" i="13"/>
  <c r="G60" i="13"/>
  <c r="F60" i="13"/>
  <c r="E60" i="13"/>
  <c r="J59" i="13"/>
  <c r="I59" i="13"/>
  <c r="H59" i="13"/>
  <c r="G59" i="13"/>
  <c r="F59" i="13"/>
  <c r="E59" i="13"/>
  <c r="J58" i="13"/>
  <c r="I58" i="13"/>
  <c r="H58" i="13"/>
  <c r="G58" i="13"/>
  <c r="F58" i="13"/>
  <c r="E58" i="13"/>
  <c r="J57" i="13"/>
  <c r="I57" i="13"/>
  <c r="H57" i="13"/>
  <c r="G57" i="13"/>
  <c r="F57" i="13"/>
  <c r="E57" i="13"/>
  <c r="J56" i="13"/>
  <c r="I56" i="13"/>
  <c r="H56" i="13"/>
  <c r="G56" i="13"/>
  <c r="F56" i="13"/>
  <c r="E56" i="13"/>
  <c r="J55" i="13"/>
  <c r="I55" i="13"/>
  <c r="H55" i="13"/>
  <c r="G55" i="13"/>
  <c r="F55" i="13"/>
  <c r="E55" i="13"/>
  <c r="J54" i="13"/>
  <c r="I54" i="13"/>
  <c r="H54" i="13"/>
  <c r="G54" i="13"/>
  <c r="F54" i="13"/>
  <c r="E54" i="13"/>
  <c r="J53" i="13"/>
  <c r="I53" i="13"/>
  <c r="H53" i="13"/>
  <c r="G53" i="13"/>
  <c r="F53" i="13"/>
  <c r="E53" i="13"/>
  <c r="J52" i="13"/>
  <c r="I52" i="13"/>
  <c r="H52" i="13"/>
  <c r="G52" i="13"/>
  <c r="F52" i="13"/>
  <c r="E52" i="13"/>
  <c r="J51" i="13"/>
  <c r="I51" i="13"/>
  <c r="H51" i="13"/>
  <c r="G51" i="13"/>
  <c r="F51" i="13"/>
  <c r="E51" i="13"/>
  <c r="J50" i="13"/>
  <c r="I50" i="13"/>
  <c r="H50" i="13"/>
  <c r="G50" i="13"/>
  <c r="F50" i="13"/>
  <c r="E50" i="13"/>
  <c r="J49" i="13"/>
  <c r="I49" i="13"/>
  <c r="H49" i="13"/>
  <c r="G49" i="13"/>
  <c r="F49" i="13"/>
  <c r="E49" i="13"/>
  <c r="J48" i="13"/>
  <c r="I48" i="13"/>
  <c r="H48" i="13"/>
  <c r="G48" i="13"/>
  <c r="F48" i="13"/>
  <c r="E48" i="13"/>
  <c r="J47" i="13"/>
  <c r="I47" i="13"/>
  <c r="H47" i="13"/>
  <c r="G47" i="13"/>
  <c r="F47" i="13"/>
  <c r="E47" i="13"/>
  <c r="J46" i="13"/>
  <c r="I46" i="13"/>
  <c r="H46" i="13"/>
  <c r="G46" i="13"/>
  <c r="F46" i="13"/>
  <c r="E46" i="13"/>
  <c r="J45" i="13"/>
  <c r="I45" i="13"/>
  <c r="H45" i="13"/>
  <c r="G45" i="13"/>
  <c r="F45" i="13"/>
  <c r="E45" i="13"/>
  <c r="J44" i="13"/>
  <c r="I44" i="13"/>
  <c r="H44" i="13"/>
  <c r="G44" i="13"/>
  <c r="F44" i="13"/>
  <c r="E44" i="13"/>
  <c r="J43" i="13"/>
  <c r="I43" i="13"/>
  <c r="H43" i="13"/>
  <c r="G43" i="13"/>
  <c r="F43" i="13"/>
  <c r="E43" i="13"/>
  <c r="J42" i="13"/>
  <c r="I42" i="13"/>
  <c r="H42" i="13"/>
  <c r="G42" i="13"/>
  <c r="F42" i="13"/>
  <c r="E42" i="13"/>
  <c r="J41" i="13"/>
  <c r="I41" i="13"/>
  <c r="H41" i="13"/>
  <c r="G41" i="13"/>
  <c r="F41" i="13"/>
  <c r="E41" i="13"/>
  <c r="J40" i="13"/>
  <c r="I40" i="13"/>
  <c r="H40" i="13"/>
  <c r="G40" i="13"/>
  <c r="F40" i="13"/>
  <c r="E40" i="13"/>
  <c r="J39" i="13"/>
  <c r="I39" i="13"/>
  <c r="H39" i="13"/>
  <c r="G39" i="13"/>
  <c r="F39" i="13"/>
  <c r="E39" i="13"/>
  <c r="J38" i="13"/>
  <c r="I38" i="13"/>
  <c r="H38" i="13"/>
  <c r="G38" i="13"/>
  <c r="F38" i="13"/>
  <c r="E38" i="13"/>
  <c r="J37" i="13"/>
  <c r="I37" i="13"/>
  <c r="H37" i="13"/>
  <c r="G37" i="13"/>
  <c r="F37" i="13"/>
  <c r="E37" i="13"/>
  <c r="J36" i="13"/>
  <c r="I36" i="13"/>
  <c r="H36" i="13"/>
  <c r="G36" i="13"/>
  <c r="F36" i="13"/>
  <c r="E36" i="13"/>
  <c r="J35" i="13"/>
  <c r="I35" i="13"/>
  <c r="H35" i="13"/>
  <c r="G35" i="13"/>
  <c r="F35" i="13"/>
  <c r="E35" i="13"/>
  <c r="J34" i="13"/>
  <c r="I34" i="13"/>
  <c r="H34" i="13"/>
  <c r="G34" i="13"/>
  <c r="F34" i="13"/>
  <c r="E34" i="13"/>
  <c r="J33" i="13"/>
  <c r="I33" i="13"/>
  <c r="H33" i="13"/>
  <c r="G33" i="13"/>
  <c r="F33" i="13"/>
  <c r="E33" i="13"/>
  <c r="J32" i="13"/>
  <c r="I32" i="13"/>
  <c r="H32" i="13"/>
  <c r="G32" i="13"/>
  <c r="F32" i="13"/>
  <c r="E32" i="13"/>
  <c r="J31" i="13"/>
  <c r="I31" i="13"/>
  <c r="H31" i="13"/>
  <c r="G31" i="13"/>
  <c r="F31" i="13"/>
  <c r="E31" i="13"/>
  <c r="J30" i="13"/>
  <c r="I30" i="13"/>
  <c r="H30" i="13"/>
  <c r="G30" i="13"/>
  <c r="F30" i="13"/>
  <c r="E30" i="13"/>
  <c r="J29" i="13"/>
  <c r="I29" i="13"/>
  <c r="H29" i="13"/>
  <c r="G29" i="13"/>
  <c r="F29" i="13"/>
  <c r="E29" i="13"/>
  <c r="J28" i="13"/>
  <c r="I28" i="13"/>
  <c r="H28" i="13"/>
  <c r="G28" i="13"/>
  <c r="F28" i="13"/>
  <c r="E28" i="13"/>
  <c r="J27" i="13"/>
  <c r="I27" i="13"/>
  <c r="H27" i="13"/>
  <c r="G27" i="13"/>
  <c r="F27" i="13"/>
  <c r="E27" i="13"/>
  <c r="J26" i="13"/>
  <c r="I26" i="13"/>
  <c r="H26" i="13"/>
  <c r="G26" i="13"/>
  <c r="F26" i="13"/>
  <c r="E26" i="13"/>
  <c r="J25" i="13"/>
  <c r="I25" i="13"/>
  <c r="H25" i="13"/>
  <c r="G25" i="13"/>
  <c r="F25" i="13"/>
  <c r="E25" i="13"/>
  <c r="J24" i="13"/>
  <c r="I24" i="13"/>
  <c r="H24" i="13"/>
  <c r="G24" i="13"/>
  <c r="F24" i="13"/>
  <c r="E24" i="13"/>
  <c r="J23" i="13"/>
  <c r="I23" i="13"/>
  <c r="H23" i="13"/>
  <c r="G23" i="13"/>
  <c r="F23" i="13"/>
  <c r="E23" i="13"/>
  <c r="J22" i="13"/>
  <c r="I22" i="13"/>
  <c r="H22" i="13"/>
  <c r="G22" i="13"/>
  <c r="F22" i="13"/>
  <c r="E22" i="13"/>
  <c r="J21" i="13"/>
  <c r="I21" i="13"/>
  <c r="H21" i="13"/>
  <c r="G21" i="13"/>
  <c r="F21" i="13"/>
  <c r="E21" i="13"/>
  <c r="J20" i="13"/>
  <c r="I20" i="13"/>
  <c r="H20" i="13"/>
  <c r="G20" i="13"/>
  <c r="F20" i="13"/>
  <c r="E20" i="13"/>
  <c r="J19" i="13"/>
  <c r="I19" i="13"/>
  <c r="H19" i="13"/>
  <c r="G19" i="13"/>
  <c r="F19" i="13"/>
  <c r="E19" i="13"/>
  <c r="J18" i="13"/>
  <c r="I18" i="13"/>
  <c r="H18" i="13"/>
  <c r="G18" i="13"/>
  <c r="F18" i="13"/>
  <c r="E18" i="13"/>
  <c r="J17" i="13"/>
  <c r="I17" i="13"/>
  <c r="H17" i="13"/>
  <c r="G17" i="13"/>
  <c r="F17" i="13"/>
  <c r="E17" i="13"/>
  <c r="J16" i="13"/>
  <c r="I16" i="13"/>
  <c r="H16" i="13"/>
  <c r="G16" i="13"/>
  <c r="F16" i="13"/>
  <c r="E16" i="13"/>
  <c r="J15" i="13"/>
  <c r="I15" i="13"/>
  <c r="H15" i="13"/>
  <c r="G15" i="13"/>
  <c r="F15" i="13"/>
  <c r="E15" i="13"/>
  <c r="J14" i="13"/>
  <c r="I14" i="13"/>
  <c r="H14" i="13"/>
  <c r="G14" i="13"/>
  <c r="F14" i="13"/>
  <c r="E14" i="13"/>
  <c r="E13" i="10"/>
  <c r="E13" i="13"/>
  <c r="F13" i="13"/>
  <c r="J13" i="10"/>
  <c r="I13" i="10"/>
  <c r="H13" i="10"/>
  <c r="G13" i="10"/>
  <c r="F13" i="10"/>
  <c r="J13" i="13"/>
  <c r="I13" i="13"/>
  <c r="H13" i="13"/>
  <c r="G13" i="13"/>
  <c r="L593" i="13"/>
  <c r="L592" i="13"/>
  <c r="L591" i="13"/>
  <c r="L590" i="13"/>
  <c r="L589" i="13"/>
  <c r="L588" i="13"/>
  <c r="L587" i="13"/>
  <c r="L586" i="13"/>
  <c r="L585" i="13"/>
  <c r="L584" i="13"/>
  <c r="L583" i="13"/>
  <c r="L582" i="13"/>
  <c r="L581" i="13"/>
  <c r="L580" i="13"/>
  <c r="L579" i="13"/>
  <c r="L578" i="13"/>
  <c r="L577" i="13"/>
  <c r="L576" i="13"/>
  <c r="L575" i="13"/>
  <c r="L574" i="13"/>
  <c r="L573" i="13"/>
  <c r="L572" i="13"/>
  <c r="L571" i="13"/>
  <c r="L570" i="13"/>
  <c r="L569" i="13"/>
  <c r="L568" i="13"/>
  <c r="L567" i="13"/>
  <c r="L566" i="13"/>
  <c r="L565" i="13"/>
  <c r="L564" i="13"/>
  <c r="L563" i="13"/>
  <c r="L562" i="13"/>
  <c r="L561" i="13"/>
  <c r="L560" i="13"/>
  <c r="L559" i="13"/>
  <c r="L558" i="13"/>
  <c r="L557" i="13"/>
  <c r="L555" i="13"/>
  <c r="L554" i="13"/>
  <c r="L553" i="13"/>
  <c r="L552" i="13"/>
  <c r="L551" i="13"/>
  <c r="L550" i="13"/>
  <c r="L549" i="13"/>
  <c r="L548" i="13"/>
  <c r="L547" i="13"/>
  <c r="L546" i="13"/>
  <c r="L545" i="13"/>
  <c r="L544" i="13"/>
  <c r="L543" i="13"/>
  <c r="L542" i="13"/>
  <c r="L541" i="13"/>
  <c r="L540" i="13"/>
  <c r="L539" i="13"/>
  <c r="L538" i="13"/>
  <c r="L537" i="13"/>
  <c r="L536" i="13"/>
  <c r="L535" i="13"/>
  <c r="L534" i="13"/>
  <c r="L533" i="13"/>
  <c r="L532" i="13"/>
  <c r="L531" i="13"/>
  <c r="L530" i="13"/>
  <c r="L529" i="13"/>
  <c r="L528" i="13"/>
  <c r="L527" i="13"/>
  <c r="L526" i="13"/>
  <c r="L525" i="13"/>
  <c r="L524" i="13"/>
  <c r="L523" i="13"/>
  <c r="L522" i="13"/>
  <c r="L521" i="13"/>
  <c r="L520" i="13"/>
  <c r="L519" i="13"/>
  <c r="L508" i="13"/>
  <c r="M508" i="13" s="1"/>
  <c r="L507" i="13"/>
  <c r="M507" i="13" s="1"/>
  <c r="L506" i="13"/>
  <c r="M506" i="13" s="1"/>
  <c r="L505" i="13"/>
  <c r="M505" i="13" s="1"/>
  <c r="L504" i="13"/>
  <c r="M504" i="13" s="1"/>
  <c r="P504" i="13" s="1" a="1"/>
  <c r="P504" i="13" s="1"/>
  <c r="L503" i="13"/>
  <c r="M503" i="13" s="1"/>
  <c r="O503" i="13" s="1" a="1"/>
  <c r="O503" i="13" s="1"/>
  <c r="L502" i="13"/>
  <c r="L500" i="13"/>
  <c r="M500" i="13" s="1"/>
  <c r="L499" i="13"/>
  <c r="M499" i="13" s="1"/>
  <c r="L498" i="13"/>
  <c r="M498" i="13" s="1"/>
  <c r="O498" i="13" s="1" a="1"/>
  <c r="O498" i="13" s="1"/>
  <c r="L497" i="13"/>
  <c r="M497" i="13" s="1"/>
  <c r="L496" i="13"/>
  <c r="M496" i="13" s="1"/>
  <c r="L494" i="13"/>
  <c r="M494" i="13" s="1"/>
  <c r="O494" i="13" s="1" a="1"/>
  <c r="O494" i="13" s="1"/>
  <c r="L493" i="13"/>
  <c r="M493" i="13" s="1"/>
  <c r="P493" i="13" s="1" a="1"/>
  <c r="P493" i="13" s="1"/>
  <c r="L492" i="13"/>
  <c r="M492" i="13" s="1"/>
  <c r="L491" i="13"/>
  <c r="M491" i="13" s="1"/>
  <c r="L490" i="13"/>
  <c r="M490" i="13" s="1"/>
  <c r="L489" i="13"/>
  <c r="M489" i="13" s="1"/>
  <c r="L487" i="13"/>
  <c r="M487" i="13" s="1"/>
  <c r="L486" i="13"/>
  <c r="M486" i="13" s="1"/>
  <c r="O486" i="13" s="1" a="1"/>
  <c r="O486" i="13" s="1"/>
  <c r="L485" i="13"/>
  <c r="M485" i="13" s="1"/>
  <c r="O485" i="13" s="1" a="1"/>
  <c r="O485" i="13" s="1"/>
  <c r="L484" i="13"/>
  <c r="M484" i="13" s="1"/>
  <c r="Q484" i="13" s="1" a="1"/>
  <c r="Q484" i="13" s="1"/>
  <c r="L483" i="13"/>
  <c r="M483" i="13" s="1"/>
  <c r="L482" i="13"/>
  <c r="M482" i="13" s="1"/>
  <c r="Q482" i="13" s="1" a="1"/>
  <c r="Q482" i="13" s="1"/>
  <c r="L480" i="13"/>
  <c r="M480" i="13" s="1"/>
  <c r="Q480" i="13" s="1" a="1"/>
  <c r="Q480" i="13" s="1"/>
  <c r="L479" i="13"/>
  <c r="M479" i="13" s="1"/>
  <c r="L478" i="13"/>
  <c r="M478" i="13" s="1"/>
  <c r="L477" i="13"/>
  <c r="M477" i="13" s="1"/>
  <c r="O477" i="13" s="1" a="1"/>
  <c r="O477" i="13" s="1"/>
  <c r="L476" i="13"/>
  <c r="M476" i="13" s="1"/>
  <c r="Q476" i="13" s="1" a="1"/>
  <c r="Q476" i="13" s="1"/>
  <c r="L475" i="13"/>
  <c r="M475" i="13" s="1"/>
  <c r="L473" i="13"/>
  <c r="M473" i="13" s="1"/>
  <c r="L472" i="13"/>
  <c r="M472" i="13" s="1"/>
  <c r="L471" i="13"/>
  <c r="M471" i="13" s="1"/>
  <c r="P471" i="13" s="1" a="1"/>
  <c r="P471" i="13" s="1"/>
  <c r="L470" i="13"/>
  <c r="M470" i="13" s="1"/>
  <c r="O470" i="13" s="1" a="1"/>
  <c r="O470" i="13" s="1"/>
  <c r="L469" i="13"/>
  <c r="M469" i="13" s="1"/>
  <c r="L468" i="13"/>
  <c r="M468" i="13" s="1"/>
  <c r="P468" i="13" s="1" a="1"/>
  <c r="P468" i="13" s="1"/>
  <c r="L465" i="13"/>
  <c r="M465" i="13" s="1"/>
  <c r="L464" i="13"/>
  <c r="M464" i="13" s="1"/>
  <c r="L463" i="13"/>
  <c r="M463" i="13" s="1"/>
  <c r="P463" i="13" s="1" a="1"/>
  <c r="P463" i="13" s="1"/>
  <c r="L462" i="13"/>
  <c r="M462" i="13" s="1"/>
  <c r="N462" i="13" s="1" a="1"/>
  <c r="N462" i="13" s="1"/>
  <c r="L461" i="13"/>
  <c r="M461" i="13" s="1"/>
  <c r="O461" i="13" s="1" a="1"/>
  <c r="O461" i="13" s="1"/>
  <c r="L460" i="13"/>
  <c r="M460" i="13" s="1"/>
  <c r="L459" i="13"/>
  <c r="M459" i="13" s="1"/>
  <c r="O459" i="13" s="1" a="1"/>
  <c r="O459" i="13" s="1"/>
  <c r="L458" i="13"/>
  <c r="M458" i="13" s="1"/>
  <c r="P458" i="13" s="1" a="1"/>
  <c r="P458" i="13" s="1"/>
  <c r="M457" i="13"/>
  <c r="N457" i="13" s="1" a="1"/>
  <c r="N457" i="13" s="1"/>
  <c r="L457" i="13"/>
  <c r="L456" i="13"/>
  <c r="M456" i="13" s="1"/>
  <c r="M455" i="13"/>
  <c r="L455" i="13"/>
  <c r="L453" i="13"/>
  <c r="L452" i="13"/>
  <c r="L451" i="13"/>
  <c r="L450" i="13"/>
  <c r="L449" i="13"/>
  <c r="L448" i="13"/>
  <c r="L447" i="13"/>
  <c r="L446" i="13"/>
  <c r="L445" i="13"/>
  <c r="L444" i="13"/>
  <c r="L443" i="13"/>
  <c r="L442" i="13"/>
  <c r="L441" i="13"/>
  <c r="L440" i="13"/>
  <c r="L439" i="13"/>
  <c r="L438" i="13"/>
  <c r="L437" i="13"/>
  <c r="L436" i="13"/>
  <c r="L435" i="13"/>
  <c r="L434" i="13"/>
  <c r="L433" i="13"/>
  <c r="L432" i="13"/>
  <c r="L431" i="13"/>
  <c r="L430" i="13"/>
  <c r="L429" i="13"/>
  <c r="L428" i="13"/>
  <c r="L427" i="13"/>
  <c r="L426" i="13"/>
  <c r="L425" i="13"/>
  <c r="L424" i="13"/>
  <c r="L423" i="13"/>
  <c r="L422" i="13"/>
  <c r="L421" i="13"/>
  <c r="L419" i="13"/>
  <c r="L418" i="13"/>
  <c r="L417" i="13"/>
  <c r="L416" i="13"/>
  <c r="L415" i="13"/>
  <c r="L414" i="13"/>
  <c r="L413" i="13"/>
  <c r="L412" i="13"/>
  <c r="L411" i="13"/>
  <c r="L410" i="13"/>
  <c r="L409" i="13"/>
  <c r="L407" i="13"/>
  <c r="L406" i="13"/>
  <c r="L405" i="13"/>
  <c r="L404" i="13"/>
  <c r="L403" i="13"/>
  <c r="L402" i="13"/>
  <c r="L400" i="13"/>
  <c r="L399" i="13"/>
  <c r="L398" i="13"/>
  <c r="L397" i="13"/>
  <c r="L396" i="13"/>
  <c r="L395" i="13"/>
  <c r="L394" i="13"/>
  <c r="L393" i="13"/>
  <c r="L392" i="13"/>
  <c r="L391" i="13"/>
  <c r="L390" i="13"/>
  <c r="L389" i="13"/>
  <c r="L388" i="13"/>
  <c r="L387" i="13"/>
  <c r="L386" i="13"/>
  <c r="L385" i="13"/>
  <c r="L381" i="13"/>
  <c r="M381" i="13" s="1"/>
  <c r="L380" i="13"/>
  <c r="M380" i="13" s="1"/>
  <c r="L379" i="13"/>
  <c r="M379" i="13" s="1"/>
  <c r="P379" i="13" s="1" a="1"/>
  <c r="P379" i="13" s="1"/>
  <c r="L377" i="13"/>
  <c r="M377" i="13" s="1"/>
  <c r="L376" i="13"/>
  <c r="M376" i="13" s="1"/>
  <c r="L375" i="13"/>
  <c r="M375" i="13" s="1"/>
  <c r="Q375" i="13" s="1" a="1"/>
  <c r="Q375" i="13" s="1"/>
  <c r="L374" i="13"/>
  <c r="M374" i="13" s="1"/>
  <c r="N374" i="13" s="1" a="1"/>
  <c r="N374" i="13" s="1"/>
  <c r="L373" i="13"/>
  <c r="M373" i="13" s="1"/>
  <c r="L372" i="13"/>
  <c r="M372" i="13" s="1"/>
  <c r="L371" i="13"/>
  <c r="M371" i="13" s="1"/>
  <c r="O371" i="13" s="1" a="1"/>
  <c r="O371" i="13" s="1"/>
  <c r="L370" i="13"/>
  <c r="M370" i="13" s="1"/>
  <c r="L369" i="13"/>
  <c r="M369" i="13" s="1"/>
  <c r="L368" i="13"/>
  <c r="M368" i="13" s="1"/>
  <c r="L367" i="13"/>
  <c r="M367" i="13" s="1"/>
  <c r="N367" i="13" s="1" a="1"/>
  <c r="N367" i="13" s="1"/>
  <c r="L365" i="13"/>
  <c r="M365" i="13" s="1"/>
  <c r="P365" i="13" s="1" a="1"/>
  <c r="P365" i="13" s="1"/>
  <c r="L364" i="13"/>
  <c r="M364" i="13" s="1"/>
  <c r="L363" i="13"/>
  <c r="M363" i="13" s="1"/>
  <c r="L362" i="13"/>
  <c r="M362" i="13" s="1"/>
  <c r="L361" i="13"/>
  <c r="M361" i="13" s="1"/>
  <c r="Q361" i="13" s="1" a="1"/>
  <c r="Q361" i="13" s="1"/>
  <c r="L360" i="13"/>
  <c r="M360" i="13" s="1"/>
  <c r="N360" i="13" s="1" a="1"/>
  <c r="N360" i="13" s="1"/>
  <c r="L359" i="13"/>
  <c r="M359" i="13" s="1"/>
  <c r="L358" i="13"/>
  <c r="M358" i="13" s="1"/>
  <c r="L357" i="13"/>
  <c r="M357" i="13" s="1"/>
  <c r="Q357" i="13" s="1" a="1"/>
  <c r="Q357" i="13" s="1"/>
  <c r="L356" i="13"/>
  <c r="M356" i="13" s="1"/>
  <c r="L355" i="13"/>
  <c r="M355" i="13" s="1"/>
  <c r="L354" i="13"/>
  <c r="M354" i="13" s="1"/>
  <c r="N354" i="13" s="1" a="1"/>
  <c r="N354" i="13" s="1"/>
  <c r="L353" i="13"/>
  <c r="M353" i="13" s="1"/>
  <c r="O353" i="13" s="1" a="1"/>
  <c r="O353" i="13" s="1"/>
  <c r="L350" i="13"/>
  <c r="L349" i="13"/>
  <c r="L348" i="13"/>
  <c r="L347" i="13"/>
  <c r="L346" i="13"/>
  <c r="L345" i="13"/>
  <c r="L344" i="13"/>
  <c r="L343" i="13"/>
  <c r="L342" i="13"/>
  <c r="L341" i="13"/>
  <c r="L340" i="13"/>
  <c r="L339" i="13"/>
  <c r="L338" i="13"/>
  <c r="L337" i="13"/>
  <c r="L336" i="13"/>
  <c r="L335" i="13"/>
  <c r="L334" i="13"/>
  <c r="L333" i="13"/>
  <c r="L332" i="13"/>
  <c r="L331" i="13"/>
  <c r="L330" i="13"/>
  <c r="L329" i="13"/>
  <c r="L328" i="13"/>
  <c r="L327" i="13"/>
  <c r="L325" i="13"/>
  <c r="L324" i="13"/>
  <c r="L323" i="13"/>
  <c r="L322" i="13"/>
  <c r="L321" i="13"/>
  <c r="L320" i="13"/>
  <c r="L319" i="13"/>
  <c r="L318" i="13"/>
  <c r="L317" i="13"/>
  <c r="L316" i="13"/>
  <c r="L315" i="13"/>
  <c r="L314" i="13"/>
  <c r="L313" i="13"/>
  <c r="L312" i="13"/>
  <c r="L311" i="13"/>
  <c r="L310" i="13"/>
  <c r="L309" i="13"/>
  <c r="L308" i="13"/>
  <c r="L307" i="13"/>
  <c r="L306" i="13"/>
  <c r="L305" i="13"/>
  <c r="L304" i="13"/>
  <c r="L303" i="13"/>
  <c r="L302" i="13"/>
  <c r="L301" i="13"/>
  <c r="L300" i="13"/>
  <c r="L299" i="13"/>
  <c r="L297" i="13"/>
  <c r="L295" i="13"/>
  <c r="L294" i="13"/>
  <c r="L293" i="13"/>
  <c r="L292" i="13"/>
  <c r="L291" i="13"/>
  <c r="L290" i="13"/>
  <c r="L289" i="13"/>
  <c r="L288" i="13"/>
  <c r="L287" i="13"/>
  <c r="L286" i="13"/>
  <c r="L285" i="13"/>
  <c r="L284" i="13"/>
  <c r="L283" i="13"/>
  <c r="L282" i="13"/>
  <c r="L281" i="13"/>
  <c r="L280" i="13"/>
  <c r="L279" i="13"/>
  <c r="L278" i="13"/>
  <c r="L277" i="13"/>
  <c r="L276" i="13"/>
  <c r="L275" i="13"/>
  <c r="L274" i="13"/>
  <c r="L273" i="13"/>
  <c r="L272" i="13"/>
  <c r="L271" i="13"/>
  <c r="L270" i="13"/>
  <c r="L269" i="13"/>
  <c r="L268" i="13"/>
  <c r="L267" i="13"/>
  <c r="L266" i="13"/>
  <c r="L265" i="13"/>
  <c r="L264" i="13"/>
  <c r="M264" i="13" s="1"/>
  <c r="L263" i="13"/>
  <c r="L262" i="13"/>
  <c r="L260" i="13"/>
  <c r="M260" i="13" s="1"/>
  <c r="Q260" i="13" s="1" a="1"/>
  <c r="Q260" i="13" s="1"/>
  <c r="L259" i="13"/>
  <c r="M259" i="13" s="1"/>
  <c r="N259" i="13" s="1" a="1"/>
  <c r="N259" i="13" s="1"/>
  <c r="L258" i="13"/>
  <c r="M258" i="13" s="1"/>
  <c r="N258" i="13" s="1" a="1"/>
  <c r="N258" i="13" s="1"/>
  <c r="L257" i="13"/>
  <c r="M257" i="13" s="1"/>
  <c r="L256" i="13"/>
  <c r="M256" i="13" s="1"/>
  <c r="L255" i="13"/>
  <c r="M255" i="13" s="1"/>
  <c r="M254" i="13"/>
  <c r="L254" i="13"/>
  <c r="L253" i="13"/>
  <c r="M253" i="13" s="1"/>
  <c r="L252" i="13"/>
  <c r="M252" i="13" s="1"/>
  <c r="P252" i="13" s="1" a="1"/>
  <c r="P252" i="13" s="1"/>
  <c r="L251" i="13"/>
  <c r="M251" i="13" s="1"/>
  <c r="L250" i="13"/>
  <c r="M250" i="13" s="1"/>
  <c r="L249" i="13"/>
  <c r="M249" i="13" s="1"/>
  <c r="N249" i="13" s="1" a="1"/>
  <c r="N249" i="13" s="1"/>
  <c r="L248" i="13"/>
  <c r="M248" i="13" s="1"/>
  <c r="L247" i="13"/>
  <c r="M247" i="13" s="1"/>
  <c r="L246" i="13"/>
  <c r="M246" i="13" s="1"/>
  <c r="L245" i="13"/>
  <c r="M245" i="13" s="1"/>
  <c r="M244" i="13"/>
  <c r="P244" i="13" s="1" a="1"/>
  <c r="P244" i="13" s="1"/>
  <c r="L244" i="13"/>
  <c r="L243" i="13"/>
  <c r="M243" i="13" s="1"/>
  <c r="L242" i="13"/>
  <c r="M242" i="13" s="1"/>
  <c r="L241" i="13"/>
  <c r="M241" i="13" s="1"/>
  <c r="L240" i="13"/>
  <c r="M240" i="13" s="1"/>
  <c r="P240" i="13" s="1" a="1"/>
  <c r="P240" i="13" s="1"/>
  <c r="L239" i="13"/>
  <c r="M239" i="13" s="1"/>
  <c r="L238" i="13"/>
  <c r="M238" i="13" s="1"/>
  <c r="L237" i="13"/>
  <c r="M237" i="13" s="1"/>
  <c r="L236" i="13"/>
  <c r="M236" i="13" s="1"/>
  <c r="P236" i="13" s="1" a="1"/>
  <c r="P236" i="13" s="1"/>
  <c r="L234" i="13"/>
  <c r="L233" i="13"/>
  <c r="L232" i="13"/>
  <c r="L231" i="13"/>
  <c r="L229" i="13"/>
  <c r="L228" i="13"/>
  <c r="L227" i="13"/>
  <c r="L226" i="13"/>
  <c r="L225" i="13"/>
  <c r="L224" i="13"/>
  <c r="L222" i="13"/>
  <c r="L221" i="13"/>
  <c r="L220" i="13"/>
  <c r="L219" i="13"/>
  <c r="L218" i="13"/>
  <c r="L217" i="13"/>
  <c r="L216" i="13"/>
  <c r="L215" i="13"/>
  <c r="L214" i="13"/>
  <c r="L213" i="13"/>
  <c r="L212" i="13"/>
  <c r="L211" i="13"/>
  <c r="L210" i="13"/>
  <c r="L208" i="13"/>
  <c r="L207" i="13"/>
  <c r="L206" i="13"/>
  <c r="L205" i="13"/>
  <c r="L204" i="13"/>
  <c r="L203" i="13"/>
  <c r="L202" i="13"/>
  <c r="L201" i="13"/>
  <c r="L200" i="13"/>
  <c r="L199" i="13"/>
  <c r="L198" i="13"/>
  <c r="L197" i="13"/>
  <c r="L196" i="13"/>
  <c r="L195" i="13"/>
  <c r="L193" i="13"/>
  <c r="L192" i="13"/>
  <c r="L191" i="13"/>
  <c r="L190" i="13"/>
  <c r="L188" i="13"/>
  <c r="L187" i="13"/>
  <c r="L185" i="13"/>
  <c r="L184" i="13"/>
  <c r="L183" i="13"/>
  <c r="L182" i="13"/>
  <c r="L181" i="13"/>
  <c r="L179" i="13"/>
  <c r="L178" i="13"/>
  <c r="L177" i="13"/>
  <c r="L176" i="13"/>
  <c r="L175" i="13"/>
  <c r="L173" i="13"/>
  <c r="L172" i="13"/>
  <c r="L171" i="13"/>
  <c r="L170" i="13"/>
  <c r="L169" i="13"/>
  <c r="L167" i="13"/>
  <c r="L166" i="13"/>
  <c r="L165" i="13"/>
  <c r="L163" i="13"/>
  <c r="L162" i="13"/>
  <c r="L161" i="13"/>
  <c r="L160" i="13"/>
  <c r="L159" i="13"/>
  <c r="L158" i="13"/>
  <c r="L157" i="13"/>
  <c r="L156" i="13"/>
  <c r="L153" i="13"/>
  <c r="L152" i="13"/>
  <c r="L151" i="13"/>
  <c r="L150" i="13"/>
  <c r="L149" i="13"/>
  <c r="L148" i="13"/>
  <c r="L147" i="13"/>
  <c r="L146" i="13"/>
  <c r="L145" i="13"/>
  <c r="L144" i="13"/>
  <c r="L143" i="13"/>
  <c r="L142" i="13"/>
  <c r="L141" i="13"/>
  <c r="L140" i="13"/>
  <c r="L139" i="13"/>
  <c r="L138" i="13"/>
  <c r="L137" i="13"/>
  <c r="L136" i="13"/>
  <c r="M136" i="13" s="1"/>
  <c r="L135" i="13"/>
  <c r="M135" i="13" s="1"/>
  <c r="L134" i="13"/>
  <c r="M134" i="13" s="1"/>
  <c r="Q134" i="13" s="1" a="1"/>
  <c r="Q134" i="13" s="1"/>
  <c r="M133" i="13"/>
  <c r="P133" i="13" s="1" a="1"/>
  <c r="P133" i="13" s="1"/>
  <c r="L133" i="13"/>
  <c r="L132" i="13"/>
  <c r="L131" i="13"/>
  <c r="M131" i="13" s="1"/>
  <c r="N131" i="13" s="1" a="1"/>
  <c r="N131" i="13" s="1"/>
  <c r="L130" i="13"/>
  <c r="M130" i="13" s="1"/>
  <c r="Q130" i="13" s="1" a="1"/>
  <c r="Q130" i="13" s="1"/>
  <c r="L129" i="13"/>
  <c r="M129" i="13" s="1"/>
  <c r="N129" i="13" s="1" a="1"/>
  <c r="N129" i="13" s="1"/>
  <c r="L128" i="13"/>
  <c r="L126" i="13"/>
  <c r="L125" i="13"/>
  <c r="L124" i="13"/>
  <c r="L123" i="13"/>
  <c r="L122" i="13"/>
  <c r="L121" i="13"/>
  <c r="L120" i="13"/>
  <c r="L119" i="13"/>
  <c r="L118" i="13"/>
  <c r="L117" i="13"/>
  <c r="L116" i="13"/>
  <c r="L115" i="13"/>
  <c r="L114" i="13"/>
  <c r="L113" i="13"/>
  <c r="L112" i="13"/>
  <c r="L111" i="13"/>
  <c r="L110" i="13"/>
  <c r="L109" i="13"/>
  <c r="L108" i="13"/>
  <c r="L107" i="13"/>
  <c r="L106" i="13"/>
  <c r="L105" i="13"/>
  <c r="L104" i="13"/>
  <c r="L103" i="13"/>
  <c r="L102" i="13"/>
  <c r="L101" i="13"/>
  <c r="L100" i="13"/>
  <c r="L99" i="13"/>
  <c r="L98" i="13"/>
  <c r="L97" i="13"/>
  <c r="L96" i="13"/>
  <c r="L95" i="13"/>
  <c r="L93" i="13"/>
  <c r="L92" i="13"/>
  <c r="L91" i="13"/>
  <c r="L90" i="13"/>
  <c r="L89" i="13"/>
  <c r="L88" i="13"/>
  <c r="L87" i="13"/>
  <c r="L86" i="13"/>
  <c r="L85" i="13"/>
  <c r="L84" i="13"/>
  <c r="L83" i="13"/>
  <c r="L81" i="13"/>
  <c r="L80" i="13"/>
  <c r="L79" i="13"/>
  <c r="L78" i="13"/>
  <c r="L77" i="13"/>
  <c r="L76" i="13"/>
  <c r="L75" i="13"/>
  <c r="L74" i="13"/>
  <c r="L73" i="13"/>
  <c r="L72" i="13"/>
  <c r="L71" i="13"/>
  <c r="L70" i="13"/>
  <c r="L69" i="13"/>
  <c r="L68" i="13"/>
  <c r="L67" i="13"/>
  <c r="L66" i="13"/>
  <c r="L65" i="13"/>
  <c r="L64" i="13"/>
  <c r="L62" i="13"/>
  <c r="M62" i="13" s="1"/>
  <c r="L61" i="13"/>
  <c r="M61" i="13" s="1"/>
  <c r="P61" i="13" s="1" a="1"/>
  <c r="P61" i="13" s="1"/>
  <c r="L60" i="13"/>
  <c r="M60" i="13" s="1"/>
  <c r="O60" i="13" s="1" a="1"/>
  <c r="O60" i="13" s="1"/>
  <c r="L59" i="13"/>
  <c r="M59" i="13" s="1"/>
  <c r="L58" i="13"/>
  <c r="M58" i="13" s="1"/>
  <c r="P58" i="13" s="1" a="1"/>
  <c r="P58" i="13" s="1"/>
  <c r="L57" i="13"/>
  <c r="M57" i="13" s="1"/>
  <c r="L56" i="13"/>
  <c r="M56" i="13" s="1"/>
  <c r="L55" i="13"/>
  <c r="M55" i="13" s="1"/>
  <c r="L54" i="13"/>
  <c r="M54" i="13" s="1"/>
  <c r="P54" i="13" s="1" a="1"/>
  <c r="P54" i="13" s="1"/>
  <c r="L53" i="13"/>
  <c r="M53" i="13" s="1"/>
  <c r="L52" i="13"/>
  <c r="M52" i="13" s="1"/>
  <c r="L51" i="13"/>
  <c r="M51" i="13" s="1"/>
  <c r="L50" i="13"/>
  <c r="M50" i="13" s="1"/>
  <c r="L49" i="13"/>
  <c r="M49" i="13" s="1"/>
  <c r="O49" i="13" s="1" a="1"/>
  <c r="O49" i="13" s="1"/>
  <c r="L48" i="13"/>
  <c r="M48" i="13" s="1"/>
  <c r="L47" i="13"/>
  <c r="M47" i="13" s="1"/>
  <c r="L46" i="13"/>
  <c r="M46" i="13" s="1"/>
  <c r="Q46" i="13" s="1" a="1"/>
  <c r="Q46" i="13" s="1"/>
  <c r="L45" i="13"/>
  <c r="M45" i="13" s="1"/>
  <c r="Q45" i="13" s="1" a="1"/>
  <c r="Q45" i="13" s="1"/>
  <c r="L44" i="13"/>
  <c r="M44" i="13" s="1"/>
  <c r="Q44" i="13" s="1" a="1"/>
  <c r="Q44" i="13" s="1"/>
  <c r="L43" i="13"/>
  <c r="M43" i="13" s="1"/>
  <c r="N43" i="13" s="1" a="1"/>
  <c r="N43" i="13" s="1"/>
  <c r="L42" i="13"/>
  <c r="M42" i="13" s="1"/>
  <c r="N42" i="13" s="1" a="1"/>
  <c r="N42" i="13" s="1"/>
  <c r="L41" i="13"/>
  <c r="M41" i="13" s="1"/>
  <c r="L40" i="13"/>
  <c r="M40" i="13" s="1"/>
  <c r="L39" i="13"/>
  <c r="M39" i="13" s="1"/>
  <c r="L38" i="13"/>
  <c r="M38" i="13" s="1"/>
  <c r="L37" i="13"/>
  <c r="M37" i="13" s="1"/>
  <c r="P37" i="13" s="1" a="1"/>
  <c r="P37" i="13" s="1"/>
  <c r="L36" i="13"/>
  <c r="M36" i="13" s="1"/>
  <c r="Q36" i="13" s="1" a="1"/>
  <c r="Q36" i="13" s="1"/>
  <c r="L35" i="13"/>
  <c r="M35" i="13" s="1"/>
  <c r="Q35" i="13" s="1" a="1"/>
  <c r="Q35" i="13" s="1"/>
  <c r="L34" i="13"/>
  <c r="M34" i="13" s="1"/>
  <c r="Q34" i="13" s="1" a="1"/>
  <c r="Q34" i="13" s="1"/>
  <c r="L33" i="13"/>
  <c r="M33" i="13" s="1"/>
  <c r="P33" i="13" s="1" a="1"/>
  <c r="P33" i="13" s="1"/>
  <c r="L32" i="13"/>
  <c r="M32" i="13" s="1"/>
  <c r="L31" i="13"/>
  <c r="M31" i="13" s="1"/>
  <c r="L30" i="13"/>
  <c r="M30" i="13" s="1"/>
  <c r="P30" i="13" s="1" a="1"/>
  <c r="P30" i="13" s="1"/>
  <c r="L29" i="13"/>
  <c r="M29" i="13" s="1"/>
  <c r="L28" i="13"/>
  <c r="M28" i="13" s="1"/>
  <c r="L27" i="13"/>
  <c r="M27" i="13" s="1"/>
  <c r="L26" i="13"/>
  <c r="M26" i="13" s="1"/>
  <c r="P26" i="13" s="1" a="1"/>
  <c r="P26" i="13" s="1"/>
  <c r="L25" i="13"/>
  <c r="M25" i="13" s="1"/>
  <c r="L24" i="13"/>
  <c r="M24" i="13" s="1"/>
  <c r="Q24" i="13" s="1" a="1"/>
  <c r="Q24" i="13" s="1"/>
  <c r="L23" i="13"/>
  <c r="M23" i="13" s="1"/>
  <c r="L22" i="13"/>
  <c r="M22" i="13" s="1"/>
  <c r="P22" i="13" s="1" a="1"/>
  <c r="P22" i="13" s="1"/>
  <c r="L21" i="13"/>
  <c r="M21" i="13" s="1"/>
  <c r="Q21" i="13" s="1" a="1"/>
  <c r="Q21" i="13" s="1"/>
  <c r="L20" i="13"/>
  <c r="M20" i="13" s="1"/>
  <c r="Q20" i="13" s="1" a="1"/>
  <c r="Q20" i="13" s="1"/>
  <c r="L19" i="13"/>
  <c r="M19" i="13" s="1"/>
  <c r="O19" i="13" s="1" a="1"/>
  <c r="O19" i="13" s="1"/>
  <c r="L18" i="13"/>
  <c r="M18" i="13" s="1"/>
  <c r="L17" i="13"/>
  <c r="M17" i="13" s="1"/>
  <c r="L16" i="13"/>
  <c r="M16" i="13" s="1"/>
  <c r="L15" i="13"/>
  <c r="M15" i="13" s="1"/>
  <c r="L14" i="13"/>
  <c r="M14" i="13" s="1"/>
  <c r="Q14" i="13" s="1" a="1"/>
  <c r="Q14" i="13" s="1"/>
  <c r="L13" i="13"/>
  <c r="M13" i="13" s="1"/>
  <c r="Q13" i="13" s="1" a="1"/>
  <c r="Q13" i="13" s="1"/>
  <c r="M3001" i="11"/>
  <c r="M3000" i="11"/>
  <c r="M2999" i="11"/>
  <c r="M2998" i="11"/>
  <c r="E40" i="14"/>
  <c r="E39" i="14"/>
  <c r="E38" i="14"/>
  <c r="F38" i="14" s="1"/>
  <c r="E37" i="14"/>
  <c r="E34" i="14"/>
  <c r="F37" i="14"/>
  <c r="F36" i="14"/>
  <c r="M2995" i="11"/>
  <c r="M2996" i="11"/>
  <c r="M2997" i="11"/>
  <c r="J465" i="10"/>
  <c r="I465" i="10"/>
  <c r="H465" i="10"/>
  <c r="G465" i="10"/>
  <c r="F465" i="10"/>
  <c r="E465" i="10"/>
  <c r="J464" i="10"/>
  <c r="I464" i="10"/>
  <c r="H464" i="10"/>
  <c r="G464" i="10"/>
  <c r="F464" i="10"/>
  <c r="E464" i="10"/>
  <c r="J463" i="10"/>
  <c r="I463" i="10"/>
  <c r="H463" i="10"/>
  <c r="G463" i="10"/>
  <c r="F463" i="10"/>
  <c r="E463" i="10"/>
  <c r="J462" i="10"/>
  <c r="I462" i="10"/>
  <c r="H462" i="10"/>
  <c r="G462" i="10"/>
  <c r="F462" i="10"/>
  <c r="E462" i="10"/>
  <c r="J461" i="10"/>
  <c r="I461" i="10"/>
  <c r="H461" i="10"/>
  <c r="G461" i="10"/>
  <c r="F461" i="10"/>
  <c r="E461" i="10"/>
  <c r="J460" i="10"/>
  <c r="I460" i="10"/>
  <c r="H460" i="10"/>
  <c r="G460" i="10"/>
  <c r="F460" i="10"/>
  <c r="E460" i="10"/>
  <c r="J459" i="10"/>
  <c r="I459" i="10"/>
  <c r="H459" i="10"/>
  <c r="G459" i="10"/>
  <c r="F459" i="10"/>
  <c r="E459" i="10"/>
  <c r="J458" i="10"/>
  <c r="I458" i="10"/>
  <c r="H458" i="10"/>
  <c r="G458" i="10"/>
  <c r="F458" i="10"/>
  <c r="E458" i="10"/>
  <c r="J457" i="10"/>
  <c r="I457" i="10"/>
  <c r="H457" i="10"/>
  <c r="G457" i="10"/>
  <c r="F457" i="10"/>
  <c r="E457" i="10"/>
  <c r="J456" i="10"/>
  <c r="I456" i="10"/>
  <c r="H456" i="10"/>
  <c r="G456" i="10"/>
  <c r="F456" i="10"/>
  <c r="E456" i="10"/>
  <c r="J455" i="10"/>
  <c r="I455" i="10"/>
  <c r="H455" i="10"/>
  <c r="G455" i="10"/>
  <c r="F455" i="10"/>
  <c r="E455" i="10"/>
  <c r="J297" i="10"/>
  <c r="I297" i="10"/>
  <c r="H297" i="10"/>
  <c r="G297" i="10"/>
  <c r="F297" i="10"/>
  <c r="E297" i="10"/>
  <c r="J295" i="10"/>
  <c r="I295" i="10"/>
  <c r="H295" i="10"/>
  <c r="G295" i="10"/>
  <c r="F295" i="10"/>
  <c r="E295" i="10"/>
  <c r="J294" i="10"/>
  <c r="I294" i="10"/>
  <c r="H294" i="10"/>
  <c r="G294" i="10"/>
  <c r="F294" i="10"/>
  <c r="E294" i="10"/>
  <c r="J293" i="10"/>
  <c r="I293" i="10"/>
  <c r="H293" i="10"/>
  <c r="G293" i="10"/>
  <c r="F293" i="10"/>
  <c r="E293" i="10"/>
  <c r="J292" i="10"/>
  <c r="I292" i="10"/>
  <c r="H292" i="10"/>
  <c r="G292" i="10"/>
  <c r="F292" i="10"/>
  <c r="E292" i="10"/>
  <c r="J291" i="10"/>
  <c r="I291" i="10"/>
  <c r="H291" i="10"/>
  <c r="G291" i="10"/>
  <c r="F291" i="10"/>
  <c r="E291" i="10"/>
  <c r="J290" i="10"/>
  <c r="I290" i="10"/>
  <c r="H290" i="10"/>
  <c r="G290" i="10"/>
  <c r="F290" i="10"/>
  <c r="E290" i="10"/>
  <c r="J289" i="10"/>
  <c r="I289" i="10"/>
  <c r="H289" i="10"/>
  <c r="G289" i="10"/>
  <c r="F289" i="10"/>
  <c r="E289" i="10"/>
  <c r="J288" i="10"/>
  <c r="I288" i="10"/>
  <c r="H288" i="10"/>
  <c r="G288" i="10"/>
  <c r="F288" i="10"/>
  <c r="E288" i="10"/>
  <c r="J287" i="10"/>
  <c r="I287" i="10"/>
  <c r="H287" i="10"/>
  <c r="G287" i="10"/>
  <c r="F287" i="10"/>
  <c r="E287" i="10"/>
  <c r="J286" i="10"/>
  <c r="I286" i="10"/>
  <c r="H286" i="10"/>
  <c r="G286" i="10"/>
  <c r="F286" i="10"/>
  <c r="E286" i="10"/>
  <c r="J285" i="10"/>
  <c r="I285" i="10"/>
  <c r="H285" i="10"/>
  <c r="G285" i="10"/>
  <c r="F285" i="10"/>
  <c r="E285" i="10"/>
  <c r="J284" i="10"/>
  <c r="I284" i="10"/>
  <c r="H284" i="10"/>
  <c r="G284" i="10"/>
  <c r="F284" i="10"/>
  <c r="E284" i="10"/>
  <c r="J283" i="10"/>
  <c r="I283" i="10"/>
  <c r="H283" i="10"/>
  <c r="G283" i="10"/>
  <c r="F283" i="10"/>
  <c r="E283" i="10"/>
  <c r="J282" i="10"/>
  <c r="I282" i="10"/>
  <c r="H282" i="10"/>
  <c r="G282" i="10"/>
  <c r="F282" i="10"/>
  <c r="E282" i="10"/>
  <c r="J281" i="10"/>
  <c r="I281" i="10"/>
  <c r="H281" i="10"/>
  <c r="G281" i="10"/>
  <c r="F281" i="10"/>
  <c r="E281" i="10"/>
  <c r="J280" i="10"/>
  <c r="I280" i="10"/>
  <c r="H280" i="10"/>
  <c r="G280" i="10"/>
  <c r="F280" i="10"/>
  <c r="E280" i="10"/>
  <c r="J279" i="10"/>
  <c r="I279" i="10"/>
  <c r="H279" i="10"/>
  <c r="G279" i="10"/>
  <c r="F279" i="10"/>
  <c r="E279" i="10"/>
  <c r="J278" i="10"/>
  <c r="I278" i="10"/>
  <c r="H278" i="10"/>
  <c r="G278" i="10"/>
  <c r="F278" i="10"/>
  <c r="E278" i="10"/>
  <c r="J277" i="10"/>
  <c r="I277" i="10"/>
  <c r="H277" i="10"/>
  <c r="G277" i="10"/>
  <c r="F277" i="10"/>
  <c r="E277" i="10"/>
  <c r="J276" i="10"/>
  <c r="I276" i="10"/>
  <c r="H276" i="10"/>
  <c r="G276" i="10"/>
  <c r="F276" i="10"/>
  <c r="E276" i="10"/>
  <c r="J275" i="10"/>
  <c r="I275" i="10"/>
  <c r="H275" i="10"/>
  <c r="G275" i="10"/>
  <c r="F275" i="10"/>
  <c r="E275" i="10"/>
  <c r="J274" i="10"/>
  <c r="I274" i="10"/>
  <c r="H274" i="10"/>
  <c r="G274" i="10"/>
  <c r="F274" i="10"/>
  <c r="E274" i="10"/>
  <c r="J273" i="10"/>
  <c r="I273" i="10"/>
  <c r="H273" i="10"/>
  <c r="G273" i="10"/>
  <c r="F273" i="10"/>
  <c r="E273" i="10"/>
  <c r="J272" i="10"/>
  <c r="I272" i="10"/>
  <c r="H272" i="10"/>
  <c r="G272" i="10"/>
  <c r="F272" i="10"/>
  <c r="Q252" i="13" l="1" a="1"/>
  <c r="Q252" i="13" s="1"/>
  <c r="Q54" i="13" a="1"/>
  <c r="Q54" i="13" s="1"/>
  <c r="N458" i="13" a="1"/>
  <c r="N458" i="13" s="1"/>
  <c r="Q477" i="13" a="1"/>
  <c r="Q477" i="13" s="1"/>
  <c r="N54" i="13" a="1"/>
  <c r="N54" i="13" s="1"/>
  <c r="O54" i="13" a="1"/>
  <c r="O54" i="13" s="1"/>
  <c r="O14" i="13" a="1"/>
  <c r="O14" i="13" s="1"/>
  <c r="Q463" i="13" a="1"/>
  <c r="Q463" i="13" s="1"/>
  <c r="P459" i="13" a="1"/>
  <c r="P459" i="13" s="1"/>
  <c r="O259" i="13" a="1"/>
  <c r="O259" i="13" s="1"/>
  <c r="P461" i="13" a="1"/>
  <c r="P461" i="13" s="1"/>
  <c r="P476" i="13" a="1"/>
  <c r="P476" i="13" s="1"/>
  <c r="N13" i="13" a="1"/>
  <c r="N13" i="13" s="1"/>
  <c r="O13" i="13" a="1"/>
  <c r="O13" i="13" s="1"/>
  <c r="Q61" i="13" a="1"/>
  <c r="Q61" i="13" s="1"/>
  <c r="Q360" i="13" a="1"/>
  <c r="Q360" i="13" s="1"/>
  <c r="P367" i="13" a="1"/>
  <c r="P367" i="13" s="1"/>
  <c r="P13" i="13" a="1"/>
  <c r="P13" i="13" s="1"/>
  <c r="P462" i="13" a="1"/>
  <c r="P462" i="13" s="1"/>
  <c r="P477" i="13" a="1"/>
  <c r="P477" i="13" s="1"/>
  <c r="N482" i="13" a="1"/>
  <c r="N482" i="13" s="1"/>
  <c r="O47" i="13" a="1"/>
  <c r="O47" i="13" s="1"/>
  <c r="N47" i="13" a="1"/>
  <c r="N47" i="13" s="1"/>
  <c r="O358" i="13" a="1"/>
  <c r="O358" i="13" s="1"/>
  <c r="P358" i="13" a="1"/>
  <c r="P358" i="13" s="1"/>
  <c r="Q55" i="13" a="1"/>
  <c r="Q55" i="13" s="1"/>
  <c r="P55" i="13" a="1"/>
  <c r="P55" i="13" s="1"/>
  <c r="O55" i="13" a="1"/>
  <c r="O55" i="13" s="1"/>
  <c r="N55" i="13" a="1"/>
  <c r="N55" i="13" s="1"/>
  <c r="O18" i="13" a="1"/>
  <c r="O18" i="13" s="1"/>
  <c r="Q18" i="13" a="1"/>
  <c r="Q18" i="13" s="1"/>
  <c r="N62" i="13" a="1"/>
  <c r="N62" i="13" s="1"/>
  <c r="Q62" i="13" a="1"/>
  <c r="Q62" i="13" s="1"/>
  <c r="Q49" i="13" a="1"/>
  <c r="Q49" i="13" s="1"/>
  <c r="O53" i="13" a="1"/>
  <c r="O53" i="13" s="1"/>
  <c r="Q53" i="13" a="1"/>
  <c r="Q53" i="13" s="1"/>
  <c r="P62" i="13" a="1"/>
  <c r="P62" i="13" s="1"/>
  <c r="P49" i="13" a="1"/>
  <c r="P49" i="13" s="1"/>
  <c r="O50" i="13" a="1"/>
  <c r="O50" i="13" s="1"/>
  <c r="Q50" i="13" a="1"/>
  <c r="Q50" i="13" s="1"/>
  <c r="P50" i="13" a="1"/>
  <c r="P50" i="13" s="1"/>
  <c r="N50" i="13" a="1"/>
  <c r="N50" i="13" s="1"/>
  <c r="N375" i="13" a="1"/>
  <c r="N375" i="13" s="1"/>
  <c r="O379" i="13" a="1"/>
  <c r="O379" i="13" s="1"/>
  <c r="O375" i="13" a="1"/>
  <c r="O375" i="13" s="1"/>
  <c r="Q458" i="13" a="1"/>
  <c r="Q458" i="13" s="1"/>
  <c r="N494" i="13" a="1"/>
  <c r="N494" i="13" s="1"/>
  <c r="N498" i="13" a="1"/>
  <c r="N498" i="13" s="1"/>
  <c r="P494" i="13" a="1"/>
  <c r="P494" i="13" s="1"/>
  <c r="P375" i="13" a="1"/>
  <c r="P375" i="13" s="1"/>
  <c r="P480" i="13" a="1"/>
  <c r="P480" i="13" s="1"/>
  <c r="Q494" i="13" a="1"/>
  <c r="Q494" i="13" s="1"/>
  <c r="P503" i="13" a="1"/>
  <c r="P503" i="13" s="1"/>
  <c r="Q503" i="13" a="1"/>
  <c r="Q503" i="13" s="1"/>
  <c r="P48" i="13" a="1"/>
  <c r="P48" i="13" s="1"/>
  <c r="N48" i="13" a="1"/>
  <c r="N48" i="13" s="1"/>
  <c r="O48" i="13" a="1"/>
  <c r="O48" i="13" s="1"/>
  <c r="Q48" i="13" a="1"/>
  <c r="Q48" i="13" s="1"/>
  <c r="O377" i="13" a="1"/>
  <c r="O377" i="13" s="1"/>
  <c r="P377" i="13" a="1"/>
  <c r="P377" i="13" s="1"/>
  <c r="N381" i="13" a="1"/>
  <c r="N381" i="13" s="1"/>
  <c r="O381" i="13" a="1"/>
  <c r="O381" i="13" s="1"/>
  <c r="Q381" i="13" a="1"/>
  <c r="Q381" i="13" s="1"/>
  <c r="O264" i="13" a="1"/>
  <c r="O264" i="13" s="1"/>
  <c r="Q264" i="13" a="1"/>
  <c r="Q264" i="13" s="1"/>
  <c r="N365" i="13" a="1"/>
  <c r="N365" i="13" s="1"/>
  <c r="O365" i="13" a="1"/>
  <c r="O365" i="13" s="1"/>
  <c r="Q377" i="13" a="1"/>
  <c r="Q377" i="13" s="1"/>
  <c r="P381" i="13" a="1"/>
  <c r="P381" i="13" s="1"/>
  <c r="P46" i="13" a="1"/>
  <c r="P46" i="13" s="1"/>
  <c r="Q19" i="13" a="1"/>
  <c r="Q19" i="13" s="1"/>
  <c r="O25" i="13" a="1"/>
  <c r="O25" i="13" s="1"/>
  <c r="Q25" i="13" a="1"/>
  <c r="Q25" i="13" s="1"/>
  <c r="P43" i="13" a="1"/>
  <c r="P43" i="13" s="1"/>
  <c r="O43" i="13" a="1"/>
  <c r="O43" i="13" s="1"/>
  <c r="Q365" i="13" a="1"/>
  <c r="Q365" i="13" s="1"/>
  <c r="O457" i="13" a="1"/>
  <c r="O457" i="13" s="1"/>
  <c r="O46" i="13" a="1"/>
  <c r="O46" i="13" s="1"/>
  <c r="N46" i="13" a="1"/>
  <c r="N46" i="13" s="1"/>
  <c r="P32" i="13" a="1"/>
  <c r="P32" i="13" s="1"/>
  <c r="Q32" i="13" a="1"/>
  <c r="Q32" i="13" s="1"/>
  <c r="N26" i="13" a="1"/>
  <c r="N26" i="13" s="1"/>
  <c r="Q43" i="13" a="1"/>
  <c r="Q43" i="13" s="1"/>
  <c r="P47" i="13" a="1"/>
  <c r="P47" i="13" s="1"/>
  <c r="Q47" i="13" a="1"/>
  <c r="Q47" i="13" s="1"/>
  <c r="O22" i="13" a="1"/>
  <c r="O22" i="13" s="1"/>
  <c r="N22" i="13" a="1"/>
  <c r="N22" i="13" s="1"/>
  <c r="O24" i="13" a="1"/>
  <c r="O24" i="13" s="1"/>
  <c r="Q22" i="13" a="1"/>
  <c r="Q22" i="13" s="1"/>
  <c r="O21" i="13" a="1"/>
  <c r="O21" i="13" s="1"/>
  <c r="N21" i="13" a="1"/>
  <c r="N21" i="13" s="1"/>
  <c r="N23" i="13" a="1"/>
  <c r="N23" i="13" s="1"/>
  <c r="P23" i="13" a="1"/>
  <c r="P23" i="13" s="1"/>
  <c r="O23" i="13" a="1"/>
  <c r="O23" i="13" s="1"/>
  <c r="Q26" i="13" a="1"/>
  <c r="Q26" i="13" s="1"/>
  <c r="Q38" i="13" a="1"/>
  <c r="Q38" i="13" s="1"/>
  <c r="P38" i="13" a="1"/>
  <c r="P38" i="13" s="1"/>
  <c r="N38" i="13" a="1"/>
  <c r="N38" i="13" s="1"/>
  <c r="Q363" i="13" a="1"/>
  <c r="Q363" i="13" s="1"/>
  <c r="P363" i="13" a="1"/>
  <c r="P363" i="13" s="1"/>
  <c r="Q56" i="13" a="1"/>
  <c r="Q56" i="13" s="1"/>
  <c r="O56" i="13" a="1"/>
  <c r="O56" i="13" s="1"/>
  <c r="N20" i="13" a="1"/>
  <c r="N20" i="13" s="1"/>
  <c r="P20" i="13" a="1"/>
  <c r="P20" i="13" s="1"/>
  <c r="N14" i="13" a="1"/>
  <c r="N14" i="13" s="1"/>
  <c r="P14" i="13" a="1"/>
  <c r="P14" i="13" s="1"/>
  <c r="P21" i="13" a="1"/>
  <c r="P21" i="13" s="1"/>
  <c r="Q23" i="13" a="1"/>
  <c r="Q23" i="13" s="1"/>
  <c r="N49" i="13" a="1"/>
  <c r="N49" i="13" s="1"/>
  <c r="O376" i="13" a="1"/>
  <c r="O376" i="13" s="1"/>
  <c r="Q376" i="13" a="1"/>
  <c r="Q376" i="13" s="1"/>
  <c r="P376" i="13" a="1"/>
  <c r="P376" i="13" s="1"/>
  <c r="N376" i="13" a="1"/>
  <c r="N376" i="13" s="1"/>
  <c r="N464" i="13" a="1"/>
  <c r="N464" i="13" s="1"/>
  <c r="Q464" i="13" a="1"/>
  <c r="Q464" i="13" s="1"/>
  <c r="P508" i="13" a="1"/>
  <c r="P508" i="13" s="1"/>
  <c r="N508" i="13" a="1"/>
  <c r="N508" i="13" s="1"/>
  <c r="P357" i="13" a="1"/>
  <c r="P357" i="13" s="1"/>
  <c r="O360" i="13" a="1"/>
  <c r="O360" i="13" s="1"/>
  <c r="Q367" i="13" a="1"/>
  <c r="Q367" i="13" s="1"/>
  <c r="O367" i="13" a="1"/>
  <c r="O367" i="13" s="1"/>
  <c r="Q471" i="13" a="1"/>
  <c r="Q471" i="13" s="1"/>
  <c r="O471" i="13" a="1"/>
  <c r="O471" i="13" s="1"/>
  <c r="P360" i="13" a="1"/>
  <c r="P360" i="13" s="1"/>
  <c r="N379" i="13" a="1"/>
  <c r="N379" i="13" s="1"/>
  <c r="Q379" i="13" a="1"/>
  <c r="Q379" i="13" s="1"/>
  <c r="O458" i="13" a="1"/>
  <c r="O458" i="13" s="1"/>
  <c r="N463" i="13" a="1"/>
  <c r="N463" i="13" s="1"/>
  <c r="N470" i="13" a="1"/>
  <c r="N470" i="13" s="1"/>
  <c r="O482" i="13" a="1"/>
  <c r="O482" i="13" s="1"/>
  <c r="P498" i="13" a="1"/>
  <c r="P498" i="13" s="1"/>
  <c r="N503" i="13" a="1"/>
  <c r="N503" i="13" s="1"/>
  <c r="O463" i="13" a="1"/>
  <c r="O463" i="13" s="1"/>
  <c r="N480" i="13" a="1"/>
  <c r="N480" i="13" s="1"/>
  <c r="P482" i="13" a="1"/>
  <c r="P482" i="13" s="1"/>
  <c r="Q498" i="13" a="1"/>
  <c r="Q498" i="13" s="1"/>
  <c r="Q459" i="13" a="1"/>
  <c r="Q459" i="13" s="1"/>
  <c r="Q462" i="13" a="1"/>
  <c r="Q462" i="13" s="1"/>
  <c r="O59" i="13" a="1"/>
  <c r="O59" i="13" s="1"/>
  <c r="Q59" i="13" a="1"/>
  <c r="Q59" i="13" s="1"/>
  <c r="P59" i="13" a="1"/>
  <c r="P59" i="13" s="1"/>
  <c r="N59" i="13" a="1"/>
  <c r="N59" i="13" s="1"/>
  <c r="N31" i="13" a="1"/>
  <c r="N31" i="13" s="1"/>
  <c r="P31" i="13" a="1"/>
  <c r="P31" i="13" s="1"/>
  <c r="O31" i="13" a="1"/>
  <c r="O31" i="13" s="1"/>
  <c r="Q31" i="13" a="1"/>
  <c r="Q31" i="13" s="1"/>
  <c r="O39" i="13" a="1"/>
  <c r="O39" i="13" s="1"/>
  <c r="P39" i="13" a="1"/>
  <c r="P39" i="13" s="1"/>
  <c r="Q39" i="13" a="1"/>
  <c r="Q39" i="13" s="1"/>
  <c r="N39" i="13" a="1"/>
  <c r="N39" i="13" s="1"/>
  <c r="P57" i="13" a="1"/>
  <c r="P57" i="13" s="1"/>
  <c r="O57" i="13" a="1"/>
  <c r="O57" i="13" s="1"/>
  <c r="N57" i="13" a="1"/>
  <c r="N57" i="13" s="1"/>
  <c r="Q57" i="13" a="1"/>
  <c r="Q57" i="13" s="1"/>
  <c r="N41" i="13" a="1"/>
  <c r="N41" i="13" s="1"/>
  <c r="Q41" i="13" a="1"/>
  <c r="Q41" i="13" s="1"/>
  <c r="P41" i="13" a="1"/>
  <c r="P41" i="13" s="1"/>
  <c r="O41" i="13" a="1"/>
  <c r="O41" i="13" s="1"/>
  <c r="P15" i="13" a="1"/>
  <c r="P15" i="13" s="1"/>
  <c r="N15" i="13" a="1"/>
  <c r="N15" i="13" s="1"/>
  <c r="Q15" i="13" a="1"/>
  <c r="Q15" i="13" s="1"/>
  <c r="O15" i="13" a="1"/>
  <c r="O15" i="13" s="1"/>
  <c r="N51" i="13" a="1"/>
  <c r="N51" i="13" s="1"/>
  <c r="O51" i="13" a="1"/>
  <c r="O51" i="13" s="1"/>
  <c r="P51" i="13" a="1"/>
  <c r="P51" i="13" s="1"/>
  <c r="Q51" i="13" a="1"/>
  <c r="Q51" i="13" s="1"/>
  <c r="O28" i="13" a="1"/>
  <c r="O28" i="13" s="1"/>
  <c r="P28" i="13" a="1"/>
  <c r="P28" i="13" s="1"/>
  <c r="N28" i="13" a="1"/>
  <c r="N28" i="13" s="1"/>
  <c r="Q28" i="13" a="1"/>
  <c r="Q28" i="13" s="1"/>
  <c r="N52" i="13" a="1"/>
  <c r="N52" i="13" s="1"/>
  <c r="Q52" i="13" a="1"/>
  <c r="Q52" i="13" s="1"/>
  <c r="O52" i="13" a="1"/>
  <c r="O52" i="13" s="1"/>
  <c r="P52" i="13" a="1"/>
  <c r="P52" i="13" s="1"/>
  <c r="N40" i="13" a="1"/>
  <c r="N40" i="13" s="1"/>
  <c r="Q40" i="13" a="1"/>
  <c r="Q40" i="13" s="1"/>
  <c r="P40" i="13" a="1"/>
  <c r="P40" i="13" s="1"/>
  <c r="O40" i="13" a="1"/>
  <c r="O40" i="13" s="1"/>
  <c r="O27" i="13" a="1"/>
  <c r="O27" i="13" s="1"/>
  <c r="N27" i="13" a="1"/>
  <c r="N27" i="13" s="1"/>
  <c r="P27" i="13" a="1"/>
  <c r="P27" i="13" s="1"/>
  <c r="Q27" i="13" a="1"/>
  <c r="Q27" i="13" s="1"/>
  <c r="P238" i="13" a="1"/>
  <c r="P238" i="13" s="1"/>
  <c r="O238" i="13" a="1"/>
  <c r="O238" i="13" s="1"/>
  <c r="Q238" i="13" a="1"/>
  <c r="Q238" i="13" s="1"/>
  <c r="N238" i="13" a="1"/>
  <c r="N238" i="13" s="1"/>
  <c r="P16" i="13" a="1"/>
  <c r="P16" i="13" s="1"/>
  <c r="N16" i="13" a="1"/>
  <c r="N16" i="13" s="1"/>
  <c r="Q16" i="13" a="1"/>
  <c r="Q16" i="13" s="1"/>
  <c r="O16" i="13" a="1"/>
  <c r="O16" i="13" s="1"/>
  <c r="N17" i="13" a="1"/>
  <c r="N17" i="13" s="1"/>
  <c r="Q17" i="13" a="1"/>
  <c r="Q17" i="13" s="1"/>
  <c r="O17" i="13" a="1"/>
  <c r="O17" i="13" s="1"/>
  <c r="P17" i="13" a="1"/>
  <c r="P17" i="13" s="1"/>
  <c r="O29" i="13" a="1"/>
  <c r="O29" i="13" s="1"/>
  <c r="P29" i="13" a="1"/>
  <c r="P29" i="13" s="1"/>
  <c r="N29" i="13" a="1"/>
  <c r="N29" i="13" s="1"/>
  <c r="Q29" i="13" a="1"/>
  <c r="Q29" i="13" s="1"/>
  <c r="N136" i="13" a="1"/>
  <c r="N136" i="13" s="1"/>
  <c r="Q136" i="13" a="1"/>
  <c r="Q136" i="13" s="1"/>
  <c r="P136" i="13" a="1"/>
  <c r="P136" i="13" s="1"/>
  <c r="O136" i="13" a="1"/>
  <c r="O136" i="13" s="1"/>
  <c r="P242" i="13" a="1"/>
  <c r="P242" i="13" s="1"/>
  <c r="O242" i="13" a="1"/>
  <c r="O242" i="13" s="1"/>
  <c r="Q242" i="13" a="1"/>
  <c r="Q242" i="13" s="1"/>
  <c r="N242" i="13" a="1"/>
  <c r="N242" i="13" s="1"/>
  <c r="P18" i="13" a="1"/>
  <c r="P18" i="13" s="1"/>
  <c r="P19" i="13" a="1"/>
  <c r="P19" i="13" s="1"/>
  <c r="P24" i="13" a="1"/>
  <c r="P24" i="13" s="1"/>
  <c r="P25" i="13" a="1"/>
  <c r="P25" i="13" s="1"/>
  <c r="Q30" i="13" a="1"/>
  <c r="Q30" i="13" s="1"/>
  <c r="Q33" i="13" a="1"/>
  <c r="Q33" i="13" s="1"/>
  <c r="N44" i="13" a="1"/>
  <c r="N44" i="13" s="1"/>
  <c r="N45" i="13" a="1"/>
  <c r="N45" i="13" s="1"/>
  <c r="P53" i="13" a="1"/>
  <c r="P53" i="13" s="1"/>
  <c r="P56" i="13" a="1"/>
  <c r="P56" i="13" s="1"/>
  <c r="N60" i="13" a="1"/>
  <c r="N60" i="13" s="1"/>
  <c r="O243" i="13" a="1"/>
  <c r="O243" i="13" s="1"/>
  <c r="N243" i="13" a="1"/>
  <c r="N243" i="13" s="1"/>
  <c r="Q243" i="13" a="1"/>
  <c r="Q243" i="13" s="1"/>
  <c r="P243" i="13" a="1"/>
  <c r="P243" i="13" s="1"/>
  <c r="N36" i="13" a="1"/>
  <c r="N36" i="13" s="1"/>
  <c r="O44" i="13" a="1"/>
  <c r="O44" i="13" s="1"/>
  <c r="N58" i="13" a="1"/>
  <c r="N58" i="13" s="1"/>
  <c r="P246" i="13" a="1"/>
  <c r="P246" i="13" s="1"/>
  <c r="O246" i="13" a="1"/>
  <c r="O246" i="13" s="1"/>
  <c r="Q246" i="13" a="1"/>
  <c r="Q246" i="13" s="1"/>
  <c r="N257" i="13" a="1"/>
  <c r="N257" i="13" s="1"/>
  <c r="Q257" i="13" a="1"/>
  <c r="Q257" i="13" s="1"/>
  <c r="P257" i="13" a="1"/>
  <c r="P257" i="13" s="1"/>
  <c r="O257" i="13" a="1"/>
  <c r="O257" i="13" s="1"/>
  <c r="P60" i="13" a="1"/>
  <c r="P60" i="13" s="1"/>
  <c r="N32" i="13" a="1"/>
  <c r="N32" i="13" s="1"/>
  <c r="N34" i="13" a="1"/>
  <c r="N34" i="13" s="1"/>
  <c r="N35" i="13" a="1"/>
  <c r="N35" i="13" s="1"/>
  <c r="N37" i="13" a="1"/>
  <c r="N37" i="13" s="1"/>
  <c r="N30" i="13" a="1"/>
  <c r="N30" i="13" s="1"/>
  <c r="N33" i="13" a="1"/>
  <c r="N33" i="13" s="1"/>
  <c r="O37" i="13" a="1"/>
  <c r="O37" i="13" s="1"/>
  <c r="O38" i="13" a="1"/>
  <c r="O38" i="13" s="1"/>
  <c r="P42" i="13" a="1"/>
  <c r="P42" i="13" s="1"/>
  <c r="P44" i="13" a="1"/>
  <c r="P44" i="13" s="1"/>
  <c r="P45" i="13" a="1"/>
  <c r="P45" i="13" s="1"/>
  <c r="Q60" i="13" a="1"/>
  <c r="Q60" i="13" s="1"/>
  <c r="N246" i="13" a="1"/>
  <c r="N246" i="13" s="1"/>
  <c r="O131" i="13" a="1"/>
  <c r="O131" i="13" s="1"/>
  <c r="P131" i="13" a="1"/>
  <c r="P131" i="13" s="1"/>
  <c r="P130" i="13" a="1"/>
  <c r="P130" i="13" s="1"/>
  <c r="O130" i="13" a="1"/>
  <c r="O130" i="13" s="1"/>
  <c r="Q131" i="13" a="1"/>
  <c r="Q131" i="13" s="1"/>
  <c r="O247" i="13" a="1"/>
  <c r="O247" i="13" s="1"/>
  <c r="N247" i="13" a="1"/>
  <c r="N247" i="13" s="1"/>
  <c r="Q247" i="13" a="1"/>
  <c r="Q247" i="13" s="1"/>
  <c r="P247" i="13" a="1"/>
  <c r="P247" i="13" s="1"/>
  <c r="Q250" i="13" a="1"/>
  <c r="Q250" i="13" s="1"/>
  <c r="P250" i="13" a="1"/>
  <c r="P250" i="13" s="1"/>
  <c r="O250" i="13" a="1"/>
  <c r="O250" i="13" s="1"/>
  <c r="N250" i="13" a="1"/>
  <c r="N250" i="13" s="1"/>
  <c r="O42" i="13" a="1"/>
  <c r="O42" i="13" s="1"/>
  <c r="O30" i="13" a="1"/>
  <c r="O30" i="13" s="1"/>
  <c r="O32" i="13" a="1"/>
  <c r="O32" i="13" s="1"/>
  <c r="O34" i="13" a="1"/>
  <c r="O34" i="13" s="1"/>
  <c r="O58" i="13" a="1"/>
  <c r="O58" i="13" s="1"/>
  <c r="N18" i="13" a="1"/>
  <c r="N18" i="13" s="1"/>
  <c r="N19" i="13" a="1"/>
  <c r="N19" i="13" s="1"/>
  <c r="N24" i="13" a="1"/>
  <c r="N24" i="13" s="1"/>
  <c r="N25" i="13" a="1"/>
  <c r="N25" i="13" s="1"/>
  <c r="P36" i="13" a="1"/>
  <c r="P36" i="13" s="1"/>
  <c r="Q42" i="13" a="1"/>
  <c r="Q42" i="13" s="1"/>
  <c r="N53" i="13" a="1"/>
  <c r="N53" i="13" s="1"/>
  <c r="N56" i="13" a="1"/>
  <c r="N56" i="13" s="1"/>
  <c r="O62" i="13" a="1"/>
  <c r="O62" i="13" s="1"/>
  <c r="N130" i="13" a="1"/>
  <c r="N130" i="13" s="1"/>
  <c r="O239" i="13" a="1"/>
  <c r="O239" i="13" s="1"/>
  <c r="N239" i="13" a="1"/>
  <c r="N239" i="13" s="1"/>
  <c r="Q239" i="13" a="1"/>
  <c r="Q239" i="13" s="1"/>
  <c r="P239" i="13" a="1"/>
  <c r="P239" i="13" s="1"/>
  <c r="Q254" i="13" a="1"/>
  <c r="Q254" i="13" s="1"/>
  <c r="N254" i="13" a="1"/>
  <c r="N254" i="13" s="1"/>
  <c r="O254" i="13" a="1"/>
  <c r="O254" i="13" s="1"/>
  <c r="P254" i="13" a="1"/>
  <c r="P254" i="13" s="1"/>
  <c r="O45" i="13" a="1"/>
  <c r="O45" i="13" s="1"/>
  <c r="P134" i="13" a="1"/>
  <c r="P134" i="13" s="1"/>
  <c r="O134" i="13" a="1"/>
  <c r="O134" i="13" s="1"/>
  <c r="N134" i="13" a="1"/>
  <c r="N134" i="13" s="1"/>
  <c r="O33" i="13" a="1"/>
  <c r="O33" i="13" s="1"/>
  <c r="O35" i="13" a="1"/>
  <c r="O35" i="13" s="1"/>
  <c r="O36" i="13" a="1"/>
  <c r="O36" i="13" s="1"/>
  <c r="O20" i="13" a="1"/>
  <c r="O20" i="13" s="1"/>
  <c r="O26" i="13" a="1"/>
  <c r="O26" i="13" s="1"/>
  <c r="P34" i="13" a="1"/>
  <c r="P34" i="13" s="1"/>
  <c r="P35" i="13" a="1"/>
  <c r="P35" i="13" s="1"/>
  <c r="Q37" i="13" a="1"/>
  <c r="Q37" i="13" s="1"/>
  <c r="Q58" i="13" a="1"/>
  <c r="Q58" i="13" s="1"/>
  <c r="O61" i="13" a="1"/>
  <c r="O61" i="13" s="1"/>
  <c r="N61" i="13" a="1"/>
  <c r="N61" i="13" s="1"/>
  <c r="O135" i="13" a="1"/>
  <c r="O135" i="13" s="1"/>
  <c r="Q135" i="13" a="1"/>
  <c r="Q135" i="13" s="1"/>
  <c r="P135" i="13" a="1"/>
  <c r="P135" i="13" s="1"/>
  <c r="N135" i="13" a="1"/>
  <c r="N135" i="13" s="1"/>
  <c r="P251" i="13" a="1"/>
  <c r="P251" i="13" s="1"/>
  <c r="Q251" i="13" a="1"/>
  <c r="Q251" i="13" s="1"/>
  <c r="O251" i="13" a="1"/>
  <c r="O251" i="13" s="1"/>
  <c r="N251" i="13" a="1"/>
  <c r="N251" i="13" s="1"/>
  <c r="N248" i="13" a="1"/>
  <c r="N248" i="13" s="1"/>
  <c r="Q248" i="13" a="1"/>
  <c r="Q248" i="13" s="1"/>
  <c r="O256" i="13" a="1"/>
  <c r="O256" i="13" s="1"/>
  <c r="P256" i="13" a="1"/>
  <c r="P256" i="13" s="1"/>
  <c r="N256" i="13" a="1"/>
  <c r="N256" i="13" s="1"/>
  <c r="Q258" i="13" a="1"/>
  <c r="Q258" i="13" s="1"/>
  <c r="P258" i="13" a="1"/>
  <c r="P258" i="13" s="1"/>
  <c r="O258" i="13" a="1"/>
  <c r="O258" i="13" s="1"/>
  <c r="Q237" i="13" a="1"/>
  <c r="Q237" i="13" s="1"/>
  <c r="P237" i="13" a="1"/>
  <c r="P237" i="13" s="1"/>
  <c r="Q241" i="13" a="1"/>
  <c r="Q241" i="13" s="1"/>
  <c r="P241" i="13" a="1"/>
  <c r="P241" i="13" s="1"/>
  <c r="Q245" i="13" a="1"/>
  <c r="Q245" i="13" s="1"/>
  <c r="P245" i="13" a="1"/>
  <c r="P245" i="13" s="1"/>
  <c r="O245" i="13" a="1"/>
  <c r="O245" i="13" s="1"/>
  <c r="N253" i="13" a="1"/>
  <c r="N253" i="13" s="1"/>
  <c r="O253" i="13" a="1"/>
  <c r="O253" i="13" s="1"/>
  <c r="Q129" i="13" a="1"/>
  <c r="Q129" i="13" s="1"/>
  <c r="P129" i="13" a="1"/>
  <c r="P129" i="13" s="1"/>
  <c r="Q133" i="13" a="1"/>
  <c r="Q133" i="13" s="1"/>
  <c r="N133" i="13" a="1"/>
  <c r="N133" i="13" s="1"/>
  <c r="N237" i="13" a="1"/>
  <c r="N237" i="13" s="1"/>
  <c r="N241" i="13" a="1"/>
  <c r="N241" i="13" s="1"/>
  <c r="N245" i="13" a="1"/>
  <c r="N245" i="13" s="1"/>
  <c r="O248" i="13" a="1"/>
  <c r="O248" i="13" s="1"/>
  <c r="P253" i="13" a="1"/>
  <c r="P253" i="13" s="1"/>
  <c r="Q256" i="13" a="1"/>
  <c r="Q256" i="13" s="1"/>
  <c r="O260" i="13" a="1"/>
  <c r="O260" i="13" s="1"/>
  <c r="N260" i="13" a="1"/>
  <c r="N260" i="13" s="1"/>
  <c r="N236" i="13" a="1"/>
  <c r="N236" i="13" s="1"/>
  <c r="Q236" i="13" a="1"/>
  <c r="Q236" i="13" s="1"/>
  <c r="N240" i="13" a="1"/>
  <c r="N240" i="13" s="1"/>
  <c r="Q240" i="13" a="1"/>
  <c r="Q240" i="13" s="1"/>
  <c r="N244" i="13" a="1"/>
  <c r="N244" i="13" s="1"/>
  <c r="Q244" i="13" a="1"/>
  <c r="Q244" i="13" s="1"/>
  <c r="P248" i="13" a="1"/>
  <c r="P248" i="13" s="1"/>
  <c r="P255" i="13" a="1"/>
  <c r="P255" i="13" s="1"/>
  <c r="Q255" i="13" a="1"/>
  <c r="Q255" i="13" s="1"/>
  <c r="O255" i="13" a="1"/>
  <c r="O255" i="13" s="1"/>
  <c r="N255" i="13" a="1"/>
  <c r="N255" i="13" s="1"/>
  <c r="O133" i="13" a="1"/>
  <c r="O133" i="13" s="1"/>
  <c r="O237" i="13" a="1"/>
  <c r="O237" i="13" s="1"/>
  <c r="O241" i="13" a="1"/>
  <c r="O241" i="13" s="1"/>
  <c r="O252" i="13" a="1"/>
  <c r="O252" i="13" s="1"/>
  <c r="N252" i="13" a="1"/>
  <c r="N252" i="13" s="1"/>
  <c r="Q253" i="13" a="1"/>
  <c r="Q253" i="13" s="1"/>
  <c r="P260" i="13" a="1"/>
  <c r="P260" i="13" s="1"/>
  <c r="O356" i="13" a="1"/>
  <c r="O356" i="13" s="1"/>
  <c r="P356" i="13" a="1"/>
  <c r="P356" i="13" s="1"/>
  <c r="N356" i="13" a="1"/>
  <c r="N356" i="13" s="1"/>
  <c r="Q356" i="13" a="1"/>
  <c r="Q356" i="13" s="1"/>
  <c r="O129" i="13" a="1"/>
  <c r="O129" i="13" s="1"/>
  <c r="O236" i="13" a="1"/>
  <c r="O236" i="13" s="1"/>
  <c r="O240" i="13" a="1"/>
  <c r="O240" i="13" s="1"/>
  <c r="O244" i="13" a="1"/>
  <c r="O244" i="13" s="1"/>
  <c r="Q249" i="13" a="1"/>
  <c r="Q249" i="13" s="1"/>
  <c r="P249" i="13" a="1"/>
  <c r="P249" i="13" s="1"/>
  <c r="O249" i="13" a="1"/>
  <c r="O249" i="13" s="1"/>
  <c r="P259" i="13" a="1"/>
  <c r="P259" i="13" s="1"/>
  <c r="Q259" i="13" a="1"/>
  <c r="Q259" i="13" s="1"/>
  <c r="P355" i="13" a="1"/>
  <c r="P355" i="13" s="1"/>
  <c r="Q355" i="13" a="1"/>
  <c r="Q355" i="13" s="1"/>
  <c r="O355" i="13" a="1"/>
  <c r="O355" i="13" s="1"/>
  <c r="N355" i="13" a="1"/>
  <c r="N355" i="13" s="1"/>
  <c r="N264" i="13" a="1"/>
  <c r="N264" i="13" s="1"/>
  <c r="P369" i="13" a="1"/>
  <c r="P369" i="13" s="1"/>
  <c r="O369" i="13" a="1"/>
  <c r="O369" i="13" s="1"/>
  <c r="N369" i="13" a="1"/>
  <c r="N369" i="13" s="1"/>
  <c r="P359" i="13" a="1"/>
  <c r="P359" i="13" s="1"/>
  <c r="N359" i="13" a="1"/>
  <c r="N359" i="13" s="1"/>
  <c r="Q359" i="13" a="1"/>
  <c r="Q359" i="13" s="1"/>
  <c r="O359" i="13" a="1"/>
  <c r="O359" i="13" s="1"/>
  <c r="O362" i="13" a="1"/>
  <c r="O362" i="13" s="1"/>
  <c r="N362" i="13" a="1"/>
  <c r="N362" i="13" s="1"/>
  <c r="Q362" i="13" a="1"/>
  <c r="Q362" i="13" s="1"/>
  <c r="P362" i="13" a="1"/>
  <c r="P362" i="13" s="1"/>
  <c r="Q369" i="13" a="1"/>
  <c r="Q369" i="13" s="1"/>
  <c r="P264" i="13" a="1"/>
  <c r="P264" i="13" s="1"/>
  <c r="Q373" i="13" a="1"/>
  <c r="Q373" i="13" s="1"/>
  <c r="P373" i="13" a="1"/>
  <c r="P373" i="13" s="1"/>
  <c r="O373" i="13" a="1"/>
  <c r="O373" i="13" s="1"/>
  <c r="N373" i="13" a="1"/>
  <c r="N373" i="13" s="1"/>
  <c r="Q372" i="13" a="1"/>
  <c r="Q372" i="13" s="1"/>
  <c r="P372" i="13" a="1"/>
  <c r="P372" i="13" s="1"/>
  <c r="O361" i="13" a="1"/>
  <c r="O361" i="13" s="1"/>
  <c r="N361" i="13" a="1"/>
  <c r="N361" i="13" s="1"/>
  <c r="N364" i="13" a="1"/>
  <c r="N364" i="13" s="1"/>
  <c r="O364" i="13" a="1"/>
  <c r="O364" i="13" s="1"/>
  <c r="N368" i="13" a="1"/>
  <c r="N368" i="13" s="1"/>
  <c r="O368" i="13" a="1"/>
  <c r="O368" i="13" s="1"/>
  <c r="Q370" i="13" a="1"/>
  <c r="Q370" i="13" s="1"/>
  <c r="P370" i="13" a="1"/>
  <c r="P370" i="13" s="1"/>
  <c r="O370" i="13" a="1"/>
  <c r="O370" i="13" s="1"/>
  <c r="N372" i="13" a="1"/>
  <c r="N372" i="13" s="1"/>
  <c r="Q354" i="13" a="1"/>
  <c r="Q354" i="13" s="1"/>
  <c r="P354" i="13" a="1"/>
  <c r="P354" i="13" s="1"/>
  <c r="O354" i="13" a="1"/>
  <c r="O354" i="13" s="1"/>
  <c r="Q358" i="13" a="1"/>
  <c r="Q358" i="13" s="1"/>
  <c r="N358" i="13" a="1"/>
  <c r="N358" i="13" s="1"/>
  <c r="N370" i="13" a="1"/>
  <c r="N370" i="13" s="1"/>
  <c r="P374" i="13" a="1"/>
  <c r="P374" i="13" s="1"/>
  <c r="Q374" i="13" a="1"/>
  <c r="Q374" i="13" s="1"/>
  <c r="N357" i="13" a="1"/>
  <c r="N357" i="13" s="1"/>
  <c r="O357" i="13" a="1"/>
  <c r="O357" i="13" s="1"/>
  <c r="P361" i="13" a="1"/>
  <c r="P361" i="13" s="1"/>
  <c r="O363" i="13" a="1"/>
  <c r="O363" i="13" s="1"/>
  <c r="N363" i="13" a="1"/>
  <c r="N363" i="13" s="1"/>
  <c r="P364" i="13" a="1"/>
  <c r="P364" i="13" s="1"/>
  <c r="P368" i="13" a="1"/>
  <c r="P368" i="13" s="1"/>
  <c r="Q371" i="13" a="1"/>
  <c r="Q371" i="13" s="1"/>
  <c r="P371" i="13" a="1"/>
  <c r="P371" i="13" s="1"/>
  <c r="O372" i="13" a="1"/>
  <c r="O372" i="13" s="1"/>
  <c r="N380" i="13" a="1"/>
  <c r="N380" i="13" s="1"/>
  <c r="Q380" i="13" a="1"/>
  <c r="Q380" i="13" s="1"/>
  <c r="P380" i="13" a="1"/>
  <c r="P380" i="13" s="1"/>
  <c r="N353" i="13" a="1"/>
  <c r="N353" i="13" s="1"/>
  <c r="Q353" i="13" a="1"/>
  <c r="Q353" i="13" s="1"/>
  <c r="P353" i="13" a="1"/>
  <c r="P353" i="13" s="1"/>
  <c r="Q364" i="13" a="1"/>
  <c r="Q364" i="13" s="1"/>
  <c r="Q368" i="13" a="1"/>
  <c r="Q368" i="13" s="1"/>
  <c r="N371" i="13" a="1"/>
  <c r="N371" i="13" s="1"/>
  <c r="O374" i="13" a="1"/>
  <c r="O374" i="13" s="1"/>
  <c r="O380" i="13" a="1"/>
  <c r="O380" i="13" s="1"/>
  <c r="Q469" i="13" a="1"/>
  <c r="Q469" i="13" s="1"/>
  <c r="P469" i="13" a="1"/>
  <c r="P469" i="13" s="1"/>
  <c r="O469" i="13" a="1"/>
  <c r="O469" i="13" s="1"/>
  <c r="N469" i="13" a="1"/>
  <c r="N469" i="13" s="1"/>
  <c r="O473" i="13" a="1"/>
  <c r="O473" i="13" s="1"/>
  <c r="N473" i="13" a="1"/>
  <c r="N473" i="13" s="1"/>
  <c r="Q473" i="13" a="1"/>
  <c r="Q473" i="13" s="1"/>
  <c r="P473" i="13" a="1"/>
  <c r="P473" i="13" s="1"/>
  <c r="N377" i="13" a="1"/>
  <c r="N377" i="13" s="1"/>
  <c r="Q468" i="13" a="1"/>
  <c r="Q468" i="13" s="1"/>
  <c r="O468" i="13" a="1"/>
  <c r="O468" i="13" s="1"/>
  <c r="N468" i="13" a="1"/>
  <c r="N468" i="13" s="1"/>
  <c r="Q456" i="13" a="1"/>
  <c r="Q456" i="13" s="1"/>
  <c r="P456" i="13" a="1"/>
  <c r="P456" i="13" s="1"/>
  <c r="Q478" i="13" a="1"/>
  <c r="Q478" i="13" s="1"/>
  <c r="O478" i="13" a="1"/>
  <c r="O478" i="13" s="1"/>
  <c r="N478" i="13" a="1"/>
  <c r="N478" i="13" s="1"/>
  <c r="N456" i="13" a="1"/>
  <c r="N456" i="13" s="1"/>
  <c r="Q465" i="13" a="1"/>
  <c r="Q465" i="13" s="1"/>
  <c r="N465" i="13" a="1"/>
  <c r="N465" i="13" s="1"/>
  <c r="P465" i="13" a="1"/>
  <c r="P465" i="13" s="1"/>
  <c r="O465" i="13" a="1"/>
  <c r="O465" i="13" s="1"/>
  <c r="P478" i="13" a="1"/>
  <c r="P478" i="13" s="1"/>
  <c r="O484" i="13" a="1"/>
  <c r="O484" i="13" s="1"/>
  <c r="N484" i="13" a="1"/>
  <c r="N484" i="13" s="1"/>
  <c r="P484" i="13" a="1"/>
  <c r="P484" i="13" s="1"/>
  <c r="O487" i="13" a="1"/>
  <c r="O487" i="13" s="1"/>
  <c r="P487" i="13" a="1"/>
  <c r="P487" i="13" s="1"/>
  <c r="Q487" i="13" a="1"/>
  <c r="Q487" i="13" s="1"/>
  <c r="N487" i="13" a="1"/>
  <c r="N487" i="13" s="1"/>
  <c r="O456" i="13" a="1"/>
  <c r="O456" i="13" s="1"/>
  <c r="Q460" i="13" a="1"/>
  <c r="Q460" i="13" s="1"/>
  <c r="P460" i="13" a="1"/>
  <c r="P460" i="13" s="1"/>
  <c r="O460" i="13" a="1"/>
  <c r="O460" i="13" s="1"/>
  <c r="P491" i="13" a="1"/>
  <c r="P491" i="13" s="1"/>
  <c r="Q491" i="13" a="1"/>
  <c r="Q491" i="13" s="1"/>
  <c r="O491" i="13" a="1"/>
  <c r="O491" i="13" s="1"/>
  <c r="P496" i="13" a="1"/>
  <c r="P496" i="13" s="1"/>
  <c r="N496" i="13" a="1"/>
  <c r="N496" i="13" s="1"/>
  <c r="O496" i="13" a="1"/>
  <c r="O496" i="13" s="1"/>
  <c r="Q496" i="13" a="1"/>
  <c r="Q496" i="13" s="1"/>
  <c r="Q455" i="13" a="1"/>
  <c r="Q455" i="13" s="1"/>
  <c r="P455" i="13" a="1"/>
  <c r="P455" i="13" s="1"/>
  <c r="O455" i="13" a="1"/>
  <c r="O455" i="13" s="1"/>
  <c r="N460" i="13" a="1"/>
  <c r="N460" i="13" s="1"/>
  <c r="O472" i="13" a="1"/>
  <c r="O472" i="13" s="1"/>
  <c r="Q472" i="13" a="1"/>
  <c r="Q472" i="13" s="1"/>
  <c r="P472" i="13" a="1"/>
  <c r="P472" i="13" s="1"/>
  <c r="N491" i="13" a="1"/>
  <c r="N491" i="13" s="1"/>
  <c r="N455" i="13" a="1"/>
  <c r="N455" i="13" s="1"/>
  <c r="N461" i="13" a="1"/>
  <c r="N461" i="13" s="1"/>
  <c r="Q461" i="13" a="1"/>
  <c r="Q461" i="13" s="1"/>
  <c r="N472" i="13" a="1"/>
  <c r="N472" i="13" s="1"/>
  <c r="O505" i="13" a="1"/>
  <c r="O505" i="13" s="1"/>
  <c r="N505" i="13" a="1"/>
  <c r="N505" i="13" s="1"/>
  <c r="Q505" i="13" a="1"/>
  <c r="Q505" i="13" s="1"/>
  <c r="N489" i="13" a="1"/>
  <c r="N489" i="13" s="1"/>
  <c r="Q489" i="13" a="1"/>
  <c r="Q489" i="13" s="1"/>
  <c r="O489" i="13" a="1"/>
  <c r="O489" i="13" s="1"/>
  <c r="P489" i="13" a="1"/>
  <c r="P489" i="13" s="1"/>
  <c r="P497" i="13" a="1"/>
  <c r="P497" i="13" s="1"/>
  <c r="O497" i="13" a="1"/>
  <c r="O497" i="13" s="1"/>
  <c r="Q497" i="13" a="1"/>
  <c r="Q497" i="13" s="1"/>
  <c r="N497" i="13" a="1"/>
  <c r="N497" i="13" s="1"/>
  <c r="P505" i="13" a="1"/>
  <c r="P505" i="13" s="1"/>
  <c r="N475" i="13" a="1"/>
  <c r="N475" i="13" s="1"/>
  <c r="P475" i="13" a="1"/>
  <c r="P475" i="13" s="1"/>
  <c r="P499" i="13" a="1"/>
  <c r="P499" i="13" s="1"/>
  <c r="O499" i="13" a="1"/>
  <c r="O499" i="13" s="1"/>
  <c r="Q499" i="13" a="1"/>
  <c r="Q499" i="13" s="1"/>
  <c r="N499" i="13" a="1"/>
  <c r="N499" i="13" s="1"/>
  <c r="P506" i="13" a="1"/>
  <c r="P506" i="13" s="1"/>
  <c r="O506" i="13" a="1"/>
  <c r="O506" i="13" s="1"/>
  <c r="Q506" i="13" a="1"/>
  <c r="Q506" i="13" s="1"/>
  <c r="N506" i="13" a="1"/>
  <c r="N506" i="13" s="1"/>
  <c r="N459" i="13" a="1"/>
  <c r="N459" i="13" s="1"/>
  <c r="O475" i="13" a="1"/>
  <c r="O475" i="13" s="1"/>
  <c r="N479" i="13" a="1"/>
  <c r="N479" i="13" s="1"/>
  <c r="Q479" i="13" a="1"/>
  <c r="Q479" i="13" s="1"/>
  <c r="P479" i="13" a="1"/>
  <c r="P479" i="13" s="1"/>
  <c r="O479" i="13" a="1"/>
  <c r="O479" i="13" s="1"/>
  <c r="Q483" i="13" a="1"/>
  <c r="Q483" i="13" s="1"/>
  <c r="O483" i="13" a="1"/>
  <c r="O483" i="13" s="1"/>
  <c r="N483" i="13" a="1"/>
  <c r="N483" i="13" s="1"/>
  <c r="P485" i="13" a="1"/>
  <c r="P485" i="13" s="1"/>
  <c r="N485" i="13" a="1"/>
  <c r="N485" i="13" s="1"/>
  <c r="Q485" i="13" a="1"/>
  <c r="Q485" i="13" s="1"/>
  <c r="N500" i="13" a="1"/>
  <c r="N500" i="13" s="1"/>
  <c r="Q500" i="13" a="1"/>
  <c r="Q500" i="13" s="1"/>
  <c r="P500" i="13" a="1"/>
  <c r="P500" i="13" s="1"/>
  <c r="O500" i="13" a="1"/>
  <c r="O500" i="13" s="1"/>
  <c r="O464" i="13" a="1"/>
  <c r="O464" i="13" s="1"/>
  <c r="N471" i="13" a="1"/>
  <c r="N471" i="13" s="1"/>
  <c r="Q475" i="13" a="1"/>
  <c r="Q475" i="13" s="1"/>
  <c r="Q493" i="13" a="1"/>
  <c r="Q493" i="13" s="1"/>
  <c r="N493" i="13" a="1"/>
  <c r="N493" i="13" s="1"/>
  <c r="P457" i="13" a="1"/>
  <c r="P457" i="13" s="1"/>
  <c r="Q457" i="13" a="1"/>
  <c r="Q457" i="13" s="1"/>
  <c r="O462" i="13" a="1"/>
  <c r="O462" i="13" s="1"/>
  <c r="P464" i="13" a="1"/>
  <c r="P464" i="13" s="1"/>
  <c r="P470" i="13" a="1"/>
  <c r="P470" i="13" s="1"/>
  <c r="Q470" i="13" a="1"/>
  <c r="Q470" i="13" s="1"/>
  <c r="P483" i="13" a="1"/>
  <c r="P483" i="13" s="1"/>
  <c r="O493" i="13" a="1"/>
  <c r="O493" i="13" s="1"/>
  <c r="N490" i="13" a="1"/>
  <c r="N490" i="13" s="1"/>
  <c r="O490" i="13" a="1"/>
  <c r="O490" i="13" s="1"/>
  <c r="P492" i="13" a="1"/>
  <c r="P492" i="13" s="1"/>
  <c r="Q492" i="13" a="1"/>
  <c r="Q492" i="13" s="1"/>
  <c r="O492" i="13" a="1"/>
  <c r="O492" i="13" s="1"/>
  <c r="P490" i="13" a="1"/>
  <c r="P490" i="13" s="1"/>
  <c r="N492" i="13" a="1"/>
  <c r="N492" i="13" s="1"/>
  <c r="N486" i="13" a="1"/>
  <c r="N486" i="13" s="1"/>
  <c r="Q486" i="13" a="1"/>
  <c r="Q486" i="13" s="1"/>
  <c r="Q490" i="13" a="1"/>
  <c r="Q490" i="13" s="1"/>
  <c r="N507" i="13" a="1"/>
  <c r="N507" i="13" s="1"/>
  <c r="Q507" i="13" a="1"/>
  <c r="Q507" i="13" s="1"/>
  <c r="P507" i="13" a="1"/>
  <c r="P507" i="13" s="1"/>
  <c r="O476" i="13" a="1"/>
  <c r="O476" i="13" s="1"/>
  <c r="N476" i="13" a="1"/>
  <c r="N476" i="13" s="1"/>
  <c r="O480" i="13" a="1"/>
  <c r="O480" i="13" s="1"/>
  <c r="P486" i="13" a="1"/>
  <c r="P486" i="13" s="1"/>
  <c r="O507" i="13" a="1"/>
  <c r="O507" i="13" s="1"/>
  <c r="Q504" i="13" a="1"/>
  <c r="Q504" i="13" s="1"/>
  <c r="O504" i="13" a="1"/>
  <c r="O504" i="13" s="1"/>
  <c r="N504" i="13" a="1"/>
  <c r="N504" i="13" s="1"/>
  <c r="O508" i="13" a="1"/>
  <c r="O508" i="13" s="1"/>
  <c r="Q508" i="13" a="1"/>
  <c r="Q508" i="13" s="1"/>
  <c r="N477" i="13" a="1"/>
  <c r="N477" i="13" s="1"/>
  <c r="N2997" i="11"/>
  <c r="N2998" i="11"/>
  <c r="N2999" i="11"/>
  <c r="N3000" i="11"/>
  <c r="N3001" i="11"/>
  <c r="F39" i="14"/>
  <c r="F40" i="14"/>
  <c r="N2996" i="11"/>
  <c r="N2995" i="11"/>
  <c r="F593" i="10"/>
  <c r="F592" i="10"/>
  <c r="F591" i="10"/>
  <c r="F590" i="10"/>
  <c r="F589" i="10"/>
  <c r="F588" i="10"/>
  <c r="F587" i="10"/>
  <c r="F586" i="10"/>
  <c r="F585" i="10"/>
  <c r="F584" i="10"/>
  <c r="F583" i="10"/>
  <c r="F582" i="10"/>
  <c r="F581" i="10"/>
  <c r="F580" i="10"/>
  <c r="F579" i="10"/>
  <c r="F578" i="10"/>
  <c r="F577" i="10"/>
  <c r="F576" i="10"/>
  <c r="F575" i="10"/>
  <c r="F574" i="10"/>
  <c r="F573" i="10"/>
  <c r="F572" i="10"/>
  <c r="F571" i="10"/>
  <c r="F570" i="10"/>
  <c r="F569" i="10"/>
  <c r="F568" i="10"/>
  <c r="F567" i="10"/>
  <c r="F566" i="10"/>
  <c r="F565" i="10"/>
  <c r="F564" i="10"/>
  <c r="F563" i="10"/>
  <c r="F562" i="10"/>
  <c r="F561" i="10"/>
  <c r="F560" i="10"/>
  <c r="F559" i="10"/>
  <c r="F558" i="10"/>
  <c r="F557" i="10"/>
  <c r="F555" i="10"/>
  <c r="F554" i="10"/>
  <c r="F553" i="10"/>
  <c r="F552" i="10"/>
  <c r="F551" i="10"/>
  <c r="F550" i="10"/>
  <c r="F549" i="10"/>
  <c r="F548" i="10"/>
  <c r="F547" i="10"/>
  <c r="F546" i="10"/>
  <c r="F545" i="10"/>
  <c r="F544" i="10"/>
  <c r="F543" i="10"/>
  <c r="F542" i="10"/>
  <c r="F541" i="10"/>
  <c r="F540" i="10"/>
  <c r="F539" i="10"/>
  <c r="F538" i="10"/>
  <c r="F537" i="10"/>
  <c r="F536" i="10"/>
  <c r="F535" i="10"/>
  <c r="F534" i="10"/>
  <c r="F533" i="10"/>
  <c r="F532" i="10"/>
  <c r="F531" i="10"/>
  <c r="F530" i="10"/>
  <c r="F529" i="10"/>
  <c r="F528" i="10"/>
  <c r="F527" i="10"/>
  <c r="F526" i="10"/>
  <c r="F525" i="10"/>
  <c r="F524" i="10"/>
  <c r="F523" i="10"/>
  <c r="F522" i="10"/>
  <c r="F521" i="10"/>
  <c r="F520" i="10"/>
  <c r="F519" i="10"/>
  <c r="F508" i="10"/>
  <c r="F507" i="10"/>
  <c r="F506" i="10"/>
  <c r="F505" i="10"/>
  <c r="F504" i="10"/>
  <c r="F503" i="10"/>
  <c r="F502" i="10"/>
  <c r="F500" i="10"/>
  <c r="F499" i="10"/>
  <c r="F498" i="10"/>
  <c r="F497" i="10"/>
  <c r="F496" i="10"/>
  <c r="F494" i="10"/>
  <c r="F493" i="10"/>
  <c r="F492" i="10"/>
  <c r="F491" i="10"/>
  <c r="F490" i="10"/>
  <c r="F489" i="10"/>
  <c r="F487" i="10"/>
  <c r="F486" i="10"/>
  <c r="F485" i="10"/>
  <c r="F484" i="10"/>
  <c r="F483" i="10"/>
  <c r="F482" i="10"/>
  <c r="F480" i="10"/>
  <c r="F479" i="10"/>
  <c r="F478" i="10"/>
  <c r="F477" i="10"/>
  <c r="F476" i="10"/>
  <c r="F475" i="10"/>
  <c r="F473" i="10"/>
  <c r="F472" i="10"/>
  <c r="F471" i="10"/>
  <c r="F470" i="10"/>
  <c r="F469" i="10"/>
  <c r="F468" i="10"/>
  <c r="F453" i="10"/>
  <c r="F452" i="10"/>
  <c r="F451" i="10"/>
  <c r="F450" i="10"/>
  <c r="F449" i="10"/>
  <c r="F448" i="10"/>
  <c r="F447" i="10"/>
  <c r="F446" i="10"/>
  <c r="F445" i="10"/>
  <c r="F444" i="10"/>
  <c r="F443" i="10"/>
  <c r="F442" i="10"/>
  <c r="F441" i="10"/>
  <c r="F440" i="10"/>
  <c r="F439" i="10"/>
  <c r="F438" i="10"/>
  <c r="F437" i="10"/>
  <c r="F436" i="10"/>
  <c r="F435" i="10"/>
  <c r="F434" i="10"/>
  <c r="F433" i="10"/>
  <c r="F432" i="10"/>
  <c r="F431" i="10"/>
  <c r="F430" i="10"/>
  <c r="F429" i="10"/>
  <c r="F428" i="10"/>
  <c r="F427" i="10"/>
  <c r="F426" i="10"/>
  <c r="F425" i="10"/>
  <c r="F424" i="10"/>
  <c r="F423" i="10"/>
  <c r="F422" i="10"/>
  <c r="F421" i="10"/>
  <c r="F419" i="10"/>
  <c r="F418" i="10"/>
  <c r="F417" i="10"/>
  <c r="F416" i="10"/>
  <c r="F415" i="10"/>
  <c r="F414" i="10"/>
  <c r="F413" i="10"/>
  <c r="F412" i="10"/>
  <c r="F411" i="10"/>
  <c r="F410" i="10"/>
  <c r="F409" i="10"/>
  <c r="F407" i="10"/>
  <c r="F406" i="10"/>
  <c r="F405" i="10"/>
  <c r="F404" i="10"/>
  <c r="F403" i="10"/>
  <c r="F402" i="10"/>
  <c r="F400" i="10"/>
  <c r="F399" i="10"/>
  <c r="F398" i="10"/>
  <c r="F397" i="10"/>
  <c r="F396" i="10"/>
  <c r="F395" i="10"/>
  <c r="F394" i="10"/>
  <c r="F393" i="10"/>
  <c r="F392" i="10"/>
  <c r="F391" i="10"/>
  <c r="F390" i="10"/>
  <c r="F389" i="10"/>
  <c r="F388" i="10"/>
  <c r="F387" i="10"/>
  <c r="F386" i="10"/>
  <c r="F385" i="10"/>
  <c r="F381" i="10"/>
  <c r="F380" i="10"/>
  <c r="F379" i="10"/>
  <c r="F377" i="10"/>
  <c r="F376" i="10"/>
  <c r="F375" i="10"/>
  <c r="F374" i="10"/>
  <c r="F373" i="10"/>
  <c r="F372" i="10"/>
  <c r="F371" i="10"/>
  <c r="F370" i="10"/>
  <c r="F369" i="10"/>
  <c r="F368" i="10"/>
  <c r="F367" i="10"/>
  <c r="F365" i="10"/>
  <c r="F364" i="10"/>
  <c r="F363" i="10"/>
  <c r="F362" i="10"/>
  <c r="F361" i="10"/>
  <c r="F360" i="10"/>
  <c r="F359" i="10"/>
  <c r="F358" i="10"/>
  <c r="F357" i="10"/>
  <c r="F356" i="10"/>
  <c r="F355" i="10"/>
  <c r="F354" i="10"/>
  <c r="F353" i="10"/>
  <c r="F350" i="10"/>
  <c r="F349" i="10"/>
  <c r="F348" i="10"/>
  <c r="F347" i="10"/>
  <c r="F346" i="10"/>
  <c r="F345" i="10"/>
  <c r="F344" i="10"/>
  <c r="F343" i="10"/>
  <c r="F342" i="10"/>
  <c r="F341" i="10"/>
  <c r="F340" i="10"/>
  <c r="F339" i="10"/>
  <c r="F338" i="10"/>
  <c r="F337" i="10"/>
  <c r="F336" i="10"/>
  <c r="F335" i="10"/>
  <c r="F334" i="10"/>
  <c r="F333" i="10"/>
  <c r="F332" i="10"/>
  <c r="F331" i="10"/>
  <c r="F330" i="10"/>
  <c r="F329" i="10"/>
  <c r="F328" i="10"/>
  <c r="F327" i="10"/>
  <c r="F325" i="10"/>
  <c r="F324" i="10"/>
  <c r="F323" i="10"/>
  <c r="F322" i="10"/>
  <c r="F321" i="10"/>
  <c r="F320" i="10"/>
  <c r="F319" i="10"/>
  <c r="F318" i="10"/>
  <c r="F317" i="10"/>
  <c r="F316" i="10"/>
  <c r="F315" i="10"/>
  <c r="F314" i="10"/>
  <c r="F313" i="10"/>
  <c r="F312" i="10"/>
  <c r="F311" i="10"/>
  <c r="F310" i="10"/>
  <c r="F309" i="10"/>
  <c r="F308" i="10"/>
  <c r="F307" i="10"/>
  <c r="F306" i="10"/>
  <c r="F305" i="10"/>
  <c r="F304" i="10"/>
  <c r="F303" i="10"/>
  <c r="F302" i="10"/>
  <c r="F301" i="10"/>
  <c r="F300" i="10"/>
  <c r="F299" i="10"/>
  <c r="F271" i="10"/>
  <c r="F270" i="10"/>
  <c r="F268" i="10"/>
  <c r="F267" i="10"/>
  <c r="F266" i="10"/>
  <c r="F265" i="10"/>
  <c r="F264" i="10"/>
  <c r="F263" i="10"/>
  <c r="F262" i="10"/>
  <c r="F259" i="10"/>
  <c r="F258" i="10"/>
  <c r="F257" i="10"/>
  <c r="F256" i="10"/>
  <c r="F255" i="10"/>
  <c r="F254" i="10"/>
  <c r="F253" i="10"/>
  <c r="F252" i="10"/>
  <c r="F251" i="10"/>
  <c r="F250" i="10"/>
  <c r="F249" i="10"/>
  <c r="F248" i="10"/>
  <c r="F247" i="10"/>
  <c r="F246" i="10"/>
  <c r="F245" i="10"/>
  <c r="F244" i="10"/>
  <c r="F243" i="10"/>
  <c r="F242" i="10"/>
  <c r="F241" i="10"/>
  <c r="F240" i="10"/>
  <c r="F239" i="10"/>
  <c r="F238" i="10"/>
  <c r="F237" i="10"/>
  <c r="F236" i="10"/>
  <c r="F234" i="10"/>
  <c r="F233" i="10"/>
  <c r="F232" i="10"/>
  <c r="F231" i="10"/>
  <c r="F227" i="10"/>
  <c r="F226" i="10"/>
  <c r="F225" i="10"/>
  <c r="F224" i="10"/>
  <c r="F222" i="10"/>
  <c r="F221" i="10"/>
  <c r="F220" i="10"/>
  <c r="F219" i="10"/>
  <c r="F218" i="10"/>
  <c r="F217" i="10"/>
  <c r="F216" i="10"/>
  <c r="F215" i="10"/>
  <c r="F214" i="10"/>
  <c r="F213" i="10"/>
  <c r="F212" i="10"/>
  <c r="F211" i="10"/>
  <c r="F210" i="10"/>
  <c r="F208" i="10"/>
  <c r="F207" i="10"/>
  <c r="F206" i="10"/>
  <c r="F205" i="10"/>
  <c r="F204" i="10"/>
  <c r="F203" i="10"/>
  <c r="F202" i="10"/>
  <c r="F201" i="10"/>
  <c r="F200" i="10"/>
  <c r="F199" i="10"/>
  <c r="F198" i="10"/>
  <c r="F197" i="10"/>
  <c r="F196" i="10"/>
  <c r="F195" i="10"/>
  <c r="F193" i="10"/>
  <c r="F192" i="10"/>
  <c r="F191" i="10"/>
  <c r="F190" i="10"/>
  <c r="F188" i="10"/>
  <c r="F187" i="10"/>
  <c r="F185" i="10"/>
  <c r="F184" i="10"/>
  <c r="F183" i="10"/>
  <c r="F182" i="10"/>
  <c r="F181" i="10"/>
  <c r="F179" i="10"/>
  <c r="F178" i="10"/>
  <c r="F177" i="10"/>
  <c r="F176" i="10"/>
  <c r="F175" i="10"/>
  <c r="F173" i="10"/>
  <c r="F172" i="10"/>
  <c r="F171" i="10"/>
  <c r="F170" i="10"/>
  <c r="F169" i="10"/>
  <c r="F167" i="10"/>
  <c r="F166" i="10"/>
  <c r="F165" i="10"/>
  <c r="F163" i="10"/>
  <c r="F162" i="10"/>
  <c r="F161" i="10"/>
  <c r="F160" i="10"/>
  <c r="F159" i="10"/>
  <c r="F158" i="10"/>
  <c r="F157" i="10"/>
  <c r="F156" i="10"/>
  <c r="F153" i="10"/>
  <c r="F152" i="10"/>
  <c r="F151" i="10"/>
  <c r="F150" i="10"/>
  <c r="F149" i="10"/>
  <c r="F148" i="10"/>
  <c r="F147" i="10"/>
  <c r="F146" i="10"/>
  <c r="F145" i="10"/>
  <c r="F144" i="10"/>
  <c r="F143" i="10"/>
  <c r="F142" i="10"/>
  <c r="F141" i="10"/>
  <c r="F140" i="10"/>
  <c r="F139" i="10"/>
  <c r="F138" i="10"/>
  <c r="F137" i="10"/>
  <c r="F136" i="10"/>
  <c r="F135" i="10"/>
  <c r="F134" i="10"/>
  <c r="F133" i="10"/>
  <c r="F132" i="10"/>
  <c r="F131" i="10"/>
  <c r="F130" i="10"/>
  <c r="F129" i="10"/>
  <c r="F128" i="10"/>
  <c r="F126" i="10"/>
  <c r="F125" i="10"/>
  <c r="F124" i="10"/>
  <c r="F123" i="10"/>
  <c r="F122" i="10"/>
  <c r="F121" i="10"/>
  <c r="F120" i="10"/>
  <c r="F119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98" i="10"/>
  <c r="F97" i="10"/>
  <c r="F96" i="10"/>
  <c r="F95" i="10"/>
  <c r="F93" i="10"/>
  <c r="F92" i="10"/>
  <c r="F91" i="10"/>
  <c r="F90" i="10"/>
  <c r="F89" i="10"/>
  <c r="F88" i="10"/>
  <c r="F87" i="10"/>
  <c r="F86" i="10"/>
  <c r="F85" i="10"/>
  <c r="F84" i="10"/>
  <c r="F83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L593" i="10"/>
  <c r="L592" i="10"/>
  <c r="L591" i="10"/>
  <c r="L590" i="10"/>
  <c r="L589" i="10"/>
  <c r="L588" i="10"/>
  <c r="L587" i="10"/>
  <c r="L586" i="10"/>
  <c r="L585" i="10"/>
  <c r="L584" i="10"/>
  <c r="L583" i="10"/>
  <c r="L582" i="10"/>
  <c r="L581" i="10"/>
  <c r="L580" i="10"/>
  <c r="L579" i="10"/>
  <c r="L578" i="10"/>
  <c r="L577" i="10"/>
  <c r="L576" i="10"/>
  <c r="L575" i="10"/>
  <c r="L574" i="10"/>
  <c r="L573" i="10"/>
  <c r="L572" i="10"/>
  <c r="L571" i="10"/>
  <c r="L570" i="10"/>
  <c r="L569" i="10"/>
  <c r="L568" i="10"/>
  <c r="L567" i="10"/>
  <c r="L566" i="10"/>
  <c r="L565" i="10"/>
  <c r="L564" i="10"/>
  <c r="L563" i="10"/>
  <c r="L562" i="10"/>
  <c r="L561" i="10"/>
  <c r="L560" i="10"/>
  <c r="L559" i="10"/>
  <c r="L558" i="10"/>
  <c r="L557" i="10"/>
  <c r="L555" i="10"/>
  <c r="L554" i="10"/>
  <c r="L553" i="10"/>
  <c r="L552" i="10"/>
  <c r="L551" i="10"/>
  <c r="L550" i="10"/>
  <c r="L549" i="10"/>
  <c r="L548" i="10"/>
  <c r="L547" i="10"/>
  <c r="L546" i="10"/>
  <c r="L545" i="10"/>
  <c r="L544" i="10"/>
  <c r="L543" i="10"/>
  <c r="L542" i="10"/>
  <c r="L541" i="10"/>
  <c r="L540" i="10"/>
  <c r="L539" i="10"/>
  <c r="L538" i="10"/>
  <c r="L537" i="10"/>
  <c r="L536" i="10"/>
  <c r="L535" i="10"/>
  <c r="L534" i="10"/>
  <c r="L533" i="10"/>
  <c r="L532" i="10"/>
  <c r="L531" i="10"/>
  <c r="L530" i="10"/>
  <c r="L529" i="10"/>
  <c r="L528" i="10"/>
  <c r="L527" i="10"/>
  <c r="L526" i="10"/>
  <c r="L525" i="10"/>
  <c r="L524" i="10"/>
  <c r="L523" i="10"/>
  <c r="L522" i="10"/>
  <c r="L521" i="10"/>
  <c r="L520" i="10"/>
  <c r="L519" i="10"/>
  <c r="L508" i="10"/>
  <c r="L507" i="10"/>
  <c r="L506" i="10"/>
  <c r="L505" i="10"/>
  <c r="L504" i="10"/>
  <c r="L503" i="10"/>
  <c r="L502" i="10"/>
  <c r="L500" i="10"/>
  <c r="L499" i="10"/>
  <c r="L498" i="10"/>
  <c r="L497" i="10"/>
  <c r="L496" i="10"/>
  <c r="L494" i="10"/>
  <c r="L493" i="10"/>
  <c r="L492" i="10"/>
  <c r="L491" i="10"/>
  <c r="L490" i="10"/>
  <c r="L489" i="10"/>
  <c r="L487" i="10"/>
  <c r="L486" i="10"/>
  <c r="L485" i="10"/>
  <c r="L484" i="10"/>
  <c r="L483" i="10"/>
  <c r="L482" i="10"/>
  <c r="L480" i="10"/>
  <c r="L479" i="10"/>
  <c r="L478" i="10"/>
  <c r="L477" i="10"/>
  <c r="L476" i="10"/>
  <c r="L475" i="10"/>
  <c r="L473" i="10"/>
  <c r="L472" i="10"/>
  <c r="L471" i="10"/>
  <c r="L470" i="10"/>
  <c r="L469" i="10"/>
  <c r="L468" i="10"/>
  <c r="L465" i="10"/>
  <c r="L464" i="10"/>
  <c r="L463" i="10"/>
  <c r="L462" i="10"/>
  <c r="L461" i="10"/>
  <c r="L460" i="10"/>
  <c r="L459" i="10"/>
  <c r="L458" i="10"/>
  <c r="L457" i="10"/>
  <c r="L456" i="10"/>
  <c r="L455" i="10"/>
  <c r="L453" i="10"/>
  <c r="L452" i="10"/>
  <c r="L451" i="10"/>
  <c r="L450" i="10"/>
  <c r="L449" i="10"/>
  <c r="L448" i="10"/>
  <c r="L447" i="10"/>
  <c r="L446" i="10"/>
  <c r="L445" i="10"/>
  <c r="L444" i="10"/>
  <c r="L443" i="10"/>
  <c r="L442" i="10"/>
  <c r="L441" i="10"/>
  <c r="L440" i="10"/>
  <c r="L439" i="10"/>
  <c r="L438" i="10"/>
  <c r="L437" i="10"/>
  <c r="L436" i="10"/>
  <c r="L435" i="10"/>
  <c r="L434" i="10"/>
  <c r="L433" i="10"/>
  <c r="L432" i="10"/>
  <c r="L431" i="10"/>
  <c r="L430" i="10"/>
  <c r="L429" i="10"/>
  <c r="L428" i="10"/>
  <c r="L427" i="10"/>
  <c r="L426" i="10"/>
  <c r="L425" i="10"/>
  <c r="L424" i="10"/>
  <c r="L423" i="10"/>
  <c r="L422" i="10"/>
  <c r="L421" i="10"/>
  <c r="L419" i="10"/>
  <c r="L418" i="10"/>
  <c r="L417" i="10"/>
  <c r="L416" i="10"/>
  <c r="L415" i="10"/>
  <c r="L414" i="10"/>
  <c r="L413" i="10"/>
  <c r="L412" i="10"/>
  <c r="L411" i="10"/>
  <c r="L410" i="10"/>
  <c r="L409" i="10"/>
  <c r="L407" i="10"/>
  <c r="L406" i="10"/>
  <c r="L405" i="10"/>
  <c r="L404" i="10"/>
  <c r="L403" i="10"/>
  <c r="L402" i="10"/>
  <c r="L400" i="10"/>
  <c r="L399" i="10"/>
  <c r="L398" i="10"/>
  <c r="L397" i="10"/>
  <c r="L396" i="10"/>
  <c r="L395" i="10"/>
  <c r="L394" i="10"/>
  <c r="L393" i="10"/>
  <c r="L392" i="10"/>
  <c r="L391" i="10"/>
  <c r="L390" i="10"/>
  <c r="L389" i="10"/>
  <c r="L388" i="10"/>
  <c r="L387" i="10"/>
  <c r="L386" i="10"/>
  <c r="L385" i="10"/>
  <c r="L381" i="10"/>
  <c r="L380" i="10"/>
  <c r="L379" i="10"/>
  <c r="L377" i="10"/>
  <c r="M377" i="10" s="1"/>
  <c r="L376" i="10"/>
  <c r="M376" i="10" s="1"/>
  <c r="L375" i="10"/>
  <c r="M375" i="10" s="1"/>
  <c r="L374" i="10"/>
  <c r="M374" i="10" s="1"/>
  <c r="L373" i="10"/>
  <c r="M373" i="10" s="1"/>
  <c r="L372" i="10"/>
  <c r="M372" i="10" s="1"/>
  <c r="L371" i="10"/>
  <c r="M371" i="10" s="1"/>
  <c r="L370" i="10"/>
  <c r="M370" i="10" s="1"/>
  <c r="L369" i="10"/>
  <c r="M369" i="10" s="1"/>
  <c r="L368" i="10"/>
  <c r="M368" i="10" s="1"/>
  <c r="L367" i="10"/>
  <c r="M367" i="10" s="1"/>
  <c r="L365" i="10"/>
  <c r="M365" i="10" s="1"/>
  <c r="L364" i="10"/>
  <c r="M364" i="10" s="1"/>
  <c r="L363" i="10"/>
  <c r="M363" i="10" s="1"/>
  <c r="L362" i="10"/>
  <c r="M362" i="10" s="1"/>
  <c r="L361" i="10"/>
  <c r="M361" i="10" s="1"/>
  <c r="L360" i="10"/>
  <c r="M360" i="10" s="1"/>
  <c r="L359" i="10"/>
  <c r="M359" i="10" s="1"/>
  <c r="L358" i="10"/>
  <c r="M358" i="10" s="1"/>
  <c r="L357" i="10"/>
  <c r="M357" i="10" s="1"/>
  <c r="L356" i="10"/>
  <c r="M356" i="10" s="1"/>
  <c r="L355" i="10"/>
  <c r="M355" i="10" s="1"/>
  <c r="L354" i="10"/>
  <c r="L353" i="10"/>
  <c r="M353" i="10" s="1"/>
  <c r="L350" i="10"/>
  <c r="L349" i="10"/>
  <c r="L348" i="10"/>
  <c r="L347" i="10"/>
  <c r="L346" i="10"/>
  <c r="L345" i="10"/>
  <c r="L344" i="10"/>
  <c r="L343" i="10"/>
  <c r="L342" i="10"/>
  <c r="L341" i="10"/>
  <c r="L340" i="10"/>
  <c r="L339" i="10"/>
  <c r="L338" i="10"/>
  <c r="L337" i="10"/>
  <c r="L336" i="10"/>
  <c r="L335" i="10"/>
  <c r="L334" i="10"/>
  <c r="L333" i="10"/>
  <c r="L332" i="10"/>
  <c r="L331" i="10"/>
  <c r="L330" i="10"/>
  <c r="L329" i="10"/>
  <c r="L328" i="10"/>
  <c r="L327" i="10"/>
  <c r="L325" i="10"/>
  <c r="L324" i="10"/>
  <c r="L323" i="10"/>
  <c r="L322" i="10"/>
  <c r="L321" i="10"/>
  <c r="L320" i="10"/>
  <c r="L319" i="10"/>
  <c r="L318" i="10"/>
  <c r="L317" i="10"/>
  <c r="L316" i="10"/>
  <c r="L315" i="10"/>
  <c r="L314" i="10"/>
  <c r="L313" i="10"/>
  <c r="L312" i="10"/>
  <c r="L311" i="10"/>
  <c r="L310" i="10"/>
  <c r="L309" i="10"/>
  <c r="L308" i="10"/>
  <c r="L307" i="10"/>
  <c r="L306" i="10"/>
  <c r="L305" i="10"/>
  <c r="L304" i="10"/>
  <c r="L303" i="10"/>
  <c r="L302" i="10"/>
  <c r="L301" i="10"/>
  <c r="L300" i="10"/>
  <c r="L299" i="10"/>
  <c r="L297" i="10"/>
  <c r="L295" i="10"/>
  <c r="L294" i="10"/>
  <c r="L293" i="10"/>
  <c r="L292" i="10"/>
  <c r="L291" i="10"/>
  <c r="L290" i="10"/>
  <c r="L289" i="10"/>
  <c r="L288" i="10"/>
  <c r="L287" i="10"/>
  <c r="L286" i="10"/>
  <c r="L285" i="10"/>
  <c r="L284" i="10"/>
  <c r="L283" i="10"/>
  <c r="L282" i="10"/>
  <c r="L281" i="10"/>
  <c r="L280" i="10"/>
  <c r="L279" i="10"/>
  <c r="L278" i="10"/>
  <c r="L277" i="10"/>
  <c r="L276" i="10"/>
  <c r="L275" i="10"/>
  <c r="L274" i="10"/>
  <c r="L273" i="10"/>
  <c r="L272" i="10"/>
  <c r="L271" i="10"/>
  <c r="L270" i="10"/>
  <c r="L269" i="10"/>
  <c r="L268" i="10"/>
  <c r="L267" i="10"/>
  <c r="L266" i="10"/>
  <c r="L265" i="10"/>
  <c r="L264" i="10"/>
  <c r="M264" i="10" s="1"/>
  <c r="L263" i="10"/>
  <c r="L262" i="10"/>
  <c r="L260" i="10"/>
  <c r="L259" i="10"/>
  <c r="L258" i="10"/>
  <c r="L257" i="10"/>
  <c r="L256" i="10"/>
  <c r="L255" i="10"/>
  <c r="L254" i="10"/>
  <c r="L253" i="10"/>
  <c r="L252" i="10"/>
  <c r="L251" i="10"/>
  <c r="L250" i="10"/>
  <c r="L249" i="10"/>
  <c r="L248" i="10"/>
  <c r="L247" i="10"/>
  <c r="L246" i="10"/>
  <c r="L245" i="10"/>
  <c r="L244" i="10"/>
  <c r="L243" i="10"/>
  <c r="L242" i="10"/>
  <c r="L241" i="10"/>
  <c r="L240" i="10"/>
  <c r="L239" i="10"/>
  <c r="L238" i="10"/>
  <c r="L237" i="10"/>
  <c r="L236" i="10"/>
  <c r="L234" i="10"/>
  <c r="L233" i="10"/>
  <c r="L232" i="10"/>
  <c r="L231" i="10"/>
  <c r="L229" i="10"/>
  <c r="L228" i="10"/>
  <c r="L227" i="10"/>
  <c r="L226" i="10"/>
  <c r="L225" i="10"/>
  <c r="L224" i="10"/>
  <c r="L222" i="10"/>
  <c r="L221" i="10"/>
  <c r="L220" i="10"/>
  <c r="L219" i="10"/>
  <c r="L218" i="10"/>
  <c r="L217" i="10"/>
  <c r="L216" i="10"/>
  <c r="L215" i="10"/>
  <c r="L214" i="10"/>
  <c r="L213" i="10"/>
  <c r="L212" i="10"/>
  <c r="L211" i="10"/>
  <c r="L210" i="10"/>
  <c r="L208" i="10"/>
  <c r="L207" i="10"/>
  <c r="L206" i="10"/>
  <c r="L205" i="10"/>
  <c r="L204" i="10"/>
  <c r="L203" i="10"/>
  <c r="L202" i="10"/>
  <c r="L201" i="10"/>
  <c r="L200" i="10"/>
  <c r="L199" i="10"/>
  <c r="L198" i="10"/>
  <c r="L197" i="10"/>
  <c r="L196" i="10"/>
  <c r="L195" i="10"/>
  <c r="L193" i="10"/>
  <c r="L192" i="10"/>
  <c r="L191" i="10"/>
  <c r="L190" i="10"/>
  <c r="L188" i="10"/>
  <c r="L187" i="10"/>
  <c r="L185" i="10"/>
  <c r="L184" i="10"/>
  <c r="L183" i="10"/>
  <c r="L182" i="10"/>
  <c r="L181" i="10"/>
  <c r="L179" i="10"/>
  <c r="L178" i="10"/>
  <c r="L177" i="10"/>
  <c r="L176" i="10"/>
  <c r="L175" i="10"/>
  <c r="L173" i="10"/>
  <c r="L172" i="10"/>
  <c r="L171" i="10"/>
  <c r="L170" i="10"/>
  <c r="L169" i="10"/>
  <c r="L167" i="10"/>
  <c r="L166" i="10"/>
  <c r="L165" i="10"/>
  <c r="L163" i="10"/>
  <c r="L162" i="10"/>
  <c r="L161" i="10"/>
  <c r="L160" i="10"/>
  <c r="L159" i="10"/>
  <c r="L158" i="10"/>
  <c r="L157" i="10"/>
  <c r="L156" i="10"/>
  <c r="L153" i="10"/>
  <c r="L152" i="10"/>
  <c r="L151" i="10"/>
  <c r="L150" i="10"/>
  <c r="L149" i="10"/>
  <c r="L148" i="10"/>
  <c r="L147" i="10"/>
  <c r="L146" i="10"/>
  <c r="L145" i="10"/>
  <c r="L144" i="10"/>
  <c r="L143" i="10"/>
  <c r="L142" i="10"/>
  <c r="L141" i="10"/>
  <c r="L140" i="10"/>
  <c r="L139" i="10"/>
  <c r="L138" i="10"/>
  <c r="L137" i="10"/>
  <c r="L136" i="10"/>
  <c r="L135" i="10"/>
  <c r="L134" i="10"/>
  <c r="L133" i="10"/>
  <c r="L132" i="10"/>
  <c r="L131" i="10"/>
  <c r="L130" i="10"/>
  <c r="L129" i="10"/>
  <c r="L128" i="10"/>
  <c r="L126" i="10"/>
  <c r="L125" i="10"/>
  <c r="L124" i="10"/>
  <c r="L123" i="10"/>
  <c r="L122" i="10"/>
  <c r="L121" i="10"/>
  <c r="L120" i="10"/>
  <c r="L119" i="10"/>
  <c r="L118" i="10"/>
  <c r="L117" i="10"/>
  <c r="L116" i="10"/>
  <c r="L115" i="10"/>
  <c r="L114" i="10"/>
  <c r="L113" i="10"/>
  <c r="L112" i="10"/>
  <c r="L111" i="10"/>
  <c r="L110" i="10"/>
  <c r="L109" i="10"/>
  <c r="L108" i="10"/>
  <c r="L107" i="10"/>
  <c r="L106" i="10"/>
  <c r="L105" i="10"/>
  <c r="L104" i="10"/>
  <c r="L103" i="10"/>
  <c r="L102" i="10"/>
  <c r="L101" i="10"/>
  <c r="L100" i="10"/>
  <c r="L99" i="10"/>
  <c r="L98" i="10"/>
  <c r="L97" i="10"/>
  <c r="L96" i="10"/>
  <c r="L95" i="10"/>
  <c r="L93" i="10"/>
  <c r="L92" i="10"/>
  <c r="L91" i="10"/>
  <c r="L90" i="10"/>
  <c r="L89" i="10"/>
  <c r="L88" i="10"/>
  <c r="L87" i="10"/>
  <c r="L86" i="10"/>
  <c r="L85" i="10"/>
  <c r="L84" i="10"/>
  <c r="L83" i="10"/>
  <c r="L81" i="10"/>
  <c r="L80" i="10"/>
  <c r="L79" i="10"/>
  <c r="L78" i="10"/>
  <c r="L77" i="10"/>
  <c r="L76" i="10"/>
  <c r="L75" i="10"/>
  <c r="L74" i="10"/>
  <c r="L73" i="10"/>
  <c r="L72" i="10"/>
  <c r="L71" i="10"/>
  <c r="L70" i="10"/>
  <c r="L69" i="10"/>
  <c r="L68" i="10"/>
  <c r="L67" i="10"/>
  <c r="L66" i="10"/>
  <c r="L65" i="10"/>
  <c r="L64" i="10"/>
  <c r="L62" i="10"/>
  <c r="M62" i="10" s="1"/>
  <c r="L61" i="10"/>
  <c r="M61" i="10" s="1"/>
  <c r="L60" i="10"/>
  <c r="M60" i="10" s="1"/>
  <c r="L59" i="10"/>
  <c r="M59" i="10" s="1"/>
  <c r="L58" i="10"/>
  <c r="M58" i="10" s="1"/>
  <c r="L57" i="10"/>
  <c r="M57" i="10" s="1"/>
  <c r="L56" i="10"/>
  <c r="M56" i="10" s="1"/>
  <c r="L55" i="10"/>
  <c r="M55" i="10" s="1"/>
  <c r="L54" i="10"/>
  <c r="M54" i="10" s="1"/>
  <c r="L53" i="10"/>
  <c r="M53" i="10" s="1"/>
  <c r="L52" i="10"/>
  <c r="M52" i="10" s="1"/>
  <c r="L51" i="10"/>
  <c r="M51" i="10" s="1"/>
  <c r="L50" i="10"/>
  <c r="M50" i="10" s="1"/>
  <c r="L49" i="10"/>
  <c r="M49" i="10" s="1"/>
  <c r="L48" i="10"/>
  <c r="M48" i="10" s="1"/>
  <c r="L47" i="10"/>
  <c r="M47" i="10" s="1"/>
  <c r="L46" i="10"/>
  <c r="M46" i="10" s="1"/>
  <c r="L45" i="10"/>
  <c r="M45" i="10" s="1"/>
  <c r="L44" i="10"/>
  <c r="M44" i="10" s="1"/>
  <c r="L43" i="10"/>
  <c r="M43" i="10" s="1"/>
  <c r="L42" i="10"/>
  <c r="M42" i="10" s="1"/>
  <c r="L41" i="10"/>
  <c r="M41" i="10" s="1"/>
  <c r="L40" i="10"/>
  <c r="M40" i="10" s="1"/>
  <c r="L39" i="10"/>
  <c r="M39" i="10" s="1"/>
  <c r="L38" i="10"/>
  <c r="M38" i="10" s="1"/>
  <c r="L37" i="10"/>
  <c r="M37" i="10" s="1"/>
  <c r="L36" i="10"/>
  <c r="M36" i="10" s="1"/>
  <c r="L35" i="10"/>
  <c r="M35" i="10" s="1"/>
  <c r="L34" i="10"/>
  <c r="M34" i="10" s="1"/>
  <c r="L33" i="10"/>
  <c r="M33" i="10" s="1"/>
  <c r="L32" i="10"/>
  <c r="M32" i="10" s="1"/>
  <c r="L31" i="10"/>
  <c r="M31" i="10" s="1"/>
  <c r="L30" i="10"/>
  <c r="M30" i="10" s="1"/>
  <c r="L29" i="10"/>
  <c r="M29" i="10" s="1"/>
  <c r="L28" i="10"/>
  <c r="M28" i="10" s="1"/>
  <c r="L27" i="10"/>
  <c r="M27" i="10" s="1"/>
  <c r="L26" i="10"/>
  <c r="M26" i="10" s="1"/>
  <c r="L25" i="10"/>
  <c r="M25" i="10" s="1"/>
  <c r="L24" i="10"/>
  <c r="M24" i="10" s="1"/>
  <c r="L23" i="10"/>
  <c r="M23" i="10" s="1"/>
  <c r="L22" i="10"/>
  <c r="M22" i="10" s="1"/>
  <c r="L21" i="10"/>
  <c r="M21" i="10" s="1"/>
  <c r="L20" i="10"/>
  <c r="M20" i="10" s="1"/>
  <c r="L19" i="10"/>
  <c r="M19" i="10" s="1"/>
  <c r="L18" i="10"/>
  <c r="M18" i="10" s="1"/>
  <c r="L17" i="10"/>
  <c r="M17" i="10" s="1"/>
  <c r="L16" i="10"/>
  <c r="M16" i="10" s="1"/>
  <c r="L15" i="10"/>
  <c r="M15" i="10" s="1"/>
  <c r="L14" i="10"/>
  <c r="M14" i="10" s="1"/>
  <c r="L13" i="10"/>
  <c r="M13" i="10" s="1"/>
  <c r="J593" i="10"/>
  <c r="I593" i="10"/>
  <c r="H593" i="10"/>
  <c r="G593" i="10"/>
  <c r="E593" i="10"/>
  <c r="J592" i="10"/>
  <c r="I592" i="10"/>
  <c r="H592" i="10"/>
  <c r="G592" i="10"/>
  <c r="E592" i="10"/>
  <c r="J591" i="10"/>
  <c r="I591" i="10"/>
  <c r="H591" i="10"/>
  <c r="G591" i="10"/>
  <c r="E591" i="10"/>
  <c r="J590" i="10"/>
  <c r="I590" i="10"/>
  <c r="H590" i="10"/>
  <c r="G590" i="10"/>
  <c r="E590" i="10"/>
  <c r="J589" i="10"/>
  <c r="I589" i="10"/>
  <c r="H589" i="10"/>
  <c r="G589" i="10"/>
  <c r="E589" i="10"/>
  <c r="J588" i="10"/>
  <c r="I588" i="10"/>
  <c r="H588" i="10"/>
  <c r="G588" i="10"/>
  <c r="E588" i="10"/>
  <c r="J587" i="10"/>
  <c r="I587" i="10"/>
  <c r="H587" i="10"/>
  <c r="G587" i="10"/>
  <c r="E587" i="10"/>
  <c r="J586" i="10"/>
  <c r="I586" i="10"/>
  <c r="H586" i="10"/>
  <c r="G586" i="10"/>
  <c r="E586" i="10"/>
  <c r="J585" i="10"/>
  <c r="I585" i="10"/>
  <c r="H585" i="10"/>
  <c r="G585" i="10"/>
  <c r="E585" i="10"/>
  <c r="J584" i="10"/>
  <c r="I584" i="10"/>
  <c r="H584" i="10"/>
  <c r="G584" i="10"/>
  <c r="E584" i="10"/>
  <c r="J583" i="10"/>
  <c r="I583" i="10"/>
  <c r="H583" i="10"/>
  <c r="G583" i="10"/>
  <c r="E583" i="10"/>
  <c r="J582" i="10"/>
  <c r="I582" i="10"/>
  <c r="H582" i="10"/>
  <c r="G582" i="10"/>
  <c r="E582" i="10"/>
  <c r="J581" i="10"/>
  <c r="I581" i="10"/>
  <c r="H581" i="10"/>
  <c r="G581" i="10"/>
  <c r="E581" i="10"/>
  <c r="J580" i="10"/>
  <c r="I580" i="10"/>
  <c r="H580" i="10"/>
  <c r="G580" i="10"/>
  <c r="E580" i="10"/>
  <c r="J579" i="10"/>
  <c r="I579" i="10"/>
  <c r="H579" i="10"/>
  <c r="G579" i="10"/>
  <c r="E579" i="10"/>
  <c r="J578" i="10"/>
  <c r="I578" i="10"/>
  <c r="H578" i="10"/>
  <c r="G578" i="10"/>
  <c r="E578" i="10"/>
  <c r="J577" i="10"/>
  <c r="I577" i="10"/>
  <c r="H577" i="10"/>
  <c r="G577" i="10"/>
  <c r="E577" i="10"/>
  <c r="J576" i="10"/>
  <c r="I576" i="10"/>
  <c r="H576" i="10"/>
  <c r="G576" i="10"/>
  <c r="E576" i="10"/>
  <c r="J575" i="10"/>
  <c r="I575" i="10"/>
  <c r="H575" i="10"/>
  <c r="G575" i="10"/>
  <c r="E575" i="10"/>
  <c r="J574" i="10"/>
  <c r="I574" i="10"/>
  <c r="H574" i="10"/>
  <c r="G574" i="10"/>
  <c r="E574" i="10"/>
  <c r="J573" i="10"/>
  <c r="I573" i="10"/>
  <c r="H573" i="10"/>
  <c r="G573" i="10"/>
  <c r="E573" i="10"/>
  <c r="J572" i="10"/>
  <c r="I572" i="10"/>
  <c r="H572" i="10"/>
  <c r="G572" i="10"/>
  <c r="E572" i="10"/>
  <c r="J571" i="10"/>
  <c r="I571" i="10"/>
  <c r="H571" i="10"/>
  <c r="G571" i="10"/>
  <c r="E571" i="10"/>
  <c r="J570" i="10"/>
  <c r="I570" i="10"/>
  <c r="H570" i="10"/>
  <c r="G570" i="10"/>
  <c r="E570" i="10"/>
  <c r="J569" i="10"/>
  <c r="I569" i="10"/>
  <c r="H569" i="10"/>
  <c r="G569" i="10"/>
  <c r="E569" i="10"/>
  <c r="J568" i="10"/>
  <c r="I568" i="10"/>
  <c r="H568" i="10"/>
  <c r="G568" i="10"/>
  <c r="E568" i="10"/>
  <c r="J567" i="10"/>
  <c r="I567" i="10"/>
  <c r="H567" i="10"/>
  <c r="G567" i="10"/>
  <c r="E567" i="10"/>
  <c r="J566" i="10"/>
  <c r="I566" i="10"/>
  <c r="H566" i="10"/>
  <c r="G566" i="10"/>
  <c r="E566" i="10"/>
  <c r="J565" i="10"/>
  <c r="I565" i="10"/>
  <c r="H565" i="10"/>
  <c r="G565" i="10"/>
  <c r="E565" i="10"/>
  <c r="J564" i="10"/>
  <c r="I564" i="10"/>
  <c r="H564" i="10"/>
  <c r="G564" i="10"/>
  <c r="E564" i="10"/>
  <c r="J563" i="10"/>
  <c r="I563" i="10"/>
  <c r="H563" i="10"/>
  <c r="G563" i="10"/>
  <c r="E563" i="10"/>
  <c r="J562" i="10"/>
  <c r="I562" i="10"/>
  <c r="H562" i="10"/>
  <c r="G562" i="10"/>
  <c r="E562" i="10"/>
  <c r="J561" i="10"/>
  <c r="I561" i="10"/>
  <c r="H561" i="10"/>
  <c r="G561" i="10"/>
  <c r="E561" i="10"/>
  <c r="J560" i="10"/>
  <c r="I560" i="10"/>
  <c r="H560" i="10"/>
  <c r="G560" i="10"/>
  <c r="E560" i="10"/>
  <c r="J559" i="10"/>
  <c r="I559" i="10"/>
  <c r="H559" i="10"/>
  <c r="G559" i="10"/>
  <c r="E559" i="10"/>
  <c r="J558" i="10"/>
  <c r="I558" i="10"/>
  <c r="H558" i="10"/>
  <c r="G558" i="10"/>
  <c r="E558" i="10"/>
  <c r="J557" i="10"/>
  <c r="I557" i="10"/>
  <c r="H557" i="10"/>
  <c r="G557" i="10"/>
  <c r="E557" i="10"/>
  <c r="J555" i="10"/>
  <c r="I555" i="10"/>
  <c r="H555" i="10"/>
  <c r="G555" i="10"/>
  <c r="E555" i="10"/>
  <c r="J554" i="10"/>
  <c r="I554" i="10"/>
  <c r="H554" i="10"/>
  <c r="G554" i="10"/>
  <c r="E554" i="10"/>
  <c r="J553" i="10"/>
  <c r="I553" i="10"/>
  <c r="H553" i="10"/>
  <c r="G553" i="10"/>
  <c r="E553" i="10"/>
  <c r="J552" i="10"/>
  <c r="I552" i="10"/>
  <c r="H552" i="10"/>
  <c r="G552" i="10"/>
  <c r="E552" i="10"/>
  <c r="J551" i="10"/>
  <c r="I551" i="10"/>
  <c r="H551" i="10"/>
  <c r="G551" i="10"/>
  <c r="E551" i="10"/>
  <c r="J550" i="10"/>
  <c r="I550" i="10"/>
  <c r="H550" i="10"/>
  <c r="G550" i="10"/>
  <c r="E550" i="10"/>
  <c r="J549" i="10"/>
  <c r="I549" i="10"/>
  <c r="H549" i="10"/>
  <c r="G549" i="10"/>
  <c r="E549" i="10"/>
  <c r="J548" i="10"/>
  <c r="I548" i="10"/>
  <c r="H548" i="10"/>
  <c r="G548" i="10"/>
  <c r="E548" i="10"/>
  <c r="J547" i="10"/>
  <c r="I547" i="10"/>
  <c r="H547" i="10"/>
  <c r="G547" i="10"/>
  <c r="E547" i="10"/>
  <c r="J546" i="10"/>
  <c r="I546" i="10"/>
  <c r="H546" i="10"/>
  <c r="G546" i="10"/>
  <c r="E546" i="10"/>
  <c r="J545" i="10"/>
  <c r="I545" i="10"/>
  <c r="H545" i="10"/>
  <c r="G545" i="10"/>
  <c r="E545" i="10"/>
  <c r="J544" i="10"/>
  <c r="I544" i="10"/>
  <c r="H544" i="10"/>
  <c r="G544" i="10"/>
  <c r="E544" i="10"/>
  <c r="J543" i="10"/>
  <c r="I543" i="10"/>
  <c r="H543" i="10"/>
  <c r="G543" i="10"/>
  <c r="E543" i="10"/>
  <c r="J542" i="10"/>
  <c r="I542" i="10"/>
  <c r="H542" i="10"/>
  <c r="G542" i="10"/>
  <c r="E542" i="10"/>
  <c r="J541" i="10"/>
  <c r="I541" i="10"/>
  <c r="H541" i="10"/>
  <c r="G541" i="10"/>
  <c r="E541" i="10"/>
  <c r="J540" i="10"/>
  <c r="I540" i="10"/>
  <c r="H540" i="10"/>
  <c r="G540" i="10"/>
  <c r="E540" i="10"/>
  <c r="J539" i="10"/>
  <c r="I539" i="10"/>
  <c r="H539" i="10"/>
  <c r="G539" i="10"/>
  <c r="E539" i="10"/>
  <c r="J538" i="10"/>
  <c r="I538" i="10"/>
  <c r="H538" i="10"/>
  <c r="G538" i="10"/>
  <c r="E538" i="10"/>
  <c r="J537" i="10"/>
  <c r="I537" i="10"/>
  <c r="H537" i="10"/>
  <c r="G537" i="10"/>
  <c r="E537" i="10"/>
  <c r="J536" i="10"/>
  <c r="I536" i="10"/>
  <c r="H536" i="10"/>
  <c r="G536" i="10"/>
  <c r="E536" i="10"/>
  <c r="J535" i="10"/>
  <c r="I535" i="10"/>
  <c r="H535" i="10"/>
  <c r="G535" i="10"/>
  <c r="E535" i="10"/>
  <c r="J534" i="10"/>
  <c r="I534" i="10"/>
  <c r="H534" i="10"/>
  <c r="G534" i="10"/>
  <c r="E534" i="10"/>
  <c r="J533" i="10"/>
  <c r="I533" i="10"/>
  <c r="H533" i="10"/>
  <c r="G533" i="10"/>
  <c r="E533" i="10"/>
  <c r="J532" i="10"/>
  <c r="I532" i="10"/>
  <c r="H532" i="10"/>
  <c r="G532" i="10"/>
  <c r="E532" i="10"/>
  <c r="J531" i="10"/>
  <c r="I531" i="10"/>
  <c r="H531" i="10"/>
  <c r="G531" i="10"/>
  <c r="E531" i="10"/>
  <c r="J530" i="10"/>
  <c r="I530" i="10"/>
  <c r="H530" i="10"/>
  <c r="G530" i="10"/>
  <c r="E530" i="10"/>
  <c r="J529" i="10"/>
  <c r="I529" i="10"/>
  <c r="H529" i="10"/>
  <c r="G529" i="10"/>
  <c r="E529" i="10"/>
  <c r="J528" i="10"/>
  <c r="I528" i="10"/>
  <c r="H528" i="10"/>
  <c r="G528" i="10"/>
  <c r="E528" i="10"/>
  <c r="J527" i="10"/>
  <c r="I527" i="10"/>
  <c r="H527" i="10"/>
  <c r="G527" i="10"/>
  <c r="E527" i="10"/>
  <c r="J526" i="10"/>
  <c r="I526" i="10"/>
  <c r="H526" i="10"/>
  <c r="G526" i="10"/>
  <c r="E526" i="10"/>
  <c r="J525" i="10"/>
  <c r="I525" i="10"/>
  <c r="H525" i="10"/>
  <c r="G525" i="10"/>
  <c r="E525" i="10"/>
  <c r="J524" i="10"/>
  <c r="I524" i="10"/>
  <c r="H524" i="10"/>
  <c r="G524" i="10"/>
  <c r="E524" i="10"/>
  <c r="J523" i="10"/>
  <c r="I523" i="10"/>
  <c r="H523" i="10"/>
  <c r="G523" i="10"/>
  <c r="E523" i="10"/>
  <c r="J522" i="10"/>
  <c r="I522" i="10"/>
  <c r="H522" i="10"/>
  <c r="G522" i="10"/>
  <c r="E522" i="10"/>
  <c r="J521" i="10"/>
  <c r="I521" i="10"/>
  <c r="H521" i="10"/>
  <c r="G521" i="10"/>
  <c r="E521" i="10"/>
  <c r="J520" i="10"/>
  <c r="I520" i="10"/>
  <c r="H520" i="10"/>
  <c r="G520" i="10"/>
  <c r="E520" i="10"/>
  <c r="J519" i="10"/>
  <c r="I519" i="10"/>
  <c r="H519" i="10"/>
  <c r="G519" i="10"/>
  <c r="E519" i="10"/>
  <c r="J508" i="10"/>
  <c r="I508" i="10"/>
  <c r="H508" i="10"/>
  <c r="G508" i="10"/>
  <c r="E508" i="10"/>
  <c r="J507" i="10"/>
  <c r="I507" i="10"/>
  <c r="H507" i="10"/>
  <c r="G507" i="10"/>
  <c r="E507" i="10"/>
  <c r="J506" i="10"/>
  <c r="I506" i="10"/>
  <c r="H506" i="10"/>
  <c r="G506" i="10"/>
  <c r="E506" i="10"/>
  <c r="J505" i="10"/>
  <c r="I505" i="10"/>
  <c r="H505" i="10"/>
  <c r="G505" i="10"/>
  <c r="E505" i="10"/>
  <c r="J504" i="10"/>
  <c r="I504" i="10"/>
  <c r="H504" i="10"/>
  <c r="G504" i="10"/>
  <c r="E504" i="10"/>
  <c r="J503" i="10"/>
  <c r="I503" i="10"/>
  <c r="H503" i="10"/>
  <c r="G503" i="10"/>
  <c r="E503" i="10"/>
  <c r="J502" i="10"/>
  <c r="I502" i="10"/>
  <c r="H502" i="10"/>
  <c r="G502" i="10"/>
  <c r="E502" i="10"/>
  <c r="J500" i="10"/>
  <c r="I500" i="10"/>
  <c r="H500" i="10"/>
  <c r="G500" i="10"/>
  <c r="E500" i="10"/>
  <c r="J499" i="10"/>
  <c r="I499" i="10"/>
  <c r="H499" i="10"/>
  <c r="G499" i="10"/>
  <c r="E499" i="10"/>
  <c r="J498" i="10"/>
  <c r="I498" i="10"/>
  <c r="H498" i="10"/>
  <c r="G498" i="10"/>
  <c r="E498" i="10"/>
  <c r="J497" i="10"/>
  <c r="I497" i="10"/>
  <c r="H497" i="10"/>
  <c r="G497" i="10"/>
  <c r="E497" i="10"/>
  <c r="J496" i="10"/>
  <c r="I496" i="10"/>
  <c r="H496" i="10"/>
  <c r="G496" i="10"/>
  <c r="E496" i="10"/>
  <c r="J494" i="10"/>
  <c r="I494" i="10"/>
  <c r="H494" i="10"/>
  <c r="G494" i="10"/>
  <c r="E494" i="10"/>
  <c r="J493" i="10"/>
  <c r="I493" i="10"/>
  <c r="H493" i="10"/>
  <c r="G493" i="10"/>
  <c r="E493" i="10"/>
  <c r="J492" i="10"/>
  <c r="I492" i="10"/>
  <c r="H492" i="10"/>
  <c r="G492" i="10"/>
  <c r="E492" i="10"/>
  <c r="J491" i="10"/>
  <c r="I491" i="10"/>
  <c r="H491" i="10"/>
  <c r="G491" i="10"/>
  <c r="E491" i="10"/>
  <c r="J490" i="10"/>
  <c r="I490" i="10"/>
  <c r="H490" i="10"/>
  <c r="G490" i="10"/>
  <c r="E490" i="10"/>
  <c r="J489" i="10"/>
  <c r="I489" i="10"/>
  <c r="H489" i="10"/>
  <c r="G489" i="10"/>
  <c r="E489" i="10"/>
  <c r="J487" i="10"/>
  <c r="I487" i="10"/>
  <c r="H487" i="10"/>
  <c r="G487" i="10"/>
  <c r="E487" i="10"/>
  <c r="J486" i="10"/>
  <c r="I486" i="10"/>
  <c r="H486" i="10"/>
  <c r="G486" i="10"/>
  <c r="E486" i="10"/>
  <c r="J485" i="10"/>
  <c r="I485" i="10"/>
  <c r="H485" i="10"/>
  <c r="G485" i="10"/>
  <c r="E485" i="10"/>
  <c r="J484" i="10"/>
  <c r="I484" i="10"/>
  <c r="H484" i="10"/>
  <c r="G484" i="10"/>
  <c r="E484" i="10"/>
  <c r="J483" i="10"/>
  <c r="I483" i="10"/>
  <c r="H483" i="10"/>
  <c r="G483" i="10"/>
  <c r="E483" i="10"/>
  <c r="J482" i="10"/>
  <c r="I482" i="10"/>
  <c r="H482" i="10"/>
  <c r="G482" i="10"/>
  <c r="E482" i="10"/>
  <c r="J480" i="10"/>
  <c r="I480" i="10"/>
  <c r="H480" i="10"/>
  <c r="G480" i="10"/>
  <c r="E480" i="10"/>
  <c r="J479" i="10"/>
  <c r="I479" i="10"/>
  <c r="H479" i="10"/>
  <c r="G479" i="10"/>
  <c r="E479" i="10"/>
  <c r="J478" i="10"/>
  <c r="I478" i="10"/>
  <c r="H478" i="10"/>
  <c r="G478" i="10"/>
  <c r="E478" i="10"/>
  <c r="J477" i="10"/>
  <c r="I477" i="10"/>
  <c r="H477" i="10"/>
  <c r="G477" i="10"/>
  <c r="E477" i="10"/>
  <c r="J476" i="10"/>
  <c r="I476" i="10"/>
  <c r="H476" i="10"/>
  <c r="G476" i="10"/>
  <c r="E476" i="10"/>
  <c r="J475" i="10"/>
  <c r="I475" i="10"/>
  <c r="H475" i="10"/>
  <c r="G475" i="10"/>
  <c r="E475" i="10"/>
  <c r="J473" i="10"/>
  <c r="I473" i="10"/>
  <c r="H473" i="10"/>
  <c r="G473" i="10"/>
  <c r="E473" i="10"/>
  <c r="J472" i="10"/>
  <c r="I472" i="10"/>
  <c r="H472" i="10"/>
  <c r="G472" i="10"/>
  <c r="E472" i="10"/>
  <c r="J471" i="10"/>
  <c r="I471" i="10"/>
  <c r="H471" i="10"/>
  <c r="G471" i="10"/>
  <c r="E471" i="10"/>
  <c r="J470" i="10"/>
  <c r="I470" i="10"/>
  <c r="H470" i="10"/>
  <c r="G470" i="10"/>
  <c r="E470" i="10"/>
  <c r="J469" i="10"/>
  <c r="I469" i="10"/>
  <c r="H469" i="10"/>
  <c r="G469" i="10"/>
  <c r="E469" i="10"/>
  <c r="J468" i="10"/>
  <c r="I468" i="10"/>
  <c r="H468" i="10"/>
  <c r="G468" i="10"/>
  <c r="E468" i="10"/>
  <c r="J453" i="10"/>
  <c r="I453" i="10"/>
  <c r="H453" i="10"/>
  <c r="G453" i="10"/>
  <c r="E453" i="10"/>
  <c r="J452" i="10"/>
  <c r="I452" i="10"/>
  <c r="H452" i="10"/>
  <c r="G452" i="10"/>
  <c r="E452" i="10"/>
  <c r="J451" i="10"/>
  <c r="I451" i="10"/>
  <c r="H451" i="10"/>
  <c r="G451" i="10"/>
  <c r="E451" i="10"/>
  <c r="J450" i="10"/>
  <c r="I450" i="10"/>
  <c r="H450" i="10"/>
  <c r="G450" i="10"/>
  <c r="E450" i="10"/>
  <c r="J449" i="10"/>
  <c r="I449" i="10"/>
  <c r="H449" i="10"/>
  <c r="G449" i="10"/>
  <c r="E449" i="10"/>
  <c r="J448" i="10"/>
  <c r="I448" i="10"/>
  <c r="H448" i="10"/>
  <c r="G448" i="10"/>
  <c r="E448" i="10"/>
  <c r="J447" i="10"/>
  <c r="I447" i="10"/>
  <c r="H447" i="10"/>
  <c r="G447" i="10"/>
  <c r="E447" i="10"/>
  <c r="J446" i="10"/>
  <c r="I446" i="10"/>
  <c r="H446" i="10"/>
  <c r="G446" i="10"/>
  <c r="E446" i="10"/>
  <c r="J445" i="10"/>
  <c r="I445" i="10"/>
  <c r="H445" i="10"/>
  <c r="G445" i="10"/>
  <c r="E445" i="10"/>
  <c r="J444" i="10"/>
  <c r="I444" i="10"/>
  <c r="H444" i="10"/>
  <c r="G444" i="10"/>
  <c r="E444" i="10"/>
  <c r="J443" i="10"/>
  <c r="I443" i="10"/>
  <c r="H443" i="10"/>
  <c r="G443" i="10"/>
  <c r="E443" i="10"/>
  <c r="J442" i="10"/>
  <c r="I442" i="10"/>
  <c r="H442" i="10"/>
  <c r="G442" i="10"/>
  <c r="E442" i="10"/>
  <c r="J441" i="10"/>
  <c r="I441" i="10"/>
  <c r="H441" i="10"/>
  <c r="G441" i="10"/>
  <c r="E441" i="10"/>
  <c r="J440" i="10"/>
  <c r="I440" i="10"/>
  <c r="H440" i="10"/>
  <c r="G440" i="10"/>
  <c r="E440" i="10"/>
  <c r="J439" i="10"/>
  <c r="I439" i="10"/>
  <c r="H439" i="10"/>
  <c r="G439" i="10"/>
  <c r="E439" i="10"/>
  <c r="J438" i="10"/>
  <c r="I438" i="10"/>
  <c r="H438" i="10"/>
  <c r="G438" i="10"/>
  <c r="E438" i="10"/>
  <c r="J437" i="10"/>
  <c r="I437" i="10"/>
  <c r="H437" i="10"/>
  <c r="G437" i="10"/>
  <c r="E437" i="10"/>
  <c r="J436" i="10"/>
  <c r="I436" i="10"/>
  <c r="H436" i="10"/>
  <c r="G436" i="10"/>
  <c r="E436" i="10"/>
  <c r="J435" i="10"/>
  <c r="I435" i="10"/>
  <c r="H435" i="10"/>
  <c r="G435" i="10"/>
  <c r="E435" i="10"/>
  <c r="J434" i="10"/>
  <c r="I434" i="10"/>
  <c r="H434" i="10"/>
  <c r="G434" i="10"/>
  <c r="E434" i="10"/>
  <c r="J433" i="10"/>
  <c r="I433" i="10"/>
  <c r="H433" i="10"/>
  <c r="G433" i="10"/>
  <c r="E433" i="10"/>
  <c r="J432" i="10"/>
  <c r="I432" i="10"/>
  <c r="H432" i="10"/>
  <c r="G432" i="10"/>
  <c r="E432" i="10"/>
  <c r="J431" i="10"/>
  <c r="I431" i="10"/>
  <c r="H431" i="10"/>
  <c r="G431" i="10"/>
  <c r="E431" i="10"/>
  <c r="J430" i="10"/>
  <c r="I430" i="10"/>
  <c r="H430" i="10"/>
  <c r="G430" i="10"/>
  <c r="E430" i="10"/>
  <c r="J429" i="10"/>
  <c r="I429" i="10"/>
  <c r="H429" i="10"/>
  <c r="G429" i="10"/>
  <c r="E429" i="10"/>
  <c r="J428" i="10"/>
  <c r="I428" i="10"/>
  <c r="H428" i="10"/>
  <c r="G428" i="10"/>
  <c r="E428" i="10"/>
  <c r="J427" i="10"/>
  <c r="I427" i="10"/>
  <c r="H427" i="10"/>
  <c r="G427" i="10"/>
  <c r="E427" i="10"/>
  <c r="J426" i="10"/>
  <c r="I426" i="10"/>
  <c r="H426" i="10"/>
  <c r="G426" i="10"/>
  <c r="E426" i="10"/>
  <c r="J425" i="10"/>
  <c r="I425" i="10"/>
  <c r="H425" i="10"/>
  <c r="G425" i="10"/>
  <c r="E425" i="10"/>
  <c r="J424" i="10"/>
  <c r="I424" i="10"/>
  <c r="H424" i="10"/>
  <c r="G424" i="10"/>
  <c r="E424" i="10"/>
  <c r="J423" i="10"/>
  <c r="I423" i="10"/>
  <c r="H423" i="10"/>
  <c r="G423" i="10"/>
  <c r="E423" i="10"/>
  <c r="J422" i="10"/>
  <c r="I422" i="10"/>
  <c r="H422" i="10"/>
  <c r="G422" i="10"/>
  <c r="E422" i="10"/>
  <c r="J421" i="10"/>
  <c r="I421" i="10"/>
  <c r="H421" i="10"/>
  <c r="G421" i="10"/>
  <c r="E421" i="10"/>
  <c r="J419" i="10"/>
  <c r="I419" i="10"/>
  <c r="H419" i="10"/>
  <c r="G419" i="10"/>
  <c r="E419" i="10"/>
  <c r="J418" i="10"/>
  <c r="I418" i="10"/>
  <c r="H418" i="10"/>
  <c r="G418" i="10"/>
  <c r="E418" i="10"/>
  <c r="J417" i="10"/>
  <c r="I417" i="10"/>
  <c r="H417" i="10"/>
  <c r="G417" i="10"/>
  <c r="E417" i="10"/>
  <c r="J416" i="10"/>
  <c r="I416" i="10"/>
  <c r="H416" i="10"/>
  <c r="G416" i="10"/>
  <c r="E416" i="10"/>
  <c r="J415" i="10"/>
  <c r="I415" i="10"/>
  <c r="H415" i="10"/>
  <c r="G415" i="10"/>
  <c r="E415" i="10"/>
  <c r="J414" i="10"/>
  <c r="I414" i="10"/>
  <c r="H414" i="10"/>
  <c r="G414" i="10"/>
  <c r="E414" i="10"/>
  <c r="J413" i="10"/>
  <c r="I413" i="10"/>
  <c r="H413" i="10"/>
  <c r="G413" i="10"/>
  <c r="E413" i="10"/>
  <c r="J412" i="10"/>
  <c r="I412" i="10"/>
  <c r="H412" i="10"/>
  <c r="G412" i="10"/>
  <c r="E412" i="10"/>
  <c r="J411" i="10"/>
  <c r="I411" i="10"/>
  <c r="H411" i="10"/>
  <c r="G411" i="10"/>
  <c r="E411" i="10"/>
  <c r="J410" i="10"/>
  <c r="I410" i="10"/>
  <c r="H410" i="10"/>
  <c r="G410" i="10"/>
  <c r="E410" i="10"/>
  <c r="J409" i="10"/>
  <c r="I409" i="10"/>
  <c r="H409" i="10"/>
  <c r="G409" i="10"/>
  <c r="E409" i="10"/>
  <c r="J407" i="10"/>
  <c r="I407" i="10"/>
  <c r="H407" i="10"/>
  <c r="G407" i="10"/>
  <c r="E407" i="10"/>
  <c r="J406" i="10"/>
  <c r="I406" i="10"/>
  <c r="H406" i="10"/>
  <c r="G406" i="10"/>
  <c r="E406" i="10"/>
  <c r="J405" i="10"/>
  <c r="I405" i="10"/>
  <c r="H405" i="10"/>
  <c r="G405" i="10"/>
  <c r="E405" i="10"/>
  <c r="J404" i="10"/>
  <c r="I404" i="10"/>
  <c r="H404" i="10"/>
  <c r="G404" i="10"/>
  <c r="E404" i="10"/>
  <c r="J403" i="10"/>
  <c r="I403" i="10"/>
  <c r="H403" i="10"/>
  <c r="G403" i="10"/>
  <c r="E403" i="10"/>
  <c r="J402" i="10"/>
  <c r="I402" i="10"/>
  <c r="H402" i="10"/>
  <c r="G402" i="10"/>
  <c r="E402" i="10"/>
  <c r="J400" i="10"/>
  <c r="I400" i="10"/>
  <c r="H400" i="10"/>
  <c r="G400" i="10"/>
  <c r="E400" i="10"/>
  <c r="J399" i="10"/>
  <c r="I399" i="10"/>
  <c r="H399" i="10"/>
  <c r="G399" i="10"/>
  <c r="E399" i="10"/>
  <c r="J398" i="10"/>
  <c r="I398" i="10"/>
  <c r="H398" i="10"/>
  <c r="G398" i="10"/>
  <c r="E398" i="10"/>
  <c r="J397" i="10"/>
  <c r="I397" i="10"/>
  <c r="H397" i="10"/>
  <c r="G397" i="10"/>
  <c r="E397" i="10"/>
  <c r="J396" i="10"/>
  <c r="I396" i="10"/>
  <c r="H396" i="10"/>
  <c r="G396" i="10"/>
  <c r="E396" i="10"/>
  <c r="J395" i="10"/>
  <c r="I395" i="10"/>
  <c r="H395" i="10"/>
  <c r="G395" i="10"/>
  <c r="E395" i="10"/>
  <c r="J394" i="10"/>
  <c r="I394" i="10"/>
  <c r="H394" i="10"/>
  <c r="G394" i="10"/>
  <c r="E394" i="10"/>
  <c r="J393" i="10"/>
  <c r="I393" i="10"/>
  <c r="H393" i="10"/>
  <c r="G393" i="10"/>
  <c r="E393" i="10"/>
  <c r="J392" i="10"/>
  <c r="I392" i="10"/>
  <c r="H392" i="10"/>
  <c r="G392" i="10"/>
  <c r="E392" i="10"/>
  <c r="J391" i="10"/>
  <c r="I391" i="10"/>
  <c r="H391" i="10"/>
  <c r="G391" i="10"/>
  <c r="E391" i="10"/>
  <c r="J390" i="10"/>
  <c r="I390" i="10"/>
  <c r="H390" i="10"/>
  <c r="G390" i="10"/>
  <c r="E390" i="10"/>
  <c r="J389" i="10"/>
  <c r="I389" i="10"/>
  <c r="H389" i="10"/>
  <c r="G389" i="10"/>
  <c r="E389" i="10"/>
  <c r="J388" i="10"/>
  <c r="I388" i="10"/>
  <c r="H388" i="10"/>
  <c r="G388" i="10"/>
  <c r="E388" i="10"/>
  <c r="J387" i="10"/>
  <c r="I387" i="10"/>
  <c r="H387" i="10"/>
  <c r="G387" i="10"/>
  <c r="E387" i="10"/>
  <c r="J386" i="10"/>
  <c r="I386" i="10"/>
  <c r="H386" i="10"/>
  <c r="G386" i="10"/>
  <c r="E386" i="10"/>
  <c r="J385" i="10"/>
  <c r="I385" i="10"/>
  <c r="H385" i="10"/>
  <c r="G385" i="10"/>
  <c r="E385" i="10"/>
  <c r="J381" i="10"/>
  <c r="I381" i="10"/>
  <c r="H381" i="10"/>
  <c r="G381" i="10"/>
  <c r="E381" i="10"/>
  <c r="J380" i="10"/>
  <c r="I380" i="10"/>
  <c r="H380" i="10"/>
  <c r="G380" i="10"/>
  <c r="E380" i="10"/>
  <c r="J379" i="10"/>
  <c r="I379" i="10"/>
  <c r="H379" i="10"/>
  <c r="G379" i="10"/>
  <c r="E379" i="10"/>
  <c r="J377" i="10"/>
  <c r="I377" i="10"/>
  <c r="H377" i="10"/>
  <c r="G377" i="10"/>
  <c r="E377" i="10"/>
  <c r="J376" i="10"/>
  <c r="I376" i="10"/>
  <c r="H376" i="10"/>
  <c r="G376" i="10"/>
  <c r="E376" i="10"/>
  <c r="J375" i="10"/>
  <c r="I375" i="10"/>
  <c r="H375" i="10"/>
  <c r="G375" i="10"/>
  <c r="E375" i="10"/>
  <c r="J374" i="10"/>
  <c r="I374" i="10"/>
  <c r="H374" i="10"/>
  <c r="G374" i="10"/>
  <c r="E374" i="10"/>
  <c r="J373" i="10"/>
  <c r="I373" i="10"/>
  <c r="H373" i="10"/>
  <c r="G373" i="10"/>
  <c r="E373" i="10"/>
  <c r="J372" i="10"/>
  <c r="I372" i="10"/>
  <c r="H372" i="10"/>
  <c r="G372" i="10"/>
  <c r="E372" i="10"/>
  <c r="J371" i="10"/>
  <c r="I371" i="10"/>
  <c r="H371" i="10"/>
  <c r="G371" i="10"/>
  <c r="E371" i="10"/>
  <c r="J370" i="10"/>
  <c r="I370" i="10"/>
  <c r="H370" i="10"/>
  <c r="G370" i="10"/>
  <c r="E370" i="10"/>
  <c r="J369" i="10"/>
  <c r="I369" i="10"/>
  <c r="H369" i="10"/>
  <c r="G369" i="10"/>
  <c r="E369" i="10"/>
  <c r="J368" i="10"/>
  <c r="I368" i="10"/>
  <c r="H368" i="10"/>
  <c r="G368" i="10"/>
  <c r="E368" i="10"/>
  <c r="J367" i="10"/>
  <c r="I367" i="10"/>
  <c r="H367" i="10"/>
  <c r="G367" i="10"/>
  <c r="E367" i="10"/>
  <c r="J365" i="10"/>
  <c r="I365" i="10"/>
  <c r="H365" i="10"/>
  <c r="G365" i="10"/>
  <c r="E365" i="10"/>
  <c r="J364" i="10"/>
  <c r="I364" i="10"/>
  <c r="H364" i="10"/>
  <c r="G364" i="10"/>
  <c r="E364" i="10"/>
  <c r="J363" i="10"/>
  <c r="I363" i="10"/>
  <c r="H363" i="10"/>
  <c r="G363" i="10"/>
  <c r="E363" i="10"/>
  <c r="J362" i="10"/>
  <c r="I362" i="10"/>
  <c r="H362" i="10"/>
  <c r="G362" i="10"/>
  <c r="E362" i="10"/>
  <c r="J361" i="10"/>
  <c r="I361" i="10"/>
  <c r="H361" i="10"/>
  <c r="G361" i="10"/>
  <c r="E361" i="10"/>
  <c r="J360" i="10"/>
  <c r="I360" i="10"/>
  <c r="H360" i="10"/>
  <c r="G360" i="10"/>
  <c r="E360" i="10"/>
  <c r="J359" i="10"/>
  <c r="I359" i="10"/>
  <c r="H359" i="10"/>
  <c r="G359" i="10"/>
  <c r="E359" i="10"/>
  <c r="J358" i="10"/>
  <c r="I358" i="10"/>
  <c r="H358" i="10"/>
  <c r="G358" i="10"/>
  <c r="E358" i="10"/>
  <c r="J357" i="10"/>
  <c r="I357" i="10"/>
  <c r="H357" i="10"/>
  <c r="G357" i="10"/>
  <c r="E357" i="10"/>
  <c r="J356" i="10"/>
  <c r="I356" i="10"/>
  <c r="H356" i="10"/>
  <c r="G356" i="10"/>
  <c r="E356" i="10"/>
  <c r="J355" i="10"/>
  <c r="I355" i="10"/>
  <c r="H355" i="10"/>
  <c r="G355" i="10"/>
  <c r="E355" i="10"/>
  <c r="J354" i="10"/>
  <c r="I354" i="10"/>
  <c r="H354" i="10"/>
  <c r="G354" i="10"/>
  <c r="E354" i="10"/>
  <c r="J353" i="10"/>
  <c r="I353" i="10"/>
  <c r="H353" i="10"/>
  <c r="G353" i="10"/>
  <c r="E353" i="10"/>
  <c r="J350" i="10"/>
  <c r="I350" i="10"/>
  <c r="H350" i="10"/>
  <c r="G350" i="10"/>
  <c r="E350" i="10"/>
  <c r="J349" i="10"/>
  <c r="I349" i="10"/>
  <c r="H349" i="10"/>
  <c r="G349" i="10"/>
  <c r="E349" i="10"/>
  <c r="J348" i="10"/>
  <c r="I348" i="10"/>
  <c r="H348" i="10"/>
  <c r="G348" i="10"/>
  <c r="E348" i="10"/>
  <c r="J347" i="10"/>
  <c r="I347" i="10"/>
  <c r="H347" i="10"/>
  <c r="G347" i="10"/>
  <c r="E347" i="10"/>
  <c r="J346" i="10"/>
  <c r="I346" i="10"/>
  <c r="H346" i="10"/>
  <c r="G346" i="10"/>
  <c r="E346" i="10"/>
  <c r="J345" i="10"/>
  <c r="I345" i="10"/>
  <c r="H345" i="10"/>
  <c r="G345" i="10"/>
  <c r="E345" i="10"/>
  <c r="J344" i="10"/>
  <c r="I344" i="10"/>
  <c r="H344" i="10"/>
  <c r="G344" i="10"/>
  <c r="E344" i="10"/>
  <c r="J343" i="10"/>
  <c r="I343" i="10"/>
  <c r="H343" i="10"/>
  <c r="G343" i="10"/>
  <c r="E343" i="10"/>
  <c r="J342" i="10"/>
  <c r="I342" i="10"/>
  <c r="H342" i="10"/>
  <c r="G342" i="10"/>
  <c r="E342" i="10"/>
  <c r="J341" i="10"/>
  <c r="I341" i="10"/>
  <c r="H341" i="10"/>
  <c r="G341" i="10"/>
  <c r="E341" i="10"/>
  <c r="J340" i="10"/>
  <c r="I340" i="10"/>
  <c r="H340" i="10"/>
  <c r="G340" i="10"/>
  <c r="E340" i="10"/>
  <c r="J339" i="10"/>
  <c r="I339" i="10"/>
  <c r="H339" i="10"/>
  <c r="G339" i="10"/>
  <c r="E339" i="10"/>
  <c r="J338" i="10"/>
  <c r="I338" i="10"/>
  <c r="H338" i="10"/>
  <c r="G338" i="10"/>
  <c r="E338" i="10"/>
  <c r="J337" i="10"/>
  <c r="I337" i="10"/>
  <c r="H337" i="10"/>
  <c r="G337" i="10"/>
  <c r="E337" i="10"/>
  <c r="J336" i="10"/>
  <c r="I336" i="10"/>
  <c r="H336" i="10"/>
  <c r="G336" i="10"/>
  <c r="E336" i="10"/>
  <c r="J335" i="10"/>
  <c r="I335" i="10"/>
  <c r="H335" i="10"/>
  <c r="G335" i="10"/>
  <c r="E335" i="10"/>
  <c r="J334" i="10"/>
  <c r="I334" i="10"/>
  <c r="H334" i="10"/>
  <c r="G334" i="10"/>
  <c r="E334" i="10"/>
  <c r="J333" i="10"/>
  <c r="I333" i="10"/>
  <c r="H333" i="10"/>
  <c r="G333" i="10"/>
  <c r="E333" i="10"/>
  <c r="J332" i="10"/>
  <c r="I332" i="10"/>
  <c r="H332" i="10"/>
  <c r="G332" i="10"/>
  <c r="E332" i="10"/>
  <c r="J331" i="10"/>
  <c r="I331" i="10"/>
  <c r="H331" i="10"/>
  <c r="G331" i="10"/>
  <c r="E331" i="10"/>
  <c r="J330" i="10"/>
  <c r="I330" i="10"/>
  <c r="H330" i="10"/>
  <c r="G330" i="10"/>
  <c r="E330" i="10"/>
  <c r="J329" i="10"/>
  <c r="I329" i="10"/>
  <c r="H329" i="10"/>
  <c r="G329" i="10"/>
  <c r="E329" i="10"/>
  <c r="J328" i="10"/>
  <c r="I328" i="10"/>
  <c r="H328" i="10"/>
  <c r="G328" i="10"/>
  <c r="E328" i="10"/>
  <c r="J327" i="10"/>
  <c r="I327" i="10"/>
  <c r="H327" i="10"/>
  <c r="G327" i="10"/>
  <c r="E327" i="10"/>
  <c r="J325" i="10"/>
  <c r="I325" i="10"/>
  <c r="H325" i="10"/>
  <c r="G325" i="10"/>
  <c r="E325" i="10"/>
  <c r="J324" i="10"/>
  <c r="I324" i="10"/>
  <c r="H324" i="10"/>
  <c r="G324" i="10"/>
  <c r="E324" i="10"/>
  <c r="J323" i="10"/>
  <c r="I323" i="10"/>
  <c r="H323" i="10"/>
  <c r="G323" i="10"/>
  <c r="E323" i="10"/>
  <c r="J322" i="10"/>
  <c r="I322" i="10"/>
  <c r="H322" i="10"/>
  <c r="G322" i="10"/>
  <c r="E322" i="10"/>
  <c r="J321" i="10"/>
  <c r="I321" i="10"/>
  <c r="H321" i="10"/>
  <c r="G321" i="10"/>
  <c r="E321" i="10"/>
  <c r="J320" i="10"/>
  <c r="I320" i="10"/>
  <c r="H320" i="10"/>
  <c r="G320" i="10"/>
  <c r="E320" i="10"/>
  <c r="J319" i="10"/>
  <c r="I319" i="10"/>
  <c r="H319" i="10"/>
  <c r="G319" i="10"/>
  <c r="E319" i="10"/>
  <c r="J318" i="10"/>
  <c r="I318" i="10"/>
  <c r="H318" i="10"/>
  <c r="G318" i="10"/>
  <c r="E318" i="10"/>
  <c r="J317" i="10"/>
  <c r="I317" i="10"/>
  <c r="H317" i="10"/>
  <c r="G317" i="10"/>
  <c r="E317" i="10"/>
  <c r="J316" i="10"/>
  <c r="I316" i="10"/>
  <c r="H316" i="10"/>
  <c r="G316" i="10"/>
  <c r="E316" i="10"/>
  <c r="J315" i="10"/>
  <c r="I315" i="10"/>
  <c r="H315" i="10"/>
  <c r="G315" i="10"/>
  <c r="E315" i="10"/>
  <c r="J314" i="10"/>
  <c r="I314" i="10"/>
  <c r="H314" i="10"/>
  <c r="G314" i="10"/>
  <c r="E314" i="10"/>
  <c r="J313" i="10"/>
  <c r="I313" i="10"/>
  <c r="H313" i="10"/>
  <c r="G313" i="10"/>
  <c r="E313" i="10"/>
  <c r="J312" i="10"/>
  <c r="I312" i="10"/>
  <c r="H312" i="10"/>
  <c r="G312" i="10"/>
  <c r="E312" i="10"/>
  <c r="J311" i="10"/>
  <c r="I311" i="10"/>
  <c r="H311" i="10"/>
  <c r="G311" i="10"/>
  <c r="E311" i="10"/>
  <c r="J310" i="10"/>
  <c r="I310" i="10"/>
  <c r="H310" i="10"/>
  <c r="G310" i="10"/>
  <c r="E310" i="10"/>
  <c r="J309" i="10"/>
  <c r="I309" i="10"/>
  <c r="H309" i="10"/>
  <c r="G309" i="10"/>
  <c r="E309" i="10"/>
  <c r="J308" i="10"/>
  <c r="I308" i="10"/>
  <c r="H308" i="10"/>
  <c r="G308" i="10"/>
  <c r="E308" i="10"/>
  <c r="J307" i="10"/>
  <c r="I307" i="10"/>
  <c r="H307" i="10"/>
  <c r="G307" i="10"/>
  <c r="E307" i="10"/>
  <c r="J306" i="10"/>
  <c r="I306" i="10"/>
  <c r="H306" i="10"/>
  <c r="G306" i="10"/>
  <c r="E306" i="10"/>
  <c r="J305" i="10"/>
  <c r="I305" i="10"/>
  <c r="H305" i="10"/>
  <c r="G305" i="10"/>
  <c r="E305" i="10"/>
  <c r="J304" i="10"/>
  <c r="I304" i="10"/>
  <c r="H304" i="10"/>
  <c r="G304" i="10"/>
  <c r="E304" i="10"/>
  <c r="J303" i="10"/>
  <c r="I303" i="10"/>
  <c r="H303" i="10"/>
  <c r="G303" i="10"/>
  <c r="E303" i="10"/>
  <c r="J302" i="10"/>
  <c r="I302" i="10"/>
  <c r="H302" i="10"/>
  <c r="G302" i="10"/>
  <c r="E302" i="10"/>
  <c r="J301" i="10"/>
  <c r="I301" i="10"/>
  <c r="H301" i="10"/>
  <c r="G301" i="10"/>
  <c r="E301" i="10"/>
  <c r="J300" i="10"/>
  <c r="I300" i="10"/>
  <c r="H300" i="10"/>
  <c r="G300" i="10"/>
  <c r="E300" i="10"/>
  <c r="J299" i="10"/>
  <c r="I299" i="10"/>
  <c r="H299" i="10"/>
  <c r="G299" i="10"/>
  <c r="E299" i="10"/>
  <c r="J271" i="10"/>
  <c r="I271" i="10"/>
  <c r="H271" i="10"/>
  <c r="G271" i="10"/>
  <c r="E271" i="10"/>
  <c r="J270" i="10"/>
  <c r="I270" i="10"/>
  <c r="H270" i="10"/>
  <c r="G270" i="10"/>
  <c r="E270" i="10"/>
  <c r="J268" i="10"/>
  <c r="I268" i="10"/>
  <c r="H268" i="10"/>
  <c r="G268" i="10"/>
  <c r="E268" i="10"/>
  <c r="J267" i="10"/>
  <c r="I267" i="10"/>
  <c r="H267" i="10"/>
  <c r="G267" i="10"/>
  <c r="E267" i="10"/>
  <c r="J266" i="10"/>
  <c r="I266" i="10"/>
  <c r="H266" i="10"/>
  <c r="G266" i="10"/>
  <c r="E266" i="10"/>
  <c r="J265" i="10"/>
  <c r="I265" i="10"/>
  <c r="H265" i="10"/>
  <c r="G265" i="10"/>
  <c r="E265" i="10"/>
  <c r="J264" i="10"/>
  <c r="I264" i="10"/>
  <c r="H264" i="10"/>
  <c r="G264" i="10"/>
  <c r="E264" i="10"/>
  <c r="J263" i="10"/>
  <c r="I263" i="10"/>
  <c r="H263" i="10"/>
  <c r="G263" i="10"/>
  <c r="E263" i="10"/>
  <c r="J262" i="10"/>
  <c r="I262" i="10"/>
  <c r="H262" i="10"/>
  <c r="G262" i="10"/>
  <c r="E262" i="10"/>
  <c r="J259" i="10"/>
  <c r="I259" i="10"/>
  <c r="H259" i="10"/>
  <c r="G259" i="10"/>
  <c r="E259" i="10"/>
  <c r="J258" i="10"/>
  <c r="I258" i="10"/>
  <c r="H258" i="10"/>
  <c r="G258" i="10"/>
  <c r="E258" i="10"/>
  <c r="J257" i="10"/>
  <c r="I257" i="10"/>
  <c r="H257" i="10"/>
  <c r="G257" i="10"/>
  <c r="E257" i="10"/>
  <c r="J256" i="10"/>
  <c r="I256" i="10"/>
  <c r="H256" i="10"/>
  <c r="G256" i="10"/>
  <c r="E256" i="10"/>
  <c r="J255" i="10"/>
  <c r="I255" i="10"/>
  <c r="H255" i="10"/>
  <c r="G255" i="10"/>
  <c r="E255" i="10"/>
  <c r="J254" i="10"/>
  <c r="I254" i="10"/>
  <c r="H254" i="10"/>
  <c r="G254" i="10"/>
  <c r="E254" i="10"/>
  <c r="J253" i="10"/>
  <c r="I253" i="10"/>
  <c r="H253" i="10"/>
  <c r="G253" i="10"/>
  <c r="E253" i="10"/>
  <c r="J252" i="10"/>
  <c r="I252" i="10"/>
  <c r="H252" i="10"/>
  <c r="G252" i="10"/>
  <c r="E252" i="10"/>
  <c r="J251" i="10"/>
  <c r="I251" i="10"/>
  <c r="H251" i="10"/>
  <c r="G251" i="10"/>
  <c r="E251" i="10"/>
  <c r="J250" i="10"/>
  <c r="I250" i="10"/>
  <c r="H250" i="10"/>
  <c r="G250" i="10"/>
  <c r="E250" i="10"/>
  <c r="J249" i="10"/>
  <c r="I249" i="10"/>
  <c r="H249" i="10"/>
  <c r="G249" i="10"/>
  <c r="E249" i="10"/>
  <c r="J248" i="10"/>
  <c r="I248" i="10"/>
  <c r="H248" i="10"/>
  <c r="G248" i="10"/>
  <c r="E248" i="10"/>
  <c r="J247" i="10"/>
  <c r="I247" i="10"/>
  <c r="H247" i="10"/>
  <c r="G247" i="10"/>
  <c r="E247" i="10"/>
  <c r="J246" i="10"/>
  <c r="I246" i="10"/>
  <c r="H246" i="10"/>
  <c r="G246" i="10"/>
  <c r="E246" i="10"/>
  <c r="J245" i="10"/>
  <c r="I245" i="10"/>
  <c r="H245" i="10"/>
  <c r="G245" i="10"/>
  <c r="E245" i="10"/>
  <c r="J244" i="10"/>
  <c r="I244" i="10"/>
  <c r="H244" i="10"/>
  <c r="G244" i="10"/>
  <c r="E244" i="10"/>
  <c r="J243" i="10"/>
  <c r="I243" i="10"/>
  <c r="H243" i="10"/>
  <c r="G243" i="10"/>
  <c r="E243" i="10"/>
  <c r="J242" i="10"/>
  <c r="I242" i="10"/>
  <c r="H242" i="10"/>
  <c r="G242" i="10"/>
  <c r="E242" i="10"/>
  <c r="J241" i="10"/>
  <c r="I241" i="10"/>
  <c r="H241" i="10"/>
  <c r="G241" i="10"/>
  <c r="E241" i="10"/>
  <c r="J240" i="10"/>
  <c r="I240" i="10"/>
  <c r="H240" i="10"/>
  <c r="G240" i="10"/>
  <c r="E240" i="10"/>
  <c r="J239" i="10"/>
  <c r="I239" i="10"/>
  <c r="H239" i="10"/>
  <c r="G239" i="10"/>
  <c r="E239" i="10"/>
  <c r="J238" i="10"/>
  <c r="I238" i="10"/>
  <c r="H238" i="10"/>
  <c r="G238" i="10"/>
  <c r="E238" i="10"/>
  <c r="J237" i="10"/>
  <c r="I237" i="10"/>
  <c r="H237" i="10"/>
  <c r="G237" i="10"/>
  <c r="E237" i="10"/>
  <c r="J236" i="10"/>
  <c r="I236" i="10"/>
  <c r="H236" i="10"/>
  <c r="G236" i="10"/>
  <c r="E236" i="10"/>
  <c r="J234" i="10"/>
  <c r="I234" i="10"/>
  <c r="H234" i="10"/>
  <c r="G234" i="10"/>
  <c r="E234" i="10"/>
  <c r="J233" i="10"/>
  <c r="I233" i="10"/>
  <c r="H233" i="10"/>
  <c r="G233" i="10"/>
  <c r="E233" i="10"/>
  <c r="J232" i="10"/>
  <c r="I232" i="10"/>
  <c r="H232" i="10"/>
  <c r="G232" i="10"/>
  <c r="E232" i="10"/>
  <c r="J231" i="10"/>
  <c r="I231" i="10"/>
  <c r="H231" i="10"/>
  <c r="G231" i="10"/>
  <c r="E231" i="10"/>
  <c r="J227" i="10"/>
  <c r="I227" i="10"/>
  <c r="H227" i="10"/>
  <c r="G227" i="10"/>
  <c r="E227" i="10"/>
  <c r="J226" i="10"/>
  <c r="I226" i="10"/>
  <c r="H226" i="10"/>
  <c r="G226" i="10"/>
  <c r="E226" i="10"/>
  <c r="J225" i="10"/>
  <c r="I225" i="10"/>
  <c r="H225" i="10"/>
  <c r="G225" i="10"/>
  <c r="E225" i="10"/>
  <c r="J224" i="10"/>
  <c r="I224" i="10"/>
  <c r="H224" i="10"/>
  <c r="G224" i="10"/>
  <c r="E224" i="10"/>
  <c r="J222" i="10"/>
  <c r="I222" i="10"/>
  <c r="H222" i="10"/>
  <c r="G222" i="10"/>
  <c r="E222" i="10"/>
  <c r="J221" i="10"/>
  <c r="I221" i="10"/>
  <c r="H221" i="10"/>
  <c r="G221" i="10"/>
  <c r="E221" i="10"/>
  <c r="J220" i="10"/>
  <c r="I220" i="10"/>
  <c r="H220" i="10"/>
  <c r="G220" i="10"/>
  <c r="E220" i="10"/>
  <c r="J219" i="10"/>
  <c r="I219" i="10"/>
  <c r="H219" i="10"/>
  <c r="G219" i="10"/>
  <c r="E219" i="10"/>
  <c r="J218" i="10"/>
  <c r="I218" i="10"/>
  <c r="H218" i="10"/>
  <c r="G218" i="10"/>
  <c r="E218" i="10"/>
  <c r="J217" i="10"/>
  <c r="I217" i="10"/>
  <c r="H217" i="10"/>
  <c r="G217" i="10"/>
  <c r="E217" i="10"/>
  <c r="J216" i="10"/>
  <c r="I216" i="10"/>
  <c r="H216" i="10"/>
  <c r="G216" i="10"/>
  <c r="E216" i="10"/>
  <c r="J215" i="10"/>
  <c r="I215" i="10"/>
  <c r="H215" i="10"/>
  <c r="G215" i="10"/>
  <c r="E215" i="10"/>
  <c r="J214" i="10"/>
  <c r="I214" i="10"/>
  <c r="H214" i="10"/>
  <c r="G214" i="10"/>
  <c r="E214" i="10"/>
  <c r="J213" i="10"/>
  <c r="I213" i="10"/>
  <c r="H213" i="10"/>
  <c r="G213" i="10"/>
  <c r="E213" i="10"/>
  <c r="J212" i="10"/>
  <c r="I212" i="10"/>
  <c r="H212" i="10"/>
  <c r="G212" i="10"/>
  <c r="E212" i="10"/>
  <c r="J211" i="10"/>
  <c r="I211" i="10"/>
  <c r="H211" i="10"/>
  <c r="G211" i="10"/>
  <c r="E211" i="10"/>
  <c r="J210" i="10"/>
  <c r="I210" i="10"/>
  <c r="H210" i="10"/>
  <c r="G210" i="10"/>
  <c r="E210" i="10"/>
  <c r="J208" i="10"/>
  <c r="I208" i="10"/>
  <c r="H208" i="10"/>
  <c r="G208" i="10"/>
  <c r="E208" i="10"/>
  <c r="J207" i="10"/>
  <c r="I207" i="10"/>
  <c r="H207" i="10"/>
  <c r="G207" i="10"/>
  <c r="E207" i="10"/>
  <c r="J206" i="10"/>
  <c r="I206" i="10"/>
  <c r="H206" i="10"/>
  <c r="G206" i="10"/>
  <c r="E206" i="10"/>
  <c r="J205" i="10"/>
  <c r="I205" i="10"/>
  <c r="H205" i="10"/>
  <c r="G205" i="10"/>
  <c r="E205" i="10"/>
  <c r="J204" i="10"/>
  <c r="I204" i="10"/>
  <c r="H204" i="10"/>
  <c r="G204" i="10"/>
  <c r="E204" i="10"/>
  <c r="J203" i="10"/>
  <c r="I203" i="10"/>
  <c r="H203" i="10"/>
  <c r="G203" i="10"/>
  <c r="E203" i="10"/>
  <c r="J202" i="10"/>
  <c r="I202" i="10"/>
  <c r="H202" i="10"/>
  <c r="G202" i="10"/>
  <c r="E202" i="10"/>
  <c r="J201" i="10"/>
  <c r="I201" i="10"/>
  <c r="H201" i="10"/>
  <c r="G201" i="10"/>
  <c r="E201" i="10"/>
  <c r="J200" i="10"/>
  <c r="I200" i="10"/>
  <c r="H200" i="10"/>
  <c r="G200" i="10"/>
  <c r="E200" i="10"/>
  <c r="J199" i="10"/>
  <c r="I199" i="10"/>
  <c r="H199" i="10"/>
  <c r="G199" i="10"/>
  <c r="E199" i="10"/>
  <c r="J198" i="10"/>
  <c r="I198" i="10"/>
  <c r="H198" i="10"/>
  <c r="G198" i="10"/>
  <c r="E198" i="10"/>
  <c r="J197" i="10"/>
  <c r="I197" i="10"/>
  <c r="H197" i="10"/>
  <c r="G197" i="10"/>
  <c r="E197" i="10"/>
  <c r="J196" i="10"/>
  <c r="I196" i="10"/>
  <c r="H196" i="10"/>
  <c r="G196" i="10"/>
  <c r="E196" i="10"/>
  <c r="J195" i="10"/>
  <c r="I195" i="10"/>
  <c r="H195" i="10"/>
  <c r="G195" i="10"/>
  <c r="E195" i="10"/>
  <c r="J193" i="10"/>
  <c r="I193" i="10"/>
  <c r="H193" i="10"/>
  <c r="G193" i="10"/>
  <c r="E193" i="10"/>
  <c r="J192" i="10"/>
  <c r="I192" i="10"/>
  <c r="H192" i="10"/>
  <c r="G192" i="10"/>
  <c r="E192" i="10"/>
  <c r="J191" i="10"/>
  <c r="I191" i="10"/>
  <c r="H191" i="10"/>
  <c r="G191" i="10"/>
  <c r="E191" i="10"/>
  <c r="J190" i="10"/>
  <c r="I190" i="10"/>
  <c r="H190" i="10"/>
  <c r="G190" i="10"/>
  <c r="E190" i="10"/>
  <c r="J188" i="10"/>
  <c r="I188" i="10"/>
  <c r="H188" i="10"/>
  <c r="G188" i="10"/>
  <c r="E188" i="10"/>
  <c r="J187" i="10"/>
  <c r="I187" i="10"/>
  <c r="H187" i="10"/>
  <c r="G187" i="10"/>
  <c r="E187" i="10"/>
  <c r="J185" i="10"/>
  <c r="I185" i="10"/>
  <c r="H185" i="10"/>
  <c r="G185" i="10"/>
  <c r="E185" i="10"/>
  <c r="J184" i="10"/>
  <c r="I184" i="10"/>
  <c r="H184" i="10"/>
  <c r="G184" i="10"/>
  <c r="E184" i="10"/>
  <c r="J183" i="10"/>
  <c r="I183" i="10"/>
  <c r="H183" i="10"/>
  <c r="G183" i="10"/>
  <c r="E183" i="10"/>
  <c r="J182" i="10"/>
  <c r="I182" i="10"/>
  <c r="H182" i="10"/>
  <c r="G182" i="10"/>
  <c r="E182" i="10"/>
  <c r="J181" i="10"/>
  <c r="I181" i="10"/>
  <c r="H181" i="10"/>
  <c r="G181" i="10"/>
  <c r="E181" i="10"/>
  <c r="J179" i="10"/>
  <c r="I179" i="10"/>
  <c r="H179" i="10"/>
  <c r="G179" i="10"/>
  <c r="E179" i="10"/>
  <c r="J178" i="10"/>
  <c r="I178" i="10"/>
  <c r="H178" i="10"/>
  <c r="G178" i="10"/>
  <c r="E178" i="10"/>
  <c r="J177" i="10"/>
  <c r="I177" i="10"/>
  <c r="H177" i="10"/>
  <c r="G177" i="10"/>
  <c r="E177" i="10"/>
  <c r="J176" i="10"/>
  <c r="I176" i="10"/>
  <c r="H176" i="10"/>
  <c r="G176" i="10"/>
  <c r="E176" i="10"/>
  <c r="J175" i="10"/>
  <c r="I175" i="10"/>
  <c r="H175" i="10"/>
  <c r="G175" i="10"/>
  <c r="E175" i="10"/>
  <c r="J173" i="10"/>
  <c r="I173" i="10"/>
  <c r="H173" i="10"/>
  <c r="G173" i="10"/>
  <c r="E173" i="10"/>
  <c r="J172" i="10"/>
  <c r="I172" i="10"/>
  <c r="H172" i="10"/>
  <c r="G172" i="10"/>
  <c r="E172" i="10"/>
  <c r="J171" i="10"/>
  <c r="I171" i="10"/>
  <c r="H171" i="10"/>
  <c r="G171" i="10"/>
  <c r="E171" i="10"/>
  <c r="J170" i="10"/>
  <c r="I170" i="10"/>
  <c r="H170" i="10"/>
  <c r="G170" i="10"/>
  <c r="E170" i="10"/>
  <c r="J169" i="10"/>
  <c r="I169" i="10"/>
  <c r="H169" i="10"/>
  <c r="G169" i="10"/>
  <c r="E169" i="10"/>
  <c r="J167" i="10"/>
  <c r="I167" i="10"/>
  <c r="H167" i="10"/>
  <c r="G167" i="10"/>
  <c r="E167" i="10"/>
  <c r="J166" i="10"/>
  <c r="I166" i="10"/>
  <c r="H166" i="10"/>
  <c r="G166" i="10"/>
  <c r="E166" i="10"/>
  <c r="J165" i="10"/>
  <c r="I165" i="10"/>
  <c r="H165" i="10"/>
  <c r="G165" i="10"/>
  <c r="E165" i="10"/>
  <c r="J163" i="10"/>
  <c r="I163" i="10"/>
  <c r="H163" i="10"/>
  <c r="G163" i="10"/>
  <c r="E163" i="10"/>
  <c r="J162" i="10"/>
  <c r="I162" i="10"/>
  <c r="H162" i="10"/>
  <c r="G162" i="10"/>
  <c r="E162" i="10"/>
  <c r="J161" i="10"/>
  <c r="I161" i="10"/>
  <c r="H161" i="10"/>
  <c r="G161" i="10"/>
  <c r="E161" i="10"/>
  <c r="J160" i="10"/>
  <c r="I160" i="10"/>
  <c r="H160" i="10"/>
  <c r="G160" i="10"/>
  <c r="E160" i="10"/>
  <c r="J159" i="10"/>
  <c r="I159" i="10"/>
  <c r="H159" i="10"/>
  <c r="G159" i="10"/>
  <c r="E159" i="10"/>
  <c r="J158" i="10"/>
  <c r="I158" i="10"/>
  <c r="H158" i="10"/>
  <c r="G158" i="10"/>
  <c r="E158" i="10"/>
  <c r="J157" i="10"/>
  <c r="I157" i="10"/>
  <c r="H157" i="10"/>
  <c r="G157" i="10"/>
  <c r="E157" i="10"/>
  <c r="J156" i="10"/>
  <c r="I156" i="10"/>
  <c r="H156" i="10"/>
  <c r="G156" i="10"/>
  <c r="E156" i="10"/>
  <c r="J153" i="10"/>
  <c r="I153" i="10"/>
  <c r="H153" i="10"/>
  <c r="G153" i="10"/>
  <c r="E153" i="10"/>
  <c r="J152" i="10"/>
  <c r="I152" i="10"/>
  <c r="H152" i="10"/>
  <c r="G152" i="10"/>
  <c r="E152" i="10"/>
  <c r="J151" i="10"/>
  <c r="I151" i="10"/>
  <c r="H151" i="10"/>
  <c r="G151" i="10"/>
  <c r="E151" i="10"/>
  <c r="J150" i="10"/>
  <c r="I150" i="10"/>
  <c r="H150" i="10"/>
  <c r="G150" i="10"/>
  <c r="E150" i="10"/>
  <c r="J149" i="10"/>
  <c r="I149" i="10"/>
  <c r="H149" i="10"/>
  <c r="G149" i="10"/>
  <c r="E149" i="10"/>
  <c r="J148" i="10"/>
  <c r="I148" i="10"/>
  <c r="H148" i="10"/>
  <c r="G148" i="10"/>
  <c r="E148" i="10"/>
  <c r="J147" i="10"/>
  <c r="I147" i="10"/>
  <c r="H147" i="10"/>
  <c r="G147" i="10"/>
  <c r="E147" i="10"/>
  <c r="J146" i="10"/>
  <c r="I146" i="10"/>
  <c r="H146" i="10"/>
  <c r="G146" i="10"/>
  <c r="E146" i="10"/>
  <c r="J145" i="10"/>
  <c r="I145" i="10"/>
  <c r="H145" i="10"/>
  <c r="G145" i="10"/>
  <c r="E145" i="10"/>
  <c r="J144" i="10"/>
  <c r="I144" i="10"/>
  <c r="H144" i="10"/>
  <c r="G144" i="10"/>
  <c r="E144" i="10"/>
  <c r="J143" i="10"/>
  <c r="I143" i="10"/>
  <c r="H143" i="10"/>
  <c r="G143" i="10"/>
  <c r="E143" i="10"/>
  <c r="J142" i="10"/>
  <c r="I142" i="10"/>
  <c r="H142" i="10"/>
  <c r="G142" i="10"/>
  <c r="E142" i="10"/>
  <c r="J141" i="10"/>
  <c r="I141" i="10"/>
  <c r="H141" i="10"/>
  <c r="G141" i="10"/>
  <c r="E141" i="10"/>
  <c r="J140" i="10"/>
  <c r="I140" i="10"/>
  <c r="H140" i="10"/>
  <c r="G140" i="10"/>
  <c r="E140" i="10"/>
  <c r="J139" i="10"/>
  <c r="I139" i="10"/>
  <c r="H139" i="10"/>
  <c r="G139" i="10"/>
  <c r="E139" i="10"/>
  <c r="J138" i="10"/>
  <c r="I138" i="10"/>
  <c r="H138" i="10"/>
  <c r="G138" i="10"/>
  <c r="E138" i="10"/>
  <c r="J137" i="10"/>
  <c r="I137" i="10"/>
  <c r="H137" i="10"/>
  <c r="G137" i="10"/>
  <c r="E137" i="10"/>
  <c r="J136" i="10"/>
  <c r="I136" i="10"/>
  <c r="H136" i="10"/>
  <c r="G136" i="10"/>
  <c r="E136" i="10"/>
  <c r="J135" i="10"/>
  <c r="I135" i="10"/>
  <c r="H135" i="10"/>
  <c r="G135" i="10"/>
  <c r="E135" i="10"/>
  <c r="J134" i="10"/>
  <c r="I134" i="10"/>
  <c r="H134" i="10"/>
  <c r="G134" i="10"/>
  <c r="E134" i="10"/>
  <c r="J133" i="10"/>
  <c r="I133" i="10"/>
  <c r="H133" i="10"/>
  <c r="G133" i="10"/>
  <c r="E133" i="10"/>
  <c r="J132" i="10"/>
  <c r="I132" i="10"/>
  <c r="H132" i="10"/>
  <c r="G132" i="10"/>
  <c r="E132" i="10"/>
  <c r="J131" i="10"/>
  <c r="I131" i="10"/>
  <c r="H131" i="10"/>
  <c r="G131" i="10"/>
  <c r="E131" i="10"/>
  <c r="J130" i="10"/>
  <c r="I130" i="10"/>
  <c r="H130" i="10"/>
  <c r="G130" i="10"/>
  <c r="E130" i="10"/>
  <c r="J129" i="10"/>
  <c r="I129" i="10"/>
  <c r="H129" i="10"/>
  <c r="G129" i="10"/>
  <c r="E129" i="10"/>
  <c r="J128" i="10"/>
  <c r="I128" i="10"/>
  <c r="H128" i="10"/>
  <c r="G128" i="10"/>
  <c r="E128" i="10"/>
  <c r="J126" i="10"/>
  <c r="I126" i="10"/>
  <c r="H126" i="10"/>
  <c r="G126" i="10"/>
  <c r="E126" i="10"/>
  <c r="J125" i="10"/>
  <c r="I125" i="10"/>
  <c r="H125" i="10"/>
  <c r="G125" i="10"/>
  <c r="E125" i="10"/>
  <c r="J124" i="10"/>
  <c r="I124" i="10"/>
  <c r="H124" i="10"/>
  <c r="G124" i="10"/>
  <c r="E124" i="10"/>
  <c r="J123" i="10"/>
  <c r="I123" i="10"/>
  <c r="H123" i="10"/>
  <c r="G123" i="10"/>
  <c r="E123" i="10"/>
  <c r="J122" i="10"/>
  <c r="I122" i="10"/>
  <c r="H122" i="10"/>
  <c r="G122" i="10"/>
  <c r="E122" i="10"/>
  <c r="J121" i="10"/>
  <c r="I121" i="10"/>
  <c r="H121" i="10"/>
  <c r="G121" i="10"/>
  <c r="E121" i="10"/>
  <c r="J120" i="10"/>
  <c r="I120" i="10"/>
  <c r="H120" i="10"/>
  <c r="G120" i="10"/>
  <c r="E120" i="10"/>
  <c r="J119" i="10"/>
  <c r="I119" i="10"/>
  <c r="H119" i="10"/>
  <c r="G119" i="10"/>
  <c r="E119" i="10"/>
  <c r="J118" i="10"/>
  <c r="I118" i="10"/>
  <c r="H118" i="10"/>
  <c r="G118" i="10"/>
  <c r="E118" i="10"/>
  <c r="J117" i="10"/>
  <c r="I117" i="10"/>
  <c r="H117" i="10"/>
  <c r="G117" i="10"/>
  <c r="E117" i="10"/>
  <c r="J116" i="10"/>
  <c r="I116" i="10"/>
  <c r="H116" i="10"/>
  <c r="G116" i="10"/>
  <c r="E116" i="10"/>
  <c r="J115" i="10"/>
  <c r="I115" i="10"/>
  <c r="H115" i="10"/>
  <c r="G115" i="10"/>
  <c r="E115" i="10"/>
  <c r="J114" i="10"/>
  <c r="I114" i="10"/>
  <c r="H114" i="10"/>
  <c r="G114" i="10"/>
  <c r="E114" i="10"/>
  <c r="J113" i="10"/>
  <c r="I113" i="10"/>
  <c r="H113" i="10"/>
  <c r="G113" i="10"/>
  <c r="E113" i="10"/>
  <c r="J112" i="10"/>
  <c r="I112" i="10"/>
  <c r="H112" i="10"/>
  <c r="G112" i="10"/>
  <c r="E112" i="10"/>
  <c r="J111" i="10"/>
  <c r="I111" i="10"/>
  <c r="H111" i="10"/>
  <c r="G111" i="10"/>
  <c r="E111" i="10"/>
  <c r="J110" i="10"/>
  <c r="I110" i="10"/>
  <c r="H110" i="10"/>
  <c r="G110" i="10"/>
  <c r="E110" i="10"/>
  <c r="J109" i="10"/>
  <c r="I109" i="10"/>
  <c r="H109" i="10"/>
  <c r="G109" i="10"/>
  <c r="E109" i="10"/>
  <c r="J108" i="10"/>
  <c r="I108" i="10"/>
  <c r="H108" i="10"/>
  <c r="G108" i="10"/>
  <c r="E108" i="10"/>
  <c r="J107" i="10"/>
  <c r="I107" i="10"/>
  <c r="H107" i="10"/>
  <c r="G107" i="10"/>
  <c r="E107" i="10"/>
  <c r="J106" i="10"/>
  <c r="I106" i="10"/>
  <c r="H106" i="10"/>
  <c r="G106" i="10"/>
  <c r="E106" i="10"/>
  <c r="J105" i="10"/>
  <c r="I105" i="10"/>
  <c r="H105" i="10"/>
  <c r="G105" i="10"/>
  <c r="E105" i="10"/>
  <c r="J104" i="10"/>
  <c r="I104" i="10"/>
  <c r="H104" i="10"/>
  <c r="G104" i="10"/>
  <c r="E104" i="10"/>
  <c r="J103" i="10"/>
  <c r="I103" i="10"/>
  <c r="H103" i="10"/>
  <c r="G103" i="10"/>
  <c r="E103" i="10"/>
  <c r="J102" i="10"/>
  <c r="I102" i="10"/>
  <c r="H102" i="10"/>
  <c r="G102" i="10"/>
  <c r="E102" i="10"/>
  <c r="J101" i="10"/>
  <c r="I101" i="10"/>
  <c r="H101" i="10"/>
  <c r="G101" i="10"/>
  <c r="E101" i="10"/>
  <c r="J100" i="10"/>
  <c r="I100" i="10"/>
  <c r="H100" i="10"/>
  <c r="G100" i="10"/>
  <c r="E100" i="10"/>
  <c r="J99" i="10"/>
  <c r="I99" i="10"/>
  <c r="H99" i="10"/>
  <c r="G99" i="10"/>
  <c r="E99" i="10"/>
  <c r="J98" i="10"/>
  <c r="I98" i="10"/>
  <c r="H98" i="10"/>
  <c r="G98" i="10"/>
  <c r="E98" i="10"/>
  <c r="J97" i="10"/>
  <c r="I97" i="10"/>
  <c r="H97" i="10"/>
  <c r="G97" i="10"/>
  <c r="E97" i="10"/>
  <c r="J96" i="10"/>
  <c r="I96" i="10"/>
  <c r="H96" i="10"/>
  <c r="G96" i="10"/>
  <c r="E96" i="10"/>
  <c r="J95" i="10"/>
  <c r="I95" i="10"/>
  <c r="H95" i="10"/>
  <c r="G95" i="10"/>
  <c r="E95" i="10"/>
  <c r="J93" i="10"/>
  <c r="I93" i="10"/>
  <c r="H93" i="10"/>
  <c r="G93" i="10"/>
  <c r="E93" i="10"/>
  <c r="J92" i="10"/>
  <c r="I92" i="10"/>
  <c r="H92" i="10"/>
  <c r="G92" i="10"/>
  <c r="E92" i="10"/>
  <c r="J91" i="10"/>
  <c r="I91" i="10"/>
  <c r="H91" i="10"/>
  <c r="G91" i="10"/>
  <c r="E91" i="10"/>
  <c r="J90" i="10"/>
  <c r="I90" i="10"/>
  <c r="H90" i="10"/>
  <c r="G90" i="10"/>
  <c r="E90" i="10"/>
  <c r="J89" i="10"/>
  <c r="I89" i="10"/>
  <c r="H89" i="10"/>
  <c r="G89" i="10"/>
  <c r="E89" i="10"/>
  <c r="J88" i="10"/>
  <c r="I88" i="10"/>
  <c r="H88" i="10"/>
  <c r="G88" i="10"/>
  <c r="E88" i="10"/>
  <c r="J87" i="10"/>
  <c r="I87" i="10"/>
  <c r="H87" i="10"/>
  <c r="G87" i="10"/>
  <c r="E87" i="10"/>
  <c r="J86" i="10"/>
  <c r="I86" i="10"/>
  <c r="H86" i="10"/>
  <c r="G86" i="10"/>
  <c r="E86" i="10"/>
  <c r="J85" i="10"/>
  <c r="I85" i="10"/>
  <c r="H85" i="10"/>
  <c r="G85" i="10"/>
  <c r="E85" i="10"/>
  <c r="J84" i="10"/>
  <c r="I84" i="10"/>
  <c r="H84" i="10"/>
  <c r="G84" i="10"/>
  <c r="E84" i="10"/>
  <c r="J83" i="10"/>
  <c r="I83" i="10"/>
  <c r="H83" i="10"/>
  <c r="G83" i="10"/>
  <c r="E83" i="10"/>
  <c r="J80" i="10"/>
  <c r="I80" i="10"/>
  <c r="H80" i="10"/>
  <c r="G80" i="10"/>
  <c r="E80" i="10"/>
  <c r="J79" i="10"/>
  <c r="I79" i="10"/>
  <c r="H79" i="10"/>
  <c r="G79" i="10"/>
  <c r="E79" i="10"/>
  <c r="J78" i="10"/>
  <c r="I78" i="10"/>
  <c r="H78" i="10"/>
  <c r="G78" i="10"/>
  <c r="E78" i="10"/>
  <c r="J77" i="10"/>
  <c r="I77" i="10"/>
  <c r="H77" i="10"/>
  <c r="G77" i="10"/>
  <c r="E77" i="10"/>
  <c r="J76" i="10"/>
  <c r="I76" i="10"/>
  <c r="H76" i="10"/>
  <c r="G76" i="10"/>
  <c r="E76" i="10"/>
  <c r="J75" i="10"/>
  <c r="I75" i="10"/>
  <c r="H75" i="10"/>
  <c r="G75" i="10"/>
  <c r="E75" i="10"/>
  <c r="J74" i="10"/>
  <c r="I74" i="10"/>
  <c r="H74" i="10"/>
  <c r="G74" i="10"/>
  <c r="E74" i="10"/>
  <c r="J73" i="10"/>
  <c r="I73" i="10"/>
  <c r="H73" i="10"/>
  <c r="G73" i="10"/>
  <c r="E73" i="10"/>
  <c r="J72" i="10"/>
  <c r="I72" i="10"/>
  <c r="H72" i="10"/>
  <c r="G72" i="10"/>
  <c r="E72" i="10"/>
  <c r="J71" i="10"/>
  <c r="I71" i="10"/>
  <c r="H71" i="10"/>
  <c r="G71" i="10"/>
  <c r="E71" i="10"/>
  <c r="J70" i="10"/>
  <c r="I70" i="10"/>
  <c r="H70" i="10"/>
  <c r="G70" i="10"/>
  <c r="E70" i="10"/>
  <c r="J69" i="10"/>
  <c r="I69" i="10"/>
  <c r="H69" i="10"/>
  <c r="G69" i="10"/>
  <c r="E69" i="10"/>
  <c r="J68" i="10"/>
  <c r="I68" i="10"/>
  <c r="H68" i="10"/>
  <c r="G68" i="10"/>
  <c r="E68" i="10"/>
  <c r="J67" i="10"/>
  <c r="I67" i="10"/>
  <c r="H67" i="10"/>
  <c r="G67" i="10"/>
  <c r="E67" i="10"/>
  <c r="J66" i="10"/>
  <c r="I66" i="10"/>
  <c r="H66" i="10"/>
  <c r="G66" i="10"/>
  <c r="E66" i="10"/>
  <c r="J65" i="10"/>
  <c r="I65" i="10"/>
  <c r="H65" i="10"/>
  <c r="G65" i="10"/>
  <c r="E65" i="10"/>
  <c r="J64" i="10"/>
  <c r="I64" i="10"/>
  <c r="H64" i="10"/>
  <c r="G64" i="10"/>
  <c r="E64" i="10"/>
  <c r="J62" i="10"/>
  <c r="I62" i="10"/>
  <c r="H62" i="10"/>
  <c r="G62" i="10"/>
  <c r="E62" i="10"/>
  <c r="J61" i="10"/>
  <c r="I61" i="10"/>
  <c r="H61" i="10"/>
  <c r="G61" i="10"/>
  <c r="E61" i="10"/>
  <c r="J60" i="10"/>
  <c r="I60" i="10"/>
  <c r="H60" i="10"/>
  <c r="G60" i="10"/>
  <c r="E60" i="10"/>
  <c r="J59" i="10"/>
  <c r="I59" i="10"/>
  <c r="H59" i="10"/>
  <c r="G59" i="10"/>
  <c r="E59" i="10"/>
  <c r="J58" i="10"/>
  <c r="I58" i="10"/>
  <c r="H58" i="10"/>
  <c r="G58" i="10"/>
  <c r="E58" i="10"/>
  <c r="J57" i="10"/>
  <c r="I57" i="10"/>
  <c r="H57" i="10"/>
  <c r="G57" i="10"/>
  <c r="E57" i="10"/>
  <c r="J56" i="10"/>
  <c r="I56" i="10"/>
  <c r="H56" i="10"/>
  <c r="G56" i="10"/>
  <c r="E56" i="10"/>
  <c r="J55" i="10"/>
  <c r="I55" i="10"/>
  <c r="H55" i="10"/>
  <c r="G55" i="10"/>
  <c r="E55" i="10"/>
  <c r="J54" i="10"/>
  <c r="I54" i="10"/>
  <c r="H54" i="10"/>
  <c r="G54" i="10"/>
  <c r="E54" i="10"/>
  <c r="J53" i="10"/>
  <c r="I53" i="10"/>
  <c r="H53" i="10"/>
  <c r="G53" i="10"/>
  <c r="E53" i="10"/>
  <c r="J52" i="10"/>
  <c r="I52" i="10"/>
  <c r="H52" i="10"/>
  <c r="G52" i="10"/>
  <c r="E52" i="10"/>
  <c r="J51" i="10"/>
  <c r="I51" i="10"/>
  <c r="H51" i="10"/>
  <c r="G51" i="10"/>
  <c r="E51" i="10"/>
  <c r="J50" i="10"/>
  <c r="I50" i="10"/>
  <c r="H50" i="10"/>
  <c r="G50" i="10"/>
  <c r="E50" i="10"/>
  <c r="J49" i="10"/>
  <c r="I49" i="10"/>
  <c r="H49" i="10"/>
  <c r="G49" i="10"/>
  <c r="E49" i="10"/>
  <c r="J48" i="10"/>
  <c r="I48" i="10"/>
  <c r="H48" i="10"/>
  <c r="G48" i="10"/>
  <c r="E48" i="10"/>
  <c r="J47" i="10"/>
  <c r="I47" i="10"/>
  <c r="H47" i="10"/>
  <c r="G47" i="10"/>
  <c r="E47" i="10"/>
  <c r="J46" i="10"/>
  <c r="I46" i="10"/>
  <c r="H46" i="10"/>
  <c r="G46" i="10"/>
  <c r="E46" i="10"/>
  <c r="J45" i="10"/>
  <c r="I45" i="10"/>
  <c r="H45" i="10"/>
  <c r="G45" i="10"/>
  <c r="E45" i="10"/>
  <c r="J44" i="10"/>
  <c r="I44" i="10"/>
  <c r="H44" i="10"/>
  <c r="G44" i="10"/>
  <c r="E44" i="10"/>
  <c r="J43" i="10"/>
  <c r="I43" i="10"/>
  <c r="H43" i="10"/>
  <c r="G43" i="10"/>
  <c r="E43" i="10"/>
  <c r="J42" i="10"/>
  <c r="I42" i="10"/>
  <c r="H42" i="10"/>
  <c r="G42" i="10"/>
  <c r="E42" i="10"/>
  <c r="J41" i="10"/>
  <c r="I41" i="10"/>
  <c r="H41" i="10"/>
  <c r="G41" i="10"/>
  <c r="E41" i="10"/>
  <c r="J40" i="10"/>
  <c r="I40" i="10"/>
  <c r="H40" i="10"/>
  <c r="G40" i="10"/>
  <c r="E40" i="10"/>
  <c r="J39" i="10"/>
  <c r="I39" i="10"/>
  <c r="H39" i="10"/>
  <c r="G39" i="10"/>
  <c r="E39" i="10"/>
  <c r="J38" i="10"/>
  <c r="I38" i="10"/>
  <c r="H38" i="10"/>
  <c r="G38" i="10"/>
  <c r="E38" i="10"/>
  <c r="J37" i="10"/>
  <c r="I37" i="10"/>
  <c r="H37" i="10"/>
  <c r="G37" i="10"/>
  <c r="E37" i="10"/>
  <c r="J36" i="10"/>
  <c r="I36" i="10"/>
  <c r="H36" i="10"/>
  <c r="G36" i="10"/>
  <c r="E36" i="10"/>
  <c r="J35" i="10"/>
  <c r="I35" i="10"/>
  <c r="H35" i="10"/>
  <c r="G35" i="10"/>
  <c r="E35" i="10"/>
  <c r="J34" i="10"/>
  <c r="I34" i="10"/>
  <c r="H34" i="10"/>
  <c r="G34" i="10"/>
  <c r="E34" i="10"/>
  <c r="J33" i="10"/>
  <c r="I33" i="10"/>
  <c r="H33" i="10"/>
  <c r="G33" i="10"/>
  <c r="E33" i="10"/>
  <c r="J32" i="10"/>
  <c r="I32" i="10"/>
  <c r="H32" i="10"/>
  <c r="G32" i="10"/>
  <c r="E32" i="10"/>
  <c r="J31" i="10"/>
  <c r="I31" i="10"/>
  <c r="H31" i="10"/>
  <c r="G31" i="10"/>
  <c r="E31" i="10"/>
  <c r="J30" i="10"/>
  <c r="I30" i="10"/>
  <c r="H30" i="10"/>
  <c r="G30" i="10"/>
  <c r="E30" i="10"/>
  <c r="J29" i="10"/>
  <c r="I29" i="10"/>
  <c r="H29" i="10"/>
  <c r="G29" i="10"/>
  <c r="E29" i="10"/>
  <c r="J28" i="10"/>
  <c r="I28" i="10"/>
  <c r="H28" i="10"/>
  <c r="G28" i="10"/>
  <c r="E28" i="10"/>
  <c r="J27" i="10"/>
  <c r="I27" i="10"/>
  <c r="H27" i="10"/>
  <c r="G27" i="10"/>
  <c r="E27" i="10"/>
  <c r="J26" i="10"/>
  <c r="I26" i="10"/>
  <c r="H26" i="10"/>
  <c r="G26" i="10"/>
  <c r="E26" i="10"/>
  <c r="J25" i="10"/>
  <c r="I25" i="10"/>
  <c r="H25" i="10"/>
  <c r="G25" i="10"/>
  <c r="E25" i="10"/>
  <c r="J24" i="10"/>
  <c r="I24" i="10"/>
  <c r="H24" i="10"/>
  <c r="G24" i="10"/>
  <c r="E24" i="10"/>
  <c r="J23" i="10"/>
  <c r="I23" i="10"/>
  <c r="H23" i="10"/>
  <c r="G23" i="10"/>
  <c r="E23" i="10"/>
  <c r="J22" i="10"/>
  <c r="I22" i="10"/>
  <c r="H22" i="10"/>
  <c r="G22" i="10"/>
  <c r="E22" i="10"/>
  <c r="J21" i="10"/>
  <c r="I21" i="10"/>
  <c r="H21" i="10"/>
  <c r="G21" i="10"/>
  <c r="E21" i="10"/>
  <c r="J20" i="10"/>
  <c r="I20" i="10"/>
  <c r="H20" i="10"/>
  <c r="G20" i="10"/>
  <c r="E20" i="10"/>
  <c r="J19" i="10"/>
  <c r="I19" i="10"/>
  <c r="H19" i="10"/>
  <c r="G19" i="10"/>
  <c r="E19" i="10"/>
  <c r="J18" i="10"/>
  <c r="I18" i="10"/>
  <c r="H18" i="10"/>
  <c r="G18" i="10"/>
  <c r="E18" i="10"/>
  <c r="J17" i="10"/>
  <c r="I17" i="10"/>
  <c r="H17" i="10"/>
  <c r="G17" i="10"/>
  <c r="E17" i="10"/>
  <c r="J16" i="10"/>
  <c r="I16" i="10"/>
  <c r="H16" i="10"/>
  <c r="G16" i="10"/>
  <c r="E16" i="10"/>
  <c r="J15" i="10"/>
  <c r="I15" i="10"/>
  <c r="H15" i="10"/>
  <c r="G15" i="10"/>
  <c r="E15" i="10"/>
  <c r="J14" i="10"/>
  <c r="I14" i="10"/>
  <c r="H14" i="10"/>
  <c r="G14" i="10"/>
  <c r="E14" i="10"/>
  <c r="M395" i="11"/>
  <c r="N395" i="11" s="1"/>
  <c r="H595" i="10" l="1"/>
  <c r="I595" i="10"/>
  <c r="J595" i="10"/>
  <c r="F595" i="10"/>
  <c r="G595" i="10"/>
  <c r="E597" i="10"/>
  <c r="I598" i="10"/>
  <c r="G600" i="10"/>
  <c r="F597" i="10"/>
  <c r="G597" i="10"/>
  <c r="J598" i="10"/>
  <c r="H600" i="10"/>
  <c r="F598" i="10"/>
  <c r="H597" i="10"/>
  <c r="E599" i="10"/>
  <c r="I600" i="10"/>
  <c r="F599" i="10"/>
  <c r="E596" i="10"/>
  <c r="I597" i="10"/>
  <c r="G599" i="10"/>
  <c r="J600" i="10"/>
  <c r="F600" i="10"/>
  <c r="G596" i="10"/>
  <c r="J597" i="10"/>
  <c r="H599" i="10"/>
  <c r="H596" i="10"/>
  <c r="E598" i="10"/>
  <c r="I599" i="10"/>
  <c r="I596" i="10"/>
  <c r="G598" i="10"/>
  <c r="J599" i="10"/>
  <c r="J596" i="10"/>
  <c r="H598" i="10"/>
  <c r="E600" i="10"/>
  <c r="F596" i="10"/>
  <c r="Q18" i="10" a="1"/>
  <c r="Q18" i="10" s="1"/>
  <c r="P18" i="10" a="1"/>
  <c r="P18" i="10" s="1"/>
  <c r="O18" i="10" a="1"/>
  <c r="O18" i="10" s="1"/>
  <c r="N18" i="10" a="1"/>
  <c r="N18" i="10" s="1"/>
  <c r="Q26" i="10" a="1"/>
  <c r="Q26" i="10" s="1"/>
  <c r="O26" i="10" a="1"/>
  <c r="O26" i="10" s="1"/>
  <c r="N26" i="10" a="1"/>
  <c r="N26" i="10" s="1"/>
  <c r="P26" i="10" a="1"/>
  <c r="P26" i="10" s="1"/>
  <c r="Q34" i="10" a="1"/>
  <c r="Q34" i="10" s="1"/>
  <c r="P34" i="10" a="1"/>
  <c r="P34" i="10" s="1"/>
  <c r="O34" i="10" a="1"/>
  <c r="O34" i="10" s="1"/>
  <c r="N34" i="10" a="1"/>
  <c r="N34" i="10" s="1"/>
  <c r="Q42" i="10" a="1"/>
  <c r="Q42" i="10" s="1"/>
  <c r="P42" i="10" a="1"/>
  <c r="P42" i="10" s="1"/>
  <c r="O42" i="10" a="1"/>
  <c r="O42" i="10" s="1"/>
  <c r="N42" i="10" a="1"/>
  <c r="N42" i="10" s="1"/>
  <c r="Q50" i="10" a="1"/>
  <c r="Q50" i="10" s="1"/>
  <c r="P50" i="10" a="1"/>
  <c r="P50" i="10" s="1"/>
  <c r="O50" i="10" a="1"/>
  <c r="O50" i="10" s="1"/>
  <c r="N50" i="10" a="1"/>
  <c r="N50" i="10" s="1"/>
  <c r="Q58" i="10" a="1"/>
  <c r="Q58" i="10" s="1"/>
  <c r="N58" i="10" a="1"/>
  <c r="N58" i="10" s="1"/>
  <c r="P58" i="10" a="1"/>
  <c r="P58" i="10" s="1"/>
  <c r="O58" i="10" a="1"/>
  <c r="O58" i="10" s="1"/>
  <c r="Q362" i="10" a="1"/>
  <c r="Q362" i="10" s="1"/>
  <c r="P362" i="10" a="1"/>
  <c r="P362" i="10" s="1"/>
  <c r="O362" i="10" a="1"/>
  <c r="O362" i="10" s="1"/>
  <c r="N362" i="10" a="1"/>
  <c r="N362" i="10" s="1"/>
  <c r="Q370" i="10" a="1"/>
  <c r="Q370" i="10" s="1"/>
  <c r="O370" i="10" a="1"/>
  <c r="O370" i="10" s="1"/>
  <c r="P370" i="10" a="1"/>
  <c r="P370" i="10" s="1"/>
  <c r="N370" i="10" a="1"/>
  <c r="N370" i="10" s="1"/>
  <c r="Q19" i="10" a="1"/>
  <c r="Q19" i="10" s="1"/>
  <c r="P19" i="10" a="1"/>
  <c r="P19" i="10" s="1"/>
  <c r="N19" i="10" a="1"/>
  <c r="N19" i="10" s="1"/>
  <c r="O19" i="10" a="1"/>
  <c r="O19" i="10" s="1"/>
  <c r="Q27" i="10" a="1"/>
  <c r="Q27" i="10" s="1"/>
  <c r="P27" i="10" a="1"/>
  <c r="P27" i="10" s="1"/>
  <c r="O27" i="10" a="1"/>
  <c r="O27" i="10" s="1"/>
  <c r="N27" i="10" a="1"/>
  <c r="N27" i="10" s="1"/>
  <c r="Q35" i="10" a="1"/>
  <c r="Q35" i="10" s="1"/>
  <c r="P35" i="10" a="1"/>
  <c r="P35" i="10" s="1"/>
  <c r="O35" i="10" a="1"/>
  <c r="O35" i="10" s="1"/>
  <c r="N35" i="10" a="1"/>
  <c r="N35" i="10" s="1"/>
  <c r="Q43" i="10" a="1"/>
  <c r="Q43" i="10" s="1"/>
  <c r="O43" i="10" a="1"/>
  <c r="O43" i="10" s="1"/>
  <c r="N43" i="10" a="1"/>
  <c r="N43" i="10" s="1"/>
  <c r="P43" i="10" a="1"/>
  <c r="P43" i="10" s="1"/>
  <c r="Q51" i="10" a="1"/>
  <c r="Q51" i="10" s="1"/>
  <c r="P51" i="10" a="1"/>
  <c r="P51" i="10" s="1"/>
  <c r="O51" i="10" a="1"/>
  <c r="O51" i="10" s="1"/>
  <c r="N51" i="10" a="1"/>
  <c r="N51" i="10" s="1"/>
  <c r="Q59" i="10" a="1"/>
  <c r="Q59" i="10" s="1"/>
  <c r="P59" i="10" a="1"/>
  <c r="P59" i="10" s="1"/>
  <c r="O59" i="10" a="1"/>
  <c r="O59" i="10" s="1"/>
  <c r="N59" i="10" a="1"/>
  <c r="N59" i="10" s="1"/>
  <c r="Q355" i="10" a="1"/>
  <c r="Q355" i="10" s="1"/>
  <c r="P355" i="10" a="1"/>
  <c r="P355" i="10" s="1"/>
  <c r="O355" i="10" a="1"/>
  <c r="O355" i="10" s="1"/>
  <c r="N355" i="10" a="1"/>
  <c r="N355" i="10" s="1"/>
  <c r="Q363" i="10" a="1"/>
  <c r="Q363" i="10" s="1"/>
  <c r="N363" i="10" a="1"/>
  <c r="N363" i="10" s="1"/>
  <c r="O363" i="10" a="1"/>
  <c r="O363" i="10" s="1"/>
  <c r="P363" i="10" a="1"/>
  <c r="P363" i="10" s="1"/>
  <c r="Q371" i="10" a="1"/>
  <c r="Q371" i="10" s="1"/>
  <c r="N371" i="10" a="1"/>
  <c r="N371" i="10" s="1"/>
  <c r="O371" i="10" a="1"/>
  <c r="O371" i="10" s="1"/>
  <c r="P371" i="10" a="1"/>
  <c r="P371" i="10" s="1"/>
  <c r="Q20" i="10" a="1"/>
  <c r="Q20" i="10" s="1"/>
  <c r="P20" i="10" a="1"/>
  <c r="P20" i="10" s="1"/>
  <c r="O20" i="10" a="1"/>
  <c r="O20" i="10" s="1"/>
  <c r="N20" i="10" a="1"/>
  <c r="N20" i="10" s="1"/>
  <c r="Q28" i="10" a="1"/>
  <c r="Q28" i="10" s="1"/>
  <c r="N28" i="10" a="1"/>
  <c r="N28" i="10" s="1"/>
  <c r="P28" i="10" a="1"/>
  <c r="P28" i="10" s="1"/>
  <c r="O28" i="10" a="1"/>
  <c r="O28" i="10" s="1"/>
  <c r="Q36" i="10" a="1"/>
  <c r="Q36" i="10" s="1"/>
  <c r="O36" i="10" a="1"/>
  <c r="O36" i="10" s="1"/>
  <c r="N36" i="10" a="1"/>
  <c r="N36" i="10" s="1"/>
  <c r="P36" i="10" a="1"/>
  <c r="P36" i="10" s="1"/>
  <c r="Q44" i="10" a="1"/>
  <c r="Q44" i="10" s="1"/>
  <c r="P44" i="10" a="1"/>
  <c r="P44" i="10" s="1"/>
  <c r="O44" i="10" a="1"/>
  <c r="O44" i="10" s="1"/>
  <c r="N44" i="10" a="1"/>
  <c r="N44" i="10" s="1"/>
  <c r="Q52" i="10" a="1"/>
  <c r="Q52" i="10" s="1"/>
  <c r="P52" i="10" a="1"/>
  <c r="P52" i="10" s="1"/>
  <c r="O52" i="10" a="1"/>
  <c r="O52" i="10" s="1"/>
  <c r="N52" i="10" a="1"/>
  <c r="N52" i="10" s="1"/>
  <c r="Q60" i="10" a="1"/>
  <c r="Q60" i="10" s="1"/>
  <c r="N60" i="10" a="1"/>
  <c r="N60" i="10" s="1"/>
  <c r="P60" i="10" a="1"/>
  <c r="P60" i="10" s="1"/>
  <c r="O60" i="10" a="1"/>
  <c r="O60" i="10" s="1"/>
  <c r="Q356" i="10" a="1"/>
  <c r="Q356" i="10" s="1"/>
  <c r="N356" i="10" a="1"/>
  <c r="N356" i="10" s="1"/>
  <c r="O356" i="10" a="1"/>
  <c r="O356" i="10" s="1"/>
  <c r="P356" i="10" a="1"/>
  <c r="P356" i="10" s="1"/>
  <c r="Q364" i="10" a="1"/>
  <c r="Q364" i="10" s="1"/>
  <c r="P364" i="10" a="1"/>
  <c r="P364" i="10" s="1"/>
  <c r="O364" i="10" a="1"/>
  <c r="O364" i="10" s="1"/>
  <c r="N364" i="10" a="1"/>
  <c r="N364" i="10" s="1"/>
  <c r="Q372" i="10" a="1"/>
  <c r="Q372" i="10" s="1"/>
  <c r="O372" i="10" a="1"/>
  <c r="O372" i="10" s="1"/>
  <c r="P372" i="10" a="1"/>
  <c r="P372" i="10" s="1"/>
  <c r="N372" i="10" a="1"/>
  <c r="N372" i="10" s="1"/>
  <c r="P13" i="10" a="1"/>
  <c r="P13" i="10" s="1"/>
  <c r="O13" i="10" a="1"/>
  <c r="O13" i="10" s="1"/>
  <c r="N13" i="10" a="1"/>
  <c r="N13" i="10" s="1"/>
  <c r="Q13" i="10" a="1"/>
  <c r="Q13" i="10" s="1"/>
  <c r="Q21" i="10" a="1"/>
  <c r="Q21" i="10" s="1"/>
  <c r="O21" i="10" a="1"/>
  <c r="O21" i="10" s="1"/>
  <c r="N21" i="10" a="1"/>
  <c r="N21" i="10" s="1"/>
  <c r="P21" i="10" a="1"/>
  <c r="P21" i="10" s="1"/>
  <c r="Q29" i="10" a="1"/>
  <c r="Q29" i="10" s="1"/>
  <c r="N29" i="10" a="1"/>
  <c r="N29" i="10" s="1"/>
  <c r="O29" i="10" a="1"/>
  <c r="O29" i="10" s="1"/>
  <c r="P29" i="10" a="1"/>
  <c r="P29" i="10" s="1"/>
  <c r="Q37" i="10" a="1"/>
  <c r="Q37" i="10" s="1"/>
  <c r="P37" i="10" a="1"/>
  <c r="P37" i="10" s="1"/>
  <c r="O37" i="10" a="1"/>
  <c r="O37" i="10" s="1"/>
  <c r="N37" i="10" a="1"/>
  <c r="N37" i="10" s="1"/>
  <c r="Q45" i="10" a="1"/>
  <c r="Q45" i="10" s="1"/>
  <c r="P45" i="10" a="1"/>
  <c r="P45" i="10" s="1"/>
  <c r="O45" i="10" a="1"/>
  <c r="O45" i="10" s="1"/>
  <c r="N45" i="10" a="1"/>
  <c r="N45" i="10" s="1"/>
  <c r="Q53" i="10" a="1"/>
  <c r="Q53" i="10" s="1"/>
  <c r="N53" i="10" a="1"/>
  <c r="N53" i="10" s="1"/>
  <c r="O53" i="10" a="1"/>
  <c r="O53" i="10" s="1"/>
  <c r="P53" i="10" a="1"/>
  <c r="P53" i="10" s="1"/>
  <c r="Q61" i="10" a="1"/>
  <c r="Q61" i="10" s="1"/>
  <c r="P61" i="10" a="1"/>
  <c r="P61" i="10" s="1"/>
  <c r="O61" i="10" a="1"/>
  <c r="O61" i="10" s="1"/>
  <c r="N61" i="10" a="1"/>
  <c r="N61" i="10" s="1"/>
  <c r="Q357" i="10" a="1"/>
  <c r="Q357" i="10" s="1"/>
  <c r="N357" i="10" a="1"/>
  <c r="N357" i="10" s="1"/>
  <c r="P357" i="10" a="1"/>
  <c r="P357" i="10" s="1"/>
  <c r="O357" i="10" a="1"/>
  <c r="O357" i="10" s="1"/>
  <c r="Q365" i="10" a="1"/>
  <c r="Q365" i="10" s="1"/>
  <c r="N365" i="10" a="1"/>
  <c r="N365" i="10" s="1"/>
  <c r="O365" i="10" a="1"/>
  <c r="O365" i="10" s="1"/>
  <c r="P365" i="10" a="1"/>
  <c r="P365" i="10" s="1"/>
  <c r="Q373" i="10" a="1"/>
  <c r="Q373" i="10" s="1"/>
  <c r="O373" i="10" a="1"/>
  <c r="O373" i="10" s="1"/>
  <c r="P373" i="10" a="1"/>
  <c r="P373" i="10" s="1"/>
  <c r="N373" i="10" a="1"/>
  <c r="N373" i="10" s="1"/>
  <c r="Q14" i="10" a="1"/>
  <c r="Q14" i="10" s="1"/>
  <c r="P14" i="10" a="1"/>
  <c r="P14" i="10" s="1"/>
  <c r="O14" i="10" a="1"/>
  <c r="O14" i="10" s="1"/>
  <c r="N14" i="10" a="1"/>
  <c r="N14" i="10" s="1"/>
  <c r="Q22" i="10" a="1"/>
  <c r="Q22" i="10" s="1"/>
  <c r="P22" i="10" a="1"/>
  <c r="P22" i="10" s="1"/>
  <c r="O22" i="10" a="1"/>
  <c r="O22" i="10" s="1"/>
  <c r="N22" i="10" a="1"/>
  <c r="N22" i="10" s="1"/>
  <c r="Q30" i="10" a="1"/>
  <c r="Q30" i="10" s="1"/>
  <c r="O30" i="10" a="1"/>
  <c r="O30" i="10" s="1"/>
  <c r="P30" i="10" a="1"/>
  <c r="P30" i="10" s="1"/>
  <c r="N30" i="10" a="1"/>
  <c r="N30" i="10" s="1"/>
  <c r="Q38" i="10" a="1"/>
  <c r="Q38" i="10" s="1"/>
  <c r="P38" i="10" a="1"/>
  <c r="P38" i="10" s="1"/>
  <c r="O38" i="10" a="1"/>
  <c r="O38" i="10" s="1"/>
  <c r="N38" i="10" a="1"/>
  <c r="N38" i="10" s="1"/>
  <c r="Q46" i="10" a="1"/>
  <c r="Q46" i="10" s="1"/>
  <c r="N46" i="10" a="1"/>
  <c r="N46" i="10" s="1"/>
  <c r="P46" i="10" a="1"/>
  <c r="P46" i="10" s="1"/>
  <c r="O46" i="10" a="1"/>
  <c r="O46" i="10" s="1"/>
  <c r="Q54" i="10" a="1"/>
  <c r="Q54" i="10" s="1"/>
  <c r="P54" i="10" a="1"/>
  <c r="P54" i="10" s="1"/>
  <c r="O54" i="10" a="1"/>
  <c r="O54" i="10" s="1"/>
  <c r="N54" i="10" a="1"/>
  <c r="N54" i="10" s="1"/>
  <c r="Q62" i="10" a="1"/>
  <c r="Q62" i="10" s="1"/>
  <c r="O62" i="10" a="1"/>
  <c r="O62" i="10" s="1"/>
  <c r="P62" i="10" a="1"/>
  <c r="P62" i="10" s="1"/>
  <c r="N62" i="10" a="1"/>
  <c r="N62" i="10" s="1"/>
  <c r="Q358" i="10" a="1"/>
  <c r="Q358" i="10" s="1"/>
  <c r="P358" i="10" a="1"/>
  <c r="P358" i="10" s="1"/>
  <c r="N358" i="10" a="1"/>
  <c r="N358" i="10" s="1"/>
  <c r="O358" i="10" a="1"/>
  <c r="O358" i="10" s="1"/>
  <c r="Q374" i="10" a="1"/>
  <c r="Q374" i="10" s="1"/>
  <c r="N374" i="10" a="1"/>
  <c r="N374" i="10" s="1"/>
  <c r="P374" i="10" a="1"/>
  <c r="P374" i="10" s="1"/>
  <c r="O374" i="10" a="1"/>
  <c r="O374" i="10" s="1"/>
  <c r="Q23" i="10" a="1"/>
  <c r="Q23" i="10" s="1"/>
  <c r="P23" i="10" a="1"/>
  <c r="P23" i="10" s="1"/>
  <c r="O23" i="10" a="1"/>
  <c r="O23" i="10" s="1"/>
  <c r="N23" i="10" a="1"/>
  <c r="N23" i="10" s="1"/>
  <c r="Q31" i="10" a="1"/>
  <c r="Q31" i="10" s="1"/>
  <c r="N31" i="10" a="1"/>
  <c r="N31" i="10" s="1"/>
  <c r="P31" i="10" a="1"/>
  <c r="P31" i="10" s="1"/>
  <c r="O31" i="10" a="1"/>
  <c r="O31" i="10" s="1"/>
  <c r="Q39" i="10" a="1"/>
  <c r="Q39" i="10" s="1"/>
  <c r="N39" i="10" a="1"/>
  <c r="N39" i="10" s="1"/>
  <c r="P39" i="10" a="1"/>
  <c r="P39" i="10" s="1"/>
  <c r="O39" i="10" a="1"/>
  <c r="O39" i="10" s="1"/>
  <c r="Q47" i="10" a="1"/>
  <c r="Q47" i="10" s="1"/>
  <c r="N47" i="10" a="1"/>
  <c r="N47" i="10" s="1"/>
  <c r="P47" i="10" a="1"/>
  <c r="P47" i="10" s="1"/>
  <c r="O47" i="10" a="1"/>
  <c r="O47" i="10" s="1"/>
  <c r="Q55" i="10" a="1"/>
  <c r="Q55" i="10" s="1"/>
  <c r="P55" i="10" a="1"/>
  <c r="P55" i="10" s="1"/>
  <c r="O55" i="10" a="1"/>
  <c r="O55" i="10" s="1"/>
  <c r="N55" i="10" a="1"/>
  <c r="N55" i="10" s="1"/>
  <c r="Q359" i="10" a="1"/>
  <c r="Q359" i="10" s="1"/>
  <c r="P359" i="10" a="1"/>
  <c r="P359" i="10" s="1"/>
  <c r="O359" i="10" a="1"/>
  <c r="O359" i="10" s="1"/>
  <c r="N359" i="10" a="1"/>
  <c r="N359" i="10" s="1"/>
  <c r="Q367" i="10" a="1"/>
  <c r="Q367" i="10" s="1"/>
  <c r="P367" i="10" a="1"/>
  <c r="P367" i="10" s="1"/>
  <c r="O367" i="10" a="1"/>
  <c r="O367" i="10" s="1"/>
  <c r="N367" i="10" a="1"/>
  <c r="N367" i="10" s="1"/>
  <c r="Q375" i="10" a="1"/>
  <c r="Q375" i="10" s="1"/>
  <c r="O375" i="10" a="1"/>
  <c r="O375" i="10" s="1"/>
  <c r="P375" i="10" a="1"/>
  <c r="P375" i="10" s="1"/>
  <c r="N375" i="10" a="1"/>
  <c r="N375" i="10" s="1"/>
  <c r="Q16" i="10" a="1"/>
  <c r="Q16" i="10" s="1"/>
  <c r="O16" i="10" a="1"/>
  <c r="O16" i="10" s="1"/>
  <c r="N16" i="10" a="1"/>
  <c r="N16" i="10" s="1"/>
  <c r="P16" i="10" a="1"/>
  <c r="P16" i="10" s="1"/>
  <c r="Q24" i="10" a="1"/>
  <c r="Q24" i="10" s="1"/>
  <c r="N24" i="10" a="1"/>
  <c r="N24" i="10" s="1"/>
  <c r="P24" i="10" a="1"/>
  <c r="P24" i="10" s="1"/>
  <c r="O24" i="10" a="1"/>
  <c r="O24" i="10" s="1"/>
  <c r="Q32" i="10" a="1"/>
  <c r="Q32" i="10" s="1"/>
  <c r="P32" i="10" a="1"/>
  <c r="P32" i="10" s="1"/>
  <c r="O32" i="10" a="1"/>
  <c r="O32" i="10" s="1"/>
  <c r="N32" i="10" a="1"/>
  <c r="N32" i="10" s="1"/>
  <c r="Q40" i="10" a="1"/>
  <c r="Q40" i="10" s="1"/>
  <c r="P40" i="10" a="1"/>
  <c r="P40" i="10" s="1"/>
  <c r="O40" i="10" a="1"/>
  <c r="O40" i="10" s="1"/>
  <c r="N40" i="10" a="1"/>
  <c r="N40" i="10" s="1"/>
  <c r="Q48" i="10" a="1"/>
  <c r="Q48" i="10" s="1"/>
  <c r="N48" i="10" a="1"/>
  <c r="N48" i="10" s="1"/>
  <c r="P48" i="10" a="1"/>
  <c r="P48" i="10" s="1"/>
  <c r="O48" i="10" a="1"/>
  <c r="O48" i="10" s="1"/>
  <c r="Q56" i="10" a="1"/>
  <c r="Q56" i="10" s="1"/>
  <c r="P56" i="10" a="1"/>
  <c r="P56" i="10" s="1"/>
  <c r="O56" i="10" a="1"/>
  <c r="O56" i="10" s="1"/>
  <c r="N56" i="10" a="1"/>
  <c r="N56" i="10" s="1"/>
  <c r="Q264" i="10" a="1"/>
  <c r="Q264" i="10" s="1"/>
  <c r="N264" i="10" a="1"/>
  <c r="N264" i="10" s="1"/>
  <c r="P264" i="10" a="1"/>
  <c r="P264" i="10" s="1"/>
  <c r="O264" i="10" a="1"/>
  <c r="O264" i="10" s="1"/>
  <c r="Q360" i="10" a="1"/>
  <c r="Q360" i="10" s="1"/>
  <c r="P360" i="10" a="1"/>
  <c r="P360" i="10" s="1"/>
  <c r="O360" i="10" a="1"/>
  <c r="O360" i="10" s="1"/>
  <c r="N360" i="10" a="1"/>
  <c r="N360" i="10" s="1"/>
  <c r="Q368" i="10" a="1"/>
  <c r="Q368" i="10" s="1"/>
  <c r="N368" i="10" a="1"/>
  <c r="N368" i="10" s="1"/>
  <c r="O368" i="10" a="1"/>
  <c r="O368" i="10" s="1"/>
  <c r="P368" i="10" a="1"/>
  <c r="P368" i="10" s="1"/>
  <c r="Q376" i="10" a="1"/>
  <c r="Q376" i="10" s="1"/>
  <c r="O376" i="10" a="1"/>
  <c r="O376" i="10" s="1"/>
  <c r="N376" i="10" a="1"/>
  <c r="N376" i="10" s="1"/>
  <c r="P376" i="10" a="1"/>
  <c r="P376" i="10" s="1"/>
  <c r="Q17" i="10" a="1"/>
  <c r="Q17" i="10" s="1"/>
  <c r="O17" i="10" a="1"/>
  <c r="O17" i="10" s="1"/>
  <c r="P17" i="10" a="1"/>
  <c r="P17" i="10" s="1"/>
  <c r="N17" i="10" a="1"/>
  <c r="N17" i="10" s="1"/>
  <c r="Q25" i="10" a="1"/>
  <c r="Q25" i="10" s="1"/>
  <c r="P25" i="10" a="1"/>
  <c r="P25" i="10" s="1"/>
  <c r="O25" i="10" a="1"/>
  <c r="O25" i="10" s="1"/>
  <c r="N25" i="10" a="1"/>
  <c r="N25" i="10" s="1"/>
  <c r="Q33" i="10" a="1"/>
  <c r="Q33" i="10" s="1"/>
  <c r="P33" i="10" a="1"/>
  <c r="P33" i="10" s="1"/>
  <c r="O33" i="10" a="1"/>
  <c r="O33" i="10" s="1"/>
  <c r="N33" i="10" a="1"/>
  <c r="N33" i="10" s="1"/>
  <c r="Q41" i="10" a="1"/>
  <c r="Q41" i="10" s="1"/>
  <c r="N41" i="10" a="1"/>
  <c r="N41" i="10" s="1"/>
  <c r="P41" i="10" a="1"/>
  <c r="P41" i="10" s="1"/>
  <c r="O41" i="10" a="1"/>
  <c r="O41" i="10" s="1"/>
  <c r="Q49" i="10" a="1"/>
  <c r="Q49" i="10" s="1"/>
  <c r="O49" i="10" a="1"/>
  <c r="O49" i="10" s="1"/>
  <c r="P49" i="10" a="1"/>
  <c r="P49" i="10" s="1"/>
  <c r="N49" i="10" a="1"/>
  <c r="N49" i="10" s="1"/>
  <c r="Q57" i="10" a="1"/>
  <c r="Q57" i="10" s="1"/>
  <c r="P57" i="10" a="1"/>
  <c r="P57" i="10" s="1"/>
  <c r="O57" i="10" a="1"/>
  <c r="O57" i="10" s="1"/>
  <c r="N57" i="10" a="1"/>
  <c r="N57" i="10" s="1"/>
  <c r="Q353" i="10" a="1"/>
  <c r="Q353" i="10" s="1"/>
  <c r="N353" i="10" a="1"/>
  <c r="N353" i="10" s="1"/>
  <c r="P353" i="10" a="1"/>
  <c r="P353" i="10" s="1"/>
  <c r="O353" i="10" a="1"/>
  <c r="O353" i="10" s="1"/>
  <c r="Q361" i="10" a="1"/>
  <c r="Q361" i="10" s="1"/>
  <c r="P361" i="10" a="1"/>
  <c r="P361" i="10" s="1"/>
  <c r="O361" i="10" a="1"/>
  <c r="O361" i="10" s="1"/>
  <c r="N361" i="10" a="1"/>
  <c r="N361" i="10" s="1"/>
  <c r="Q369" i="10" a="1"/>
  <c r="Q369" i="10" s="1"/>
  <c r="N369" i="10" a="1"/>
  <c r="N369" i="10" s="1"/>
  <c r="P369" i="10" a="1"/>
  <c r="P369" i="10" s="1"/>
  <c r="O369" i="10" a="1"/>
  <c r="O369" i="10" s="1"/>
  <c r="Q377" i="10" a="1"/>
  <c r="Q377" i="10" s="1"/>
  <c r="P377" i="10" a="1"/>
  <c r="P377" i="10" s="1"/>
  <c r="O377" i="10" a="1"/>
  <c r="O377" i="10" s="1"/>
  <c r="N377" i="10" a="1"/>
  <c r="N377" i="10" s="1"/>
  <c r="Q15" i="10" a="1"/>
  <c r="Q15" i="10" s="1"/>
  <c r="N15" i="10" a="1"/>
  <c r="N15" i="10" s="1"/>
  <c r="P15" i="10" a="1"/>
  <c r="P15" i="10" s="1"/>
  <c r="O15" i="10" a="1"/>
  <c r="O15" i="10" s="1"/>
  <c r="M1418" i="11"/>
  <c r="N1418" i="11" s="1"/>
  <c r="M1417" i="11"/>
  <c r="N1417" i="11" s="1"/>
  <c r="M1416" i="11"/>
  <c r="N1416" i="11" s="1"/>
  <c r="M1415" i="11"/>
  <c r="N1415" i="11" s="1"/>
  <c r="M1414" i="11"/>
  <c r="N1414" i="11" s="1"/>
  <c r="M1368" i="11"/>
  <c r="N1368" i="11" s="1"/>
  <c r="M1367" i="11"/>
  <c r="N1367" i="11" s="1"/>
  <c r="M1366" i="11"/>
  <c r="N1366" i="11" s="1"/>
  <c r="M1365" i="11"/>
  <c r="N1365" i="11" s="1"/>
  <c r="M1364" i="11"/>
  <c r="N1364" i="11" s="1"/>
  <c r="M1348" i="11"/>
  <c r="N1348" i="11" s="1"/>
  <c r="M1343" i="11"/>
  <c r="N1343" i="11" s="1"/>
  <c r="M1338" i="11"/>
  <c r="N1338" i="11" s="1"/>
  <c r="M1333" i="11"/>
  <c r="N1333" i="11" s="1"/>
  <c r="M147" i="11"/>
  <c r="N147" i="11" s="1"/>
  <c r="M132" i="11"/>
  <c r="N132" i="11" s="1"/>
  <c r="M127" i="11"/>
  <c r="N127" i="11" s="1"/>
  <c r="M122" i="11"/>
  <c r="N122" i="11" s="1"/>
  <c r="M117" i="11"/>
  <c r="N117" i="11" s="1"/>
  <c r="M107" i="11"/>
  <c r="N107" i="11" s="1"/>
  <c r="M102" i="11"/>
  <c r="N102" i="11" s="1"/>
  <c r="M77" i="11"/>
  <c r="N77" i="11" s="1"/>
  <c r="M62" i="11"/>
  <c r="N62" i="11" s="1"/>
  <c r="M2389" i="11"/>
  <c r="N2389" i="11" s="1"/>
  <c r="M2390" i="11"/>
  <c r="N2390" i="11" s="1"/>
  <c r="M2391" i="11"/>
  <c r="N2391" i="11" s="1"/>
  <c r="M2392" i="11"/>
  <c r="N2392" i="11" s="1"/>
  <c r="M2393" i="11"/>
  <c r="N2393" i="11" s="1"/>
  <c r="M2394" i="11"/>
  <c r="N2394" i="11" s="1"/>
  <c r="M2395" i="11"/>
  <c r="N2395" i="11" s="1"/>
  <c r="M2396" i="11"/>
  <c r="N2396" i="11" s="1"/>
  <c r="M2387" i="11" l="1"/>
  <c r="N2387" i="11" s="1"/>
  <c r="M2382" i="11"/>
  <c r="N2382" i="11" s="1"/>
  <c r="M2377" i="11"/>
  <c r="N2377" i="11" s="1"/>
  <c r="M2372" i="11"/>
  <c r="N2372" i="11" s="1"/>
  <c r="M2367" i="11"/>
  <c r="N2367" i="11" s="1"/>
  <c r="M2362" i="11"/>
  <c r="N2362" i="11" s="1"/>
  <c r="M2357" i="11"/>
  <c r="N2357" i="11" s="1"/>
  <c r="M2352" i="11"/>
  <c r="N2352" i="11" s="1"/>
  <c r="M2347" i="11"/>
  <c r="N2347" i="11" s="1"/>
  <c r="M2342" i="11"/>
  <c r="N2342" i="11" s="1"/>
  <c r="M2337" i="11"/>
  <c r="N2337" i="11" s="1"/>
  <c r="M2332" i="11"/>
  <c r="N2332" i="11" s="1"/>
  <c r="M2327" i="11"/>
  <c r="N2327" i="11" s="1"/>
  <c r="M2322" i="11"/>
  <c r="N2322" i="11" s="1"/>
  <c r="M2317" i="11"/>
  <c r="N2317" i="11" s="1"/>
  <c r="M2312" i="11"/>
  <c r="N2312" i="11" s="1"/>
  <c r="M2307" i="11"/>
  <c r="N2307" i="11" s="1"/>
  <c r="M2302" i="11"/>
  <c r="N2302" i="11" s="1"/>
  <c r="M2297" i="11"/>
  <c r="N2297" i="11" s="1"/>
  <c r="M2292" i="11"/>
  <c r="N2292" i="11" s="1"/>
  <c r="M2287" i="11"/>
  <c r="N2287" i="11" s="1"/>
  <c r="M2282" i="11"/>
  <c r="N2282" i="11" s="1"/>
  <c r="M2277" i="11"/>
  <c r="N2277" i="11" s="1"/>
  <c r="M2272" i="11"/>
  <c r="N2272" i="11" s="1"/>
  <c r="M2267" i="11"/>
  <c r="N2267" i="11" s="1"/>
  <c r="M2262" i="11"/>
  <c r="N2262" i="11" s="1"/>
  <c r="M2257" i="11"/>
  <c r="N2257" i="11" s="1"/>
  <c r="M2252" i="11"/>
  <c r="N2252" i="11" s="1"/>
  <c r="M2247" i="11"/>
  <c r="N2247" i="11" s="1"/>
  <c r="M2242" i="11"/>
  <c r="N2242" i="11" s="1"/>
  <c r="M2237" i="11"/>
  <c r="N2237" i="11" s="1"/>
  <c r="M2232" i="11"/>
  <c r="N2232" i="11" s="1"/>
  <c r="M2227" i="11"/>
  <c r="N2227" i="11" s="1"/>
  <c r="M2222" i="11"/>
  <c r="N2222" i="11" s="1"/>
  <c r="M2217" i="11"/>
  <c r="N2217" i="11" s="1"/>
  <c r="M2212" i="11"/>
  <c r="N2212" i="11" s="1"/>
  <c r="M2207" i="11"/>
  <c r="N2207" i="11" s="1"/>
  <c r="M2202" i="11"/>
  <c r="N2202" i="11" s="1"/>
  <c r="M2197" i="11"/>
  <c r="N2197" i="11" s="1"/>
  <c r="M2192" i="11"/>
  <c r="N2192" i="11" s="1"/>
  <c r="M2187" i="11"/>
  <c r="N2187" i="11" s="1"/>
  <c r="M2182" i="11"/>
  <c r="N2182" i="11" s="1"/>
  <c r="M2177" i="11"/>
  <c r="N2177" i="11" s="1"/>
  <c r="M2172" i="11"/>
  <c r="N2172" i="11" s="1"/>
  <c r="M2167" i="11"/>
  <c r="N2167" i="11" s="1"/>
  <c r="M2162" i="11"/>
  <c r="N2162" i="11" s="1"/>
  <c r="M2157" i="11"/>
  <c r="N2157" i="11" s="1"/>
  <c r="M2152" i="11"/>
  <c r="N2152" i="11" s="1"/>
  <c r="M2147" i="11"/>
  <c r="N2147" i="11" s="1"/>
  <c r="M2142" i="11"/>
  <c r="N2142" i="11" s="1"/>
  <c r="M2137" i="11"/>
  <c r="N2137" i="11" s="1"/>
  <c r="M2132" i="11"/>
  <c r="N2132" i="11" s="1"/>
  <c r="M2127" i="11"/>
  <c r="N2127" i="11" s="1"/>
  <c r="M2122" i="11"/>
  <c r="N2122" i="11" s="1"/>
  <c r="M2117" i="11"/>
  <c r="N2117" i="11" s="1"/>
  <c r="M2112" i="11"/>
  <c r="N2112" i="11" s="1"/>
  <c r="M2107" i="11"/>
  <c r="N2107" i="11" s="1"/>
  <c r="M2102" i="11"/>
  <c r="N2102" i="11" s="1"/>
  <c r="M2097" i="11"/>
  <c r="N2097" i="11" s="1"/>
  <c r="M2092" i="11"/>
  <c r="N2092" i="11" s="1"/>
  <c r="M2087" i="11"/>
  <c r="N2087" i="11" s="1"/>
  <c r="M2082" i="11"/>
  <c r="N2082" i="11" s="1"/>
  <c r="M2077" i="11"/>
  <c r="N2077" i="11" s="1"/>
  <c r="M2072" i="11"/>
  <c r="N2072" i="11" s="1"/>
  <c r="M2067" i="11"/>
  <c r="N2067" i="11" s="1"/>
  <c r="M2062" i="11"/>
  <c r="N2062" i="11" s="1"/>
  <c r="M2057" i="11"/>
  <c r="N2057" i="11" s="1"/>
  <c r="M2052" i="11"/>
  <c r="N2052" i="11" s="1"/>
  <c r="M2047" i="11"/>
  <c r="N2047" i="11" s="1"/>
  <c r="M2042" i="11"/>
  <c r="N2042" i="11" s="1"/>
  <c r="M2037" i="11"/>
  <c r="N2037" i="11" s="1"/>
  <c r="M2032" i="11"/>
  <c r="N2032" i="11" s="1"/>
  <c r="M2027" i="11"/>
  <c r="N2027" i="11" s="1"/>
  <c r="M2022" i="11"/>
  <c r="N2022" i="11" s="1"/>
  <c r="M2017" i="11"/>
  <c r="N2017" i="11" s="1"/>
  <c r="M2012" i="11"/>
  <c r="N2012" i="11" s="1"/>
  <c r="M2007" i="11"/>
  <c r="N2007" i="11" s="1"/>
  <c r="M2002" i="11"/>
  <c r="N2002" i="11" s="1"/>
  <c r="M1997" i="11"/>
  <c r="N1997" i="11" s="1"/>
  <c r="M1992" i="11"/>
  <c r="N1992" i="11" s="1"/>
  <c r="M1987" i="11"/>
  <c r="N1987" i="11" s="1"/>
  <c r="M1982" i="11"/>
  <c r="N1982" i="11" s="1"/>
  <c r="M1977" i="11"/>
  <c r="N1977" i="11" s="1"/>
  <c r="M1972" i="11"/>
  <c r="N1972" i="11" s="1"/>
  <c r="M1967" i="11"/>
  <c r="N1967" i="11" s="1"/>
  <c r="M1962" i="11"/>
  <c r="N1962" i="11" s="1"/>
  <c r="M1957" i="11"/>
  <c r="N1957" i="11" s="1"/>
  <c r="M1952" i="11"/>
  <c r="N1952" i="11" s="1"/>
  <c r="M1947" i="11"/>
  <c r="N1947" i="11" s="1"/>
  <c r="M1942" i="11"/>
  <c r="N1942" i="11" s="1"/>
  <c r="M1937" i="11"/>
  <c r="N1937" i="11" s="1"/>
  <c r="M1932" i="11"/>
  <c r="N1932" i="11" s="1"/>
  <c r="M1927" i="11"/>
  <c r="N1927" i="11" s="1"/>
  <c r="M1922" i="11"/>
  <c r="N1922" i="11" s="1"/>
  <c r="M1916" i="11"/>
  <c r="N1916" i="11" s="1"/>
  <c r="M1911" i="11"/>
  <c r="N1911" i="11" s="1"/>
  <c r="M1906" i="11"/>
  <c r="N1906" i="11" s="1"/>
  <c r="M1901" i="11"/>
  <c r="N1901" i="11" s="1"/>
  <c r="M1896" i="11"/>
  <c r="N1896" i="11" s="1"/>
  <c r="M1891" i="11"/>
  <c r="N1891" i="11" s="1"/>
  <c r="M1886" i="11"/>
  <c r="N1886" i="11" s="1"/>
  <c r="M1881" i="11"/>
  <c r="N1881" i="11" s="1"/>
  <c r="M1876" i="11"/>
  <c r="N1876" i="11" s="1"/>
  <c r="M1871" i="11"/>
  <c r="N1871" i="11" s="1"/>
  <c r="M1866" i="11"/>
  <c r="N1866" i="11" s="1"/>
  <c r="M1861" i="11"/>
  <c r="N1861" i="11" s="1"/>
  <c r="M1856" i="11"/>
  <c r="N1856" i="11" s="1"/>
  <c r="M1851" i="11"/>
  <c r="N1851" i="11" s="1"/>
  <c r="M1846" i="11"/>
  <c r="N1846" i="11" s="1"/>
  <c r="M1841" i="11"/>
  <c r="N1841" i="11" s="1"/>
  <c r="M1836" i="11"/>
  <c r="N1836" i="11" s="1"/>
  <c r="M1831" i="11"/>
  <c r="N1831" i="11" s="1"/>
  <c r="M1826" i="11"/>
  <c r="N1826" i="11" s="1"/>
  <c r="M1821" i="11"/>
  <c r="N1821" i="11" s="1"/>
  <c r="M1816" i="11"/>
  <c r="N1816" i="11" s="1"/>
  <c r="M1811" i="11"/>
  <c r="N1811" i="11" s="1"/>
  <c r="M1806" i="11"/>
  <c r="N1806" i="11" s="1"/>
  <c r="M1801" i="11"/>
  <c r="N1801" i="11" s="1"/>
  <c r="M1798" i="11"/>
  <c r="N1798" i="11" s="1"/>
  <c r="M1793" i="11"/>
  <c r="N1793" i="11" s="1"/>
  <c r="M1788" i="11"/>
  <c r="N1788" i="11" s="1"/>
  <c r="M1783" i="11"/>
  <c r="N1783" i="11" s="1"/>
  <c r="M1778" i="11"/>
  <c r="N1778" i="11" s="1"/>
  <c r="M1773" i="11"/>
  <c r="N1773" i="11" s="1"/>
  <c r="M1768" i="11"/>
  <c r="N1768" i="11" s="1"/>
  <c r="M1763" i="11"/>
  <c r="N1763" i="11" s="1"/>
  <c r="M1758" i="11"/>
  <c r="N1758" i="11" s="1"/>
  <c r="M1753" i="11"/>
  <c r="N1753" i="11" s="1"/>
  <c r="M1748" i="11"/>
  <c r="N1748" i="11" s="1"/>
  <c r="M1743" i="11"/>
  <c r="N1743" i="11" s="1"/>
  <c r="M1738" i="11"/>
  <c r="N1738" i="11" s="1"/>
  <c r="M1733" i="11"/>
  <c r="N1733" i="11" s="1"/>
  <c r="M1728" i="11"/>
  <c r="N1728" i="11" s="1"/>
  <c r="M1723" i="11"/>
  <c r="N1723" i="11" s="1"/>
  <c r="M1718" i="11"/>
  <c r="N1718" i="11" s="1"/>
  <c r="M1713" i="11"/>
  <c r="N1713" i="11" s="1"/>
  <c r="M1708" i="11"/>
  <c r="N1708" i="11" s="1"/>
  <c r="M1703" i="11"/>
  <c r="N1703" i="11" s="1"/>
  <c r="M1698" i="11"/>
  <c r="N1698" i="11" s="1"/>
  <c r="M1693" i="11"/>
  <c r="N1693" i="11" s="1"/>
  <c r="M1688" i="11"/>
  <c r="N1688" i="11" s="1"/>
  <c r="M1683" i="11"/>
  <c r="N1683" i="11" s="1"/>
  <c r="M1678" i="11"/>
  <c r="N1678" i="11" s="1"/>
  <c r="M1673" i="11"/>
  <c r="N1673" i="11" s="1"/>
  <c r="M1668" i="11"/>
  <c r="N1668" i="11" s="1"/>
  <c r="M1663" i="11"/>
  <c r="N1663" i="11" s="1"/>
  <c r="M1658" i="11"/>
  <c r="N1658" i="11" s="1"/>
  <c r="M1653" i="11"/>
  <c r="N1653" i="11" s="1"/>
  <c r="M1648" i="11"/>
  <c r="N1648" i="11" s="1"/>
  <c r="M1643" i="11"/>
  <c r="N1643" i="11" s="1"/>
  <c r="M1638" i="11"/>
  <c r="N1638" i="11" s="1"/>
  <c r="M1633" i="11"/>
  <c r="N1633" i="11" s="1"/>
  <c r="M1628" i="11"/>
  <c r="N1628" i="11" s="1"/>
  <c r="M1623" i="11"/>
  <c r="N1623" i="11" s="1"/>
  <c r="M1618" i="11"/>
  <c r="N1618" i="11" s="1"/>
  <c r="M1613" i="11"/>
  <c r="N1613" i="11" s="1"/>
  <c r="M1608" i="11"/>
  <c r="N1608" i="11" s="1"/>
  <c r="M1603" i="11"/>
  <c r="N1603" i="11" s="1"/>
  <c r="M1598" i="11"/>
  <c r="N1598" i="11" s="1"/>
  <c r="M1593" i="11"/>
  <c r="N1593" i="11" s="1"/>
  <c r="M1588" i="11"/>
  <c r="N1588" i="11" s="1"/>
  <c r="M1583" i="11"/>
  <c r="N1583" i="11" s="1"/>
  <c r="M1578" i="11"/>
  <c r="N1578" i="11" s="1"/>
  <c r="M1573" i="11"/>
  <c r="N1573" i="11" s="1"/>
  <c r="M1568" i="11"/>
  <c r="N1568" i="11" s="1"/>
  <c r="M1563" i="11"/>
  <c r="N1563" i="11" s="1"/>
  <c r="M1558" i="11"/>
  <c r="N1558" i="11" s="1"/>
  <c r="M1553" i="11"/>
  <c r="N1553" i="11" s="1"/>
  <c r="M1548" i="11"/>
  <c r="N1548" i="11" s="1"/>
  <c r="M1543" i="11"/>
  <c r="N1543" i="11" s="1"/>
  <c r="M1538" i="11"/>
  <c r="N1538" i="11" s="1"/>
  <c r="M1533" i="11"/>
  <c r="N1533" i="11" s="1"/>
  <c r="M1528" i="11"/>
  <c r="N1528" i="11" s="1"/>
  <c r="M1523" i="11"/>
  <c r="N1523" i="11" s="1"/>
  <c r="M1518" i="11"/>
  <c r="N1518" i="11" s="1"/>
  <c r="M1513" i="11"/>
  <c r="N1513" i="11" s="1"/>
  <c r="M1508" i="11"/>
  <c r="N1508" i="11" s="1"/>
  <c r="M1503" i="11"/>
  <c r="N1503" i="11" s="1"/>
  <c r="M1498" i="11"/>
  <c r="N1498" i="11" s="1"/>
  <c r="M1493" i="11"/>
  <c r="N1493" i="11" s="1"/>
  <c r="M1488" i="11"/>
  <c r="N1488" i="11" s="1"/>
  <c r="M1483" i="11"/>
  <c r="N1483" i="11" s="1"/>
  <c r="M1478" i="11"/>
  <c r="N1478" i="11" s="1"/>
  <c r="M1473" i="11"/>
  <c r="N1473" i="11" s="1"/>
  <c r="M1468" i="11"/>
  <c r="N1468" i="11" s="1"/>
  <c r="M1463" i="11"/>
  <c r="N1463" i="11" s="1"/>
  <c r="M1458" i="11"/>
  <c r="N1458" i="11" s="1"/>
  <c r="M1453" i="11"/>
  <c r="N1453" i="11" s="1"/>
  <c r="M1448" i="11"/>
  <c r="N1448" i="11" s="1"/>
  <c r="M1427" i="11"/>
  <c r="N1427" i="11" s="1"/>
  <c r="M1412" i="11"/>
  <c r="N1412" i="11" s="1"/>
  <c r="M1402" i="11"/>
  <c r="N1402" i="11" s="1"/>
  <c r="M1397" i="11"/>
  <c r="N1397" i="11" s="1"/>
  <c r="M1392" i="11"/>
  <c r="N1392" i="11" s="1"/>
  <c r="M1407" i="11"/>
  <c r="N1407" i="11" s="1"/>
  <c r="M1387" i="11"/>
  <c r="N1387" i="11" s="1"/>
  <c r="M1382" i="11"/>
  <c r="N1382" i="11" s="1"/>
  <c r="M1377" i="11"/>
  <c r="N1377" i="11" s="1"/>
  <c r="M1372" i="11"/>
  <c r="N1372" i="11" s="1"/>
  <c r="M1352" i="11"/>
  <c r="N1352" i="11" s="1"/>
  <c r="M1347" i="11"/>
  <c r="N1347" i="11" s="1"/>
  <c r="M1342" i="11"/>
  <c r="N1342" i="11" s="1"/>
  <c r="M1337" i="11"/>
  <c r="N1337" i="11" s="1"/>
  <c r="M1443" i="11"/>
  <c r="N1443" i="11" s="1"/>
  <c r="M1437" i="11"/>
  <c r="N1437" i="11" s="1"/>
  <c r="M1432" i="11"/>
  <c r="N1432" i="11" s="1"/>
  <c r="M1422" i="11"/>
  <c r="N1422" i="11" s="1"/>
  <c r="M1362" i="11"/>
  <c r="N1362" i="11" s="1"/>
  <c r="M1332" i="11"/>
  <c r="N1332" i="11" s="1"/>
  <c r="M1327" i="11"/>
  <c r="N1327" i="11" s="1"/>
  <c r="M1357" i="11"/>
  <c r="N1357" i="11" s="1"/>
  <c r="M1322" i="11"/>
  <c r="N1322" i="11" s="1"/>
  <c r="M1316" i="11"/>
  <c r="N1316" i="11" s="1"/>
  <c r="M1311" i="11"/>
  <c r="N1311" i="11" s="1"/>
  <c r="M1306" i="11"/>
  <c r="N1306" i="11" s="1"/>
  <c r="M1301" i="11"/>
  <c r="N1301" i="11" s="1"/>
  <c r="M1296" i="11"/>
  <c r="N1296" i="11" s="1"/>
  <c r="M1291" i="11"/>
  <c r="N1291" i="11" s="1"/>
  <c r="M1286" i="11"/>
  <c r="N1286" i="11" s="1"/>
  <c r="M1281" i="11"/>
  <c r="N1281" i="11" s="1"/>
  <c r="M1276" i="11"/>
  <c r="N1276" i="11" s="1"/>
  <c r="M651" i="11"/>
  <c r="N651" i="11" s="1"/>
  <c r="M1271" i="11"/>
  <c r="N1271" i="11" s="1"/>
  <c r="M1266" i="11"/>
  <c r="N1266" i="11" s="1"/>
  <c r="M1261" i="11"/>
  <c r="N1261" i="11" s="1"/>
  <c r="M1256" i="11"/>
  <c r="N1256" i="11" s="1"/>
  <c r="M1251" i="11"/>
  <c r="N1251" i="11" s="1"/>
  <c r="M1246" i="11"/>
  <c r="N1246" i="11" s="1"/>
  <c r="M1241" i="11"/>
  <c r="N1241" i="11" s="1"/>
  <c r="M1236" i="11"/>
  <c r="N1236" i="11" s="1"/>
  <c r="M1231" i="11"/>
  <c r="N1231" i="11" s="1"/>
  <c r="M1226" i="11"/>
  <c r="N1226" i="11" s="1"/>
  <c r="M1221" i="11"/>
  <c r="N1221" i="11" s="1"/>
  <c r="M1216" i="11"/>
  <c r="N1216" i="11" s="1"/>
  <c r="M1211" i="11"/>
  <c r="N1211" i="11" s="1"/>
  <c r="M1206" i="11"/>
  <c r="N1206" i="11" s="1"/>
  <c r="M1201" i="11"/>
  <c r="N1201" i="11" s="1"/>
  <c r="M1193" i="11"/>
  <c r="N1193" i="11" s="1"/>
  <c r="M1198" i="11"/>
  <c r="N1198" i="11" s="1"/>
  <c r="M1188" i="11"/>
  <c r="N1188" i="11" s="1"/>
  <c r="M1183" i="11"/>
  <c r="N1183" i="11" s="1"/>
  <c r="M1178" i="11"/>
  <c r="N1178" i="11" s="1"/>
  <c r="M1173" i="11"/>
  <c r="N1173" i="11" s="1"/>
  <c r="M1163" i="11"/>
  <c r="N1163" i="11" s="1"/>
  <c r="M1168" i="11"/>
  <c r="N1168" i="11" s="1"/>
  <c r="M1158" i="11"/>
  <c r="N1158" i="11" s="1"/>
  <c r="M1153" i="11"/>
  <c r="N1153" i="11" s="1"/>
  <c r="M1143" i="11"/>
  <c r="N1143" i="11" s="1"/>
  <c r="M1148" i="11"/>
  <c r="N1148" i="11" s="1"/>
  <c r="M1138" i="11"/>
  <c r="N1138" i="11" s="1"/>
  <c r="M1133" i="11"/>
  <c r="N1133" i="11" s="1"/>
  <c r="M1128" i="11"/>
  <c r="N1128" i="11" s="1"/>
  <c r="M1123" i="11"/>
  <c r="N1123" i="11" s="1"/>
  <c r="M1118" i="11"/>
  <c r="N1118" i="11" s="1"/>
  <c r="M1113" i="11"/>
  <c r="N1113" i="11" s="1"/>
  <c r="M1108" i="11"/>
  <c r="N1108" i="11" s="1"/>
  <c r="M1103" i="11"/>
  <c r="N1103" i="11" s="1"/>
  <c r="M1098" i="11"/>
  <c r="N1098" i="11" s="1"/>
  <c r="M1093" i="11"/>
  <c r="N1093" i="11" s="1"/>
  <c r="M1088" i="11"/>
  <c r="N1088" i="11" s="1"/>
  <c r="M1083" i="11"/>
  <c r="N1083" i="11" s="1"/>
  <c r="M1078" i="11"/>
  <c r="N1078" i="11" s="1"/>
  <c r="M1073" i="11"/>
  <c r="N1073" i="11" s="1"/>
  <c r="M1068" i="11"/>
  <c r="N1068" i="11" s="1"/>
  <c r="M1063" i="11"/>
  <c r="N1063" i="11" s="1"/>
  <c r="M1058" i="11"/>
  <c r="N1058" i="11" s="1"/>
  <c r="M1053" i="11"/>
  <c r="N1053" i="11" s="1"/>
  <c r="M1048" i="11"/>
  <c r="N1048" i="11" s="1"/>
  <c r="M1043" i="11"/>
  <c r="N1043" i="11" s="1"/>
  <c r="M1038" i="11"/>
  <c r="N1038" i="11" s="1"/>
  <c r="M1033" i="11"/>
  <c r="N1033" i="11" s="1"/>
  <c r="M1028" i="11"/>
  <c r="N1028" i="11" s="1"/>
  <c r="M1023" i="11"/>
  <c r="N1023" i="11" s="1"/>
  <c r="M1018" i="11"/>
  <c r="N1018" i="11" s="1"/>
  <c r="M1013" i="11"/>
  <c r="N1013" i="11" s="1"/>
  <c r="M1008" i="11"/>
  <c r="N1008" i="11" s="1"/>
  <c r="M1003" i="11"/>
  <c r="N1003" i="11" s="1"/>
  <c r="M998" i="11"/>
  <c r="N998" i="11" s="1"/>
  <c r="M993" i="11"/>
  <c r="N993" i="11" s="1"/>
  <c r="M988" i="11"/>
  <c r="N988" i="11" s="1"/>
  <c r="M983" i="11"/>
  <c r="N983" i="11" s="1"/>
  <c r="M978" i="11"/>
  <c r="N978" i="11" s="1"/>
  <c r="M973" i="11"/>
  <c r="N973" i="11" s="1"/>
  <c r="M968" i="11"/>
  <c r="N968" i="11" s="1"/>
  <c r="M963" i="11"/>
  <c r="N963" i="11" s="1"/>
  <c r="M957" i="11"/>
  <c r="N957" i="11" s="1"/>
  <c r="M952" i="11"/>
  <c r="N952" i="11" s="1"/>
  <c r="M947" i="11"/>
  <c r="N947" i="11" s="1"/>
  <c r="M942" i="11"/>
  <c r="N942" i="11" s="1"/>
  <c r="M937" i="11"/>
  <c r="N937" i="11" s="1"/>
  <c r="M932" i="11"/>
  <c r="N932" i="11" s="1"/>
  <c r="M927" i="11"/>
  <c r="N927" i="11" s="1"/>
  <c r="M922" i="11"/>
  <c r="N922" i="11" s="1"/>
  <c r="M917" i="11"/>
  <c r="N917" i="11" s="1"/>
  <c r="M912" i="11"/>
  <c r="N912" i="11" s="1"/>
  <c r="M907" i="11"/>
  <c r="N907" i="11" s="1"/>
  <c r="M902" i="11"/>
  <c r="N902" i="11" s="1"/>
  <c r="M897" i="11"/>
  <c r="N897" i="11" s="1"/>
  <c r="M892" i="11"/>
  <c r="N892" i="11" s="1"/>
  <c r="M887" i="11"/>
  <c r="N887" i="11" s="1"/>
  <c r="M882" i="11"/>
  <c r="N882" i="11" s="1"/>
  <c r="M877" i="11"/>
  <c r="N877" i="11" s="1"/>
  <c r="M872" i="11"/>
  <c r="N872" i="11" s="1"/>
  <c r="M867" i="11"/>
  <c r="N867" i="11" s="1"/>
  <c r="M862" i="11"/>
  <c r="N862" i="11" s="1"/>
  <c r="M857" i="11"/>
  <c r="N857" i="11" s="1"/>
  <c r="M852" i="11"/>
  <c r="N852" i="11" s="1"/>
  <c r="M847" i="11"/>
  <c r="N847" i="11" s="1"/>
  <c r="M842" i="11"/>
  <c r="N842" i="11" s="1"/>
  <c r="M836" i="11"/>
  <c r="N836" i="11" s="1"/>
  <c r="M831" i="11"/>
  <c r="N831" i="11" s="1"/>
  <c r="M826" i="11"/>
  <c r="N826" i="11" s="1"/>
  <c r="M821" i="11"/>
  <c r="N821" i="11" s="1"/>
  <c r="M816" i="11"/>
  <c r="N816" i="11" s="1"/>
  <c r="M811" i="11"/>
  <c r="N811" i="11" s="1"/>
  <c r="M806" i="11"/>
  <c r="N806" i="11" s="1"/>
  <c r="M801" i="11"/>
  <c r="N801" i="11" s="1"/>
  <c r="M796" i="11"/>
  <c r="N796" i="11" s="1"/>
  <c r="M791" i="11"/>
  <c r="N791" i="11" s="1"/>
  <c r="M786" i="11"/>
  <c r="N786" i="11" s="1"/>
  <c r="M781" i="11"/>
  <c r="N781" i="11" s="1"/>
  <c r="M776" i="11"/>
  <c r="N776" i="11" s="1"/>
  <c r="M771" i="11"/>
  <c r="N771" i="11" s="1"/>
  <c r="M766" i="11"/>
  <c r="N766" i="11" s="1"/>
  <c r="M761" i="11"/>
  <c r="N761" i="11" s="1"/>
  <c r="M756" i="11"/>
  <c r="N756" i="11" s="1"/>
  <c r="M751" i="11"/>
  <c r="N751" i="11" s="1"/>
  <c r="M746" i="11"/>
  <c r="N746" i="11" s="1"/>
  <c r="M741" i="11"/>
  <c r="N741" i="11" s="1"/>
  <c r="M736" i="11"/>
  <c r="N736" i="11" s="1"/>
  <c r="M731" i="11"/>
  <c r="N731" i="11" s="1"/>
  <c r="M726" i="11"/>
  <c r="N726" i="11" s="1"/>
  <c r="M721" i="11"/>
  <c r="N721" i="11" s="1"/>
  <c r="M716" i="11"/>
  <c r="N716" i="11" s="1"/>
  <c r="M711" i="11"/>
  <c r="N711" i="11" s="1"/>
  <c r="M706" i="11"/>
  <c r="N706" i="11" s="1"/>
  <c r="M701" i="11"/>
  <c r="N701" i="11" s="1"/>
  <c r="M696" i="11"/>
  <c r="N696" i="11" s="1"/>
  <c r="M691" i="11"/>
  <c r="N691" i="11" s="1"/>
  <c r="M686" i="11"/>
  <c r="N686" i="11" s="1"/>
  <c r="M681" i="11"/>
  <c r="N681" i="11" s="1"/>
  <c r="M676" i="11"/>
  <c r="N676" i="11" s="1"/>
  <c r="M671" i="11"/>
  <c r="N671" i="11" s="1"/>
  <c r="M666" i="11"/>
  <c r="N666" i="11" s="1"/>
  <c r="M661" i="11"/>
  <c r="N661" i="11" s="1"/>
  <c r="M656" i="11"/>
  <c r="N656" i="11" s="1"/>
  <c r="M646" i="11"/>
  <c r="N646" i="11" s="1"/>
  <c r="M641" i="11"/>
  <c r="N641" i="11" s="1"/>
  <c r="M636" i="11"/>
  <c r="N636" i="11" s="1"/>
  <c r="M631" i="11"/>
  <c r="N631" i="11" s="1"/>
  <c r="M626" i="11"/>
  <c r="N626" i="11" s="1"/>
  <c r="M621" i="11"/>
  <c r="N621" i="11" s="1"/>
  <c r="M616" i="11"/>
  <c r="N616" i="11" s="1"/>
  <c r="M611" i="11"/>
  <c r="N611" i="11" s="1"/>
  <c r="M606" i="11"/>
  <c r="N606" i="11" s="1"/>
  <c r="M601" i="11"/>
  <c r="N601" i="11" s="1"/>
  <c r="M598" i="11"/>
  <c r="N598" i="11" s="1"/>
  <c r="M593" i="11"/>
  <c r="N593" i="11" s="1"/>
  <c r="M588" i="11"/>
  <c r="N588" i="11" s="1"/>
  <c r="M583" i="11"/>
  <c r="N583" i="11" s="1"/>
  <c r="M578" i="11"/>
  <c r="N578" i="11" s="1"/>
  <c r="M573" i="11"/>
  <c r="N573" i="11" s="1"/>
  <c r="M568" i="11"/>
  <c r="N568" i="11" s="1"/>
  <c r="M563" i="11"/>
  <c r="N563" i="11" s="1"/>
  <c r="M558" i="11"/>
  <c r="N558" i="11" s="1"/>
  <c r="M553" i="11"/>
  <c r="N553" i="11" s="1"/>
  <c r="M548" i="11"/>
  <c r="N548" i="11" s="1"/>
  <c r="M543" i="11"/>
  <c r="N543" i="11" s="1"/>
  <c r="M538" i="11"/>
  <c r="N538" i="11" s="1"/>
  <c r="M533" i="11"/>
  <c r="N533" i="11" s="1"/>
  <c r="M528" i="11"/>
  <c r="N528" i="11" s="1"/>
  <c r="M523" i="11"/>
  <c r="N523" i="11" s="1"/>
  <c r="M518" i="11"/>
  <c r="N518" i="11" s="1"/>
  <c r="M513" i="11"/>
  <c r="N513" i="11" s="1"/>
  <c r="M508" i="11"/>
  <c r="N508" i="11" s="1"/>
  <c r="M503" i="11"/>
  <c r="N503" i="11" s="1"/>
  <c r="M498" i="11"/>
  <c r="N498" i="11" s="1"/>
  <c r="M493" i="11"/>
  <c r="N493" i="11" s="1"/>
  <c r="M488" i="11"/>
  <c r="N488" i="11" s="1"/>
  <c r="M482" i="11"/>
  <c r="N482" i="11" s="1"/>
  <c r="M477" i="11"/>
  <c r="N477" i="11" s="1"/>
  <c r="M472" i="11"/>
  <c r="N472" i="11" s="1"/>
  <c r="M467" i="11"/>
  <c r="N467" i="11" s="1"/>
  <c r="M462" i="11"/>
  <c r="N462" i="11" s="1"/>
  <c r="M457" i="11"/>
  <c r="N457" i="11" s="1"/>
  <c r="M452" i="11"/>
  <c r="N452" i="11" s="1"/>
  <c r="M447" i="11"/>
  <c r="N447" i="11" s="1"/>
  <c r="M336" i="11"/>
  <c r="N336" i="11" s="1"/>
  <c r="M331" i="11"/>
  <c r="N331" i="11" s="1"/>
  <c r="M326" i="11"/>
  <c r="N326" i="11" s="1"/>
  <c r="M321" i="11"/>
  <c r="N321" i="11" s="1"/>
  <c r="M316" i="11"/>
  <c r="N316" i="11" s="1"/>
  <c r="M311" i="11"/>
  <c r="N311" i="11" s="1"/>
  <c r="M306" i="11"/>
  <c r="N306" i="11" s="1"/>
  <c r="M442" i="11"/>
  <c r="N442" i="11" s="1"/>
  <c r="M437" i="11"/>
  <c r="N437" i="11" s="1"/>
  <c r="M432" i="11"/>
  <c r="N432" i="11" s="1"/>
  <c r="M427" i="11"/>
  <c r="N427" i="11" s="1"/>
  <c r="M422" i="11"/>
  <c r="N422" i="11" s="1"/>
  <c r="M417" i="11"/>
  <c r="N417" i="11" s="1"/>
  <c r="M412" i="11"/>
  <c r="N412" i="11" s="1"/>
  <c r="M372" i="11"/>
  <c r="N372" i="11" s="1"/>
  <c r="M367" i="11"/>
  <c r="N367" i="11" s="1"/>
  <c r="M361" i="11"/>
  <c r="N361" i="11" s="1"/>
  <c r="M356" i="11"/>
  <c r="N356" i="11" s="1"/>
  <c r="M351" i="11"/>
  <c r="N351" i="11" s="1"/>
  <c r="M346" i="11"/>
  <c r="N346" i="11" s="1"/>
  <c r="M341" i="11"/>
  <c r="N341" i="11" s="1"/>
  <c r="M407" i="11"/>
  <c r="N407" i="11" s="1"/>
  <c r="M402" i="11"/>
  <c r="N402" i="11" s="1"/>
  <c r="M397" i="11"/>
  <c r="N397" i="11" s="1"/>
  <c r="M392" i="11"/>
  <c r="N392" i="11" s="1"/>
  <c r="M387" i="11"/>
  <c r="N387" i="11" s="1"/>
  <c r="M382" i="11"/>
  <c r="N382" i="11" s="1"/>
  <c r="M377" i="11"/>
  <c r="N377" i="11" s="1"/>
  <c r="M301" i="11"/>
  <c r="N301" i="11" s="1"/>
  <c r="M296" i="11"/>
  <c r="N296" i="11" s="1"/>
  <c r="M291" i="11"/>
  <c r="N291" i="11" s="1"/>
  <c r="M286" i="11"/>
  <c r="N286" i="11" s="1"/>
  <c r="M281" i="11"/>
  <c r="N281" i="11" s="1"/>
  <c r="M276" i="11"/>
  <c r="N276" i="11" s="1"/>
  <c r="M271" i="11"/>
  <c r="N271" i="11" s="1"/>
  <c r="M266" i="11"/>
  <c r="N266" i="11" s="1"/>
  <c r="M261" i="11"/>
  <c r="N261" i="11" s="1"/>
  <c r="M256" i="11"/>
  <c r="N256" i="11" s="1"/>
  <c r="M251" i="11"/>
  <c r="N251" i="11" s="1"/>
  <c r="M246" i="11"/>
  <c r="N246" i="11" s="1"/>
  <c r="M241" i="11"/>
  <c r="N241" i="11" s="1"/>
  <c r="M236" i="11"/>
  <c r="N236" i="11" s="1"/>
  <c r="M231" i="11"/>
  <c r="N231" i="11" s="1"/>
  <c r="M226" i="11"/>
  <c r="N226" i="11" s="1"/>
  <c r="M221" i="11"/>
  <c r="N221" i="11" s="1"/>
  <c r="M216" i="11"/>
  <c r="N216" i="11" s="1"/>
  <c r="M211" i="11"/>
  <c r="N211" i="11" s="1"/>
  <c r="M206" i="11"/>
  <c r="N206" i="11" s="1"/>
  <c r="M201" i="11"/>
  <c r="N201" i="11" s="1"/>
  <c r="M196" i="11"/>
  <c r="N196" i="11" s="1"/>
  <c r="M191" i="11"/>
  <c r="N191" i="11" s="1"/>
  <c r="M186" i="11"/>
  <c r="N186" i="11" s="1"/>
  <c r="M181" i="11"/>
  <c r="N181" i="11" s="1"/>
  <c r="M176" i="11"/>
  <c r="N176" i="11" s="1"/>
  <c r="M171" i="11"/>
  <c r="N171" i="11" s="1"/>
  <c r="M166" i="11"/>
  <c r="N166" i="11" s="1"/>
  <c r="M161" i="11"/>
  <c r="N161" i="11" s="1"/>
  <c r="M156" i="11"/>
  <c r="N156" i="11" s="1"/>
  <c r="M151" i="11"/>
  <c r="N151" i="11" s="1"/>
  <c r="M146" i="11"/>
  <c r="N146" i="11" s="1"/>
  <c r="M141" i="11"/>
  <c r="N141" i="11" s="1"/>
  <c r="M136" i="11"/>
  <c r="N136" i="11" s="1"/>
  <c r="M131" i="11"/>
  <c r="N131" i="11" s="1"/>
  <c r="M126" i="11"/>
  <c r="N126" i="11" s="1"/>
  <c r="M121" i="11"/>
  <c r="N121" i="11" s="1"/>
  <c r="M116" i="11"/>
  <c r="N116" i="11" s="1"/>
  <c r="M111" i="11"/>
  <c r="N111" i="11" s="1"/>
  <c r="M106" i="11"/>
  <c r="N106" i="11" s="1"/>
  <c r="M101" i="11"/>
  <c r="N101" i="11" s="1"/>
  <c r="M96" i="11"/>
  <c r="N96" i="11" s="1"/>
  <c r="M91" i="11"/>
  <c r="N91" i="11" s="1"/>
  <c r="M86" i="11"/>
  <c r="N86" i="11" s="1"/>
  <c r="M81" i="11"/>
  <c r="N81" i="11" s="1"/>
  <c r="M76" i="11"/>
  <c r="N76" i="11" s="1"/>
  <c r="M71" i="11"/>
  <c r="N71" i="11" s="1"/>
  <c r="M66" i="11"/>
  <c r="N66" i="11" s="1"/>
  <c r="M61" i="11"/>
  <c r="N61" i="11" s="1"/>
  <c r="M56" i="11"/>
  <c r="N56" i="11" s="1"/>
  <c r="M51" i="11"/>
  <c r="N51" i="11" s="1"/>
  <c r="M46" i="11"/>
  <c r="N46" i="11" s="1"/>
  <c r="M41" i="11"/>
  <c r="N41" i="11" s="1"/>
  <c r="M36" i="11"/>
  <c r="N36" i="11" s="1"/>
  <c r="M31" i="11"/>
  <c r="N31" i="11" s="1"/>
  <c r="M26" i="11"/>
  <c r="N26" i="11" s="1"/>
  <c r="M21" i="11"/>
  <c r="N21" i="11" s="1"/>
  <c r="M16" i="11"/>
  <c r="N16" i="11" s="1"/>
  <c r="M11" i="11"/>
  <c r="N11" i="11" s="1"/>
  <c r="M6" i="11"/>
  <c r="N6" i="11" s="1"/>
  <c r="M1918" i="11"/>
  <c r="N1918" i="11" s="1"/>
  <c r="M2991" i="11"/>
  <c r="N2991" i="11" s="1"/>
  <c r="M2986" i="11"/>
  <c r="N2986" i="11" s="1"/>
  <c r="M2981" i="11"/>
  <c r="N2981" i="11" s="1"/>
  <c r="M2976" i="11"/>
  <c r="N2976" i="11" s="1"/>
  <c r="M2971" i="11"/>
  <c r="N2971" i="11" s="1"/>
  <c r="M2966" i="11"/>
  <c r="N2966" i="11" s="1"/>
  <c r="M2961" i="11"/>
  <c r="N2961" i="11" s="1"/>
  <c r="M2956" i="11"/>
  <c r="N2956" i="11" s="1"/>
  <c r="M2951" i="11"/>
  <c r="N2951" i="11" s="1"/>
  <c r="M2946" i="11"/>
  <c r="N2946" i="11" s="1"/>
  <c r="M2941" i="11"/>
  <c r="N2941" i="11" s="1"/>
  <c r="M2936" i="11"/>
  <c r="N2936" i="11" s="1"/>
  <c r="M2931" i="11"/>
  <c r="N2931" i="11" s="1"/>
  <c r="M2926" i="11"/>
  <c r="N2926" i="11" s="1"/>
  <c r="M2921" i="11"/>
  <c r="N2921" i="11" s="1"/>
  <c r="M2916" i="11"/>
  <c r="N2916" i="11" s="1"/>
  <c r="M2911" i="11"/>
  <c r="N2911" i="11" s="1"/>
  <c r="M2906" i="11"/>
  <c r="N2906" i="11" s="1"/>
  <c r="M2901" i="11"/>
  <c r="N2901" i="11" s="1"/>
  <c r="M2896" i="11"/>
  <c r="N2896" i="11" s="1"/>
  <c r="M2891" i="11"/>
  <c r="N2891" i="11" s="1"/>
  <c r="M2886" i="11"/>
  <c r="N2886" i="11" s="1"/>
  <c r="M2881" i="11"/>
  <c r="N2881" i="11" s="1"/>
  <c r="M2875" i="11"/>
  <c r="N2875" i="11" s="1"/>
  <c r="M2870" i="11"/>
  <c r="N2870" i="11" s="1"/>
  <c r="M2865" i="11"/>
  <c r="N2865" i="11" s="1"/>
  <c r="M2860" i="11"/>
  <c r="N2860" i="11" s="1"/>
  <c r="M2855" i="11"/>
  <c r="N2855" i="11" s="1"/>
  <c r="M2795" i="11"/>
  <c r="N2795" i="11" s="1"/>
  <c r="M2845" i="11"/>
  <c r="N2845" i="11" s="1"/>
  <c r="M2835" i="11"/>
  <c r="N2835" i="11" s="1"/>
  <c r="M2830" i="11"/>
  <c r="N2830" i="11" s="1"/>
  <c r="M2825" i="11"/>
  <c r="N2825" i="11" s="1"/>
  <c r="M2820" i="11"/>
  <c r="N2820" i="11" s="1"/>
  <c r="M2815" i="11"/>
  <c r="N2815" i="11" s="1"/>
  <c r="M2800" i="11"/>
  <c r="N2800" i="11" s="1"/>
  <c r="M2850" i="11"/>
  <c r="N2850" i="11" s="1"/>
  <c r="M2840" i="11"/>
  <c r="N2840" i="11" s="1"/>
  <c r="M2810" i="11"/>
  <c r="N2810" i="11" s="1"/>
  <c r="M2805" i="11"/>
  <c r="N2805" i="11" s="1"/>
  <c r="M2790" i="11"/>
  <c r="N2790" i="11" s="1"/>
  <c r="M2785" i="11"/>
  <c r="N2785" i="11" s="1"/>
  <c r="M2780" i="11"/>
  <c r="N2780" i="11" s="1"/>
  <c r="M2775" i="11"/>
  <c r="N2775" i="11" s="1"/>
  <c r="M2770" i="11"/>
  <c r="N2770" i="11" s="1"/>
  <c r="M2765" i="11"/>
  <c r="N2765" i="11" s="1"/>
  <c r="M2760" i="11"/>
  <c r="N2760" i="11" s="1"/>
  <c r="M2755" i="11"/>
  <c r="N2755" i="11" s="1"/>
  <c r="M2750" i="11"/>
  <c r="N2750" i="11" s="1"/>
  <c r="M2745" i="11"/>
  <c r="N2745" i="11" s="1"/>
  <c r="M2740" i="11"/>
  <c r="N2740" i="11" s="1"/>
  <c r="M2735" i="11"/>
  <c r="N2735" i="11" s="1"/>
  <c r="M2730" i="11"/>
  <c r="N2730" i="11" s="1"/>
  <c r="M2725" i="11"/>
  <c r="N2725" i="11" s="1"/>
  <c r="M2720" i="11"/>
  <c r="N2720" i="11" s="1"/>
  <c r="M2715" i="11"/>
  <c r="N2715" i="11" s="1"/>
  <c r="M2710" i="11"/>
  <c r="N2710" i="11" s="1"/>
  <c r="M2705" i="11"/>
  <c r="N2705" i="11" s="1"/>
  <c r="M2700" i="11"/>
  <c r="N2700" i="11" s="1"/>
  <c r="M2695" i="11"/>
  <c r="N2695" i="11" s="1"/>
  <c r="M2690" i="11"/>
  <c r="N2690" i="11" s="1"/>
  <c r="M2685" i="11"/>
  <c r="N2685" i="11" s="1"/>
  <c r="M2680" i="11"/>
  <c r="N2680" i="11" s="1"/>
  <c r="M2675" i="11"/>
  <c r="N2675" i="11" s="1"/>
  <c r="M2670" i="11"/>
  <c r="N2670" i="11" s="1"/>
  <c r="M2665" i="11"/>
  <c r="N2665" i="11" s="1"/>
  <c r="M2660" i="11"/>
  <c r="N2660" i="11" s="1"/>
  <c r="M2655" i="11"/>
  <c r="N2655" i="11" s="1"/>
  <c r="M2650" i="11"/>
  <c r="N2650" i="11" s="1"/>
  <c r="M2645" i="11"/>
  <c r="N2645" i="11" s="1"/>
  <c r="M2640" i="11"/>
  <c r="N2640" i="11" s="1"/>
  <c r="M2635" i="11"/>
  <c r="N2635" i="11" s="1"/>
  <c r="M2610" i="11"/>
  <c r="N2610" i="11" s="1"/>
  <c r="M2630" i="11"/>
  <c r="N2630" i="11" s="1"/>
  <c r="M2625" i="11"/>
  <c r="N2625" i="11" s="1"/>
  <c r="M2620" i="11"/>
  <c r="N2620" i="11" s="1"/>
  <c r="M2615" i="11"/>
  <c r="N2615" i="11" s="1"/>
  <c r="M2605" i="11"/>
  <c r="N2605" i="11" s="1"/>
  <c r="M2600" i="11"/>
  <c r="N2600" i="11" s="1"/>
  <c r="M2595" i="11"/>
  <c r="N2595" i="11" s="1"/>
  <c r="M2590" i="11"/>
  <c r="N2590" i="11" s="1"/>
  <c r="M2585" i="11"/>
  <c r="N2585" i="11" s="1"/>
  <c r="M2580" i="11"/>
  <c r="N2580" i="11" s="1"/>
  <c r="M2575" i="11"/>
  <c r="N2575" i="11" s="1"/>
  <c r="M2570" i="11"/>
  <c r="N2570" i="11" s="1"/>
  <c r="M2565" i="11"/>
  <c r="N2565" i="11" s="1"/>
  <c r="M2560" i="11"/>
  <c r="N2560" i="11" s="1"/>
  <c r="M2555" i="11"/>
  <c r="N2555" i="11" s="1"/>
  <c r="M2550" i="11"/>
  <c r="N2550" i="11" s="1"/>
  <c r="M2545" i="11"/>
  <c r="N2545" i="11" s="1"/>
  <c r="M2540" i="11"/>
  <c r="N2540" i="11" s="1"/>
  <c r="M2535" i="11"/>
  <c r="N2535" i="11" s="1"/>
  <c r="M2530" i="11"/>
  <c r="N2530" i="11" s="1"/>
  <c r="M2525" i="11"/>
  <c r="N2525" i="11" s="1"/>
  <c r="M2520" i="11"/>
  <c r="N2520" i="11" s="1"/>
  <c r="M2515" i="11"/>
  <c r="N2515" i="11" s="1"/>
  <c r="M2510" i="11"/>
  <c r="N2510" i="11" s="1"/>
  <c r="M2505" i="11"/>
  <c r="N2505" i="11" s="1"/>
  <c r="M2500" i="11"/>
  <c r="N2500" i="11" s="1"/>
  <c r="M2495" i="11"/>
  <c r="N2495" i="11" s="1"/>
  <c r="M2490" i="11"/>
  <c r="N2490" i="11" s="1"/>
  <c r="M2485" i="11"/>
  <c r="N2485" i="11" s="1"/>
  <c r="M2480" i="11"/>
  <c r="N2480" i="11" s="1"/>
  <c r="M2475" i="11"/>
  <c r="N2475" i="11" s="1"/>
  <c r="M2470" i="11"/>
  <c r="N2470" i="11" s="1"/>
  <c r="M2465" i="11"/>
  <c r="N2465" i="11" s="1"/>
  <c r="M2460" i="11"/>
  <c r="N2460" i="11" s="1"/>
  <c r="M2455" i="11"/>
  <c r="N2455" i="11" s="1"/>
  <c r="M2450" i="11"/>
  <c r="N2450" i="11" s="1"/>
  <c r="M2445" i="11"/>
  <c r="N2445" i="11" s="1"/>
  <c r="M2440" i="11"/>
  <c r="N2440" i="11" s="1"/>
  <c r="M2435" i="11"/>
  <c r="N2435" i="11" s="1"/>
  <c r="M2430" i="11"/>
  <c r="N2430" i="11" s="1"/>
  <c r="M2425" i="11"/>
  <c r="N2425" i="11" s="1"/>
  <c r="M2420" i="11"/>
  <c r="N2420" i="11" s="1"/>
  <c r="M2415" i="11"/>
  <c r="N2415" i="11" s="1"/>
  <c r="M2410" i="11"/>
  <c r="N2410" i="11" s="1"/>
  <c r="M2405" i="11"/>
  <c r="N2405" i="11" s="1"/>
  <c r="M2400" i="11"/>
  <c r="N2400" i="11" s="1"/>
  <c r="M2386" i="11"/>
  <c r="N2386" i="11" s="1"/>
  <c r="M2381" i="11"/>
  <c r="N2381" i="11" s="1"/>
  <c r="M2376" i="11"/>
  <c r="N2376" i="11" s="1"/>
  <c r="M2371" i="11"/>
  <c r="N2371" i="11" s="1"/>
  <c r="M2366" i="11"/>
  <c r="N2366" i="11" s="1"/>
  <c r="M2361" i="11"/>
  <c r="N2361" i="11" s="1"/>
  <c r="M2356" i="11"/>
  <c r="N2356" i="11" s="1"/>
  <c r="M2351" i="11"/>
  <c r="N2351" i="11" s="1"/>
  <c r="M2346" i="11"/>
  <c r="N2346" i="11" s="1"/>
  <c r="M2341" i="11"/>
  <c r="N2341" i="11" s="1"/>
  <c r="M2336" i="11"/>
  <c r="N2336" i="11" s="1"/>
  <c r="M2331" i="11"/>
  <c r="N2331" i="11" s="1"/>
  <c r="M2326" i="11"/>
  <c r="N2326" i="11" s="1"/>
  <c r="M2321" i="11"/>
  <c r="N2321" i="11" s="1"/>
  <c r="M2316" i="11"/>
  <c r="N2316" i="11" s="1"/>
  <c r="M2311" i="11"/>
  <c r="N2311" i="11" s="1"/>
  <c r="M2306" i="11"/>
  <c r="N2306" i="11" s="1"/>
  <c r="M2301" i="11"/>
  <c r="N2301" i="11" s="1"/>
  <c r="M2296" i="11"/>
  <c r="N2296" i="11" s="1"/>
  <c r="M2291" i="11"/>
  <c r="N2291" i="11" s="1"/>
  <c r="M2286" i="11"/>
  <c r="N2286" i="11" s="1"/>
  <c r="M2281" i="11"/>
  <c r="N2281" i="11" s="1"/>
  <c r="M2276" i="11"/>
  <c r="N2276" i="11" s="1"/>
  <c r="M2271" i="11"/>
  <c r="N2271" i="11" s="1"/>
  <c r="M2266" i="11"/>
  <c r="N2266" i="11" s="1"/>
  <c r="M2261" i="11"/>
  <c r="N2261" i="11" s="1"/>
  <c r="M2256" i="11"/>
  <c r="N2256" i="11" s="1"/>
  <c r="M2251" i="11"/>
  <c r="N2251" i="11" s="1"/>
  <c r="M2246" i="11"/>
  <c r="N2246" i="11" s="1"/>
  <c r="M2241" i="11"/>
  <c r="N2241" i="11" s="1"/>
  <c r="M2236" i="11"/>
  <c r="N2236" i="11" s="1"/>
  <c r="M2231" i="11"/>
  <c r="N2231" i="11" s="1"/>
  <c r="M2226" i="11"/>
  <c r="N2226" i="11" s="1"/>
  <c r="M2221" i="11"/>
  <c r="N2221" i="11" s="1"/>
  <c r="M2216" i="11"/>
  <c r="N2216" i="11" s="1"/>
  <c r="M2211" i="11"/>
  <c r="N2211" i="11" s="1"/>
  <c r="M2206" i="11"/>
  <c r="N2206" i="11" s="1"/>
  <c r="M2201" i="11"/>
  <c r="N2201" i="11" s="1"/>
  <c r="M2196" i="11"/>
  <c r="N2196" i="11" s="1"/>
  <c r="M2191" i="11"/>
  <c r="N2191" i="11" s="1"/>
  <c r="M2186" i="11"/>
  <c r="N2186" i="11" s="1"/>
  <c r="M2181" i="11"/>
  <c r="N2181" i="11" s="1"/>
  <c r="M2176" i="11"/>
  <c r="N2176" i="11" s="1"/>
  <c r="M2171" i="11"/>
  <c r="N2171" i="11" s="1"/>
  <c r="M2166" i="11"/>
  <c r="N2166" i="11" s="1"/>
  <c r="M2161" i="11"/>
  <c r="N2161" i="11" s="1"/>
  <c r="M2156" i="11"/>
  <c r="N2156" i="11" s="1"/>
  <c r="M2151" i="11"/>
  <c r="N2151" i="11" s="1"/>
  <c r="M2146" i="11"/>
  <c r="N2146" i="11" s="1"/>
  <c r="M2141" i="11"/>
  <c r="N2141" i="11" s="1"/>
  <c r="M2136" i="11"/>
  <c r="N2136" i="11" s="1"/>
  <c r="M2131" i="11"/>
  <c r="N2131" i="11" s="1"/>
  <c r="M2126" i="11"/>
  <c r="N2126" i="11" s="1"/>
  <c r="M2121" i="11"/>
  <c r="N2121" i="11" s="1"/>
  <c r="M2116" i="11"/>
  <c r="N2116" i="11" s="1"/>
  <c r="M2111" i="11"/>
  <c r="N2111" i="11" s="1"/>
  <c r="M2106" i="11"/>
  <c r="N2106" i="11" s="1"/>
  <c r="M2101" i="11"/>
  <c r="N2101" i="11" s="1"/>
  <c r="M2096" i="11"/>
  <c r="N2096" i="11" s="1"/>
  <c r="M2091" i="11"/>
  <c r="N2091" i="11" s="1"/>
  <c r="M2086" i="11"/>
  <c r="N2086" i="11" s="1"/>
  <c r="M2081" i="11"/>
  <c r="N2081" i="11" s="1"/>
  <c r="M2076" i="11"/>
  <c r="N2076" i="11" s="1"/>
  <c r="M2071" i="11"/>
  <c r="N2071" i="11" s="1"/>
  <c r="M2066" i="11"/>
  <c r="N2066" i="11" s="1"/>
  <c r="M2061" i="11"/>
  <c r="N2061" i="11" s="1"/>
  <c r="M2056" i="11"/>
  <c r="N2056" i="11" s="1"/>
  <c r="M2051" i="11"/>
  <c r="N2051" i="11" s="1"/>
  <c r="M2046" i="11"/>
  <c r="N2046" i="11" s="1"/>
  <c r="M2041" i="11"/>
  <c r="N2041" i="11" s="1"/>
  <c r="M2036" i="11"/>
  <c r="N2036" i="11" s="1"/>
  <c r="M2031" i="11"/>
  <c r="N2031" i="11" s="1"/>
  <c r="M2026" i="11"/>
  <c r="N2026" i="11" s="1"/>
  <c r="M2021" i="11"/>
  <c r="N2021" i="11" s="1"/>
  <c r="M2016" i="11"/>
  <c r="N2016" i="11" s="1"/>
  <c r="M2011" i="11"/>
  <c r="N2011" i="11" s="1"/>
  <c r="M2006" i="11"/>
  <c r="N2006" i="11" s="1"/>
  <c r="M2001" i="11"/>
  <c r="N2001" i="11" s="1"/>
  <c r="M1996" i="11"/>
  <c r="N1996" i="11" s="1"/>
  <c r="M1991" i="11"/>
  <c r="N1991" i="11" s="1"/>
  <c r="M1986" i="11"/>
  <c r="N1986" i="11" s="1"/>
  <c r="M1981" i="11"/>
  <c r="N1981" i="11" s="1"/>
  <c r="M1976" i="11"/>
  <c r="N1976" i="11" s="1"/>
  <c r="M1971" i="11"/>
  <c r="N1971" i="11" s="1"/>
  <c r="M1966" i="11"/>
  <c r="N1966" i="11" s="1"/>
  <c r="M1961" i="11"/>
  <c r="N1961" i="11" s="1"/>
  <c r="M1956" i="11"/>
  <c r="N1956" i="11" s="1"/>
  <c r="M1951" i="11"/>
  <c r="N1951" i="11" s="1"/>
  <c r="M1946" i="11"/>
  <c r="N1946" i="11" s="1"/>
  <c r="M1941" i="11"/>
  <c r="N1941" i="11" s="1"/>
  <c r="M1936" i="11"/>
  <c r="N1936" i="11" s="1"/>
  <c r="M1931" i="11"/>
  <c r="N1931" i="11" s="1"/>
  <c r="M1926" i="11"/>
  <c r="N1926" i="11" s="1"/>
  <c r="M1921" i="11"/>
  <c r="N1921" i="11" s="1"/>
  <c r="M1915" i="11"/>
  <c r="N1915" i="11" s="1"/>
  <c r="M1910" i="11"/>
  <c r="N1910" i="11" s="1"/>
  <c r="M1905" i="11"/>
  <c r="N1905" i="11" s="1"/>
  <c r="M1900" i="11"/>
  <c r="N1900" i="11" s="1"/>
  <c r="M1895" i="11"/>
  <c r="N1895" i="11" s="1"/>
  <c r="M1890" i="11"/>
  <c r="N1890" i="11" s="1"/>
  <c r="M1885" i="11"/>
  <c r="N1885" i="11" s="1"/>
  <c r="M1880" i="11"/>
  <c r="N1880" i="11" s="1"/>
  <c r="M1875" i="11"/>
  <c r="N1875" i="11" s="1"/>
  <c r="M1870" i="11"/>
  <c r="N1870" i="11" s="1"/>
  <c r="M1865" i="11"/>
  <c r="N1865" i="11" s="1"/>
  <c r="M1860" i="11"/>
  <c r="N1860" i="11" s="1"/>
  <c r="M1855" i="11"/>
  <c r="N1855" i="11" s="1"/>
  <c r="M1850" i="11"/>
  <c r="N1850" i="11" s="1"/>
  <c r="M1845" i="11"/>
  <c r="N1845" i="11" s="1"/>
  <c r="M1840" i="11"/>
  <c r="N1840" i="11" s="1"/>
  <c r="M1835" i="11"/>
  <c r="N1835" i="11" s="1"/>
  <c r="M1830" i="11"/>
  <c r="N1830" i="11" s="1"/>
  <c r="M1825" i="11"/>
  <c r="N1825" i="11" s="1"/>
  <c r="M1820" i="11"/>
  <c r="N1820" i="11" s="1"/>
  <c r="M1815" i="11"/>
  <c r="N1815" i="11" s="1"/>
  <c r="M1810" i="11"/>
  <c r="N1810" i="11" s="1"/>
  <c r="M1805" i="11"/>
  <c r="N1805" i="11" s="1"/>
  <c r="M1800" i="11"/>
  <c r="N1800" i="11" s="1"/>
  <c r="M1797" i="11"/>
  <c r="N1797" i="11" s="1"/>
  <c r="M1792" i="11"/>
  <c r="N1792" i="11" s="1"/>
  <c r="M1787" i="11"/>
  <c r="N1787" i="11" s="1"/>
  <c r="M1782" i="11"/>
  <c r="N1782" i="11" s="1"/>
  <c r="M1777" i="11"/>
  <c r="N1777" i="11" s="1"/>
  <c r="M1772" i="11"/>
  <c r="N1772" i="11" s="1"/>
  <c r="M1767" i="11"/>
  <c r="N1767" i="11" s="1"/>
  <c r="M1762" i="11"/>
  <c r="N1762" i="11" s="1"/>
  <c r="M1757" i="11"/>
  <c r="N1757" i="11" s="1"/>
  <c r="M1752" i="11"/>
  <c r="N1752" i="11" s="1"/>
  <c r="M1747" i="11"/>
  <c r="N1747" i="11" s="1"/>
  <c r="M1742" i="11"/>
  <c r="N1742" i="11" s="1"/>
  <c r="M1737" i="11"/>
  <c r="N1737" i="11" s="1"/>
  <c r="M1732" i="11"/>
  <c r="N1732" i="11" s="1"/>
  <c r="M1727" i="11"/>
  <c r="N1727" i="11" s="1"/>
  <c r="M1722" i="11"/>
  <c r="N1722" i="11" s="1"/>
  <c r="M1717" i="11"/>
  <c r="N1717" i="11" s="1"/>
  <c r="M1712" i="11"/>
  <c r="N1712" i="11" s="1"/>
  <c r="M1707" i="11"/>
  <c r="N1707" i="11" s="1"/>
  <c r="M1702" i="11"/>
  <c r="N1702" i="11" s="1"/>
  <c r="M1697" i="11"/>
  <c r="N1697" i="11" s="1"/>
  <c r="M1692" i="11"/>
  <c r="N1692" i="11" s="1"/>
  <c r="M1687" i="11"/>
  <c r="N1687" i="11" s="1"/>
  <c r="M1682" i="11"/>
  <c r="N1682" i="11" s="1"/>
  <c r="M1677" i="11"/>
  <c r="N1677" i="11" s="1"/>
  <c r="M1672" i="11"/>
  <c r="N1672" i="11" s="1"/>
  <c r="M1667" i="11"/>
  <c r="N1667" i="11" s="1"/>
  <c r="M1662" i="11"/>
  <c r="N1662" i="11" s="1"/>
  <c r="M1657" i="11"/>
  <c r="N1657" i="11" s="1"/>
  <c r="M1652" i="11"/>
  <c r="N1652" i="11" s="1"/>
  <c r="M1647" i="11"/>
  <c r="N1647" i="11" s="1"/>
  <c r="M1642" i="11"/>
  <c r="N1642" i="11" s="1"/>
  <c r="M1637" i="11"/>
  <c r="N1637" i="11" s="1"/>
  <c r="M1632" i="11"/>
  <c r="N1632" i="11" s="1"/>
  <c r="M1627" i="11"/>
  <c r="N1627" i="11" s="1"/>
  <c r="M1622" i="11"/>
  <c r="N1622" i="11" s="1"/>
  <c r="M1617" i="11"/>
  <c r="N1617" i="11" s="1"/>
  <c r="M1612" i="11"/>
  <c r="N1612" i="11" s="1"/>
  <c r="M1607" i="11"/>
  <c r="N1607" i="11" s="1"/>
  <c r="M1602" i="11"/>
  <c r="N1602" i="11" s="1"/>
  <c r="M1597" i="11"/>
  <c r="N1597" i="11" s="1"/>
  <c r="M1592" i="11"/>
  <c r="N1592" i="11" s="1"/>
  <c r="M1587" i="11"/>
  <c r="N1587" i="11" s="1"/>
  <c r="M1582" i="11"/>
  <c r="N1582" i="11" s="1"/>
  <c r="M1577" i="11"/>
  <c r="N1577" i="11" s="1"/>
  <c r="M1572" i="11"/>
  <c r="N1572" i="11" s="1"/>
  <c r="M1567" i="11"/>
  <c r="N1567" i="11" s="1"/>
  <c r="M1562" i="11"/>
  <c r="N1562" i="11" s="1"/>
  <c r="M1557" i="11"/>
  <c r="N1557" i="11" s="1"/>
  <c r="M1552" i="11"/>
  <c r="N1552" i="11" s="1"/>
  <c r="M1547" i="11"/>
  <c r="N1547" i="11" s="1"/>
  <c r="M1542" i="11"/>
  <c r="N1542" i="11" s="1"/>
  <c r="M1537" i="11"/>
  <c r="N1537" i="11" s="1"/>
  <c r="M1532" i="11"/>
  <c r="N1532" i="11" s="1"/>
  <c r="M1527" i="11"/>
  <c r="N1527" i="11" s="1"/>
  <c r="M1522" i="11"/>
  <c r="N1522" i="11" s="1"/>
  <c r="M1517" i="11"/>
  <c r="N1517" i="11" s="1"/>
  <c r="M1512" i="11"/>
  <c r="N1512" i="11" s="1"/>
  <c r="M1507" i="11"/>
  <c r="N1507" i="11" s="1"/>
  <c r="M1502" i="11"/>
  <c r="N1502" i="11" s="1"/>
  <c r="M1497" i="11"/>
  <c r="N1497" i="11" s="1"/>
  <c r="M1492" i="11"/>
  <c r="N1492" i="11" s="1"/>
  <c r="M1487" i="11"/>
  <c r="N1487" i="11" s="1"/>
  <c r="M1482" i="11"/>
  <c r="N1482" i="11" s="1"/>
  <c r="M1477" i="11"/>
  <c r="N1477" i="11" s="1"/>
  <c r="M1472" i="11"/>
  <c r="N1472" i="11" s="1"/>
  <c r="M1467" i="11"/>
  <c r="N1467" i="11" s="1"/>
  <c r="M1462" i="11"/>
  <c r="N1462" i="11" s="1"/>
  <c r="M1457" i="11"/>
  <c r="N1457" i="11" s="1"/>
  <c r="M1452" i="11"/>
  <c r="N1452" i="11" s="1"/>
  <c r="M1447" i="11"/>
  <c r="N1447" i="11" s="1"/>
  <c r="M1426" i="11"/>
  <c r="N1426" i="11" s="1"/>
  <c r="M1411" i="11"/>
  <c r="N1411" i="11" s="1"/>
  <c r="M1401" i="11"/>
  <c r="N1401" i="11" s="1"/>
  <c r="M1396" i="11"/>
  <c r="N1396" i="11" s="1"/>
  <c r="M1391" i="11"/>
  <c r="N1391" i="11" s="1"/>
  <c r="M1406" i="11"/>
  <c r="N1406" i="11" s="1"/>
  <c r="M1386" i="11"/>
  <c r="N1386" i="11" s="1"/>
  <c r="M1381" i="11"/>
  <c r="N1381" i="11" s="1"/>
  <c r="M1376" i="11"/>
  <c r="N1376" i="11" s="1"/>
  <c r="M1371" i="11"/>
  <c r="N1371" i="11" s="1"/>
  <c r="M1351" i="11"/>
  <c r="N1351" i="11" s="1"/>
  <c r="M1346" i="11"/>
  <c r="N1346" i="11" s="1"/>
  <c r="M1341" i="11"/>
  <c r="N1341" i="11" s="1"/>
  <c r="M1336" i="11"/>
  <c r="N1336" i="11" s="1"/>
  <c r="M1442" i="11"/>
  <c r="N1442" i="11" s="1"/>
  <c r="M1436" i="11"/>
  <c r="N1436" i="11" s="1"/>
  <c r="M1431" i="11"/>
  <c r="N1431" i="11" s="1"/>
  <c r="M1421" i="11"/>
  <c r="N1421" i="11" s="1"/>
  <c r="M1361" i="11"/>
  <c r="N1361" i="11" s="1"/>
  <c r="M1331" i="11"/>
  <c r="N1331" i="11" s="1"/>
  <c r="M1326" i="11"/>
  <c r="N1326" i="11" s="1"/>
  <c r="M1356" i="11"/>
  <c r="N1356" i="11" s="1"/>
  <c r="M1321" i="11"/>
  <c r="N1321" i="11" s="1"/>
  <c r="M1315" i="11"/>
  <c r="N1315" i="11" s="1"/>
  <c r="M1310" i="11"/>
  <c r="N1310" i="11" s="1"/>
  <c r="M1305" i="11"/>
  <c r="N1305" i="11" s="1"/>
  <c r="M1300" i="11"/>
  <c r="N1300" i="11" s="1"/>
  <c r="M1295" i="11"/>
  <c r="N1295" i="11" s="1"/>
  <c r="M1290" i="11"/>
  <c r="N1290" i="11" s="1"/>
  <c r="M1285" i="11"/>
  <c r="N1285" i="11" s="1"/>
  <c r="M1280" i="11"/>
  <c r="N1280" i="11" s="1"/>
  <c r="M1275" i="11"/>
  <c r="N1275" i="11" s="1"/>
  <c r="M650" i="11"/>
  <c r="N650" i="11" s="1"/>
  <c r="M1270" i="11"/>
  <c r="N1270" i="11" s="1"/>
  <c r="M1265" i="11"/>
  <c r="N1265" i="11" s="1"/>
  <c r="M1260" i="11"/>
  <c r="N1260" i="11" s="1"/>
  <c r="M1255" i="11"/>
  <c r="N1255" i="11" s="1"/>
  <c r="M1250" i="11"/>
  <c r="N1250" i="11" s="1"/>
  <c r="M1245" i="11"/>
  <c r="N1245" i="11" s="1"/>
  <c r="M1240" i="11"/>
  <c r="N1240" i="11" s="1"/>
  <c r="M1235" i="11"/>
  <c r="N1235" i="11" s="1"/>
  <c r="M1230" i="11"/>
  <c r="N1230" i="11" s="1"/>
  <c r="M1225" i="11"/>
  <c r="N1225" i="11" s="1"/>
  <c r="M1220" i="11"/>
  <c r="N1220" i="11" s="1"/>
  <c r="M1215" i="11"/>
  <c r="N1215" i="11" s="1"/>
  <c r="M1210" i="11"/>
  <c r="N1210" i="11" s="1"/>
  <c r="M1205" i="11"/>
  <c r="N1205" i="11" s="1"/>
  <c r="M1200" i="11"/>
  <c r="N1200" i="11" s="1"/>
  <c r="M1192" i="11"/>
  <c r="N1192" i="11" s="1"/>
  <c r="M1197" i="11"/>
  <c r="N1197" i="11" s="1"/>
  <c r="M1187" i="11"/>
  <c r="N1187" i="11" s="1"/>
  <c r="M1182" i="11"/>
  <c r="N1182" i="11" s="1"/>
  <c r="M1177" i="11"/>
  <c r="N1177" i="11" s="1"/>
  <c r="M1172" i="11"/>
  <c r="N1172" i="11" s="1"/>
  <c r="M1162" i="11"/>
  <c r="N1162" i="11" s="1"/>
  <c r="M1167" i="11"/>
  <c r="N1167" i="11" s="1"/>
  <c r="M1157" i="11"/>
  <c r="N1157" i="11" s="1"/>
  <c r="M1152" i="11"/>
  <c r="N1152" i="11" s="1"/>
  <c r="M1142" i="11"/>
  <c r="N1142" i="11" s="1"/>
  <c r="M1147" i="11"/>
  <c r="N1147" i="11" s="1"/>
  <c r="M1137" i="11"/>
  <c r="N1137" i="11" s="1"/>
  <c r="M1132" i="11"/>
  <c r="N1132" i="11" s="1"/>
  <c r="M1127" i="11"/>
  <c r="N1127" i="11" s="1"/>
  <c r="M1122" i="11"/>
  <c r="N1122" i="11" s="1"/>
  <c r="M1117" i="11"/>
  <c r="N1117" i="11" s="1"/>
  <c r="M1112" i="11"/>
  <c r="N1112" i="11" s="1"/>
  <c r="M1107" i="11"/>
  <c r="N1107" i="11" s="1"/>
  <c r="M1102" i="11"/>
  <c r="N1102" i="11" s="1"/>
  <c r="M1097" i="11"/>
  <c r="N1097" i="11" s="1"/>
  <c r="M1092" i="11"/>
  <c r="N1092" i="11" s="1"/>
  <c r="M1087" i="11"/>
  <c r="N1087" i="11" s="1"/>
  <c r="M1082" i="11"/>
  <c r="N1082" i="11" s="1"/>
  <c r="M1077" i="11"/>
  <c r="N1077" i="11" s="1"/>
  <c r="M1072" i="11"/>
  <c r="N1072" i="11" s="1"/>
  <c r="M1067" i="11"/>
  <c r="N1067" i="11" s="1"/>
  <c r="M1062" i="11"/>
  <c r="N1062" i="11" s="1"/>
  <c r="M1057" i="11"/>
  <c r="N1057" i="11" s="1"/>
  <c r="M1052" i="11"/>
  <c r="N1052" i="11" s="1"/>
  <c r="M1047" i="11"/>
  <c r="N1047" i="11" s="1"/>
  <c r="M1042" i="11"/>
  <c r="N1042" i="11" s="1"/>
  <c r="M1037" i="11"/>
  <c r="N1037" i="11" s="1"/>
  <c r="M1032" i="11"/>
  <c r="N1032" i="11" s="1"/>
  <c r="M1027" i="11"/>
  <c r="N1027" i="11" s="1"/>
  <c r="M1022" i="11"/>
  <c r="N1022" i="11" s="1"/>
  <c r="M1017" i="11"/>
  <c r="N1017" i="11" s="1"/>
  <c r="M1012" i="11"/>
  <c r="N1012" i="11" s="1"/>
  <c r="M1007" i="11"/>
  <c r="N1007" i="11" s="1"/>
  <c r="M1002" i="11"/>
  <c r="N1002" i="11" s="1"/>
  <c r="M997" i="11"/>
  <c r="N997" i="11" s="1"/>
  <c r="M992" i="11"/>
  <c r="N992" i="11" s="1"/>
  <c r="M987" i="11"/>
  <c r="N987" i="11" s="1"/>
  <c r="M982" i="11"/>
  <c r="N982" i="11" s="1"/>
  <c r="M977" i="11"/>
  <c r="N977" i="11" s="1"/>
  <c r="M972" i="11"/>
  <c r="N972" i="11" s="1"/>
  <c r="M967" i="11"/>
  <c r="N967" i="11" s="1"/>
  <c r="M961" i="11"/>
  <c r="N961" i="11" s="1"/>
  <c r="M956" i="11"/>
  <c r="N956" i="11" s="1"/>
  <c r="M951" i="11"/>
  <c r="N951" i="11" s="1"/>
  <c r="M946" i="11"/>
  <c r="N946" i="11" s="1"/>
  <c r="M941" i="11"/>
  <c r="N941" i="11" s="1"/>
  <c r="M936" i="11"/>
  <c r="N936" i="11" s="1"/>
  <c r="M931" i="11"/>
  <c r="N931" i="11" s="1"/>
  <c r="M926" i="11"/>
  <c r="N926" i="11" s="1"/>
  <c r="M921" i="11"/>
  <c r="N921" i="11" s="1"/>
  <c r="M916" i="11"/>
  <c r="N916" i="11" s="1"/>
  <c r="M911" i="11"/>
  <c r="N911" i="11" s="1"/>
  <c r="M906" i="11"/>
  <c r="N906" i="11" s="1"/>
  <c r="M901" i="11"/>
  <c r="N901" i="11" s="1"/>
  <c r="M896" i="11"/>
  <c r="N896" i="11" s="1"/>
  <c r="M891" i="11"/>
  <c r="N891" i="11" s="1"/>
  <c r="M886" i="11"/>
  <c r="N886" i="11" s="1"/>
  <c r="M881" i="11"/>
  <c r="N881" i="11" s="1"/>
  <c r="M876" i="11"/>
  <c r="N876" i="11" s="1"/>
  <c r="M871" i="11"/>
  <c r="N871" i="11" s="1"/>
  <c r="M866" i="11"/>
  <c r="N866" i="11" s="1"/>
  <c r="M861" i="11"/>
  <c r="N861" i="11" s="1"/>
  <c r="M856" i="11"/>
  <c r="N856" i="11" s="1"/>
  <c r="M851" i="11"/>
  <c r="N851" i="11" s="1"/>
  <c r="M846" i="11"/>
  <c r="N846" i="11" s="1"/>
  <c r="M841" i="11"/>
  <c r="N841" i="11" s="1"/>
  <c r="M835" i="11"/>
  <c r="N835" i="11" s="1"/>
  <c r="M830" i="11"/>
  <c r="N830" i="11" s="1"/>
  <c r="M825" i="11"/>
  <c r="N825" i="11" s="1"/>
  <c r="M820" i="11"/>
  <c r="N820" i="11" s="1"/>
  <c r="M815" i="11"/>
  <c r="N815" i="11" s="1"/>
  <c r="M810" i="11"/>
  <c r="N810" i="11" s="1"/>
  <c r="M805" i="11"/>
  <c r="N805" i="11" s="1"/>
  <c r="M800" i="11"/>
  <c r="N800" i="11" s="1"/>
  <c r="M795" i="11"/>
  <c r="N795" i="11" s="1"/>
  <c r="M790" i="11"/>
  <c r="N790" i="11" s="1"/>
  <c r="M785" i="11"/>
  <c r="N785" i="11" s="1"/>
  <c r="M780" i="11"/>
  <c r="N780" i="11" s="1"/>
  <c r="M775" i="11"/>
  <c r="N775" i="11" s="1"/>
  <c r="M770" i="11"/>
  <c r="N770" i="11" s="1"/>
  <c r="M765" i="11"/>
  <c r="N765" i="11" s="1"/>
  <c r="M760" i="11"/>
  <c r="N760" i="11" s="1"/>
  <c r="M755" i="11"/>
  <c r="N755" i="11" s="1"/>
  <c r="M750" i="11"/>
  <c r="N750" i="11" s="1"/>
  <c r="M745" i="11"/>
  <c r="N745" i="11" s="1"/>
  <c r="M740" i="11"/>
  <c r="N740" i="11" s="1"/>
  <c r="M735" i="11"/>
  <c r="N735" i="11" s="1"/>
  <c r="M730" i="11"/>
  <c r="N730" i="11" s="1"/>
  <c r="M725" i="11"/>
  <c r="N725" i="11" s="1"/>
  <c r="M720" i="11"/>
  <c r="N720" i="11" s="1"/>
  <c r="M715" i="11"/>
  <c r="N715" i="11" s="1"/>
  <c r="M710" i="11"/>
  <c r="N710" i="11" s="1"/>
  <c r="M705" i="11"/>
  <c r="N705" i="11" s="1"/>
  <c r="M700" i="11"/>
  <c r="N700" i="11" s="1"/>
  <c r="M695" i="11"/>
  <c r="N695" i="11" s="1"/>
  <c r="M690" i="11"/>
  <c r="N690" i="11" s="1"/>
  <c r="M685" i="11"/>
  <c r="N685" i="11" s="1"/>
  <c r="M680" i="11"/>
  <c r="N680" i="11" s="1"/>
  <c r="M675" i="11"/>
  <c r="N675" i="11" s="1"/>
  <c r="M670" i="11"/>
  <c r="N670" i="11" s="1"/>
  <c r="M665" i="11"/>
  <c r="N665" i="11" s="1"/>
  <c r="M660" i="11"/>
  <c r="N660" i="11" s="1"/>
  <c r="M655" i="11"/>
  <c r="N655" i="11" s="1"/>
  <c r="M645" i="11"/>
  <c r="N645" i="11" s="1"/>
  <c r="M640" i="11"/>
  <c r="N640" i="11" s="1"/>
  <c r="M635" i="11"/>
  <c r="N635" i="11" s="1"/>
  <c r="M630" i="11"/>
  <c r="N630" i="11" s="1"/>
  <c r="M625" i="11"/>
  <c r="N625" i="11" s="1"/>
  <c r="M620" i="11"/>
  <c r="N620" i="11" s="1"/>
  <c r="M615" i="11"/>
  <c r="N615" i="11" s="1"/>
  <c r="M610" i="11"/>
  <c r="N610" i="11" s="1"/>
  <c r="M605" i="11"/>
  <c r="N605" i="11" s="1"/>
  <c r="M1440" i="11"/>
  <c r="N1440" i="11" s="1"/>
  <c r="M597" i="11"/>
  <c r="N597" i="11" s="1"/>
  <c r="M592" i="11"/>
  <c r="N592" i="11" s="1"/>
  <c r="M587" i="11"/>
  <c r="N587" i="11" s="1"/>
  <c r="M582" i="11"/>
  <c r="N582" i="11" s="1"/>
  <c r="M577" i="11"/>
  <c r="N577" i="11" s="1"/>
  <c r="M572" i="11"/>
  <c r="N572" i="11" s="1"/>
  <c r="M567" i="11"/>
  <c r="N567" i="11" s="1"/>
  <c r="M562" i="11"/>
  <c r="N562" i="11" s="1"/>
  <c r="M557" i="11"/>
  <c r="N557" i="11" s="1"/>
  <c r="M552" i="11"/>
  <c r="N552" i="11" s="1"/>
  <c r="M547" i="11"/>
  <c r="N547" i="11" s="1"/>
  <c r="M542" i="11"/>
  <c r="N542" i="11" s="1"/>
  <c r="M537" i="11"/>
  <c r="N537" i="11" s="1"/>
  <c r="M532" i="11"/>
  <c r="N532" i="11" s="1"/>
  <c r="M527" i="11"/>
  <c r="N527" i="11" s="1"/>
  <c r="M522" i="11"/>
  <c r="N522" i="11" s="1"/>
  <c r="M517" i="11"/>
  <c r="N517" i="11" s="1"/>
  <c r="M512" i="11"/>
  <c r="N512" i="11" s="1"/>
  <c r="M507" i="11"/>
  <c r="N507" i="11" s="1"/>
  <c r="M502" i="11"/>
  <c r="N502" i="11" s="1"/>
  <c r="M497" i="11"/>
  <c r="N497" i="11" s="1"/>
  <c r="M492" i="11"/>
  <c r="N492" i="11" s="1"/>
  <c r="M487" i="11"/>
  <c r="N487" i="11" s="1"/>
  <c r="M481" i="11"/>
  <c r="N481" i="11" s="1"/>
  <c r="M476" i="11"/>
  <c r="N476" i="11" s="1"/>
  <c r="M471" i="11"/>
  <c r="N471" i="11" s="1"/>
  <c r="M466" i="11"/>
  <c r="N466" i="11" s="1"/>
  <c r="M461" i="11"/>
  <c r="N461" i="11" s="1"/>
  <c r="M456" i="11"/>
  <c r="N456" i="11" s="1"/>
  <c r="M451" i="11"/>
  <c r="N451" i="11" s="1"/>
  <c r="M446" i="11"/>
  <c r="N446" i="11" s="1"/>
  <c r="M335" i="11"/>
  <c r="N335" i="11" s="1"/>
  <c r="M330" i="11"/>
  <c r="N330" i="11" s="1"/>
  <c r="M325" i="11"/>
  <c r="N325" i="11" s="1"/>
  <c r="M320" i="11"/>
  <c r="N320" i="11" s="1"/>
  <c r="M315" i="11"/>
  <c r="N315" i="11" s="1"/>
  <c r="M310" i="11"/>
  <c r="N310" i="11" s="1"/>
  <c r="M305" i="11"/>
  <c r="N305" i="11" s="1"/>
  <c r="M441" i="11"/>
  <c r="N441" i="11" s="1"/>
  <c r="M436" i="11"/>
  <c r="N436" i="11" s="1"/>
  <c r="M431" i="11"/>
  <c r="N431" i="11" s="1"/>
  <c r="M426" i="11"/>
  <c r="N426" i="11" s="1"/>
  <c r="M421" i="11"/>
  <c r="N421" i="11" s="1"/>
  <c r="M416" i="11"/>
  <c r="N416" i="11" s="1"/>
  <c r="M411" i="11"/>
  <c r="N411" i="11" s="1"/>
  <c r="M371" i="11"/>
  <c r="N371" i="11" s="1"/>
  <c r="M366" i="11"/>
  <c r="N366" i="11" s="1"/>
  <c r="M360" i="11"/>
  <c r="N360" i="11" s="1"/>
  <c r="M355" i="11"/>
  <c r="N355" i="11" s="1"/>
  <c r="M350" i="11"/>
  <c r="N350" i="11" s="1"/>
  <c r="M345" i="11"/>
  <c r="N345" i="11" s="1"/>
  <c r="M340" i="11"/>
  <c r="N340" i="11" s="1"/>
  <c r="M406" i="11"/>
  <c r="N406" i="11" s="1"/>
  <c r="M401" i="11"/>
  <c r="N401" i="11" s="1"/>
  <c r="M396" i="11"/>
  <c r="N396" i="11" s="1"/>
  <c r="M391" i="11"/>
  <c r="N391" i="11" s="1"/>
  <c r="M386" i="11"/>
  <c r="N386" i="11" s="1"/>
  <c r="M381" i="11"/>
  <c r="N381" i="11" s="1"/>
  <c r="M376" i="11"/>
  <c r="N376" i="11" s="1"/>
  <c r="M300" i="11"/>
  <c r="N300" i="11" s="1"/>
  <c r="M295" i="11"/>
  <c r="N295" i="11" s="1"/>
  <c r="M290" i="11"/>
  <c r="N290" i="11" s="1"/>
  <c r="M285" i="11"/>
  <c r="N285" i="11" s="1"/>
  <c r="M280" i="11"/>
  <c r="N280" i="11" s="1"/>
  <c r="M275" i="11"/>
  <c r="N275" i="11" s="1"/>
  <c r="M270" i="11"/>
  <c r="N270" i="11" s="1"/>
  <c r="M265" i="11"/>
  <c r="N265" i="11" s="1"/>
  <c r="M260" i="11"/>
  <c r="N260" i="11" s="1"/>
  <c r="M255" i="11"/>
  <c r="N255" i="11" s="1"/>
  <c r="M250" i="11"/>
  <c r="N250" i="11" s="1"/>
  <c r="M245" i="11"/>
  <c r="N245" i="11" s="1"/>
  <c r="M240" i="11"/>
  <c r="N240" i="11" s="1"/>
  <c r="M235" i="11"/>
  <c r="N235" i="11" s="1"/>
  <c r="M230" i="11"/>
  <c r="N230" i="11" s="1"/>
  <c r="M225" i="11"/>
  <c r="N225" i="11" s="1"/>
  <c r="M220" i="11"/>
  <c r="N220" i="11" s="1"/>
  <c r="M215" i="11"/>
  <c r="N215" i="11" s="1"/>
  <c r="M210" i="11"/>
  <c r="N210" i="11" s="1"/>
  <c r="M205" i="11"/>
  <c r="N205" i="11" s="1"/>
  <c r="M200" i="11"/>
  <c r="N200" i="11" s="1"/>
  <c r="M195" i="11"/>
  <c r="N195" i="11" s="1"/>
  <c r="M190" i="11"/>
  <c r="N190" i="11" s="1"/>
  <c r="M185" i="11"/>
  <c r="N185" i="11" s="1"/>
  <c r="M180" i="11"/>
  <c r="N180" i="11" s="1"/>
  <c r="M175" i="11"/>
  <c r="N175" i="11" s="1"/>
  <c r="M170" i="11"/>
  <c r="N170" i="11" s="1"/>
  <c r="M165" i="11"/>
  <c r="N165" i="11" s="1"/>
  <c r="M160" i="11"/>
  <c r="N160" i="11" s="1"/>
  <c r="M155" i="11"/>
  <c r="N155" i="11" s="1"/>
  <c r="M150" i="11"/>
  <c r="N150" i="11" s="1"/>
  <c r="M145" i="11"/>
  <c r="N145" i="11" s="1"/>
  <c r="M140" i="11"/>
  <c r="N140" i="11" s="1"/>
  <c r="M135" i="11"/>
  <c r="N135" i="11" s="1"/>
  <c r="M130" i="11"/>
  <c r="N130" i="11" s="1"/>
  <c r="M125" i="11"/>
  <c r="N125" i="11" s="1"/>
  <c r="M120" i="11"/>
  <c r="N120" i="11" s="1"/>
  <c r="M115" i="11"/>
  <c r="N115" i="11" s="1"/>
  <c r="M110" i="11"/>
  <c r="N110" i="11" s="1"/>
  <c r="M105" i="11"/>
  <c r="N105" i="11" s="1"/>
  <c r="M100" i="11"/>
  <c r="N100" i="11" s="1"/>
  <c r="M95" i="11"/>
  <c r="N95" i="11" s="1"/>
  <c r="M90" i="11"/>
  <c r="N90" i="11" s="1"/>
  <c r="M85" i="11"/>
  <c r="N85" i="11" s="1"/>
  <c r="M80" i="11"/>
  <c r="N80" i="11" s="1"/>
  <c r="M75" i="11"/>
  <c r="N75" i="11" s="1"/>
  <c r="M70" i="11"/>
  <c r="N70" i="11" s="1"/>
  <c r="M65" i="11"/>
  <c r="N65" i="11" s="1"/>
  <c r="M60" i="11"/>
  <c r="N60" i="11" s="1"/>
  <c r="M55" i="11"/>
  <c r="N55" i="11" s="1"/>
  <c r="M50" i="11"/>
  <c r="N50" i="11" s="1"/>
  <c r="M45" i="11"/>
  <c r="N45" i="11" s="1"/>
  <c r="M40" i="11"/>
  <c r="N40" i="11" s="1"/>
  <c r="M35" i="11"/>
  <c r="N35" i="11" s="1"/>
  <c r="M30" i="11"/>
  <c r="N30" i="11" s="1"/>
  <c r="M25" i="11"/>
  <c r="N25" i="11" s="1"/>
  <c r="M20" i="11"/>
  <c r="N20" i="11" s="1"/>
  <c r="M15" i="11"/>
  <c r="N15" i="11" s="1"/>
  <c r="M10" i="11"/>
  <c r="N10" i="11" s="1"/>
  <c r="M5" i="11"/>
  <c r="N5" i="11" s="1"/>
  <c r="M1319" i="11"/>
  <c r="N1319" i="11" s="1"/>
  <c r="M2990" i="11"/>
  <c r="N2990" i="11" s="1"/>
  <c r="M2985" i="11"/>
  <c r="N2985" i="11" s="1"/>
  <c r="M2980" i="11"/>
  <c r="N2980" i="11" s="1"/>
  <c r="M2975" i="11"/>
  <c r="N2975" i="11" s="1"/>
  <c r="M2970" i="11"/>
  <c r="N2970" i="11" s="1"/>
  <c r="M2965" i="11"/>
  <c r="N2965" i="11" s="1"/>
  <c r="M2960" i="11"/>
  <c r="N2960" i="11" s="1"/>
  <c r="M2955" i="11"/>
  <c r="N2955" i="11" s="1"/>
  <c r="M2950" i="11"/>
  <c r="N2950" i="11" s="1"/>
  <c r="M2945" i="11"/>
  <c r="N2945" i="11" s="1"/>
  <c r="M2940" i="11"/>
  <c r="N2940" i="11" s="1"/>
  <c r="M2935" i="11"/>
  <c r="N2935" i="11" s="1"/>
  <c r="M2930" i="11"/>
  <c r="N2930" i="11" s="1"/>
  <c r="M2925" i="11"/>
  <c r="N2925" i="11" s="1"/>
  <c r="M2920" i="11"/>
  <c r="N2920" i="11" s="1"/>
  <c r="M2915" i="11"/>
  <c r="N2915" i="11" s="1"/>
  <c r="M2910" i="11"/>
  <c r="N2910" i="11" s="1"/>
  <c r="M2905" i="11"/>
  <c r="N2905" i="11" s="1"/>
  <c r="M2900" i="11"/>
  <c r="N2900" i="11" s="1"/>
  <c r="M2895" i="11"/>
  <c r="N2895" i="11" s="1"/>
  <c r="M2890" i="11"/>
  <c r="N2890" i="11" s="1"/>
  <c r="M2885" i="11"/>
  <c r="N2885" i="11" s="1"/>
  <c r="M2880" i="11"/>
  <c r="N2880" i="11" s="1"/>
  <c r="M2874" i="11"/>
  <c r="N2874" i="11" s="1"/>
  <c r="M2869" i="11"/>
  <c r="N2869" i="11" s="1"/>
  <c r="M2864" i="11"/>
  <c r="N2864" i="11" s="1"/>
  <c r="M2859" i="11"/>
  <c r="N2859" i="11" s="1"/>
  <c r="M2854" i="11"/>
  <c r="N2854" i="11" s="1"/>
  <c r="M2794" i="11"/>
  <c r="N2794" i="11" s="1"/>
  <c r="M2844" i="11"/>
  <c r="N2844" i="11" s="1"/>
  <c r="M2834" i="11"/>
  <c r="N2834" i="11" s="1"/>
  <c r="M2829" i="11"/>
  <c r="N2829" i="11" s="1"/>
  <c r="M2824" i="11"/>
  <c r="N2824" i="11" s="1"/>
  <c r="M2819" i="11"/>
  <c r="N2819" i="11" s="1"/>
  <c r="M2814" i="11"/>
  <c r="N2814" i="11" s="1"/>
  <c r="M2799" i="11"/>
  <c r="N2799" i="11" s="1"/>
  <c r="M2849" i="11"/>
  <c r="N2849" i="11" s="1"/>
  <c r="M2839" i="11"/>
  <c r="N2839" i="11" s="1"/>
  <c r="M2809" i="11"/>
  <c r="N2809" i="11" s="1"/>
  <c r="M2804" i="11"/>
  <c r="N2804" i="11" s="1"/>
  <c r="M2789" i="11"/>
  <c r="N2789" i="11" s="1"/>
  <c r="M2784" i="11"/>
  <c r="N2784" i="11" s="1"/>
  <c r="M2779" i="11"/>
  <c r="N2779" i="11" s="1"/>
  <c r="M2774" i="11"/>
  <c r="N2774" i="11" s="1"/>
  <c r="M2769" i="11"/>
  <c r="N2769" i="11" s="1"/>
  <c r="M2764" i="11"/>
  <c r="N2764" i="11" s="1"/>
  <c r="M2759" i="11"/>
  <c r="N2759" i="11" s="1"/>
  <c r="M2754" i="11"/>
  <c r="N2754" i="11" s="1"/>
  <c r="M2749" i="11"/>
  <c r="N2749" i="11" s="1"/>
  <c r="M2744" i="11"/>
  <c r="N2744" i="11" s="1"/>
  <c r="M2739" i="11"/>
  <c r="N2739" i="11" s="1"/>
  <c r="M2734" i="11"/>
  <c r="N2734" i="11" s="1"/>
  <c r="M2729" i="11"/>
  <c r="N2729" i="11" s="1"/>
  <c r="M2724" i="11"/>
  <c r="N2724" i="11" s="1"/>
  <c r="M2719" i="11"/>
  <c r="N2719" i="11" s="1"/>
  <c r="M2714" i="11"/>
  <c r="N2714" i="11" s="1"/>
  <c r="M2709" i="11"/>
  <c r="N2709" i="11" s="1"/>
  <c r="M2704" i="11"/>
  <c r="N2704" i="11" s="1"/>
  <c r="M2699" i="11"/>
  <c r="N2699" i="11" s="1"/>
  <c r="M2694" i="11"/>
  <c r="N2694" i="11" s="1"/>
  <c r="M2689" i="11"/>
  <c r="N2689" i="11" s="1"/>
  <c r="M2684" i="11"/>
  <c r="N2684" i="11" s="1"/>
  <c r="M2679" i="11"/>
  <c r="N2679" i="11" s="1"/>
  <c r="M2674" i="11"/>
  <c r="N2674" i="11" s="1"/>
  <c r="M2669" i="11"/>
  <c r="N2669" i="11" s="1"/>
  <c r="M2664" i="11"/>
  <c r="N2664" i="11" s="1"/>
  <c r="M2659" i="11"/>
  <c r="N2659" i="11" s="1"/>
  <c r="M2654" i="11"/>
  <c r="N2654" i="11" s="1"/>
  <c r="M2649" i="11"/>
  <c r="N2649" i="11" s="1"/>
  <c r="M2644" i="11"/>
  <c r="N2644" i="11" s="1"/>
  <c r="M2639" i="11"/>
  <c r="N2639" i="11" s="1"/>
  <c r="M2634" i="11"/>
  <c r="N2634" i="11" s="1"/>
  <c r="M2609" i="11"/>
  <c r="N2609" i="11" s="1"/>
  <c r="M2629" i="11"/>
  <c r="N2629" i="11" s="1"/>
  <c r="M2624" i="11"/>
  <c r="N2624" i="11" s="1"/>
  <c r="M2619" i="11"/>
  <c r="N2619" i="11" s="1"/>
  <c r="M2614" i="11"/>
  <c r="N2614" i="11" s="1"/>
  <c r="M2604" i="11"/>
  <c r="N2604" i="11" s="1"/>
  <c r="M2599" i="11"/>
  <c r="N2599" i="11" s="1"/>
  <c r="M2594" i="11"/>
  <c r="N2594" i="11" s="1"/>
  <c r="M2589" i="11"/>
  <c r="N2589" i="11" s="1"/>
  <c r="M2584" i="11"/>
  <c r="N2584" i="11" s="1"/>
  <c r="M2579" i="11"/>
  <c r="N2579" i="11" s="1"/>
  <c r="M2574" i="11"/>
  <c r="N2574" i="11" s="1"/>
  <c r="M2569" i="11"/>
  <c r="N2569" i="11" s="1"/>
  <c r="M2564" i="11"/>
  <c r="N2564" i="11" s="1"/>
  <c r="M2559" i="11"/>
  <c r="N2559" i="11" s="1"/>
  <c r="M2554" i="11"/>
  <c r="N2554" i="11" s="1"/>
  <c r="M2549" i="11"/>
  <c r="N2549" i="11" s="1"/>
  <c r="M2544" i="11"/>
  <c r="N2544" i="11" s="1"/>
  <c r="M2539" i="11"/>
  <c r="N2539" i="11" s="1"/>
  <c r="M2534" i="11"/>
  <c r="N2534" i="11" s="1"/>
  <c r="M2529" i="11"/>
  <c r="N2529" i="11" s="1"/>
  <c r="M2524" i="11"/>
  <c r="N2524" i="11" s="1"/>
  <c r="M2519" i="11"/>
  <c r="N2519" i="11" s="1"/>
  <c r="M2514" i="11"/>
  <c r="N2514" i="11" s="1"/>
  <c r="M2509" i="11"/>
  <c r="N2509" i="11" s="1"/>
  <c r="M2504" i="11"/>
  <c r="N2504" i="11" s="1"/>
  <c r="M2499" i="11"/>
  <c r="N2499" i="11" s="1"/>
  <c r="M2494" i="11"/>
  <c r="N2494" i="11" s="1"/>
  <c r="M2489" i="11"/>
  <c r="N2489" i="11" s="1"/>
  <c r="M2484" i="11"/>
  <c r="N2484" i="11" s="1"/>
  <c r="M2479" i="11"/>
  <c r="N2479" i="11" s="1"/>
  <c r="M2474" i="11"/>
  <c r="N2474" i="11" s="1"/>
  <c r="M2469" i="11"/>
  <c r="N2469" i="11" s="1"/>
  <c r="M2464" i="11"/>
  <c r="N2464" i="11" s="1"/>
  <c r="M2459" i="11"/>
  <c r="N2459" i="11" s="1"/>
  <c r="M2454" i="11"/>
  <c r="N2454" i="11" s="1"/>
  <c r="M2449" i="11"/>
  <c r="N2449" i="11" s="1"/>
  <c r="M2444" i="11"/>
  <c r="N2444" i="11" s="1"/>
  <c r="M2439" i="11"/>
  <c r="N2439" i="11" s="1"/>
  <c r="M2434" i="11"/>
  <c r="N2434" i="11" s="1"/>
  <c r="M2429" i="11"/>
  <c r="N2429" i="11" s="1"/>
  <c r="M2424" i="11"/>
  <c r="N2424" i="11" s="1"/>
  <c r="M2419" i="11"/>
  <c r="N2419" i="11" s="1"/>
  <c r="M2414" i="11"/>
  <c r="N2414" i="11" s="1"/>
  <c r="M2409" i="11"/>
  <c r="N2409" i="11" s="1"/>
  <c r="M2404" i="11"/>
  <c r="N2404" i="11" s="1"/>
  <c r="M2399" i="11"/>
  <c r="N2399" i="11" s="1"/>
  <c r="M2385" i="11"/>
  <c r="N2385" i="11" s="1"/>
  <c r="M2380" i="11"/>
  <c r="N2380" i="11" s="1"/>
  <c r="M2375" i="11"/>
  <c r="N2375" i="11" s="1"/>
  <c r="M2370" i="11"/>
  <c r="N2370" i="11" s="1"/>
  <c r="M2365" i="11"/>
  <c r="N2365" i="11" s="1"/>
  <c r="M2360" i="11"/>
  <c r="N2360" i="11" s="1"/>
  <c r="M2355" i="11"/>
  <c r="N2355" i="11" s="1"/>
  <c r="M2350" i="11"/>
  <c r="N2350" i="11" s="1"/>
  <c r="M2345" i="11"/>
  <c r="N2345" i="11" s="1"/>
  <c r="M2340" i="11"/>
  <c r="N2340" i="11" s="1"/>
  <c r="M2335" i="11"/>
  <c r="N2335" i="11" s="1"/>
  <c r="M2330" i="11"/>
  <c r="N2330" i="11" s="1"/>
  <c r="M2325" i="11"/>
  <c r="N2325" i="11" s="1"/>
  <c r="M2320" i="11"/>
  <c r="N2320" i="11" s="1"/>
  <c r="M2315" i="11"/>
  <c r="N2315" i="11" s="1"/>
  <c r="M2310" i="11"/>
  <c r="N2310" i="11" s="1"/>
  <c r="M2305" i="11"/>
  <c r="N2305" i="11" s="1"/>
  <c r="M2300" i="11"/>
  <c r="N2300" i="11" s="1"/>
  <c r="M2295" i="11"/>
  <c r="N2295" i="11" s="1"/>
  <c r="M2290" i="11"/>
  <c r="N2290" i="11" s="1"/>
  <c r="M2285" i="11"/>
  <c r="N2285" i="11" s="1"/>
  <c r="M2280" i="11"/>
  <c r="N2280" i="11" s="1"/>
  <c r="M2275" i="11"/>
  <c r="N2275" i="11" s="1"/>
  <c r="M2270" i="11"/>
  <c r="N2270" i="11" s="1"/>
  <c r="M2265" i="11"/>
  <c r="N2265" i="11" s="1"/>
  <c r="M2260" i="11"/>
  <c r="N2260" i="11" s="1"/>
  <c r="M2255" i="11"/>
  <c r="N2255" i="11" s="1"/>
  <c r="M2250" i="11"/>
  <c r="N2250" i="11" s="1"/>
  <c r="M2245" i="11"/>
  <c r="N2245" i="11" s="1"/>
  <c r="M2240" i="11"/>
  <c r="N2240" i="11" s="1"/>
  <c r="M2235" i="11"/>
  <c r="N2235" i="11" s="1"/>
  <c r="M2230" i="11"/>
  <c r="N2230" i="11" s="1"/>
  <c r="M2225" i="11"/>
  <c r="N2225" i="11" s="1"/>
  <c r="M2220" i="11"/>
  <c r="N2220" i="11" s="1"/>
  <c r="M2215" i="11"/>
  <c r="N2215" i="11" s="1"/>
  <c r="M2210" i="11"/>
  <c r="N2210" i="11" s="1"/>
  <c r="M2205" i="11"/>
  <c r="N2205" i="11" s="1"/>
  <c r="M2200" i="11"/>
  <c r="N2200" i="11" s="1"/>
  <c r="M2195" i="11"/>
  <c r="N2195" i="11" s="1"/>
  <c r="M2190" i="11"/>
  <c r="N2190" i="11" s="1"/>
  <c r="M2185" i="11"/>
  <c r="N2185" i="11" s="1"/>
  <c r="M2180" i="11"/>
  <c r="N2180" i="11" s="1"/>
  <c r="M2175" i="11"/>
  <c r="N2175" i="11" s="1"/>
  <c r="M2170" i="11"/>
  <c r="N2170" i="11" s="1"/>
  <c r="M2165" i="11"/>
  <c r="N2165" i="11" s="1"/>
  <c r="M2160" i="11"/>
  <c r="N2160" i="11" s="1"/>
  <c r="M2155" i="11"/>
  <c r="N2155" i="11" s="1"/>
  <c r="M2150" i="11"/>
  <c r="N2150" i="11" s="1"/>
  <c r="M2145" i="11"/>
  <c r="N2145" i="11" s="1"/>
  <c r="M2140" i="11"/>
  <c r="N2140" i="11" s="1"/>
  <c r="M2135" i="11"/>
  <c r="N2135" i="11" s="1"/>
  <c r="M2130" i="11"/>
  <c r="N2130" i="11" s="1"/>
  <c r="M2125" i="11"/>
  <c r="N2125" i="11" s="1"/>
  <c r="M2120" i="11"/>
  <c r="N2120" i="11" s="1"/>
  <c r="M2115" i="11"/>
  <c r="N2115" i="11" s="1"/>
  <c r="M2110" i="11"/>
  <c r="N2110" i="11" s="1"/>
  <c r="M2105" i="11"/>
  <c r="N2105" i="11" s="1"/>
  <c r="M2100" i="11"/>
  <c r="N2100" i="11" s="1"/>
  <c r="M2095" i="11"/>
  <c r="N2095" i="11" s="1"/>
  <c r="M2090" i="11"/>
  <c r="N2090" i="11" s="1"/>
  <c r="M2085" i="11"/>
  <c r="N2085" i="11" s="1"/>
  <c r="M2080" i="11"/>
  <c r="N2080" i="11" s="1"/>
  <c r="M2075" i="11"/>
  <c r="N2075" i="11" s="1"/>
  <c r="M2070" i="11"/>
  <c r="N2070" i="11" s="1"/>
  <c r="M2065" i="11"/>
  <c r="N2065" i="11" s="1"/>
  <c r="M2060" i="11"/>
  <c r="N2060" i="11" s="1"/>
  <c r="M2055" i="11"/>
  <c r="N2055" i="11" s="1"/>
  <c r="M2050" i="11"/>
  <c r="N2050" i="11" s="1"/>
  <c r="M2045" i="11"/>
  <c r="N2045" i="11" s="1"/>
  <c r="M2040" i="11"/>
  <c r="N2040" i="11" s="1"/>
  <c r="M2035" i="11"/>
  <c r="N2035" i="11" s="1"/>
  <c r="M2030" i="11"/>
  <c r="N2030" i="11" s="1"/>
  <c r="M2025" i="11"/>
  <c r="N2025" i="11" s="1"/>
  <c r="M2020" i="11"/>
  <c r="N2020" i="11" s="1"/>
  <c r="M2015" i="11"/>
  <c r="N2015" i="11" s="1"/>
  <c r="M2010" i="11"/>
  <c r="N2010" i="11" s="1"/>
  <c r="M2005" i="11"/>
  <c r="N2005" i="11" s="1"/>
  <c r="M2000" i="11"/>
  <c r="N2000" i="11" s="1"/>
  <c r="M1995" i="11"/>
  <c r="N1995" i="11" s="1"/>
  <c r="M1990" i="11"/>
  <c r="N1990" i="11" s="1"/>
  <c r="M1985" i="11"/>
  <c r="N1985" i="11" s="1"/>
  <c r="M1980" i="11"/>
  <c r="N1980" i="11" s="1"/>
  <c r="M1975" i="11"/>
  <c r="N1975" i="11" s="1"/>
  <c r="M1970" i="11"/>
  <c r="N1970" i="11" s="1"/>
  <c r="M1965" i="11"/>
  <c r="N1965" i="11" s="1"/>
  <c r="M1960" i="11"/>
  <c r="N1960" i="11" s="1"/>
  <c r="M1955" i="11"/>
  <c r="N1955" i="11" s="1"/>
  <c r="M1950" i="11"/>
  <c r="N1950" i="11" s="1"/>
  <c r="M1945" i="11"/>
  <c r="N1945" i="11" s="1"/>
  <c r="M1940" i="11"/>
  <c r="N1940" i="11" s="1"/>
  <c r="M1935" i="11"/>
  <c r="N1935" i="11" s="1"/>
  <c r="M1930" i="11"/>
  <c r="N1930" i="11" s="1"/>
  <c r="M1925" i="11"/>
  <c r="N1925" i="11" s="1"/>
  <c r="M1920" i="11"/>
  <c r="N1920" i="11" s="1"/>
  <c r="M1914" i="11"/>
  <c r="N1914" i="11" s="1"/>
  <c r="M1909" i="11"/>
  <c r="N1909" i="11" s="1"/>
  <c r="M1904" i="11"/>
  <c r="N1904" i="11" s="1"/>
  <c r="M1899" i="11"/>
  <c r="N1899" i="11" s="1"/>
  <c r="M1894" i="11"/>
  <c r="N1894" i="11" s="1"/>
  <c r="M1889" i="11"/>
  <c r="N1889" i="11" s="1"/>
  <c r="M1884" i="11"/>
  <c r="N1884" i="11" s="1"/>
  <c r="M1879" i="11"/>
  <c r="N1879" i="11" s="1"/>
  <c r="M1874" i="11"/>
  <c r="N1874" i="11" s="1"/>
  <c r="M1869" i="11"/>
  <c r="N1869" i="11" s="1"/>
  <c r="M1864" i="11"/>
  <c r="N1864" i="11" s="1"/>
  <c r="M1859" i="11"/>
  <c r="N1859" i="11" s="1"/>
  <c r="M1854" i="11"/>
  <c r="N1854" i="11" s="1"/>
  <c r="M1849" i="11"/>
  <c r="N1849" i="11" s="1"/>
  <c r="M1844" i="11"/>
  <c r="N1844" i="11" s="1"/>
  <c r="M1839" i="11"/>
  <c r="N1839" i="11" s="1"/>
  <c r="M1834" i="11"/>
  <c r="N1834" i="11" s="1"/>
  <c r="M1829" i="11"/>
  <c r="N1829" i="11" s="1"/>
  <c r="M1824" i="11"/>
  <c r="N1824" i="11" s="1"/>
  <c r="M1819" i="11"/>
  <c r="N1819" i="11" s="1"/>
  <c r="M1814" i="11"/>
  <c r="N1814" i="11" s="1"/>
  <c r="M1809" i="11"/>
  <c r="N1809" i="11" s="1"/>
  <c r="M1804" i="11"/>
  <c r="N1804" i="11" s="1"/>
  <c r="M1799" i="11"/>
  <c r="N1799" i="11" s="1"/>
  <c r="M1796" i="11"/>
  <c r="N1796" i="11" s="1"/>
  <c r="M1791" i="11"/>
  <c r="N1791" i="11" s="1"/>
  <c r="M1786" i="11"/>
  <c r="N1786" i="11" s="1"/>
  <c r="M1781" i="11"/>
  <c r="N1781" i="11" s="1"/>
  <c r="M1776" i="11"/>
  <c r="N1776" i="11" s="1"/>
  <c r="M1771" i="11"/>
  <c r="N1771" i="11" s="1"/>
  <c r="M1766" i="11"/>
  <c r="N1766" i="11" s="1"/>
  <c r="M1761" i="11"/>
  <c r="N1761" i="11" s="1"/>
  <c r="M1756" i="11"/>
  <c r="N1756" i="11" s="1"/>
  <c r="M1751" i="11"/>
  <c r="N1751" i="11" s="1"/>
  <c r="M1746" i="11"/>
  <c r="N1746" i="11" s="1"/>
  <c r="M1741" i="11"/>
  <c r="N1741" i="11" s="1"/>
  <c r="M1736" i="11"/>
  <c r="N1736" i="11" s="1"/>
  <c r="M1731" i="11"/>
  <c r="N1731" i="11" s="1"/>
  <c r="M1726" i="11"/>
  <c r="N1726" i="11" s="1"/>
  <c r="M1721" i="11"/>
  <c r="N1721" i="11" s="1"/>
  <c r="M1716" i="11"/>
  <c r="N1716" i="11" s="1"/>
  <c r="M1711" i="11"/>
  <c r="N1711" i="11" s="1"/>
  <c r="M1706" i="11"/>
  <c r="N1706" i="11" s="1"/>
  <c r="M1701" i="11"/>
  <c r="N1701" i="11" s="1"/>
  <c r="M1696" i="11"/>
  <c r="N1696" i="11" s="1"/>
  <c r="M1691" i="11"/>
  <c r="N1691" i="11" s="1"/>
  <c r="M1686" i="11"/>
  <c r="N1686" i="11" s="1"/>
  <c r="M1681" i="11"/>
  <c r="N1681" i="11" s="1"/>
  <c r="M1676" i="11"/>
  <c r="N1676" i="11" s="1"/>
  <c r="M1671" i="11"/>
  <c r="N1671" i="11" s="1"/>
  <c r="M1666" i="11"/>
  <c r="N1666" i="11" s="1"/>
  <c r="M1661" i="11"/>
  <c r="N1661" i="11" s="1"/>
  <c r="M1656" i="11"/>
  <c r="N1656" i="11" s="1"/>
  <c r="M1651" i="11"/>
  <c r="N1651" i="11" s="1"/>
  <c r="M1646" i="11"/>
  <c r="N1646" i="11" s="1"/>
  <c r="M1641" i="11"/>
  <c r="N1641" i="11" s="1"/>
  <c r="M1636" i="11"/>
  <c r="N1636" i="11" s="1"/>
  <c r="M1631" i="11"/>
  <c r="N1631" i="11" s="1"/>
  <c r="M1626" i="11"/>
  <c r="N1626" i="11" s="1"/>
  <c r="M1621" i="11"/>
  <c r="N1621" i="11" s="1"/>
  <c r="M1616" i="11"/>
  <c r="N1616" i="11" s="1"/>
  <c r="M1611" i="11"/>
  <c r="N1611" i="11" s="1"/>
  <c r="M1606" i="11"/>
  <c r="N1606" i="11" s="1"/>
  <c r="M1601" i="11"/>
  <c r="N1601" i="11" s="1"/>
  <c r="M1596" i="11"/>
  <c r="N1596" i="11" s="1"/>
  <c r="M1591" i="11"/>
  <c r="N1591" i="11" s="1"/>
  <c r="M1586" i="11"/>
  <c r="N1586" i="11" s="1"/>
  <c r="M1581" i="11"/>
  <c r="N1581" i="11" s="1"/>
  <c r="M1576" i="11"/>
  <c r="N1576" i="11" s="1"/>
  <c r="M1571" i="11"/>
  <c r="N1571" i="11" s="1"/>
  <c r="M1566" i="11"/>
  <c r="N1566" i="11" s="1"/>
  <c r="M1561" i="11"/>
  <c r="N1561" i="11" s="1"/>
  <c r="M1556" i="11"/>
  <c r="N1556" i="11" s="1"/>
  <c r="M1551" i="11"/>
  <c r="N1551" i="11" s="1"/>
  <c r="M1546" i="11"/>
  <c r="N1546" i="11" s="1"/>
  <c r="M1541" i="11"/>
  <c r="N1541" i="11" s="1"/>
  <c r="M1536" i="11"/>
  <c r="N1536" i="11" s="1"/>
  <c r="M1531" i="11"/>
  <c r="N1531" i="11" s="1"/>
  <c r="M1526" i="11"/>
  <c r="N1526" i="11" s="1"/>
  <c r="M1521" i="11"/>
  <c r="N1521" i="11" s="1"/>
  <c r="M1516" i="11"/>
  <c r="N1516" i="11" s="1"/>
  <c r="M1511" i="11"/>
  <c r="N1511" i="11" s="1"/>
  <c r="M1506" i="11"/>
  <c r="N1506" i="11" s="1"/>
  <c r="M1501" i="11"/>
  <c r="N1501" i="11" s="1"/>
  <c r="M1496" i="11"/>
  <c r="N1496" i="11" s="1"/>
  <c r="M1491" i="11"/>
  <c r="N1491" i="11" s="1"/>
  <c r="M1486" i="11"/>
  <c r="N1486" i="11" s="1"/>
  <c r="M1481" i="11"/>
  <c r="N1481" i="11" s="1"/>
  <c r="M1476" i="11"/>
  <c r="N1476" i="11" s="1"/>
  <c r="M1471" i="11"/>
  <c r="N1471" i="11" s="1"/>
  <c r="M1466" i="11"/>
  <c r="N1466" i="11" s="1"/>
  <c r="M1461" i="11"/>
  <c r="N1461" i="11" s="1"/>
  <c r="M1456" i="11"/>
  <c r="N1456" i="11" s="1"/>
  <c r="M1451" i="11"/>
  <c r="N1451" i="11" s="1"/>
  <c r="M1446" i="11"/>
  <c r="N1446" i="11" s="1"/>
  <c r="M1425" i="11"/>
  <c r="N1425" i="11" s="1"/>
  <c r="M1410" i="11"/>
  <c r="N1410" i="11" s="1"/>
  <c r="M1400" i="11"/>
  <c r="N1400" i="11" s="1"/>
  <c r="M1395" i="11"/>
  <c r="N1395" i="11" s="1"/>
  <c r="M1390" i="11"/>
  <c r="N1390" i="11" s="1"/>
  <c r="M1405" i="11"/>
  <c r="N1405" i="11" s="1"/>
  <c r="M1385" i="11"/>
  <c r="N1385" i="11" s="1"/>
  <c r="M1380" i="11"/>
  <c r="N1380" i="11" s="1"/>
  <c r="M1375" i="11"/>
  <c r="N1375" i="11" s="1"/>
  <c r="M1370" i="11"/>
  <c r="N1370" i="11" s="1"/>
  <c r="M1350" i="11"/>
  <c r="N1350" i="11" s="1"/>
  <c r="M1345" i="11"/>
  <c r="N1345" i="11" s="1"/>
  <c r="M1340" i="11"/>
  <c r="N1340" i="11" s="1"/>
  <c r="M1335" i="11"/>
  <c r="N1335" i="11" s="1"/>
  <c r="M1441" i="11"/>
  <c r="N1441" i="11" s="1"/>
  <c r="M1435" i="11"/>
  <c r="N1435" i="11" s="1"/>
  <c r="M1430" i="11"/>
  <c r="N1430" i="11" s="1"/>
  <c r="M1420" i="11"/>
  <c r="N1420" i="11" s="1"/>
  <c r="M1360" i="11"/>
  <c r="N1360" i="11" s="1"/>
  <c r="M1330" i="11"/>
  <c r="N1330" i="11" s="1"/>
  <c r="M1325" i="11"/>
  <c r="N1325" i="11" s="1"/>
  <c r="M1355" i="11"/>
  <c r="N1355" i="11" s="1"/>
  <c r="M1320" i="11"/>
  <c r="N1320" i="11" s="1"/>
  <c r="M1314" i="11"/>
  <c r="N1314" i="11" s="1"/>
  <c r="M1309" i="11"/>
  <c r="N1309" i="11" s="1"/>
  <c r="M1304" i="11"/>
  <c r="N1304" i="11" s="1"/>
  <c r="M1299" i="11"/>
  <c r="N1299" i="11" s="1"/>
  <c r="M1294" i="11"/>
  <c r="N1294" i="11" s="1"/>
  <c r="M1289" i="11"/>
  <c r="N1289" i="11" s="1"/>
  <c r="M1284" i="11"/>
  <c r="N1284" i="11" s="1"/>
  <c r="M1279" i="11"/>
  <c r="N1279" i="11" s="1"/>
  <c r="M1274" i="11"/>
  <c r="N1274" i="11" s="1"/>
  <c r="M649" i="11"/>
  <c r="N649" i="11" s="1"/>
  <c r="M1269" i="11"/>
  <c r="N1269" i="11" s="1"/>
  <c r="M1264" i="11"/>
  <c r="N1264" i="11" s="1"/>
  <c r="M1259" i="11"/>
  <c r="N1259" i="11" s="1"/>
  <c r="M1254" i="11"/>
  <c r="N1254" i="11" s="1"/>
  <c r="M1249" i="11"/>
  <c r="N1249" i="11" s="1"/>
  <c r="M1244" i="11"/>
  <c r="N1244" i="11" s="1"/>
  <c r="M1239" i="11"/>
  <c r="N1239" i="11" s="1"/>
  <c r="M1234" i="11"/>
  <c r="N1234" i="11" s="1"/>
  <c r="M1229" i="11"/>
  <c r="N1229" i="11" s="1"/>
  <c r="M1224" i="11"/>
  <c r="N1224" i="11" s="1"/>
  <c r="M1219" i="11"/>
  <c r="N1219" i="11" s="1"/>
  <c r="M1214" i="11"/>
  <c r="N1214" i="11" s="1"/>
  <c r="M1209" i="11"/>
  <c r="N1209" i="11" s="1"/>
  <c r="M1204" i="11"/>
  <c r="N1204" i="11" s="1"/>
  <c r="M962" i="11"/>
  <c r="N962" i="11" s="1"/>
  <c r="M1191" i="11"/>
  <c r="N1191" i="11" s="1"/>
  <c r="M1196" i="11"/>
  <c r="N1196" i="11" s="1"/>
  <c r="M1186" i="11"/>
  <c r="N1186" i="11" s="1"/>
  <c r="M1181" i="11"/>
  <c r="N1181" i="11" s="1"/>
  <c r="M1176" i="11"/>
  <c r="N1176" i="11" s="1"/>
  <c r="M1171" i="11"/>
  <c r="N1171" i="11" s="1"/>
  <c r="M1161" i="11"/>
  <c r="N1161" i="11" s="1"/>
  <c r="M1166" i="11"/>
  <c r="N1166" i="11" s="1"/>
  <c r="M1156" i="11"/>
  <c r="N1156" i="11" s="1"/>
  <c r="M1151" i="11"/>
  <c r="N1151" i="11" s="1"/>
  <c r="M1141" i="11"/>
  <c r="N1141" i="11" s="1"/>
  <c r="M1146" i="11"/>
  <c r="N1146" i="11" s="1"/>
  <c r="M1136" i="11"/>
  <c r="N1136" i="11" s="1"/>
  <c r="M1131" i="11"/>
  <c r="N1131" i="11" s="1"/>
  <c r="M1126" i="11"/>
  <c r="N1126" i="11" s="1"/>
  <c r="M1121" i="11"/>
  <c r="N1121" i="11" s="1"/>
  <c r="M1116" i="11"/>
  <c r="N1116" i="11" s="1"/>
  <c r="M1111" i="11"/>
  <c r="N1111" i="11" s="1"/>
  <c r="M1106" i="11"/>
  <c r="N1106" i="11" s="1"/>
  <c r="M1101" i="11"/>
  <c r="N1101" i="11" s="1"/>
  <c r="M1096" i="11"/>
  <c r="N1096" i="11" s="1"/>
  <c r="M1091" i="11"/>
  <c r="N1091" i="11" s="1"/>
  <c r="M1086" i="11"/>
  <c r="N1086" i="11" s="1"/>
  <c r="M1081" i="11"/>
  <c r="N1081" i="11" s="1"/>
  <c r="M1076" i="11"/>
  <c r="N1076" i="11" s="1"/>
  <c r="M1071" i="11"/>
  <c r="N1071" i="11" s="1"/>
  <c r="M1066" i="11"/>
  <c r="N1066" i="11" s="1"/>
  <c r="M1061" i="11"/>
  <c r="N1061" i="11" s="1"/>
  <c r="M1056" i="11"/>
  <c r="N1056" i="11" s="1"/>
  <c r="M1051" i="11"/>
  <c r="N1051" i="11" s="1"/>
  <c r="M1046" i="11"/>
  <c r="N1046" i="11" s="1"/>
  <c r="M1041" i="11"/>
  <c r="N1041" i="11" s="1"/>
  <c r="M1036" i="11"/>
  <c r="N1036" i="11" s="1"/>
  <c r="M1031" i="11"/>
  <c r="N1031" i="11" s="1"/>
  <c r="M1026" i="11"/>
  <c r="N1026" i="11" s="1"/>
  <c r="M1021" i="11"/>
  <c r="N1021" i="11" s="1"/>
  <c r="M1016" i="11"/>
  <c r="N1016" i="11" s="1"/>
  <c r="M1011" i="11"/>
  <c r="N1011" i="11" s="1"/>
  <c r="M1006" i="11"/>
  <c r="N1006" i="11" s="1"/>
  <c r="M1001" i="11"/>
  <c r="N1001" i="11" s="1"/>
  <c r="M996" i="11"/>
  <c r="N996" i="11" s="1"/>
  <c r="M991" i="11"/>
  <c r="N991" i="11" s="1"/>
  <c r="M986" i="11"/>
  <c r="N986" i="11" s="1"/>
  <c r="M981" i="11"/>
  <c r="N981" i="11" s="1"/>
  <c r="M976" i="11"/>
  <c r="N976" i="11" s="1"/>
  <c r="M971" i="11"/>
  <c r="N971" i="11" s="1"/>
  <c r="M966" i="11"/>
  <c r="N966" i="11" s="1"/>
  <c r="M960" i="11"/>
  <c r="N960" i="11" s="1"/>
  <c r="M955" i="11"/>
  <c r="N955" i="11" s="1"/>
  <c r="M950" i="11"/>
  <c r="N950" i="11" s="1"/>
  <c r="M945" i="11"/>
  <c r="N945" i="11" s="1"/>
  <c r="M940" i="11"/>
  <c r="N940" i="11" s="1"/>
  <c r="M935" i="11"/>
  <c r="N935" i="11" s="1"/>
  <c r="M930" i="11"/>
  <c r="N930" i="11" s="1"/>
  <c r="M925" i="11"/>
  <c r="N925" i="11" s="1"/>
  <c r="M920" i="11"/>
  <c r="N920" i="11" s="1"/>
  <c r="M915" i="11"/>
  <c r="N915" i="11" s="1"/>
  <c r="M910" i="11"/>
  <c r="N910" i="11" s="1"/>
  <c r="M905" i="11"/>
  <c r="N905" i="11" s="1"/>
  <c r="M900" i="11"/>
  <c r="N900" i="11" s="1"/>
  <c r="M895" i="11"/>
  <c r="N895" i="11" s="1"/>
  <c r="M890" i="11"/>
  <c r="N890" i="11" s="1"/>
  <c r="M885" i="11"/>
  <c r="N885" i="11" s="1"/>
  <c r="M880" i="11"/>
  <c r="N880" i="11" s="1"/>
  <c r="M875" i="11"/>
  <c r="N875" i="11" s="1"/>
  <c r="M870" i="11"/>
  <c r="N870" i="11" s="1"/>
  <c r="M865" i="11"/>
  <c r="N865" i="11" s="1"/>
  <c r="M860" i="11"/>
  <c r="N860" i="11" s="1"/>
  <c r="M855" i="11"/>
  <c r="N855" i="11" s="1"/>
  <c r="M850" i="11"/>
  <c r="N850" i="11" s="1"/>
  <c r="M845" i="11"/>
  <c r="N845" i="11" s="1"/>
  <c r="M839" i="11"/>
  <c r="N839" i="11" s="1"/>
  <c r="M834" i="11"/>
  <c r="N834" i="11" s="1"/>
  <c r="M829" i="11"/>
  <c r="N829" i="11" s="1"/>
  <c r="M824" i="11"/>
  <c r="N824" i="11" s="1"/>
  <c r="M819" i="11"/>
  <c r="N819" i="11" s="1"/>
  <c r="M814" i="11"/>
  <c r="N814" i="11" s="1"/>
  <c r="M809" i="11"/>
  <c r="N809" i="11" s="1"/>
  <c r="M804" i="11"/>
  <c r="N804" i="11" s="1"/>
  <c r="M799" i="11"/>
  <c r="N799" i="11" s="1"/>
  <c r="M794" i="11"/>
  <c r="N794" i="11" s="1"/>
  <c r="M789" i="11"/>
  <c r="N789" i="11" s="1"/>
  <c r="M784" i="11"/>
  <c r="N784" i="11" s="1"/>
  <c r="M779" i="11"/>
  <c r="N779" i="11" s="1"/>
  <c r="M774" i="11"/>
  <c r="N774" i="11" s="1"/>
  <c r="M769" i="11"/>
  <c r="N769" i="11" s="1"/>
  <c r="M764" i="11"/>
  <c r="N764" i="11" s="1"/>
  <c r="M759" i="11"/>
  <c r="N759" i="11" s="1"/>
  <c r="M754" i="11"/>
  <c r="N754" i="11" s="1"/>
  <c r="M749" i="11"/>
  <c r="N749" i="11" s="1"/>
  <c r="M744" i="11"/>
  <c r="N744" i="11" s="1"/>
  <c r="M739" i="11"/>
  <c r="N739" i="11" s="1"/>
  <c r="M734" i="11"/>
  <c r="N734" i="11" s="1"/>
  <c r="M729" i="11"/>
  <c r="N729" i="11" s="1"/>
  <c r="M724" i="11"/>
  <c r="N724" i="11" s="1"/>
  <c r="M719" i="11"/>
  <c r="N719" i="11" s="1"/>
  <c r="M714" i="11"/>
  <c r="N714" i="11" s="1"/>
  <c r="M709" i="11"/>
  <c r="N709" i="11" s="1"/>
  <c r="M704" i="11"/>
  <c r="N704" i="11" s="1"/>
  <c r="M699" i="11"/>
  <c r="N699" i="11" s="1"/>
  <c r="M694" i="11"/>
  <c r="N694" i="11" s="1"/>
  <c r="M689" i="11"/>
  <c r="N689" i="11" s="1"/>
  <c r="M684" i="11"/>
  <c r="N684" i="11" s="1"/>
  <c r="M679" i="11"/>
  <c r="N679" i="11" s="1"/>
  <c r="M674" i="11"/>
  <c r="N674" i="11" s="1"/>
  <c r="M669" i="11"/>
  <c r="N669" i="11" s="1"/>
  <c r="M664" i="11"/>
  <c r="N664" i="11" s="1"/>
  <c r="M659" i="11"/>
  <c r="N659" i="11" s="1"/>
  <c r="M654" i="11"/>
  <c r="N654" i="11" s="1"/>
  <c r="M644" i="11"/>
  <c r="N644" i="11" s="1"/>
  <c r="M639" i="11"/>
  <c r="N639" i="11" s="1"/>
  <c r="M634" i="11"/>
  <c r="N634" i="11" s="1"/>
  <c r="M629" i="11"/>
  <c r="N629" i="11" s="1"/>
  <c r="M624" i="11"/>
  <c r="N624" i="11" s="1"/>
  <c r="M619" i="11"/>
  <c r="N619" i="11" s="1"/>
  <c r="M614" i="11"/>
  <c r="N614" i="11" s="1"/>
  <c r="M609" i="11"/>
  <c r="N609" i="11" s="1"/>
  <c r="M604" i="11"/>
  <c r="N604" i="11" s="1"/>
  <c r="M840" i="11"/>
  <c r="N840" i="11" s="1"/>
  <c r="M596" i="11"/>
  <c r="N596" i="11" s="1"/>
  <c r="M591" i="11"/>
  <c r="N591" i="11" s="1"/>
  <c r="M586" i="11"/>
  <c r="N586" i="11" s="1"/>
  <c r="M581" i="11"/>
  <c r="N581" i="11" s="1"/>
  <c r="M576" i="11"/>
  <c r="N576" i="11" s="1"/>
  <c r="M571" i="11"/>
  <c r="N571" i="11" s="1"/>
  <c r="M566" i="11"/>
  <c r="N566" i="11" s="1"/>
  <c r="M561" i="11"/>
  <c r="N561" i="11" s="1"/>
  <c r="M556" i="11"/>
  <c r="N556" i="11" s="1"/>
  <c r="M551" i="11"/>
  <c r="N551" i="11" s="1"/>
  <c r="M546" i="11"/>
  <c r="N546" i="11" s="1"/>
  <c r="M541" i="11"/>
  <c r="N541" i="11" s="1"/>
  <c r="M536" i="11"/>
  <c r="N536" i="11" s="1"/>
  <c r="M531" i="11"/>
  <c r="N531" i="11" s="1"/>
  <c r="M526" i="11"/>
  <c r="N526" i="11" s="1"/>
  <c r="M521" i="11"/>
  <c r="N521" i="11" s="1"/>
  <c r="M516" i="11"/>
  <c r="N516" i="11" s="1"/>
  <c r="M511" i="11"/>
  <c r="N511" i="11" s="1"/>
  <c r="M506" i="11"/>
  <c r="N506" i="11" s="1"/>
  <c r="M501" i="11"/>
  <c r="N501" i="11" s="1"/>
  <c r="M496" i="11"/>
  <c r="N496" i="11" s="1"/>
  <c r="M491" i="11"/>
  <c r="N491" i="11" s="1"/>
  <c r="M486" i="11"/>
  <c r="N486" i="11" s="1"/>
  <c r="M480" i="11"/>
  <c r="N480" i="11" s="1"/>
  <c r="M475" i="11"/>
  <c r="N475" i="11" s="1"/>
  <c r="M470" i="11"/>
  <c r="N470" i="11" s="1"/>
  <c r="M465" i="11"/>
  <c r="N465" i="11" s="1"/>
  <c r="M460" i="11"/>
  <c r="N460" i="11" s="1"/>
  <c r="M455" i="11"/>
  <c r="N455" i="11" s="1"/>
  <c r="M450" i="11"/>
  <c r="N450" i="11" s="1"/>
  <c r="M445" i="11"/>
  <c r="N445" i="11" s="1"/>
  <c r="M334" i="11"/>
  <c r="N334" i="11" s="1"/>
  <c r="M329" i="11"/>
  <c r="N329" i="11" s="1"/>
  <c r="M324" i="11"/>
  <c r="N324" i="11" s="1"/>
  <c r="M319" i="11"/>
  <c r="N319" i="11" s="1"/>
  <c r="M314" i="11"/>
  <c r="N314" i="11" s="1"/>
  <c r="M309" i="11"/>
  <c r="N309" i="11" s="1"/>
  <c r="M304" i="11"/>
  <c r="N304" i="11" s="1"/>
  <c r="M440" i="11"/>
  <c r="N440" i="11" s="1"/>
  <c r="M435" i="11"/>
  <c r="N435" i="11" s="1"/>
  <c r="M430" i="11"/>
  <c r="N430" i="11" s="1"/>
  <c r="M425" i="11"/>
  <c r="N425" i="11" s="1"/>
  <c r="M420" i="11"/>
  <c r="N420" i="11" s="1"/>
  <c r="M415" i="11"/>
  <c r="N415" i="11" s="1"/>
  <c r="M410" i="11"/>
  <c r="N410" i="11" s="1"/>
  <c r="M370" i="11"/>
  <c r="N370" i="11" s="1"/>
  <c r="M365" i="11"/>
  <c r="N365" i="11" s="1"/>
  <c r="M359" i="11"/>
  <c r="N359" i="11" s="1"/>
  <c r="M354" i="11"/>
  <c r="N354" i="11" s="1"/>
  <c r="M349" i="11"/>
  <c r="N349" i="11" s="1"/>
  <c r="M344" i="11"/>
  <c r="N344" i="11" s="1"/>
  <c r="M339" i="11"/>
  <c r="N339" i="11" s="1"/>
  <c r="M405" i="11"/>
  <c r="N405" i="11" s="1"/>
  <c r="M400" i="11"/>
  <c r="N400" i="11" s="1"/>
  <c r="M390" i="11"/>
  <c r="N390" i="11" s="1"/>
  <c r="M385" i="11"/>
  <c r="N385" i="11" s="1"/>
  <c r="M380" i="11"/>
  <c r="N380" i="11" s="1"/>
  <c r="M375" i="11"/>
  <c r="N375" i="11" s="1"/>
  <c r="M299" i="11"/>
  <c r="N299" i="11" s="1"/>
  <c r="M294" i="11"/>
  <c r="N294" i="11" s="1"/>
  <c r="M289" i="11"/>
  <c r="N289" i="11" s="1"/>
  <c r="M284" i="11"/>
  <c r="N284" i="11" s="1"/>
  <c r="M279" i="11"/>
  <c r="N279" i="11" s="1"/>
  <c r="M274" i="11"/>
  <c r="N274" i="11" s="1"/>
  <c r="M269" i="11"/>
  <c r="N269" i="11" s="1"/>
  <c r="M264" i="11"/>
  <c r="N264" i="11" s="1"/>
  <c r="M259" i="11"/>
  <c r="N259" i="11" s="1"/>
  <c r="M254" i="11"/>
  <c r="N254" i="11" s="1"/>
  <c r="M249" i="11"/>
  <c r="N249" i="11" s="1"/>
  <c r="M244" i="11"/>
  <c r="N244" i="11" s="1"/>
  <c r="M239" i="11"/>
  <c r="N239" i="11" s="1"/>
  <c r="M234" i="11"/>
  <c r="N234" i="11" s="1"/>
  <c r="M229" i="11"/>
  <c r="N229" i="11" s="1"/>
  <c r="M224" i="11"/>
  <c r="N224" i="11" s="1"/>
  <c r="M219" i="11"/>
  <c r="N219" i="11" s="1"/>
  <c r="M214" i="11"/>
  <c r="N214" i="11" s="1"/>
  <c r="M209" i="11"/>
  <c r="N209" i="11" s="1"/>
  <c r="M204" i="11"/>
  <c r="N204" i="11" s="1"/>
  <c r="M199" i="11"/>
  <c r="N199" i="11" s="1"/>
  <c r="M194" i="11"/>
  <c r="N194" i="11" s="1"/>
  <c r="M189" i="11"/>
  <c r="N189" i="11" s="1"/>
  <c r="M184" i="11"/>
  <c r="N184" i="11" s="1"/>
  <c r="M179" i="11"/>
  <c r="N179" i="11" s="1"/>
  <c r="M174" i="11"/>
  <c r="N174" i="11" s="1"/>
  <c r="M169" i="11"/>
  <c r="N169" i="11" s="1"/>
  <c r="M164" i="11"/>
  <c r="N164" i="11" s="1"/>
  <c r="M159" i="11"/>
  <c r="N159" i="11" s="1"/>
  <c r="M154" i="11"/>
  <c r="N154" i="11" s="1"/>
  <c r="M149" i="11"/>
  <c r="N149" i="11" s="1"/>
  <c r="M144" i="11"/>
  <c r="N144" i="11" s="1"/>
  <c r="M139" i="11"/>
  <c r="N139" i="11" s="1"/>
  <c r="M134" i="11"/>
  <c r="N134" i="11" s="1"/>
  <c r="M129" i="11"/>
  <c r="N129" i="11" s="1"/>
  <c r="M124" i="11"/>
  <c r="N124" i="11" s="1"/>
  <c r="M119" i="11"/>
  <c r="N119" i="11" s="1"/>
  <c r="M114" i="11"/>
  <c r="N114" i="11" s="1"/>
  <c r="M109" i="11"/>
  <c r="N109" i="11" s="1"/>
  <c r="M104" i="11"/>
  <c r="N104" i="11" s="1"/>
  <c r="M99" i="11"/>
  <c r="N99" i="11" s="1"/>
  <c r="M94" i="11"/>
  <c r="N94" i="11" s="1"/>
  <c r="M89" i="11"/>
  <c r="N89" i="11" s="1"/>
  <c r="M84" i="11"/>
  <c r="N84" i="11" s="1"/>
  <c r="M79" i="11"/>
  <c r="N79" i="11" s="1"/>
  <c r="M74" i="11"/>
  <c r="N74" i="11" s="1"/>
  <c r="M69" i="11"/>
  <c r="N69" i="11" s="1"/>
  <c r="M64" i="11"/>
  <c r="N64" i="11" s="1"/>
  <c r="M59" i="11"/>
  <c r="N59" i="11" s="1"/>
  <c r="M54" i="11"/>
  <c r="N54" i="11" s="1"/>
  <c r="M49" i="11"/>
  <c r="N49" i="11" s="1"/>
  <c r="M44" i="11"/>
  <c r="N44" i="11" s="1"/>
  <c r="M39" i="11"/>
  <c r="N39" i="11" s="1"/>
  <c r="M34" i="11"/>
  <c r="N34" i="11" s="1"/>
  <c r="M29" i="11"/>
  <c r="N29" i="11" s="1"/>
  <c r="M24" i="11"/>
  <c r="N24" i="11" s="1"/>
  <c r="M19" i="11"/>
  <c r="N19" i="11" s="1"/>
  <c r="M14" i="11"/>
  <c r="N14" i="11" s="1"/>
  <c r="M9" i="11"/>
  <c r="N9" i="11" s="1"/>
  <c r="M4" i="11"/>
  <c r="N4" i="11" s="1"/>
  <c r="M2994" i="11"/>
  <c r="N2994" i="11" s="1"/>
  <c r="M2989" i="11"/>
  <c r="N2989" i="11" s="1"/>
  <c r="M2984" i="11"/>
  <c r="N2984" i="11" s="1"/>
  <c r="M2979" i="11"/>
  <c r="N2979" i="11" s="1"/>
  <c r="M2974" i="11"/>
  <c r="N2974" i="11" s="1"/>
  <c r="M2969" i="11"/>
  <c r="N2969" i="11" s="1"/>
  <c r="M2964" i="11"/>
  <c r="N2964" i="11" s="1"/>
  <c r="M2959" i="11"/>
  <c r="N2959" i="11" s="1"/>
  <c r="M2954" i="11"/>
  <c r="N2954" i="11" s="1"/>
  <c r="M2949" i="11"/>
  <c r="N2949" i="11" s="1"/>
  <c r="M2944" i="11"/>
  <c r="N2944" i="11" s="1"/>
  <c r="M2939" i="11"/>
  <c r="N2939" i="11" s="1"/>
  <c r="M2934" i="11"/>
  <c r="N2934" i="11" s="1"/>
  <c r="M2929" i="11"/>
  <c r="N2929" i="11" s="1"/>
  <c r="M2924" i="11"/>
  <c r="N2924" i="11" s="1"/>
  <c r="M2919" i="11"/>
  <c r="N2919" i="11" s="1"/>
  <c r="M2914" i="11"/>
  <c r="N2914" i="11" s="1"/>
  <c r="M2909" i="11"/>
  <c r="N2909" i="11" s="1"/>
  <c r="M2904" i="11"/>
  <c r="N2904" i="11" s="1"/>
  <c r="M2899" i="11"/>
  <c r="N2899" i="11" s="1"/>
  <c r="M2894" i="11"/>
  <c r="N2894" i="11" s="1"/>
  <c r="M2889" i="11"/>
  <c r="N2889" i="11" s="1"/>
  <c r="M2884" i="11"/>
  <c r="N2884" i="11" s="1"/>
  <c r="M2879" i="11"/>
  <c r="N2879" i="11" s="1"/>
  <c r="M2873" i="11"/>
  <c r="N2873" i="11" s="1"/>
  <c r="M2868" i="11"/>
  <c r="N2868" i="11" s="1"/>
  <c r="M2863" i="11"/>
  <c r="N2863" i="11" s="1"/>
  <c r="M2858" i="11"/>
  <c r="N2858" i="11" s="1"/>
  <c r="M2853" i="11"/>
  <c r="N2853" i="11" s="1"/>
  <c r="M2793" i="11"/>
  <c r="N2793" i="11" s="1"/>
  <c r="M2843" i="11"/>
  <c r="N2843" i="11" s="1"/>
  <c r="M2833" i="11"/>
  <c r="N2833" i="11" s="1"/>
  <c r="M2828" i="11"/>
  <c r="N2828" i="11" s="1"/>
  <c r="M2823" i="11"/>
  <c r="N2823" i="11" s="1"/>
  <c r="M2818" i="11"/>
  <c r="N2818" i="11" s="1"/>
  <c r="M2813" i="11"/>
  <c r="N2813" i="11" s="1"/>
  <c r="M2798" i="11"/>
  <c r="N2798" i="11" s="1"/>
  <c r="M2848" i="11"/>
  <c r="N2848" i="11" s="1"/>
  <c r="M2838" i="11"/>
  <c r="N2838" i="11" s="1"/>
  <c r="M2808" i="11"/>
  <c r="N2808" i="11" s="1"/>
  <c r="M2803" i="11"/>
  <c r="N2803" i="11" s="1"/>
  <c r="M2788" i="11"/>
  <c r="N2788" i="11" s="1"/>
  <c r="M2783" i="11"/>
  <c r="N2783" i="11" s="1"/>
  <c r="M2778" i="11"/>
  <c r="N2778" i="11" s="1"/>
  <c r="M2773" i="11"/>
  <c r="N2773" i="11" s="1"/>
  <c r="M2768" i="11"/>
  <c r="N2768" i="11" s="1"/>
  <c r="M2763" i="11"/>
  <c r="N2763" i="11" s="1"/>
  <c r="M2758" i="11"/>
  <c r="N2758" i="11" s="1"/>
  <c r="M2753" i="11"/>
  <c r="N2753" i="11" s="1"/>
  <c r="M2748" i="11"/>
  <c r="N2748" i="11" s="1"/>
  <c r="M2743" i="11"/>
  <c r="N2743" i="11" s="1"/>
  <c r="M2738" i="11"/>
  <c r="N2738" i="11" s="1"/>
  <c r="M2733" i="11"/>
  <c r="N2733" i="11" s="1"/>
  <c r="M2728" i="11"/>
  <c r="N2728" i="11" s="1"/>
  <c r="M2723" i="11"/>
  <c r="N2723" i="11" s="1"/>
  <c r="M2718" i="11"/>
  <c r="N2718" i="11" s="1"/>
  <c r="M2713" i="11"/>
  <c r="N2713" i="11" s="1"/>
  <c r="M2708" i="11"/>
  <c r="N2708" i="11" s="1"/>
  <c r="M2703" i="11"/>
  <c r="N2703" i="11" s="1"/>
  <c r="M2698" i="11"/>
  <c r="N2698" i="11" s="1"/>
  <c r="M2693" i="11"/>
  <c r="N2693" i="11" s="1"/>
  <c r="M2688" i="11"/>
  <c r="N2688" i="11" s="1"/>
  <c r="M2683" i="11"/>
  <c r="N2683" i="11" s="1"/>
  <c r="M2678" i="11"/>
  <c r="N2678" i="11" s="1"/>
  <c r="M2673" i="11"/>
  <c r="N2673" i="11" s="1"/>
  <c r="M2668" i="11"/>
  <c r="N2668" i="11" s="1"/>
  <c r="M2663" i="11"/>
  <c r="N2663" i="11" s="1"/>
  <c r="M2658" i="11"/>
  <c r="N2658" i="11" s="1"/>
  <c r="M2653" i="11"/>
  <c r="N2653" i="11" s="1"/>
  <c r="M2648" i="11"/>
  <c r="N2648" i="11" s="1"/>
  <c r="M2643" i="11"/>
  <c r="N2643" i="11" s="1"/>
  <c r="M2638" i="11"/>
  <c r="N2638" i="11" s="1"/>
  <c r="M2633" i="11"/>
  <c r="N2633" i="11" s="1"/>
  <c r="M2608" i="11"/>
  <c r="N2608" i="11" s="1"/>
  <c r="M2628" i="11"/>
  <c r="N2628" i="11" s="1"/>
  <c r="M2623" i="11"/>
  <c r="N2623" i="11" s="1"/>
  <c r="M2618" i="11"/>
  <c r="N2618" i="11" s="1"/>
  <c r="M2613" i="11"/>
  <c r="N2613" i="11" s="1"/>
  <c r="M2603" i="11"/>
  <c r="N2603" i="11" s="1"/>
  <c r="M2598" i="11"/>
  <c r="N2598" i="11" s="1"/>
  <c r="M2593" i="11"/>
  <c r="N2593" i="11" s="1"/>
  <c r="M2588" i="11"/>
  <c r="N2588" i="11" s="1"/>
  <c r="M2583" i="11"/>
  <c r="N2583" i="11" s="1"/>
  <c r="M2578" i="11"/>
  <c r="N2578" i="11" s="1"/>
  <c r="M2573" i="11"/>
  <c r="N2573" i="11" s="1"/>
  <c r="M2568" i="11"/>
  <c r="N2568" i="11" s="1"/>
  <c r="M2563" i="11"/>
  <c r="N2563" i="11" s="1"/>
  <c r="M2558" i="11"/>
  <c r="N2558" i="11" s="1"/>
  <c r="M2553" i="11"/>
  <c r="N2553" i="11" s="1"/>
  <c r="M2548" i="11"/>
  <c r="N2548" i="11" s="1"/>
  <c r="M2543" i="11"/>
  <c r="N2543" i="11" s="1"/>
  <c r="M2538" i="11"/>
  <c r="N2538" i="11" s="1"/>
  <c r="M2533" i="11"/>
  <c r="N2533" i="11" s="1"/>
  <c r="M2528" i="11"/>
  <c r="N2528" i="11" s="1"/>
  <c r="M2523" i="11"/>
  <c r="N2523" i="11" s="1"/>
  <c r="M2518" i="11"/>
  <c r="N2518" i="11" s="1"/>
  <c r="M2513" i="11"/>
  <c r="N2513" i="11" s="1"/>
  <c r="M2508" i="11"/>
  <c r="N2508" i="11" s="1"/>
  <c r="M2503" i="11"/>
  <c r="N2503" i="11" s="1"/>
  <c r="M2498" i="11"/>
  <c r="N2498" i="11" s="1"/>
  <c r="M2493" i="11"/>
  <c r="N2493" i="11" s="1"/>
  <c r="M2488" i="11"/>
  <c r="N2488" i="11" s="1"/>
  <c r="M2483" i="11"/>
  <c r="N2483" i="11" s="1"/>
  <c r="M2478" i="11"/>
  <c r="N2478" i="11" s="1"/>
  <c r="M2473" i="11"/>
  <c r="N2473" i="11" s="1"/>
  <c r="M2468" i="11"/>
  <c r="N2468" i="11" s="1"/>
  <c r="M2463" i="11"/>
  <c r="N2463" i="11" s="1"/>
  <c r="M2458" i="11"/>
  <c r="N2458" i="11" s="1"/>
  <c r="M2453" i="11"/>
  <c r="N2453" i="11" s="1"/>
  <c r="M2448" i="11"/>
  <c r="N2448" i="11" s="1"/>
  <c r="M2443" i="11"/>
  <c r="N2443" i="11" s="1"/>
  <c r="M2438" i="11"/>
  <c r="N2438" i="11" s="1"/>
  <c r="M2433" i="11"/>
  <c r="N2433" i="11" s="1"/>
  <c r="M2428" i="11"/>
  <c r="N2428" i="11" s="1"/>
  <c r="M2423" i="11"/>
  <c r="N2423" i="11" s="1"/>
  <c r="M2418" i="11"/>
  <c r="N2418" i="11" s="1"/>
  <c r="M2413" i="11"/>
  <c r="N2413" i="11" s="1"/>
  <c r="M2408" i="11"/>
  <c r="N2408" i="11" s="1"/>
  <c r="M2403" i="11"/>
  <c r="N2403" i="11" s="1"/>
  <c r="M2398" i="11"/>
  <c r="N2398" i="11" s="1"/>
  <c r="M2384" i="11"/>
  <c r="N2384" i="11" s="1"/>
  <c r="M2379" i="11"/>
  <c r="N2379" i="11" s="1"/>
  <c r="M2374" i="11"/>
  <c r="N2374" i="11" s="1"/>
  <c r="M2369" i="11"/>
  <c r="N2369" i="11" s="1"/>
  <c r="M2364" i="11"/>
  <c r="N2364" i="11" s="1"/>
  <c r="M2359" i="11"/>
  <c r="N2359" i="11" s="1"/>
  <c r="M2354" i="11"/>
  <c r="N2354" i="11" s="1"/>
  <c r="M2349" i="11"/>
  <c r="N2349" i="11" s="1"/>
  <c r="M2344" i="11"/>
  <c r="N2344" i="11" s="1"/>
  <c r="M2339" i="11"/>
  <c r="N2339" i="11" s="1"/>
  <c r="M2334" i="11"/>
  <c r="N2334" i="11" s="1"/>
  <c r="M2329" i="11"/>
  <c r="N2329" i="11" s="1"/>
  <c r="M2324" i="11"/>
  <c r="N2324" i="11" s="1"/>
  <c r="M2319" i="11"/>
  <c r="N2319" i="11" s="1"/>
  <c r="M2314" i="11"/>
  <c r="N2314" i="11" s="1"/>
  <c r="M2309" i="11"/>
  <c r="N2309" i="11" s="1"/>
  <c r="M2304" i="11"/>
  <c r="N2304" i="11" s="1"/>
  <c r="M2299" i="11"/>
  <c r="N2299" i="11" s="1"/>
  <c r="M2294" i="11"/>
  <c r="N2294" i="11" s="1"/>
  <c r="M2289" i="11"/>
  <c r="N2289" i="11" s="1"/>
  <c r="M2284" i="11"/>
  <c r="N2284" i="11" s="1"/>
  <c r="M2279" i="11"/>
  <c r="N2279" i="11" s="1"/>
  <c r="M2274" i="11"/>
  <c r="N2274" i="11" s="1"/>
  <c r="M2269" i="11"/>
  <c r="N2269" i="11" s="1"/>
  <c r="M2264" i="11"/>
  <c r="N2264" i="11" s="1"/>
  <c r="M2259" i="11"/>
  <c r="N2259" i="11" s="1"/>
  <c r="M2254" i="11"/>
  <c r="N2254" i="11" s="1"/>
  <c r="M2249" i="11"/>
  <c r="N2249" i="11" s="1"/>
  <c r="M2244" i="11"/>
  <c r="N2244" i="11" s="1"/>
  <c r="M2239" i="11"/>
  <c r="N2239" i="11" s="1"/>
  <c r="M2234" i="11"/>
  <c r="N2234" i="11" s="1"/>
  <c r="M2229" i="11"/>
  <c r="N2229" i="11" s="1"/>
  <c r="M2224" i="11"/>
  <c r="N2224" i="11" s="1"/>
  <c r="M2219" i="11"/>
  <c r="N2219" i="11" s="1"/>
  <c r="M2214" i="11"/>
  <c r="N2214" i="11" s="1"/>
  <c r="M2209" i="11"/>
  <c r="N2209" i="11" s="1"/>
  <c r="M2204" i="11"/>
  <c r="N2204" i="11" s="1"/>
  <c r="M2199" i="11"/>
  <c r="N2199" i="11" s="1"/>
  <c r="M2194" i="11"/>
  <c r="N2194" i="11" s="1"/>
  <c r="M2189" i="11"/>
  <c r="N2189" i="11" s="1"/>
  <c r="M2184" i="11"/>
  <c r="N2184" i="11" s="1"/>
  <c r="M2179" i="11"/>
  <c r="N2179" i="11" s="1"/>
  <c r="M2174" i="11"/>
  <c r="N2174" i="11" s="1"/>
  <c r="M2169" i="11"/>
  <c r="N2169" i="11" s="1"/>
  <c r="M2164" i="11"/>
  <c r="N2164" i="11" s="1"/>
  <c r="M2159" i="11"/>
  <c r="N2159" i="11" s="1"/>
  <c r="M2154" i="11"/>
  <c r="N2154" i="11" s="1"/>
  <c r="M2149" i="11"/>
  <c r="N2149" i="11" s="1"/>
  <c r="M2144" i="11"/>
  <c r="N2144" i="11" s="1"/>
  <c r="M2139" i="11"/>
  <c r="N2139" i="11" s="1"/>
  <c r="M2134" i="11"/>
  <c r="N2134" i="11" s="1"/>
  <c r="M2129" i="11"/>
  <c r="N2129" i="11" s="1"/>
  <c r="M2124" i="11"/>
  <c r="N2124" i="11" s="1"/>
  <c r="M2119" i="11"/>
  <c r="N2119" i="11" s="1"/>
  <c r="M2114" i="11"/>
  <c r="N2114" i="11" s="1"/>
  <c r="M2109" i="11"/>
  <c r="N2109" i="11" s="1"/>
  <c r="M2104" i="11"/>
  <c r="N2104" i="11" s="1"/>
  <c r="M2099" i="11"/>
  <c r="N2099" i="11" s="1"/>
  <c r="M2094" i="11"/>
  <c r="N2094" i="11" s="1"/>
  <c r="M2089" i="11"/>
  <c r="N2089" i="11" s="1"/>
  <c r="M2084" i="11"/>
  <c r="N2084" i="11" s="1"/>
  <c r="M2079" i="11"/>
  <c r="N2079" i="11" s="1"/>
  <c r="M2074" i="11"/>
  <c r="N2074" i="11" s="1"/>
  <c r="M2069" i="11"/>
  <c r="N2069" i="11" s="1"/>
  <c r="M2064" i="11"/>
  <c r="N2064" i="11" s="1"/>
  <c r="M2059" i="11"/>
  <c r="N2059" i="11" s="1"/>
  <c r="M2054" i="11"/>
  <c r="N2054" i="11" s="1"/>
  <c r="M2049" i="11"/>
  <c r="N2049" i="11" s="1"/>
  <c r="M2044" i="11"/>
  <c r="N2044" i="11" s="1"/>
  <c r="M2039" i="11"/>
  <c r="N2039" i="11" s="1"/>
  <c r="M2034" i="11"/>
  <c r="N2034" i="11" s="1"/>
  <c r="M2029" i="11"/>
  <c r="N2029" i="11" s="1"/>
  <c r="M2024" i="11"/>
  <c r="N2024" i="11" s="1"/>
  <c r="M2019" i="11"/>
  <c r="N2019" i="11" s="1"/>
  <c r="M2014" i="11"/>
  <c r="N2014" i="11" s="1"/>
  <c r="M2009" i="11"/>
  <c r="N2009" i="11" s="1"/>
  <c r="M2004" i="11"/>
  <c r="N2004" i="11" s="1"/>
  <c r="M1999" i="11"/>
  <c r="N1999" i="11" s="1"/>
  <c r="M1994" i="11"/>
  <c r="N1994" i="11" s="1"/>
  <c r="M1989" i="11"/>
  <c r="N1989" i="11" s="1"/>
  <c r="M1984" i="11"/>
  <c r="N1984" i="11" s="1"/>
  <c r="M1979" i="11"/>
  <c r="N1979" i="11" s="1"/>
  <c r="M1974" i="11"/>
  <c r="N1974" i="11" s="1"/>
  <c r="M1969" i="11"/>
  <c r="N1969" i="11" s="1"/>
  <c r="M1964" i="11"/>
  <c r="N1964" i="11" s="1"/>
  <c r="M1959" i="11"/>
  <c r="N1959" i="11" s="1"/>
  <c r="M1954" i="11"/>
  <c r="N1954" i="11" s="1"/>
  <c r="M1949" i="11"/>
  <c r="N1949" i="11" s="1"/>
  <c r="M1944" i="11"/>
  <c r="N1944" i="11" s="1"/>
  <c r="M1939" i="11"/>
  <c r="N1939" i="11" s="1"/>
  <c r="M1934" i="11"/>
  <c r="N1934" i="11" s="1"/>
  <c r="M1929" i="11"/>
  <c r="N1929" i="11" s="1"/>
  <c r="M1924" i="11"/>
  <c r="N1924" i="11" s="1"/>
  <c r="M1919" i="11"/>
  <c r="N1919" i="11" s="1"/>
  <c r="M1913" i="11"/>
  <c r="N1913" i="11" s="1"/>
  <c r="M1908" i="11"/>
  <c r="N1908" i="11" s="1"/>
  <c r="M1903" i="11"/>
  <c r="N1903" i="11" s="1"/>
  <c r="M1898" i="11"/>
  <c r="N1898" i="11" s="1"/>
  <c r="M1893" i="11"/>
  <c r="N1893" i="11" s="1"/>
  <c r="M1888" i="11"/>
  <c r="N1888" i="11" s="1"/>
  <c r="M1883" i="11"/>
  <c r="N1883" i="11" s="1"/>
  <c r="M1878" i="11"/>
  <c r="N1878" i="11" s="1"/>
  <c r="M1873" i="11"/>
  <c r="N1873" i="11" s="1"/>
  <c r="M1868" i="11"/>
  <c r="N1868" i="11" s="1"/>
  <c r="M1863" i="11"/>
  <c r="N1863" i="11" s="1"/>
  <c r="M1858" i="11"/>
  <c r="N1858" i="11" s="1"/>
  <c r="M1853" i="11"/>
  <c r="N1853" i="11" s="1"/>
  <c r="M1848" i="11"/>
  <c r="N1848" i="11" s="1"/>
  <c r="M1843" i="11"/>
  <c r="N1843" i="11" s="1"/>
  <c r="M1838" i="11"/>
  <c r="N1838" i="11" s="1"/>
  <c r="M1833" i="11"/>
  <c r="N1833" i="11" s="1"/>
  <c r="M1828" i="11"/>
  <c r="N1828" i="11" s="1"/>
  <c r="M1823" i="11"/>
  <c r="N1823" i="11" s="1"/>
  <c r="M1818" i="11"/>
  <c r="N1818" i="11" s="1"/>
  <c r="M1813" i="11"/>
  <c r="N1813" i="11" s="1"/>
  <c r="M1808" i="11"/>
  <c r="N1808" i="11" s="1"/>
  <c r="M1803" i="11"/>
  <c r="N1803" i="11" s="1"/>
  <c r="M483" i="11"/>
  <c r="N483" i="11" s="1"/>
  <c r="M1795" i="11"/>
  <c r="N1795" i="11" s="1"/>
  <c r="M1790" i="11"/>
  <c r="N1790" i="11" s="1"/>
  <c r="M1785" i="11"/>
  <c r="N1785" i="11" s="1"/>
  <c r="M1780" i="11"/>
  <c r="N1780" i="11" s="1"/>
  <c r="M1775" i="11"/>
  <c r="N1775" i="11" s="1"/>
  <c r="M1770" i="11"/>
  <c r="N1770" i="11" s="1"/>
  <c r="M1765" i="11"/>
  <c r="N1765" i="11" s="1"/>
  <c r="M1760" i="11"/>
  <c r="N1760" i="11" s="1"/>
  <c r="M1755" i="11"/>
  <c r="N1755" i="11" s="1"/>
  <c r="M1750" i="11"/>
  <c r="N1750" i="11" s="1"/>
  <c r="M1745" i="11"/>
  <c r="N1745" i="11" s="1"/>
  <c r="M1740" i="11"/>
  <c r="N1740" i="11" s="1"/>
  <c r="M1735" i="11"/>
  <c r="N1735" i="11" s="1"/>
  <c r="M1730" i="11"/>
  <c r="N1730" i="11" s="1"/>
  <c r="M1725" i="11"/>
  <c r="N1725" i="11" s="1"/>
  <c r="M1720" i="11"/>
  <c r="N1720" i="11" s="1"/>
  <c r="M1715" i="11"/>
  <c r="N1715" i="11" s="1"/>
  <c r="M1710" i="11"/>
  <c r="N1710" i="11" s="1"/>
  <c r="M1705" i="11"/>
  <c r="N1705" i="11" s="1"/>
  <c r="M1700" i="11"/>
  <c r="N1700" i="11" s="1"/>
  <c r="M1695" i="11"/>
  <c r="N1695" i="11" s="1"/>
  <c r="M1690" i="11"/>
  <c r="N1690" i="11" s="1"/>
  <c r="M1685" i="11"/>
  <c r="N1685" i="11" s="1"/>
  <c r="M1680" i="11"/>
  <c r="N1680" i="11" s="1"/>
  <c r="M1675" i="11"/>
  <c r="N1675" i="11" s="1"/>
  <c r="M1670" i="11"/>
  <c r="N1670" i="11" s="1"/>
  <c r="M1665" i="11"/>
  <c r="N1665" i="11" s="1"/>
  <c r="M1660" i="11"/>
  <c r="N1660" i="11" s="1"/>
  <c r="M1655" i="11"/>
  <c r="N1655" i="11" s="1"/>
  <c r="M1650" i="11"/>
  <c r="N1650" i="11" s="1"/>
  <c r="M1645" i="11"/>
  <c r="N1645" i="11" s="1"/>
  <c r="M1640" i="11"/>
  <c r="N1640" i="11" s="1"/>
  <c r="M1635" i="11"/>
  <c r="N1635" i="11" s="1"/>
  <c r="M1630" i="11"/>
  <c r="N1630" i="11" s="1"/>
  <c r="M1625" i="11"/>
  <c r="N1625" i="11" s="1"/>
  <c r="M1620" i="11"/>
  <c r="N1620" i="11" s="1"/>
  <c r="M1615" i="11"/>
  <c r="N1615" i="11" s="1"/>
  <c r="M1610" i="11"/>
  <c r="N1610" i="11" s="1"/>
  <c r="M1605" i="11"/>
  <c r="N1605" i="11" s="1"/>
  <c r="M1600" i="11"/>
  <c r="N1600" i="11" s="1"/>
  <c r="M1595" i="11"/>
  <c r="N1595" i="11" s="1"/>
  <c r="M1590" i="11"/>
  <c r="N1590" i="11" s="1"/>
  <c r="M1585" i="11"/>
  <c r="N1585" i="11" s="1"/>
  <c r="M1580" i="11"/>
  <c r="N1580" i="11" s="1"/>
  <c r="M1575" i="11"/>
  <c r="N1575" i="11" s="1"/>
  <c r="M1570" i="11"/>
  <c r="N1570" i="11" s="1"/>
  <c r="M1565" i="11"/>
  <c r="N1565" i="11" s="1"/>
  <c r="M1560" i="11"/>
  <c r="N1560" i="11" s="1"/>
  <c r="M1555" i="11"/>
  <c r="N1555" i="11" s="1"/>
  <c r="M1550" i="11"/>
  <c r="N1550" i="11" s="1"/>
  <c r="M1545" i="11"/>
  <c r="N1545" i="11" s="1"/>
  <c r="M1540" i="11"/>
  <c r="N1540" i="11" s="1"/>
  <c r="M1535" i="11"/>
  <c r="N1535" i="11" s="1"/>
  <c r="M1530" i="11"/>
  <c r="N1530" i="11" s="1"/>
  <c r="M1525" i="11"/>
  <c r="N1525" i="11" s="1"/>
  <c r="M1520" i="11"/>
  <c r="N1520" i="11" s="1"/>
  <c r="M1515" i="11"/>
  <c r="N1515" i="11" s="1"/>
  <c r="M1510" i="11"/>
  <c r="N1510" i="11" s="1"/>
  <c r="M1505" i="11"/>
  <c r="N1505" i="11" s="1"/>
  <c r="M1500" i="11"/>
  <c r="N1500" i="11" s="1"/>
  <c r="M1495" i="11"/>
  <c r="N1495" i="11" s="1"/>
  <c r="M1490" i="11"/>
  <c r="N1490" i="11" s="1"/>
  <c r="M1485" i="11"/>
  <c r="N1485" i="11" s="1"/>
  <c r="M1480" i="11"/>
  <c r="N1480" i="11" s="1"/>
  <c r="M1475" i="11"/>
  <c r="N1475" i="11" s="1"/>
  <c r="M1470" i="11"/>
  <c r="N1470" i="11" s="1"/>
  <c r="M1465" i="11"/>
  <c r="N1465" i="11" s="1"/>
  <c r="M1460" i="11"/>
  <c r="N1460" i="11" s="1"/>
  <c r="M1455" i="11"/>
  <c r="N1455" i="11" s="1"/>
  <c r="M1450" i="11"/>
  <c r="N1450" i="11" s="1"/>
  <c r="M1445" i="11"/>
  <c r="N1445" i="11" s="1"/>
  <c r="M1424" i="11"/>
  <c r="N1424" i="11" s="1"/>
  <c r="M1409" i="11"/>
  <c r="N1409" i="11" s="1"/>
  <c r="M1399" i="11"/>
  <c r="N1399" i="11" s="1"/>
  <c r="M1394" i="11"/>
  <c r="N1394" i="11" s="1"/>
  <c r="M1389" i="11"/>
  <c r="N1389" i="11" s="1"/>
  <c r="M1404" i="11"/>
  <c r="N1404" i="11" s="1"/>
  <c r="M1384" i="11"/>
  <c r="N1384" i="11" s="1"/>
  <c r="M1379" i="11"/>
  <c r="N1379" i="11" s="1"/>
  <c r="M1374" i="11"/>
  <c r="N1374" i="11" s="1"/>
  <c r="M1369" i="11"/>
  <c r="N1369" i="11" s="1"/>
  <c r="M1349" i="11"/>
  <c r="N1349" i="11" s="1"/>
  <c r="M1344" i="11"/>
  <c r="N1344" i="11" s="1"/>
  <c r="M1339" i="11"/>
  <c r="N1339" i="11" s="1"/>
  <c r="M1334" i="11"/>
  <c r="N1334" i="11" s="1"/>
  <c r="M1439" i="11"/>
  <c r="N1439" i="11" s="1"/>
  <c r="M1434" i="11"/>
  <c r="N1434" i="11" s="1"/>
  <c r="M1429" i="11"/>
  <c r="N1429" i="11" s="1"/>
  <c r="M1419" i="11"/>
  <c r="N1419" i="11" s="1"/>
  <c r="M1359" i="11"/>
  <c r="N1359" i="11" s="1"/>
  <c r="M1329" i="11"/>
  <c r="N1329" i="11" s="1"/>
  <c r="M1324" i="11"/>
  <c r="N1324" i="11" s="1"/>
  <c r="M1354" i="11"/>
  <c r="N1354" i="11" s="1"/>
  <c r="M1318" i="11"/>
  <c r="N1318" i="11" s="1"/>
  <c r="M1313" i="11"/>
  <c r="N1313" i="11" s="1"/>
  <c r="M1308" i="11"/>
  <c r="N1308" i="11" s="1"/>
  <c r="M1303" i="11"/>
  <c r="N1303" i="11" s="1"/>
  <c r="M1298" i="11"/>
  <c r="N1298" i="11" s="1"/>
  <c r="M1293" i="11"/>
  <c r="N1293" i="11" s="1"/>
  <c r="M1288" i="11"/>
  <c r="N1288" i="11" s="1"/>
  <c r="M1283" i="11"/>
  <c r="N1283" i="11" s="1"/>
  <c r="M1278" i="11"/>
  <c r="N1278" i="11" s="1"/>
  <c r="M1273" i="11"/>
  <c r="N1273" i="11" s="1"/>
  <c r="M648" i="11"/>
  <c r="N648" i="11" s="1"/>
  <c r="M1268" i="11"/>
  <c r="N1268" i="11" s="1"/>
  <c r="M1263" i="11"/>
  <c r="N1263" i="11" s="1"/>
  <c r="M1258" i="11"/>
  <c r="N1258" i="11" s="1"/>
  <c r="M1253" i="11"/>
  <c r="N1253" i="11" s="1"/>
  <c r="M1248" i="11"/>
  <c r="N1248" i="11" s="1"/>
  <c r="M1243" i="11"/>
  <c r="N1243" i="11" s="1"/>
  <c r="M1238" i="11"/>
  <c r="N1238" i="11" s="1"/>
  <c r="M1233" i="11"/>
  <c r="N1233" i="11" s="1"/>
  <c r="M1228" i="11"/>
  <c r="N1228" i="11" s="1"/>
  <c r="M1223" i="11"/>
  <c r="N1223" i="11" s="1"/>
  <c r="M1218" i="11"/>
  <c r="N1218" i="11" s="1"/>
  <c r="M1213" i="11"/>
  <c r="N1213" i="11" s="1"/>
  <c r="M1208" i="11"/>
  <c r="N1208" i="11" s="1"/>
  <c r="M1203" i="11"/>
  <c r="N1203" i="11" s="1"/>
  <c r="M362" i="11"/>
  <c r="N362" i="11" s="1"/>
  <c r="M1190" i="11"/>
  <c r="N1190" i="11" s="1"/>
  <c r="M1195" i="11"/>
  <c r="N1195" i="11" s="1"/>
  <c r="M1185" i="11"/>
  <c r="N1185" i="11" s="1"/>
  <c r="M1180" i="11"/>
  <c r="N1180" i="11" s="1"/>
  <c r="M1175" i="11"/>
  <c r="N1175" i="11" s="1"/>
  <c r="M1170" i="11"/>
  <c r="N1170" i="11" s="1"/>
  <c r="M1160" i="11"/>
  <c r="N1160" i="11" s="1"/>
  <c r="M1165" i="11"/>
  <c r="N1165" i="11" s="1"/>
  <c r="M1155" i="11"/>
  <c r="N1155" i="11" s="1"/>
  <c r="M1150" i="11"/>
  <c r="N1150" i="11" s="1"/>
  <c r="M1140" i="11"/>
  <c r="N1140" i="11" s="1"/>
  <c r="M1145" i="11"/>
  <c r="N1145" i="11" s="1"/>
  <c r="M1135" i="11"/>
  <c r="N1135" i="11" s="1"/>
  <c r="M1130" i="11"/>
  <c r="N1130" i="11" s="1"/>
  <c r="M1125" i="11"/>
  <c r="N1125" i="11" s="1"/>
  <c r="M1120" i="11"/>
  <c r="N1120" i="11" s="1"/>
  <c r="M1115" i="11"/>
  <c r="N1115" i="11" s="1"/>
  <c r="M1110" i="11"/>
  <c r="N1110" i="11" s="1"/>
  <c r="M1105" i="11"/>
  <c r="N1105" i="11" s="1"/>
  <c r="M1100" i="11"/>
  <c r="N1100" i="11" s="1"/>
  <c r="M1095" i="11"/>
  <c r="N1095" i="11" s="1"/>
  <c r="M1090" i="11"/>
  <c r="N1090" i="11" s="1"/>
  <c r="M1085" i="11"/>
  <c r="N1085" i="11" s="1"/>
  <c r="M1080" i="11"/>
  <c r="N1080" i="11" s="1"/>
  <c r="M1075" i="11"/>
  <c r="N1075" i="11" s="1"/>
  <c r="M1070" i="11"/>
  <c r="N1070" i="11" s="1"/>
  <c r="M1065" i="11"/>
  <c r="N1065" i="11" s="1"/>
  <c r="M1060" i="11"/>
  <c r="N1060" i="11" s="1"/>
  <c r="M1055" i="11"/>
  <c r="N1055" i="11" s="1"/>
  <c r="M1050" i="11"/>
  <c r="N1050" i="11" s="1"/>
  <c r="M1045" i="11"/>
  <c r="N1045" i="11" s="1"/>
  <c r="M1040" i="11"/>
  <c r="N1040" i="11" s="1"/>
  <c r="M1035" i="11"/>
  <c r="N1035" i="11" s="1"/>
  <c r="M1030" i="11"/>
  <c r="N1030" i="11" s="1"/>
  <c r="M1025" i="11"/>
  <c r="N1025" i="11" s="1"/>
  <c r="M1020" i="11"/>
  <c r="N1020" i="11" s="1"/>
  <c r="M1015" i="11"/>
  <c r="N1015" i="11" s="1"/>
  <c r="M1010" i="11"/>
  <c r="N1010" i="11" s="1"/>
  <c r="M1005" i="11"/>
  <c r="N1005" i="11" s="1"/>
  <c r="M1000" i="11"/>
  <c r="N1000" i="11" s="1"/>
  <c r="M995" i="11"/>
  <c r="N995" i="11" s="1"/>
  <c r="M990" i="11"/>
  <c r="N990" i="11" s="1"/>
  <c r="M985" i="11"/>
  <c r="N985" i="11" s="1"/>
  <c r="M980" i="11"/>
  <c r="N980" i="11" s="1"/>
  <c r="M975" i="11"/>
  <c r="N975" i="11" s="1"/>
  <c r="M970" i="11"/>
  <c r="N970" i="11" s="1"/>
  <c r="M965" i="11"/>
  <c r="N965" i="11" s="1"/>
  <c r="M959" i="11"/>
  <c r="N959" i="11" s="1"/>
  <c r="M954" i="11"/>
  <c r="N954" i="11" s="1"/>
  <c r="M949" i="11"/>
  <c r="N949" i="11" s="1"/>
  <c r="M944" i="11"/>
  <c r="N944" i="11" s="1"/>
  <c r="M939" i="11"/>
  <c r="N939" i="11" s="1"/>
  <c r="M934" i="11"/>
  <c r="N934" i="11" s="1"/>
  <c r="M929" i="11"/>
  <c r="N929" i="11" s="1"/>
  <c r="M924" i="11"/>
  <c r="N924" i="11" s="1"/>
  <c r="M919" i="11"/>
  <c r="N919" i="11" s="1"/>
  <c r="M914" i="11"/>
  <c r="N914" i="11" s="1"/>
  <c r="M909" i="11"/>
  <c r="N909" i="11" s="1"/>
  <c r="M904" i="11"/>
  <c r="N904" i="11" s="1"/>
  <c r="M899" i="11"/>
  <c r="N899" i="11" s="1"/>
  <c r="M894" i="11"/>
  <c r="N894" i="11" s="1"/>
  <c r="M889" i="11"/>
  <c r="N889" i="11" s="1"/>
  <c r="M884" i="11"/>
  <c r="N884" i="11" s="1"/>
  <c r="M879" i="11"/>
  <c r="N879" i="11" s="1"/>
  <c r="M874" i="11"/>
  <c r="N874" i="11" s="1"/>
  <c r="M869" i="11"/>
  <c r="N869" i="11" s="1"/>
  <c r="M864" i="11"/>
  <c r="N864" i="11" s="1"/>
  <c r="M859" i="11"/>
  <c r="N859" i="11" s="1"/>
  <c r="M854" i="11"/>
  <c r="N854" i="11" s="1"/>
  <c r="M849" i="11"/>
  <c r="N849" i="11" s="1"/>
  <c r="M844" i="11"/>
  <c r="N844" i="11" s="1"/>
  <c r="M838" i="11"/>
  <c r="N838" i="11" s="1"/>
  <c r="M833" i="11"/>
  <c r="N833" i="11" s="1"/>
  <c r="M828" i="11"/>
  <c r="N828" i="11" s="1"/>
  <c r="M823" i="11"/>
  <c r="N823" i="11" s="1"/>
  <c r="M818" i="11"/>
  <c r="N818" i="11" s="1"/>
  <c r="M813" i="11"/>
  <c r="N813" i="11" s="1"/>
  <c r="M808" i="11"/>
  <c r="N808" i="11" s="1"/>
  <c r="M803" i="11"/>
  <c r="N803" i="11" s="1"/>
  <c r="M798" i="11"/>
  <c r="N798" i="11" s="1"/>
  <c r="M793" i="11"/>
  <c r="N793" i="11" s="1"/>
  <c r="M788" i="11"/>
  <c r="N788" i="11" s="1"/>
  <c r="M783" i="11"/>
  <c r="N783" i="11" s="1"/>
  <c r="M778" i="11"/>
  <c r="N778" i="11" s="1"/>
  <c r="M773" i="11"/>
  <c r="N773" i="11" s="1"/>
  <c r="M768" i="11"/>
  <c r="N768" i="11" s="1"/>
  <c r="M763" i="11"/>
  <c r="N763" i="11" s="1"/>
  <c r="M758" i="11"/>
  <c r="N758" i="11" s="1"/>
  <c r="M753" i="11"/>
  <c r="N753" i="11" s="1"/>
  <c r="M748" i="11"/>
  <c r="N748" i="11" s="1"/>
  <c r="M743" i="11"/>
  <c r="N743" i="11" s="1"/>
  <c r="M738" i="11"/>
  <c r="N738" i="11" s="1"/>
  <c r="M733" i="11"/>
  <c r="N733" i="11" s="1"/>
  <c r="M728" i="11"/>
  <c r="N728" i="11" s="1"/>
  <c r="M723" i="11"/>
  <c r="N723" i="11" s="1"/>
  <c r="M718" i="11"/>
  <c r="N718" i="11" s="1"/>
  <c r="M713" i="11"/>
  <c r="N713" i="11" s="1"/>
  <c r="M708" i="11"/>
  <c r="N708" i="11" s="1"/>
  <c r="M703" i="11"/>
  <c r="N703" i="11" s="1"/>
  <c r="M698" i="11"/>
  <c r="N698" i="11" s="1"/>
  <c r="M693" i="11"/>
  <c r="N693" i="11" s="1"/>
  <c r="M688" i="11"/>
  <c r="N688" i="11" s="1"/>
  <c r="M683" i="11"/>
  <c r="N683" i="11" s="1"/>
  <c r="M678" i="11"/>
  <c r="N678" i="11" s="1"/>
  <c r="M673" i="11"/>
  <c r="N673" i="11" s="1"/>
  <c r="M668" i="11"/>
  <c r="N668" i="11" s="1"/>
  <c r="M663" i="11"/>
  <c r="N663" i="11" s="1"/>
  <c r="M658" i="11"/>
  <c r="N658" i="11" s="1"/>
  <c r="M653" i="11"/>
  <c r="N653" i="11" s="1"/>
  <c r="M643" i="11"/>
  <c r="N643" i="11" s="1"/>
  <c r="M638" i="11"/>
  <c r="N638" i="11" s="1"/>
  <c r="M633" i="11"/>
  <c r="N633" i="11" s="1"/>
  <c r="M628" i="11"/>
  <c r="N628" i="11" s="1"/>
  <c r="M623" i="11"/>
  <c r="N623" i="11" s="1"/>
  <c r="M618" i="11"/>
  <c r="N618" i="11" s="1"/>
  <c r="M613" i="11"/>
  <c r="N613" i="11" s="1"/>
  <c r="M608" i="11"/>
  <c r="N608" i="11" s="1"/>
  <c r="M603" i="11"/>
  <c r="N603" i="11" s="1"/>
  <c r="M600" i="11"/>
  <c r="N600" i="11" s="1"/>
  <c r="M595" i="11"/>
  <c r="N595" i="11" s="1"/>
  <c r="M590" i="11"/>
  <c r="N590" i="11" s="1"/>
  <c r="M585" i="11"/>
  <c r="N585" i="11" s="1"/>
  <c r="M580" i="11"/>
  <c r="N580" i="11" s="1"/>
  <c r="M575" i="11"/>
  <c r="N575" i="11" s="1"/>
  <c r="M570" i="11"/>
  <c r="N570" i="11" s="1"/>
  <c r="M565" i="11"/>
  <c r="N565" i="11" s="1"/>
  <c r="M560" i="11"/>
  <c r="N560" i="11" s="1"/>
  <c r="M555" i="11"/>
  <c r="N555" i="11" s="1"/>
  <c r="M550" i="11"/>
  <c r="N550" i="11" s="1"/>
  <c r="M545" i="11"/>
  <c r="N545" i="11" s="1"/>
  <c r="M540" i="11"/>
  <c r="N540" i="11" s="1"/>
  <c r="M535" i="11"/>
  <c r="N535" i="11" s="1"/>
  <c r="M530" i="11"/>
  <c r="N530" i="11" s="1"/>
  <c r="M525" i="11"/>
  <c r="N525" i="11" s="1"/>
  <c r="M520" i="11"/>
  <c r="N520" i="11" s="1"/>
  <c r="M515" i="11"/>
  <c r="N515" i="11" s="1"/>
  <c r="M510" i="11"/>
  <c r="N510" i="11" s="1"/>
  <c r="M505" i="11"/>
  <c r="N505" i="11" s="1"/>
  <c r="M500" i="11"/>
  <c r="N500" i="11" s="1"/>
  <c r="M495" i="11"/>
  <c r="N495" i="11" s="1"/>
  <c r="M490" i="11"/>
  <c r="N490" i="11" s="1"/>
  <c r="M485" i="11"/>
  <c r="N485" i="11" s="1"/>
  <c r="M479" i="11"/>
  <c r="N479" i="11" s="1"/>
  <c r="M474" i="11"/>
  <c r="N474" i="11" s="1"/>
  <c r="M469" i="11"/>
  <c r="N469" i="11" s="1"/>
  <c r="M464" i="11"/>
  <c r="N464" i="11" s="1"/>
  <c r="M459" i="11"/>
  <c r="N459" i="11" s="1"/>
  <c r="M454" i="11"/>
  <c r="N454" i="11" s="1"/>
  <c r="M449" i="11"/>
  <c r="N449" i="11" s="1"/>
  <c r="M444" i="11"/>
  <c r="N444" i="11" s="1"/>
  <c r="M333" i="11"/>
  <c r="N333" i="11" s="1"/>
  <c r="M328" i="11"/>
  <c r="N328" i="11" s="1"/>
  <c r="M323" i="11"/>
  <c r="N323" i="11" s="1"/>
  <c r="M318" i="11"/>
  <c r="N318" i="11" s="1"/>
  <c r="M313" i="11"/>
  <c r="N313" i="11" s="1"/>
  <c r="M308" i="11"/>
  <c r="N308" i="11" s="1"/>
  <c r="M303" i="11"/>
  <c r="N303" i="11" s="1"/>
  <c r="M439" i="11"/>
  <c r="N439" i="11" s="1"/>
  <c r="M434" i="11"/>
  <c r="N434" i="11" s="1"/>
  <c r="M429" i="11"/>
  <c r="N429" i="11" s="1"/>
  <c r="M424" i="11"/>
  <c r="N424" i="11" s="1"/>
  <c r="M419" i="11"/>
  <c r="N419" i="11" s="1"/>
  <c r="M414" i="11"/>
  <c r="N414" i="11" s="1"/>
  <c r="M409" i="11"/>
  <c r="N409" i="11" s="1"/>
  <c r="M369" i="11"/>
  <c r="N369" i="11" s="1"/>
  <c r="M364" i="11"/>
  <c r="N364" i="11" s="1"/>
  <c r="M358" i="11"/>
  <c r="N358" i="11" s="1"/>
  <c r="M353" i="11"/>
  <c r="N353" i="11" s="1"/>
  <c r="M348" i="11"/>
  <c r="N348" i="11" s="1"/>
  <c r="M343" i="11"/>
  <c r="N343" i="11" s="1"/>
  <c r="M338" i="11"/>
  <c r="N338" i="11" s="1"/>
  <c r="M404" i="11"/>
  <c r="N404" i="11" s="1"/>
  <c r="M399" i="11"/>
  <c r="N399" i="11" s="1"/>
  <c r="M394" i="11"/>
  <c r="N394" i="11" s="1"/>
  <c r="M389" i="11"/>
  <c r="N389" i="11" s="1"/>
  <c r="M384" i="11"/>
  <c r="N384" i="11" s="1"/>
  <c r="M379" i="11"/>
  <c r="N379" i="11" s="1"/>
  <c r="M374" i="11"/>
  <c r="N374" i="11" s="1"/>
  <c r="M298" i="11"/>
  <c r="N298" i="11" s="1"/>
  <c r="M293" i="11"/>
  <c r="N293" i="11" s="1"/>
  <c r="M288" i="11"/>
  <c r="N288" i="11" s="1"/>
  <c r="M283" i="11"/>
  <c r="N283" i="11" s="1"/>
  <c r="M278" i="11"/>
  <c r="N278" i="11" s="1"/>
  <c r="M273" i="11"/>
  <c r="N273" i="11" s="1"/>
  <c r="M268" i="11"/>
  <c r="N268" i="11" s="1"/>
  <c r="M263" i="11"/>
  <c r="N263" i="11" s="1"/>
  <c r="M258" i="11"/>
  <c r="N258" i="11" s="1"/>
  <c r="M253" i="11"/>
  <c r="N253" i="11" s="1"/>
  <c r="M248" i="11"/>
  <c r="N248" i="11" s="1"/>
  <c r="M243" i="11"/>
  <c r="N243" i="11" s="1"/>
  <c r="M238" i="11"/>
  <c r="N238" i="11" s="1"/>
  <c r="M233" i="11"/>
  <c r="N233" i="11" s="1"/>
  <c r="M228" i="11"/>
  <c r="N228" i="11" s="1"/>
  <c r="M223" i="11"/>
  <c r="N223" i="11" s="1"/>
  <c r="M218" i="11"/>
  <c r="N218" i="11" s="1"/>
  <c r="M213" i="11"/>
  <c r="N213" i="11" s="1"/>
  <c r="M208" i="11"/>
  <c r="N208" i="11" s="1"/>
  <c r="M203" i="11"/>
  <c r="N203" i="11" s="1"/>
  <c r="M198" i="11"/>
  <c r="N198" i="11" s="1"/>
  <c r="M193" i="11"/>
  <c r="N193" i="11" s="1"/>
  <c r="M188" i="11"/>
  <c r="N188" i="11" s="1"/>
  <c r="M183" i="11"/>
  <c r="N183" i="11" s="1"/>
  <c r="M178" i="11"/>
  <c r="N178" i="11" s="1"/>
  <c r="M173" i="11"/>
  <c r="N173" i="11" s="1"/>
  <c r="M168" i="11"/>
  <c r="N168" i="11" s="1"/>
  <c r="M163" i="11"/>
  <c r="N163" i="11" s="1"/>
  <c r="M158" i="11"/>
  <c r="N158" i="11" s="1"/>
  <c r="M153" i="11"/>
  <c r="N153" i="11" s="1"/>
  <c r="M148" i="11"/>
  <c r="N148" i="11" s="1"/>
  <c r="M143" i="11"/>
  <c r="N143" i="11" s="1"/>
  <c r="M138" i="11"/>
  <c r="N138" i="11" s="1"/>
  <c r="M133" i="11"/>
  <c r="N133" i="11" s="1"/>
  <c r="M128" i="11"/>
  <c r="N128" i="11" s="1"/>
  <c r="M123" i="11"/>
  <c r="N123" i="11" s="1"/>
  <c r="M118" i="11"/>
  <c r="N118" i="11" s="1"/>
  <c r="M113" i="11"/>
  <c r="N113" i="11" s="1"/>
  <c r="M108" i="11"/>
  <c r="N108" i="11" s="1"/>
  <c r="M103" i="11"/>
  <c r="N103" i="11" s="1"/>
  <c r="M98" i="11"/>
  <c r="N98" i="11" s="1"/>
  <c r="M93" i="11"/>
  <c r="N93" i="11" s="1"/>
  <c r="M88" i="11"/>
  <c r="N88" i="11" s="1"/>
  <c r="M83" i="11"/>
  <c r="N83" i="11" s="1"/>
  <c r="M78" i="11"/>
  <c r="N78" i="11" s="1"/>
  <c r="M73" i="11"/>
  <c r="N73" i="11" s="1"/>
  <c r="M68" i="11"/>
  <c r="N68" i="11" s="1"/>
  <c r="M63" i="11"/>
  <c r="N63" i="11" s="1"/>
  <c r="M58" i="11"/>
  <c r="N58" i="11" s="1"/>
  <c r="M53" i="11"/>
  <c r="N53" i="11" s="1"/>
  <c r="M48" i="11"/>
  <c r="N48" i="11" s="1"/>
  <c r="M43" i="11"/>
  <c r="N43" i="11" s="1"/>
  <c r="M38" i="11"/>
  <c r="N38" i="11" s="1"/>
  <c r="M33" i="11"/>
  <c r="N33" i="11" s="1"/>
  <c r="M28" i="11"/>
  <c r="N28" i="11" s="1"/>
  <c r="M23" i="11"/>
  <c r="N23" i="11" s="1"/>
  <c r="M18" i="11"/>
  <c r="N18" i="11" s="1"/>
  <c r="M13" i="11"/>
  <c r="N13" i="11" s="1"/>
  <c r="M8" i="11"/>
  <c r="N8" i="11" s="1"/>
  <c r="M3" i="11"/>
  <c r="N3" i="11" s="1"/>
  <c r="M2993" i="11"/>
  <c r="N2993" i="11" s="1"/>
  <c r="M2988" i="11"/>
  <c r="N2988" i="11" s="1"/>
  <c r="M2983" i="11"/>
  <c r="N2983" i="11" s="1"/>
  <c r="M2978" i="11"/>
  <c r="N2978" i="11" s="1"/>
  <c r="M2973" i="11"/>
  <c r="N2973" i="11" s="1"/>
  <c r="M2968" i="11"/>
  <c r="N2968" i="11" s="1"/>
  <c r="M2963" i="11"/>
  <c r="N2963" i="11" s="1"/>
  <c r="M2958" i="11"/>
  <c r="N2958" i="11" s="1"/>
  <c r="M2953" i="11"/>
  <c r="N2953" i="11" s="1"/>
  <c r="M2948" i="11"/>
  <c r="N2948" i="11" s="1"/>
  <c r="M2943" i="11"/>
  <c r="N2943" i="11" s="1"/>
  <c r="M2938" i="11"/>
  <c r="N2938" i="11" s="1"/>
  <c r="M2933" i="11"/>
  <c r="N2933" i="11" s="1"/>
  <c r="M2928" i="11"/>
  <c r="N2928" i="11" s="1"/>
  <c r="M2923" i="11"/>
  <c r="N2923" i="11" s="1"/>
  <c r="M2918" i="11"/>
  <c r="N2918" i="11" s="1"/>
  <c r="M2913" i="11"/>
  <c r="N2913" i="11" s="1"/>
  <c r="M2908" i="11"/>
  <c r="N2908" i="11" s="1"/>
  <c r="M2903" i="11"/>
  <c r="N2903" i="11" s="1"/>
  <c r="M2898" i="11"/>
  <c r="N2898" i="11" s="1"/>
  <c r="M2893" i="11"/>
  <c r="N2893" i="11" s="1"/>
  <c r="M2888" i="11"/>
  <c r="N2888" i="11" s="1"/>
  <c r="M2883" i="11"/>
  <c r="N2883" i="11" s="1"/>
  <c r="M2878" i="11"/>
  <c r="N2878" i="11" s="1"/>
  <c r="M2872" i="11"/>
  <c r="N2872" i="11" s="1"/>
  <c r="M2867" i="11"/>
  <c r="N2867" i="11" s="1"/>
  <c r="M2862" i="11"/>
  <c r="N2862" i="11" s="1"/>
  <c r="M2857" i="11"/>
  <c r="N2857" i="11" s="1"/>
  <c r="M2852" i="11"/>
  <c r="N2852" i="11" s="1"/>
  <c r="M2792" i="11"/>
  <c r="N2792" i="11" s="1"/>
  <c r="M2842" i="11"/>
  <c r="N2842" i="11" s="1"/>
  <c r="M2832" i="11"/>
  <c r="N2832" i="11" s="1"/>
  <c r="M2827" i="11"/>
  <c r="N2827" i="11" s="1"/>
  <c r="M2822" i="11"/>
  <c r="N2822" i="11" s="1"/>
  <c r="M2817" i="11"/>
  <c r="N2817" i="11" s="1"/>
  <c r="M2812" i="11"/>
  <c r="N2812" i="11" s="1"/>
  <c r="M2797" i="11"/>
  <c r="N2797" i="11" s="1"/>
  <c r="M2847" i="11"/>
  <c r="N2847" i="11" s="1"/>
  <c r="M2837" i="11"/>
  <c r="N2837" i="11" s="1"/>
  <c r="M2807" i="11"/>
  <c r="N2807" i="11" s="1"/>
  <c r="M2802" i="11"/>
  <c r="N2802" i="11" s="1"/>
  <c r="M2787" i="11"/>
  <c r="N2787" i="11" s="1"/>
  <c r="M2782" i="11"/>
  <c r="N2782" i="11" s="1"/>
  <c r="M2777" i="11"/>
  <c r="N2777" i="11" s="1"/>
  <c r="M2772" i="11"/>
  <c r="N2772" i="11" s="1"/>
  <c r="M2767" i="11"/>
  <c r="N2767" i="11" s="1"/>
  <c r="M2762" i="11"/>
  <c r="N2762" i="11" s="1"/>
  <c r="M2757" i="11"/>
  <c r="N2757" i="11" s="1"/>
  <c r="M2752" i="11"/>
  <c r="N2752" i="11" s="1"/>
  <c r="M2747" i="11"/>
  <c r="N2747" i="11" s="1"/>
  <c r="M2742" i="11"/>
  <c r="N2742" i="11" s="1"/>
  <c r="M2737" i="11"/>
  <c r="N2737" i="11" s="1"/>
  <c r="M2732" i="11"/>
  <c r="N2732" i="11" s="1"/>
  <c r="M2727" i="11"/>
  <c r="N2727" i="11" s="1"/>
  <c r="M2722" i="11"/>
  <c r="N2722" i="11" s="1"/>
  <c r="M2717" i="11"/>
  <c r="N2717" i="11" s="1"/>
  <c r="M2712" i="11"/>
  <c r="N2712" i="11" s="1"/>
  <c r="M2707" i="11"/>
  <c r="N2707" i="11" s="1"/>
  <c r="M2702" i="11"/>
  <c r="N2702" i="11" s="1"/>
  <c r="M2697" i="11"/>
  <c r="N2697" i="11" s="1"/>
  <c r="M2692" i="11"/>
  <c r="N2692" i="11" s="1"/>
  <c r="M2687" i="11"/>
  <c r="N2687" i="11" s="1"/>
  <c r="M2682" i="11"/>
  <c r="N2682" i="11" s="1"/>
  <c r="M2677" i="11"/>
  <c r="N2677" i="11" s="1"/>
  <c r="M2672" i="11"/>
  <c r="N2672" i="11" s="1"/>
  <c r="M2667" i="11"/>
  <c r="N2667" i="11" s="1"/>
  <c r="M2662" i="11"/>
  <c r="N2662" i="11" s="1"/>
  <c r="M2657" i="11"/>
  <c r="N2657" i="11" s="1"/>
  <c r="M2652" i="11"/>
  <c r="N2652" i="11" s="1"/>
  <c r="M2647" i="11"/>
  <c r="N2647" i="11" s="1"/>
  <c r="M2642" i="11"/>
  <c r="N2642" i="11" s="1"/>
  <c r="M2637" i="11"/>
  <c r="N2637" i="11" s="1"/>
  <c r="M2632" i="11"/>
  <c r="N2632" i="11" s="1"/>
  <c r="M2607" i="11"/>
  <c r="N2607" i="11" s="1"/>
  <c r="M2627" i="11"/>
  <c r="N2627" i="11" s="1"/>
  <c r="M2622" i="11"/>
  <c r="N2622" i="11" s="1"/>
  <c r="M2617" i="11"/>
  <c r="N2617" i="11" s="1"/>
  <c r="M2612" i="11"/>
  <c r="N2612" i="11" s="1"/>
  <c r="M2602" i="11"/>
  <c r="N2602" i="11" s="1"/>
  <c r="M2597" i="11"/>
  <c r="N2597" i="11" s="1"/>
  <c r="M2592" i="11"/>
  <c r="N2592" i="11" s="1"/>
  <c r="M2587" i="11"/>
  <c r="N2587" i="11" s="1"/>
  <c r="M2582" i="11"/>
  <c r="N2582" i="11" s="1"/>
  <c r="M2577" i="11"/>
  <c r="N2577" i="11" s="1"/>
  <c r="M2572" i="11"/>
  <c r="N2572" i="11" s="1"/>
  <c r="M2567" i="11"/>
  <c r="N2567" i="11" s="1"/>
  <c r="M2562" i="11"/>
  <c r="N2562" i="11" s="1"/>
  <c r="M2557" i="11"/>
  <c r="N2557" i="11" s="1"/>
  <c r="M2552" i="11"/>
  <c r="N2552" i="11" s="1"/>
  <c r="M2547" i="11"/>
  <c r="N2547" i="11" s="1"/>
  <c r="M2542" i="11"/>
  <c r="N2542" i="11" s="1"/>
  <c r="M2537" i="11"/>
  <c r="N2537" i="11" s="1"/>
  <c r="M2532" i="11"/>
  <c r="N2532" i="11" s="1"/>
  <c r="M2527" i="11"/>
  <c r="N2527" i="11" s="1"/>
  <c r="M2522" i="11"/>
  <c r="N2522" i="11" s="1"/>
  <c r="M2517" i="11"/>
  <c r="N2517" i="11" s="1"/>
  <c r="M2512" i="11"/>
  <c r="N2512" i="11" s="1"/>
  <c r="M2507" i="11"/>
  <c r="N2507" i="11" s="1"/>
  <c r="M2502" i="11"/>
  <c r="N2502" i="11" s="1"/>
  <c r="M2497" i="11"/>
  <c r="N2497" i="11" s="1"/>
  <c r="M2492" i="11"/>
  <c r="N2492" i="11" s="1"/>
  <c r="M2487" i="11"/>
  <c r="N2487" i="11" s="1"/>
  <c r="M2482" i="11"/>
  <c r="N2482" i="11" s="1"/>
  <c r="M2477" i="11"/>
  <c r="N2477" i="11" s="1"/>
  <c r="M2472" i="11"/>
  <c r="N2472" i="11" s="1"/>
  <c r="M2467" i="11"/>
  <c r="N2467" i="11" s="1"/>
  <c r="M2462" i="11"/>
  <c r="N2462" i="11" s="1"/>
  <c r="M2457" i="11"/>
  <c r="N2457" i="11" s="1"/>
  <c r="M2452" i="11"/>
  <c r="N2452" i="11" s="1"/>
  <c r="M2447" i="11"/>
  <c r="N2447" i="11" s="1"/>
  <c r="M2442" i="11"/>
  <c r="N2442" i="11" s="1"/>
  <c r="M2437" i="11"/>
  <c r="N2437" i="11" s="1"/>
  <c r="M2432" i="11"/>
  <c r="N2432" i="11" s="1"/>
  <c r="M2427" i="11"/>
  <c r="N2427" i="11" s="1"/>
  <c r="M2422" i="11"/>
  <c r="N2422" i="11" s="1"/>
  <c r="M2417" i="11"/>
  <c r="N2417" i="11" s="1"/>
  <c r="M2412" i="11"/>
  <c r="N2412" i="11" s="1"/>
  <c r="M2407" i="11"/>
  <c r="N2407" i="11" s="1"/>
  <c r="M2402" i="11"/>
  <c r="N2402" i="11" s="1"/>
  <c r="M2397" i="11"/>
  <c r="N2397" i="11" s="1"/>
  <c r="M2388" i="11"/>
  <c r="N2388" i="11" s="1"/>
  <c r="M2383" i="11"/>
  <c r="N2383" i="11" s="1"/>
  <c r="M2378" i="11"/>
  <c r="N2378" i="11" s="1"/>
  <c r="M2373" i="11"/>
  <c r="N2373" i="11" s="1"/>
  <c r="M2368" i="11"/>
  <c r="N2368" i="11" s="1"/>
  <c r="M2363" i="11"/>
  <c r="N2363" i="11" s="1"/>
  <c r="M2358" i="11"/>
  <c r="N2358" i="11" s="1"/>
  <c r="M2353" i="11"/>
  <c r="N2353" i="11" s="1"/>
  <c r="M2348" i="11"/>
  <c r="N2348" i="11" s="1"/>
  <c r="M2343" i="11"/>
  <c r="N2343" i="11" s="1"/>
  <c r="M2338" i="11"/>
  <c r="N2338" i="11" s="1"/>
  <c r="M2333" i="11"/>
  <c r="N2333" i="11" s="1"/>
  <c r="M2328" i="11"/>
  <c r="N2328" i="11" s="1"/>
  <c r="M2323" i="11"/>
  <c r="N2323" i="11" s="1"/>
  <c r="M2318" i="11"/>
  <c r="N2318" i="11" s="1"/>
  <c r="M2313" i="11"/>
  <c r="N2313" i="11" s="1"/>
  <c r="M2308" i="11"/>
  <c r="N2308" i="11" s="1"/>
  <c r="M2303" i="11"/>
  <c r="N2303" i="11" s="1"/>
  <c r="M2298" i="11"/>
  <c r="N2298" i="11" s="1"/>
  <c r="M2293" i="11"/>
  <c r="N2293" i="11" s="1"/>
  <c r="M2288" i="11"/>
  <c r="N2288" i="11" s="1"/>
  <c r="M2283" i="11"/>
  <c r="N2283" i="11" s="1"/>
  <c r="M2278" i="11"/>
  <c r="N2278" i="11" s="1"/>
  <c r="M2273" i="11"/>
  <c r="N2273" i="11" s="1"/>
  <c r="M2268" i="11"/>
  <c r="N2268" i="11" s="1"/>
  <c r="M2263" i="11"/>
  <c r="N2263" i="11" s="1"/>
  <c r="M2258" i="11"/>
  <c r="N2258" i="11" s="1"/>
  <c r="M2253" i="11"/>
  <c r="N2253" i="11" s="1"/>
  <c r="M2248" i="11"/>
  <c r="N2248" i="11" s="1"/>
  <c r="M2243" i="11"/>
  <c r="N2243" i="11" s="1"/>
  <c r="M2238" i="11"/>
  <c r="N2238" i="11" s="1"/>
  <c r="M2233" i="11"/>
  <c r="N2233" i="11" s="1"/>
  <c r="M2228" i="11"/>
  <c r="N2228" i="11" s="1"/>
  <c r="M2223" i="11"/>
  <c r="N2223" i="11" s="1"/>
  <c r="M2218" i="11"/>
  <c r="N2218" i="11" s="1"/>
  <c r="M2213" i="11"/>
  <c r="N2213" i="11" s="1"/>
  <c r="M2208" i="11"/>
  <c r="N2208" i="11" s="1"/>
  <c r="M2203" i="11"/>
  <c r="N2203" i="11" s="1"/>
  <c r="M2198" i="11"/>
  <c r="N2198" i="11" s="1"/>
  <c r="M2193" i="11"/>
  <c r="N2193" i="11" s="1"/>
  <c r="M2188" i="11"/>
  <c r="N2188" i="11" s="1"/>
  <c r="M2183" i="11"/>
  <c r="N2183" i="11" s="1"/>
  <c r="M2178" i="11"/>
  <c r="N2178" i="11" s="1"/>
  <c r="M2173" i="11"/>
  <c r="N2173" i="11" s="1"/>
  <c r="M2168" i="11"/>
  <c r="N2168" i="11" s="1"/>
  <c r="M2163" i="11"/>
  <c r="N2163" i="11" s="1"/>
  <c r="M2158" i="11"/>
  <c r="N2158" i="11" s="1"/>
  <c r="M2153" i="11"/>
  <c r="N2153" i="11" s="1"/>
  <c r="M2148" i="11"/>
  <c r="N2148" i="11" s="1"/>
  <c r="M2143" i="11"/>
  <c r="N2143" i="11" s="1"/>
  <c r="M2138" i="11"/>
  <c r="N2138" i="11" s="1"/>
  <c r="M2133" i="11"/>
  <c r="N2133" i="11" s="1"/>
  <c r="M2128" i="11"/>
  <c r="N2128" i="11" s="1"/>
  <c r="M2123" i="11"/>
  <c r="N2123" i="11" s="1"/>
  <c r="M2118" i="11"/>
  <c r="N2118" i="11" s="1"/>
  <c r="M2113" i="11"/>
  <c r="N2113" i="11" s="1"/>
  <c r="M2108" i="11"/>
  <c r="N2108" i="11" s="1"/>
  <c r="M2103" i="11"/>
  <c r="N2103" i="11" s="1"/>
  <c r="M2098" i="11"/>
  <c r="N2098" i="11" s="1"/>
  <c r="M2093" i="11"/>
  <c r="N2093" i="11" s="1"/>
  <c r="M2088" i="11"/>
  <c r="N2088" i="11" s="1"/>
  <c r="M2083" i="11"/>
  <c r="N2083" i="11" s="1"/>
  <c r="M2078" i="11"/>
  <c r="N2078" i="11" s="1"/>
  <c r="M2073" i="11"/>
  <c r="N2073" i="11" s="1"/>
  <c r="M2068" i="11"/>
  <c r="N2068" i="11" s="1"/>
  <c r="M2063" i="11"/>
  <c r="N2063" i="11" s="1"/>
  <c r="M2058" i="11"/>
  <c r="N2058" i="11" s="1"/>
  <c r="M2053" i="11"/>
  <c r="N2053" i="11" s="1"/>
  <c r="M2048" i="11"/>
  <c r="N2048" i="11" s="1"/>
  <c r="M2043" i="11"/>
  <c r="N2043" i="11" s="1"/>
  <c r="M2038" i="11"/>
  <c r="N2038" i="11" s="1"/>
  <c r="M2033" i="11"/>
  <c r="N2033" i="11" s="1"/>
  <c r="M2028" i="11"/>
  <c r="N2028" i="11" s="1"/>
  <c r="M2023" i="11"/>
  <c r="N2023" i="11" s="1"/>
  <c r="M2018" i="11"/>
  <c r="N2018" i="11" s="1"/>
  <c r="M2013" i="11"/>
  <c r="N2013" i="11" s="1"/>
  <c r="M2008" i="11"/>
  <c r="N2008" i="11" s="1"/>
  <c r="M2003" i="11"/>
  <c r="N2003" i="11" s="1"/>
  <c r="M1998" i="11"/>
  <c r="N1998" i="11" s="1"/>
  <c r="M1993" i="11"/>
  <c r="N1993" i="11" s="1"/>
  <c r="M1988" i="11"/>
  <c r="N1988" i="11" s="1"/>
  <c r="M1983" i="11"/>
  <c r="N1983" i="11" s="1"/>
  <c r="M1978" i="11"/>
  <c r="N1978" i="11" s="1"/>
  <c r="M1973" i="11"/>
  <c r="N1973" i="11" s="1"/>
  <c r="M1968" i="11"/>
  <c r="N1968" i="11" s="1"/>
  <c r="M1963" i="11"/>
  <c r="N1963" i="11" s="1"/>
  <c r="M1958" i="11"/>
  <c r="N1958" i="11" s="1"/>
  <c r="M1953" i="11"/>
  <c r="N1953" i="11" s="1"/>
  <c r="M1948" i="11"/>
  <c r="N1948" i="11" s="1"/>
  <c r="M1943" i="11"/>
  <c r="N1943" i="11" s="1"/>
  <c r="M1938" i="11"/>
  <c r="N1938" i="11" s="1"/>
  <c r="M1933" i="11"/>
  <c r="N1933" i="11" s="1"/>
  <c r="M1928" i="11"/>
  <c r="N1928" i="11" s="1"/>
  <c r="M1923" i="11"/>
  <c r="N1923" i="11" s="1"/>
  <c r="M1917" i="11"/>
  <c r="N1917" i="11" s="1"/>
  <c r="M1912" i="11"/>
  <c r="N1912" i="11" s="1"/>
  <c r="M1907" i="11"/>
  <c r="N1907" i="11" s="1"/>
  <c r="M1902" i="11"/>
  <c r="N1902" i="11" s="1"/>
  <c r="M1897" i="11"/>
  <c r="N1897" i="11" s="1"/>
  <c r="M1892" i="11"/>
  <c r="N1892" i="11" s="1"/>
  <c r="M1887" i="11"/>
  <c r="N1887" i="11" s="1"/>
  <c r="M1882" i="11"/>
  <c r="N1882" i="11" s="1"/>
  <c r="M1877" i="11"/>
  <c r="N1877" i="11" s="1"/>
  <c r="M1872" i="11"/>
  <c r="N1872" i="11" s="1"/>
  <c r="M1867" i="11"/>
  <c r="N1867" i="11" s="1"/>
  <c r="M1862" i="11"/>
  <c r="N1862" i="11" s="1"/>
  <c r="M1857" i="11"/>
  <c r="N1857" i="11" s="1"/>
  <c r="M1852" i="11"/>
  <c r="N1852" i="11" s="1"/>
  <c r="M1847" i="11"/>
  <c r="N1847" i="11" s="1"/>
  <c r="M1842" i="11"/>
  <c r="N1842" i="11" s="1"/>
  <c r="M1837" i="11"/>
  <c r="N1837" i="11" s="1"/>
  <c r="M1832" i="11"/>
  <c r="N1832" i="11" s="1"/>
  <c r="M1827" i="11"/>
  <c r="N1827" i="11" s="1"/>
  <c r="M1822" i="11"/>
  <c r="N1822" i="11" s="1"/>
  <c r="M1817" i="11"/>
  <c r="N1817" i="11" s="1"/>
  <c r="M1812" i="11"/>
  <c r="N1812" i="11" s="1"/>
  <c r="M1807" i="11"/>
  <c r="N1807" i="11" s="1"/>
  <c r="M1802" i="11"/>
  <c r="N1802" i="11" s="1"/>
  <c r="M2876" i="11"/>
  <c r="N2876" i="11" s="1"/>
  <c r="M1794" i="11"/>
  <c r="N1794" i="11" s="1"/>
  <c r="M1789" i="11"/>
  <c r="N1789" i="11" s="1"/>
  <c r="M1784" i="11"/>
  <c r="N1784" i="11" s="1"/>
  <c r="M1779" i="11"/>
  <c r="N1779" i="11" s="1"/>
  <c r="M1774" i="11"/>
  <c r="N1774" i="11" s="1"/>
  <c r="M1769" i="11"/>
  <c r="N1769" i="11" s="1"/>
  <c r="M1764" i="11"/>
  <c r="N1764" i="11" s="1"/>
  <c r="M1759" i="11"/>
  <c r="N1759" i="11" s="1"/>
  <c r="M1754" i="11"/>
  <c r="N1754" i="11" s="1"/>
  <c r="M1749" i="11"/>
  <c r="N1749" i="11" s="1"/>
  <c r="M1744" i="11"/>
  <c r="N1744" i="11" s="1"/>
  <c r="M1739" i="11"/>
  <c r="N1739" i="11" s="1"/>
  <c r="M1734" i="11"/>
  <c r="N1734" i="11" s="1"/>
  <c r="M1729" i="11"/>
  <c r="N1729" i="11" s="1"/>
  <c r="M1724" i="11"/>
  <c r="N1724" i="11" s="1"/>
  <c r="M1719" i="11"/>
  <c r="N1719" i="11" s="1"/>
  <c r="M1714" i="11"/>
  <c r="N1714" i="11" s="1"/>
  <c r="M1709" i="11"/>
  <c r="N1709" i="11" s="1"/>
  <c r="M1704" i="11"/>
  <c r="N1704" i="11" s="1"/>
  <c r="M1699" i="11"/>
  <c r="N1699" i="11" s="1"/>
  <c r="M1694" i="11"/>
  <c r="N1694" i="11" s="1"/>
  <c r="M1689" i="11"/>
  <c r="N1689" i="11" s="1"/>
  <c r="M1684" i="11"/>
  <c r="N1684" i="11" s="1"/>
  <c r="M1679" i="11"/>
  <c r="N1679" i="11" s="1"/>
  <c r="M1674" i="11"/>
  <c r="N1674" i="11" s="1"/>
  <c r="M1669" i="11"/>
  <c r="N1669" i="11" s="1"/>
  <c r="M1664" i="11"/>
  <c r="N1664" i="11" s="1"/>
  <c r="M1659" i="11"/>
  <c r="N1659" i="11" s="1"/>
  <c r="M1654" i="11"/>
  <c r="N1654" i="11" s="1"/>
  <c r="M1649" i="11"/>
  <c r="N1649" i="11" s="1"/>
  <c r="M1644" i="11"/>
  <c r="N1644" i="11" s="1"/>
  <c r="M1639" i="11"/>
  <c r="N1639" i="11" s="1"/>
  <c r="M1634" i="11"/>
  <c r="N1634" i="11" s="1"/>
  <c r="M1629" i="11"/>
  <c r="N1629" i="11" s="1"/>
  <c r="M1624" i="11"/>
  <c r="N1624" i="11" s="1"/>
  <c r="M1619" i="11"/>
  <c r="N1619" i="11" s="1"/>
  <c r="M1614" i="11"/>
  <c r="N1614" i="11" s="1"/>
  <c r="M1609" i="11"/>
  <c r="N1609" i="11" s="1"/>
  <c r="M1604" i="11"/>
  <c r="N1604" i="11" s="1"/>
  <c r="M1599" i="11"/>
  <c r="N1599" i="11" s="1"/>
  <c r="M1594" i="11"/>
  <c r="N1594" i="11" s="1"/>
  <c r="M1589" i="11"/>
  <c r="N1589" i="11" s="1"/>
  <c r="M1584" i="11"/>
  <c r="N1584" i="11" s="1"/>
  <c r="M1579" i="11"/>
  <c r="N1579" i="11" s="1"/>
  <c r="M1574" i="11"/>
  <c r="N1574" i="11" s="1"/>
  <c r="M1569" i="11"/>
  <c r="N1569" i="11" s="1"/>
  <c r="M1564" i="11"/>
  <c r="N1564" i="11" s="1"/>
  <c r="M1559" i="11"/>
  <c r="N1559" i="11" s="1"/>
  <c r="M1554" i="11"/>
  <c r="N1554" i="11" s="1"/>
  <c r="M1549" i="11"/>
  <c r="N1549" i="11" s="1"/>
  <c r="M1544" i="11"/>
  <c r="N1544" i="11" s="1"/>
  <c r="M1539" i="11"/>
  <c r="N1539" i="11" s="1"/>
  <c r="M1534" i="11"/>
  <c r="N1534" i="11" s="1"/>
  <c r="M1529" i="11"/>
  <c r="N1529" i="11" s="1"/>
  <c r="M1524" i="11"/>
  <c r="N1524" i="11" s="1"/>
  <c r="M1519" i="11"/>
  <c r="N1519" i="11" s="1"/>
  <c r="M1514" i="11"/>
  <c r="N1514" i="11" s="1"/>
  <c r="M1509" i="11"/>
  <c r="N1509" i="11" s="1"/>
  <c r="M1504" i="11"/>
  <c r="N1504" i="11" s="1"/>
  <c r="M1499" i="11"/>
  <c r="N1499" i="11" s="1"/>
  <c r="M1494" i="11"/>
  <c r="N1494" i="11" s="1"/>
  <c r="M1489" i="11"/>
  <c r="N1489" i="11" s="1"/>
  <c r="M1484" i="11"/>
  <c r="N1484" i="11" s="1"/>
  <c r="M1479" i="11"/>
  <c r="N1479" i="11" s="1"/>
  <c r="M1474" i="11"/>
  <c r="N1474" i="11" s="1"/>
  <c r="M1469" i="11"/>
  <c r="N1469" i="11" s="1"/>
  <c r="M1464" i="11"/>
  <c r="N1464" i="11" s="1"/>
  <c r="M1459" i="11"/>
  <c r="N1459" i="11" s="1"/>
  <c r="M1454" i="11"/>
  <c r="N1454" i="11" s="1"/>
  <c r="M1449" i="11"/>
  <c r="N1449" i="11" s="1"/>
  <c r="M1428" i="11"/>
  <c r="N1428" i="11" s="1"/>
  <c r="M1413" i="11"/>
  <c r="N1413" i="11" s="1"/>
  <c r="M1403" i="11"/>
  <c r="N1403" i="11" s="1"/>
  <c r="M1398" i="11"/>
  <c r="N1398" i="11" s="1"/>
  <c r="M1393" i="11"/>
  <c r="N1393" i="11" s="1"/>
  <c r="M1408" i="11"/>
  <c r="N1408" i="11" s="1"/>
  <c r="M1388" i="11"/>
  <c r="N1388" i="11" s="1"/>
  <c r="M1383" i="11"/>
  <c r="N1383" i="11" s="1"/>
  <c r="M1378" i="11"/>
  <c r="N1378" i="11" s="1"/>
  <c r="M1373" i="11"/>
  <c r="N1373" i="11" s="1"/>
  <c r="M1353" i="11"/>
  <c r="N1353" i="11" s="1"/>
  <c r="M1444" i="11"/>
  <c r="N1444" i="11" s="1"/>
  <c r="M1438" i="11"/>
  <c r="N1438" i="11" s="1"/>
  <c r="M1433" i="11"/>
  <c r="N1433" i="11" s="1"/>
  <c r="M1423" i="11"/>
  <c r="N1423" i="11" s="1"/>
  <c r="M1363" i="11"/>
  <c r="N1363" i="11" s="1"/>
  <c r="M1328" i="11"/>
  <c r="N1328" i="11" s="1"/>
  <c r="M1358" i="11"/>
  <c r="N1358" i="11" s="1"/>
  <c r="M1323" i="11"/>
  <c r="N1323" i="11" s="1"/>
  <c r="M1317" i="11"/>
  <c r="N1317" i="11" s="1"/>
  <c r="M1312" i="11"/>
  <c r="N1312" i="11" s="1"/>
  <c r="M1307" i="11"/>
  <c r="N1307" i="11" s="1"/>
  <c r="M1302" i="11"/>
  <c r="N1302" i="11" s="1"/>
  <c r="M1297" i="11"/>
  <c r="N1297" i="11" s="1"/>
  <c r="M1292" i="11"/>
  <c r="N1292" i="11" s="1"/>
  <c r="M1287" i="11"/>
  <c r="N1287" i="11" s="1"/>
  <c r="M1282" i="11"/>
  <c r="N1282" i="11" s="1"/>
  <c r="M1277" i="11"/>
  <c r="N1277" i="11" s="1"/>
  <c r="M652" i="11"/>
  <c r="N652" i="11" s="1"/>
  <c r="M1272" i="11"/>
  <c r="N1272" i="11" s="1"/>
  <c r="M1267" i="11"/>
  <c r="N1267" i="11" s="1"/>
  <c r="M1262" i="11"/>
  <c r="N1262" i="11" s="1"/>
  <c r="M1257" i="11"/>
  <c r="N1257" i="11" s="1"/>
  <c r="M1252" i="11"/>
  <c r="N1252" i="11" s="1"/>
  <c r="M1247" i="11"/>
  <c r="N1247" i="11" s="1"/>
  <c r="M1242" i="11"/>
  <c r="N1242" i="11" s="1"/>
  <c r="M1237" i="11"/>
  <c r="N1237" i="11" s="1"/>
  <c r="M1232" i="11"/>
  <c r="N1232" i="11" s="1"/>
  <c r="M1227" i="11"/>
  <c r="N1227" i="11" s="1"/>
  <c r="M1222" i="11"/>
  <c r="N1222" i="11" s="1"/>
  <c r="M1217" i="11"/>
  <c r="N1217" i="11" s="1"/>
  <c r="M1212" i="11"/>
  <c r="N1212" i="11" s="1"/>
  <c r="M1207" i="11"/>
  <c r="N1207" i="11" s="1"/>
  <c r="M1202" i="11"/>
  <c r="N1202" i="11" s="1"/>
  <c r="M1194" i="11"/>
  <c r="N1194" i="11" s="1"/>
  <c r="M1199" i="11"/>
  <c r="N1199" i="11" s="1"/>
  <c r="M1189" i="11"/>
  <c r="N1189" i="11" s="1"/>
  <c r="M1184" i="11"/>
  <c r="N1184" i="11" s="1"/>
  <c r="M1179" i="11"/>
  <c r="N1179" i="11" s="1"/>
  <c r="M1174" i="11"/>
  <c r="N1174" i="11" s="1"/>
  <c r="M1164" i="11"/>
  <c r="N1164" i="11" s="1"/>
  <c r="M1169" i="11"/>
  <c r="N1169" i="11" s="1"/>
  <c r="M1159" i="11"/>
  <c r="N1159" i="11" s="1"/>
  <c r="M1154" i="11"/>
  <c r="N1154" i="11" s="1"/>
  <c r="M1144" i="11"/>
  <c r="N1144" i="11" s="1"/>
  <c r="M1149" i="11"/>
  <c r="N1149" i="11" s="1"/>
  <c r="M1139" i="11"/>
  <c r="N1139" i="11" s="1"/>
  <c r="M1134" i="11"/>
  <c r="N1134" i="11" s="1"/>
  <c r="M1129" i="11"/>
  <c r="N1129" i="11" s="1"/>
  <c r="M1124" i="11"/>
  <c r="N1124" i="11" s="1"/>
  <c r="M1119" i="11"/>
  <c r="N1119" i="11" s="1"/>
  <c r="M1114" i="11"/>
  <c r="N1114" i="11" s="1"/>
  <c r="M1109" i="11"/>
  <c r="N1109" i="11" s="1"/>
  <c r="M1104" i="11"/>
  <c r="N1104" i="11" s="1"/>
  <c r="M1099" i="11"/>
  <c r="N1099" i="11" s="1"/>
  <c r="M1094" i="11"/>
  <c r="N1094" i="11" s="1"/>
  <c r="M1089" i="11"/>
  <c r="N1089" i="11" s="1"/>
  <c r="M1084" i="11"/>
  <c r="N1084" i="11" s="1"/>
  <c r="M1079" i="11"/>
  <c r="N1079" i="11" s="1"/>
  <c r="M1074" i="11"/>
  <c r="N1074" i="11" s="1"/>
  <c r="M1069" i="11"/>
  <c r="N1069" i="11" s="1"/>
  <c r="M1064" i="11"/>
  <c r="N1064" i="11" s="1"/>
  <c r="M1059" i="11"/>
  <c r="N1059" i="11" s="1"/>
  <c r="M1054" i="11"/>
  <c r="N1054" i="11" s="1"/>
  <c r="M1049" i="11"/>
  <c r="N1049" i="11" s="1"/>
  <c r="M1044" i="11"/>
  <c r="N1044" i="11" s="1"/>
  <c r="M1039" i="11"/>
  <c r="N1039" i="11" s="1"/>
  <c r="M1034" i="11"/>
  <c r="N1034" i="11" s="1"/>
  <c r="M1029" i="11"/>
  <c r="N1029" i="11" s="1"/>
  <c r="M1024" i="11"/>
  <c r="N1024" i="11" s="1"/>
  <c r="M1019" i="11"/>
  <c r="N1019" i="11" s="1"/>
  <c r="M1014" i="11"/>
  <c r="N1014" i="11" s="1"/>
  <c r="M1009" i="11"/>
  <c r="N1009" i="11" s="1"/>
  <c r="M1004" i="11"/>
  <c r="N1004" i="11" s="1"/>
  <c r="M999" i="11"/>
  <c r="N999" i="11" s="1"/>
  <c r="M994" i="11"/>
  <c r="N994" i="11" s="1"/>
  <c r="M989" i="11"/>
  <c r="N989" i="11" s="1"/>
  <c r="M984" i="11"/>
  <c r="N984" i="11" s="1"/>
  <c r="M979" i="11"/>
  <c r="N979" i="11" s="1"/>
  <c r="M974" i="11"/>
  <c r="N974" i="11" s="1"/>
  <c r="M969" i="11"/>
  <c r="N969" i="11" s="1"/>
  <c r="M964" i="11"/>
  <c r="N964" i="11" s="1"/>
  <c r="M958" i="11"/>
  <c r="N958" i="11" s="1"/>
  <c r="M953" i="11"/>
  <c r="N953" i="11" s="1"/>
  <c r="M948" i="11"/>
  <c r="N948" i="11" s="1"/>
  <c r="M943" i="11"/>
  <c r="N943" i="11" s="1"/>
  <c r="M938" i="11"/>
  <c r="N938" i="11" s="1"/>
  <c r="M933" i="11"/>
  <c r="N933" i="11" s="1"/>
  <c r="M928" i="11"/>
  <c r="N928" i="11" s="1"/>
  <c r="M923" i="11"/>
  <c r="N923" i="11" s="1"/>
  <c r="M918" i="11"/>
  <c r="N918" i="11" s="1"/>
  <c r="M913" i="11"/>
  <c r="N913" i="11" s="1"/>
  <c r="M908" i="11"/>
  <c r="N908" i="11" s="1"/>
  <c r="M903" i="11"/>
  <c r="N903" i="11" s="1"/>
  <c r="M898" i="11"/>
  <c r="N898" i="11" s="1"/>
  <c r="M893" i="11"/>
  <c r="N893" i="11" s="1"/>
  <c r="M888" i="11"/>
  <c r="N888" i="11" s="1"/>
  <c r="M883" i="11"/>
  <c r="N883" i="11" s="1"/>
  <c r="M878" i="11"/>
  <c r="N878" i="11" s="1"/>
  <c r="M873" i="11"/>
  <c r="N873" i="11" s="1"/>
  <c r="M868" i="11"/>
  <c r="N868" i="11" s="1"/>
  <c r="M863" i="11"/>
  <c r="N863" i="11" s="1"/>
  <c r="M858" i="11"/>
  <c r="N858" i="11" s="1"/>
  <c r="M853" i="11"/>
  <c r="N853" i="11" s="1"/>
  <c r="M848" i="11"/>
  <c r="N848" i="11" s="1"/>
  <c r="M843" i="11"/>
  <c r="N843" i="11" s="1"/>
  <c r="M837" i="11"/>
  <c r="N837" i="11" s="1"/>
  <c r="M832" i="11"/>
  <c r="N832" i="11" s="1"/>
  <c r="M827" i="11"/>
  <c r="N827" i="11" s="1"/>
  <c r="M822" i="11"/>
  <c r="N822" i="11" s="1"/>
  <c r="M817" i="11"/>
  <c r="N817" i="11" s="1"/>
  <c r="M812" i="11"/>
  <c r="N812" i="11" s="1"/>
  <c r="M807" i="11"/>
  <c r="N807" i="11" s="1"/>
  <c r="M802" i="11"/>
  <c r="N802" i="11" s="1"/>
  <c r="M797" i="11"/>
  <c r="N797" i="11" s="1"/>
  <c r="M792" i="11"/>
  <c r="N792" i="11" s="1"/>
  <c r="M787" i="11"/>
  <c r="N787" i="11" s="1"/>
  <c r="M782" i="11"/>
  <c r="N782" i="11" s="1"/>
  <c r="M777" i="11"/>
  <c r="N777" i="11" s="1"/>
  <c r="M772" i="11"/>
  <c r="N772" i="11" s="1"/>
  <c r="M767" i="11"/>
  <c r="N767" i="11" s="1"/>
  <c r="M762" i="11"/>
  <c r="N762" i="11" s="1"/>
  <c r="M757" i="11"/>
  <c r="N757" i="11" s="1"/>
  <c r="M752" i="11"/>
  <c r="N752" i="11" s="1"/>
  <c r="M747" i="11"/>
  <c r="N747" i="11" s="1"/>
  <c r="M742" i="11"/>
  <c r="N742" i="11" s="1"/>
  <c r="M737" i="11"/>
  <c r="N737" i="11" s="1"/>
  <c r="M732" i="11"/>
  <c r="N732" i="11" s="1"/>
  <c r="M727" i="11"/>
  <c r="N727" i="11" s="1"/>
  <c r="M722" i="11"/>
  <c r="N722" i="11" s="1"/>
  <c r="M717" i="11"/>
  <c r="N717" i="11" s="1"/>
  <c r="M712" i="11"/>
  <c r="N712" i="11" s="1"/>
  <c r="M707" i="11"/>
  <c r="N707" i="11" s="1"/>
  <c r="M702" i="11"/>
  <c r="N702" i="11" s="1"/>
  <c r="M697" i="11"/>
  <c r="N697" i="11" s="1"/>
  <c r="M692" i="11"/>
  <c r="N692" i="11" s="1"/>
  <c r="M687" i="11"/>
  <c r="N687" i="11" s="1"/>
  <c r="M682" i="11"/>
  <c r="N682" i="11" s="1"/>
  <c r="M677" i="11"/>
  <c r="N677" i="11" s="1"/>
  <c r="M672" i="11"/>
  <c r="N672" i="11" s="1"/>
  <c r="M667" i="11"/>
  <c r="N667" i="11" s="1"/>
  <c r="M662" i="11"/>
  <c r="N662" i="11" s="1"/>
  <c r="M657" i="11"/>
  <c r="N657" i="11" s="1"/>
  <c r="M647" i="11"/>
  <c r="N647" i="11" s="1"/>
  <c r="M642" i="11"/>
  <c r="N642" i="11" s="1"/>
  <c r="M637" i="11"/>
  <c r="N637" i="11" s="1"/>
  <c r="M632" i="11"/>
  <c r="N632" i="11" s="1"/>
  <c r="M627" i="11"/>
  <c r="N627" i="11" s="1"/>
  <c r="M622" i="11"/>
  <c r="N622" i="11" s="1"/>
  <c r="M617" i="11"/>
  <c r="N617" i="11" s="1"/>
  <c r="M612" i="11"/>
  <c r="N612" i="11" s="1"/>
  <c r="M607" i="11"/>
  <c r="N607" i="11" s="1"/>
  <c r="M602" i="11"/>
  <c r="N602" i="11" s="1"/>
  <c r="M599" i="11"/>
  <c r="N599" i="11" s="1"/>
  <c r="M594" i="11"/>
  <c r="N594" i="11" s="1"/>
  <c r="M589" i="11"/>
  <c r="N589" i="11" s="1"/>
  <c r="M584" i="11"/>
  <c r="N584" i="11" s="1"/>
  <c r="M579" i="11"/>
  <c r="N579" i="11" s="1"/>
  <c r="M574" i="11"/>
  <c r="N574" i="11" s="1"/>
  <c r="M569" i="11"/>
  <c r="N569" i="11" s="1"/>
  <c r="M564" i="11"/>
  <c r="N564" i="11" s="1"/>
  <c r="M559" i="11"/>
  <c r="N559" i="11" s="1"/>
  <c r="M554" i="11"/>
  <c r="N554" i="11" s="1"/>
  <c r="M549" i="11"/>
  <c r="N549" i="11" s="1"/>
  <c r="M544" i="11"/>
  <c r="N544" i="11" s="1"/>
  <c r="M539" i="11"/>
  <c r="N539" i="11" s="1"/>
  <c r="M534" i="11"/>
  <c r="N534" i="11" s="1"/>
  <c r="M529" i="11"/>
  <c r="N529" i="11" s="1"/>
  <c r="M524" i="11"/>
  <c r="N524" i="11" s="1"/>
  <c r="M519" i="11"/>
  <c r="N519" i="11" s="1"/>
  <c r="M514" i="11"/>
  <c r="N514" i="11" s="1"/>
  <c r="M509" i="11"/>
  <c r="N509" i="11" s="1"/>
  <c r="M504" i="11"/>
  <c r="N504" i="11" s="1"/>
  <c r="M499" i="11"/>
  <c r="N499" i="11" s="1"/>
  <c r="M494" i="11"/>
  <c r="N494" i="11" s="1"/>
  <c r="M489" i="11"/>
  <c r="N489" i="11" s="1"/>
  <c r="M484" i="11"/>
  <c r="N484" i="11" s="1"/>
  <c r="M478" i="11"/>
  <c r="N478" i="11" s="1"/>
  <c r="M473" i="11"/>
  <c r="N473" i="11" s="1"/>
  <c r="M468" i="11"/>
  <c r="N468" i="11" s="1"/>
  <c r="M463" i="11"/>
  <c r="N463" i="11" s="1"/>
  <c r="M458" i="11"/>
  <c r="N458" i="11" s="1"/>
  <c r="M453" i="11"/>
  <c r="N453" i="11" s="1"/>
  <c r="M448" i="11"/>
  <c r="N448" i="11" s="1"/>
  <c r="M337" i="11"/>
  <c r="N337" i="11" s="1"/>
  <c r="M332" i="11"/>
  <c r="N332" i="11" s="1"/>
  <c r="M327" i="11"/>
  <c r="N327" i="11" s="1"/>
  <c r="M322" i="11"/>
  <c r="N322" i="11" s="1"/>
  <c r="M317" i="11"/>
  <c r="N317" i="11" s="1"/>
  <c r="M312" i="11"/>
  <c r="N312" i="11" s="1"/>
  <c r="M307" i="11"/>
  <c r="N307" i="11" s="1"/>
  <c r="M443" i="11"/>
  <c r="N443" i="11" s="1"/>
  <c r="M438" i="11"/>
  <c r="N438" i="11" s="1"/>
  <c r="M433" i="11"/>
  <c r="N433" i="11" s="1"/>
  <c r="M428" i="11"/>
  <c r="N428" i="11" s="1"/>
  <c r="M423" i="11"/>
  <c r="N423" i="11" s="1"/>
  <c r="M418" i="11"/>
  <c r="N418" i="11" s="1"/>
  <c r="M413" i="11"/>
  <c r="N413" i="11" s="1"/>
  <c r="M373" i="11"/>
  <c r="N373" i="11" s="1"/>
  <c r="M368" i="11"/>
  <c r="N368" i="11" s="1"/>
  <c r="M363" i="11"/>
  <c r="N363" i="11" s="1"/>
  <c r="M357" i="11"/>
  <c r="N357" i="11" s="1"/>
  <c r="M352" i="11"/>
  <c r="N352" i="11" s="1"/>
  <c r="M347" i="11"/>
  <c r="N347" i="11" s="1"/>
  <c r="M342" i="11"/>
  <c r="N342" i="11" s="1"/>
  <c r="M408" i="11"/>
  <c r="N408" i="11" s="1"/>
  <c r="M403" i="11"/>
  <c r="N403" i="11" s="1"/>
  <c r="M398" i="11"/>
  <c r="N398" i="11" s="1"/>
  <c r="M393" i="11"/>
  <c r="N393" i="11" s="1"/>
  <c r="M388" i="11"/>
  <c r="N388" i="11" s="1"/>
  <c r="M383" i="11"/>
  <c r="N383" i="11" s="1"/>
  <c r="M378" i="11"/>
  <c r="N378" i="11" s="1"/>
  <c r="M302" i="11"/>
  <c r="N302" i="11" s="1"/>
  <c r="M297" i="11"/>
  <c r="N297" i="11" s="1"/>
  <c r="M292" i="11"/>
  <c r="N292" i="11" s="1"/>
  <c r="M287" i="11"/>
  <c r="N287" i="11" s="1"/>
  <c r="M282" i="11"/>
  <c r="N282" i="11" s="1"/>
  <c r="M277" i="11"/>
  <c r="N277" i="11" s="1"/>
  <c r="M272" i="11"/>
  <c r="N272" i="11" s="1"/>
  <c r="M267" i="11"/>
  <c r="N267" i="11" s="1"/>
  <c r="M262" i="11"/>
  <c r="N262" i="11" s="1"/>
  <c r="M257" i="11"/>
  <c r="N257" i="11" s="1"/>
  <c r="M252" i="11"/>
  <c r="N252" i="11" s="1"/>
  <c r="M247" i="11"/>
  <c r="N247" i="11" s="1"/>
  <c r="M242" i="11"/>
  <c r="N242" i="11" s="1"/>
  <c r="M237" i="11"/>
  <c r="N237" i="11" s="1"/>
  <c r="M232" i="11"/>
  <c r="N232" i="11" s="1"/>
  <c r="M227" i="11"/>
  <c r="N227" i="11" s="1"/>
  <c r="M222" i="11"/>
  <c r="N222" i="11" s="1"/>
  <c r="M217" i="11"/>
  <c r="N217" i="11" s="1"/>
  <c r="M212" i="11"/>
  <c r="N212" i="11" s="1"/>
  <c r="M207" i="11"/>
  <c r="N207" i="11" s="1"/>
  <c r="M202" i="11"/>
  <c r="N202" i="11" s="1"/>
  <c r="M197" i="11"/>
  <c r="N197" i="11" s="1"/>
  <c r="M192" i="11"/>
  <c r="N192" i="11" s="1"/>
  <c r="M187" i="11"/>
  <c r="N187" i="11" s="1"/>
  <c r="M182" i="11"/>
  <c r="N182" i="11" s="1"/>
  <c r="M177" i="11"/>
  <c r="N177" i="11" s="1"/>
  <c r="M172" i="11"/>
  <c r="N172" i="11" s="1"/>
  <c r="M167" i="11"/>
  <c r="N167" i="11" s="1"/>
  <c r="M162" i="11"/>
  <c r="N162" i="11" s="1"/>
  <c r="M157" i="11"/>
  <c r="N157" i="11" s="1"/>
  <c r="M152" i="11"/>
  <c r="N152" i="11" s="1"/>
  <c r="M142" i="11"/>
  <c r="N142" i="11" s="1"/>
  <c r="M137" i="11"/>
  <c r="N137" i="11" s="1"/>
  <c r="M112" i="11"/>
  <c r="N112" i="11" s="1"/>
  <c r="M97" i="11"/>
  <c r="N97" i="11" s="1"/>
  <c r="M92" i="11"/>
  <c r="N92" i="11" s="1"/>
  <c r="M87" i="11"/>
  <c r="N87" i="11" s="1"/>
  <c r="M82" i="11"/>
  <c r="N82" i="11" s="1"/>
  <c r="M72" i="11"/>
  <c r="N72" i="11" s="1"/>
  <c r="M67" i="11"/>
  <c r="N67" i="11" s="1"/>
  <c r="M57" i="11"/>
  <c r="N57" i="11" s="1"/>
  <c r="M52" i="11"/>
  <c r="N52" i="11" s="1"/>
  <c r="M47" i="11"/>
  <c r="N47" i="11" s="1"/>
  <c r="M42" i="11"/>
  <c r="N42" i="11" s="1"/>
  <c r="M37" i="11"/>
  <c r="N37" i="11" s="1"/>
  <c r="M32" i="11"/>
  <c r="N32" i="11" s="1"/>
  <c r="M27" i="11"/>
  <c r="N27" i="11" s="1"/>
  <c r="M22" i="11"/>
  <c r="N22" i="11" s="1"/>
  <c r="M17" i="11"/>
  <c r="N17" i="11" s="1"/>
  <c r="M12" i="11"/>
  <c r="N12" i="11" s="1"/>
  <c r="M7" i="11"/>
  <c r="N7" i="11" s="1"/>
  <c r="M2" i="11"/>
  <c r="M2992" i="11"/>
  <c r="N2992" i="11" s="1"/>
  <c r="M2987" i="11"/>
  <c r="N2987" i="11" s="1"/>
  <c r="M2982" i="11"/>
  <c r="N2982" i="11" s="1"/>
  <c r="M2977" i="11"/>
  <c r="N2977" i="11" s="1"/>
  <c r="M2972" i="11"/>
  <c r="N2972" i="11" s="1"/>
  <c r="M2967" i="11"/>
  <c r="N2967" i="11" s="1"/>
  <c r="M2962" i="11"/>
  <c r="N2962" i="11" s="1"/>
  <c r="M2957" i="11"/>
  <c r="N2957" i="11" s="1"/>
  <c r="M2952" i="11"/>
  <c r="N2952" i="11" s="1"/>
  <c r="M2947" i="11"/>
  <c r="N2947" i="11" s="1"/>
  <c r="M2942" i="11"/>
  <c r="N2942" i="11" s="1"/>
  <c r="M2937" i="11"/>
  <c r="N2937" i="11" s="1"/>
  <c r="M2932" i="11"/>
  <c r="N2932" i="11" s="1"/>
  <c r="M2927" i="11"/>
  <c r="N2927" i="11" s="1"/>
  <c r="M2922" i="11"/>
  <c r="N2922" i="11" s="1"/>
  <c r="M2917" i="11"/>
  <c r="N2917" i="11" s="1"/>
  <c r="M2912" i="11"/>
  <c r="N2912" i="11" s="1"/>
  <c r="M2907" i="11"/>
  <c r="N2907" i="11" s="1"/>
  <c r="M2902" i="11"/>
  <c r="N2902" i="11" s="1"/>
  <c r="M2897" i="11"/>
  <c r="N2897" i="11" s="1"/>
  <c r="M2892" i="11"/>
  <c r="N2892" i="11" s="1"/>
  <c r="M2887" i="11"/>
  <c r="N2887" i="11" s="1"/>
  <c r="M2882" i="11"/>
  <c r="N2882" i="11" s="1"/>
  <c r="M2877" i="11"/>
  <c r="N2877" i="11" s="1"/>
  <c r="M2871" i="11"/>
  <c r="N2871" i="11" s="1"/>
  <c r="M2866" i="11"/>
  <c r="N2866" i="11" s="1"/>
  <c r="M2861" i="11"/>
  <c r="N2861" i="11" s="1"/>
  <c r="M2856" i="11"/>
  <c r="N2856" i="11" s="1"/>
  <c r="M2796" i="11"/>
  <c r="N2796" i="11" s="1"/>
  <c r="M2846" i="11"/>
  <c r="N2846" i="11" s="1"/>
  <c r="M2836" i="11"/>
  <c r="N2836" i="11" s="1"/>
  <c r="M2831" i="11"/>
  <c r="N2831" i="11" s="1"/>
  <c r="M2826" i="11"/>
  <c r="N2826" i="11" s="1"/>
  <c r="M2821" i="11"/>
  <c r="N2821" i="11" s="1"/>
  <c r="M2816" i="11"/>
  <c r="N2816" i="11" s="1"/>
  <c r="M2801" i="11"/>
  <c r="N2801" i="11" s="1"/>
  <c r="M2851" i="11"/>
  <c r="N2851" i="11" s="1"/>
  <c r="M2841" i="11"/>
  <c r="N2841" i="11" s="1"/>
  <c r="M2811" i="11"/>
  <c r="N2811" i="11" s="1"/>
  <c r="M2806" i="11"/>
  <c r="N2806" i="11" s="1"/>
  <c r="M2791" i="11"/>
  <c r="N2791" i="11" s="1"/>
  <c r="M2786" i="11"/>
  <c r="N2786" i="11" s="1"/>
  <c r="M2781" i="11"/>
  <c r="N2781" i="11" s="1"/>
  <c r="M2776" i="11"/>
  <c r="N2776" i="11" s="1"/>
  <c r="M2771" i="11"/>
  <c r="N2771" i="11" s="1"/>
  <c r="M2766" i="11"/>
  <c r="N2766" i="11" s="1"/>
  <c r="M2761" i="11"/>
  <c r="N2761" i="11" s="1"/>
  <c r="M2756" i="11"/>
  <c r="N2756" i="11" s="1"/>
  <c r="M2751" i="11"/>
  <c r="N2751" i="11" s="1"/>
  <c r="M2746" i="11"/>
  <c r="N2746" i="11" s="1"/>
  <c r="M2741" i="11"/>
  <c r="N2741" i="11" s="1"/>
  <c r="M2736" i="11"/>
  <c r="N2736" i="11" s="1"/>
  <c r="M2731" i="11"/>
  <c r="N2731" i="11" s="1"/>
  <c r="M2726" i="11"/>
  <c r="N2726" i="11" s="1"/>
  <c r="M2721" i="11"/>
  <c r="N2721" i="11" s="1"/>
  <c r="M2716" i="11"/>
  <c r="N2716" i="11" s="1"/>
  <c r="M2711" i="11"/>
  <c r="N2711" i="11" s="1"/>
  <c r="M2706" i="11"/>
  <c r="N2706" i="11" s="1"/>
  <c r="M2701" i="11"/>
  <c r="N2701" i="11" s="1"/>
  <c r="M2696" i="11"/>
  <c r="N2696" i="11" s="1"/>
  <c r="M2691" i="11"/>
  <c r="N2691" i="11" s="1"/>
  <c r="M2686" i="11"/>
  <c r="N2686" i="11" s="1"/>
  <c r="M2681" i="11"/>
  <c r="N2681" i="11" s="1"/>
  <c r="M2676" i="11"/>
  <c r="N2676" i="11" s="1"/>
  <c r="M2671" i="11"/>
  <c r="N2671" i="11" s="1"/>
  <c r="M2666" i="11"/>
  <c r="N2666" i="11" s="1"/>
  <c r="M2661" i="11"/>
  <c r="N2661" i="11" s="1"/>
  <c r="M2656" i="11"/>
  <c r="N2656" i="11" s="1"/>
  <c r="M2651" i="11"/>
  <c r="N2651" i="11" s="1"/>
  <c r="M2646" i="11"/>
  <c r="N2646" i="11" s="1"/>
  <c r="M2641" i="11"/>
  <c r="N2641" i="11" s="1"/>
  <c r="M2636" i="11"/>
  <c r="N2636" i="11" s="1"/>
  <c r="M2611" i="11"/>
  <c r="N2611" i="11" s="1"/>
  <c r="M2631" i="11"/>
  <c r="N2631" i="11" s="1"/>
  <c r="M2626" i="11"/>
  <c r="N2626" i="11" s="1"/>
  <c r="M2621" i="11"/>
  <c r="N2621" i="11" s="1"/>
  <c r="M2616" i="11"/>
  <c r="N2616" i="11" s="1"/>
  <c r="M2606" i="11"/>
  <c r="N2606" i="11" s="1"/>
  <c r="M2601" i="11"/>
  <c r="N2601" i="11" s="1"/>
  <c r="M2596" i="11"/>
  <c r="N2596" i="11" s="1"/>
  <c r="M2591" i="11"/>
  <c r="N2591" i="11" s="1"/>
  <c r="M2586" i="11"/>
  <c r="N2586" i="11" s="1"/>
  <c r="M2581" i="11"/>
  <c r="N2581" i="11" s="1"/>
  <c r="M2576" i="11"/>
  <c r="N2576" i="11" s="1"/>
  <c r="M2571" i="11"/>
  <c r="N2571" i="11" s="1"/>
  <c r="M2566" i="11"/>
  <c r="N2566" i="11" s="1"/>
  <c r="M2561" i="11"/>
  <c r="N2561" i="11" s="1"/>
  <c r="M2556" i="11"/>
  <c r="N2556" i="11" s="1"/>
  <c r="M2551" i="11"/>
  <c r="N2551" i="11" s="1"/>
  <c r="M2546" i="11"/>
  <c r="N2546" i="11" s="1"/>
  <c r="M2541" i="11"/>
  <c r="N2541" i="11" s="1"/>
  <c r="M2536" i="11"/>
  <c r="N2536" i="11" s="1"/>
  <c r="M2531" i="11"/>
  <c r="N2531" i="11" s="1"/>
  <c r="M2526" i="11"/>
  <c r="N2526" i="11" s="1"/>
  <c r="M2521" i="11"/>
  <c r="N2521" i="11" s="1"/>
  <c r="M2516" i="11"/>
  <c r="N2516" i="11" s="1"/>
  <c r="M2511" i="11"/>
  <c r="N2511" i="11" s="1"/>
  <c r="M2506" i="11"/>
  <c r="N2506" i="11" s="1"/>
  <c r="M2501" i="11"/>
  <c r="N2501" i="11" s="1"/>
  <c r="M2496" i="11"/>
  <c r="N2496" i="11" s="1"/>
  <c r="M2491" i="11"/>
  <c r="N2491" i="11" s="1"/>
  <c r="M2486" i="11"/>
  <c r="N2486" i="11" s="1"/>
  <c r="M2481" i="11"/>
  <c r="N2481" i="11" s="1"/>
  <c r="M2476" i="11"/>
  <c r="N2476" i="11" s="1"/>
  <c r="M2471" i="11"/>
  <c r="N2471" i="11" s="1"/>
  <c r="M2466" i="11"/>
  <c r="N2466" i="11" s="1"/>
  <c r="M2461" i="11"/>
  <c r="N2461" i="11" s="1"/>
  <c r="M2456" i="11"/>
  <c r="N2456" i="11" s="1"/>
  <c r="M2451" i="11"/>
  <c r="N2451" i="11" s="1"/>
  <c r="M2446" i="11"/>
  <c r="N2446" i="11" s="1"/>
  <c r="M2441" i="11"/>
  <c r="N2441" i="11" s="1"/>
  <c r="M2436" i="11"/>
  <c r="N2436" i="11" s="1"/>
  <c r="M2431" i="11"/>
  <c r="N2431" i="11" s="1"/>
  <c r="M2426" i="11"/>
  <c r="N2426" i="11" s="1"/>
  <c r="M2421" i="11"/>
  <c r="N2421" i="11" s="1"/>
  <c r="M2416" i="11"/>
  <c r="N2416" i="11" s="1"/>
  <c r="M2411" i="11"/>
  <c r="N2411" i="11" s="1"/>
  <c r="M2406" i="11"/>
  <c r="N2406" i="11" s="1"/>
  <c r="M2401" i="11"/>
  <c r="N2401" i="11" s="1"/>
  <c r="N2" i="11" l="1"/>
  <c r="D18" i="14" l="1"/>
  <c r="H28" i="14"/>
  <c r="I27" i="14"/>
  <c r="H27" i="14"/>
  <c r="G27" i="14"/>
  <c r="F27" i="14"/>
  <c r="E27" i="14"/>
  <c r="H25" i="14"/>
  <c r="I24" i="14"/>
  <c r="H24" i="14"/>
  <c r="G24" i="14"/>
  <c r="F24" i="14"/>
  <c r="E24" i="14"/>
  <c r="I18" i="14"/>
  <c r="H18" i="14"/>
  <c r="G18" i="14"/>
  <c r="F18" i="14"/>
  <c r="E18" i="14"/>
  <c r="E12" i="14"/>
  <c r="I11" i="14"/>
  <c r="H11" i="14"/>
  <c r="G11" i="14"/>
  <c r="F11" i="14"/>
  <c r="E11" i="14"/>
  <c r="AE10" i="10" l="1"/>
  <c r="Z7" i="13" l="1"/>
  <c r="Y7" i="13"/>
  <c r="X7" i="13"/>
  <c r="W7" i="13"/>
  <c r="V7" i="13"/>
  <c r="Z10" i="13"/>
  <c r="Y10" i="13"/>
  <c r="X10" i="13"/>
  <c r="W10" i="13"/>
  <c r="V10" i="13"/>
  <c r="U10" i="13"/>
  <c r="Z10" i="10"/>
  <c r="Y10" i="10"/>
  <c r="X10" i="10"/>
  <c r="W10" i="10"/>
  <c r="V10" i="10"/>
  <c r="U10" i="10"/>
  <c r="Z465" i="10" a="1"/>
  <c r="U465" i="10" a="1"/>
  <c r="W465" i="10" a="1"/>
  <c r="Y465" i="10" a="1"/>
  <c r="V465" i="10" a="1"/>
  <c r="X465" i="10" a="1"/>
  <c r="U465" i="10" l="1"/>
  <c r="V465" i="10"/>
  <c r="W465" i="10"/>
  <c r="X465" i="10"/>
  <c r="Y465" i="10"/>
  <c r="Z465" i="10"/>
  <c r="U7" i="13"/>
  <c r="Z7" i="10"/>
  <c r="Y7" i="10"/>
  <c r="X7" i="10"/>
  <c r="W7" i="10"/>
  <c r="V7" i="10"/>
  <c r="U7" i="10"/>
  <c r="J7" i="13" l="1"/>
  <c r="I7" i="13"/>
  <c r="H7" i="13"/>
  <c r="G7" i="13"/>
  <c r="S593" i="13"/>
  <c r="S592" i="13"/>
  <c r="S591" i="13"/>
  <c r="S590" i="13"/>
  <c r="S589" i="13"/>
  <c r="S588" i="13"/>
  <c r="S587" i="13"/>
  <c r="S586" i="13"/>
  <c r="S585" i="13"/>
  <c r="S584" i="13"/>
  <c r="S583" i="13"/>
  <c r="S582" i="13"/>
  <c r="S581" i="13"/>
  <c r="S580" i="13"/>
  <c r="S579" i="13"/>
  <c r="S578" i="13"/>
  <c r="S577" i="13"/>
  <c r="S576" i="13"/>
  <c r="S575" i="13"/>
  <c r="S574" i="13"/>
  <c r="S573" i="13"/>
  <c r="S572" i="13"/>
  <c r="S571" i="13"/>
  <c r="S570" i="13"/>
  <c r="S569" i="13"/>
  <c r="S568" i="13"/>
  <c r="S567" i="13"/>
  <c r="S566" i="13"/>
  <c r="S565" i="13"/>
  <c r="S564" i="13"/>
  <c r="S563" i="13"/>
  <c r="S562" i="13"/>
  <c r="S561" i="13"/>
  <c r="S560" i="13"/>
  <c r="S559" i="13"/>
  <c r="S558" i="13"/>
  <c r="S557" i="13"/>
  <c r="S555" i="13"/>
  <c r="S554" i="13"/>
  <c r="S553" i="13"/>
  <c r="S552" i="13"/>
  <c r="S551" i="13"/>
  <c r="S550" i="13"/>
  <c r="S549" i="13"/>
  <c r="S548" i="13"/>
  <c r="S547" i="13"/>
  <c r="S546" i="13"/>
  <c r="S545" i="13"/>
  <c r="S544" i="13"/>
  <c r="S543" i="13"/>
  <c r="S542" i="13"/>
  <c r="S541" i="13"/>
  <c r="S540" i="13"/>
  <c r="S539" i="13"/>
  <c r="S538" i="13"/>
  <c r="S537" i="13"/>
  <c r="S536" i="13"/>
  <c r="S535" i="13"/>
  <c r="S534" i="13"/>
  <c r="S533" i="13"/>
  <c r="S532" i="13"/>
  <c r="S531" i="13"/>
  <c r="S530" i="13"/>
  <c r="S529" i="13"/>
  <c r="S528" i="13"/>
  <c r="S527" i="13"/>
  <c r="S526" i="13"/>
  <c r="S525" i="13"/>
  <c r="S524" i="13"/>
  <c r="S523" i="13"/>
  <c r="S522" i="13"/>
  <c r="AB522" i="13" s="1"/>
  <c r="S521" i="13"/>
  <c r="AB521" i="13" s="1"/>
  <c r="S520" i="13"/>
  <c r="AB520" i="13" s="1"/>
  <c r="S519" i="13"/>
  <c r="AB519" i="13" s="1"/>
  <c r="S508" i="13"/>
  <c r="AB508" i="13" s="1"/>
  <c r="S507" i="13"/>
  <c r="AB507" i="13" s="1"/>
  <c r="S506" i="13"/>
  <c r="AB506" i="13" s="1"/>
  <c r="S505" i="13"/>
  <c r="AB505" i="13" s="1"/>
  <c r="S504" i="13"/>
  <c r="AB504" i="13" s="1"/>
  <c r="S503" i="13"/>
  <c r="AB503" i="13" s="1"/>
  <c r="S502" i="13"/>
  <c r="AB502" i="13" s="1"/>
  <c r="S500" i="13"/>
  <c r="AB500" i="13" s="1"/>
  <c r="S499" i="13"/>
  <c r="AB499" i="13" s="1"/>
  <c r="S498" i="13"/>
  <c r="AB498" i="13" s="1"/>
  <c r="S497" i="13"/>
  <c r="AB497" i="13" s="1"/>
  <c r="S496" i="13"/>
  <c r="AB496" i="13" s="1"/>
  <c r="S494" i="13"/>
  <c r="AB494" i="13" s="1"/>
  <c r="S493" i="13"/>
  <c r="AB493" i="13" s="1"/>
  <c r="S492" i="13"/>
  <c r="AB492" i="13" s="1"/>
  <c r="S491" i="13"/>
  <c r="AB491" i="13" s="1"/>
  <c r="S490" i="13"/>
  <c r="AB490" i="13" s="1"/>
  <c r="S489" i="13"/>
  <c r="AB489" i="13" s="1"/>
  <c r="S487" i="13"/>
  <c r="AB487" i="13" s="1"/>
  <c r="S486" i="13"/>
  <c r="AB486" i="13" s="1"/>
  <c r="S485" i="13"/>
  <c r="AB485" i="13" s="1"/>
  <c r="S484" i="13"/>
  <c r="AB484" i="13" s="1"/>
  <c r="S483" i="13"/>
  <c r="AB483" i="13" s="1"/>
  <c r="S482" i="13"/>
  <c r="AB482" i="13" s="1"/>
  <c r="S480" i="13"/>
  <c r="AB480" i="13" s="1"/>
  <c r="S479" i="13"/>
  <c r="AB479" i="13" s="1"/>
  <c r="S478" i="13"/>
  <c r="AB478" i="13" s="1"/>
  <c r="S477" i="13"/>
  <c r="AB477" i="13" s="1"/>
  <c r="S476" i="13"/>
  <c r="AB476" i="13" s="1"/>
  <c r="S475" i="13"/>
  <c r="AB475" i="13" s="1"/>
  <c r="S473" i="13"/>
  <c r="AB473" i="13" s="1"/>
  <c r="S472" i="13"/>
  <c r="AB472" i="13" s="1"/>
  <c r="S471" i="13"/>
  <c r="AB471" i="13" s="1"/>
  <c r="S470" i="13"/>
  <c r="AB470" i="13" s="1"/>
  <c r="S469" i="13"/>
  <c r="AB469" i="13" s="1"/>
  <c r="S468" i="13"/>
  <c r="AB468" i="13" s="1"/>
  <c r="S465" i="13"/>
  <c r="AB465" i="13" s="1"/>
  <c r="S464" i="13"/>
  <c r="S463" i="13"/>
  <c r="AB463" i="13" s="1"/>
  <c r="S462" i="13"/>
  <c r="AB462" i="13" s="1"/>
  <c r="S461" i="13"/>
  <c r="AB461" i="13" s="1"/>
  <c r="S460" i="13"/>
  <c r="AB460" i="13" s="1"/>
  <c r="S459" i="13"/>
  <c r="S458" i="13"/>
  <c r="AB458" i="13" s="1"/>
  <c r="S457" i="13"/>
  <c r="AB457" i="13" s="1"/>
  <c r="S456" i="13"/>
  <c r="AB456" i="13" s="1"/>
  <c r="S455" i="13"/>
  <c r="AB455" i="13" s="1"/>
  <c r="S453" i="13"/>
  <c r="AB453" i="13" s="1"/>
  <c r="S452" i="13"/>
  <c r="S451" i="13"/>
  <c r="AB451" i="13" s="1"/>
  <c r="S450" i="13"/>
  <c r="AB450" i="13" s="1"/>
  <c r="S449" i="13"/>
  <c r="AB449" i="13" s="1"/>
  <c r="S448" i="13"/>
  <c r="AB448" i="13" s="1"/>
  <c r="S447" i="13"/>
  <c r="AB447" i="13" s="1"/>
  <c r="S446" i="13"/>
  <c r="S445" i="13"/>
  <c r="AB445" i="13" s="1"/>
  <c r="S444" i="13"/>
  <c r="S443" i="13"/>
  <c r="AB443" i="13" s="1"/>
  <c r="S442" i="13"/>
  <c r="S441" i="13"/>
  <c r="S440" i="13"/>
  <c r="S439" i="13"/>
  <c r="S438" i="13"/>
  <c r="AB438" i="13" s="1"/>
  <c r="S437" i="13"/>
  <c r="AB437" i="13" s="1"/>
  <c r="S436" i="13"/>
  <c r="AB436" i="13" s="1"/>
  <c r="S435" i="13"/>
  <c r="AB435" i="13" s="1"/>
  <c r="S434" i="13"/>
  <c r="AB434" i="13" s="1"/>
  <c r="S433" i="13"/>
  <c r="AB433" i="13" s="1"/>
  <c r="S432" i="13"/>
  <c r="S431" i="13"/>
  <c r="AB431" i="13" s="1"/>
  <c r="S430" i="13"/>
  <c r="AB430" i="13" s="1"/>
  <c r="S429" i="13"/>
  <c r="S428" i="13"/>
  <c r="AB428" i="13" s="1"/>
  <c r="S427" i="13"/>
  <c r="S426" i="13"/>
  <c r="AB426" i="13" s="1"/>
  <c r="S425" i="13"/>
  <c r="S424" i="13"/>
  <c r="AB424" i="13" s="1"/>
  <c r="S423" i="13"/>
  <c r="AB423" i="13" s="1"/>
  <c r="S422" i="13"/>
  <c r="S421" i="13"/>
  <c r="AB421" i="13" s="1"/>
  <c r="S419" i="13"/>
  <c r="AB419" i="13" s="1"/>
  <c r="S418" i="13"/>
  <c r="AB418" i="13" s="1"/>
  <c r="S417" i="13"/>
  <c r="S416" i="13"/>
  <c r="S415" i="13"/>
  <c r="S414" i="13"/>
  <c r="AB414" i="13" s="1"/>
  <c r="S413" i="13"/>
  <c r="AB413" i="13" s="1"/>
  <c r="S412" i="13"/>
  <c r="AB412" i="13" s="1"/>
  <c r="S411" i="13"/>
  <c r="AB411" i="13" s="1"/>
  <c r="S410" i="13"/>
  <c r="AB410" i="13" s="1"/>
  <c r="S409" i="13"/>
  <c r="AB409" i="13" s="1"/>
  <c r="S407" i="13"/>
  <c r="S406" i="13"/>
  <c r="AB406" i="13" s="1"/>
  <c r="S405" i="13"/>
  <c r="AB405" i="13" s="1"/>
  <c r="S404" i="13"/>
  <c r="S403" i="13"/>
  <c r="AB403" i="13" s="1"/>
  <c r="S402" i="13"/>
  <c r="S400" i="13"/>
  <c r="S399" i="13"/>
  <c r="S398" i="13"/>
  <c r="S397" i="13"/>
  <c r="AB397" i="13" s="1"/>
  <c r="S396" i="13"/>
  <c r="AB396" i="13" s="1"/>
  <c r="S395" i="13"/>
  <c r="S394" i="13"/>
  <c r="S393" i="13"/>
  <c r="AB393" i="13" s="1"/>
  <c r="S392" i="13"/>
  <c r="AB392" i="13" s="1"/>
  <c r="S391" i="13"/>
  <c r="S390" i="13"/>
  <c r="S389" i="13"/>
  <c r="AB389" i="13" s="1"/>
  <c r="S388" i="13"/>
  <c r="AB388" i="13" s="1"/>
  <c r="S387" i="13"/>
  <c r="AB387" i="13" s="1"/>
  <c r="S386" i="13"/>
  <c r="S385" i="13"/>
  <c r="AB385" i="13" s="1"/>
  <c r="S381" i="13"/>
  <c r="AB381" i="13" s="1"/>
  <c r="S380" i="13"/>
  <c r="AB380" i="13" s="1"/>
  <c r="S379" i="13"/>
  <c r="S377" i="13"/>
  <c r="AB377" i="13" s="1"/>
  <c r="S376" i="13"/>
  <c r="AB376" i="13" s="1"/>
  <c r="S375" i="13"/>
  <c r="AB375" i="13" s="1"/>
  <c r="S374" i="13"/>
  <c r="S373" i="13"/>
  <c r="S372" i="13"/>
  <c r="AB372" i="13" s="1"/>
  <c r="S371" i="13"/>
  <c r="AB371" i="13" s="1"/>
  <c r="S370" i="13"/>
  <c r="AB370" i="13" s="1"/>
  <c r="S369" i="13"/>
  <c r="AB369" i="13" s="1"/>
  <c r="S368" i="13"/>
  <c r="S367" i="13"/>
  <c r="AB367" i="13" s="1"/>
  <c r="S365" i="13"/>
  <c r="S364" i="13"/>
  <c r="S363" i="13"/>
  <c r="S362" i="13"/>
  <c r="AB362" i="13" s="1"/>
  <c r="S361" i="13"/>
  <c r="S360" i="13"/>
  <c r="S359" i="13"/>
  <c r="AB359" i="13" s="1"/>
  <c r="S358" i="13"/>
  <c r="AB358" i="13" s="1"/>
  <c r="S357" i="13"/>
  <c r="AB357" i="13" s="1"/>
  <c r="S356" i="13"/>
  <c r="S355" i="13"/>
  <c r="S354" i="13"/>
  <c r="S353" i="13"/>
  <c r="S350" i="13"/>
  <c r="S349" i="13"/>
  <c r="S348" i="13"/>
  <c r="S347" i="13"/>
  <c r="S346" i="13"/>
  <c r="S345" i="13"/>
  <c r="S344" i="13"/>
  <c r="S343" i="13"/>
  <c r="S342" i="13"/>
  <c r="S341" i="13"/>
  <c r="S340" i="13"/>
  <c r="S339" i="13"/>
  <c r="S338" i="13"/>
  <c r="S337" i="13"/>
  <c r="S336" i="13"/>
  <c r="S335" i="13"/>
  <c r="S334" i="13"/>
  <c r="S333" i="13"/>
  <c r="S332" i="13"/>
  <c r="AB332" i="13" s="1"/>
  <c r="S331" i="13"/>
  <c r="AB331" i="13" s="1"/>
  <c r="S330" i="13"/>
  <c r="S329" i="13"/>
  <c r="AB329" i="13" s="1"/>
  <c r="S328" i="13"/>
  <c r="AB328" i="13" s="1"/>
  <c r="S327" i="13"/>
  <c r="AB327" i="13" s="1"/>
  <c r="S325" i="13"/>
  <c r="AB325" i="13" s="1"/>
  <c r="S324" i="13"/>
  <c r="S323" i="13"/>
  <c r="AB323" i="13" s="1"/>
  <c r="S322" i="13"/>
  <c r="S321" i="13"/>
  <c r="AB321" i="13" s="1"/>
  <c r="S320" i="13"/>
  <c r="S319" i="13"/>
  <c r="AB319" i="13" s="1"/>
  <c r="S318" i="13"/>
  <c r="AB318" i="13" s="1"/>
  <c r="S317" i="13"/>
  <c r="AB317" i="13" s="1"/>
  <c r="S316" i="13"/>
  <c r="AB316" i="13" s="1"/>
  <c r="S315" i="13"/>
  <c r="AB315" i="13" s="1"/>
  <c r="S314" i="13"/>
  <c r="S313" i="13"/>
  <c r="AB313" i="13" s="1"/>
  <c r="S312" i="13"/>
  <c r="AB312" i="13" s="1"/>
  <c r="S311" i="13"/>
  <c r="AB311" i="13" s="1"/>
  <c r="S310" i="13"/>
  <c r="AB310" i="13" s="1"/>
  <c r="S309" i="13"/>
  <c r="AB309" i="13" s="1"/>
  <c r="S308" i="13"/>
  <c r="AB308" i="13" s="1"/>
  <c r="S307" i="13"/>
  <c r="AB307" i="13" s="1"/>
  <c r="S306" i="13"/>
  <c r="S305" i="13"/>
  <c r="AB305" i="13" s="1"/>
  <c r="S304" i="13"/>
  <c r="S303" i="13"/>
  <c r="AB303" i="13" s="1"/>
  <c r="S302" i="13"/>
  <c r="AB302" i="13" s="1"/>
  <c r="S301" i="13"/>
  <c r="AB301" i="13" s="1"/>
  <c r="S300" i="13"/>
  <c r="AB300" i="13" s="1"/>
  <c r="S299" i="13"/>
  <c r="AB299" i="13" s="1"/>
  <c r="S297" i="13"/>
  <c r="AB297" i="13" s="1"/>
  <c r="S295" i="13"/>
  <c r="S294" i="13"/>
  <c r="AB294" i="13" s="1"/>
  <c r="S293" i="13"/>
  <c r="AB293" i="13" s="1"/>
  <c r="S292" i="13"/>
  <c r="S291" i="13"/>
  <c r="AB291" i="13" s="1"/>
  <c r="S290" i="13"/>
  <c r="AB290" i="13" s="1"/>
  <c r="S289" i="13"/>
  <c r="AB289" i="13" s="1"/>
  <c r="S288" i="13"/>
  <c r="S287" i="13"/>
  <c r="S286" i="13"/>
  <c r="AB286" i="13" s="1"/>
  <c r="S285" i="13"/>
  <c r="AB285" i="13" s="1"/>
  <c r="S284" i="13"/>
  <c r="AB284" i="13" s="1"/>
  <c r="S283" i="13"/>
  <c r="S282" i="13"/>
  <c r="S281" i="13"/>
  <c r="AB281" i="13" s="1"/>
  <c r="S280" i="13"/>
  <c r="S279" i="13"/>
  <c r="AB279" i="13" s="1"/>
  <c r="S278" i="13"/>
  <c r="S277" i="13"/>
  <c r="AB277" i="13" s="1"/>
  <c r="S276" i="13"/>
  <c r="AB276" i="13" s="1"/>
  <c r="S275" i="13"/>
  <c r="AB275" i="13" s="1"/>
  <c r="S274" i="13"/>
  <c r="S273" i="13"/>
  <c r="S272" i="13"/>
  <c r="S271" i="13"/>
  <c r="S270" i="13"/>
  <c r="AB270" i="13" s="1"/>
  <c r="S269" i="13"/>
  <c r="S268" i="13"/>
  <c r="AB268" i="13" s="1"/>
  <c r="S267" i="13"/>
  <c r="AB267" i="13" s="1"/>
  <c r="S266" i="13"/>
  <c r="S265" i="13"/>
  <c r="AB265" i="13" s="1"/>
  <c r="S264" i="13"/>
  <c r="AB264" i="13" s="1"/>
  <c r="S263" i="13"/>
  <c r="AB263" i="13" s="1"/>
  <c r="S262" i="13"/>
  <c r="AB262" i="13" s="1"/>
  <c r="S260" i="13"/>
  <c r="AB260" i="13" s="1"/>
  <c r="S259" i="13"/>
  <c r="AB259" i="13" s="1"/>
  <c r="S258" i="13"/>
  <c r="S257" i="13"/>
  <c r="AB257" i="13" s="1"/>
  <c r="S256" i="13"/>
  <c r="AB256" i="13" s="1"/>
  <c r="S255" i="13"/>
  <c r="AB255" i="13" s="1"/>
  <c r="S254" i="13"/>
  <c r="S253" i="13"/>
  <c r="AB253" i="13" s="1"/>
  <c r="S252" i="13"/>
  <c r="S251" i="13"/>
  <c r="AB251" i="13" s="1"/>
  <c r="S250" i="13"/>
  <c r="S249" i="13"/>
  <c r="AB249" i="13" s="1"/>
  <c r="S248" i="13"/>
  <c r="S247" i="13"/>
  <c r="AB247" i="13" s="1"/>
  <c r="S246" i="13"/>
  <c r="S245" i="13"/>
  <c r="AB245" i="13" s="1"/>
  <c r="S244" i="13"/>
  <c r="S243" i="13"/>
  <c r="AB243" i="13" s="1"/>
  <c r="S242" i="13"/>
  <c r="S241" i="13"/>
  <c r="S240" i="13"/>
  <c r="S239" i="13"/>
  <c r="AB239" i="13" s="1"/>
  <c r="S238" i="13"/>
  <c r="AB238" i="13" s="1"/>
  <c r="S237" i="13"/>
  <c r="S236" i="13"/>
  <c r="AB236" i="13" s="1"/>
  <c r="S234" i="13"/>
  <c r="AB234" i="13" s="1"/>
  <c r="S233" i="13"/>
  <c r="AB233" i="13" s="1"/>
  <c r="S232" i="13"/>
  <c r="AB232" i="13" s="1"/>
  <c r="S231" i="13"/>
  <c r="AB231" i="13" s="1"/>
  <c r="S229" i="13"/>
  <c r="AB229" i="13" s="1"/>
  <c r="S228" i="13"/>
  <c r="AB228" i="13" s="1"/>
  <c r="S227" i="13"/>
  <c r="AB227" i="13" s="1"/>
  <c r="S226" i="13"/>
  <c r="AB226" i="13" s="1"/>
  <c r="S225" i="13"/>
  <c r="AB225" i="13" s="1"/>
  <c r="S224" i="13"/>
  <c r="AB224" i="13" s="1"/>
  <c r="S222" i="13"/>
  <c r="AB222" i="13" s="1"/>
  <c r="S221" i="13"/>
  <c r="AB221" i="13" s="1"/>
  <c r="S220" i="13"/>
  <c r="AB220" i="13" s="1"/>
  <c r="S219" i="13"/>
  <c r="AB219" i="13" s="1"/>
  <c r="S218" i="13"/>
  <c r="AB218" i="13" s="1"/>
  <c r="S217" i="13"/>
  <c r="S216" i="13"/>
  <c r="AB216" i="13" s="1"/>
  <c r="S215" i="13"/>
  <c r="AB215" i="13" s="1"/>
  <c r="S214" i="13"/>
  <c r="AB214" i="13" s="1"/>
  <c r="S213" i="13"/>
  <c r="AB213" i="13" s="1"/>
  <c r="S212" i="13"/>
  <c r="AB212" i="13" s="1"/>
  <c r="S211" i="13"/>
  <c r="S210" i="13"/>
  <c r="S208" i="13"/>
  <c r="AB208" i="13" s="1"/>
  <c r="S207" i="13"/>
  <c r="S206" i="13"/>
  <c r="AB206" i="13" s="1"/>
  <c r="S205" i="13"/>
  <c r="S204" i="13"/>
  <c r="AB204" i="13" s="1"/>
  <c r="S203" i="13"/>
  <c r="S202" i="13"/>
  <c r="AB202" i="13" s="1"/>
  <c r="S201" i="13"/>
  <c r="AB201" i="13" s="1"/>
  <c r="S200" i="13"/>
  <c r="S199" i="13"/>
  <c r="S198" i="13"/>
  <c r="S197" i="13"/>
  <c r="S196" i="13"/>
  <c r="AB196" i="13" s="1"/>
  <c r="S195" i="13"/>
  <c r="AB195" i="13" s="1"/>
  <c r="S193" i="13"/>
  <c r="AB193" i="13" s="1"/>
  <c r="S192" i="13"/>
  <c r="S191" i="13"/>
  <c r="AB191" i="13" s="1"/>
  <c r="S190" i="13"/>
  <c r="AB190" i="13" s="1"/>
  <c r="S188" i="13"/>
  <c r="S187" i="13"/>
  <c r="AB187" i="13" s="1"/>
  <c r="S185" i="13"/>
  <c r="AB185" i="13" s="1"/>
  <c r="S184" i="13"/>
  <c r="AB184" i="13" s="1"/>
  <c r="S183" i="13"/>
  <c r="S182" i="13"/>
  <c r="AB182" i="13" s="1"/>
  <c r="S181" i="13"/>
  <c r="AB181" i="13" s="1"/>
  <c r="S179" i="13"/>
  <c r="AB179" i="13" s="1"/>
  <c r="S178" i="13"/>
  <c r="AB178" i="13" s="1"/>
  <c r="S177" i="13"/>
  <c r="AB177" i="13" s="1"/>
  <c r="S176" i="13"/>
  <c r="AB176" i="13" s="1"/>
  <c r="S175" i="13"/>
  <c r="AB175" i="13" s="1"/>
  <c r="S173" i="13"/>
  <c r="AB173" i="13" s="1"/>
  <c r="S172" i="13"/>
  <c r="S171" i="13"/>
  <c r="AB171" i="13" s="1"/>
  <c r="S170" i="13"/>
  <c r="AB170" i="13" s="1"/>
  <c r="S169" i="13"/>
  <c r="AB169" i="13" s="1"/>
  <c r="S167" i="13"/>
  <c r="AB167" i="13" s="1"/>
  <c r="S166" i="13"/>
  <c r="AB166" i="13" s="1"/>
  <c r="S165" i="13"/>
  <c r="S163" i="13"/>
  <c r="S162" i="13"/>
  <c r="S161" i="13"/>
  <c r="S160" i="13"/>
  <c r="AB160" i="13" s="1"/>
  <c r="S159" i="13"/>
  <c r="AB159" i="13" s="1"/>
  <c r="S158" i="13"/>
  <c r="AB158" i="13" s="1"/>
  <c r="S157" i="13"/>
  <c r="S156" i="13"/>
  <c r="AB156" i="13" s="1"/>
  <c r="S153" i="13"/>
  <c r="AB153" i="13" s="1"/>
  <c r="S152" i="13"/>
  <c r="AB152" i="13" s="1"/>
  <c r="S151" i="13"/>
  <c r="AB151" i="13" s="1"/>
  <c r="S150" i="13"/>
  <c r="S149" i="13"/>
  <c r="AB149" i="13" s="1"/>
  <c r="S148" i="13"/>
  <c r="AB148" i="13" s="1"/>
  <c r="S147" i="13"/>
  <c r="AB147" i="13" s="1"/>
  <c r="S146" i="13"/>
  <c r="S145" i="13"/>
  <c r="AB145" i="13" s="1"/>
  <c r="S144" i="13"/>
  <c r="AB144" i="13" s="1"/>
  <c r="S143" i="13"/>
  <c r="S142" i="13"/>
  <c r="S141" i="13"/>
  <c r="AB141" i="13" s="1"/>
  <c r="S140" i="13"/>
  <c r="AB140" i="13" s="1"/>
  <c r="S139" i="13"/>
  <c r="AB139" i="13" s="1"/>
  <c r="S138" i="13"/>
  <c r="S137" i="13"/>
  <c r="AB137" i="13" s="1"/>
  <c r="S136" i="13"/>
  <c r="AB136" i="13" s="1"/>
  <c r="S135" i="13"/>
  <c r="T135" i="13" s="1"/>
  <c r="S134" i="13"/>
  <c r="S133" i="13"/>
  <c r="T133" i="13" s="1"/>
  <c r="S132" i="13"/>
  <c r="S131" i="13"/>
  <c r="T131" i="13" s="1"/>
  <c r="S130" i="13"/>
  <c r="T130" i="13" s="1"/>
  <c r="S129" i="13"/>
  <c r="T129" i="13" s="1"/>
  <c r="S128" i="13"/>
  <c r="T128" i="13" s="1"/>
  <c r="S126" i="13"/>
  <c r="S125" i="13"/>
  <c r="T125" i="13" s="1"/>
  <c r="S124" i="13"/>
  <c r="T124" i="13" s="1"/>
  <c r="S123" i="13"/>
  <c r="T123" i="13" s="1"/>
  <c r="S122" i="13"/>
  <c r="S121" i="13"/>
  <c r="T121" i="13" s="1"/>
  <c r="S120" i="13"/>
  <c r="T120" i="13" s="1"/>
  <c r="S119" i="13"/>
  <c r="T119" i="13" s="1"/>
  <c r="S118" i="13"/>
  <c r="T118" i="13" s="1"/>
  <c r="S117" i="13"/>
  <c r="T117" i="13" s="1"/>
  <c r="S116" i="13"/>
  <c r="S115" i="13"/>
  <c r="T115" i="13" s="1"/>
  <c r="S114" i="13"/>
  <c r="S113" i="13"/>
  <c r="T113" i="13" s="1"/>
  <c r="S112" i="13"/>
  <c r="T112" i="13" s="1"/>
  <c r="S111" i="13"/>
  <c r="T111" i="13" s="1"/>
  <c r="S110" i="13"/>
  <c r="T110" i="13" s="1"/>
  <c r="S109" i="13"/>
  <c r="T109" i="13" s="1"/>
  <c r="S108" i="13"/>
  <c r="S107" i="13"/>
  <c r="T107" i="13" s="1"/>
  <c r="S106" i="13"/>
  <c r="S105" i="13"/>
  <c r="T105" i="13" s="1"/>
  <c r="S104" i="13"/>
  <c r="T104" i="13" s="1"/>
  <c r="S103" i="13"/>
  <c r="T103" i="13" s="1"/>
  <c r="S102" i="13"/>
  <c r="T102" i="13" s="1"/>
  <c r="S101" i="13"/>
  <c r="T101" i="13" s="1"/>
  <c r="S100" i="13"/>
  <c r="S99" i="13"/>
  <c r="T99" i="13" s="1"/>
  <c r="S98" i="13"/>
  <c r="S97" i="13"/>
  <c r="T97" i="13" s="1"/>
  <c r="S96" i="13"/>
  <c r="T96" i="13" s="1"/>
  <c r="S95" i="13"/>
  <c r="T95" i="13" s="1"/>
  <c r="S93" i="13"/>
  <c r="T93" i="13" s="1"/>
  <c r="S92" i="13"/>
  <c r="S91" i="13"/>
  <c r="T91" i="13" s="1"/>
  <c r="S90" i="13"/>
  <c r="S89" i="13"/>
  <c r="T89" i="13" s="1"/>
  <c r="S88" i="13"/>
  <c r="S87" i="13"/>
  <c r="T87" i="13" s="1"/>
  <c r="S86" i="13"/>
  <c r="T86" i="13" s="1"/>
  <c r="S85" i="13"/>
  <c r="T85" i="13" s="1"/>
  <c r="S84" i="13"/>
  <c r="S83" i="13"/>
  <c r="T83" i="13" s="1"/>
  <c r="S81" i="13"/>
  <c r="S80" i="13"/>
  <c r="T80" i="13" s="1"/>
  <c r="S79" i="13"/>
  <c r="S78" i="13"/>
  <c r="T78" i="13" s="1"/>
  <c r="S77" i="13"/>
  <c r="T77" i="13" s="1"/>
  <c r="S76" i="13"/>
  <c r="T76" i="13" s="1"/>
  <c r="S75" i="13"/>
  <c r="T75" i="13" s="1"/>
  <c r="S74" i="13"/>
  <c r="T74" i="13" s="1"/>
  <c r="S73" i="13"/>
  <c r="S72" i="13"/>
  <c r="T72" i="13" s="1"/>
  <c r="S71" i="13"/>
  <c r="T71" i="13" s="1"/>
  <c r="S70" i="13"/>
  <c r="T70" i="13" s="1"/>
  <c r="S69" i="13"/>
  <c r="T69" i="13" s="1"/>
  <c r="S68" i="13"/>
  <c r="T68" i="13" s="1"/>
  <c r="S67" i="13"/>
  <c r="T67" i="13" s="1"/>
  <c r="S66" i="13"/>
  <c r="T66" i="13" s="1"/>
  <c r="S65" i="13"/>
  <c r="T65" i="13" s="1"/>
  <c r="S64" i="13"/>
  <c r="T64" i="13" s="1"/>
  <c r="S62" i="13"/>
  <c r="T62" i="13" s="1"/>
  <c r="S61" i="13"/>
  <c r="T61" i="13" s="1"/>
  <c r="S60" i="13"/>
  <c r="S59" i="13"/>
  <c r="T59" i="13" s="1"/>
  <c r="S58" i="13"/>
  <c r="T58" i="13" s="1"/>
  <c r="S57" i="13"/>
  <c r="T57" i="13" s="1"/>
  <c r="S56" i="13"/>
  <c r="T56" i="13" s="1"/>
  <c r="S55" i="13"/>
  <c r="T55" i="13" s="1"/>
  <c r="S54" i="13"/>
  <c r="T54" i="13" s="1"/>
  <c r="S53" i="13"/>
  <c r="T53" i="13" s="1"/>
  <c r="S52" i="13"/>
  <c r="S51" i="13"/>
  <c r="S50" i="13"/>
  <c r="T50" i="13" s="1"/>
  <c r="S49" i="13"/>
  <c r="T49" i="13" s="1"/>
  <c r="S48" i="13"/>
  <c r="T48" i="13" s="1"/>
  <c r="S47" i="13"/>
  <c r="S46" i="13"/>
  <c r="T46" i="13" s="1"/>
  <c r="S45" i="13"/>
  <c r="T45" i="13" s="1"/>
  <c r="S44" i="13"/>
  <c r="T44" i="13" s="1"/>
  <c r="S43" i="13"/>
  <c r="S42" i="13"/>
  <c r="T42" i="13" s="1"/>
  <c r="S41" i="13"/>
  <c r="T41" i="13" s="1"/>
  <c r="S40" i="13"/>
  <c r="T40" i="13" s="1"/>
  <c r="S39" i="13"/>
  <c r="S38" i="13"/>
  <c r="T38" i="13" s="1"/>
  <c r="S37" i="13"/>
  <c r="T37" i="13" s="1"/>
  <c r="S36" i="13"/>
  <c r="T36" i="13" s="1"/>
  <c r="S35" i="13"/>
  <c r="S34" i="13"/>
  <c r="T34" i="13" s="1"/>
  <c r="S33" i="13"/>
  <c r="T33" i="13" s="1"/>
  <c r="S32" i="13"/>
  <c r="T32" i="13" s="1"/>
  <c r="S31" i="13"/>
  <c r="S30" i="13"/>
  <c r="T30" i="13" s="1"/>
  <c r="S29" i="13"/>
  <c r="T29" i="13" s="1"/>
  <c r="S28" i="13"/>
  <c r="S27" i="13"/>
  <c r="S26" i="13"/>
  <c r="T26" i="13" s="1"/>
  <c r="S25" i="13"/>
  <c r="T25" i="13" s="1"/>
  <c r="S24" i="13"/>
  <c r="AB24" i="13" s="1"/>
  <c r="S23" i="13"/>
  <c r="T23" i="13" s="1"/>
  <c r="S22" i="13"/>
  <c r="S21" i="13"/>
  <c r="T21" i="13" s="1"/>
  <c r="S20" i="13"/>
  <c r="T20" i="13" s="1"/>
  <c r="S19" i="13"/>
  <c r="S18" i="13"/>
  <c r="S17" i="13"/>
  <c r="T17" i="13" s="1"/>
  <c r="S16" i="13"/>
  <c r="AB16" i="13" s="1"/>
  <c r="S15" i="13"/>
  <c r="T15" i="13" s="1"/>
  <c r="S14" i="13"/>
  <c r="AB14" i="13" s="1"/>
  <c r="S13" i="13"/>
  <c r="T13" i="13" s="1"/>
  <c r="AK10" i="13"/>
  <c r="AJ10" i="13"/>
  <c r="AI10" i="13"/>
  <c r="AH10" i="13"/>
  <c r="AG10" i="13"/>
  <c r="AF10" i="13"/>
  <c r="AC10" i="13"/>
  <c r="S4" i="13"/>
  <c r="T4" i="13" s="1"/>
  <c r="U4" i="13" a="1"/>
  <c r="X4" i="13" a="1"/>
  <c r="Z4" i="13" a="1"/>
  <c r="V4" i="13" a="1"/>
  <c r="W4" i="13" a="1"/>
  <c r="Y4" i="13" a="1"/>
  <c r="AB111" i="13" l="1"/>
  <c r="AB45" i="13"/>
  <c r="AB95" i="13"/>
  <c r="AB80" i="13"/>
  <c r="AB21" i="13"/>
  <c r="AB37" i="13"/>
  <c r="AB89" i="13"/>
  <c r="AB103" i="13"/>
  <c r="AB123" i="13"/>
  <c r="AB119" i="13"/>
  <c r="AB71" i="13"/>
  <c r="AB120" i="13"/>
  <c r="AB85" i="13"/>
  <c r="AB26" i="13"/>
  <c r="AB53" i="13"/>
  <c r="AB59" i="13"/>
  <c r="AB96" i="13"/>
  <c r="AB102" i="13"/>
  <c r="AB107" i="13"/>
  <c r="AB112" i="13"/>
  <c r="AB118" i="13"/>
  <c r="AB87" i="13"/>
  <c r="AB93" i="13"/>
  <c r="AB15" i="13"/>
  <c r="AB68" i="13"/>
  <c r="AB29" i="13"/>
  <c r="AB50" i="13"/>
  <c r="AB56" i="13"/>
  <c r="AB76" i="13"/>
  <c r="AB99" i="13"/>
  <c r="AB104" i="13"/>
  <c r="AB110" i="13"/>
  <c r="AB115" i="13"/>
  <c r="AB128" i="13"/>
  <c r="AB135" i="13"/>
  <c r="AB90" i="13"/>
  <c r="T90" i="13"/>
  <c r="AB100" i="13"/>
  <c r="T100" i="13"/>
  <c r="AB116" i="13"/>
  <c r="T116" i="13"/>
  <c r="AB132" i="13"/>
  <c r="T132" i="13"/>
  <c r="AB106" i="13"/>
  <c r="T106" i="13"/>
  <c r="AB122" i="13"/>
  <c r="T122" i="13"/>
  <c r="AB31" i="13"/>
  <c r="T31" i="13"/>
  <c r="AB47" i="13"/>
  <c r="T47" i="13"/>
  <c r="AB64" i="13"/>
  <c r="AB75" i="13"/>
  <c r="AB81" i="13"/>
  <c r="T81" i="13"/>
  <c r="AB86" i="13"/>
  <c r="AB91" i="13"/>
  <c r="AB133" i="13"/>
  <c r="AB43" i="13"/>
  <c r="T43" i="13"/>
  <c r="AB92" i="13"/>
  <c r="T92" i="13"/>
  <c r="AB134" i="13"/>
  <c r="T134" i="13"/>
  <c r="AB22" i="13"/>
  <c r="T22" i="13"/>
  <c r="AB27" i="13"/>
  <c r="T27" i="13"/>
  <c r="AB60" i="13"/>
  <c r="T60" i="13"/>
  <c r="AB108" i="13"/>
  <c r="T108" i="13"/>
  <c r="AB28" i="13"/>
  <c r="T28" i="13"/>
  <c r="AB33" i="13"/>
  <c r="AB38" i="13"/>
  <c r="AB44" i="13"/>
  <c r="AB49" i="13"/>
  <c r="AB18" i="13"/>
  <c r="T18" i="13"/>
  <c r="AB39" i="13"/>
  <c r="T39" i="13"/>
  <c r="AB61" i="13"/>
  <c r="AB67" i="13"/>
  <c r="AB72" i="13"/>
  <c r="AB84" i="13"/>
  <c r="T84" i="13"/>
  <c r="AB125" i="13"/>
  <c r="AB130" i="13"/>
  <c r="AB51" i="13"/>
  <c r="T51" i="13"/>
  <c r="AB20" i="13"/>
  <c r="AB25" i="13"/>
  <c r="AB30" i="13"/>
  <c r="AB36" i="13"/>
  <c r="AB41" i="13"/>
  <c r="AB46" i="13"/>
  <c r="AB52" i="13"/>
  <c r="T52" i="13"/>
  <c r="AB83" i="13"/>
  <c r="AB88" i="13"/>
  <c r="T88" i="13"/>
  <c r="AB98" i="13"/>
  <c r="T98" i="13"/>
  <c r="AB114" i="13"/>
  <c r="T114" i="13"/>
  <c r="AB19" i="13"/>
  <c r="T19" i="13"/>
  <c r="AB35" i="13"/>
  <c r="T35" i="13"/>
  <c r="AB73" i="13"/>
  <c r="T73" i="13"/>
  <c r="AB79" i="13"/>
  <c r="T79" i="13"/>
  <c r="AB126" i="13"/>
  <c r="T126" i="13"/>
  <c r="V4" i="13"/>
  <c r="W4" i="13"/>
  <c r="X4" i="13"/>
  <c r="U4" i="13"/>
  <c r="Z4" i="13"/>
  <c r="Y4" i="13"/>
  <c r="AB13" i="13"/>
  <c r="AB70" i="13"/>
  <c r="AB109" i="13"/>
  <c r="AB32" i="13"/>
  <c r="AB34" i="13"/>
  <c r="AB74" i="13"/>
  <c r="AB48" i="13"/>
  <c r="AB65" i="13"/>
  <c r="AB78" i="13"/>
  <c r="AB163" i="13"/>
  <c r="AB200" i="13"/>
  <c r="AB314" i="13"/>
  <c r="AB188" i="13"/>
  <c r="AB244" i="13"/>
  <c r="AB324" i="13"/>
  <c r="AB361" i="13"/>
  <c r="AB101" i="13"/>
  <c r="AB113" i="13"/>
  <c r="AB157" i="13"/>
  <c r="AB131" i="13"/>
  <c r="AB138" i="13"/>
  <c r="AB217" i="13"/>
  <c r="AB272" i="13"/>
  <c r="AB23" i="13"/>
  <c r="AB117" i="13"/>
  <c r="AB54" i="13"/>
  <c r="AB66" i="13"/>
  <c r="AB69" i="13"/>
  <c r="AB17" i="13"/>
  <c r="AB58" i="13"/>
  <c r="AB97" i="13"/>
  <c r="AB143" i="13"/>
  <c r="AB146" i="13"/>
  <c r="AB162" i="13"/>
  <c r="AB183" i="13"/>
  <c r="AB198" i="13"/>
  <c r="AB207" i="13"/>
  <c r="AB237" i="13"/>
  <c r="AB246" i="13"/>
  <c r="AB373" i="13"/>
  <c r="AB322" i="13"/>
  <c r="AB55" i="13"/>
  <c r="AB121" i="13"/>
  <c r="AB129" i="13"/>
  <c r="AB205" i="13"/>
  <c r="AB242" i="13"/>
  <c r="AB274" i="13"/>
  <c r="AB40" i="13"/>
  <c r="AB42" i="13"/>
  <c r="AB62" i="13"/>
  <c r="AB105" i="13"/>
  <c r="AB124" i="13"/>
  <c r="AB320" i="13"/>
  <c r="AB266" i="13"/>
  <c r="AB269" i="13"/>
  <c r="AB283" i="13"/>
  <c r="AB330" i="13"/>
  <c r="AB363" i="13"/>
  <c r="AB368" i="13"/>
  <c r="AB374" i="13"/>
  <c r="AB391" i="13"/>
  <c r="AB398" i="13"/>
  <c r="AB399" i="13"/>
  <c r="AB77" i="13"/>
  <c r="AB161" i="13"/>
  <c r="AB172" i="13"/>
  <c r="AB379" i="13"/>
  <c r="AB390" i="13"/>
  <c r="AB395" i="13"/>
  <c r="AB417" i="13"/>
  <c r="AB142" i="13"/>
  <c r="AB197" i="13"/>
  <c r="AB199" i="13"/>
  <c r="AB271" i="13"/>
  <c r="AB273" i="13"/>
  <c r="AB288" i="13"/>
  <c r="AB295" i="13"/>
  <c r="AB57" i="13"/>
  <c r="AB150" i="13"/>
  <c r="AB203" i="13"/>
  <c r="AB210" i="13"/>
  <c r="AB240" i="13"/>
  <c r="AB304" i="13"/>
  <c r="AB360" i="13"/>
  <c r="AB364" i="13"/>
  <c r="AB386" i="13"/>
  <c r="AB400" i="13"/>
  <c r="AB407" i="13"/>
  <c r="AB432" i="13"/>
  <c r="AB422" i="13"/>
  <c r="AB282" i="13"/>
  <c r="AB306" i="13"/>
  <c r="AB365" i="13"/>
  <c r="AB394" i="13"/>
  <c r="AB425" i="13"/>
  <c r="AB211" i="13"/>
  <c r="AB241" i="13"/>
  <c r="AB250" i="13"/>
  <c r="AB165" i="13"/>
  <c r="AB192" i="13"/>
  <c r="AB248" i="13"/>
  <c r="AB252" i="13"/>
  <c r="AB254" i="13"/>
  <c r="AB258" i="13"/>
  <c r="AB278" i="13"/>
  <c r="AB280" i="13"/>
  <c r="AB287" i="13"/>
  <c r="AB404" i="13"/>
  <c r="AB415" i="13"/>
  <c r="AB416" i="13"/>
  <c r="AB427" i="13"/>
  <c r="AB440" i="13"/>
  <c r="AB444" i="13"/>
  <c r="AB402" i="13"/>
  <c r="AB441" i="13"/>
  <c r="AB429" i="13"/>
  <c r="AB439" i="13"/>
  <c r="AB442" i="13"/>
  <c r="AB292" i="13"/>
  <c r="AB446" i="13"/>
  <c r="AB464" i="13"/>
  <c r="AB452" i="13"/>
  <c r="AB459" i="13"/>
  <c r="AC10" i="10"/>
  <c r="S4" i="10"/>
  <c r="AH10" i="10"/>
  <c r="D14" i="14"/>
  <c r="AH265" i="10"/>
  <c r="AH185" i="10"/>
  <c r="AM10" i="10"/>
  <c r="AL10" i="10"/>
  <c r="AK10" i="10"/>
  <c r="AJ10" i="10"/>
  <c r="AI10" i="10"/>
  <c r="I14" i="14"/>
  <c r="H14" i="14"/>
  <c r="G14" i="14"/>
  <c r="F14" i="14"/>
  <c r="E14" i="14"/>
  <c r="S593" i="10"/>
  <c r="S592" i="10"/>
  <c r="S591" i="10"/>
  <c r="S590" i="10"/>
  <c r="S589" i="10"/>
  <c r="S588" i="10"/>
  <c r="S587" i="10"/>
  <c r="S586" i="10"/>
  <c r="S585" i="10"/>
  <c r="S584" i="10"/>
  <c r="S583" i="10"/>
  <c r="S582" i="10"/>
  <c r="S581" i="10"/>
  <c r="S580" i="10"/>
  <c r="S579" i="10"/>
  <c r="S578" i="10"/>
  <c r="S577" i="10"/>
  <c r="S576" i="10"/>
  <c r="S575" i="10"/>
  <c r="S574" i="10"/>
  <c r="S573" i="10"/>
  <c r="S572" i="10"/>
  <c r="S571" i="10"/>
  <c r="S570" i="10"/>
  <c r="S569" i="10"/>
  <c r="S568" i="10"/>
  <c r="S567" i="10"/>
  <c r="S566" i="10"/>
  <c r="S565" i="10"/>
  <c r="S564" i="10"/>
  <c r="S563" i="10"/>
  <c r="S562" i="10"/>
  <c r="S561" i="10"/>
  <c r="S560" i="10"/>
  <c r="S559" i="10"/>
  <c r="S558" i="10"/>
  <c r="S557" i="10"/>
  <c r="S555" i="10"/>
  <c r="S554" i="10"/>
  <c r="S553" i="10"/>
  <c r="S552" i="10"/>
  <c r="S551" i="10"/>
  <c r="S550" i="10"/>
  <c r="S549" i="10"/>
  <c r="S548" i="10"/>
  <c r="S547" i="10"/>
  <c r="S546" i="10"/>
  <c r="S545" i="10"/>
  <c r="S544" i="10"/>
  <c r="S543" i="10"/>
  <c r="S542" i="10"/>
  <c r="S541" i="10"/>
  <c r="S540" i="10"/>
  <c r="S539" i="10"/>
  <c r="S538" i="10"/>
  <c r="S537" i="10"/>
  <c r="S536" i="10"/>
  <c r="S535" i="10"/>
  <c r="S534" i="10"/>
  <c r="S533" i="10"/>
  <c r="S532" i="10"/>
  <c r="S531" i="10"/>
  <c r="S530" i="10"/>
  <c r="S529" i="10"/>
  <c r="S528" i="10"/>
  <c r="S527" i="10"/>
  <c r="S526" i="10"/>
  <c r="S525" i="10"/>
  <c r="S524" i="10"/>
  <c r="S523" i="10"/>
  <c r="S522" i="10"/>
  <c r="S521" i="10"/>
  <c r="S520" i="10"/>
  <c r="S519" i="10"/>
  <c r="S508" i="10"/>
  <c r="S507" i="10"/>
  <c r="S506" i="10"/>
  <c r="S505" i="10"/>
  <c r="S504" i="10"/>
  <c r="S503" i="10"/>
  <c r="S502" i="10"/>
  <c r="S500" i="10"/>
  <c r="S499" i="10"/>
  <c r="S498" i="10"/>
  <c r="S497" i="10"/>
  <c r="S496" i="10"/>
  <c r="S494" i="10"/>
  <c r="S493" i="10"/>
  <c r="S492" i="10"/>
  <c r="S491" i="10"/>
  <c r="S490" i="10"/>
  <c r="S489" i="10"/>
  <c r="S487" i="10"/>
  <c r="S486" i="10"/>
  <c r="S485" i="10"/>
  <c r="S484" i="10"/>
  <c r="S483" i="10"/>
  <c r="S482" i="10"/>
  <c r="S480" i="10"/>
  <c r="S479" i="10"/>
  <c r="S478" i="10"/>
  <c r="S477" i="10"/>
  <c r="S476" i="10"/>
  <c r="S475" i="10"/>
  <c r="S473" i="10"/>
  <c r="S472" i="10"/>
  <c r="S471" i="10"/>
  <c r="S470" i="10"/>
  <c r="S469" i="10"/>
  <c r="S468" i="10"/>
  <c r="S465" i="10"/>
  <c r="S464" i="10"/>
  <c r="S463" i="10"/>
  <c r="S462" i="10"/>
  <c r="S461" i="10"/>
  <c r="S460" i="10"/>
  <c r="S459" i="10"/>
  <c r="S458" i="10"/>
  <c r="S457" i="10"/>
  <c r="S456" i="10"/>
  <c r="S455" i="10"/>
  <c r="S453" i="10"/>
  <c r="S452" i="10"/>
  <c r="S451" i="10"/>
  <c r="S450" i="10"/>
  <c r="S449" i="10"/>
  <c r="S448" i="10"/>
  <c r="S447" i="10"/>
  <c r="S446" i="10"/>
  <c r="S445" i="10"/>
  <c r="S444" i="10"/>
  <c r="S443" i="10"/>
  <c r="S442" i="10"/>
  <c r="S441" i="10"/>
  <c r="S440" i="10"/>
  <c r="S439" i="10"/>
  <c r="S438" i="10"/>
  <c r="S437" i="10"/>
  <c r="S436" i="10"/>
  <c r="S435" i="10"/>
  <c r="S434" i="10"/>
  <c r="S433" i="10"/>
  <c r="S432" i="10"/>
  <c r="S431" i="10"/>
  <c r="S430" i="10"/>
  <c r="S429" i="10"/>
  <c r="S428" i="10"/>
  <c r="S427" i="10"/>
  <c r="S426" i="10"/>
  <c r="S425" i="10"/>
  <c r="S424" i="10"/>
  <c r="S423" i="10"/>
  <c r="S422" i="10"/>
  <c r="S421" i="10"/>
  <c r="S419" i="10"/>
  <c r="S418" i="10"/>
  <c r="S417" i="10"/>
  <c r="S416" i="10"/>
  <c r="S415" i="10"/>
  <c r="S414" i="10"/>
  <c r="S413" i="10"/>
  <c r="S412" i="10"/>
  <c r="S411" i="10"/>
  <c r="S410" i="10"/>
  <c r="S409" i="10"/>
  <c r="S407" i="10"/>
  <c r="S406" i="10"/>
  <c r="S405" i="10"/>
  <c r="S404" i="10"/>
  <c r="S403" i="10"/>
  <c r="S402" i="10"/>
  <c r="S400" i="10"/>
  <c r="S399" i="10"/>
  <c r="S398" i="10"/>
  <c r="S397" i="10"/>
  <c r="S396" i="10"/>
  <c r="S395" i="10"/>
  <c r="S394" i="10"/>
  <c r="S393" i="10"/>
  <c r="S392" i="10"/>
  <c r="S391" i="10"/>
  <c r="S390" i="10"/>
  <c r="S389" i="10"/>
  <c r="S388" i="10"/>
  <c r="S387" i="10"/>
  <c r="S386" i="10"/>
  <c r="S385" i="10"/>
  <c r="S381" i="10"/>
  <c r="S380" i="10"/>
  <c r="S379" i="10"/>
  <c r="S377" i="10"/>
  <c r="S376" i="10"/>
  <c r="S375" i="10"/>
  <c r="S374" i="10"/>
  <c r="S373" i="10"/>
  <c r="S372" i="10"/>
  <c r="S371" i="10"/>
  <c r="S370" i="10"/>
  <c r="S369" i="10"/>
  <c r="S368" i="10"/>
  <c r="S367" i="10"/>
  <c r="S365" i="10"/>
  <c r="S364" i="10"/>
  <c r="S363" i="10"/>
  <c r="S362" i="10"/>
  <c r="S361" i="10"/>
  <c r="S360" i="10"/>
  <c r="S359" i="10"/>
  <c r="S358" i="10"/>
  <c r="S357" i="10"/>
  <c r="S356" i="10"/>
  <c r="S355" i="10"/>
  <c r="S354" i="10"/>
  <c r="S353" i="10"/>
  <c r="S350" i="10"/>
  <c r="S349" i="10"/>
  <c r="S348" i="10"/>
  <c r="S347" i="10"/>
  <c r="S346" i="10"/>
  <c r="S345" i="10"/>
  <c r="S344" i="10"/>
  <c r="S343" i="10"/>
  <c r="S342" i="10"/>
  <c r="S341" i="10"/>
  <c r="S340" i="10"/>
  <c r="S339" i="10"/>
  <c r="S338" i="10"/>
  <c r="S337" i="10"/>
  <c r="S336" i="10"/>
  <c r="S335" i="10"/>
  <c r="S334" i="10"/>
  <c r="S333" i="10"/>
  <c r="S332" i="10"/>
  <c r="S331" i="10"/>
  <c r="S330" i="10"/>
  <c r="S329" i="10"/>
  <c r="S328" i="10"/>
  <c r="S327" i="10"/>
  <c r="S325" i="10"/>
  <c r="S324" i="10"/>
  <c r="S323" i="10"/>
  <c r="S322" i="10"/>
  <c r="S321" i="10"/>
  <c r="S320" i="10"/>
  <c r="S319" i="10"/>
  <c r="S318" i="10"/>
  <c r="S317" i="10"/>
  <c r="S316" i="10"/>
  <c r="S315" i="10"/>
  <c r="S314" i="10"/>
  <c r="S313" i="10"/>
  <c r="S312" i="10"/>
  <c r="S311" i="10"/>
  <c r="S310" i="10"/>
  <c r="S309" i="10"/>
  <c r="S308" i="10"/>
  <c r="S307" i="10"/>
  <c r="S306" i="10"/>
  <c r="S305" i="10"/>
  <c r="S304" i="10"/>
  <c r="S303" i="10"/>
  <c r="S302" i="10"/>
  <c r="S301" i="10"/>
  <c r="S300" i="10"/>
  <c r="S299" i="10"/>
  <c r="S297" i="10"/>
  <c r="S295" i="10"/>
  <c r="S294" i="10"/>
  <c r="S293" i="10"/>
  <c r="S292" i="10"/>
  <c r="S291" i="10"/>
  <c r="S290" i="10"/>
  <c r="S289" i="10"/>
  <c r="S288" i="10"/>
  <c r="S287" i="10"/>
  <c r="S286" i="10"/>
  <c r="S285" i="10"/>
  <c r="S284" i="10"/>
  <c r="S283" i="10"/>
  <c r="S282" i="10"/>
  <c r="S281" i="10"/>
  <c r="S280" i="10"/>
  <c r="S279" i="10"/>
  <c r="S278" i="10"/>
  <c r="S277" i="10"/>
  <c r="S276" i="10"/>
  <c r="S275" i="10"/>
  <c r="S274" i="10"/>
  <c r="S273" i="10"/>
  <c r="S272" i="10"/>
  <c r="S271" i="10"/>
  <c r="S270" i="10"/>
  <c r="S269" i="10"/>
  <c r="S268" i="10"/>
  <c r="S267" i="10"/>
  <c r="S266" i="10"/>
  <c r="S265" i="10"/>
  <c r="S264" i="10"/>
  <c r="S263" i="10"/>
  <c r="S262" i="10"/>
  <c r="S260" i="10"/>
  <c r="S259" i="10"/>
  <c r="S258" i="10"/>
  <c r="S257" i="10"/>
  <c r="S256" i="10"/>
  <c r="S255" i="10"/>
  <c r="S254" i="10"/>
  <c r="S253" i="10"/>
  <c r="S252" i="10"/>
  <c r="S251" i="10"/>
  <c r="S250" i="10"/>
  <c r="S249" i="10"/>
  <c r="S248" i="10"/>
  <c r="S247" i="10"/>
  <c r="S246" i="10"/>
  <c r="S245" i="10"/>
  <c r="S244" i="10"/>
  <c r="S243" i="10"/>
  <c r="S242" i="10"/>
  <c r="S241" i="10"/>
  <c r="S240" i="10"/>
  <c r="S239" i="10"/>
  <c r="S238" i="10"/>
  <c r="S237" i="10"/>
  <c r="S236" i="10"/>
  <c r="S234" i="10"/>
  <c r="S233" i="10"/>
  <c r="S232" i="10"/>
  <c r="S231" i="10"/>
  <c r="S229" i="10"/>
  <c r="S228" i="10"/>
  <c r="S227" i="10"/>
  <c r="S226" i="10"/>
  <c r="S225" i="10"/>
  <c r="S224" i="10"/>
  <c r="S222" i="10"/>
  <c r="S221" i="10"/>
  <c r="S220" i="10"/>
  <c r="S219" i="10"/>
  <c r="S218" i="10"/>
  <c r="S217" i="10"/>
  <c r="S216" i="10"/>
  <c r="S215" i="10"/>
  <c r="S214" i="10"/>
  <c r="S213" i="10"/>
  <c r="S212" i="10"/>
  <c r="S211" i="10"/>
  <c r="S210" i="10"/>
  <c r="S208" i="10"/>
  <c r="S207" i="10"/>
  <c r="S206" i="10"/>
  <c r="S205" i="10"/>
  <c r="S204" i="10"/>
  <c r="S203" i="10"/>
  <c r="S202" i="10"/>
  <c r="S201" i="10"/>
  <c r="S200" i="10"/>
  <c r="S199" i="10"/>
  <c r="S198" i="10"/>
  <c r="S197" i="10"/>
  <c r="S196" i="10"/>
  <c r="S195" i="10"/>
  <c r="S193" i="10"/>
  <c r="S192" i="10"/>
  <c r="S191" i="10"/>
  <c r="S190" i="10"/>
  <c r="S188" i="10"/>
  <c r="S187" i="10"/>
  <c r="S185" i="10"/>
  <c r="S184" i="10"/>
  <c r="S183" i="10"/>
  <c r="S182" i="10"/>
  <c r="S181" i="10"/>
  <c r="S179" i="10"/>
  <c r="S178" i="10"/>
  <c r="S177" i="10"/>
  <c r="S176" i="10"/>
  <c r="S175" i="10"/>
  <c r="S173" i="10"/>
  <c r="S172" i="10"/>
  <c r="S171" i="10"/>
  <c r="S170" i="10"/>
  <c r="S169" i="10"/>
  <c r="S167" i="10"/>
  <c r="S166" i="10"/>
  <c r="S165" i="10"/>
  <c r="S163" i="10"/>
  <c r="S162" i="10"/>
  <c r="S161" i="10"/>
  <c r="S160" i="10"/>
  <c r="S159" i="10"/>
  <c r="S158" i="10"/>
  <c r="S157" i="10"/>
  <c r="S156" i="10"/>
  <c r="S153" i="10"/>
  <c r="S152" i="10"/>
  <c r="S151" i="10"/>
  <c r="S150" i="10"/>
  <c r="S149" i="10"/>
  <c r="S148" i="10"/>
  <c r="S147" i="10"/>
  <c r="S146" i="10"/>
  <c r="S145" i="10"/>
  <c r="S144" i="10"/>
  <c r="S143" i="10"/>
  <c r="S142" i="10"/>
  <c r="S141" i="10"/>
  <c r="S140" i="10"/>
  <c r="S139" i="10"/>
  <c r="S138" i="10"/>
  <c r="S137" i="10"/>
  <c r="S136" i="10"/>
  <c r="S135" i="10"/>
  <c r="T135" i="10" s="1"/>
  <c r="S134" i="10"/>
  <c r="T134" i="10" s="1"/>
  <c r="S133" i="10"/>
  <c r="T133" i="10" s="1"/>
  <c r="S132" i="10"/>
  <c r="T132" i="10" s="1"/>
  <c r="S131" i="10"/>
  <c r="T131" i="10" s="1"/>
  <c r="S130" i="10"/>
  <c r="T130" i="10" s="1"/>
  <c r="S129" i="10"/>
  <c r="T129" i="10" s="1"/>
  <c r="S128" i="10"/>
  <c r="T128" i="10" s="1"/>
  <c r="S126" i="10"/>
  <c r="T126" i="10" s="1"/>
  <c r="S125" i="10"/>
  <c r="T125" i="10" s="1"/>
  <c r="S124" i="10"/>
  <c r="T124" i="10" s="1"/>
  <c r="S123" i="10"/>
  <c r="T123" i="10" s="1"/>
  <c r="S122" i="10"/>
  <c r="T122" i="10" s="1"/>
  <c r="S121" i="10"/>
  <c r="T121" i="10" s="1"/>
  <c r="S120" i="10"/>
  <c r="T120" i="10" s="1"/>
  <c r="S119" i="10"/>
  <c r="T119" i="10" s="1"/>
  <c r="S118" i="10"/>
  <c r="T118" i="10" s="1"/>
  <c r="S117" i="10"/>
  <c r="T117" i="10" s="1"/>
  <c r="S116" i="10"/>
  <c r="T116" i="10" s="1"/>
  <c r="S115" i="10"/>
  <c r="T115" i="10" s="1"/>
  <c r="S114" i="10"/>
  <c r="T114" i="10" s="1"/>
  <c r="S113" i="10"/>
  <c r="T113" i="10" s="1"/>
  <c r="S112" i="10"/>
  <c r="T112" i="10" s="1"/>
  <c r="S111" i="10"/>
  <c r="T111" i="10" s="1"/>
  <c r="S110" i="10"/>
  <c r="T110" i="10" s="1"/>
  <c r="S109" i="10"/>
  <c r="T109" i="10" s="1"/>
  <c r="S108" i="10"/>
  <c r="T108" i="10" s="1"/>
  <c r="S107" i="10"/>
  <c r="T107" i="10" s="1"/>
  <c r="S106" i="10"/>
  <c r="T106" i="10" s="1"/>
  <c r="S105" i="10"/>
  <c r="T105" i="10" s="1"/>
  <c r="S104" i="10"/>
  <c r="T104" i="10" s="1"/>
  <c r="S103" i="10"/>
  <c r="T103" i="10" s="1"/>
  <c r="S102" i="10"/>
  <c r="T102" i="10" s="1"/>
  <c r="S101" i="10"/>
  <c r="T101" i="10" s="1"/>
  <c r="S100" i="10"/>
  <c r="T100" i="10" s="1"/>
  <c r="S99" i="10"/>
  <c r="T99" i="10" s="1"/>
  <c r="S98" i="10"/>
  <c r="T98" i="10" s="1"/>
  <c r="S97" i="10"/>
  <c r="T97" i="10" s="1"/>
  <c r="S96" i="10"/>
  <c r="T96" i="10" s="1"/>
  <c r="S95" i="10"/>
  <c r="T95" i="10" s="1"/>
  <c r="S93" i="10"/>
  <c r="T93" i="10" s="1"/>
  <c r="S92" i="10"/>
  <c r="T92" i="10" s="1"/>
  <c r="S91" i="10"/>
  <c r="T91" i="10" s="1"/>
  <c r="S90" i="10"/>
  <c r="T90" i="10" s="1"/>
  <c r="S89" i="10"/>
  <c r="T89" i="10" s="1"/>
  <c r="S88" i="10"/>
  <c r="T88" i="10" s="1"/>
  <c r="S87" i="10"/>
  <c r="T87" i="10" s="1"/>
  <c r="S86" i="10"/>
  <c r="T86" i="10" s="1"/>
  <c r="S85" i="10"/>
  <c r="T85" i="10" s="1"/>
  <c r="S84" i="10"/>
  <c r="T84" i="10" s="1"/>
  <c r="S83" i="10"/>
  <c r="T83" i="10" s="1"/>
  <c r="S81" i="10"/>
  <c r="T81" i="10" s="1"/>
  <c r="S80" i="10"/>
  <c r="T80" i="10" s="1"/>
  <c r="S79" i="10"/>
  <c r="T79" i="10" s="1"/>
  <c r="S78" i="10"/>
  <c r="T78" i="10" s="1"/>
  <c r="S77" i="10"/>
  <c r="T77" i="10" s="1"/>
  <c r="S76" i="10"/>
  <c r="T76" i="10" s="1"/>
  <c r="S75" i="10"/>
  <c r="T75" i="10" s="1"/>
  <c r="S74" i="10"/>
  <c r="T74" i="10" s="1"/>
  <c r="S73" i="10"/>
  <c r="T73" i="10" s="1"/>
  <c r="S72" i="10"/>
  <c r="T72" i="10" s="1"/>
  <c r="S71" i="10"/>
  <c r="T71" i="10" s="1"/>
  <c r="S70" i="10"/>
  <c r="T70" i="10" s="1"/>
  <c r="S69" i="10"/>
  <c r="T69" i="10" s="1"/>
  <c r="S68" i="10"/>
  <c r="T68" i="10" s="1"/>
  <c r="S67" i="10"/>
  <c r="T67" i="10" s="1"/>
  <c r="S66" i="10"/>
  <c r="T66" i="10" s="1"/>
  <c r="S65" i="10"/>
  <c r="T65" i="10" s="1"/>
  <c r="S64" i="10"/>
  <c r="T64" i="10" s="1"/>
  <c r="S62" i="10"/>
  <c r="T62" i="10" s="1"/>
  <c r="S61" i="10"/>
  <c r="T61" i="10" s="1"/>
  <c r="S60" i="10"/>
  <c r="T60" i="10" s="1"/>
  <c r="S59" i="10"/>
  <c r="T59" i="10" s="1"/>
  <c r="S58" i="10"/>
  <c r="T58" i="10" s="1"/>
  <c r="S57" i="10"/>
  <c r="T57" i="10" s="1"/>
  <c r="S56" i="10"/>
  <c r="T56" i="10" s="1"/>
  <c r="S55" i="10"/>
  <c r="T55" i="10" s="1"/>
  <c r="S54" i="10"/>
  <c r="T54" i="10" s="1"/>
  <c r="S53" i="10"/>
  <c r="T53" i="10" s="1"/>
  <c r="S52" i="10"/>
  <c r="T52" i="10" s="1"/>
  <c r="S51" i="10"/>
  <c r="T51" i="10" s="1"/>
  <c r="S50" i="10"/>
  <c r="T50" i="10" s="1"/>
  <c r="S49" i="10"/>
  <c r="T49" i="10" s="1"/>
  <c r="S48" i="10"/>
  <c r="T48" i="10" s="1"/>
  <c r="S47" i="10"/>
  <c r="T47" i="10" s="1"/>
  <c r="S46" i="10"/>
  <c r="T46" i="10" s="1"/>
  <c r="S45" i="10"/>
  <c r="T45" i="10" s="1"/>
  <c r="S44" i="10"/>
  <c r="T44" i="10" s="1"/>
  <c r="S43" i="10"/>
  <c r="T43" i="10" s="1"/>
  <c r="S42" i="10"/>
  <c r="T42" i="10" s="1"/>
  <c r="S41" i="10"/>
  <c r="T41" i="10" s="1"/>
  <c r="S40" i="10"/>
  <c r="T40" i="10" s="1"/>
  <c r="S39" i="10"/>
  <c r="T39" i="10" s="1"/>
  <c r="S38" i="10"/>
  <c r="T38" i="10" s="1"/>
  <c r="S37" i="10"/>
  <c r="T37" i="10" s="1"/>
  <c r="S36" i="10"/>
  <c r="T36" i="10" s="1"/>
  <c r="S35" i="10"/>
  <c r="T35" i="10" s="1"/>
  <c r="S34" i="10"/>
  <c r="T34" i="10" s="1"/>
  <c r="S33" i="10"/>
  <c r="T33" i="10" s="1"/>
  <c r="S32" i="10"/>
  <c r="T32" i="10" s="1"/>
  <c r="S31" i="10"/>
  <c r="T31" i="10" s="1"/>
  <c r="S30" i="10"/>
  <c r="T30" i="10" s="1"/>
  <c r="S29" i="10"/>
  <c r="T29" i="10" s="1"/>
  <c r="S28" i="10"/>
  <c r="T28" i="10" s="1"/>
  <c r="S27" i="10"/>
  <c r="T27" i="10" s="1"/>
  <c r="S26" i="10"/>
  <c r="T26" i="10" s="1"/>
  <c r="S25" i="10"/>
  <c r="T25" i="10" s="1"/>
  <c r="S24" i="10"/>
  <c r="S23" i="10"/>
  <c r="T23" i="10" s="1"/>
  <c r="S22" i="10"/>
  <c r="T22" i="10" s="1"/>
  <c r="S21" i="10"/>
  <c r="T21" i="10" s="1"/>
  <c r="S20" i="10"/>
  <c r="T20" i="10" s="1"/>
  <c r="S19" i="10"/>
  <c r="T19" i="10" s="1"/>
  <c r="S18" i="10"/>
  <c r="T18" i="10" s="1"/>
  <c r="S17" i="10"/>
  <c r="T17" i="10" s="1"/>
  <c r="S16" i="10"/>
  <c r="S15" i="10"/>
  <c r="T15" i="10" s="1"/>
  <c r="S14" i="10"/>
  <c r="S13" i="10"/>
  <c r="T13" i="10" s="1"/>
  <c r="T4" i="10" l="1"/>
  <c r="AD4" i="10"/>
  <c r="AB4" i="10"/>
  <c r="AJ61" i="10"/>
  <c r="AI61" i="10"/>
  <c r="AH61" i="10"/>
  <c r="AM61" i="10"/>
  <c r="AK61" i="10"/>
  <c r="AL61" i="10"/>
  <c r="AI465" i="10"/>
  <c r="AH465" i="10"/>
  <c r="AH28" i="10"/>
  <c r="AH44" i="10"/>
  <c r="AH60" i="10"/>
  <c r="AH92" i="10"/>
  <c r="AH120" i="10"/>
  <c r="AH13" i="10"/>
  <c r="AH29" i="10"/>
  <c r="AH45" i="10"/>
  <c r="AH64" i="10"/>
  <c r="AH96" i="10"/>
  <c r="AH124" i="10"/>
  <c r="AH32" i="10"/>
  <c r="AH48" i="10"/>
  <c r="AH68" i="10"/>
  <c r="AH100" i="10"/>
  <c r="AH128" i="10"/>
  <c r="AH162" i="10"/>
  <c r="AH17" i="10"/>
  <c r="AH33" i="10"/>
  <c r="AH49" i="10"/>
  <c r="AH72" i="10"/>
  <c r="AH104" i="10"/>
  <c r="AH132" i="10"/>
  <c r="AH215" i="10"/>
  <c r="AH20" i="10"/>
  <c r="AH36" i="10"/>
  <c r="AH52" i="10"/>
  <c r="AH76" i="10"/>
  <c r="AH105" i="10"/>
  <c r="AH222" i="10"/>
  <c r="AH21" i="10"/>
  <c r="AH37" i="10"/>
  <c r="AH53" i="10"/>
  <c r="AH80" i="10"/>
  <c r="AH108" i="10"/>
  <c r="AH137" i="10"/>
  <c r="AH40" i="10"/>
  <c r="AH56" i="10"/>
  <c r="AH84" i="10"/>
  <c r="AH112" i="10"/>
  <c r="AH140" i="10"/>
  <c r="AH25" i="10"/>
  <c r="AH41" i="10"/>
  <c r="AH57" i="10"/>
  <c r="AH88" i="10"/>
  <c r="AH116" i="10"/>
  <c r="AH144" i="10"/>
  <c r="AH299" i="10"/>
  <c r="AH324" i="10"/>
  <c r="AH348" i="10"/>
  <c r="AH372" i="10"/>
  <c r="AH397" i="10"/>
  <c r="AH421" i="10"/>
  <c r="AH434" i="10"/>
  <c r="AH445" i="10"/>
  <c r="AH458" i="10"/>
  <c r="AH484" i="10"/>
  <c r="AH503" i="10"/>
  <c r="AH524" i="10"/>
  <c r="AH546" i="10"/>
  <c r="AH567" i="10"/>
  <c r="AH151" i="10"/>
  <c r="AH175" i="10"/>
  <c r="AH182" i="10"/>
  <c r="AH207" i="10"/>
  <c r="AH210" i="10"/>
  <c r="AH237" i="10"/>
  <c r="AH245" i="10"/>
  <c r="AH253" i="10"/>
  <c r="AH262" i="10"/>
  <c r="AH271" i="10"/>
  <c r="AH280" i="10"/>
  <c r="AH289" i="10"/>
  <c r="AH301" i="10"/>
  <c r="AH325" i="10"/>
  <c r="AH338" i="10"/>
  <c r="AH349" i="10"/>
  <c r="AH362" i="10"/>
  <c r="AH386" i="10"/>
  <c r="AH411" i="10"/>
  <c r="AH435" i="10"/>
  <c r="AH459" i="10"/>
  <c r="AH506" i="10"/>
  <c r="AH527" i="10"/>
  <c r="AH548" i="10"/>
  <c r="AH570" i="10"/>
  <c r="AH117" i="10"/>
  <c r="AH141" i="10"/>
  <c r="AH146" i="10"/>
  <c r="AH163" i="10"/>
  <c r="AH170" i="10"/>
  <c r="AH202" i="10"/>
  <c r="AH290" i="10"/>
  <c r="AH315" i="10"/>
  <c r="AH339" i="10"/>
  <c r="AH363" i="10"/>
  <c r="AH388" i="10"/>
  <c r="AH412" i="10"/>
  <c r="AH436" i="10"/>
  <c r="AH461" i="10"/>
  <c r="AH508" i="10"/>
  <c r="AH530" i="10"/>
  <c r="AH551" i="10"/>
  <c r="AH572" i="10"/>
  <c r="AH65" i="10"/>
  <c r="AH77" i="10"/>
  <c r="AH89" i="10"/>
  <c r="AH97" i="10"/>
  <c r="AH113" i="10"/>
  <c r="AH125" i="10"/>
  <c r="AH133" i="10"/>
  <c r="AH152" i="10"/>
  <c r="AH158" i="10"/>
  <c r="AH183" i="10"/>
  <c r="AH190" i="10"/>
  <c r="AH211" i="10"/>
  <c r="AH218" i="10"/>
  <c r="AH274" i="10"/>
  <c r="AH283" i="10"/>
  <c r="AH292" i="10"/>
  <c r="AH316" i="10"/>
  <c r="AH340" i="10"/>
  <c r="AH389" i="10"/>
  <c r="AH402" i="10"/>
  <c r="AH413" i="10"/>
  <c r="AH426" i="10"/>
  <c r="AH475" i="10"/>
  <c r="AH491" i="10"/>
  <c r="AH532" i="10"/>
  <c r="AH554" i="10"/>
  <c r="AH575" i="10"/>
  <c r="AH73" i="10"/>
  <c r="AH85" i="10"/>
  <c r="AH93" i="10"/>
  <c r="AH109" i="10"/>
  <c r="AH121" i="10"/>
  <c r="AH129" i="10"/>
  <c r="AH18" i="10"/>
  <c r="AH22" i="10"/>
  <c r="AH26" i="10"/>
  <c r="AH30" i="10"/>
  <c r="AH34" i="10"/>
  <c r="AH38" i="10"/>
  <c r="AH42" i="10"/>
  <c r="AH46" i="10"/>
  <c r="AH50" i="10"/>
  <c r="AH54" i="10"/>
  <c r="AH58" i="10"/>
  <c r="AH66" i="10"/>
  <c r="AH70" i="10"/>
  <c r="AH74" i="10"/>
  <c r="AH78" i="10"/>
  <c r="AH86" i="10"/>
  <c r="AH90" i="10"/>
  <c r="AH98" i="10"/>
  <c r="AH102" i="10"/>
  <c r="AH106" i="10"/>
  <c r="AH110" i="10"/>
  <c r="AH114" i="10"/>
  <c r="AH118" i="10"/>
  <c r="AH122" i="10"/>
  <c r="AH126" i="10"/>
  <c r="AH130" i="10"/>
  <c r="AH134" i="10"/>
  <c r="AH138" i="10"/>
  <c r="AH142" i="10"/>
  <c r="AH147" i="10"/>
  <c r="AH171" i="10"/>
  <c r="AH178" i="10"/>
  <c r="AH203" i="10"/>
  <c r="AH266" i="10"/>
  <c r="AH275" i="10"/>
  <c r="AH284" i="10"/>
  <c r="AH293" i="10"/>
  <c r="AH306" i="10"/>
  <c r="AH317" i="10"/>
  <c r="AH330" i="10"/>
  <c r="AH354" i="10"/>
  <c r="AH379" i="10"/>
  <c r="AH403" i="10"/>
  <c r="AH427" i="10"/>
  <c r="AH452" i="10"/>
  <c r="AH476" i="10"/>
  <c r="AH493" i="10"/>
  <c r="AH535" i="10"/>
  <c r="AH578" i="10"/>
  <c r="AH159" i="10"/>
  <c r="AH166" i="10"/>
  <c r="AH191" i="10"/>
  <c r="AH198" i="10"/>
  <c r="AH219" i="10"/>
  <c r="AH226" i="10"/>
  <c r="AH233" i="10"/>
  <c r="AH241" i="10"/>
  <c r="AH249" i="10"/>
  <c r="AH257" i="10"/>
  <c r="AH307" i="10"/>
  <c r="AH331" i="10"/>
  <c r="AH356" i="10"/>
  <c r="AH380" i="10"/>
  <c r="AH404" i="10"/>
  <c r="AH429" i="10"/>
  <c r="AH453" i="10"/>
  <c r="AH477" i="10"/>
  <c r="AH538" i="10"/>
  <c r="AH559" i="10"/>
  <c r="AH580" i="10"/>
  <c r="AH69" i="10"/>
  <c r="AH81" i="10"/>
  <c r="AH101" i="10"/>
  <c r="AH195" i="10"/>
  <c r="AH15" i="10"/>
  <c r="AH19" i="10"/>
  <c r="AH23" i="10"/>
  <c r="AH27" i="10"/>
  <c r="AH31" i="10"/>
  <c r="AH35" i="10"/>
  <c r="AH39" i="10"/>
  <c r="AH43" i="10"/>
  <c r="AH47" i="10"/>
  <c r="AH51" i="10"/>
  <c r="AH55" i="10"/>
  <c r="AH59" i="10"/>
  <c r="AH67" i="10"/>
  <c r="AH71" i="10"/>
  <c r="AH75" i="10"/>
  <c r="AH79" i="10"/>
  <c r="AH83" i="10"/>
  <c r="AH87" i="10"/>
  <c r="AH91" i="10"/>
  <c r="AH95" i="10"/>
  <c r="AH99" i="10"/>
  <c r="AH103" i="10"/>
  <c r="AH107" i="10"/>
  <c r="AH111" i="10"/>
  <c r="AH115" i="10"/>
  <c r="AH119" i="10"/>
  <c r="AH123" i="10"/>
  <c r="AH131" i="10"/>
  <c r="AH135" i="10"/>
  <c r="AH139" i="10"/>
  <c r="AH143" i="10"/>
  <c r="AH148" i="10"/>
  <c r="AH214" i="10"/>
  <c r="AH258" i="10"/>
  <c r="AH267" i="10"/>
  <c r="AH276" i="10"/>
  <c r="AH285" i="10"/>
  <c r="AH308" i="10"/>
  <c r="AH333" i="10"/>
  <c r="AH357" i="10"/>
  <c r="AH370" i="10"/>
  <c r="AH381" i="10"/>
  <c r="AH394" i="10"/>
  <c r="AH418" i="10"/>
  <c r="AH443" i="10"/>
  <c r="AH498" i="10"/>
  <c r="AH519" i="10"/>
  <c r="AH540" i="10"/>
  <c r="AH562" i="10"/>
  <c r="AH583" i="10"/>
  <c r="AH167" i="10"/>
  <c r="AH199" i="10"/>
  <c r="AH206" i="10"/>
  <c r="AH260" i="10"/>
  <c r="AH269" i="10"/>
  <c r="AH322" i="10"/>
  <c r="AH347" i="10"/>
  <c r="AH371" i="10"/>
  <c r="AH395" i="10"/>
  <c r="AH444" i="10"/>
  <c r="AH468" i="10"/>
  <c r="AH482" i="10"/>
  <c r="AH500" i="10"/>
  <c r="AH522" i="10"/>
  <c r="AH543" i="10"/>
  <c r="AH564" i="10"/>
  <c r="AH586" i="10"/>
  <c r="AH588" i="10"/>
  <c r="AH150" i="10"/>
  <c r="AH157" i="10"/>
  <c r="AH161" i="10"/>
  <c r="AH165" i="10"/>
  <c r="AH169" i="10"/>
  <c r="AH173" i="10"/>
  <c r="AH177" i="10"/>
  <c r="AH181" i="10"/>
  <c r="AH193" i="10"/>
  <c r="AH197" i="10"/>
  <c r="AH201" i="10"/>
  <c r="AH205" i="10"/>
  <c r="AH213" i="10"/>
  <c r="AH217" i="10"/>
  <c r="AH221" i="10"/>
  <c r="AH225" i="10"/>
  <c r="AH229" i="10"/>
  <c r="AH232" i="10"/>
  <c r="AH236" i="10"/>
  <c r="AH240" i="10"/>
  <c r="AH244" i="10"/>
  <c r="AH248" i="10"/>
  <c r="AH252" i="10"/>
  <c r="AH256" i="10"/>
  <c r="AH270" i="10"/>
  <c r="AH279" i="10"/>
  <c r="AH288" i="10"/>
  <c r="AH297" i="10"/>
  <c r="AH302" i="10"/>
  <c r="AH311" i="10"/>
  <c r="AH320" i="10"/>
  <c r="AH329" i="10"/>
  <c r="AH334" i="10"/>
  <c r="AH343" i="10"/>
  <c r="AH352" i="10"/>
  <c r="AH361" i="10"/>
  <c r="AH366" i="10"/>
  <c r="AH375" i="10"/>
  <c r="AH393" i="10"/>
  <c r="AH398" i="10"/>
  <c r="AH407" i="10"/>
  <c r="AH416" i="10"/>
  <c r="AH425" i="10"/>
  <c r="AH430" i="10"/>
  <c r="AH448" i="10"/>
  <c r="AH457" i="10"/>
  <c r="AH462" i="10"/>
  <c r="AH471" i="10"/>
  <c r="AH480" i="10"/>
  <c r="AH489" i="10"/>
  <c r="AH494" i="10"/>
  <c r="AH485" i="10"/>
  <c r="AH490" i="10"/>
  <c r="AH499" i="10"/>
  <c r="AH504" i="10"/>
  <c r="AH520" i="10"/>
  <c r="AH526" i="10"/>
  <c r="AH531" i="10"/>
  <c r="AH536" i="10"/>
  <c r="AH542" i="10"/>
  <c r="AH547" i="10"/>
  <c r="AH552" i="10"/>
  <c r="AH558" i="10"/>
  <c r="AH563" i="10"/>
  <c r="AH568" i="10"/>
  <c r="AH574" i="10"/>
  <c r="AH579" i="10"/>
  <c r="AH584" i="10"/>
  <c r="AH590" i="10"/>
  <c r="AH294" i="10"/>
  <c r="AH303" i="10"/>
  <c r="AH312" i="10"/>
  <c r="AH321" i="10"/>
  <c r="AH335" i="10"/>
  <c r="AH344" i="10"/>
  <c r="AH353" i="10"/>
  <c r="AH358" i="10"/>
  <c r="AH367" i="10"/>
  <c r="AH376" i="10"/>
  <c r="AH385" i="10"/>
  <c r="AH390" i="10"/>
  <c r="AH399" i="10"/>
  <c r="AH417" i="10"/>
  <c r="AH422" i="10"/>
  <c r="AH431" i="10"/>
  <c r="AH440" i="10"/>
  <c r="AH449" i="10"/>
  <c r="AH463" i="10"/>
  <c r="AH472" i="10"/>
  <c r="AH486" i="10"/>
  <c r="AH591" i="10"/>
  <c r="AH227" i="10"/>
  <c r="AH234" i="10"/>
  <c r="AH238" i="10"/>
  <c r="AH242" i="10"/>
  <c r="AH246" i="10"/>
  <c r="AH250" i="10"/>
  <c r="AH254" i="10"/>
  <c r="AH263" i="10"/>
  <c r="AH272" i="10"/>
  <c r="AH281" i="10"/>
  <c r="AH286" i="10"/>
  <c r="AH295" i="10"/>
  <c r="AH304" i="10"/>
  <c r="AH313" i="10"/>
  <c r="AH318" i="10"/>
  <c r="AH327" i="10"/>
  <c r="AH336" i="10"/>
  <c r="AH345" i="10"/>
  <c r="AH350" i="10"/>
  <c r="AH359" i="10"/>
  <c r="AH368" i="10"/>
  <c r="AH377" i="10"/>
  <c r="AH391" i="10"/>
  <c r="AH400" i="10"/>
  <c r="AH409" i="10"/>
  <c r="AH414" i="10"/>
  <c r="AH423" i="10"/>
  <c r="AH432" i="10"/>
  <c r="AH441" i="10"/>
  <c r="AH446" i="10"/>
  <c r="AH455" i="10"/>
  <c r="AH464" i="10"/>
  <c r="AH473" i="10"/>
  <c r="AH478" i="10"/>
  <c r="AH487" i="10"/>
  <c r="AH496" i="10"/>
  <c r="AH259" i="10"/>
  <c r="AH268" i="10"/>
  <c r="AH277" i="10"/>
  <c r="AH282" i="10"/>
  <c r="AH291" i="10"/>
  <c r="AH300" i="10"/>
  <c r="AH309" i="10"/>
  <c r="AH314" i="10"/>
  <c r="AH323" i="10"/>
  <c r="AH332" i="10"/>
  <c r="AH341" i="10"/>
  <c r="AH346" i="10"/>
  <c r="AH355" i="10"/>
  <c r="AH364" i="10"/>
  <c r="AH373" i="10"/>
  <c r="AH387" i="10"/>
  <c r="AH396" i="10"/>
  <c r="AH405" i="10"/>
  <c r="AH410" i="10"/>
  <c r="AH419" i="10"/>
  <c r="AH437" i="10"/>
  <c r="AH442" i="10"/>
  <c r="AH451" i="10"/>
  <c r="AH460" i="10"/>
  <c r="AH469" i="10"/>
  <c r="AH483" i="10"/>
  <c r="AH492" i="10"/>
  <c r="AH507" i="10"/>
  <c r="AH523" i="10"/>
  <c r="AH528" i="10"/>
  <c r="AH534" i="10"/>
  <c r="AH539" i="10"/>
  <c r="AH544" i="10"/>
  <c r="AH550" i="10"/>
  <c r="AH555" i="10"/>
  <c r="AH560" i="10"/>
  <c r="AH566" i="10"/>
  <c r="AH571" i="10"/>
  <c r="AH576" i="10"/>
  <c r="AH582" i="10"/>
  <c r="AH587" i="10"/>
  <c r="AH592" i="10"/>
  <c r="AH145" i="10"/>
  <c r="AH149" i="10"/>
  <c r="AH153" i="10"/>
  <c r="AH156" i="10"/>
  <c r="AH160" i="10"/>
  <c r="AH172" i="10"/>
  <c r="AH176" i="10"/>
  <c r="AH184" i="10"/>
  <c r="AH188" i="10"/>
  <c r="AH192" i="10"/>
  <c r="AH196" i="10"/>
  <c r="AH200" i="10"/>
  <c r="AH204" i="10"/>
  <c r="AH208" i="10"/>
  <c r="AH212" i="10"/>
  <c r="AH216" i="10"/>
  <c r="AH220" i="10"/>
  <c r="AH224" i="10"/>
  <c r="AH228" i="10"/>
  <c r="AH231" i="10"/>
  <c r="AH239" i="10"/>
  <c r="AH243" i="10"/>
  <c r="AH247" i="10"/>
  <c r="AH251" i="10"/>
  <c r="AH255" i="10"/>
  <c r="AH264" i="10"/>
  <c r="AH273" i="10"/>
  <c r="AH278" i="10"/>
  <c r="AH287" i="10"/>
  <c r="AH296" i="10"/>
  <c r="AH305" i="10"/>
  <c r="AH310" i="10"/>
  <c r="AH319" i="10"/>
  <c r="AH328" i="10"/>
  <c r="AH337" i="10"/>
  <c r="AH342" i="10"/>
  <c r="AH360" i="10"/>
  <c r="AH369" i="10"/>
  <c r="AH374" i="10"/>
  <c r="AH392" i="10"/>
  <c r="AH406" i="10"/>
  <c r="AH415" i="10"/>
  <c r="AH424" i="10"/>
  <c r="AH433" i="10"/>
  <c r="AH438" i="10"/>
  <c r="AH447" i="10"/>
  <c r="AH456" i="10"/>
  <c r="AH470" i="10"/>
  <c r="AH479" i="10"/>
  <c r="AH497" i="10"/>
  <c r="AH501" i="10"/>
  <c r="AH505" i="10"/>
  <c r="AH521" i="10"/>
  <c r="AH525" i="10"/>
  <c r="AH529" i="10"/>
  <c r="AH533" i="10"/>
  <c r="AH537" i="10"/>
  <c r="AH541" i="10"/>
  <c r="AH545" i="10"/>
  <c r="AH549" i="10"/>
  <c r="AH553" i="10"/>
  <c r="AH557" i="10"/>
  <c r="AH561" i="10"/>
  <c r="AH565" i="10"/>
  <c r="AH569" i="10"/>
  <c r="AH573" i="10"/>
  <c r="AH577" i="10"/>
  <c r="AH581" i="10"/>
  <c r="AH585" i="10"/>
  <c r="AH589" i="10"/>
  <c r="AH593" i="10"/>
  <c r="AJ51" i="10"/>
  <c r="AK60" i="10"/>
  <c r="AM66" i="10"/>
  <c r="AJ73" i="10"/>
  <c r="AJ83" i="10"/>
  <c r="AL89" i="10"/>
  <c r="AM97" i="10"/>
  <c r="AL101" i="10"/>
  <c r="AM102" i="10"/>
  <c r="AJ104" i="10"/>
  <c r="AK105" i="10"/>
  <c r="AJ109" i="10"/>
  <c r="AL110" i="10"/>
  <c r="AM111" i="10"/>
  <c r="AK114" i="10"/>
  <c r="AI116" i="10"/>
  <c r="AL117" i="10"/>
  <c r="AJ119" i="10"/>
  <c r="AM120" i="10"/>
  <c r="AK122" i="10"/>
  <c r="AL126" i="10"/>
  <c r="AM129" i="10"/>
  <c r="AI133" i="10"/>
  <c r="AJ147" i="10"/>
  <c r="AJ157" i="10"/>
  <c r="AM160" i="10"/>
  <c r="AM171" i="10"/>
  <c r="AM182" i="10"/>
  <c r="AK197" i="10"/>
  <c r="AI213" i="10"/>
  <c r="AK221" i="10"/>
  <c r="AI22" i="10"/>
  <c r="AM23" i="10"/>
  <c r="AL25" i="10"/>
  <c r="AL26" i="10"/>
  <c r="AK28" i="10"/>
  <c r="AJ30" i="10"/>
  <c r="AM34" i="10"/>
  <c r="AL36" i="10"/>
  <c r="AK38" i="10"/>
  <c r="AK39" i="10"/>
  <c r="AJ41" i="10"/>
  <c r="AI43" i="10"/>
  <c r="AM44" i="10"/>
  <c r="AM45" i="10"/>
  <c r="AL47" i="10"/>
  <c r="AK49" i="10"/>
  <c r="AJ52" i="10"/>
  <c r="AI54" i="10"/>
  <c r="AM55" i="10"/>
  <c r="AL57" i="10"/>
  <c r="AL58" i="10"/>
  <c r="AI64" i="10"/>
  <c r="AI65" i="10"/>
  <c r="AL68" i="10"/>
  <c r="AK70" i="10"/>
  <c r="AK71" i="10"/>
  <c r="AI75" i="10"/>
  <c r="AM76" i="10"/>
  <c r="AM77" i="10"/>
  <c r="AL79" i="10"/>
  <c r="AK81" i="10"/>
  <c r="AJ84" i="10"/>
  <c r="AI86" i="10"/>
  <c r="AM87" i="10"/>
  <c r="AL90" i="10"/>
  <c r="AL92" i="10"/>
  <c r="AJ95" i="10"/>
  <c r="AK96" i="10"/>
  <c r="AI99" i="10"/>
  <c r="AI108" i="10"/>
  <c r="AK18" i="10"/>
  <c r="AK19" i="10"/>
  <c r="AJ21" i="10"/>
  <c r="AI23" i="10"/>
  <c r="AM25" i="10"/>
  <c r="AL27" i="10"/>
  <c r="AK29" i="10"/>
  <c r="AJ31" i="10"/>
  <c r="AJ32" i="10"/>
  <c r="AI34" i="10"/>
  <c r="AM35" i="10"/>
  <c r="AL37" i="10"/>
  <c r="AL38" i="10"/>
  <c r="AK40" i="10"/>
  <c r="AJ42" i="10"/>
  <c r="AI44" i="10"/>
  <c r="AI45" i="10"/>
  <c r="AM46" i="10"/>
  <c r="AL48" i="10"/>
  <c r="AK50" i="10"/>
  <c r="AK51" i="10"/>
  <c r="AJ53" i="10"/>
  <c r="AI55" i="10"/>
  <c r="AM56" i="10"/>
  <c r="AM57" i="10"/>
  <c r="AL59" i="10"/>
  <c r="AJ64" i="10"/>
  <c r="AI66" i="10"/>
  <c r="AM67" i="10"/>
  <c r="AL69" i="10"/>
  <c r="AL70" i="10"/>
  <c r="AK72" i="10"/>
  <c r="AJ74" i="10"/>
  <c r="AI76" i="10"/>
  <c r="AI77" i="10"/>
  <c r="AM78" i="10"/>
  <c r="AL80" i="10"/>
  <c r="AK83" i="10"/>
  <c r="AJ85" i="10"/>
  <c r="AI87" i="10"/>
  <c r="AM88" i="10"/>
  <c r="AM89" i="10"/>
  <c r="AL91" i="10"/>
  <c r="AM92" i="10"/>
  <c r="AK95" i="10"/>
  <c r="AL96" i="10"/>
  <c r="AJ99" i="10"/>
  <c r="AK100" i="10"/>
  <c r="AM101" i="10"/>
  <c r="AI103" i="10"/>
  <c r="AL105" i="10"/>
  <c r="AM106" i="10"/>
  <c r="AJ108" i="10"/>
  <c r="AK109" i="10"/>
  <c r="AI112" i="10"/>
  <c r="AJ113" i="10"/>
  <c r="AL114" i="10"/>
  <c r="AJ116" i="10"/>
  <c r="AM117" i="10"/>
  <c r="AK119" i="10"/>
  <c r="AI121" i="10"/>
  <c r="AL122" i="10"/>
  <c r="AK124" i="10"/>
  <c r="AM126" i="10"/>
  <c r="AI130" i="10"/>
  <c r="AJ133" i="10"/>
  <c r="AM143" i="10"/>
  <c r="AK147" i="10"/>
  <c r="AK157" i="10"/>
  <c r="AI172" i="10"/>
  <c r="AI183" i="10"/>
  <c r="AL197" i="10"/>
  <c r="AJ213" i="10"/>
  <c r="AL221" i="10"/>
  <c r="AL226" i="10"/>
  <c r="AK231" i="10"/>
  <c r="AM68" i="10"/>
  <c r="AI98" i="10"/>
  <c r="AM105" i="10"/>
  <c r="AI107" i="10"/>
  <c r="AM110" i="10"/>
  <c r="AI125" i="10"/>
  <c r="AL130" i="10"/>
  <c r="AM133" i="10"/>
  <c r="AM140" i="10"/>
  <c r="AM151" i="10"/>
  <c r="AK165" i="10"/>
  <c r="AK176" i="10"/>
  <c r="AI191" i="10"/>
  <c r="AI202" i="10"/>
  <c r="AL205" i="10"/>
  <c r="AI214" i="10"/>
  <c r="AK222" i="10"/>
  <c r="AL227" i="10"/>
  <c r="AL232" i="10"/>
  <c r="AL15" i="10"/>
  <c r="AI25" i="10"/>
  <c r="AJ33" i="10"/>
  <c r="AM37" i="10"/>
  <c r="AK41" i="10"/>
  <c r="AJ54" i="10"/>
  <c r="AM58" i="10"/>
  <c r="AM69" i="10"/>
  <c r="AI78" i="10"/>
  <c r="AI15" i="10"/>
  <c r="AM17" i="10"/>
  <c r="AL19" i="10"/>
  <c r="AK21" i="10"/>
  <c r="AJ23" i="10"/>
  <c r="AI26" i="10"/>
  <c r="AM27" i="10"/>
  <c r="AL29" i="10"/>
  <c r="AL30" i="10"/>
  <c r="AK32" i="10"/>
  <c r="AJ34" i="10"/>
  <c r="AI36" i="10"/>
  <c r="AI37" i="10"/>
  <c r="AM38" i="10"/>
  <c r="AL40" i="10"/>
  <c r="AK42" i="10"/>
  <c r="AK43" i="10"/>
  <c r="AJ45" i="10"/>
  <c r="AI47" i="10"/>
  <c r="AM48" i="10"/>
  <c r="AM49" i="10"/>
  <c r="AL51" i="10"/>
  <c r="AK53" i="10"/>
  <c r="AJ55" i="10"/>
  <c r="AJ56" i="10"/>
  <c r="AI58" i="10"/>
  <c r="AM59" i="10"/>
  <c r="AK64" i="10"/>
  <c r="AJ66" i="10"/>
  <c r="AI68" i="10"/>
  <c r="AI69" i="10"/>
  <c r="AM70" i="10"/>
  <c r="AL72" i="10"/>
  <c r="AK74" i="10"/>
  <c r="AK75" i="10"/>
  <c r="AJ77" i="10"/>
  <c r="AI79" i="10"/>
  <c r="AM80" i="10"/>
  <c r="AM81" i="10"/>
  <c r="AL83" i="10"/>
  <c r="AK85" i="10"/>
  <c r="AJ87" i="10"/>
  <c r="AJ88" i="10"/>
  <c r="AI90" i="10"/>
  <c r="AL95" i="10"/>
  <c r="AI97" i="10"/>
  <c r="AJ98" i="10"/>
  <c r="AM100" i="10"/>
  <c r="AI102" i="10"/>
  <c r="AK103" i="10"/>
  <c r="AL104" i="10"/>
  <c r="AJ107" i="10"/>
  <c r="AK108" i="10"/>
  <c r="AM109" i="10"/>
  <c r="AI111" i="10"/>
  <c r="AL113" i="10"/>
  <c r="AM114" i="10"/>
  <c r="AK116" i="10"/>
  <c r="AI118" i="10"/>
  <c r="AL119" i="10"/>
  <c r="AJ121" i="10"/>
  <c r="AM122" i="10"/>
  <c r="AM130" i="10"/>
  <c r="AI134" i="10"/>
  <c r="AK137" i="10"/>
  <c r="AI141" i="10"/>
  <c r="AI152" i="10"/>
  <c r="AI162" i="10"/>
  <c r="AL165" i="10"/>
  <c r="AL176" i="10"/>
  <c r="AJ191" i="10"/>
  <c r="AJ202" i="10"/>
  <c r="AJ210" i="10"/>
  <c r="AL222" i="10"/>
  <c r="AI32" i="10"/>
  <c r="AL18" i="10"/>
  <c r="AK30" i="10"/>
  <c r="AL39" i="10"/>
  <c r="AM47" i="10"/>
  <c r="AL60" i="10"/>
  <c r="AI67" i="10"/>
  <c r="AI17" i="10"/>
  <c r="AM18" i="10"/>
  <c r="AL20" i="10"/>
  <c r="AK22" i="10"/>
  <c r="AK23" i="10"/>
  <c r="AJ25" i="10"/>
  <c r="AI27" i="10"/>
  <c r="AM28" i="10"/>
  <c r="AM29" i="10"/>
  <c r="AL31" i="10"/>
  <c r="AK33" i="10"/>
  <c r="AJ35" i="10"/>
  <c r="AJ36" i="10"/>
  <c r="AI38" i="10"/>
  <c r="AM39" i="10"/>
  <c r="AL41" i="10"/>
  <c r="AL42" i="10"/>
  <c r="AK44" i="10"/>
  <c r="AJ46" i="10"/>
  <c r="AI48" i="10"/>
  <c r="AI49" i="10"/>
  <c r="AM50" i="10"/>
  <c r="AL52" i="10"/>
  <c r="AK54" i="10"/>
  <c r="AK55" i="10"/>
  <c r="AJ57" i="10"/>
  <c r="AI59" i="10"/>
  <c r="AM60" i="10"/>
  <c r="AK65" i="10"/>
  <c r="AJ67" i="10"/>
  <c r="AJ68" i="10"/>
  <c r="AI70" i="10"/>
  <c r="AM71" i="10"/>
  <c r="AL73" i="10"/>
  <c r="AL74" i="10"/>
  <c r="AK76" i="10"/>
  <c r="AJ78" i="10"/>
  <c r="AI80" i="10"/>
  <c r="AI81" i="10"/>
  <c r="AL84" i="10"/>
  <c r="AK86" i="10"/>
  <c r="AK87" i="10"/>
  <c r="AJ89" i="10"/>
  <c r="AI91" i="10"/>
  <c r="AI92" i="10"/>
  <c r="AJ93" i="10"/>
  <c r="AM95" i="10"/>
  <c r="AK98" i="10"/>
  <c r="AL99" i="10"/>
  <c r="AI101" i="10"/>
  <c r="AJ102" i="10"/>
  <c r="AM104" i="10"/>
  <c r="AI106" i="10"/>
  <c r="AK107" i="10"/>
  <c r="AL108" i="10"/>
  <c r="AJ111" i="10"/>
  <c r="AK112" i="10"/>
  <c r="AM113" i="10"/>
  <c r="AJ115" i="10"/>
  <c r="AM116" i="10"/>
  <c r="AK118" i="10"/>
  <c r="AI120" i="10"/>
  <c r="AL121" i="10"/>
  <c r="AK123" i="10"/>
  <c r="AJ125" i="10"/>
  <c r="AJ128" i="10"/>
  <c r="AK131" i="10"/>
  <c r="AL134" i="10"/>
  <c r="AK145" i="10"/>
  <c r="AI149" i="10"/>
  <c r="AI159" i="10"/>
  <c r="AI170" i="10"/>
  <c r="AL173" i="10"/>
  <c r="AL184" i="10"/>
  <c r="AL195" i="10"/>
  <c r="AJ199" i="10"/>
  <c r="AI211" i="10"/>
  <c r="AJ229" i="10"/>
  <c r="AI234" i="10"/>
  <c r="AL17" i="10"/>
  <c r="AJ22" i="10"/>
  <c r="AM26" i="10"/>
  <c r="AK31" i="10"/>
  <c r="AM36" i="10"/>
  <c r="AI46" i="10"/>
  <c r="AL50" i="10"/>
  <c r="AL109" i="10"/>
  <c r="AJ15" i="10"/>
  <c r="AI18" i="10"/>
  <c r="AM19" i="10"/>
  <c r="AL21" i="10"/>
  <c r="AL22" i="10"/>
  <c r="AJ26" i="10"/>
  <c r="AI28" i="10"/>
  <c r="AI29" i="10"/>
  <c r="AM30" i="10"/>
  <c r="AL32" i="10"/>
  <c r="AK34" i="10"/>
  <c r="AK35" i="10"/>
  <c r="AJ37" i="10"/>
  <c r="AI39" i="10"/>
  <c r="AM40" i="10"/>
  <c r="AM41" i="10"/>
  <c r="AL43" i="10"/>
  <c r="AK45" i="10"/>
  <c r="AJ47" i="10"/>
  <c r="AJ48" i="10"/>
  <c r="AI50" i="10"/>
  <c r="AM51" i="10"/>
  <c r="AL53" i="10"/>
  <c r="AL54" i="10"/>
  <c r="AK56" i="10"/>
  <c r="AJ58" i="10"/>
  <c r="AI60" i="10"/>
  <c r="AL64" i="10"/>
  <c r="AK66" i="10"/>
  <c r="AK67" i="10"/>
  <c r="AJ69" i="10"/>
  <c r="AI71" i="10"/>
  <c r="AM72" i="10"/>
  <c r="AM73" i="10"/>
  <c r="AL75" i="10"/>
  <c r="AK77" i="10"/>
  <c r="AJ79" i="10"/>
  <c r="AJ80" i="10"/>
  <c r="AM83" i="10"/>
  <c r="AL85" i="10"/>
  <c r="AL86" i="10"/>
  <c r="AK88" i="10"/>
  <c r="AJ90" i="10"/>
  <c r="AJ92" i="10"/>
  <c r="AK93" i="10"/>
  <c r="AI96" i="10"/>
  <c r="AJ97" i="10"/>
  <c r="AL98" i="10"/>
  <c r="AM99" i="10"/>
  <c r="AK102" i="10"/>
  <c r="AL103" i="10"/>
  <c r="AI105" i="10"/>
  <c r="AJ106" i="10"/>
  <c r="AM108" i="10"/>
  <c r="AI110" i="10"/>
  <c r="AK111" i="10"/>
  <c r="AL112" i="10"/>
  <c r="AK115" i="10"/>
  <c r="AI117" i="10"/>
  <c r="AL118" i="10"/>
  <c r="AJ120" i="10"/>
  <c r="AM121" i="10"/>
  <c r="AM125" i="10"/>
  <c r="AK128" i="10"/>
  <c r="AL131" i="10"/>
  <c r="AM134" i="10"/>
  <c r="AL145" i="10"/>
  <c r="AJ159" i="10"/>
  <c r="AJ170" i="10"/>
  <c r="AJ181" i="10"/>
  <c r="AM184" i="10"/>
  <c r="AM195" i="10"/>
  <c r="AM206" i="10"/>
  <c r="AJ211" i="10"/>
  <c r="AK234" i="10"/>
  <c r="AJ19" i="10"/>
  <c r="AI33" i="10"/>
  <c r="AL28" i="10"/>
  <c r="AJ43" i="10"/>
  <c r="AK52" i="10"/>
  <c r="AI57" i="10"/>
  <c r="AL71" i="10"/>
  <c r="AJ75" i="10"/>
  <c r="AM79" i="10"/>
  <c r="AL81" i="10"/>
  <c r="AK84" i="10"/>
  <c r="AI89" i="10"/>
  <c r="AM91" i="10"/>
  <c r="AK99" i="10"/>
  <c r="AJ103" i="10"/>
  <c r="AJ112" i="10"/>
  <c r="AK15" i="10"/>
  <c r="AI19" i="10"/>
  <c r="AM21" i="10"/>
  <c r="AJ28" i="10"/>
  <c r="AI30" i="10"/>
  <c r="AM31" i="10"/>
  <c r="AL34" i="10"/>
  <c r="AI41" i="10"/>
  <c r="AL44" i="10"/>
  <c r="AK47" i="10"/>
  <c r="AM52" i="10"/>
  <c r="AL55" i="10"/>
  <c r="AJ59" i="10"/>
  <c r="AL65" i="10"/>
  <c r="AK68" i="10"/>
  <c r="AJ70" i="10"/>
  <c r="AI73" i="10"/>
  <c r="AK79" i="10"/>
  <c r="AI83" i="10"/>
  <c r="AM84" i="10"/>
  <c r="AM85" i="10"/>
  <c r="AL87" i="10"/>
  <c r="AK89" i="10"/>
  <c r="AJ91" i="10"/>
  <c r="AL93" i="10"/>
  <c r="AJ96" i="10"/>
  <c r="AK97" i="10"/>
  <c r="AI100" i="10"/>
  <c r="AJ101" i="10"/>
  <c r="AL102" i="10"/>
  <c r="AM103" i="10"/>
  <c r="AL107" i="10"/>
  <c r="AI109" i="10"/>
  <c r="AJ110" i="10"/>
  <c r="AM112" i="10"/>
  <c r="AI114" i="10"/>
  <c r="AL123" i="10"/>
  <c r="AI129" i="10"/>
  <c r="AJ132" i="10"/>
  <c r="AK135" i="10"/>
  <c r="AI139" i="10"/>
  <c r="AL142" i="10"/>
  <c r="AL153" i="10"/>
  <c r="AL163" i="10"/>
  <c r="AJ167" i="10"/>
  <c r="AJ178" i="10"/>
  <c r="AM192" i="10"/>
  <c r="AM203" i="10"/>
  <c r="AL207" i="10"/>
  <c r="AI212" i="10"/>
  <c r="AM224" i="10"/>
  <c r="AK17" i="10"/>
  <c r="AJ20" i="10"/>
  <c r="AM15" i="10"/>
  <c r="AK20" i="10"/>
  <c r="AI35" i="10"/>
  <c r="AJ44" i="10"/>
  <c r="AL49" i="10"/>
  <c r="AI56" i="10"/>
  <c r="AJ65" i="10"/>
  <c r="AK73" i="10"/>
  <c r="AJ76" i="10"/>
  <c r="AJ86" i="10"/>
  <c r="AI88" i="10"/>
  <c r="AM90" i="10"/>
  <c r="AI93" i="10"/>
  <c r="AM96" i="10"/>
  <c r="AL100" i="10"/>
  <c r="AK104" i="10"/>
  <c r="AK113" i="10"/>
  <c r="AJ17" i="10"/>
  <c r="AM20" i="10"/>
  <c r="AL23" i="10"/>
  <c r="AK25" i="10"/>
  <c r="AJ27" i="10"/>
  <c r="AL33" i="10"/>
  <c r="AK36" i="10"/>
  <c r="AJ38" i="10"/>
  <c r="AI40" i="10"/>
  <c r="AM42" i="10"/>
  <c r="AK46" i="10"/>
  <c r="AJ49" i="10"/>
  <c r="AI51" i="10"/>
  <c r="AM53" i="10"/>
  <c r="AK57" i="10"/>
  <c r="AJ60" i="10"/>
  <c r="AL66" i="10"/>
  <c r="AI72" i="10"/>
  <c r="AM74" i="10"/>
  <c r="AL76" i="10"/>
  <c r="AK78" i="10"/>
  <c r="AJ81" i="10"/>
  <c r="AK106" i="10"/>
  <c r="AJ18" i="10"/>
  <c r="AI20" i="10"/>
  <c r="AI21" i="10"/>
  <c r="AM22" i="10"/>
  <c r="AK26" i="10"/>
  <c r="AK27" i="10"/>
  <c r="AJ29" i="10"/>
  <c r="AI31" i="10"/>
  <c r="AM32" i="10"/>
  <c r="AM33" i="10"/>
  <c r="AL35" i="10"/>
  <c r="AK37" i="10"/>
  <c r="AJ39" i="10"/>
  <c r="AJ40" i="10"/>
  <c r="AI42" i="10"/>
  <c r="AM43" i="10"/>
  <c r="AL45" i="10"/>
  <c r="AL46" i="10"/>
  <c r="AK48" i="10"/>
  <c r="AJ50" i="10"/>
  <c r="AI52" i="10"/>
  <c r="AI53" i="10"/>
  <c r="AM54" i="10"/>
  <c r="AL56" i="10"/>
  <c r="AK58" i="10"/>
  <c r="AK59" i="10"/>
  <c r="AM64" i="10"/>
  <c r="AM65" i="10"/>
  <c r="AL67" i="10"/>
  <c r="AK69" i="10"/>
  <c r="AJ71" i="10"/>
  <c r="AJ72" i="10"/>
  <c r="AI74" i="10"/>
  <c r="AM75" i="10"/>
  <c r="AL77" i="10"/>
  <c r="AL78" i="10"/>
  <c r="AK80" i="10"/>
  <c r="AI84" i="10"/>
  <c r="AI85" i="10"/>
  <c r="AM86" i="10"/>
  <c r="AL88" i="10"/>
  <c r="AK90" i="10"/>
  <c r="AK91" i="10"/>
  <c r="AK92" i="10"/>
  <c r="AM93" i="10"/>
  <c r="AI95" i="10"/>
  <c r="AL97" i="10"/>
  <c r="AM98" i="10"/>
  <c r="AJ100" i="10"/>
  <c r="AK101" i="10"/>
  <c r="AI104" i="10"/>
  <c r="AJ105" i="10"/>
  <c r="AL106" i="10"/>
  <c r="AM107" i="10"/>
  <c r="AK110" i="10"/>
  <c r="AL111" i="10"/>
  <c r="AI113" i="10"/>
  <c r="AJ114" i="10"/>
  <c r="AL115" i="10"/>
  <c r="AJ117" i="10"/>
  <c r="AM118" i="10"/>
  <c r="AK120" i="10"/>
  <c r="AI122" i="10"/>
  <c r="AJ124" i="10"/>
  <c r="AI126" i="10"/>
  <c r="AJ129" i="10"/>
  <c r="AK132" i="10"/>
  <c r="AL135" i="10"/>
  <c r="AJ139" i="10"/>
  <c r="AJ150" i="10"/>
  <c r="AM153" i="10"/>
  <c r="AM163" i="10"/>
  <c r="AK178" i="10"/>
  <c r="AK200" i="10"/>
  <c r="AI204" i="10"/>
  <c r="AJ212" i="10"/>
  <c r="AK216" i="10"/>
  <c r="AL220" i="10"/>
  <c r="AK237" i="10"/>
  <c r="AK238" i="10"/>
  <c r="AK244" i="10"/>
  <c r="AI248" i="10"/>
  <c r="AJ250" i="10"/>
  <c r="AK252" i="10"/>
  <c r="AM254" i="10"/>
  <c r="AL257" i="10"/>
  <c r="AL260" i="10"/>
  <c r="AJ263" i="10"/>
  <c r="AJ266" i="10"/>
  <c r="AJ269" i="10"/>
  <c r="AM271" i="10"/>
  <c r="AM274" i="10"/>
  <c r="AL277" i="10"/>
  <c r="AK280" i="10"/>
  <c r="AL284" i="10"/>
  <c r="AM288" i="10"/>
  <c r="AJ293" i="10"/>
  <c r="AK297" i="10"/>
  <c r="AL301" i="10"/>
  <c r="AI306" i="10"/>
  <c r="AJ322" i="10"/>
  <c r="AJ138" i="10"/>
  <c r="AI140" i="10"/>
  <c r="AM141" i="10"/>
  <c r="AL144" i="10"/>
  <c r="AK146" i="10"/>
  <c r="AJ148" i="10"/>
  <c r="AI151" i="10"/>
  <c r="AM152" i="10"/>
  <c r="AK156" i="10"/>
  <c r="AJ158" i="10"/>
  <c r="AI160" i="10"/>
  <c r="AM162" i="10"/>
  <c r="AK166" i="10"/>
  <c r="AJ169" i="10"/>
  <c r="AI171" i="10"/>
  <c r="AM172" i="10"/>
  <c r="AL175" i="10"/>
  <c r="AK177" i="10"/>
  <c r="AI182" i="10"/>
  <c r="AM183" i="10"/>
  <c r="AL185" i="10"/>
  <c r="AK188" i="10"/>
  <c r="AJ190" i="10"/>
  <c r="AI192" i="10"/>
  <c r="AL196" i="10"/>
  <c r="AK198" i="10"/>
  <c r="AJ201" i="10"/>
  <c r="AI203" i="10"/>
  <c r="AM204" i="10"/>
  <c r="AM207" i="10"/>
  <c r="AM208" i="10"/>
  <c r="AI210" i="10"/>
  <c r="AJ214" i="10"/>
  <c r="AJ215" i="10"/>
  <c r="AJ216" i="10"/>
  <c r="AK217" i="10"/>
  <c r="AK218" i="10"/>
  <c r="AK219" i="10"/>
  <c r="AK220" i="10"/>
  <c r="AK229" i="10"/>
  <c r="AJ231" i="10"/>
  <c r="AM232" i="10"/>
  <c r="AJ234" i="10"/>
  <c r="AJ237" i="10"/>
  <c r="AI243" i="10"/>
  <c r="AL244" i="10"/>
  <c r="AJ246" i="10"/>
  <c r="AJ255" i="10"/>
  <c r="AI258" i="10"/>
  <c r="AM260" i="10"/>
  <c r="AM263" i="10"/>
  <c r="AK266" i="10"/>
  <c r="AK269" i="10"/>
  <c r="AK272" i="10"/>
  <c r="AI275" i="10"/>
  <c r="AI278" i="10"/>
  <c r="AJ281" i="10"/>
  <c r="AK285" i="10"/>
  <c r="AL289" i="10"/>
  <c r="AI294" i="10"/>
  <c r="AK302" i="10"/>
  <c r="AM306" i="10"/>
  <c r="AK311" i="10"/>
  <c r="AJ316" i="10"/>
  <c r="AI324" i="10"/>
  <c r="AK333" i="10"/>
  <c r="AM238" i="10"/>
  <c r="AJ240" i="10"/>
  <c r="AM244" i="10"/>
  <c r="AK246" i="10"/>
  <c r="AK248" i="10"/>
  <c r="AK250" i="10"/>
  <c r="AL252" i="10"/>
  <c r="AL255" i="10"/>
  <c r="AK258" i="10"/>
  <c r="AI264" i="10"/>
  <c r="AI267" i="10"/>
  <c r="AL269" i="10"/>
  <c r="AL272" i="10"/>
  <c r="AL275" i="10"/>
  <c r="AJ278" i="10"/>
  <c r="AK281" i="10"/>
  <c r="AL285" i="10"/>
  <c r="AI290" i="10"/>
  <c r="AJ294" i="10"/>
  <c r="AM302" i="10"/>
  <c r="AI307" i="10"/>
  <c r="AJ324" i="10"/>
  <c r="AJ334" i="10"/>
  <c r="AK138" i="10"/>
  <c r="AJ140" i="10"/>
  <c r="AI143" i="10"/>
  <c r="AM144" i="10"/>
  <c r="AL146" i="10"/>
  <c r="AK149" i="10"/>
  <c r="AJ151" i="10"/>
  <c r="AI153" i="10"/>
  <c r="AL156" i="10"/>
  <c r="AK158" i="10"/>
  <c r="AJ161" i="10"/>
  <c r="AI163" i="10"/>
  <c r="AL167" i="10"/>
  <c r="AK169" i="10"/>
  <c r="AJ171" i="10"/>
  <c r="AM175" i="10"/>
  <c r="AL177" i="10"/>
  <c r="AJ182" i="10"/>
  <c r="AI184" i="10"/>
  <c r="AL188" i="10"/>
  <c r="AK190" i="10"/>
  <c r="AJ193" i="10"/>
  <c r="AI195" i="10"/>
  <c r="AM196" i="10"/>
  <c r="AL199" i="10"/>
  <c r="AK201" i="10"/>
  <c r="AJ203" i="10"/>
  <c r="AI206" i="10"/>
  <c r="AI207" i="10"/>
  <c r="AI208" i="10"/>
  <c r="AK213" i="10"/>
  <c r="AK214" i="10"/>
  <c r="AL216" i="10"/>
  <c r="AL217" i="10"/>
  <c r="AL218" i="10"/>
  <c r="AL219" i="10"/>
  <c r="AM222" i="10"/>
  <c r="AI224" i="10"/>
  <c r="AK225" i="10"/>
  <c r="AI233" i="10"/>
  <c r="AL234" i="10"/>
  <c r="AI236" i="10"/>
  <c r="AI239" i="10"/>
  <c r="AK240" i="10"/>
  <c r="AI242" i="10"/>
  <c r="AM246" i="10"/>
  <c r="AM248" i="10"/>
  <c r="AI251" i="10"/>
  <c r="AJ253" i="10"/>
  <c r="AM255" i="10"/>
  <c r="AM258" i="10"/>
  <c r="AK264" i="10"/>
  <c r="AJ267" i="10"/>
  <c r="AJ270" i="10"/>
  <c r="AM272" i="10"/>
  <c r="AM275" i="10"/>
  <c r="AM278" i="10"/>
  <c r="AJ282" i="10"/>
  <c r="AK286" i="10"/>
  <c r="AM290" i="10"/>
  <c r="AI295" i="10"/>
  <c r="AJ299" i="10"/>
  <c r="AL303" i="10"/>
  <c r="AM307" i="10"/>
  <c r="AL312" i="10"/>
  <c r="AL317" i="10"/>
  <c r="AI336" i="10"/>
  <c r="AI115" i="10"/>
  <c r="AM115" i="10"/>
  <c r="AL116" i="10"/>
  <c r="AK117" i="10"/>
  <c r="AJ118" i="10"/>
  <c r="AI119" i="10"/>
  <c r="AM119" i="10"/>
  <c r="AL120" i="10"/>
  <c r="AK121" i="10"/>
  <c r="AJ122" i="10"/>
  <c r="AI123" i="10"/>
  <c r="AM123" i="10"/>
  <c r="AL124" i="10"/>
  <c r="AK125" i="10"/>
  <c r="AJ126" i="10"/>
  <c r="AL128" i="10"/>
  <c r="AK129" i="10"/>
  <c r="AJ130" i="10"/>
  <c r="AI131" i="10"/>
  <c r="AM131" i="10"/>
  <c r="AL132" i="10"/>
  <c r="AK133" i="10"/>
  <c r="AJ134" i="10"/>
  <c r="AI135" i="10"/>
  <c r="AM135" i="10"/>
  <c r="AL137" i="10"/>
  <c r="AK139" i="10"/>
  <c r="AJ142" i="10"/>
  <c r="AI144" i="10"/>
  <c r="AM145" i="10"/>
  <c r="AL148" i="10"/>
  <c r="AK150" i="10"/>
  <c r="AJ152" i="10"/>
  <c r="AL157" i="10"/>
  <c r="AK160" i="10"/>
  <c r="AJ162" i="10"/>
  <c r="AM166" i="10"/>
  <c r="AK170" i="10"/>
  <c r="AJ173" i="10"/>
  <c r="AI175" i="10"/>
  <c r="AM176" i="10"/>
  <c r="AK181" i="10"/>
  <c r="AJ183" i="10"/>
  <c r="AK192" i="10"/>
  <c r="AI196" i="10"/>
  <c r="AM198" i="10"/>
  <c r="AL200" i="10"/>
  <c r="AK202" i="10"/>
  <c r="AJ205" i="10"/>
  <c r="AK210" i="10"/>
  <c r="AK211" i="10"/>
  <c r="AK212" i="10"/>
  <c r="AL214" i="10"/>
  <c r="AL215" i="10"/>
  <c r="AM219" i="10"/>
  <c r="AM220" i="10"/>
  <c r="AJ224" i="10"/>
  <c r="AL225" i="10"/>
  <c r="AI227" i="10"/>
  <c r="AK228" i="10"/>
  <c r="AM234" i="10"/>
  <c r="AJ236" i="10"/>
  <c r="AL237" i="10"/>
  <c r="AJ239" i="10"/>
  <c r="AL240" i="10"/>
  <c r="AL243" i="10"/>
  <c r="AJ245" i="10"/>
  <c r="AI247" i="10"/>
  <c r="AJ249" i="10"/>
  <c r="AJ251" i="10"/>
  <c r="AK253" i="10"/>
  <c r="AK256" i="10"/>
  <c r="AI259" i="10"/>
  <c r="AI262" i="10"/>
  <c r="AM264" i="10"/>
  <c r="AL267" i="10"/>
  <c r="AK270" i="10"/>
  <c r="AK273" i="10"/>
  <c r="AI276" i="10"/>
  <c r="AI279" i="10"/>
  <c r="AK282" i="10"/>
  <c r="AM286" i="10"/>
  <c r="AI291" i="10"/>
  <c r="AJ295" i="10"/>
  <c r="AL299" i="10"/>
  <c r="AM303" i="10"/>
  <c r="AI308" i="10"/>
  <c r="AI313" i="10"/>
  <c r="AM317" i="10"/>
  <c r="AM336" i="10"/>
  <c r="AJ346" i="10"/>
  <c r="AL138" i="10"/>
  <c r="AK141" i="10"/>
  <c r="AJ143" i="10"/>
  <c r="AI145" i="10"/>
  <c r="AM147" i="10"/>
  <c r="AL149" i="10"/>
  <c r="AK151" i="10"/>
  <c r="AM156" i="10"/>
  <c r="AL159" i="10"/>
  <c r="AK161" i="10"/>
  <c r="AJ163" i="10"/>
  <c r="AI166" i="10"/>
  <c r="AM167" i="10"/>
  <c r="AL169" i="10"/>
  <c r="AK172" i="10"/>
  <c r="AI176" i="10"/>
  <c r="AM178" i="10"/>
  <c r="AK182" i="10"/>
  <c r="AJ185" i="10"/>
  <c r="AM188" i="10"/>
  <c r="AL191" i="10"/>
  <c r="AK193" i="10"/>
  <c r="AJ195" i="10"/>
  <c r="AI198" i="10"/>
  <c r="AM199" i="10"/>
  <c r="AL201" i="10"/>
  <c r="AK204" i="10"/>
  <c r="AJ206" i="10"/>
  <c r="AJ207" i="10"/>
  <c r="AJ208" i="10"/>
  <c r="AL212" i="10"/>
  <c r="AM215" i="10"/>
  <c r="AM216" i="10"/>
  <c r="AM217" i="10"/>
  <c r="AM218" i="10"/>
  <c r="AI221" i="10"/>
  <c r="AI222" i="10"/>
  <c r="AJ227" i="10"/>
  <c r="AL228" i="10"/>
  <c r="AI232" i="10"/>
  <c r="AM237" i="10"/>
  <c r="AM240" i="10"/>
  <c r="AJ242" i="10"/>
  <c r="AM243" i="10"/>
  <c r="AK245" i="10"/>
  <c r="AL253" i="10"/>
  <c r="AL256" i="10"/>
  <c r="AL259" i="10"/>
  <c r="AJ262" i="10"/>
  <c r="AJ265" i="10"/>
  <c r="AI268" i="10"/>
  <c r="AM270" i="10"/>
  <c r="AL273" i="10"/>
  <c r="AL276" i="10"/>
  <c r="AJ279" i="10"/>
  <c r="AJ283" i="10"/>
  <c r="AL287" i="10"/>
  <c r="AM291" i="10"/>
  <c r="AI296" i="10"/>
  <c r="AK300" i="10"/>
  <c r="AL304" i="10"/>
  <c r="AK319" i="10"/>
  <c r="AL338" i="10"/>
  <c r="AI348" i="10"/>
  <c r="AI124" i="10"/>
  <c r="AL125" i="10"/>
  <c r="AM128" i="10"/>
  <c r="AK130" i="10"/>
  <c r="AI132" i="10"/>
  <c r="AL133" i="10"/>
  <c r="AL140" i="10"/>
  <c r="AI147" i="10"/>
  <c r="AL150" i="10"/>
  <c r="AK153" i="10"/>
  <c r="AI156" i="10"/>
  <c r="AM158" i="10"/>
  <c r="AL160" i="10"/>
  <c r="AK162" i="10"/>
  <c r="AJ165" i="10"/>
  <c r="AI167" i="10"/>
  <c r="AL171" i="10"/>
  <c r="AK173" i="10"/>
  <c r="AJ175" i="10"/>
  <c r="AI178" i="10"/>
  <c r="AL181" i="10"/>
  <c r="AK184" i="10"/>
  <c r="AI188" i="10"/>
  <c r="AM190" i="10"/>
  <c r="AL192" i="10"/>
  <c r="AJ197" i="10"/>
  <c r="AI199" i="10"/>
  <c r="AM200" i="10"/>
  <c r="AL203" i="10"/>
  <c r="AK205" i="10"/>
  <c r="AL210" i="10"/>
  <c r="AL211" i="10"/>
  <c r="AM212" i="10"/>
  <c r="AM213" i="10"/>
  <c r="AM214" i="10"/>
  <c r="AI219" i="10"/>
  <c r="AJ222" i="10"/>
  <c r="AK224" i="10"/>
  <c r="AM225" i="10"/>
  <c r="AK227" i="10"/>
  <c r="AM228" i="10"/>
  <c r="AL236" i="10"/>
  <c r="AK239" i="10"/>
  <c r="AI241" i="10"/>
  <c r="AK242" i="10"/>
  <c r="AL245" i="10"/>
  <c r="AJ247" i="10"/>
  <c r="AK249" i="10"/>
  <c r="AL251" i="10"/>
  <c r="AJ254" i="10"/>
  <c r="AM256" i="10"/>
  <c r="AM259" i="10"/>
  <c r="AM262" i="10"/>
  <c r="AK265" i="10"/>
  <c r="AK268" i="10"/>
  <c r="AJ271" i="10"/>
  <c r="AI274" i="10"/>
  <c r="AM276" i="10"/>
  <c r="AM279" i="10"/>
  <c r="AL283" i="10"/>
  <c r="AM287" i="10"/>
  <c r="AI292" i="10"/>
  <c r="AK296" i="10"/>
  <c r="AL300" i="10"/>
  <c r="AM304" i="10"/>
  <c r="AK309" i="10"/>
  <c r="AJ314" i="10"/>
  <c r="AM348" i="10"/>
  <c r="AM358" i="10"/>
  <c r="AJ123" i="10"/>
  <c r="AM124" i="10"/>
  <c r="AK126" i="10"/>
  <c r="AI128" i="10"/>
  <c r="AL129" i="10"/>
  <c r="AJ131" i="10"/>
  <c r="AM132" i="10"/>
  <c r="AK134" i="10"/>
  <c r="AJ135" i="10"/>
  <c r="AM137" i="10"/>
  <c r="AK142" i="10"/>
  <c r="AJ144" i="10"/>
  <c r="AM148" i="10"/>
  <c r="AI137" i="10"/>
  <c r="AM139" i="10"/>
  <c r="AL141" i="10"/>
  <c r="AK143" i="10"/>
  <c r="AJ146" i="10"/>
  <c r="AI148" i="10"/>
  <c r="AM149" i="10"/>
  <c r="AL152" i="10"/>
  <c r="AI158" i="10"/>
  <c r="AM159" i="10"/>
  <c r="AL161" i="10"/>
  <c r="AJ166" i="10"/>
  <c r="AM170" i="10"/>
  <c r="AL172" i="10"/>
  <c r="AJ177" i="10"/>
  <c r="AL183" i="10"/>
  <c r="AK185" i="10"/>
  <c r="AI190" i="10"/>
  <c r="AM191" i="10"/>
  <c r="AL193" i="10"/>
  <c r="AK196" i="10"/>
  <c r="AJ198" i="10"/>
  <c r="AI200" i="10"/>
  <c r="AM202" i="10"/>
  <c r="AL204" i="10"/>
  <c r="AK206" i="10"/>
  <c r="AK207" i="10"/>
  <c r="AL208" i="10"/>
  <c r="AI215" i="10"/>
  <c r="AI216" i="10"/>
  <c r="AI217" i="10"/>
  <c r="AI218" i="10"/>
  <c r="AJ219" i="10"/>
  <c r="AJ220" i="10"/>
  <c r="AJ221" i="10"/>
  <c r="AI226" i="10"/>
  <c r="AI229" i="10"/>
  <c r="AI231" i="10"/>
  <c r="AK232" i="10"/>
  <c r="AM233" i="10"/>
  <c r="AJ241" i="10"/>
  <c r="AL242" i="10"/>
  <c r="AI244" i="10"/>
  <c r="AI246" i="10"/>
  <c r="AM247" i="10"/>
  <c r="AI250" i="10"/>
  <c r="AI252" i="10"/>
  <c r="AK254" i="10"/>
  <c r="AK257" i="10"/>
  <c r="AI260" i="10"/>
  <c r="AI263" i="10"/>
  <c r="AI266" i="10"/>
  <c r="AL268" i="10"/>
  <c r="AL271" i="10"/>
  <c r="AK274" i="10"/>
  <c r="AJ277" i="10"/>
  <c r="AI280" i="10"/>
  <c r="AK284" i="10"/>
  <c r="AL288" i="10"/>
  <c r="AM292" i="10"/>
  <c r="AJ297" i="10"/>
  <c r="AK301" i="10"/>
  <c r="AL305" i="10"/>
  <c r="AK321" i="10"/>
  <c r="AL350" i="10"/>
  <c r="AJ361" i="10"/>
  <c r="AI361" i="10"/>
  <c r="AK366" i="10"/>
  <c r="AK369" i="10"/>
  <c r="AI386" i="10"/>
  <c r="AL396" i="10"/>
  <c r="AJ411" i="10"/>
  <c r="AI309" i="10"/>
  <c r="AK310" i="10"/>
  <c r="AJ315" i="10"/>
  <c r="AM328" i="10"/>
  <c r="AK331" i="10"/>
  <c r="AK341" i="10"/>
  <c r="AK343" i="10"/>
  <c r="AK353" i="10"/>
  <c r="AI356" i="10"/>
  <c r="AJ358" i="10"/>
  <c r="AM377" i="10"/>
  <c r="AJ386" i="10"/>
  <c r="AK390" i="10"/>
  <c r="AI404" i="10"/>
  <c r="AJ364" i="10"/>
  <c r="AK370" i="10"/>
  <c r="AL374" i="10"/>
  <c r="AK398" i="10"/>
  <c r="AJ423" i="10"/>
  <c r="AI225" i="10"/>
  <c r="AM226" i="10"/>
  <c r="AM227" i="10"/>
  <c r="AL229" i="10"/>
  <c r="AJ232" i="10"/>
  <c r="AJ233" i="10"/>
  <c r="AM236" i="10"/>
  <c r="AL238" i="10"/>
  <c r="AL239" i="10"/>
  <c r="AK241" i="10"/>
  <c r="AJ243" i="10"/>
  <c r="AL310" i="10"/>
  <c r="AM311" i="10"/>
  <c r="AK315" i="10"/>
  <c r="AM316" i="10"/>
  <c r="AM319" i="10"/>
  <c r="AI327" i="10"/>
  <c r="AL329" i="10"/>
  <c r="AJ332" i="10"/>
  <c r="AL341" i="10"/>
  <c r="AJ344" i="10"/>
  <c r="AJ354" i="10"/>
  <c r="AJ356" i="10"/>
  <c r="AI362" i="10"/>
  <c r="AK367" i="10"/>
  <c r="AJ387" i="10"/>
  <c r="AM405" i="10"/>
  <c r="AJ413" i="10"/>
  <c r="AL247" i="10"/>
  <c r="AL248" i="10"/>
  <c r="AL249" i="10"/>
  <c r="AM250" i="10"/>
  <c r="AM251" i="10"/>
  <c r="AM252" i="10"/>
  <c r="AI254" i="10"/>
  <c r="AI255" i="10"/>
  <c r="AI256" i="10"/>
  <c r="AJ257" i="10"/>
  <c r="AJ258" i="10"/>
  <c r="AJ259" i="10"/>
  <c r="AK260" i="10"/>
  <c r="AK262" i="10"/>
  <c r="AL263" i="10"/>
  <c r="AL264" i="10"/>
  <c r="AL265" i="10"/>
  <c r="AM266" i="10"/>
  <c r="AM267" i="10"/>
  <c r="AM268" i="10"/>
  <c r="AI270" i="10"/>
  <c r="AI271" i="10"/>
  <c r="AI272" i="10"/>
  <c r="AJ273" i="10"/>
  <c r="AJ274" i="10"/>
  <c r="AJ275" i="10"/>
  <c r="AK276" i="10"/>
  <c r="AK277" i="10"/>
  <c r="AK278" i="10"/>
  <c r="AL279" i="10"/>
  <c r="AL280" i="10"/>
  <c r="AL281" i="10"/>
  <c r="AM282" i="10"/>
  <c r="AM283" i="10"/>
  <c r="AM284" i="10"/>
  <c r="AI286" i="10"/>
  <c r="AI287" i="10"/>
  <c r="AI288" i="10"/>
  <c r="AJ289" i="10"/>
  <c r="AJ290" i="10"/>
  <c r="AJ291" i="10"/>
  <c r="AK292" i="10"/>
  <c r="AK293" i="10"/>
  <c r="AK294" i="10"/>
  <c r="AL295" i="10"/>
  <c r="AL296" i="10"/>
  <c r="AL297" i="10"/>
  <c r="AM299" i="10"/>
  <c r="AM300" i="10"/>
  <c r="AI302" i="10"/>
  <c r="AI303" i="10"/>
  <c r="AI304" i="10"/>
  <c r="AJ305" i="10"/>
  <c r="AJ306" i="10"/>
  <c r="AJ307" i="10"/>
  <c r="AL309" i="10"/>
  <c r="AK314" i="10"/>
  <c r="AM315" i="10"/>
  <c r="AK322" i="10"/>
  <c r="AI325" i="10"/>
  <c r="AI335" i="10"/>
  <c r="AI337" i="10"/>
  <c r="AI347" i="10"/>
  <c r="AL349" i="10"/>
  <c r="AJ359" i="10"/>
  <c r="AJ362" i="10"/>
  <c r="AK371" i="10"/>
  <c r="AL375" i="10"/>
  <c r="AM379" i="10"/>
  <c r="AJ400" i="10"/>
  <c r="AM415" i="10"/>
  <c r="AM426" i="10"/>
  <c r="AJ225" i="10"/>
  <c r="AJ226" i="10"/>
  <c r="AI228" i="10"/>
  <c r="AM229" i="10"/>
  <c r="AL231" i="10"/>
  <c r="AK233" i="10"/>
  <c r="AI237" i="10"/>
  <c r="AI238" i="10"/>
  <c r="AM239" i="10"/>
  <c r="AL241" i="10"/>
  <c r="AK243" i="10"/>
  <c r="AL308" i="10"/>
  <c r="AJ312" i="10"/>
  <c r="AK313" i="10"/>
  <c r="AI317" i="10"/>
  <c r="AL318" i="10"/>
  <c r="AM327" i="10"/>
  <c r="AK330" i="10"/>
  <c r="AM339" i="10"/>
  <c r="AK342" i="10"/>
  <c r="AI345" i="10"/>
  <c r="AK354" i="10"/>
  <c r="AI357" i="10"/>
  <c r="AI360" i="10"/>
  <c r="AM375" i="10"/>
  <c r="AI393" i="10"/>
  <c r="AL407" i="10"/>
  <c r="AI427" i="10"/>
  <c r="AM280" i="10"/>
  <c r="AI282" i="10"/>
  <c r="AI283" i="10"/>
  <c r="AI284" i="10"/>
  <c r="AJ285" i="10"/>
  <c r="AJ286" i="10"/>
  <c r="AJ287" i="10"/>
  <c r="AK288" i="10"/>
  <c r="AK289" i="10"/>
  <c r="AK290" i="10"/>
  <c r="AL291" i="10"/>
  <c r="AL292" i="10"/>
  <c r="AL293" i="10"/>
  <c r="AM294" i="10"/>
  <c r="AM295" i="10"/>
  <c r="AM296" i="10"/>
  <c r="AI299" i="10"/>
  <c r="AI300" i="10"/>
  <c r="AJ301" i="10"/>
  <c r="AJ302" i="10"/>
  <c r="AJ303" i="10"/>
  <c r="AK304" i="10"/>
  <c r="AK305" i="10"/>
  <c r="AK306" i="10"/>
  <c r="AL307" i="10"/>
  <c r="AM309" i="10"/>
  <c r="AJ311" i="10"/>
  <c r="AI316" i="10"/>
  <c r="AL320" i="10"/>
  <c r="AJ323" i="10"/>
  <c r="AM325" i="10"/>
  <c r="AJ335" i="10"/>
  <c r="AM337" i="10"/>
  <c r="AM347" i="10"/>
  <c r="AM349" i="10"/>
  <c r="AK368" i="10"/>
  <c r="AK372" i="10"/>
  <c r="AM380" i="10"/>
  <c r="AI385" i="10"/>
  <c r="AJ389" i="10"/>
  <c r="AI402" i="10"/>
  <c r="AK409" i="10"/>
  <c r="AM417" i="10"/>
  <c r="AJ137" i="10"/>
  <c r="AI138" i="10"/>
  <c r="AM138" i="10"/>
  <c r="AL139" i="10"/>
  <c r="AK140" i="10"/>
  <c r="AJ141" i="10"/>
  <c r="AI142" i="10"/>
  <c r="AM142" i="10"/>
  <c r="AL143" i="10"/>
  <c r="AK144" i="10"/>
  <c r="AJ145" i="10"/>
  <c r="AI146" i="10"/>
  <c r="AM146" i="10"/>
  <c r="AL147" i="10"/>
  <c r="AK148" i="10"/>
  <c r="AJ149" i="10"/>
  <c r="AI150" i="10"/>
  <c r="AM150" i="10"/>
  <c r="AL151" i="10"/>
  <c r="AK152" i="10"/>
  <c r="AJ153" i="10"/>
  <c r="AJ156" i="10"/>
  <c r="AI157" i="10"/>
  <c r="AM157" i="10"/>
  <c r="AL158" i="10"/>
  <c r="AK159" i="10"/>
  <c r="AJ160" i="10"/>
  <c r="AI161" i="10"/>
  <c r="AM161" i="10"/>
  <c r="AL162" i="10"/>
  <c r="AK163" i="10"/>
  <c r="AI165" i="10"/>
  <c r="AM165" i="10"/>
  <c r="AL166" i="10"/>
  <c r="AK167" i="10"/>
  <c r="AI169" i="10"/>
  <c r="AM169" i="10"/>
  <c r="AL170" i="10"/>
  <c r="AK171" i="10"/>
  <c r="AJ172" i="10"/>
  <c r="AI173" i="10"/>
  <c r="AM173" i="10"/>
  <c r="AK175" i="10"/>
  <c r="AJ176" i="10"/>
  <c r="AI177" i="10"/>
  <c r="AM177" i="10"/>
  <c r="AL178" i="10"/>
  <c r="AI181" i="10"/>
  <c r="AM181" i="10"/>
  <c r="AL182" i="10"/>
  <c r="AK183" i="10"/>
  <c r="AJ184" i="10"/>
  <c r="AI185" i="10"/>
  <c r="AM185" i="10"/>
  <c r="AJ188" i="10"/>
  <c r="AL190" i="10"/>
  <c r="AK191" i="10"/>
  <c r="AJ192" i="10"/>
  <c r="AI193" i="10"/>
  <c r="AM193" i="10"/>
  <c r="AK195" i="10"/>
  <c r="AJ196" i="10"/>
  <c r="AI197" i="10"/>
  <c r="AM197" i="10"/>
  <c r="AL198" i="10"/>
  <c r="AK199" i="10"/>
  <c r="AJ200" i="10"/>
  <c r="AI201" i="10"/>
  <c r="AM201" i="10"/>
  <c r="AL202" i="10"/>
  <c r="AK203" i="10"/>
  <c r="AJ204" i="10"/>
  <c r="AI205" i="10"/>
  <c r="AM205" i="10"/>
  <c r="AL206" i="10"/>
  <c r="AK208" i="10"/>
  <c r="AM210" i="10"/>
  <c r="AM211" i="10"/>
  <c r="AL213" i="10"/>
  <c r="AK215" i="10"/>
  <c r="AJ217" i="10"/>
  <c r="AJ218" i="10"/>
  <c r="AI220" i="10"/>
  <c r="AM221" i="10"/>
  <c r="AL224" i="10"/>
  <c r="AK226" i="10"/>
  <c r="AJ228" i="10"/>
  <c r="AM231" i="10"/>
  <c r="AL233" i="10"/>
  <c r="AK236" i="10"/>
  <c r="AJ238" i="10"/>
  <c r="AI240" i="10"/>
  <c r="AM241" i="10"/>
  <c r="AM242" i="10"/>
  <c r="AM308" i="10"/>
  <c r="AL313" i="10"/>
  <c r="AI315" i="10"/>
  <c r="AL328" i="10"/>
  <c r="AL330" i="10"/>
  <c r="AL340" i="10"/>
  <c r="AJ343" i="10"/>
  <c r="AL352" i="10"/>
  <c r="AJ355" i="10"/>
  <c r="AM357" i="10"/>
  <c r="AJ360" i="10"/>
  <c r="AJ363" i="10"/>
  <c r="AJ366" i="10"/>
  <c r="AL368" i="10"/>
  <c r="AL372" i="10"/>
  <c r="AM376" i="10"/>
  <c r="AI381" i="10"/>
  <c r="AK389" i="10"/>
  <c r="AM394" i="10"/>
  <c r="AJ402" i="10"/>
  <c r="AL430" i="10"/>
  <c r="AJ434" i="10"/>
  <c r="AM437" i="10"/>
  <c r="AK472" i="10"/>
  <c r="AL441" i="10"/>
  <c r="AL445" i="10"/>
  <c r="AJ458" i="10"/>
  <c r="AK462" i="10"/>
  <c r="AL369" i="10"/>
  <c r="AL370" i="10"/>
  <c r="AL371" i="10"/>
  <c r="AM372" i="10"/>
  <c r="AM373" i="10"/>
  <c r="AM374" i="10"/>
  <c r="AI379" i="10"/>
  <c r="AJ385" i="10"/>
  <c r="AK387" i="10"/>
  <c r="AK388" i="10"/>
  <c r="AL391" i="10"/>
  <c r="AI395" i="10"/>
  <c r="AM396" i="10"/>
  <c r="AL398" i="10"/>
  <c r="AK400" i="10"/>
  <c r="AM407" i="10"/>
  <c r="AL409" i="10"/>
  <c r="AK411" i="10"/>
  <c r="AI416" i="10"/>
  <c r="AL418" i="10"/>
  <c r="AJ421" i="10"/>
  <c r="AM427" i="10"/>
  <c r="AK431" i="10"/>
  <c r="AK442" i="10"/>
  <c r="AI455" i="10"/>
  <c r="AL321" i="10"/>
  <c r="AK323" i="10"/>
  <c r="AI328" i="10"/>
  <c r="AM329" i="10"/>
  <c r="AL332" i="10"/>
  <c r="AK334" i="10"/>
  <c r="AJ336" i="10"/>
  <c r="AI339" i="10"/>
  <c r="AM340" i="10"/>
  <c r="AL342" i="10"/>
  <c r="AK345" i="10"/>
  <c r="AJ347" i="10"/>
  <c r="AI349" i="10"/>
  <c r="AL353" i="10"/>
  <c r="AK355" i="10"/>
  <c r="AK361" i="10"/>
  <c r="AK362" i="10"/>
  <c r="AK363" i="10"/>
  <c r="AL364" i="10"/>
  <c r="AL366" i="10"/>
  <c r="AL367" i="10"/>
  <c r="AI375" i="10"/>
  <c r="AI376" i="10"/>
  <c r="AI377" i="10"/>
  <c r="AJ379" i="10"/>
  <c r="AJ380" i="10"/>
  <c r="AJ381" i="10"/>
  <c r="AK385" i="10"/>
  <c r="AL388" i="10"/>
  <c r="AL389" i="10"/>
  <c r="AL390" i="10"/>
  <c r="AM391" i="10"/>
  <c r="AL393" i="10"/>
  <c r="AK395" i="10"/>
  <c r="AJ397" i="10"/>
  <c r="AL404" i="10"/>
  <c r="AK406" i="10"/>
  <c r="AI410" i="10"/>
  <c r="AI414" i="10"/>
  <c r="AK421" i="10"/>
  <c r="AJ424" i="10"/>
  <c r="AJ435" i="10"/>
  <c r="AM438" i="10"/>
  <c r="AM446" i="10"/>
  <c r="AJ459" i="10"/>
  <c r="AI319" i="10"/>
  <c r="AM320" i="10"/>
  <c r="AL322" i="10"/>
  <c r="AK325" i="10"/>
  <c r="AJ327" i="10"/>
  <c r="AI329" i="10"/>
  <c r="AM331" i="10"/>
  <c r="AL333" i="10"/>
  <c r="AK335" i="10"/>
  <c r="AJ338" i="10"/>
  <c r="AI340" i="10"/>
  <c r="AM341" i="10"/>
  <c r="AL344" i="10"/>
  <c r="AK346" i="10"/>
  <c r="AJ348" i="10"/>
  <c r="AM352" i="10"/>
  <c r="AL354" i="10"/>
  <c r="AK357" i="10"/>
  <c r="AK358" i="10"/>
  <c r="AK359" i="10"/>
  <c r="AK360" i="10"/>
  <c r="AL363" i="10"/>
  <c r="AM367" i="10"/>
  <c r="AM368" i="10"/>
  <c r="AM369" i="10"/>
  <c r="AI371" i="10"/>
  <c r="AI372" i="10"/>
  <c r="AI373" i="10"/>
  <c r="AI374" i="10"/>
  <c r="AK381" i="10"/>
  <c r="AL385" i="10"/>
  <c r="AL386" i="10"/>
  <c r="AL387" i="10"/>
  <c r="AI392" i="10"/>
  <c r="AM393" i="10"/>
  <c r="AL395" i="10"/>
  <c r="AI403" i="10"/>
  <c r="AM404" i="10"/>
  <c r="AL406" i="10"/>
  <c r="AJ414" i="10"/>
  <c r="AM416" i="10"/>
  <c r="AK419" i="10"/>
  <c r="AI425" i="10"/>
  <c r="AI436" i="10"/>
  <c r="AM451" i="10"/>
  <c r="AI456" i="10"/>
  <c r="AK464" i="10"/>
  <c r="AI476" i="10"/>
  <c r="AJ318" i="10"/>
  <c r="AI320" i="10"/>
  <c r="AM321" i="10"/>
  <c r="AL324" i="10"/>
  <c r="AJ328" i="10"/>
  <c r="AI331" i="10"/>
  <c r="AM332" i="10"/>
  <c r="AL334" i="10"/>
  <c r="AK337" i="10"/>
  <c r="AJ339" i="10"/>
  <c r="AI341" i="10"/>
  <c r="AM343" i="10"/>
  <c r="AL345" i="10"/>
  <c r="AK347" i="10"/>
  <c r="AJ350" i="10"/>
  <c r="AI352" i="10"/>
  <c r="AM353" i="10"/>
  <c r="AL356" i="10"/>
  <c r="AL360" i="10"/>
  <c r="AL361" i="10"/>
  <c r="AM363" i="10"/>
  <c r="AM364" i="10"/>
  <c r="AM366" i="10"/>
  <c r="AI370" i="10"/>
  <c r="AJ374" i="10"/>
  <c r="AJ375" i="10"/>
  <c r="AJ376" i="10"/>
  <c r="AK377" i="10"/>
  <c r="AK379" i="10"/>
  <c r="AK380" i="10"/>
  <c r="AM387" i="10"/>
  <c r="AM388" i="10"/>
  <c r="AM389" i="10"/>
  <c r="AM390" i="10"/>
  <c r="AM395" i="10"/>
  <c r="AL397" i="10"/>
  <c r="AK399" i="10"/>
  <c r="AK410" i="10"/>
  <c r="AJ412" i="10"/>
  <c r="AM414" i="10"/>
  <c r="AJ422" i="10"/>
  <c r="AK432" i="10"/>
  <c r="AL443" i="10"/>
  <c r="AM447" i="10"/>
  <c r="AJ244" i="10"/>
  <c r="AI245" i="10"/>
  <c r="AM245" i="10"/>
  <c r="AL246" i="10"/>
  <c r="AK247" i="10"/>
  <c r="AJ248" i="10"/>
  <c r="AI249" i="10"/>
  <c r="AM249" i="10"/>
  <c r="AL250" i="10"/>
  <c r="AK251" i="10"/>
  <c r="AJ252" i="10"/>
  <c r="AI253" i="10"/>
  <c r="AM253" i="10"/>
  <c r="AL254" i="10"/>
  <c r="AK255" i="10"/>
  <c r="AJ256" i="10"/>
  <c r="AI257" i="10"/>
  <c r="AM257" i="10"/>
  <c r="AL258" i="10"/>
  <c r="AK259" i="10"/>
  <c r="AJ260" i="10"/>
  <c r="AL262" i="10"/>
  <c r="AK263" i="10"/>
  <c r="AJ264" i="10"/>
  <c r="AI265" i="10"/>
  <c r="AM265" i="10"/>
  <c r="AL266" i="10"/>
  <c r="AK267" i="10"/>
  <c r="AJ268" i="10"/>
  <c r="AI269" i="10"/>
  <c r="AM269" i="10"/>
  <c r="AL270" i="10"/>
  <c r="AK271" i="10"/>
  <c r="AJ272" i="10"/>
  <c r="AI273" i="10"/>
  <c r="AM273" i="10"/>
  <c r="AL274" i="10"/>
  <c r="AK275" i="10"/>
  <c r="AJ276" i="10"/>
  <c r="AI277" i="10"/>
  <c r="AM277" i="10"/>
  <c r="AL278" i="10"/>
  <c r="AK279" i="10"/>
  <c r="AJ280" i="10"/>
  <c r="AI281" i="10"/>
  <c r="AM281" i="10"/>
  <c r="AL282" i="10"/>
  <c r="AK283" i="10"/>
  <c r="AJ284" i="10"/>
  <c r="AI285" i="10"/>
  <c r="AM285" i="10"/>
  <c r="AL286" i="10"/>
  <c r="AK287" i="10"/>
  <c r="AJ288" i="10"/>
  <c r="AI289" i="10"/>
  <c r="AM289" i="10"/>
  <c r="AL290" i="10"/>
  <c r="AK291" i="10"/>
  <c r="AJ292" i="10"/>
  <c r="AI293" i="10"/>
  <c r="AM293" i="10"/>
  <c r="AL294" i="10"/>
  <c r="AK295" i="10"/>
  <c r="AJ296" i="10"/>
  <c r="AI297" i="10"/>
  <c r="AM297" i="10"/>
  <c r="AK299" i="10"/>
  <c r="AJ300" i="10"/>
  <c r="AI301" i="10"/>
  <c r="AM301" i="10"/>
  <c r="AL302" i="10"/>
  <c r="AK303" i="10"/>
  <c r="AJ304" i="10"/>
  <c r="AI305" i="10"/>
  <c r="AM305" i="10"/>
  <c r="AL306" i="10"/>
  <c r="AK307" i="10"/>
  <c r="AJ308" i="10"/>
  <c r="AI311" i="10"/>
  <c r="AM312" i="10"/>
  <c r="AL314" i="10"/>
  <c r="AK317" i="10"/>
  <c r="AJ319" i="10"/>
  <c r="AI321" i="10"/>
  <c r="AM323" i="10"/>
  <c r="AL325" i="10"/>
  <c r="AK327" i="10"/>
  <c r="AJ330" i="10"/>
  <c r="AI332" i="10"/>
  <c r="AM333" i="10"/>
  <c r="AL336" i="10"/>
  <c r="AK338" i="10"/>
  <c r="AJ340" i="10"/>
  <c r="AI343" i="10"/>
  <c r="AM344" i="10"/>
  <c r="AL346" i="10"/>
  <c r="AK349" i="10"/>
  <c r="AI353" i="10"/>
  <c r="AM355" i="10"/>
  <c r="AL357" i="10"/>
  <c r="AL358" i="10"/>
  <c r="AL359" i="10"/>
  <c r="AM361" i="10"/>
  <c r="AM362" i="10"/>
  <c r="AI367" i="10"/>
  <c r="AI368" i="10"/>
  <c r="AJ370" i="10"/>
  <c r="AJ371" i="10"/>
  <c r="AJ372" i="10"/>
  <c r="AJ373" i="10"/>
  <c r="AK376" i="10"/>
  <c r="AL380" i="10"/>
  <c r="AL381" i="10"/>
  <c r="AM385" i="10"/>
  <c r="AM386" i="10"/>
  <c r="AJ392" i="10"/>
  <c r="AI394" i="10"/>
  <c r="AJ403" i="10"/>
  <c r="AI405" i="10"/>
  <c r="AM406" i="10"/>
  <c r="AI415" i="10"/>
  <c r="AL417" i="10"/>
  <c r="AL419" i="10"/>
  <c r="AL429" i="10"/>
  <c r="AJ433" i="10"/>
  <c r="AL440" i="10"/>
  <c r="AM452" i="10"/>
  <c r="AJ461" i="10"/>
  <c r="AK465" i="10"/>
  <c r="AJ310" i="10"/>
  <c r="AI312" i="10"/>
  <c r="AM313" i="10"/>
  <c r="AL316" i="10"/>
  <c r="AK318" i="10"/>
  <c r="AJ320" i="10"/>
  <c r="AI323" i="10"/>
  <c r="AM324" i="10"/>
  <c r="AK329" i="10"/>
  <c r="AJ331" i="10"/>
  <c r="AI333" i="10"/>
  <c r="AM335" i="10"/>
  <c r="AL337" i="10"/>
  <c r="AK339" i="10"/>
  <c r="AJ342" i="10"/>
  <c r="AI344" i="10"/>
  <c r="AM345" i="10"/>
  <c r="AL348" i="10"/>
  <c r="AK350" i="10"/>
  <c r="AJ352" i="10"/>
  <c r="AI355" i="10"/>
  <c r="AM356" i="10"/>
  <c r="AM359" i="10"/>
  <c r="AI363" i="10"/>
  <c r="AI364" i="10"/>
  <c r="AI366" i="10"/>
  <c r="AJ368" i="10"/>
  <c r="AJ369" i="10"/>
  <c r="AK373" i="10"/>
  <c r="AK374" i="10"/>
  <c r="AL376" i="10"/>
  <c r="AL377" i="10"/>
  <c r="AL379" i="10"/>
  <c r="AI387" i="10"/>
  <c r="AI388" i="10"/>
  <c r="AI389" i="10"/>
  <c r="AJ390" i="10"/>
  <c r="AJ391" i="10"/>
  <c r="AJ398" i="10"/>
  <c r="AI400" i="10"/>
  <c r="AL403" i="10"/>
  <c r="AI411" i="10"/>
  <c r="AI413" i="10"/>
  <c r="AK422" i="10"/>
  <c r="AI426" i="10"/>
  <c r="AK433" i="10"/>
  <c r="AI437" i="10"/>
  <c r="AL444" i="10"/>
  <c r="AM448" i="10"/>
  <c r="AJ457" i="10"/>
  <c r="AK461" i="10"/>
  <c r="AI478" i="10"/>
  <c r="AI424" i="10"/>
  <c r="AM425" i="10"/>
  <c r="AL427" i="10"/>
  <c r="AK430" i="10"/>
  <c r="AJ432" i="10"/>
  <c r="AI434" i="10"/>
  <c r="AI435" i="10"/>
  <c r="AM436" i="10"/>
  <c r="AL438" i="10"/>
  <c r="AK440" i="10"/>
  <c r="AK441" i="10"/>
  <c r="AK444" i="10"/>
  <c r="AK445" i="10"/>
  <c r="AK446" i="10"/>
  <c r="AL448" i="10"/>
  <c r="AL449" i="10"/>
  <c r="AI458" i="10"/>
  <c r="AI459" i="10"/>
  <c r="AI460" i="10"/>
  <c r="AJ463" i="10"/>
  <c r="AM468" i="10"/>
  <c r="AM475" i="10"/>
  <c r="AL477" i="10"/>
  <c r="AM486" i="10"/>
  <c r="AM490" i="10"/>
  <c r="AJ493" i="10"/>
  <c r="AJ498" i="10"/>
  <c r="AJ532" i="10"/>
  <c r="AK546" i="10"/>
  <c r="AJ485" i="10"/>
  <c r="AI487" i="10"/>
  <c r="AI491" i="10"/>
  <c r="AK493" i="10"/>
  <c r="AI496" i="10"/>
  <c r="AM498" i="10"/>
  <c r="AI507" i="10"/>
  <c r="AK532" i="10"/>
  <c r="AL547" i="10"/>
  <c r="AM479" i="10"/>
  <c r="AJ491" i="10"/>
  <c r="AL493" i="10"/>
  <c r="AL507" i="10"/>
  <c r="AJ524" i="10"/>
  <c r="AJ551" i="10"/>
  <c r="AK391" i="10"/>
  <c r="AJ393" i="10"/>
  <c r="AJ394" i="10"/>
  <c r="AI396" i="10"/>
  <c r="AM397" i="10"/>
  <c r="AL399" i="10"/>
  <c r="AL400" i="10"/>
  <c r="AK402" i="10"/>
  <c r="AJ404" i="10"/>
  <c r="AI406" i="10"/>
  <c r="AI407" i="10"/>
  <c r="AL410" i="10"/>
  <c r="AK412" i="10"/>
  <c r="AK413" i="10"/>
  <c r="AJ415" i="10"/>
  <c r="AI417" i="10"/>
  <c r="AM418" i="10"/>
  <c r="AM419" i="10"/>
  <c r="AL421" i="10"/>
  <c r="AK423" i="10"/>
  <c r="AJ425" i="10"/>
  <c r="AJ426" i="10"/>
  <c r="AM429" i="10"/>
  <c r="AL431" i="10"/>
  <c r="AL432" i="10"/>
  <c r="AK434" i="10"/>
  <c r="AJ436" i="10"/>
  <c r="AI438" i="10"/>
  <c r="AM440" i="10"/>
  <c r="AI451" i="10"/>
  <c r="AI452" i="10"/>
  <c r="AJ453" i="10"/>
  <c r="AJ455" i="10"/>
  <c r="AL463" i="10"/>
  <c r="AL464" i="10"/>
  <c r="AL465" i="10"/>
  <c r="AI468" i="10"/>
  <c r="AM470" i="10"/>
  <c r="AL472" i="10"/>
  <c r="AL483" i="10"/>
  <c r="AK485" i="10"/>
  <c r="AJ487" i="10"/>
  <c r="AJ489" i="10"/>
  <c r="AK496" i="10"/>
  <c r="AI499" i="10"/>
  <c r="AM507" i="10"/>
  <c r="AL536" i="10"/>
  <c r="AK552" i="10"/>
  <c r="AK392" i="10"/>
  <c r="AK393" i="10"/>
  <c r="AJ395" i="10"/>
  <c r="AI397" i="10"/>
  <c r="AM398" i="10"/>
  <c r="AM399" i="10"/>
  <c r="AK403" i="10"/>
  <c r="AJ405" i="10"/>
  <c r="AJ406" i="10"/>
  <c r="AM409" i="10"/>
  <c r="AL411" i="10"/>
  <c r="AL412" i="10"/>
  <c r="AK414" i="10"/>
  <c r="AJ416" i="10"/>
  <c r="AI418" i="10"/>
  <c r="AI419" i="10"/>
  <c r="AL422" i="10"/>
  <c r="AK424" i="10"/>
  <c r="AK425" i="10"/>
  <c r="AJ427" i="10"/>
  <c r="AI429" i="10"/>
  <c r="AM430" i="10"/>
  <c r="AM431" i="10"/>
  <c r="AL433" i="10"/>
  <c r="AK435" i="10"/>
  <c r="AJ437" i="10"/>
  <c r="AJ438" i="10"/>
  <c r="AI440" i="10"/>
  <c r="AM441" i="10"/>
  <c r="AM442" i="10"/>
  <c r="AM443" i="10"/>
  <c r="AI446" i="10"/>
  <c r="AI447" i="10"/>
  <c r="AI448" i="10"/>
  <c r="AK456" i="10"/>
  <c r="AK457" i="10"/>
  <c r="AK458" i="10"/>
  <c r="AL459" i="10"/>
  <c r="AL460" i="10"/>
  <c r="AL461" i="10"/>
  <c r="AK469" i="10"/>
  <c r="AJ471" i="10"/>
  <c r="AK480" i="10"/>
  <c r="AJ482" i="10"/>
  <c r="AI484" i="10"/>
  <c r="AM491" i="10"/>
  <c r="AK494" i="10"/>
  <c r="AK504" i="10"/>
  <c r="AM508" i="10"/>
  <c r="AL392" i="10"/>
  <c r="AK394" i="10"/>
  <c r="AJ396" i="10"/>
  <c r="AI398" i="10"/>
  <c r="AI399" i="10"/>
  <c r="AM400" i="10"/>
  <c r="AL402" i="10"/>
  <c r="AK404" i="10"/>
  <c r="AK405" i="10"/>
  <c r="AJ407" i="10"/>
  <c r="AI409" i="10"/>
  <c r="AM410" i="10"/>
  <c r="AM411" i="10"/>
  <c r="AL413" i="10"/>
  <c r="AK415" i="10"/>
  <c r="AJ417" i="10"/>
  <c r="AJ418" i="10"/>
  <c r="AM421" i="10"/>
  <c r="AL423" i="10"/>
  <c r="AL424" i="10"/>
  <c r="AK426" i="10"/>
  <c r="AI430" i="10"/>
  <c r="AI431" i="10"/>
  <c r="AM432" i="10"/>
  <c r="AL434" i="10"/>
  <c r="AK436" i="10"/>
  <c r="AK437" i="10"/>
  <c r="AI441" i="10"/>
  <c r="AI444" i="10"/>
  <c r="AJ449" i="10"/>
  <c r="AK452" i="10"/>
  <c r="AK453" i="10"/>
  <c r="AM462" i="10"/>
  <c r="AM463" i="10"/>
  <c r="AM464" i="10"/>
  <c r="AK468" i="10"/>
  <c r="AL469" i="10"/>
  <c r="AM478" i="10"/>
  <c r="AL480" i="10"/>
  <c r="AK482" i="10"/>
  <c r="AI490" i="10"/>
  <c r="AM494" i="10"/>
  <c r="AK557" i="10"/>
  <c r="AM412" i="10"/>
  <c r="AL414" i="10"/>
  <c r="AK416" i="10"/>
  <c r="AK417" i="10"/>
  <c r="AJ419" i="10"/>
  <c r="AI421" i="10"/>
  <c r="AM422" i="10"/>
  <c r="AM423" i="10"/>
  <c r="AL425" i="10"/>
  <c r="AK427" i="10"/>
  <c r="AJ429" i="10"/>
  <c r="AJ430" i="10"/>
  <c r="AI432" i="10"/>
  <c r="AM433" i="10"/>
  <c r="AL435" i="10"/>
  <c r="AL436" i="10"/>
  <c r="AK438" i="10"/>
  <c r="AJ440" i="10"/>
  <c r="AI442" i="10"/>
  <c r="AJ445" i="10"/>
  <c r="AJ446" i="10"/>
  <c r="AJ447" i="10"/>
  <c r="AL455" i="10"/>
  <c r="AL456" i="10"/>
  <c r="AM458" i="10"/>
  <c r="AM459" i="10"/>
  <c r="AM460" i="10"/>
  <c r="AL471" i="10"/>
  <c r="AK473" i="10"/>
  <c r="AJ475" i="10"/>
  <c r="AK484" i="10"/>
  <c r="AJ486" i="10"/>
  <c r="AK492" i="10"/>
  <c r="AK497" i="10"/>
  <c r="AJ505" i="10"/>
  <c r="AJ528" i="10"/>
  <c r="AK541" i="10"/>
  <c r="AI561" i="10"/>
  <c r="AK308" i="10"/>
  <c r="AJ309" i="10"/>
  <c r="AI310" i="10"/>
  <c r="AM310" i="10"/>
  <c r="AL311" i="10"/>
  <c r="AK312" i="10"/>
  <c r="AJ313" i="10"/>
  <c r="AI314" i="10"/>
  <c r="AM314" i="10"/>
  <c r="AL315" i="10"/>
  <c r="AK316" i="10"/>
  <c r="AJ317" i="10"/>
  <c r="AI318" i="10"/>
  <c r="AM318" i="10"/>
  <c r="AL319" i="10"/>
  <c r="AK320" i="10"/>
  <c r="AJ321" i="10"/>
  <c r="AI322" i="10"/>
  <c r="AM322" i="10"/>
  <c r="AL323" i="10"/>
  <c r="AK324" i="10"/>
  <c r="AJ325" i="10"/>
  <c r="AL327" i="10"/>
  <c r="AK328" i="10"/>
  <c r="AJ329" i="10"/>
  <c r="AI330" i="10"/>
  <c r="AM330" i="10"/>
  <c r="AL331" i="10"/>
  <c r="AK332" i="10"/>
  <c r="AJ333" i="10"/>
  <c r="AI334" i="10"/>
  <c r="AM334" i="10"/>
  <c r="AL335" i="10"/>
  <c r="AK336" i="10"/>
  <c r="AJ337" i="10"/>
  <c r="AI338" i="10"/>
  <c r="AM338" i="10"/>
  <c r="AL339" i="10"/>
  <c r="AK340" i="10"/>
  <c r="AJ341" i="10"/>
  <c r="AI342" i="10"/>
  <c r="AM342" i="10"/>
  <c r="AL343" i="10"/>
  <c r="AK344" i="10"/>
  <c r="AJ345" i="10"/>
  <c r="AI346" i="10"/>
  <c r="AM346" i="10"/>
  <c r="AL347" i="10"/>
  <c r="AK348" i="10"/>
  <c r="AJ349" i="10"/>
  <c r="AI350" i="10"/>
  <c r="AM350" i="10"/>
  <c r="AK352" i="10"/>
  <c r="AJ353" i="10"/>
  <c r="AI354" i="10"/>
  <c r="AM354" i="10"/>
  <c r="AL355" i="10"/>
  <c r="AK356" i="10"/>
  <c r="AJ357" i="10"/>
  <c r="AI358" i="10"/>
  <c r="AI359" i="10"/>
  <c r="AM360" i="10"/>
  <c r="AL362" i="10"/>
  <c r="AK364" i="10"/>
  <c r="AJ367" i="10"/>
  <c r="AI369" i="10"/>
  <c r="AM370" i="10"/>
  <c r="AM371" i="10"/>
  <c r="AL373" i="10"/>
  <c r="AK375" i="10"/>
  <c r="AJ377" i="10"/>
  <c r="AI380" i="10"/>
  <c r="AM381" i="10"/>
  <c r="AK386" i="10"/>
  <c r="AJ388" i="10"/>
  <c r="AI390" i="10"/>
  <c r="AI391" i="10"/>
  <c r="AM392" i="10"/>
  <c r="AL394" i="10"/>
  <c r="AK396" i="10"/>
  <c r="AK397" i="10"/>
  <c r="AJ399" i="10"/>
  <c r="AM402" i="10"/>
  <c r="AM403" i="10"/>
  <c r="AL405" i="10"/>
  <c r="AK407" i="10"/>
  <c r="AJ409" i="10"/>
  <c r="AJ410" i="10"/>
  <c r="AI412" i="10"/>
  <c r="AM413" i="10"/>
  <c r="AL415" i="10"/>
  <c r="AL416" i="10"/>
  <c r="AK418" i="10"/>
  <c r="AI422" i="10"/>
  <c r="AI423" i="10"/>
  <c r="AM424" i="10"/>
  <c r="AL426" i="10"/>
  <c r="AK429" i="10"/>
  <c r="AJ431" i="10"/>
  <c r="AI433" i="10"/>
  <c r="AM434" i="10"/>
  <c r="AM435" i="10"/>
  <c r="AL437" i="10"/>
  <c r="AJ441" i="10"/>
  <c r="AJ442" i="10"/>
  <c r="AJ443" i="10"/>
  <c r="AK448" i="10"/>
  <c r="AL451" i="10"/>
  <c r="AL452" i="10"/>
  <c r="AL453" i="10"/>
  <c r="AM456" i="10"/>
  <c r="AI462" i="10"/>
  <c r="AI463" i="10"/>
  <c r="AJ465" i="10"/>
  <c r="AJ477" i="10"/>
  <c r="AI479" i="10"/>
  <c r="AM480" i="10"/>
  <c r="AJ490" i="10"/>
  <c r="AL497" i="10"/>
  <c r="AJ501" i="10"/>
  <c r="AL520" i="10"/>
  <c r="AJ529" i="10"/>
  <c r="AM542" i="10"/>
  <c r="AJ562" i="10"/>
  <c r="AJ561" i="10"/>
  <c r="AI470" i="10"/>
  <c r="AM471" i="10"/>
  <c r="AL473" i="10"/>
  <c r="AK476" i="10"/>
  <c r="AJ478" i="10"/>
  <c r="AI480" i="10"/>
  <c r="AM482" i="10"/>
  <c r="AL484" i="10"/>
  <c r="AK486" i="10"/>
  <c r="AK490" i="10"/>
  <c r="AL492" i="10"/>
  <c r="AI494" i="10"/>
  <c r="AL503" i="10"/>
  <c r="AL521" i="10"/>
  <c r="AJ525" i="10"/>
  <c r="AM537" i="10"/>
  <c r="AJ469" i="10"/>
  <c r="AI471" i="10"/>
  <c r="AM472" i="10"/>
  <c r="AL475" i="10"/>
  <c r="AK477" i="10"/>
  <c r="AJ479" i="10"/>
  <c r="AI482" i="10"/>
  <c r="AM483" i="10"/>
  <c r="AL485" i="10"/>
  <c r="AK489" i="10"/>
  <c r="AL491" i="10"/>
  <c r="AM492" i="10"/>
  <c r="AL496" i="10"/>
  <c r="AI498" i="10"/>
  <c r="AL499" i="10"/>
  <c r="AI506" i="10"/>
  <c r="AL508" i="10"/>
  <c r="AK522" i="10"/>
  <c r="AI526" i="10"/>
  <c r="AJ530" i="10"/>
  <c r="AK534" i="10"/>
  <c r="AJ470" i="10"/>
  <c r="AI472" i="10"/>
  <c r="AL476" i="10"/>
  <c r="AK478" i="10"/>
  <c r="AI483" i="10"/>
  <c r="AM484" i="10"/>
  <c r="AL487" i="10"/>
  <c r="AL489" i="10"/>
  <c r="AJ494" i="10"/>
  <c r="AM496" i="10"/>
  <c r="AJ526" i="10"/>
  <c r="AJ539" i="10"/>
  <c r="AI544" i="10"/>
  <c r="AM548" i="10"/>
  <c r="AM553" i="10"/>
  <c r="AL558" i="10"/>
  <c r="AK563" i="10"/>
  <c r="AL519" i="10"/>
  <c r="AJ531" i="10"/>
  <c r="AK535" i="10"/>
  <c r="AJ540" i="10"/>
  <c r="AI545" i="10"/>
  <c r="AI443" i="10"/>
  <c r="AM444" i="10"/>
  <c r="AL447" i="10"/>
  <c r="AK449" i="10"/>
  <c r="AJ451" i="10"/>
  <c r="AM455" i="10"/>
  <c r="AL457" i="10"/>
  <c r="AK460" i="10"/>
  <c r="AJ462" i="10"/>
  <c r="AI464" i="10"/>
  <c r="AL468" i="10"/>
  <c r="AK470" i="10"/>
  <c r="AJ473" i="10"/>
  <c r="AI475" i="10"/>
  <c r="AM476" i="10"/>
  <c r="AL479" i="10"/>
  <c r="AJ483" i="10"/>
  <c r="AI486" i="10"/>
  <c r="AM487" i="10"/>
  <c r="AI492" i="10"/>
  <c r="AJ497" i="10"/>
  <c r="AK500" i="10"/>
  <c r="AM506" i="10"/>
  <c r="AM519" i="10"/>
  <c r="AK523" i="10"/>
  <c r="AJ527" i="10"/>
  <c r="AL535" i="10"/>
  <c r="AK540" i="10"/>
  <c r="AJ545" i="10"/>
  <c r="AJ550" i="10"/>
  <c r="AI555" i="10"/>
  <c r="AM559" i="10"/>
  <c r="AM564" i="10"/>
  <c r="AK520" i="10"/>
  <c r="AK521" i="10"/>
  <c r="AJ523" i="10"/>
  <c r="AI525" i="10"/>
  <c r="AI528" i="10"/>
  <c r="AI529" i="10"/>
  <c r="AJ533" i="10"/>
  <c r="AJ534" i="10"/>
  <c r="AL537" i="10"/>
  <c r="AM538" i="10"/>
  <c r="AK542" i="10"/>
  <c r="AM543" i="10"/>
  <c r="AK547" i="10"/>
  <c r="AL548" i="10"/>
  <c r="AJ552" i="10"/>
  <c r="AK553" i="10"/>
  <c r="AM554" i="10"/>
  <c r="AI557" i="10"/>
  <c r="AK558" i="10"/>
  <c r="AL559" i="10"/>
  <c r="AJ563" i="10"/>
  <c r="AK564" i="10"/>
  <c r="AI568" i="10"/>
  <c r="AK569" i="10"/>
  <c r="AI573" i="10"/>
  <c r="AJ574" i="10"/>
  <c r="AM577" i="10"/>
  <c r="AI579" i="10"/>
  <c r="AJ586" i="10"/>
  <c r="AM587" i="10"/>
  <c r="AK589" i="10"/>
  <c r="AL590" i="10"/>
  <c r="AJ592" i="10"/>
  <c r="AM565" i="10"/>
  <c r="AI567" i="10"/>
  <c r="AK568" i="10"/>
  <c r="AL570" i="10"/>
  <c r="AI572" i="10"/>
  <c r="AJ573" i="10"/>
  <c r="AM576" i="10"/>
  <c r="AI578" i="10"/>
  <c r="AL580" i="10"/>
  <c r="AJ582" i="10"/>
  <c r="AK583" i="10"/>
  <c r="AI585" i="10"/>
  <c r="AL586" i="10"/>
  <c r="AM590" i="10"/>
  <c r="AK592" i="10"/>
  <c r="AI566" i="10"/>
  <c r="AL569" i="10"/>
  <c r="AM570" i="10"/>
  <c r="AK574" i="10"/>
  <c r="AM575" i="10"/>
  <c r="AK579" i="10"/>
  <c r="AJ585" i="10"/>
  <c r="AM586" i="10"/>
  <c r="AI588" i="10"/>
  <c r="AL589" i="10"/>
  <c r="AJ591" i="10"/>
  <c r="AM499" i="10"/>
  <c r="AL500" i="10"/>
  <c r="AK501" i="10"/>
  <c r="AI503" i="10"/>
  <c r="AM503" i="10"/>
  <c r="AL504" i="10"/>
  <c r="AK505" i="10"/>
  <c r="AJ506" i="10"/>
  <c r="AI508" i="10"/>
  <c r="AI519" i="10"/>
  <c r="AM520" i="10"/>
  <c r="AL522" i="10"/>
  <c r="AK524" i="10"/>
  <c r="AK525" i="10"/>
  <c r="AK528" i="10"/>
  <c r="AK529" i="10"/>
  <c r="AK530" i="10"/>
  <c r="AK531" i="10"/>
  <c r="AL532" i="10"/>
  <c r="AL533" i="10"/>
  <c r="AL534" i="10"/>
  <c r="AM536" i="10"/>
  <c r="AJ538" i="10"/>
  <c r="AM541" i="10"/>
  <c r="AI543" i="10"/>
  <c r="AL546" i="10"/>
  <c r="AM547" i="10"/>
  <c r="AJ549" i="10"/>
  <c r="AK551" i="10"/>
  <c r="AM552" i="10"/>
  <c r="AI554" i="10"/>
  <c r="AL557" i="10"/>
  <c r="AM558" i="10"/>
  <c r="AK562" i="10"/>
  <c r="AM563" i="10"/>
  <c r="AK567" i="10"/>
  <c r="AL568" i="10"/>
  <c r="AJ572" i="10"/>
  <c r="AK573" i="10"/>
  <c r="AM574" i="10"/>
  <c r="AI577" i="10"/>
  <c r="AK578" i="10"/>
  <c r="AL579" i="10"/>
  <c r="AJ581" i="10"/>
  <c r="AK582" i="10"/>
  <c r="AI584" i="10"/>
  <c r="AL592" i="10"/>
  <c r="AJ507" i="10"/>
  <c r="AI520" i="10"/>
  <c r="AM521" i="10"/>
  <c r="AL523" i="10"/>
  <c r="AL524" i="10"/>
  <c r="AK526" i="10"/>
  <c r="AK527" i="10"/>
  <c r="AM534" i="10"/>
  <c r="AM535" i="10"/>
  <c r="AK539" i="10"/>
  <c r="AL540" i="10"/>
  <c r="AI542" i="10"/>
  <c r="AJ544" i="10"/>
  <c r="AL545" i="10"/>
  <c r="AM546" i="10"/>
  <c r="AK550" i="10"/>
  <c r="AL551" i="10"/>
  <c r="AJ555" i="10"/>
  <c r="AJ560" i="10"/>
  <c r="AK561" i="10"/>
  <c r="AI565" i="10"/>
  <c r="AJ566" i="10"/>
  <c r="AL567" i="10"/>
  <c r="AM569" i="10"/>
  <c r="AJ571" i="10"/>
  <c r="AK572" i="10"/>
  <c r="AI576" i="10"/>
  <c r="AJ577" i="10"/>
  <c r="AI587" i="10"/>
  <c r="AL588" i="10"/>
  <c r="AM589" i="10"/>
  <c r="AK591" i="10"/>
  <c r="AI593" i="10"/>
  <c r="AK498" i="10"/>
  <c r="AJ499" i="10"/>
  <c r="AI500" i="10"/>
  <c r="AM500" i="10"/>
  <c r="AL501" i="10"/>
  <c r="AJ503" i="10"/>
  <c r="AI504" i="10"/>
  <c r="AM504" i="10"/>
  <c r="AL505" i="10"/>
  <c r="AK506" i="10"/>
  <c r="AJ508" i="10"/>
  <c r="AJ519" i="10"/>
  <c r="AI521" i="10"/>
  <c r="AM522" i="10"/>
  <c r="AM523" i="10"/>
  <c r="AL525" i="10"/>
  <c r="AL527" i="10"/>
  <c r="AL528" i="10"/>
  <c r="AL529" i="10"/>
  <c r="AM530" i="10"/>
  <c r="AM531" i="10"/>
  <c r="AM532" i="10"/>
  <c r="AM533" i="10"/>
  <c r="AK538" i="10"/>
  <c r="AL539" i="10"/>
  <c r="AJ543" i="10"/>
  <c r="AL544" i="10"/>
  <c r="AJ548" i="10"/>
  <c r="AK549" i="10"/>
  <c r="AI553" i="10"/>
  <c r="AJ554" i="10"/>
  <c r="AL555" i="10"/>
  <c r="AM557" i="10"/>
  <c r="AJ559" i="10"/>
  <c r="AK560" i="10"/>
  <c r="AI564" i="10"/>
  <c r="AJ565" i="10"/>
  <c r="AM568" i="10"/>
  <c r="AJ570" i="10"/>
  <c r="AM573" i="10"/>
  <c r="AI575" i="10"/>
  <c r="AL578" i="10"/>
  <c r="AM579" i="10"/>
  <c r="AK581" i="10"/>
  <c r="AI583" i="10"/>
  <c r="AJ584" i="10"/>
  <c r="AM585" i="10"/>
  <c r="AL591" i="10"/>
  <c r="AJ593" i="10"/>
  <c r="AK507" i="10"/>
  <c r="AJ520" i="10"/>
  <c r="AI522" i="10"/>
  <c r="AI523" i="10"/>
  <c r="AM524" i="10"/>
  <c r="AL526" i="10"/>
  <c r="AM529" i="10"/>
  <c r="AI534" i="10"/>
  <c r="AI535" i="10"/>
  <c r="AI536" i="10"/>
  <c r="AK537" i="10"/>
  <c r="AI541" i="10"/>
  <c r="AJ542" i="10"/>
  <c r="AM545" i="10"/>
  <c r="AI547" i="10"/>
  <c r="AK548" i="10"/>
  <c r="AL550" i="10"/>
  <c r="AI552" i="10"/>
  <c r="AJ553" i="10"/>
  <c r="AI558" i="10"/>
  <c r="AL561" i="10"/>
  <c r="AI563" i="10"/>
  <c r="AL566" i="10"/>
  <c r="AM567" i="10"/>
  <c r="AK571" i="10"/>
  <c r="AL572" i="10"/>
  <c r="AI574" i="10"/>
  <c r="AJ576" i="10"/>
  <c r="AL577" i="10"/>
  <c r="AM578" i="10"/>
  <c r="AJ580" i="10"/>
  <c r="AK584" i="10"/>
  <c r="AI586" i="10"/>
  <c r="AL587" i="10"/>
  <c r="AM588" i="10"/>
  <c r="AK590" i="10"/>
  <c r="AK593" i="10"/>
  <c r="AL442" i="10"/>
  <c r="AK443" i="10"/>
  <c r="AJ444" i="10"/>
  <c r="AI445" i="10"/>
  <c r="AM445" i="10"/>
  <c r="AL446" i="10"/>
  <c r="AK447" i="10"/>
  <c r="AJ448" i="10"/>
  <c r="AI449" i="10"/>
  <c r="AM449" i="10"/>
  <c r="AK451" i="10"/>
  <c r="AJ452" i="10"/>
  <c r="AI453" i="10"/>
  <c r="AM453" i="10"/>
  <c r="AK455" i="10"/>
  <c r="AJ456" i="10"/>
  <c r="AI457" i="10"/>
  <c r="AM457" i="10"/>
  <c r="AL458" i="10"/>
  <c r="AK459" i="10"/>
  <c r="AJ460" i="10"/>
  <c r="AI461" i="10"/>
  <c r="AM461" i="10"/>
  <c r="AL462" i="10"/>
  <c r="AK463" i="10"/>
  <c r="AJ464" i="10"/>
  <c r="AM465" i="10"/>
  <c r="AJ468" i="10"/>
  <c r="AI469" i="10"/>
  <c r="AM469" i="10"/>
  <c r="AL470" i="10"/>
  <c r="AK471" i="10"/>
  <c r="AJ472" i="10"/>
  <c r="AI473" i="10"/>
  <c r="AM473" i="10"/>
  <c r="AK475" i="10"/>
  <c r="AJ476" i="10"/>
  <c r="AI477" i="10"/>
  <c r="AM477" i="10"/>
  <c r="AL478" i="10"/>
  <c r="AK479" i="10"/>
  <c r="AJ480" i="10"/>
  <c r="AL482" i="10"/>
  <c r="AK483" i="10"/>
  <c r="AJ484" i="10"/>
  <c r="AI485" i="10"/>
  <c r="AM485" i="10"/>
  <c r="AL486" i="10"/>
  <c r="AK487" i="10"/>
  <c r="AI489" i="10"/>
  <c r="AM489" i="10"/>
  <c r="AL490" i="10"/>
  <c r="AK491" i="10"/>
  <c r="AJ492" i="10"/>
  <c r="AI493" i="10"/>
  <c r="AM493" i="10"/>
  <c r="AL494" i="10"/>
  <c r="AJ496" i="10"/>
  <c r="AI497" i="10"/>
  <c r="AM497" i="10"/>
  <c r="AL498" i="10"/>
  <c r="AK499" i="10"/>
  <c r="AJ500" i="10"/>
  <c r="AI501" i="10"/>
  <c r="AM501" i="10"/>
  <c r="AK503" i="10"/>
  <c r="AJ504" i="10"/>
  <c r="AI505" i="10"/>
  <c r="AM505" i="10"/>
  <c r="AL506" i="10"/>
  <c r="AK508" i="10"/>
  <c r="AK519" i="10"/>
  <c r="AJ521" i="10"/>
  <c r="AJ522" i="10"/>
  <c r="AI524" i="10"/>
  <c r="AM525" i="10"/>
  <c r="AM526" i="10"/>
  <c r="AM527" i="10"/>
  <c r="AI530" i="10"/>
  <c r="AI531" i="10"/>
  <c r="AI532" i="10"/>
  <c r="AI533" i="10"/>
  <c r="AK536" i="10"/>
  <c r="AL538" i="10"/>
  <c r="AI540" i="10"/>
  <c r="AJ541" i="10"/>
  <c r="AM544" i="10"/>
  <c r="AI546" i="10"/>
  <c r="AL549" i="10"/>
  <c r="AI551" i="10"/>
  <c r="AL554" i="10"/>
  <c r="AM555" i="10"/>
  <c r="AK559" i="10"/>
  <c r="AL560" i="10"/>
  <c r="AI562" i="10"/>
  <c r="AJ564" i="10"/>
  <c r="AL565" i="10"/>
  <c r="AM566" i="10"/>
  <c r="AK570" i="10"/>
  <c r="AL571" i="10"/>
  <c r="AJ575" i="10"/>
  <c r="AL576" i="10"/>
  <c r="AK580" i="10"/>
  <c r="AL581" i="10"/>
  <c r="AJ583" i="10"/>
  <c r="AM584" i="10"/>
  <c r="AM580" i="10"/>
  <c r="AL582" i="10"/>
  <c r="AL583" i="10"/>
  <c r="AK585" i="10"/>
  <c r="AJ587" i="10"/>
  <c r="AI589" i="10"/>
  <c r="AI590" i="10"/>
  <c r="AM591" i="10"/>
  <c r="AL593" i="10"/>
  <c r="AI527" i="10"/>
  <c r="AM528" i="10"/>
  <c r="AL530" i="10"/>
  <c r="AL531" i="10"/>
  <c r="AK533" i="10"/>
  <c r="AJ535" i="10"/>
  <c r="AI537" i="10"/>
  <c r="AI538" i="10"/>
  <c r="AM539" i="10"/>
  <c r="AL541" i="10"/>
  <c r="AK543" i="10"/>
  <c r="AK544" i="10"/>
  <c r="AJ546" i="10"/>
  <c r="AI548" i="10"/>
  <c r="AM549" i="10"/>
  <c r="AM550" i="10"/>
  <c r="AL552" i="10"/>
  <c r="AK554" i="10"/>
  <c r="AJ557" i="10"/>
  <c r="AI559" i="10"/>
  <c r="AM560" i="10"/>
  <c r="AL562" i="10"/>
  <c r="AL563" i="10"/>
  <c r="AK565" i="10"/>
  <c r="AJ567" i="10"/>
  <c r="AI569" i="10"/>
  <c r="AI570" i="10"/>
  <c r="AM571" i="10"/>
  <c r="AL573" i="10"/>
  <c r="AK575" i="10"/>
  <c r="AK576" i="10"/>
  <c r="AJ578" i="10"/>
  <c r="AI580" i="10"/>
  <c r="AM581" i="10"/>
  <c r="AM582" i="10"/>
  <c r="AL584" i="10"/>
  <c r="AK586" i="10"/>
  <c r="AJ588" i="10"/>
  <c r="AJ589" i="10"/>
  <c r="AI591" i="10"/>
  <c r="AM592" i="10"/>
  <c r="AJ536" i="10"/>
  <c r="AJ537" i="10"/>
  <c r="AI539" i="10"/>
  <c r="AM540" i="10"/>
  <c r="AL542" i="10"/>
  <c r="AL543" i="10"/>
  <c r="AK545" i="10"/>
  <c r="AJ547" i="10"/>
  <c r="AI549" i="10"/>
  <c r="AI550" i="10"/>
  <c r="AM551" i="10"/>
  <c r="AL553" i="10"/>
  <c r="AK555" i="10"/>
  <c r="AJ558" i="10"/>
  <c r="AI560" i="10"/>
  <c r="AM561" i="10"/>
  <c r="AM562" i="10"/>
  <c r="AL564" i="10"/>
  <c r="AK566" i="10"/>
  <c r="AJ568" i="10"/>
  <c r="AJ569" i="10"/>
  <c r="AI571" i="10"/>
  <c r="AM572" i="10"/>
  <c r="AL574" i="10"/>
  <c r="AL575" i="10"/>
  <c r="AK577" i="10"/>
  <c r="AJ579" i="10"/>
  <c r="AI581" i="10"/>
  <c r="AI582" i="10"/>
  <c r="AM583" i="10"/>
  <c r="AL585" i="10"/>
  <c r="AK587" i="10"/>
  <c r="AK588" i="10"/>
  <c r="AJ590" i="10"/>
  <c r="AI592" i="10"/>
  <c r="AM593" i="10"/>
  <c r="AJ13" i="10"/>
  <c r="AK13" i="10"/>
  <c r="AL13" i="10"/>
  <c r="AI13" i="10"/>
  <c r="AM13" i="10"/>
  <c r="Z4" i="10" a="1"/>
  <c r="V4" i="10" a="1"/>
  <c r="X4" i="10" a="1"/>
  <c r="W4" i="10" a="1"/>
  <c r="U4" i="10" a="1"/>
  <c r="Y4" i="10" a="1"/>
  <c r="AE4" i="10" a="1"/>
  <c r="AC4" i="13" a="1"/>
  <c r="X4" i="10" l="1"/>
  <c r="Z4" i="10"/>
  <c r="W4" i="10"/>
  <c r="Y4" i="10"/>
  <c r="U4" i="10"/>
  <c r="V4" i="10"/>
  <c r="AI307" i="13"/>
  <c r="AF118" i="13"/>
  <c r="AF197" i="13"/>
  <c r="AK302" i="13"/>
  <c r="AG193" i="13"/>
  <c r="AH71" i="13"/>
  <c r="AG88" i="13"/>
  <c r="AJ86" i="13"/>
  <c r="AK67" i="13"/>
  <c r="AK253" i="13"/>
  <c r="AI442" i="13"/>
  <c r="AJ83" i="13"/>
  <c r="AK56" i="13"/>
  <c r="AG358" i="13"/>
  <c r="AI326" i="13"/>
  <c r="AH70" i="13"/>
  <c r="AH92" i="13"/>
  <c r="AH329" i="13"/>
  <c r="AI430" i="13"/>
  <c r="AG404" i="13"/>
  <c r="AK257" i="13"/>
  <c r="AF218" i="13"/>
  <c r="AK298" i="13"/>
  <c r="AK55" i="13"/>
  <c r="AF92" i="13"/>
  <c r="AJ96" i="13"/>
  <c r="AH337" i="13"/>
  <c r="AH183" i="13"/>
  <c r="AH488" i="13"/>
  <c r="AI416" i="13"/>
  <c r="AF368" i="13"/>
  <c r="AH65" i="13"/>
  <c r="AH291" i="13"/>
  <c r="AH244" i="13"/>
  <c r="AH504" i="13"/>
  <c r="AJ533" i="13"/>
  <c r="AH179" i="13"/>
  <c r="AH505" i="13"/>
  <c r="AK148" i="13"/>
  <c r="AK361" i="13"/>
  <c r="AF306" i="13"/>
  <c r="AK470" i="13"/>
  <c r="AF509" i="13"/>
  <c r="AG17" i="13"/>
  <c r="AJ172" i="13"/>
  <c r="AF59" i="13"/>
  <c r="AF393" i="13"/>
  <c r="AJ73" i="13"/>
  <c r="AH225" i="13"/>
  <c r="AI103" i="13"/>
  <c r="AK219" i="13"/>
  <c r="AI198" i="13"/>
  <c r="AK119" i="13"/>
  <c r="AG368" i="13"/>
  <c r="AH274" i="13"/>
  <c r="AI361" i="13"/>
  <c r="AI185" i="13"/>
  <c r="AI223" i="13"/>
  <c r="AH231" i="13"/>
  <c r="AF343" i="13"/>
  <c r="AF129" i="13"/>
  <c r="AG100" i="13"/>
  <c r="AG22" i="13"/>
  <c r="AI31" i="13"/>
  <c r="AK49" i="13"/>
  <c r="AI318" i="13"/>
  <c r="AK41" i="13"/>
  <c r="AH151" i="13"/>
  <c r="AI275" i="13"/>
  <c r="AI505" i="13"/>
  <c r="AF143" i="13"/>
  <c r="AK106" i="13"/>
  <c r="AH124" i="13"/>
  <c r="AI131" i="13"/>
  <c r="AJ150" i="13"/>
  <c r="AF58" i="13"/>
  <c r="AK529" i="13"/>
  <c r="AK443" i="13"/>
  <c r="AJ495" i="13"/>
  <c r="AI28" i="13"/>
  <c r="AJ227" i="13"/>
  <c r="AK226" i="13"/>
  <c r="AG96" i="13"/>
  <c r="AF324" i="13"/>
  <c r="AG13" i="13"/>
  <c r="AI363" i="13"/>
  <c r="AH108" i="13"/>
  <c r="AK213" i="13"/>
  <c r="AF222" i="13"/>
  <c r="AI312" i="13"/>
  <c r="AJ220" i="13"/>
  <c r="AI328" i="13"/>
  <c r="AH72" i="13"/>
  <c r="AG166" i="13"/>
  <c r="AH446" i="13"/>
  <c r="AH133" i="13"/>
  <c r="AH257" i="13"/>
  <c r="AF198" i="13"/>
  <c r="AF93" i="13"/>
  <c r="AJ80" i="13"/>
  <c r="AF274" i="13"/>
  <c r="AF481" i="13"/>
  <c r="AG32" i="13"/>
  <c r="AG66" i="13"/>
  <c r="AF255" i="13"/>
  <c r="AH227" i="13"/>
  <c r="AH298" i="13"/>
  <c r="AG173" i="13"/>
  <c r="AK143" i="13"/>
  <c r="AJ202" i="13"/>
  <c r="AG176" i="13"/>
  <c r="AF74" i="13"/>
  <c r="AK287" i="13"/>
  <c r="AK331" i="13"/>
  <c r="AI83" i="13"/>
  <c r="AJ176" i="13"/>
  <c r="AI32" i="13"/>
  <c r="AJ38" i="13"/>
  <c r="AK283" i="13"/>
  <c r="AF250" i="13"/>
  <c r="AF122" i="13"/>
  <c r="AJ245" i="13"/>
  <c r="AJ110" i="13"/>
  <c r="AH77" i="13"/>
  <c r="AG149" i="13"/>
  <c r="AF154" i="13"/>
  <c r="AI281" i="13"/>
  <c r="AI348" i="13"/>
  <c r="AJ19" i="13"/>
  <c r="AH271" i="13"/>
  <c r="AG577" i="13"/>
  <c r="AG135" i="13"/>
  <c r="AF582" i="13"/>
  <c r="AG119" i="13"/>
  <c r="AH294" i="13"/>
  <c r="AK286" i="13"/>
  <c r="AK112" i="13"/>
  <c r="AF161" i="13"/>
  <c r="AH564" i="13"/>
  <c r="AG288" i="13"/>
  <c r="AH196" i="13"/>
  <c r="AJ179" i="13"/>
  <c r="AF15" i="13"/>
  <c r="AJ148" i="13"/>
  <c r="AG42" i="13"/>
  <c r="AJ567" i="13"/>
  <c r="AK319" i="13"/>
  <c r="AH370" i="13"/>
  <c r="AI20" i="13"/>
  <c r="AH64" i="13"/>
  <c r="AG380" i="13"/>
  <c r="AF23" i="13"/>
  <c r="AG311" i="13"/>
  <c r="AK482" i="13"/>
  <c r="AG48" i="13"/>
  <c r="AG465" i="13"/>
  <c r="AF369" i="13"/>
  <c r="AH43" i="13"/>
  <c r="AH66" i="13"/>
  <c r="AI335" i="13"/>
  <c r="AG370" i="13"/>
  <c r="AG383" i="13"/>
  <c r="AI592" i="13"/>
  <c r="AH88" i="13"/>
  <c r="AK366" i="13"/>
  <c r="AF37" i="13"/>
  <c r="AK554" i="13"/>
  <c r="AJ293" i="13"/>
  <c r="AG115" i="13"/>
  <c r="AG23" i="13"/>
  <c r="AJ243" i="13"/>
  <c r="AK323" i="13"/>
  <c r="AK471" i="13"/>
  <c r="AH490" i="13"/>
  <c r="AJ467" i="13"/>
  <c r="AK23" i="13"/>
  <c r="AG219" i="13"/>
  <c r="AJ151" i="13"/>
  <c r="AJ381" i="13"/>
  <c r="AF203" i="13"/>
  <c r="AG172" i="13"/>
  <c r="AJ585" i="13"/>
  <c r="AJ198" i="13"/>
  <c r="AJ313" i="13"/>
  <c r="AJ133" i="13"/>
  <c r="AG251" i="13"/>
  <c r="AH243" i="13"/>
  <c r="AJ53" i="13"/>
  <c r="AK64" i="13"/>
  <c r="AI234" i="13"/>
  <c r="AH324" i="13"/>
  <c r="AK69" i="13"/>
  <c r="AF451" i="13"/>
  <c r="AH431" i="13"/>
  <c r="AG142" i="13"/>
  <c r="AJ587" i="13"/>
  <c r="AK130" i="13"/>
  <c r="AF102" i="13"/>
  <c r="AF49" i="13"/>
  <c r="AJ74" i="13"/>
  <c r="AG86" i="13"/>
  <c r="AJ344" i="13"/>
  <c r="AI196" i="13"/>
  <c r="AF17" i="13"/>
  <c r="AF288" i="13"/>
  <c r="AF320" i="13"/>
  <c r="AI37" i="13"/>
  <c r="AJ189" i="13"/>
  <c r="AH49" i="13"/>
  <c r="AF495" i="13"/>
  <c r="AI215" i="13"/>
  <c r="AJ52" i="13"/>
  <c r="AK239" i="13"/>
  <c r="AJ61" i="13"/>
  <c r="AG324" i="13"/>
  <c r="AH307" i="13"/>
  <c r="AG31" i="13"/>
  <c r="AF133" i="13"/>
  <c r="AI417" i="13"/>
  <c r="AG436" i="13"/>
  <c r="AK262" i="13"/>
  <c r="AG537" i="13"/>
  <c r="AJ250" i="13"/>
  <c r="AI418" i="13"/>
  <c r="AI311" i="13"/>
  <c r="AJ364" i="13"/>
  <c r="AF200" i="13"/>
  <c r="AI278" i="13"/>
  <c r="AG574" i="13"/>
  <c r="AF259" i="13"/>
  <c r="AJ33" i="13"/>
  <c r="AK87" i="13"/>
  <c r="AK75" i="13"/>
  <c r="AJ380" i="13"/>
  <c r="AI468" i="13"/>
  <c r="AJ403" i="13"/>
  <c r="AK299" i="13"/>
  <c r="AF360" i="13"/>
  <c r="AF247" i="13"/>
  <c r="AI405" i="13"/>
  <c r="AJ134" i="13"/>
  <c r="AF116" i="13"/>
  <c r="AI358" i="13"/>
  <c r="AH229" i="13"/>
  <c r="AJ170" i="13"/>
  <c r="AK416" i="13"/>
  <c r="AF282" i="13"/>
  <c r="AJ337" i="13"/>
  <c r="AG326" i="13"/>
  <c r="AJ255" i="13"/>
  <c r="AI193" i="13"/>
  <c r="AJ99" i="13"/>
  <c r="AJ339" i="13"/>
  <c r="AJ359" i="13"/>
  <c r="AJ76" i="13"/>
  <c r="AI355" i="13"/>
  <c r="AH212" i="13"/>
  <c r="AI340" i="13"/>
  <c r="AF362" i="13"/>
  <c r="AK164" i="13"/>
  <c r="AI254" i="13"/>
  <c r="AI108" i="13"/>
  <c r="AH112" i="13"/>
  <c r="AK101" i="13"/>
  <c r="AK71" i="13"/>
  <c r="AJ49" i="13"/>
  <c r="AH39" i="13"/>
  <c r="AF189" i="13"/>
  <c r="AJ295" i="13"/>
  <c r="AF90" i="13"/>
  <c r="AF586" i="13"/>
  <c r="AK97" i="13"/>
  <c r="AK210" i="13"/>
  <c r="AG273" i="13"/>
  <c r="AJ454" i="13"/>
  <c r="AI55" i="13"/>
  <c r="AG464" i="13"/>
  <c r="AF226" i="13"/>
  <c r="AJ158" i="13"/>
  <c r="AF340" i="13"/>
  <c r="AI68" i="13"/>
  <c r="AH333" i="13"/>
  <c r="AJ360" i="13"/>
  <c r="AK137" i="13"/>
  <c r="AI97" i="13"/>
  <c r="AG179" i="13"/>
  <c r="AH306" i="13"/>
  <c r="AI66" i="13"/>
  <c r="AH184" i="13"/>
  <c r="AI378" i="13"/>
  <c r="AI209" i="13"/>
  <c r="AG133" i="13"/>
  <c r="AI485" i="13"/>
  <c r="AG57" i="13"/>
  <c r="AJ64" i="13"/>
  <c r="AF111" i="13"/>
  <c r="AJ126" i="13"/>
  <c r="AI75" i="13"/>
  <c r="AJ307" i="13"/>
  <c r="AI113" i="13"/>
  <c r="AK328" i="13"/>
  <c r="AJ31" i="13"/>
  <c r="AI177" i="13"/>
  <c r="AJ536" i="13"/>
  <c r="AK179" i="13"/>
  <c r="AK465" i="13"/>
  <c r="AH29" i="13"/>
  <c r="AF103" i="13"/>
  <c r="AJ279" i="13"/>
  <c r="AF182" i="13"/>
  <c r="AJ466" i="13"/>
  <c r="AJ229" i="13"/>
  <c r="AK113" i="13"/>
  <c r="AH26" i="13"/>
  <c r="AK197" i="13"/>
  <c r="AK32" i="13"/>
  <c r="AF560" i="13"/>
  <c r="AH477" i="13"/>
  <c r="AG178" i="13"/>
  <c r="AI509" i="13"/>
  <c r="AI268" i="13"/>
  <c r="AI393" i="13"/>
  <c r="AF279" i="13"/>
  <c r="AJ194" i="13"/>
  <c r="AG243" i="13"/>
  <c r="AH101" i="13"/>
  <c r="AI377" i="13"/>
  <c r="AH17" i="13"/>
  <c r="AI373" i="13"/>
  <c r="AG144" i="13"/>
  <c r="AF211" i="13"/>
  <c r="AI101" i="13"/>
  <c r="AH111" i="13"/>
  <c r="AK374" i="13"/>
  <c r="AF313" i="13"/>
  <c r="AI161" i="13"/>
  <c r="AI362" i="13"/>
  <c r="AG271" i="13"/>
  <c r="AI173" i="13"/>
  <c r="AG77" i="13"/>
  <c r="AG125" i="13"/>
  <c r="AH415" i="13"/>
  <c r="AK207" i="13"/>
  <c r="AG93" i="13"/>
  <c r="AI79" i="13"/>
  <c r="AI54" i="13"/>
  <c r="AI561" i="13"/>
  <c r="AJ109" i="13"/>
  <c r="AI184" i="13"/>
  <c r="AF242" i="13"/>
  <c r="AI313" i="13"/>
  <c r="AK279" i="13"/>
  <c r="AK346" i="13"/>
  <c r="AI219" i="13"/>
  <c r="AJ330" i="13"/>
  <c r="AK88" i="13"/>
  <c r="AK132" i="13"/>
  <c r="AI222" i="13"/>
  <c r="AK349" i="13"/>
  <c r="AJ43" i="13"/>
  <c r="AH240" i="13"/>
  <c r="AI353" i="13"/>
  <c r="AK29" i="13"/>
  <c r="AK128" i="13"/>
  <c r="AH33" i="13"/>
  <c r="AH427" i="13"/>
  <c r="AJ530" i="13"/>
  <c r="AG496" i="13"/>
  <c r="AJ311" i="13"/>
  <c r="AK212" i="13"/>
  <c r="AJ469" i="13"/>
  <c r="AG582" i="13"/>
  <c r="AH21" i="13"/>
  <c r="AJ386" i="13"/>
  <c r="AF162" i="13"/>
  <c r="AH451" i="13"/>
  <c r="AH435" i="13"/>
  <c r="AF352" i="13"/>
  <c r="AI102" i="13"/>
  <c r="AI40" i="13"/>
  <c r="AI171" i="13"/>
  <c r="AJ146" i="13"/>
  <c r="AK231" i="13"/>
  <c r="AK72" i="13"/>
  <c r="AG252" i="13"/>
  <c r="AJ370" i="13"/>
  <c r="AJ312" i="13"/>
  <c r="AF114" i="13"/>
  <c r="AF411" i="13"/>
  <c r="AK176" i="13"/>
  <c r="AF217" i="13"/>
  <c r="AJ292" i="13"/>
  <c r="AK80" i="13"/>
  <c r="AH131" i="13"/>
  <c r="AH311" i="13"/>
  <c r="AJ30" i="13"/>
  <c r="AJ39" i="13"/>
  <c r="AI129" i="13"/>
  <c r="AJ419" i="13"/>
  <c r="AK381" i="13"/>
  <c r="AH493" i="13"/>
  <c r="AJ129" i="13"/>
  <c r="AJ101" i="13"/>
  <c r="AG44" i="13"/>
  <c r="AH302" i="13"/>
  <c r="AG108" i="13"/>
  <c r="AI53" i="13"/>
  <c r="AH554" i="13"/>
  <c r="AJ147" i="13"/>
  <c r="AJ184" i="13"/>
  <c r="AG143" i="13"/>
  <c r="AF285" i="13"/>
  <c r="AF83" i="13"/>
  <c r="AF479" i="13"/>
  <c r="AH90" i="13"/>
  <c r="AH197" i="13"/>
  <c r="AJ166" i="13"/>
  <c r="AF321" i="13"/>
  <c r="AK59" i="13"/>
  <c r="AI146" i="13"/>
  <c r="AF142" i="13"/>
  <c r="AK217" i="13"/>
  <c r="AJ446" i="13"/>
  <c r="AK208" i="13"/>
  <c r="AJ75" i="13"/>
  <c r="AJ201" i="13"/>
  <c r="AF325" i="13"/>
  <c r="AH80" i="13"/>
  <c r="AF475" i="13"/>
  <c r="AH391" i="13"/>
  <c r="AI84" i="13"/>
  <c r="AK506" i="13"/>
  <c r="AK364" i="13"/>
  <c r="AG232" i="13"/>
  <c r="AK324" i="13"/>
  <c r="AJ571" i="13"/>
  <c r="AF147" i="13"/>
  <c r="AI36" i="13"/>
  <c r="AF531" i="13"/>
  <c r="AG249" i="13"/>
  <c r="AI327" i="13"/>
  <c r="AH573" i="13"/>
  <c r="AK25" i="13"/>
  <c r="AK291" i="13"/>
  <c r="AG413" i="13"/>
  <c r="AG536" i="13"/>
  <c r="AF448" i="13"/>
  <c r="AG554" i="13"/>
  <c r="AH360" i="13"/>
  <c r="AK89" i="13"/>
  <c r="AF231" i="13"/>
  <c r="AI560" i="13"/>
  <c r="AI338" i="13"/>
  <c r="AG584" i="13"/>
  <c r="AJ215" i="13"/>
  <c r="AF132" i="13"/>
  <c r="AG260" i="13"/>
  <c r="AG242" i="13"/>
  <c r="AG310" i="13"/>
  <c r="AF73" i="13"/>
  <c r="AH455" i="13"/>
  <c r="AG261" i="13"/>
  <c r="AJ26" i="13"/>
  <c r="AI130" i="13"/>
  <c r="AK235" i="13"/>
  <c r="AK157" i="13"/>
  <c r="AF423" i="13"/>
  <c r="AF233" i="13"/>
  <c r="AF22" i="13"/>
  <c r="AJ269" i="13"/>
  <c r="AI273" i="13"/>
  <c r="AI49" i="13"/>
  <c r="AJ47" i="13"/>
  <c r="AI253" i="13"/>
  <c r="AI48" i="13"/>
  <c r="AK273" i="13"/>
  <c r="AH96" i="13"/>
  <c r="AK220" i="13"/>
  <c r="AI133" i="13"/>
  <c r="AG253" i="13"/>
  <c r="AJ97" i="13"/>
  <c r="AI322" i="13"/>
  <c r="AG167" i="13"/>
  <c r="AJ510" i="13"/>
  <c r="AF576" i="13"/>
  <c r="AF70" i="13"/>
  <c r="AI579" i="13"/>
  <c r="AG118" i="13"/>
  <c r="AI98" i="13"/>
  <c r="AI81" i="13"/>
  <c r="AK317" i="13"/>
  <c r="AK205" i="13"/>
  <c r="AK126" i="13"/>
  <c r="AF372" i="13"/>
  <c r="AG159" i="13"/>
  <c r="AI135" i="13"/>
  <c r="AH81" i="13"/>
  <c r="AJ186" i="13"/>
  <c r="AI92" i="13"/>
  <c r="AG45" i="13"/>
  <c r="AG432" i="13"/>
  <c r="AF194" i="13"/>
  <c r="AK146" i="13"/>
  <c r="AJ291" i="13"/>
  <c r="AK120" i="13"/>
  <c r="AJ90" i="13"/>
  <c r="AH489" i="13"/>
  <c r="AH464" i="13"/>
  <c r="AG148" i="13"/>
  <c r="AI132" i="13"/>
  <c r="AF350" i="13"/>
  <c r="AH28" i="13"/>
  <c r="AF510" i="13"/>
  <c r="AH485" i="13"/>
  <c r="AG428" i="13"/>
  <c r="AG41" i="13"/>
  <c r="AH578" i="13"/>
  <c r="AJ66" i="13"/>
  <c r="AH76" i="13"/>
  <c r="AI573" i="13"/>
  <c r="AK307" i="13"/>
  <c r="AF77" i="13"/>
  <c r="AH41" i="13"/>
  <c r="AK185" i="13"/>
  <c r="AI141" i="13"/>
  <c r="AH172" i="13"/>
  <c r="AJ256" i="13"/>
  <c r="AH268" i="13"/>
  <c r="AJ98" i="13"/>
  <c r="AJ288" i="13"/>
  <c r="AH148" i="13"/>
  <c r="AH185" i="13"/>
  <c r="AH471" i="13"/>
  <c r="AK477" i="13"/>
  <c r="AJ164" i="13"/>
  <c r="AG104" i="13"/>
  <c r="AK121" i="13"/>
  <c r="AJ78" i="13"/>
  <c r="AK28" i="13"/>
  <c r="AF301" i="13"/>
  <c r="AF48" i="13"/>
  <c r="AJ417" i="13"/>
  <c r="AH443" i="13"/>
  <c r="AG546" i="13"/>
  <c r="AF101" i="13"/>
  <c r="AI239" i="13"/>
  <c r="AJ590" i="13"/>
  <c r="AI58" i="13"/>
  <c r="AF32" i="13"/>
  <c r="AG56" i="13"/>
  <c r="AG111" i="13"/>
  <c r="AK503" i="13"/>
  <c r="AK201" i="13"/>
  <c r="AI572" i="13"/>
  <c r="AH314" i="13"/>
  <c r="AK177" i="13"/>
  <c r="AJ246" i="13"/>
  <c r="AG141" i="13"/>
  <c r="AJ251" i="13"/>
  <c r="AG308" i="13"/>
  <c r="AJ320" i="13"/>
  <c r="AI19" i="13"/>
  <c r="AH255" i="13"/>
  <c r="AI71" i="13"/>
  <c r="AH237" i="13"/>
  <c r="AJ310" i="13"/>
  <c r="AF399" i="13"/>
  <c r="AH571" i="13"/>
  <c r="AK254" i="13"/>
  <c r="AG552" i="13"/>
  <c r="AG131" i="13"/>
  <c r="AG295" i="13"/>
  <c r="AI408" i="13"/>
  <c r="AG343" i="13"/>
  <c r="AH85" i="13"/>
  <c r="AK232" i="13"/>
  <c r="AG247" i="13"/>
  <c r="AH138" i="13"/>
  <c r="AJ107" i="13"/>
  <c r="AF153" i="13"/>
  <c r="AG477" i="13"/>
  <c r="AH58" i="13"/>
  <c r="AG302" i="13"/>
  <c r="AJ235" i="13"/>
  <c r="AH140" i="13"/>
  <c r="AG73" i="13"/>
  <c r="AF302" i="13"/>
  <c r="AF425" i="13"/>
  <c r="AG59" i="13"/>
  <c r="AG122" i="13"/>
  <c r="AH203" i="13"/>
  <c r="AJ15" i="13"/>
  <c r="AF18" i="13"/>
  <c r="AH246" i="13"/>
  <c r="AG461" i="13"/>
  <c r="AH192" i="13"/>
  <c r="AF461" i="13"/>
  <c r="AI205" i="13"/>
  <c r="AK123" i="13"/>
  <c r="AI154" i="13"/>
  <c r="AK163" i="13"/>
  <c r="AF100" i="13"/>
  <c r="AF225" i="13"/>
  <c r="AG258" i="13"/>
  <c r="AG15" i="13"/>
  <c r="AG220" i="13"/>
  <c r="AH113" i="13"/>
  <c r="AG408" i="13"/>
  <c r="AH318" i="13"/>
  <c r="AI121" i="13"/>
  <c r="AF86" i="13"/>
  <c r="AH213" i="13"/>
  <c r="AK162" i="13"/>
  <c r="AI366" i="13"/>
  <c r="AG294" i="13"/>
  <c r="AJ275" i="13"/>
  <c r="AI283" i="13"/>
  <c r="AH147" i="13"/>
  <c r="AI289" i="13"/>
  <c r="AI197" i="13"/>
  <c r="AH150" i="13"/>
  <c r="AK411" i="13"/>
  <c r="AI123" i="13"/>
  <c r="AG272" i="13"/>
  <c r="AI128" i="13"/>
  <c r="AJ224" i="13"/>
  <c r="AF85" i="13"/>
  <c r="AK373" i="13"/>
  <c r="AF60" i="13"/>
  <c r="AI60" i="13"/>
  <c r="AJ588" i="13"/>
  <c r="AJ282" i="13"/>
  <c r="AF287" i="13"/>
  <c r="AK96" i="13"/>
  <c r="AI56" i="13"/>
  <c r="AH442" i="13"/>
  <c r="AH425" i="13"/>
  <c r="AF183" i="13"/>
  <c r="AH433" i="13"/>
  <c r="AG544" i="13"/>
  <c r="AI96" i="13"/>
  <c r="AG151" i="13"/>
  <c r="AH478" i="13"/>
  <c r="AK17" i="13"/>
  <c r="AI264" i="13"/>
  <c r="AF176" i="13"/>
  <c r="AH48" i="13"/>
  <c r="AK345" i="13"/>
  <c r="AI44" i="13"/>
  <c r="AJ192" i="13"/>
  <c r="AG415" i="13"/>
  <c r="AI566" i="13"/>
  <c r="AF208" i="13"/>
  <c r="AJ258" i="13"/>
  <c r="AK160" i="13"/>
  <c r="AJ356" i="13"/>
  <c r="AI437" i="13"/>
  <c r="AI144" i="13"/>
  <c r="AG60" i="13"/>
  <c r="AG200" i="13"/>
  <c r="AK309" i="13"/>
  <c r="AF253" i="13"/>
  <c r="AJ274" i="13"/>
  <c r="AJ65" i="13"/>
  <c r="AK26" i="13"/>
  <c r="AH120" i="13"/>
  <c r="AG203" i="13"/>
  <c r="AJ28" i="13"/>
  <c r="AI142" i="13"/>
  <c r="AK437" i="13"/>
  <c r="AF457" i="13"/>
  <c r="AI201" i="13"/>
  <c r="AH15" i="13"/>
  <c r="AH283" i="13"/>
  <c r="AH194" i="13"/>
  <c r="AH272" i="13"/>
  <c r="AK334" i="13"/>
  <c r="AG313" i="13"/>
  <c r="AJ114" i="13"/>
  <c r="AK530" i="13"/>
  <c r="AK222" i="13"/>
  <c r="AF270" i="13"/>
  <c r="AK313" i="13"/>
  <c r="AG530" i="13"/>
  <c r="AI78" i="13"/>
  <c r="AJ116" i="13"/>
  <c r="AG224" i="13"/>
  <c r="AJ55" i="13"/>
  <c r="AG325" i="13"/>
  <c r="AI134" i="13"/>
  <c r="AK93" i="13"/>
  <c r="AG269" i="13"/>
  <c r="AJ237" i="13"/>
  <c r="AK427" i="13"/>
  <c r="AH590" i="13"/>
  <c r="AJ482" i="13"/>
  <c r="AJ139" i="13"/>
  <c r="AJ401" i="13"/>
  <c r="AJ185" i="13"/>
  <c r="AK238" i="13"/>
  <c r="AG81" i="13"/>
  <c r="AH453" i="13"/>
  <c r="AG369" i="13"/>
  <c r="AI533" i="13"/>
  <c r="AI342" i="13"/>
  <c r="AI86" i="13"/>
  <c r="AF256" i="13"/>
  <c r="AI513" i="13"/>
  <c r="AH248" i="13"/>
  <c r="AK173" i="13"/>
  <c r="AH359" i="13"/>
  <c r="AI139" i="13"/>
  <c r="AK574" i="13"/>
  <c r="AH118" i="13"/>
  <c r="AI35" i="13"/>
  <c r="AH421" i="13"/>
  <c r="AH87" i="13"/>
  <c r="AG418" i="13"/>
  <c r="AK387" i="13"/>
  <c r="AH569" i="13"/>
  <c r="AI30" i="13"/>
  <c r="AF398" i="13"/>
  <c r="AG570" i="13"/>
  <c r="AH164" i="13"/>
  <c r="AF296" i="13"/>
  <c r="AI111" i="13"/>
  <c r="AJ102" i="13"/>
  <c r="AI33" i="13"/>
  <c r="AJ149" i="13"/>
  <c r="AJ154" i="13"/>
  <c r="AG299" i="13"/>
  <c r="AH326" i="13"/>
  <c r="AH281" i="13"/>
  <c r="AF248" i="13"/>
  <c r="AG270" i="13"/>
  <c r="AG353" i="13"/>
  <c r="AF308" i="13"/>
  <c r="AH186" i="13"/>
  <c r="AG337" i="13"/>
  <c r="AF39" i="13"/>
  <c r="AI107" i="13"/>
  <c r="AG126" i="13"/>
  <c r="AH158" i="13"/>
  <c r="AJ358" i="13"/>
  <c r="AF99" i="13"/>
  <c r="AI399" i="13"/>
  <c r="AF54" i="13"/>
  <c r="AG206" i="13"/>
  <c r="AK38" i="13"/>
  <c r="AI77" i="13"/>
  <c r="AH122" i="13"/>
  <c r="AK570" i="13"/>
  <c r="AG85" i="13"/>
  <c r="AG182" i="13"/>
  <c r="AK330" i="13"/>
  <c r="AH429" i="13"/>
  <c r="AH144" i="13"/>
  <c r="AH469" i="13"/>
  <c r="AJ144" i="13"/>
  <c r="AK19" i="13"/>
  <c r="AG201" i="13"/>
  <c r="AF67" i="13"/>
  <c r="AI261" i="13"/>
  <c r="AK446" i="13"/>
  <c r="AH59" i="13"/>
  <c r="AJ161" i="13"/>
  <c r="AJ244" i="13"/>
  <c r="AJ392" i="13"/>
  <c r="AG33" i="13"/>
  <c r="AH276" i="13"/>
  <c r="AI148" i="13"/>
  <c r="AK21" i="13"/>
  <c r="AK74" i="13"/>
  <c r="AK18" i="13"/>
  <c r="AH483" i="13"/>
  <c r="AJ152" i="13"/>
  <c r="AF272" i="13"/>
  <c r="AJ322" i="13"/>
  <c r="AG437" i="13"/>
  <c r="AJ294" i="13"/>
  <c r="AF555" i="13"/>
  <c r="AF110" i="13"/>
  <c r="AK281" i="13"/>
  <c r="AI298" i="13"/>
  <c r="AH369" i="13"/>
  <c r="AK225" i="13"/>
  <c r="AI167" i="13"/>
  <c r="AK325" i="13"/>
  <c r="AF106" i="13"/>
  <c r="AK240" i="13"/>
  <c r="AI67" i="13"/>
  <c r="AG291" i="13"/>
  <c r="AH201" i="13"/>
  <c r="AH119" i="13"/>
  <c r="AI349" i="13"/>
  <c r="AH105" i="13"/>
  <c r="AK30" i="13"/>
  <c r="AI59" i="13"/>
  <c r="AH365" i="13"/>
  <c r="AJ328" i="13"/>
  <c r="AI179" i="13"/>
  <c r="AK73" i="13"/>
  <c r="AF206" i="13"/>
  <c r="AH367" i="13"/>
  <c r="AJ112" i="13"/>
  <c r="AJ36" i="13"/>
  <c r="AH397" i="13"/>
  <c r="AK398" i="13"/>
  <c r="AG36" i="13"/>
  <c r="AF109" i="13"/>
  <c r="AI380" i="13"/>
  <c r="AK204" i="13"/>
  <c r="AF484" i="13"/>
  <c r="AG366" i="13"/>
  <c r="AK211" i="13"/>
  <c r="AK396" i="13"/>
  <c r="AK191" i="13"/>
  <c r="AI57" i="13"/>
  <c r="AI51" i="13"/>
  <c r="AH452" i="13"/>
  <c r="AK98" i="13"/>
  <c r="AG345" i="13"/>
  <c r="AH93" i="13"/>
  <c r="AH308" i="13"/>
  <c r="AF386" i="13"/>
  <c r="AG463" i="13"/>
  <c r="AG78" i="13"/>
  <c r="AF261" i="13"/>
  <c r="AJ283" i="13"/>
  <c r="AF577" i="13"/>
  <c r="AK104" i="13"/>
  <c r="AG43" i="13"/>
  <c r="AG286" i="13"/>
  <c r="AG504" i="13"/>
  <c r="AG91" i="13"/>
  <c r="AI158" i="13"/>
  <c r="AF57" i="13"/>
  <c r="AH115" i="13"/>
  <c r="AJ60" i="13"/>
  <c r="AF557" i="13"/>
  <c r="AK178" i="13"/>
  <c r="AI34" i="13"/>
  <c r="AJ115" i="13"/>
  <c r="AH79" i="13"/>
  <c r="AI182" i="13"/>
  <c r="AK193" i="13"/>
  <c r="AF41" i="13"/>
  <c r="AG47" i="13"/>
  <c r="AK355" i="13"/>
  <c r="AF166" i="13"/>
  <c r="AI22" i="13"/>
  <c r="AI202" i="13"/>
  <c r="AI339" i="13"/>
  <c r="AI192" i="13"/>
  <c r="AI436" i="13"/>
  <c r="AK365" i="13"/>
  <c r="AF299" i="13"/>
  <c r="AG300" i="13"/>
  <c r="AG256" i="13"/>
  <c r="AG202" i="13"/>
  <c r="AH198" i="13"/>
  <c r="AF141" i="13"/>
  <c r="AF210" i="13"/>
  <c r="AJ262" i="13"/>
  <c r="AG110" i="13"/>
  <c r="AG222" i="13"/>
  <c r="AH261" i="13"/>
  <c r="AH32" i="13"/>
  <c r="AI530" i="13"/>
  <c r="AI61" i="13"/>
  <c r="AF20" i="13"/>
  <c r="AF406" i="13"/>
  <c r="AK321" i="13"/>
  <c r="AI206" i="13"/>
  <c r="AI287" i="13"/>
  <c r="AJ483" i="13"/>
  <c r="AH545" i="13"/>
  <c r="AK269" i="13"/>
  <c r="AF240" i="13"/>
  <c r="AG168" i="13"/>
  <c r="AK264" i="13"/>
  <c r="AK382" i="13"/>
  <c r="AI164" i="13"/>
  <c r="AF339" i="13"/>
  <c r="AI106" i="13"/>
  <c r="AG571" i="13"/>
  <c r="AG296" i="13"/>
  <c r="AH171" i="13"/>
  <c r="AG351" i="13"/>
  <c r="AF396" i="13"/>
  <c r="AK91" i="13"/>
  <c r="AI300" i="13"/>
  <c r="AK27" i="13"/>
  <c r="AI558" i="13"/>
  <c r="AK117" i="13"/>
  <c r="AF271" i="13"/>
  <c r="AK391" i="13"/>
  <c r="AH310" i="13"/>
  <c r="AH403" i="13"/>
  <c r="AJ459" i="13"/>
  <c r="AH132" i="13"/>
  <c r="AF374" i="13"/>
  <c r="AK593" i="13"/>
  <c r="AK33" i="13"/>
  <c r="AK360" i="13"/>
  <c r="AG154" i="13"/>
  <c r="AI227" i="13"/>
  <c r="AF364" i="13"/>
  <c r="AK367" i="13"/>
  <c r="AI324" i="13"/>
  <c r="AG550" i="13"/>
  <c r="AJ272" i="13"/>
  <c r="AK582" i="13"/>
  <c r="AJ238" i="13"/>
  <c r="AI280" i="13"/>
  <c r="AH149" i="13"/>
  <c r="AK284" i="13"/>
  <c r="AH173" i="13"/>
  <c r="AF113" i="13"/>
  <c r="AF401" i="13"/>
  <c r="AI221" i="13"/>
  <c r="AK20" i="13"/>
  <c r="AH502" i="13"/>
  <c r="AK404" i="13"/>
  <c r="AJ378" i="13"/>
  <c r="AJ70" i="13"/>
  <c r="AG289" i="13"/>
  <c r="AI213" i="13"/>
  <c r="AG204" i="13"/>
  <c r="AH161" i="13"/>
  <c r="AG207" i="13"/>
  <c r="AK481" i="13"/>
  <c r="AF297" i="13"/>
  <c r="AI587" i="13"/>
  <c r="AH262" i="13"/>
  <c r="AF47" i="13"/>
  <c r="AK318" i="13"/>
  <c r="AJ119" i="13"/>
  <c r="AK52" i="13"/>
  <c r="AJ125" i="13"/>
  <c r="AJ113" i="13"/>
  <c r="AI242" i="13"/>
  <c r="AJ204" i="13"/>
  <c r="AF590" i="13"/>
  <c r="AH91" i="13"/>
  <c r="AK352" i="13"/>
  <c r="AI104" i="13"/>
  <c r="AI91" i="13"/>
  <c r="AK342" i="13"/>
  <c r="AJ95" i="13"/>
  <c r="AJ69" i="13"/>
  <c r="AH110" i="13"/>
  <c r="AK585" i="13"/>
  <c r="AK441" i="13"/>
  <c r="AH35" i="13"/>
  <c r="AH223" i="13"/>
  <c r="AJ534" i="13"/>
  <c r="AG347" i="13"/>
  <c r="AI235" i="13"/>
  <c r="AH114" i="13"/>
  <c r="AK265" i="13"/>
  <c r="AG71" i="13"/>
  <c r="AG502" i="13"/>
  <c r="AF234" i="13"/>
  <c r="AG527" i="13"/>
  <c r="AF345" i="13"/>
  <c r="AJ46" i="13"/>
  <c r="AF52" i="13"/>
  <c r="AK555" i="13"/>
  <c r="AI229" i="13"/>
  <c r="AK380" i="13"/>
  <c r="AH410" i="13"/>
  <c r="AH57" i="13"/>
  <c r="AK333" i="13"/>
  <c r="AJ326" i="13"/>
  <c r="AH50" i="13"/>
  <c r="AG20" i="13"/>
  <c r="AK99" i="13"/>
  <c r="AH38" i="13"/>
  <c r="AJ34" i="13"/>
  <c r="AF159" i="13"/>
  <c r="AH73" i="13"/>
  <c r="AF314" i="13"/>
  <c r="AJ160" i="13"/>
  <c r="AK301" i="13"/>
  <c r="AH289" i="13"/>
  <c r="AH99" i="13"/>
  <c r="AG334" i="13"/>
  <c r="AK297" i="13"/>
  <c r="AK182" i="13"/>
  <c r="AG150" i="13"/>
  <c r="AJ538" i="13"/>
  <c r="AK215" i="13"/>
  <c r="AJ396" i="13"/>
  <c r="AF44" i="13"/>
  <c r="AG51" i="13"/>
  <c r="AI118" i="13"/>
  <c r="AH247" i="13"/>
  <c r="AF385" i="13"/>
  <c r="AI237" i="13"/>
  <c r="AF273" i="13"/>
  <c r="AG292" i="13"/>
  <c r="AK45" i="13"/>
  <c r="AG385" i="13"/>
  <c r="AG423" i="13"/>
  <c r="AG331" i="13"/>
  <c r="AF221" i="13"/>
  <c r="AK282" i="13"/>
  <c r="AF219" i="13"/>
  <c r="AG152" i="13"/>
  <c r="AF438" i="13"/>
  <c r="AI224" i="13"/>
  <c r="AI293" i="13"/>
  <c r="AH61" i="13"/>
  <c r="AK249" i="13"/>
  <c r="AI306" i="13"/>
  <c r="AH22" i="13"/>
  <c r="AJ118" i="13"/>
  <c r="AK280" i="13"/>
  <c r="AK40" i="13"/>
  <c r="AG38" i="13"/>
  <c r="AK535" i="13"/>
  <c r="AI220" i="13"/>
  <c r="AF277" i="13"/>
  <c r="AI461" i="13"/>
  <c r="AK432" i="13"/>
  <c r="AJ240" i="13"/>
  <c r="AF33" i="13"/>
  <c r="AI245" i="13"/>
  <c r="AG248" i="13"/>
  <c r="AI470" i="13"/>
  <c r="AJ404" i="13"/>
  <c r="AH317" i="13"/>
  <c r="AI191" i="13"/>
  <c r="AF72" i="13"/>
  <c r="AJ159" i="13"/>
  <c r="AK227" i="13"/>
  <c r="AH123" i="13"/>
  <c r="AK258" i="13"/>
  <c r="AI216" i="13"/>
  <c r="AG27" i="13"/>
  <c r="AG68" i="13"/>
  <c r="AF346" i="13"/>
  <c r="AI301" i="13"/>
  <c r="AG83" i="13"/>
  <c r="AK86" i="13"/>
  <c r="AF239" i="13"/>
  <c r="AH40" i="13"/>
  <c r="AG34" i="13"/>
  <c r="AF478" i="13"/>
  <c r="AF145" i="13"/>
  <c r="AG561" i="13"/>
  <c r="AJ213" i="13"/>
  <c r="AI15" i="13"/>
  <c r="AF207" i="13"/>
  <c r="AI369" i="13"/>
  <c r="AF69" i="13"/>
  <c r="AJ314" i="13"/>
  <c r="AJ29" i="13"/>
  <c r="AF131" i="13"/>
  <c r="AF347" i="13"/>
  <c r="AI502" i="13"/>
  <c r="AK242" i="13"/>
  <c r="AI52" i="13"/>
  <c r="AK61" i="13"/>
  <c r="AK358" i="13"/>
  <c r="AJ50" i="13"/>
  <c r="AK200" i="13"/>
  <c r="AJ500" i="13"/>
  <c r="AH239" i="13"/>
  <c r="AK13" i="13"/>
  <c r="AH67" i="13"/>
  <c r="AK44" i="13"/>
  <c r="AG221" i="13"/>
  <c r="AJ423" i="13"/>
  <c r="AF477" i="13"/>
  <c r="AG280" i="13"/>
  <c r="AF124" i="13"/>
  <c r="AK436" i="13"/>
  <c r="AG69" i="13"/>
  <c r="AF459" i="13"/>
  <c r="AK174" i="13"/>
  <c r="AG412" i="13"/>
  <c r="AH387" i="13"/>
  <c r="AK536" i="13"/>
  <c r="AH27" i="13"/>
  <c r="AK51" i="13"/>
  <c r="AH199" i="13"/>
  <c r="AJ218" i="13"/>
  <c r="AH441" i="13"/>
  <c r="AG237" i="13"/>
  <c r="AI143" i="13"/>
  <c r="AG67" i="13"/>
  <c r="AF108" i="13"/>
  <c r="AI203" i="13"/>
  <c r="AG373" i="13"/>
  <c r="AH279" i="13"/>
  <c r="AF553" i="13"/>
  <c r="AH263" i="13"/>
  <c r="AH338" i="13"/>
  <c r="AI247" i="13"/>
  <c r="AF125" i="13"/>
  <c r="AH531" i="13"/>
  <c r="AG548" i="13"/>
  <c r="AG514" i="13"/>
  <c r="AH293" i="13"/>
  <c r="AF331" i="13"/>
  <c r="AG275" i="13"/>
  <c r="AJ471" i="13"/>
  <c r="AG317" i="13"/>
  <c r="AK216" i="13"/>
  <c r="AJ232" i="13"/>
  <c r="AK34" i="13"/>
  <c r="AI47" i="13"/>
  <c r="AI292" i="13"/>
  <c r="AK539" i="13"/>
  <c r="AH278" i="13"/>
  <c r="AF489" i="13"/>
  <c r="AH163" i="13"/>
  <c r="AI13" i="13"/>
  <c r="AJ347" i="13"/>
  <c r="AH499" i="13"/>
  <c r="AG106" i="13"/>
  <c r="AJ135" i="13"/>
  <c r="AI115" i="13"/>
  <c r="AK22" i="13"/>
  <c r="AF452" i="13"/>
  <c r="AH219" i="13"/>
  <c r="AK131" i="13"/>
  <c r="AI351" i="13"/>
  <c r="AI238" i="13"/>
  <c r="AH290" i="13"/>
  <c r="AJ284" i="13"/>
  <c r="AI194" i="13"/>
  <c r="AH36" i="13"/>
  <c r="AF563" i="13"/>
  <c r="AJ363" i="13"/>
  <c r="AF172" i="13"/>
  <c r="AI538" i="13"/>
  <c r="AG90" i="13"/>
  <c r="AG293" i="13"/>
  <c r="AK368" i="13"/>
  <c r="AK133" i="13"/>
  <c r="AG376" i="13"/>
  <c r="AF45" i="13"/>
  <c r="AH34" i="13"/>
  <c r="AI72" i="13"/>
  <c r="AI178" i="13"/>
  <c r="AF334" i="13"/>
  <c r="AG239" i="13"/>
  <c r="AH325" i="13"/>
  <c r="AJ89" i="13"/>
  <c r="AI395" i="13"/>
  <c r="AF581" i="13"/>
  <c r="AH116" i="13"/>
  <c r="AF454" i="13"/>
  <c r="AG545" i="13"/>
  <c r="AK139" i="13"/>
  <c r="AJ303" i="13"/>
  <c r="AK553" i="13"/>
  <c r="AJ252" i="13"/>
  <c r="AI21" i="13"/>
  <c r="AF104" i="13"/>
  <c r="AF444" i="13"/>
  <c r="AI581" i="13"/>
  <c r="AK260" i="13"/>
  <c r="AG49" i="13"/>
  <c r="AG37" i="13"/>
  <c r="AG186" i="13"/>
  <c r="AJ183" i="13"/>
  <c r="AG158" i="13"/>
  <c r="AJ409" i="13"/>
  <c r="AI331" i="13"/>
  <c r="AH68" i="13"/>
  <c r="AH349" i="13"/>
  <c r="AJ132" i="13"/>
  <c r="AH200" i="13"/>
  <c r="AK199" i="13"/>
  <c r="AJ81" i="13"/>
  <c r="AJ123" i="13"/>
  <c r="AK290" i="13"/>
  <c r="AG26" i="13"/>
  <c r="AJ566" i="13"/>
  <c r="AI116" i="13"/>
  <c r="AJ239" i="13"/>
  <c r="AG64" i="13"/>
  <c r="AI226" i="13"/>
  <c r="AF146" i="13"/>
  <c r="AF157" i="13"/>
  <c r="AH584" i="13"/>
  <c r="AH404" i="13"/>
  <c r="AK502" i="13"/>
  <c r="AH121" i="13"/>
  <c r="AJ444" i="13"/>
  <c r="AF327" i="13"/>
  <c r="AH170" i="13"/>
  <c r="AG140" i="13"/>
  <c r="AI105" i="13"/>
  <c r="AF354" i="13"/>
  <c r="AG102" i="13"/>
  <c r="AG285" i="13"/>
  <c r="AF238" i="13"/>
  <c r="AG278" i="13"/>
  <c r="AH284" i="13"/>
  <c r="AH55" i="13"/>
  <c r="AI80" i="13"/>
  <c r="AF476" i="13"/>
  <c r="AF117" i="13"/>
  <c r="AK567" i="13"/>
  <c r="AH509" i="13"/>
  <c r="AK543" i="13"/>
  <c r="AK194" i="13"/>
  <c r="AF311" i="13"/>
  <c r="AI270" i="13"/>
  <c r="AJ422" i="13"/>
  <c r="AG378" i="13"/>
  <c r="AI585" i="13"/>
  <c r="AJ331" i="13"/>
  <c r="AK294" i="13"/>
  <c r="AF537" i="13"/>
  <c r="AH540" i="13"/>
  <c r="AK420" i="13"/>
  <c r="AJ441" i="13"/>
  <c r="AG490" i="13"/>
  <c r="AJ346" i="13"/>
  <c r="AH145" i="13"/>
  <c r="AK189" i="13"/>
  <c r="AJ277" i="13"/>
  <c r="AH576" i="13"/>
  <c r="AF530" i="13"/>
  <c r="AI398" i="13"/>
  <c r="AJ397" i="13"/>
  <c r="AK259" i="13"/>
  <c r="AK444" i="13"/>
  <c r="AF377" i="13"/>
  <c r="AH45" i="13"/>
  <c r="AH297" i="13"/>
  <c r="AG87" i="13"/>
  <c r="AH224" i="13"/>
  <c r="AF35" i="13"/>
  <c r="AF333" i="13"/>
  <c r="AI459" i="13"/>
  <c r="AI454" i="13"/>
  <c r="AJ287" i="13"/>
  <c r="AJ474" i="13"/>
  <c r="AJ249" i="13"/>
  <c r="AJ297" i="13"/>
  <c r="AH104" i="13"/>
  <c r="AG315" i="13"/>
  <c r="AH42" i="13"/>
  <c r="AK369" i="13"/>
  <c r="AI446" i="13"/>
  <c r="AI211" i="13"/>
  <c r="AF29" i="13"/>
  <c r="AK490" i="13"/>
  <c r="AH323" i="13"/>
  <c r="AG54" i="13"/>
  <c r="AJ210" i="13"/>
  <c r="AJ574" i="13"/>
  <c r="AJ560" i="13"/>
  <c r="AG323" i="13"/>
  <c r="AF505" i="13"/>
  <c r="AF421" i="13"/>
  <c r="AH366" i="13"/>
  <c r="AI305" i="13"/>
  <c r="AG503" i="13"/>
  <c r="AF441" i="13"/>
  <c r="AF336" i="13"/>
  <c r="AJ528" i="13"/>
  <c r="AK532" i="13"/>
  <c r="AH345" i="13"/>
  <c r="AK549" i="13"/>
  <c r="AH128" i="13"/>
  <c r="AJ193" i="13"/>
  <c r="AI256" i="13"/>
  <c r="AH299" i="13"/>
  <c r="AH134" i="13"/>
  <c r="AJ91" i="13"/>
  <c r="AH368" i="13"/>
  <c r="AF289" i="13"/>
  <c r="AK100" i="13"/>
  <c r="AH419" i="13"/>
  <c r="AJ196" i="13"/>
  <c r="AH264" i="13"/>
  <c r="AI117" i="13"/>
  <c r="AG177" i="13"/>
  <c r="AK476" i="13"/>
  <c r="AI109" i="13"/>
  <c r="AJ271" i="13"/>
  <c r="AI46" i="13"/>
  <c r="AJ138" i="13"/>
  <c r="AG132" i="13"/>
  <c r="AH13" i="13"/>
  <c r="AG307" i="13"/>
  <c r="AK118" i="13"/>
  <c r="AG162" i="13"/>
  <c r="AF193" i="13"/>
  <c r="AJ318" i="13"/>
  <c r="AJ413" i="13"/>
  <c r="AG318" i="13"/>
  <c r="AJ464" i="13"/>
  <c r="AG161" i="13"/>
  <c r="AK68" i="13"/>
  <c r="AF533" i="13"/>
  <c r="AG163" i="13"/>
  <c r="AF291" i="13"/>
  <c r="AG447" i="13"/>
  <c r="AH84" i="13"/>
  <c r="AJ200" i="13"/>
  <c r="AF25" i="13"/>
  <c r="AJ105" i="13"/>
  <c r="AF119" i="13"/>
  <c r="AF412" i="13"/>
  <c r="AI364" i="13"/>
  <c r="AI112" i="13"/>
  <c r="AJ141" i="13"/>
  <c r="AJ221" i="13"/>
  <c r="AJ242" i="13"/>
  <c r="AG359" i="13"/>
  <c r="AJ499" i="13"/>
  <c r="AJ226" i="13"/>
  <c r="AK229" i="13"/>
  <c r="AJ100" i="13"/>
  <c r="AG103" i="13"/>
  <c r="AK300" i="13"/>
  <c r="AK58" i="13"/>
  <c r="AI240" i="13"/>
  <c r="AH230" i="13"/>
  <c r="AK108" i="13"/>
  <c r="AI149" i="13"/>
  <c r="AJ451" i="13"/>
  <c r="AF167" i="13"/>
  <c r="AJ225" i="13"/>
  <c r="AI422" i="13"/>
  <c r="AH153" i="13"/>
  <c r="AK462" i="13"/>
  <c r="AG137" i="13"/>
  <c r="AK234" i="13"/>
  <c r="AF65" i="13"/>
  <c r="AF536" i="13"/>
  <c r="AJ289" i="13"/>
  <c r="AF34" i="13"/>
  <c r="AK351" i="13"/>
  <c r="AH53" i="13"/>
  <c r="AH44" i="13"/>
  <c r="AG379" i="13"/>
  <c r="AG114" i="13"/>
  <c r="AG250" i="13"/>
  <c r="AJ351" i="13"/>
  <c r="AF179" i="13"/>
  <c r="AH286" i="13"/>
  <c r="AG588" i="13"/>
  <c r="AJ549" i="13"/>
  <c r="AK376" i="13"/>
  <c r="AK70" i="13"/>
  <c r="AH166" i="13"/>
  <c r="AH125" i="13"/>
  <c r="AK588" i="13"/>
  <c r="AK424" i="13"/>
  <c r="AJ324" i="13"/>
  <c r="AK415" i="13"/>
  <c r="AJ484" i="13"/>
  <c r="AG354" i="13"/>
  <c r="AG18" i="13"/>
  <c r="AI316" i="13"/>
  <c r="AI259" i="13"/>
  <c r="AI582" i="13"/>
  <c r="AF506" i="13"/>
  <c r="AF592" i="13"/>
  <c r="AG208" i="13"/>
  <c r="AG361" i="13"/>
  <c r="AJ463" i="13"/>
  <c r="AF312" i="13"/>
  <c r="AI323" i="13"/>
  <c r="AK498" i="13"/>
  <c r="AJ569" i="13"/>
  <c r="AF283" i="13"/>
  <c r="AG197" i="13"/>
  <c r="AH506" i="13"/>
  <c r="AG235" i="13"/>
  <c r="AJ168" i="13"/>
  <c r="AK134" i="13"/>
  <c r="AF230" i="13"/>
  <c r="AH135" i="13"/>
  <c r="AG257" i="13"/>
  <c r="AG160" i="13"/>
  <c r="AK37" i="13"/>
  <c r="AH160" i="13"/>
  <c r="AF171" i="13"/>
  <c r="AK452" i="13"/>
  <c r="AK50" i="13"/>
  <c r="AJ59" i="13"/>
  <c r="AG411" i="13"/>
  <c r="AJ429" i="13"/>
  <c r="AJ140" i="13"/>
  <c r="AF293" i="13"/>
  <c r="AG229" i="13"/>
  <c r="AJ230" i="13"/>
  <c r="AJ182" i="13"/>
  <c r="AI343" i="13"/>
  <c r="AK149" i="13"/>
  <c r="AG576" i="13"/>
  <c r="AJ338" i="13"/>
  <c r="AH98" i="13"/>
  <c r="AH251" i="13"/>
  <c r="AH106" i="13"/>
  <c r="AK77" i="13"/>
  <c r="AI41" i="13"/>
  <c r="AI160" i="13"/>
  <c r="AK246" i="13"/>
  <c r="AI70" i="13"/>
  <c r="AI271" i="13"/>
  <c r="AJ411" i="13"/>
  <c r="AH193" i="13"/>
  <c r="AH538" i="13"/>
  <c r="AH330" i="13"/>
  <c r="AH37" i="13"/>
  <c r="AJ373" i="13"/>
  <c r="AJ315" i="13"/>
  <c r="AJ478" i="13"/>
  <c r="AI186" i="13"/>
  <c r="AG124" i="13"/>
  <c r="AJ57" i="13"/>
  <c r="AF51" i="13"/>
  <c r="AH250" i="13"/>
  <c r="AG401" i="13"/>
  <c r="AJ44" i="13"/>
  <c r="AI282" i="13"/>
  <c r="AH74" i="13"/>
  <c r="AH178" i="13"/>
  <c r="AH89" i="13"/>
  <c r="AF107" i="13"/>
  <c r="AG223" i="13"/>
  <c r="AI39" i="13"/>
  <c r="AG74" i="13"/>
  <c r="AF588" i="13"/>
  <c r="AH245" i="13"/>
  <c r="AH202" i="13"/>
  <c r="AJ45" i="13"/>
  <c r="AG362" i="13"/>
  <c r="AK296" i="13"/>
  <c r="AF95" i="13"/>
  <c r="AK170" i="13"/>
  <c r="AF235" i="13"/>
  <c r="AF268" i="13"/>
  <c r="AI455" i="13"/>
  <c r="AI18" i="13"/>
  <c r="AF227" i="13"/>
  <c r="AK385" i="13"/>
  <c r="AJ452" i="13"/>
  <c r="AF75" i="13"/>
  <c r="AG147" i="13"/>
  <c r="AI532" i="13"/>
  <c r="AF466" i="13"/>
  <c r="AF589" i="13"/>
  <c r="AJ341" i="13"/>
  <c r="AG549" i="13"/>
  <c r="AI138" i="13"/>
  <c r="AF379" i="13"/>
  <c r="AK263" i="13"/>
  <c r="AH408" i="13"/>
  <c r="AH463" i="13"/>
  <c r="AF245" i="13"/>
  <c r="AH168" i="13"/>
  <c r="AJ340" i="13"/>
  <c r="AF373" i="13"/>
  <c r="AH561" i="13"/>
  <c r="AI527" i="13"/>
  <c r="AF469" i="13"/>
  <c r="AG246" i="13"/>
  <c r="AI199" i="13"/>
  <c r="AI469" i="13"/>
  <c r="AF126" i="13"/>
  <c r="AK154" i="13"/>
  <c r="AF547" i="13"/>
  <c r="AF281" i="13"/>
  <c r="AI284" i="13"/>
  <c r="AG587" i="13"/>
  <c r="AF378" i="13"/>
  <c r="AJ51" i="13"/>
  <c r="AG52" i="13"/>
  <c r="AI217" i="13"/>
  <c r="AK350" i="13"/>
  <c r="AI525" i="13"/>
  <c r="AF316" i="13"/>
  <c r="AF447" i="13"/>
  <c r="AK303" i="13"/>
  <c r="AI484" i="13"/>
  <c r="AK505" i="13"/>
  <c r="AF539" i="13"/>
  <c r="AI189" i="13"/>
  <c r="AK209" i="13"/>
  <c r="AH51" i="13"/>
  <c r="AJ268" i="13"/>
  <c r="AK15" i="13"/>
  <c r="AK245" i="13"/>
  <c r="AG109" i="13"/>
  <c r="AI495" i="13"/>
  <c r="AK31" i="13"/>
  <c r="AK153" i="13"/>
  <c r="AI406" i="13"/>
  <c r="AF574" i="13"/>
  <c r="AI69" i="13"/>
  <c r="AJ124" i="13"/>
  <c r="AG55" i="13"/>
  <c r="AG400" i="13"/>
  <c r="AJ247" i="13"/>
  <c r="AK243" i="13"/>
  <c r="AF105" i="13"/>
  <c r="AI570" i="13"/>
  <c r="AI95" i="13"/>
  <c r="AG356" i="13"/>
  <c r="AH558" i="13"/>
  <c r="AF213" i="13"/>
  <c r="AK95" i="13"/>
  <c r="AG335" i="13"/>
  <c r="AF123" i="13"/>
  <c r="AJ23" i="13"/>
  <c r="AF91" i="13"/>
  <c r="AG349" i="13"/>
  <c r="AI25" i="13"/>
  <c r="AF284" i="13"/>
  <c r="AK110" i="13"/>
  <c r="AI272" i="13"/>
  <c r="AK218" i="13"/>
  <c r="AJ458" i="13"/>
  <c r="AK186" i="13"/>
  <c r="AG212" i="13"/>
  <c r="AF319" i="13"/>
  <c r="AG75" i="13"/>
  <c r="AH585" i="13"/>
  <c r="AI291" i="13"/>
  <c r="AH372" i="13"/>
  <c r="AI231" i="13"/>
  <c r="AK354" i="13"/>
  <c r="AF392" i="13"/>
  <c r="AJ394" i="13"/>
  <c r="AK81" i="13"/>
  <c r="AJ131" i="13"/>
  <c r="AH56" i="13"/>
  <c r="AF174" i="13"/>
  <c r="AK53" i="13"/>
  <c r="AH543" i="13"/>
  <c r="AG254" i="13"/>
  <c r="AI151" i="13"/>
  <c r="AH47" i="13"/>
  <c r="AI26" i="13"/>
  <c r="AJ208" i="13"/>
  <c r="AJ167" i="13"/>
  <c r="AG92" i="13"/>
  <c r="AF89" i="13"/>
  <c r="AF137" i="13"/>
  <c r="AI87" i="13"/>
  <c r="AH423" i="13"/>
  <c r="AF375" i="13"/>
  <c r="AH447" i="13"/>
  <c r="AF151" i="13"/>
  <c r="AF26" i="13"/>
  <c r="AG538" i="13"/>
  <c r="AJ561" i="13"/>
  <c r="AK335" i="13"/>
  <c r="AH436" i="13"/>
  <c r="AH402" i="13"/>
  <c r="AG578" i="13"/>
  <c r="AG346" i="13"/>
  <c r="AG329" i="13"/>
  <c r="AG441" i="13"/>
  <c r="AK569" i="13"/>
  <c r="AJ449" i="13"/>
  <c r="AF68" i="13"/>
  <c r="AJ425" i="13"/>
  <c r="AG443" i="13"/>
  <c r="AH313" i="13"/>
  <c r="AI286" i="13"/>
  <c r="AI43" i="13"/>
  <c r="AJ157" i="13"/>
  <c r="AK306" i="13"/>
  <c r="AH557" i="13"/>
  <c r="AI576" i="13"/>
  <c r="AK370" i="13"/>
  <c r="AG192" i="13"/>
  <c r="AG493" i="13"/>
  <c r="AG573" i="13"/>
  <c r="AK183" i="13"/>
  <c r="AG146" i="13"/>
  <c r="AG170" i="13"/>
  <c r="AG244" i="13"/>
  <c r="AG402" i="13"/>
  <c r="AJ368" i="13"/>
  <c r="AI176" i="13"/>
  <c r="AJ77" i="13"/>
  <c r="AH468" i="13"/>
  <c r="AK339" i="13"/>
  <c r="AH322" i="13"/>
  <c r="AH321" i="13"/>
  <c r="AI277" i="13"/>
  <c r="AJ13" i="13"/>
  <c r="AF366" i="13"/>
  <c r="AH416" i="13"/>
  <c r="AH399" i="13"/>
  <c r="AK442" i="13"/>
  <c r="AF290" i="13"/>
  <c r="AF139" i="13"/>
  <c r="AF120" i="13"/>
  <c r="AI295" i="13"/>
  <c r="AG191" i="13"/>
  <c r="AK449" i="13"/>
  <c r="AH226" i="13"/>
  <c r="AF462" i="13"/>
  <c r="AJ37" i="13"/>
  <c r="AH189" i="13"/>
  <c r="AF264" i="13"/>
  <c r="AH137" i="13"/>
  <c r="AJ205" i="13"/>
  <c r="AJ385" i="13"/>
  <c r="AG416" i="13"/>
  <c r="AF134" i="13"/>
  <c r="AH242" i="13"/>
  <c r="AG327" i="13"/>
  <c r="AG157" i="13"/>
  <c r="AF298" i="13"/>
  <c r="AK102" i="13"/>
  <c r="AK84" i="13"/>
  <c r="AF229" i="13"/>
  <c r="AJ233" i="13"/>
  <c r="AG339" i="13"/>
  <c r="AF66" i="13"/>
  <c r="AI159" i="13"/>
  <c r="AK125" i="13"/>
  <c r="AK340" i="13"/>
  <c r="AF186" i="13"/>
  <c r="AF40" i="13"/>
  <c r="AJ32" i="13"/>
  <c r="AK491" i="13"/>
  <c r="AH129" i="13"/>
  <c r="AH315" i="13"/>
  <c r="AJ104" i="13"/>
  <c r="AG419" i="13"/>
  <c r="AI356" i="13"/>
  <c r="AG194" i="13"/>
  <c r="AF144" i="13"/>
  <c r="AK488" i="13"/>
  <c r="AJ440" i="13"/>
  <c r="AF30" i="13"/>
  <c r="AH400" i="13"/>
  <c r="AJ503" i="13"/>
  <c r="AG422" i="13"/>
  <c r="AH428" i="13"/>
  <c r="AG233" i="13"/>
  <c r="AF545" i="13"/>
  <c r="AG470" i="13"/>
  <c r="AK141" i="13"/>
  <c r="AJ276" i="13"/>
  <c r="AG171" i="13"/>
  <c r="AK152" i="13"/>
  <c r="AJ353" i="13"/>
  <c r="AJ278" i="13"/>
  <c r="AJ22" i="13"/>
  <c r="AF305" i="13"/>
  <c r="AF265" i="13"/>
  <c r="AG61" i="13"/>
  <c r="AG80" i="13"/>
  <c r="AF358" i="13"/>
  <c r="AH95" i="13"/>
  <c r="AK379" i="13"/>
  <c r="AG395" i="13"/>
  <c r="AG555" i="13"/>
  <c r="AI482" i="13"/>
  <c r="AG213" i="13"/>
  <c r="AG79" i="13"/>
  <c r="AG84" i="13"/>
  <c r="AI297" i="13"/>
  <c r="AJ174" i="13"/>
  <c r="AF286" i="13"/>
  <c r="AG29" i="13"/>
  <c r="AG128" i="13"/>
  <c r="AK314" i="13"/>
  <c r="AK76" i="13"/>
  <c r="AF178" i="13"/>
  <c r="AI162" i="13"/>
  <c r="AI64" i="13"/>
  <c r="AK161" i="13"/>
  <c r="AG319" i="13"/>
  <c r="AF21" i="13"/>
  <c r="AK47" i="13"/>
  <c r="AH100" i="13"/>
  <c r="AJ206" i="13"/>
  <c r="AG397" i="13"/>
  <c r="AJ348" i="13"/>
  <c r="AH174" i="13"/>
  <c r="AK147" i="13"/>
  <c r="AG255" i="13"/>
  <c r="AH392" i="13"/>
  <c r="AJ219" i="13"/>
  <c r="AJ216" i="13"/>
  <c r="AF202" i="13"/>
  <c r="AG429" i="13"/>
  <c r="AK66" i="13"/>
  <c r="AJ203" i="13"/>
  <c r="AH142" i="13"/>
  <c r="AJ362" i="13"/>
  <c r="AF53" i="13"/>
  <c r="AF216" i="13"/>
  <c r="AG205" i="13"/>
  <c r="AH439" i="13"/>
  <c r="AH46" i="13"/>
  <c r="AF453" i="13"/>
  <c r="AJ18" i="13"/>
  <c r="AI90" i="13"/>
  <c r="AH208" i="13"/>
  <c r="AJ121" i="13"/>
  <c r="AF31" i="13"/>
  <c r="AK463" i="13"/>
  <c r="AK439" i="13"/>
  <c r="AF79" i="13"/>
  <c r="AH117" i="13"/>
  <c r="AG89" i="13"/>
  <c r="AK489" i="13"/>
  <c r="AI476" i="13"/>
  <c r="AF464" i="13"/>
  <c r="AK311" i="13"/>
  <c r="AK551" i="13"/>
  <c r="AK393" i="13"/>
  <c r="AH476" i="13"/>
  <c r="AK586" i="13"/>
  <c r="AJ197" i="13"/>
  <c r="AJ383" i="13"/>
  <c r="AK419" i="13"/>
  <c r="AH103" i="13"/>
  <c r="AK135" i="13"/>
  <c r="AG262" i="13"/>
  <c r="AJ79" i="13"/>
  <c r="AG39" i="13"/>
  <c r="AF185" i="13"/>
  <c r="AH513" i="13"/>
  <c r="AG338" i="13"/>
  <c r="AF326" i="13"/>
  <c r="AF538" i="13"/>
  <c r="AI383" i="13"/>
  <c r="AI74" i="13"/>
  <c r="AI145" i="13"/>
  <c r="AH362" i="13"/>
  <c r="AJ342" i="13"/>
  <c r="AI529" i="13"/>
  <c r="AG117" i="13"/>
  <c r="AH60" i="13"/>
  <c r="AI200" i="13"/>
  <c r="AF149" i="13"/>
  <c r="AI266" i="13"/>
  <c r="AH126" i="13"/>
  <c r="AJ506" i="13"/>
  <c r="AJ270" i="13"/>
  <c r="AH54" i="13"/>
  <c r="AH204" i="13"/>
  <c r="AH394" i="13"/>
  <c r="AI413" i="13"/>
  <c r="AI435" i="13"/>
  <c r="AJ391" i="13"/>
  <c r="AI403" i="13"/>
  <c r="AI539" i="13"/>
  <c r="AH364" i="13"/>
  <c r="AK206" i="13"/>
  <c r="AG452" i="13"/>
  <c r="AJ570" i="13"/>
  <c r="AH450" i="13"/>
  <c r="AH265" i="13"/>
  <c r="AG40" i="13"/>
  <c r="AJ476" i="13"/>
  <c r="AH375" i="13"/>
  <c r="AH301" i="13"/>
  <c r="AK363" i="13"/>
  <c r="AF455" i="13"/>
  <c r="AH574" i="13"/>
  <c r="AG532" i="13"/>
  <c r="AG526" i="13"/>
  <c r="AH232" i="13"/>
  <c r="AF317" i="13"/>
  <c r="AF135" i="13"/>
  <c r="AK359" i="13"/>
  <c r="AK410" i="13"/>
  <c r="AF205" i="13"/>
  <c r="AI376" i="13"/>
  <c r="AI589" i="13"/>
  <c r="AF458" i="13"/>
  <c r="AF468" i="13"/>
  <c r="AJ88" i="13"/>
  <c r="AH162" i="13"/>
  <c r="AI50" i="13"/>
  <c r="AH222" i="13"/>
  <c r="AK251" i="13"/>
  <c r="AG209" i="13"/>
  <c r="AG458" i="13"/>
  <c r="AF446" i="13"/>
  <c r="AH503" i="13"/>
  <c r="AH556" i="13"/>
  <c r="AF591" i="13"/>
  <c r="AH401" i="13"/>
  <c r="AC4" i="13"/>
  <c r="AJ321" i="13"/>
  <c r="AF419" i="13"/>
  <c r="AG350" i="13"/>
  <c r="AK150" i="13"/>
  <c r="AI208" i="13"/>
  <c r="AH25" i="13"/>
  <c r="AK429" i="13"/>
  <c r="AG305" i="13"/>
  <c r="AH466" i="13"/>
  <c r="AG153" i="13"/>
  <c r="AH102" i="13"/>
  <c r="AH437" i="13"/>
  <c r="AK90" i="13"/>
  <c r="AH215" i="13"/>
  <c r="AG217" i="13"/>
  <c r="AH206" i="13"/>
  <c r="AH413" i="13"/>
  <c r="AK247" i="13"/>
  <c r="AJ171" i="13"/>
  <c r="AF71" i="13"/>
  <c r="AH393" i="13"/>
  <c r="AK244" i="13"/>
  <c r="AK256" i="13"/>
  <c r="AI385" i="13"/>
  <c r="AK138" i="13"/>
  <c r="AI506" i="13"/>
  <c r="AJ410" i="13"/>
  <c r="AF160" i="13"/>
  <c r="AJ153" i="13"/>
  <c r="AJ465" i="13"/>
  <c r="AK563" i="13"/>
  <c r="AF278" i="13"/>
  <c r="AG101" i="13"/>
  <c r="AJ430" i="13"/>
  <c r="AG444" i="13"/>
  <c r="AK275" i="13"/>
  <c r="AJ111" i="13"/>
  <c r="AF220" i="13"/>
  <c r="AJ352" i="13"/>
  <c r="AK572" i="13"/>
  <c r="AH348" i="13"/>
  <c r="AH130" i="13"/>
  <c r="AG231" i="13"/>
  <c r="AK192" i="13"/>
  <c r="AF140" i="13"/>
  <c r="AJ223" i="13"/>
  <c r="AJ103" i="13"/>
  <c r="AG25" i="13"/>
  <c r="AK151" i="13"/>
  <c r="AI411" i="13"/>
  <c r="AK105" i="13"/>
  <c r="AF50" i="13"/>
  <c r="AI375" i="13"/>
  <c r="AG374" i="13"/>
  <c r="AJ308" i="13"/>
  <c r="AI554" i="13"/>
  <c r="AJ382" i="13"/>
  <c r="AH210" i="13"/>
  <c r="AJ492" i="13"/>
  <c r="AG72" i="13"/>
  <c r="AJ511" i="13"/>
  <c r="AF561" i="13"/>
  <c r="AJ191" i="13"/>
  <c r="AF19" i="13"/>
  <c r="AJ21" i="13"/>
  <c r="AK36" i="13"/>
  <c r="AK111" i="13"/>
  <c r="AI591" i="13"/>
  <c r="AF13" i="13"/>
  <c r="AI310" i="13"/>
  <c r="AK48" i="13"/>
  <c r="AH287" i="13"/>
  <c r="AF502" i="13"/>
  <c r="AI346" i="13"/>
  <c r="AH238" i="13"/>
  <c r="AG218" i="13"/>
  <c r="AF80" i="13"/>
  <c r="AF173" i="13"/>
  <c r="AH528" i="13"/>
  <c r="AI124" i="13"/>
  <c r="AJ137" i="13"/>
  <c r="AH380" i="13"/>
  <c r="AG484" i="13"/>
  <c r="AK142" i="13"/>
  <c r="AG130" i="13"/>
  <c r="AJ231" i="13"/>
  <c r="AK377" i="13"/>
  <c r="AH335" i="13"/>
  <c r="AF328" i="13"/>
  <c r="AH97" i="13"/>
  <c r="AF294" i="13"/>
  <c r="AI246" i="13"/>
  <c r="AF163" i="13"/>
  <c r="AF170" i="13"/>
  <c r="AJ568" i="13"/>
  <c r="AJ298" i="13"/>
  <c r="AJ539" i="13"/>
  <c r="AH207" i="13"/>
  <c r="AJ565" i="13"/>
  <c r="AG145" i="13"/>
  <c r="AH300" i="13"/>
  <c r="AH139" i="13"/>
  <c r="AH78" i="13"/>
  <c r="AH354" i="13"/>
  <c r="AH266" i="13"/>
  <c r="AF152" i="13"/>
  <c r="AK492" i="13"/>
  <c r="AF258" i="13"/>
  <c r="AJ25" i="13"/>
  <c r="AI137" i="13"/>
  <c r="AJ93" i="13"/>
  <c r="AI120" i="13"/>
  <c r="AK412" i="13"/>
  <c r="AI88" i="13"/>
  <c r="AH292" i="13"/>
  <c r="AI319" i="13"/>
  <c r="AF266" i="13"/>
  <c r="AI172" i="13"/>
  <c r="AG196" i="13"/>
  <c r="AK233" i="13"/>
  <c r="AG510" i="13"/>
  <c r="AI17" i="13"/>
  <c r="AI218" i="13"/>
  <c r="AI257" i="13"/>
  <c r="AH159" i="13"/>
  <c r="AH344" i="13"/>
  <c r="AG277" i="13"/>
  <c r="AJ581" i="13"/>
  <c r="AK109" i="13"/>
  <c r="AK430" i="13"/>
  <c r="AF224" i="13"/>
  <c r="AF575" i="13"/>
  <c r="AJ20" i="13"/>
  <c r="AH209" i="13"/>
  <c r="AJ263" i="13"/>
  <c r="AF128" i="13"/>
  <c r="AI93" i="13"/>
  <c r="AG121" i="13"/>
  <c r="AK65" i="13"/>
  <c r="AF42" i="13"/>
  <c r="AG420" i="13"/>
  <c r="AK78" i="13"/>
  <c r="AG58" i="13"/>
  <c r="AG392" i="13"/>
  <c r="AF112" i="13"/>
  <c r="AF246" i="13"/>
  <c r="AJ296" i="13"/>
  <c r="AF329" i="13"/>
  <c r="AK92" i="13"/>
  <c r="AI170" i="13"/>
  <c r="AI207" i="13"/>
  <c r="AG474" i="13"/>
  <c r="AK455" i="13"/>
  <c r="AH547" i="13"/>
  <c r="AK57" i="13"/>
  <c r="AJ375" i="13"/>
  <c r="AJ512" i="13"/>
  <c r="AH331" i="13"/>
  <c r="AH491" i="13"/>
  <c r="AJ526" i="13"/>
  <c r="AJ306" i="13"/>
  <c r="AK115" i="13"/>
  <c r="AJ106" i="13"/>
  <c r="AG97" i="13"/>
  <c r="AI463" i="13"/>
  <c r="AG320" i="13"/>
  <c r="AG340" i="13"/>
  <c r="AK448" i="13"/>
  <c r="AH532" i="13"/>
  <c r="AF585" i="13"/>
  <c r="AH316" i="13"/>
  <c r="AG382" i="13"/>
  <c r="AK433" i="13"/>
  <c r="AK435" i="13"/>
  <c r="AJ253" i="13"/>
  <c r="AG409" i="13"/>
  <c r="AF443" i="13"/>
  <c r="AF38" i="13"/>
  <c r="AJ130" i="13"/>
  <c r="AI379" i="13"/>
  <c r="AI421" i="13"/>
  <c r="AK289" i="13"/>
  <c r="AI451" i="13"/>
  <c r="AF303" i="13"/>
  <c r="AG28" i="13"/>
  <c r="AI279" i="13"/>
  <c r="AJ547" i="13"/>
  <c r="AH177" i="13"/>
  <c r="AJ537" i="13"/>
  <c r="AH465" i="13"/>
  <c r="AF61" i="13"/>
  <c r="AH19" i="13"/>
  <c r="AH270" i="13"/>
  <c r="AI152" i="13"/>
  <c r="AI125" i="13"/>
  <c r="AI212" i="13"/>
  <c r="AF420" i="13"/>
  <c r="AF534" i="13"/>
  <c r="AI458" i="13"/>
  <c r="AJ199" i="13"/>
  <c r="AJ432" i="13"/>
  <c r="AI183" i="13"/>
  <c r="AK575" i="13"/>
  <c r="AF431" i="13"/>
  <c r="AH259" i="13"/>
  <c r="AK158" i="13"/>
  <c r="AK39" i="13"/>
  <c r="AG240" i="13"/>
  <c r="AK431" i="13"/>
  <c r="AK46" i="13"/>
  <c r="AH31" i="13"/>
  <c r="AF64" i="13"/>
  <c r="AJ92" i="13"/>
  <c r="AH339" i="13"/>
  <c r="AJ286" i="13"/>
  <c r="AJ120" i="13"/>
  <c r="AJ490" i="13"/>
  <c r="AK561" i="13"/>
  <c r="AI448" i="13"/>
  <c r="AH570" i="13"/>
  <c r="AJ442" i="13"/>
  <c r="AI347" i="13"/>
  <c r="AG309" i="13"/>
  <c r="AK458" i="13"/>
  <c r="AH350" i="13"/>
  <c r="AK425" i="13"/>
  <c r="AG245" i="13"/>
  <c r="AK145" i="13"/>
  <c r="AI387" i="13"/>
  <c r="AJ67" i="13"/>
  <c r="AG457" i="13"/>
  <c r="AF540" i="13"/>
  <c r="AK548" i="13"/>
  <c r="AF572" i="13"/>
  <c r="AF439" i="13"/>
  <c r="AG479" i="13"/>
  <c r="AJ436" i="13"/>
  <c r="AK583" i="13"/>
  <c r="AH340" i="13"/>
  <c r="AK341" i="13"/>
  <c r="AI510" i="13"/>
  <c r="AI317" i="13"/>
  <c r="AK475" i="13"/>
  <c r="AI467" i="13"/>
  <c r="AI534" i="13"/>
  <c r="AG534" i="13"/>
  <c r="AI258" i="13"/>
  <c r="AG448" i="13"/>
  <c r="AH544" i="13"/>
  <c r="AH220" i="13"/>
  <c r="AG488" i="13"/>
  <c r="AJ468" i="13"/>
  <c r="AI392" i="13"/>
  <c r="AI571" i="13"/>
  <c r="AI493" i="13"/>
  <c r="AG547" i="13"/>
  <c r="AF551" i="13"/>
  <c r="AJ564" i="13"/>
  <c r="AI543" i="13"/>
  <c r="AF361" i="13"/>
  <c r="AI507" i="13"/>
  <c r="AH548" i="13"/>
  <c r="AJ56" i="13"/>
  <c r="AJ58" i="13"/>
  <c r="AH438" i="13"/>
  <c r="AG592" i="13"/>
  <c r="AJ128" i="13"/>
  <c r="AI419" i="13"/>
  <c r="AG19" i="13"/>
  <c r="AJ575" i="13"/>
  <c r="AK237" i="13"/>
  <c r="AF192" i="13"/>
  <c r="AI352" i="13"/>
  <c r="AK417" i="13"/>
  <c r="AH23" i="13"/>
  <c r="AG225" i="13"/>
  <c r="AG185" i="13"/>
  <c r="AH347" i="13"/>
  <c r="AG341" i="13"/>
  <c r="AI394" i="13"/>
  <c r="AH511" i="13"/>
  <c r="AG535" i="13"/>
  <c r="AG440" i="13"/>
  <c r="AG129" i="13"/>
  <c r="AF243" i="13"/>
  <c r="AK558" i="13"/>
  <c r="AH319" i="13"/>
  <c r="AG227" i="13"/>
  <c r="AK315" i="13"/>
  <c r="AG543" i="13"/>
  <c r="AK310" i="13"/>
  <c r="AI243" i="13"/>
  <c r="AJ488" i="13"/>
  <c r="AI100" i="13"/>
  <c r="AH86" i="13"/>
  <c r="AJ145" i="13"/>
  <c r="AF251" i="13"/>
  <c r="AG164" i="13"/>
  <c r="AK438" i="13"/>
  <c r="AF503" i="13"/>
  <c r="AK405" i="13"/>
  <c r="AH382" i="13"/>
  <c r="AF413" i="13"/>
  <c r="AH567" i="13"/>
  <c r="AK272" i="13"/>
  <c r="AF526" i="13"/>
  <c r="AH146" i="13"/>
  <c r="AI27" i="13"/>
  <c r="AJ290" i="13"/>
  <c r="AJ54" i="13"/>
  <c r="AF511" i="13"/>
  <c r="AG336" i="13"/>
  <c r="AF416" i="13"/>
  <c r="AH157" i="13"/>
  <c r="AK378" i="13"/>
  <c r="AK495" i="13"/>
  <c r="AI466" i="13"/>
  <c r="AF529" i="13"/>
  <c r="AK510" i="13"/>
  <c r="AI334" i="13"/>
  <c r="AF381" i="13"/>
  <c r="AJ412" i="13"/>
  <c r="AG284" i="13"/>
  <c r="AF512" i="13"/>
  <c r="AF463" i="13"/>
  <c r="AJ553" i="13"/>
  <c r="AJ548" i="13"/>
  <c r="AG410" i="13"/>
  <c r="AF408" i="13"/>
  <c r="AG283" i="13"/>
  <c r="AI303" i="13"/>
  <c r="AG485" i="13"/>
  <c r="AF567" i="13"/>
  <c r="AG505" i="13"/>
  <c r="AF394" i="13"/>
  <c r="AI444" i="13"/>
  <c r="AK159" i="13"/>
  <c r="AH461" i="13"/>
  <c r="AK418" i="13"/>
  <c r="AJ266" i="13"/>
  <c r="AI168" i="13"/>
  <c r="AJ281" i="13"/>
  <c r="AI232" i="13"/>
  <c r="AI23" i="13"/>
  <c r="AH363" i="13"/>
  <c r="AG469" i="13"/>
  <c r="AI337" i="13"/>
  <c r="AJ354" i="13"/>
  <c r="AH514" i="13"/>
  <c r="AJ439" i="13"/>
  <c r="AJ212" i="13"/>
  <c r="AJ552" i="13"/>
  <c r="AI250" i="13"/>
  <c r="AJ507" i="13"/>
  <c r="AJ496" i="13"/>
  <c r="AG113" i="13"/>
  <c r="AG266" i="13"/>
  <c r="AK336" i="13"/>
  <c r="AF564" i="13"/>
  <c r="AJ27" i="13"/>
  <c r="AF130" i="13"/>
  <c r="AF87" i="13"/>
  <c r="AH269" i="13"/>
  <c r="AF158" i="13"/>
  <c r="AH83" i="13"/>
  <c r="AF204" i="13"/>
  <c r="AG105" i="13"/>
  <c r="AI344" i="13"/>
  <c r="AF470" i="13"/>
  <c r="AF568" i="13"/>
  <c r="AJ509" i="13"/>
  <c r="AF504" i="13"/>
  <c r="AF81" i="13"/>
  <c r="AG138" i="13"/>
  <c r="AF150" i="13"/>
  <c r="AJ259" i="13"/>
  <c r="AK545" i="13"/>
  <c r="AH572" i="13"/>
  <c r="AK248" i="13"/>
  <c r="AH252" i="13"/>
  <c r="AK261" i="13"/>
  <c r="AI374" i="13"/>
  <c r="AI580" i="13"/>
  <c r="AI567" i="13"/>
  <c r="AK484" i="13"/>
  <c r="AF387" i="13"/>
  <c r="AG498" i="13"/>
  <c r="AI497" i="13"/>
  <c r="AH546" i="13"/>
  <c r="AI432" i="13"/>
  <c r="AF486" i="13"/>
  <c r="AF263" i="13"/>
  <c r="AJ325" i="13"/>
  <c r="AK451" i="13"/>
  <c r="AG433" i="13"/>
  <c r="AH152" i="13"/>
  <c r="AF380" i="13"/>
  <c r="AF76" i="13"/>
  <c r="AG134" i="13"/>
  <c r="AJ583" i="13"/>
  <c r="AJ41" i="13"/>
  <c r="AH285" i="13"/>
  <c r="AH432" i="13"/>
  <c r="AF249" i="13"/>
  <c r="AG541" i="13"/>
  <c r="AI457" i="13"/>
  <c r="AG492" i="13"/>
  <c r="AH312" i="13"/>
  <c r="AF28" i="13"/>
  <c r="AJ573" i="13"/>
  <c r="AI263" i="13"/>
  <c r="AH424" i="13"/>
  <c r="AG312" i="13"/>
  <c r="AI73" i="13"/>
  <c r="AG322" i="13"/>
  <c r="AK320" i="13"/>
  <c r="AF437" i="13"/>
  <c r="AG53" i="13"/>
  <c r="AF554" i="13"/>
  <c r="AF580" i="13"/>
  <c r="AF121" i="13"/>
  <c r="AF237" i="13"/>
  <c r="AG567" i="13"/>
  <c r="AJ234" i="13"/>
  <c r="AF383" i="13"/>
  <c r="AG174" i="13"/>
  <c r="AK184" i="13"/>
  <c r="AK408" i="13"/>
  <c r="AG98" i="13"/>
  <c r="AG215" i="13"/>
  <c r="AI396" i="13"/>
  <c r="AI42" i="13"/>
  <c r="AJ531" i="13"/>
  <c r="AF27" i="13"/>
  <c r="AJ584" i="13"/>
  <c r="AK347" i="13"/>
  <c r="AK172" i="13"/>
  <c r="AK295" i="13"/>
  <c r="AK526" i="13"/>
  <c r="AI564" i="13"/>
  <c r="AK252" i="13"/>
  <c r="AJ108" i="13"/>
  <c r="AK285" i="13"/>
  <c r="AK454" i="13"/>
  <c r="AI481" i="13"/>
  <c r="AH581" i="13"/>
  <c r="AI490" i="13"/>
  <c r="AH358" i="13"/>
  <c r="AH154" i="13"/>
  <c r="AF449" i="13"/>
  <c r="AH430" i="13"/>
  <c r="AF215" i="13"/>
  <c r="AI341" i="13"/>
  <c r="AH355" i="13"/>
  <c r="AH542" i="13"/>
  <c r="AF382" i="13"/>
  <c r="AJ421" i="13"/>
  <c r="AH474" i="13"/>
  <c r="AK400" i="13"/>
  <c r="AI402" i="13"/>
  <c r="AF96" i="13"/>
  <c r="AI204" i="13"/>
  <c r="AJ416" i="13"/>
  <c r="AH280" i="13"/>
  <c r="AI249" i="13"/>
  <c r="AH205" i="13"/>
  <c r="AG216" i="13"/>
  <c r="AG211" i="13"/>
  <c r="AH107" i="13"/>
  <c r="AI230" i="13"/>
  <c r="AF292" i="13"/>
  <c r="AH479" i="13"/>
  <c r="AG265" i="13"/>
  <c r="AG321" i="13"/>
  <c r="AJ162" i="13"/>
  <c r="AH141" i="13"/>
  <c r="AH176" i="13"/>
  <c r="AH328" i="13"/>
  <c r="AF535" i="13"/>
  <c r="AH549" i="13"/>
  <c r="AF212" i="13"/>
  <c r="AF490" i="13"/>
  <c r="AF56" i="13"/>
  <c r="AG453" i="13"/>
  <c r="AK493" i="13"/>
  <c r="AJ260" i="13"/>
  <c r="AK568" i="13"/>
  <c r="AF497" i="13"/>
  <c r="AJ427" i="13"/>
  <c r="AK116" i="13"/>
  <c r="AK423" i="13"/>
  <c r="AH254" i="13"/>
  <c r="AG301" i="13"/>
  <c r="AF344" i="13"/>
  <c r="AG183" i="13"/>
  <c r="AH482" i="13"/>
  <c r="AI110" i="13"/>
  <c r="AK386" i="13"/>
  <c r="AH583" i="13"/>
  <c r="AJ254" i="13"/>
  <c r="AI557" i="13"/>
  <c r="AH412" i="13"/>
  <c r="AH405" i="13"/>
  <c r="AG511" i="13"/>
  <c r="AG21" i="13"/>
  <c r="AF177" i="13"/>
  <c r="AI296" i="13"/>
  <c r="AJ217" i="13"/>
  <c r="AH191" i="13"/>
  <c r="AK579" i="13"/>
  <c r="AK447" i="13"/>
  <c r="AJ546" i="13"/>
  <c r="AG489" i="13"/>
  <c r="AK592" i="13"/>
  <c r="AI535" i="13"/>
  <c r="AJ555" i="13"/>
  <c r="AF365" i="13"/>
  <c r="AI274" i="13"/>
  <c r="AF84" i="13"/>
  <c r="AF532" i="13"/>
  <c r="AJ35" i="13"/>
  <c r="AK83" i="13"/>
  <c r="AI85" i="13"/>
  <c r="AF410" i="13"/>
  <c r="AK534" i="13"/>
  <c r="AG430" i="13"/>
  <c r="AH282" i="13"/>
  <c r="AG583" i="13"/>
  <c r="AF115" i="13"/>
  <c r="AK255" i="13"/>
  <c r="AK329" i="13"/>
  <c r="AH395" i="13"/>
  <c r="AF548" i="13"/>
  <c r="AF442" i="13"/>
  <c r="AI425" i="13"/>
  <c r="AJ323" i="13"/>
  <c r="AI65" i="13"/>
  <c r="AJ309" i="13"/>
  <c r="AK144" i="13"/>
  <c r="AK338" i="13"/>
  <c r="AI45" i="13"/>
  <c r="AJ556" i="13"/>
  <c r="AK356" i="13"/>
  <c r="AJ178" i="13"/>
  <c r="AH216" i="13"/>
  <c r="AI99" i="13"/>
  <c r="AI474" i="13"/>
  <c r="AK589" i="13"/>
  <c r="AF252" i="13"/>
  <c r="AI540" i="13"/>
  <c r="AK305" i="13"/>
  <c r="AF543" i="13"/>
  <c r="AK590" i="13"/>
  <c r="AK140" i="13"/>
  <c r="AF500" i="13"/>
  <c r="AG483" i="13"/>
  <c r="AF98" i="13"/>
  <c r="AI166" i="13"/>
  <c r="AG579" i="13"/>
  <c r="AH586" i="13"/>
  <c r="AF376" i="13"/>
  <c r="AK353" i="13"/>
  <c r="AK362" i="13"/>
  <c r="AF587" i="13"/>
  <c r="AJ481" i="13"/>
  <c r="AK453" i="13"/>
  <c r="AI491" i="13"/>
  <c r="AH342" i="13"/>
  <c r="AK531" i="13"/>
  <c r="AF498" i="13"/>
  <c r="AI504" i="13"/>
  <c r="AJ554" i="13"/>
  <c r="AK276" i="13"/>
  <c r="AI157" i="13"/>
  <c r="AI545" i="13"/>
  <c r="AG316" i="13"/>
  <c r="AH510" i="13"/>
  <c r="AF78" i="13"/>
  <c r="AG396" i="13"/>
  <c r="AI420" i="13"/>
  <c r="AJ299" i="13"/>
  <c r="AI330" i="13"/>
  <c r="AH143" i="13"/>
  <c r="AK198" i="13"/>
  <c r="AH234" i="13"/>
  <c r="AF88" i="13"/>
  <c r="AH385" i="13"/>
  <c r="AJ424" i="13"/>
  <c r="AF322" i="13"/>
  <c r="AF269" i="13"/>
  <c r="AF363" i="13"/>
  <c r="AJ558" i="13"/>
  <c r="AK372" i="13"/>
  <c r="AK168" i="13"/>
  <c r="AG107" i="13"/>
  <c r="AI565" i="13"/>
  <c r="AK479" i="13"/>
  <c r="AG442" i="13"/>
  <c r="AF433" i="13"/>
  <c r="AK42" i="13"/>
  <c r="AG551" i="13"/>
  <c r="AJ317" i="13"/>
  <c r="AI114" i="13"/>
  <c r="AJ453" i="13"/>
  <c r="AG591" i="13"/>
  <c r="AI381" i="13"/>
  <c r="AF395" i="13"/>
  <c r="AK288" i="13"/>
  <c r="AI233" i="13"/>
  <c r="AI309" i="13"/>
  <c r="AI541" i="13"/>
  <c r="AH411" i="13"/>
  <c r="AG263" i="13"/>
  <c r="AJ72" i="13"/>
  <c r="AH406" i="13"/>
  <c r="AJ535" i="13"/>
  <c r="AJ450" i="13"/>
  <c r="AJ544" i="13"/>
  <c r="AG486" i="13"/>
  <c r="AK43" i="13"/>
  <c r="AF46" i="13"/>
  <c r="AF196" i="13"/>
  <c r="AK348" i="13"/>
  <c r="AK478" i="13"/>
  <c r="AG352" i="13"/>
  <c r="AK406" i="13"/>
  <c r="AJ335" i="13"/>
  <c r="AG491" i="13"/>
  <c r="AH256" i="13"/>
  <c r="AF318" i="13"/>
  <c r="AI320" i="13"/>
  <c r="AF432" i="13"/>
  <c r="AJ143" i="13"/>
  <c r="AK122" i="13"/>
  <c r="AI424" i="13"/>
  <c r="AI370" i="13"/>
  <c r="AK483" i="13"/>
  <c r="AH579" i="13"/>
  <c r="AF405" i="13"/>
  <c r="AH275" i="13"/>
  <c r="AK474" i="13"/>
  <c r="AF417" i="13"/>
  <c r="AK383" i="13"/>
  <c r="AG459" i="13"/>
  <c r="AH470" i="13"/>
  <c r="AK337" i="13"/>
  <c r="AI174" i="13"/>
  <c r="AF43" i="13"/>
  <c r="AK166" i="13"/>
  <c r="AH20" i="13"/>
  <c r="AG65" i="13"/>
  <c r="AF184" i="13"/>
  <c r="AF36" i="13"/>
  <c r="AJ84" i="13"/>
  <c r="AF338" i="13"/>
  <c r="AI244" i="13"/>
  <c r="AH563" i="13"/>
  <c r="AJ142" i="13"/>
  <c r="AG557" i="13"/>
  <c r="AG431" i="13"/>
  <c r="AF404" i="13"/>
  <c r="AJ532" i="13"/>
  <c r="AH551" i="13"/>
  <c r="AK421" i="13"/>
  <c r="AH235" i="13"/>
  <c r="AG210" i="13"/>
  <c r="AI269" i="13"/>
  <c r="AG303" i="13"/>
  <c r="AF209" i="13"/>
  <c r="AG333" i="13"/>
  <c r="AI314" i="13"/>
  <c r="AH457" i="13"/>
  <c r="AI428" i="13"/>
  <c r="AJ400" i="13"/>
  <c r="AK459" i="13"/>
  <c r="AI38" i="13"/>
  <c r="AI441" i="13"/>
  <c r="AF593" i="13"/>
  <c r="AH221" i="13"/>
  <c r="AG481" i="13"/>
  <c r="AJ577" i="13"/>
  <c r="AK496" i="13"/>
  <c r="AI423" i="13"/>
  <c r="AJ280" i="13"/>
  <c r="AI477" i="13"/>
  <c r="AK560" i="13"/>
  <c r="AK266" i="13"/>
  <c r="AG421" i="13"/>
  <c r="AI150" i="13"/>
  <c r="AF223" i="13"/>
  <c r="AH336" i="13"/>
  <c r="AF514" i="13"/>
  <c r="AH498" i="13"/>
  <c r="AF262" i="13"/>
  <c r="AG35" i="13"/>
  <c r="AI391" i="13"/>
  <c r="AF148" i="13"/>
  <c r="AG298" i="13"/>
  <c r="AI577" i="13"/>
  <c r="AJ543" i="13"/>
  <c r="AG297" i="13"/>
  <c r="AG234" i="13"/>
  <c r="AK167" i="13"/>
  <c r="AI210" i="13"/>
  <c r="AJ541" i="13"/>
  <c r="AG427" i="13"/>
  <c r="AG375" i="13"/>
  <c r="AJ122" i="13"/>
  <c r="AI354" i="13"/>
  <c r="AG387" i="13"/>
  <c r="AI248" i="13"/>
  <c r="AI252" i="13"/>
  <c r="AI288" i="13"/>
  <c r="AG282" i="13"/>
  <c r="AJ457" i="13"/>
  <c r="AK312" i="13"/>
  <c r="AI590" i="13"/>
  <c r="AG139" i="13"/>
  <c r="AG238" i="13"/>
  <c r="AH535" i="13"/>
  <c r="AJ406" i="13"/>
  <c r="AJ369" i="13"/>
  <c r="AJ327" i="13"/>
  <c r="AF493" i="13"/>
  <c r="AG454" i="13"/>
  <c r="AG364" i="13"/>
  <c r="AH550" i="13"/>
  <c r="AJ273" i="13"/>
  <c r="AH526" i="13"/>
  <c r="AG381" i="13"/>
  <c r="AI555" i="13"/>
  <c r="AJ540" i="13"/>
  <c r="AJ470" i="13"/>
  <c r="AG462" i="13"/>
  <c r="AK513" i="13"/>
  <c r="AF422" i="13"/>
  <c r="AF418" i="13"/>
  <c r="AK395" i="13"/>
  <c r="AJ365" i="13"/>
  <c r="AG585" i="13"/>
  <c r="AJ527" i="13"/>
  <c r="AF391" i="13"/>
  <c r="AF402" i="13"/>
  <c r="AF97" i="13"/>
  <c r="AK511" i="13"/>
  <c r="AJ264" i="13"/>
  <c r="AJ395" i="13"/>
  <c r="AI325" i="13"/>
  <c r="AK196" i="13"/>
  <c r="AF397" i="13"/>
  <c r="AH383" i="13"/>
  <c r="AH580" i="13"/>
  <c r="AK271" i="13"/>
  <c r="AH386" i="13"/>
  <c r="AH525" i="13"/>
  <c r="AF280" i="13"/>
  <c r="AK399" i="13"/>
  <c r="AJ428" i="13"/>
  <c r="AK540" i="13"/>
  <c r="AI404" i="13"/>
  <c r="AI400" i="13"/>
  <c r="AI526" i="13"/>
  <c r="AF409" i="13"/>
  <c r="AF310" i="13"/>
  <c r="AF355" i="13"/>
  <c r="AF566" i="13"/>
  <c r="AK457" i="13"/>
  <c r="AH417" i="13"/>
  <c r="AH507" i="13"/>
  <c r="AG580" i="13"/>
  <c r="AI163" i="13"/>
  <c r="AG287" i="13"/>
  <c r="AK580" i="13"/>
  <c r="AJ377" i="13"/>
  <c r="AG450" i="13"/>
  <c r="AJ529" i="13"/>
  <c r="AI483" i="13"/>
  <c r="AK499" i="13"/>
  <c r="AF351" i="13"/>
  <c r="AK514" i="13"/>
  <c r="AJ550" i="13"/>
  <c r="AH555" i="13"/>
  <c r="AK533" i="13"/>
  <c r="AH109" i="13"/>
  <c r="AH449" i="13"/>
  <c r="AF232" i="13"/>
  <c r="AF201" i="13"/>
  <c r="AI372" i="13"/>
  <c r="AI294" i="13"/>
  <c r="AG184" i="13"/>
  <c r="AI511" i="13"/>
  <c r="AH577" i="13"/>
  <c r="AH541" i="13"/>
  <c r="AI588" i="13"/>
  <c r="AJ405" i="13"/>
  <c r="AI492" i="13"/>
  <c r="AF335" i="13"/>
  <c r="AI359" i="13"/>
  <c r="AH377" i="13"/>
  <c r="AI290" i="13"/>
  <c r="AK584" i="13"/>
  <c r="AK541" i="13"/>
  <c r="AK270" i="13"/>
  <c r="AF549" i="13"/>
  <c r="AJ408" i="13"/>
  <c r="AJ572" i="13"/>
  <c r="AK591" i="13"/>
  <c r="AI559" i="13"/>
  <c r="AI503" i="13"/>
  <c r="AG540" i="13"/>
  <c r="AI255" i="13"/>
  <c r="AJ486" i="13"/>
  <c r="AG123" i="13"/>
  <c r="AH334" i="13"/>
  <c r="AG279" i="13"/>
  <c r="AF583" i="13"/>
  <c r="AF400" i="13"/>
  <c r="AF450" i="13"/>
  <c r="AH351" i="13"/>
  <c r="AG558" i="13"/>
  <c r="AJ17" i="13"/>
  <c r="AF55" i="13"/>
  <c r="AF353" i="13"/>
  <c r="AF430" i="13"/>
  <c r="AF315" i="13"/>
  <c r="AJ177" i="13"/>
  <c r="AF323" i="13"/>
  <c r="AH409" i="13"/>
  <c r="AI586" i="13"/>
  <c r="AI547" i="13"/>
  <c r="AJ398" i="13"/>
  <c r="AJ207" i="13"/>
  <c r="AH30" i="13"/>
  <c r="AG589" i="13"/>
  <c r="AF341" i="13"/>
  <c r="AJ301" i="13"/>
  <c r="AI462" i="13"/>
  <c r="AK461" i="13"/>
  <c r="AF429" i="13"/>
  <c r="AK203" i="13"/>
  <c r="AI431" i="13"/>
  <c r="AK278" i="13"/>
  <c r="AI500" i="13"/>
  <c r="AG478" i="13"/>
  <c r="AG560" i="13"/>
  <c r="AJ48" i="13"/>
  <c r="AG120" i="13"/>
  <c r="AF570" i="13"/>
  <c r="AI549" i="13"/>
  <c r="AK544" i="13"/>
  <c r="AJ334" i="13"/>
  <c r="AI397" i="13"/>
  <c r="AG553" i="13"/>
  <c r="AJ209" i="13"/>
  <c r="AF465" i="13"/>
  <c r="AG372" i="13"/>
  <c r="AF474" i="13"/>
  <c r="AI471" i="13"/>
  <c r="AF542" i="13"/>
  <c r="AI367" i="13"/>
  <c r="AF550" i="13"/>
  <c r="AI350" i="13"/>
  <c r="AI552" i="13"/>
  <c r="AK403" i="13"/>
  <c r="AI429" i="13"/>
  <c r="AJ448" i="13"/>
  <c r="AI465" i="13"/>
  <c r="AJ525" i="13"/>
  <c r="AF424" i="13"/>
  <c r="AG569" i="13"/>
  <c r="AI336" i="13"/>
  <c r="AJ265" i="13"/>
  <c r="AK397" i="13"/>
  <c r="AE4" i="10"/>
  <c r="AJ415" i="13"/>
  <c r="AJ333" i="13"/>
  <c r="AG199" i="13"/>
  <c r="AI449" i="13"/>
  <c r="AJ329" i="13"/>
  <c r="AH295" i="13"/>
  <c r="AJ542" i="13"/>
  <c r="AK538" i="13"/>
  <c r="AF337" i="13"/>
  <c r="AK464" i="13"/>
  <c r="AK35" i="13"/>
  <c r="AJ502" i="13"/>
  <c r="AJ578" i="13"/>
  <c r="AF467" i="13"/>
  <c r="AK537" i="13"/>
  <c r="AI386" i="13"/>
  <c r="AG342" i="13"/>
  <c r="AG499" i="13"/>
  <c r="AG497" i="13"/>
  <c r="AI360" i="13"/>
  <c r="AH379" i="13"/>
  <c r="AH320" i="13"/>
  <c r="AH260" i="13"/>
  <c r="AK85" i="13"/>
  <c r="AH566" i="13"/>
  <c r="AJ257" i="13"/>
  <c r="AJ379" i="13"/>
  <c r="AI412" i="13"/>
  <c r="AI537" i="13"/>
  <c r="AJ557" i="13"/>
  <c r="AI450" i="13"/>
  <c r="AK550" i="13"/>
  <c r="AG70" i="13"/>
  <c r="AG439" i="13"/>
  <c r="AI546" i="13"/>
  <c r="AK542" i="13"/>
  <c r="AH589" i="13"/>
  <c r="AI478" i="13"/>
  <c r="AJ563" i="13"/>
  <c r="AF307" i="13"/>
  <c r="AK557" i="13"/>
  <c r="AI409" i="13"/>
  <c r="AG264" i="13"/>
  <c r="AF427" i="13"/>
  <c r="AF244" i="13"/>
  <c r="AJ433" i="13"/>
  <c r="AH560" i="13"/>
  <c r="AH422" i="13"/>
  <c r="AI153" i="13"/>
  <c r="AF348" i="13"/>
  <c r="AK467" i="13"/>
  <c r="AG226" i="13"/>
  <c r="AI556" i="13"/>
  <c r="AJ302" i="13"/>
  <c r="AJ579" i="13"/>
  <c r="AG198" i="13"/>
  <c r="AJ316" i="13"/>
  <c r="AF485" i="13"/>
  <c r="AG424" i="13"/>
  <c r="AH343" i="13"/>
  <c r="AI333" i="13"/>
  <c r="AG393" i="13"/>
  <c r="AH253" i="13"/>
  <c r="AG46" i="13"/>
  <c r="AK326" i="13"/>
  <c r="AG367" i="13"/>
  <c r="AK344" i="13"/>
  <c r="AH75" i="13"/>
  <c r="AH552" i="13"/>
  <c r="AI126" i="13"/>
  <c r="AF275" i="13"/>
  <c r="AJ355" i="13"/>
  <c r="AF415" i="13"/>
  <c r="AI365" i="13"/>
  <c r="AF199" i="13"/>
  <c r="AF573" i="13"/>
  <c r="AG495" i="13"/>
  <c r="AJ477" i="13"/>
  <c r="AH305" i="13"/>
  <c r="AK566" i="13"/>
  <c r="AG314" i="13"/>
  <c r="AF559" i="13"/>
  <c r="AK392" i="13"/>
  <c r="AH497" i="13"/>
  <c r="AF499" i="13"/>
  <c r="AG593" i="13"/>
  <c r="AF492" i="13"/>
  <c r="AI260" i="13"/>
  <c r="AF488" i="13"/>
  <c r="AI415" i="13"/>
  <c r="AK293" i="13"/>
  <c r="AG449" i="13"/>
  <c r="AI443" i="13"/>
  <c r="AG438" i="13"/>
  <c r="AJ305" i="13"/>
  <c r="AF342" i="13"/>
  <c r="AG330" i="13"/>
  <c r="AJ173" i="13"/>
  <c r="AI553" i="13"/>
  <c r="AK54" i="13"/>
  <c r="AJ479" i="13"/>
  <c r="AF254" i="13"/>
  <c r="AK497" i="13"/>
  <c r="AI528" i="13"/>
  <c r="AJ498" i="13"/>
  <c r="AK316" i="13"/>
  <c r="AF507" i="13"/>
  <c r="AH495" i="13"/>
  <c r="AG344" i="13"/>
  <c r="AG529" i="13"/>
  <c r="AF528" i="13"/>
  <c r="AJ336" i="13"/>
  <c r="AJ592" i="13"/>
  <c r="AK60" i="13"/>
  <c r="AF527" i="13"/>
  <c r="AK573" i="13"/>
  <c r="AK409" i="13"/>
  <c r="AK268" i="13"/>
  <c r="AI578" i="13"/>
  <c r="AI438" i="13"/>
  <c r="AF471" i="13"/>
  <c r="AJ491" i="13"/>
  <c r="AK527" i="13"/>
  <c r="AI276" i="13"/>
  <c r="AK581" i="13"/>
  <c r="AK556" i="13"/>
  <c r="AJ582" i="13"/>
  <c r="AJ593" i="13"/>
  <c r="AF191" i="13"/>
  <c r="AH374" i="13"/>
  <c r="AG398" i="13"/>
  <c r="AK468" i="13"/>
  <c r="AI76" i="13"/>
  <c r="AI440" i="13"/>
  <c r="AJ367" i="13"/>
  <c r="AH258" i="13"/>
  <c r="AJ514" i="13"/>
  <c r="AH481" i="13"/>
  <c r="AH533" i="13"/>
  <c r="AI410" i="13"/>
  <c r="AG394" i="13"/>
  <c r="AK413" i="13"/>
  <c r="AG559" i="13"/>
  <c r="AH309" i="13"/>
  <c r="AK509" i="13"/>
  <c r="AG586" i="13"/>
  <c r="AJ437" i="13"/>
  <c r="AF483" i="13"/>
  <c r="AG406" i="13"/>
  <c r="AF541" i="13"/>
  <c r="AH486" i="13"/>
  <c r="AK486" i="13"/>
  <c r="AF558" i="13"/>
  <c r="AF584" i="13"/>
  <c r="AJ372" i="13"/>
  <c r="AK507" i="13"/>
  <c r="AK221" i="13"/>
  <c r="AJ40" i="13"/>
  <c r="AH217" i="13"/>
  <c r="AH534" i="13"/>
  <c r="AG95" i="13"/>
  <c r="AH69" i="13"/>
  <c r="AI575" i="13"/>
  <c r="AH353" i="13"/>
  <c r="AF164" i="13"/>
  <c r="AJ461" i="13"/>
  <c r="AI302" i="13"/>
  <c r="AJ545" i="13"/>
  <c r="AH475" i="13"/>
  <c r="AF309" i="13"/>
  <c r="AF565" i="13"/>
  <c r="AH588" i="13"/>
  <c r="AJ431" i="13"/>
  <c r="AG274" i="13"/>
  <c r="AH500" i="13"/>
  <c r="AH467" i="13"/>
  <c r="AH582" i="13"/>
  <c r="AH587" i="13"/>
  <c r="AG276" i="13"/>
  <c r="AK546" i="13"/>
  <c r="AI368" i="13"/>
  <c r="AJ163" i="13"/>
  <c r="AK428" i="13"/>
  <c r="AI479" i="13"/>
  <c r="AH537" i="13"/>
  <c r="AG455" i="13"/>
  <c r="AH454" i="13"/>
  <c r="AI447" i="13"/>
  <c r="AK504" i="13"/>
  <c r="AG590" i="13"/>
  <c r="AH593" i="13"/>
  <c r="AJ349" i="13"/>
  <c r="AJ402" i="13"/>
  <c r="AG533" i="13"/>
  <c r="AG476" i="13"/>
  <c r="AI308" i="13"/>
  <c r="AI329" i="13"/>
  <c r="AJ551" i="13"/>
  <c r="AH52" i="13"/>
  <c r="AH396" i="13"/>
  <c r="AK79" i="13"/>
  <c r="AI299" i="13"/>
  <c r="AH296" i="13"/>
  <c r="AI496" i="13"/>
  <c r="AG563" i="13"/>
  <c r="AI499" i="13"/>
  <c r="AG365" i="13"/>
  <c r="AJ399" i="13"/>
  <c r="AK292" i="13"/>
  <c r="AJ504" i="13"/>
  <c r="AH565" i="13"/>
  <c r="AH484" i="13"/>
  <c r="AJ438" i="13"/>
  <c r="AI321" i="13"/>
  <c r="AK547" i="13"/>
  <c r="AK402" i="13"/>
  <c r="AJ589" i="13"/>
  <c r="AF428" i="13"/>
  <c r="AJ489" i="13"/>
  <c r="AI512" i="13"/>
  <c r="AG363" i="13"/>
  <c r="AJ345" i="13"/>
  <c r="AK322" i="13"/>
  <c r="AI262" i="13"/>
  <c r="AF295" i="13"/>
  <c r="AG230" i="13"/>
  <c r="AI550" i="13"/>
  <c r="AG435" i="13"/>
  <c r="AJ513" i="13"/>
  <c r="AH459" i="13"/>
  <c r="AK500" i="13"/>
  <c r="AJ485" i="13"/>
  <c r="AJ576" i="13"/>
  <c r="AH492" i="13"/>
  <c r="AK107" i="13"/>
  <c r="AG466" i="13"/>
  <c r="AF276" i="13"/>
  <c r="AG528" i="13"/>
  <c r="AG565" i="13"/>
  <c r="AK327" i="13"/>
  <c r="AF138" i="13"/>
  <c r="AG417" i="13"/>
  <c r="AK512" i="13"/>
  <c r="AK552" i="13"/>
  <c r="AF578" i="13"/>
  <c r="AF482" i="13"/>
  <c r="AF579" i="13"/>
  <c r="AF436" i="13"/>
  <c r="AI563" i="13"/>
  <c r="AH462" i="13"/>
  <c r="AF349" i="13"/>
  <c r="AJ493" i="13"/>
  <c r="AK577" i="13"/>
  <c r="AJ68" i="13"/>
  <c r="AG564" i="13"/>
  <c r="AJ455" i="13"/>
  <c r="AH559" i="13"/>
  <c r="AH277" i="13"/>
  <c r="AI427" i="13"/>
  <c r="AJ393" i="13"/>
  <c r="AF491" i="13"/>
  <c r="AG542" i="13"/>
  <c r="AF513" i="13"/>
  <c r="AF300" i="13"/>
  <c r="AG467" i="13"/>
  <c r="AK202" i="13"/>
  <c r="AJ71" i="13"/>
  <c r="AF330" i="13"/>
  <c r="AJ85" i="13"/>
  <c r="AG328" i="13"/>
  <c r="AG112" i="13"/>
  <c r="AG50" i="13"/>
  <c r="AI89" i="13"/>
  <c r="AI140" i="13"/>
  <c r="AH288" i="13"/>
  <c r="AF440" i="13"/>
  <c r="AG556" i="13"/>
  <c r="AH444" i="13"/>
  <c r="AK528" i="13"/>
  <c r="AH592" i="13"/>
  <c r="AG425" i="13"/>
  <c r="AK587" i="13"/>
  <c r="AG386" i="13"/>
  <c r="AH527" i="13"/>
  <c r="AG500" i="13"/>
  <c r="AI345" i="13"/>
  <c r="AK230" i="13"/>
  <c r="AF556" i="13"/>
  <c r="AK576" i="13"/>
  <c r="AG446" i="13"/>
  <c r="AH418" i="13"/>
  <c r="AJ591" i="13"/>
  <c r="AI147" i="13"/>
  <c r="AF356" i="13"/>
  <c r="AJ319" i="13"/>
  <c r="AJ361" i="13"/>
  <c r="AF525" i="13"/>
  <c r="AJ420" i="13"/>
  <c r="AI551" i="13"/>
  <c r="AF569" i="13"/>
  <c r="AG116" i="13"/>
  <c r="AH218" i="13"/>
  <c r="AH536" i="13"/>
  <c r="AI531" i="13"/>
  <c r="AH539" i="13"/>
  <c r="AH420" i="13"/>
  <c r="AG509" i="13"/>
  <c r="AF552" i="13"/>
  <c r="AH591" i="13"/>
  <c r="AG512" i="13"/>
  <c r="AG405" i="13"/>
  <c r="AJ462" i="13"/>
  <c r="AI439" i="13"/>
  <c r="AH18" i="13"/>
  <c r="AH530" i="13"/>
  <c r="AI574" i="13"/>
  <c r="AK565" i="13"/>
  <c r="AJ222" i="13"/>
  <c r="AG575" i="13"/>
  <c r="AG348" i="13"/>
  <c r="AF546" i="13"/>
  <c r="AH341" i="13"/>
  <c r="AK274" i="13"/>
  <c r="AH575" i="13"/>
  <c r="AG403" i="13"/>
  <c r="AF571" i="13"/>
  <c r="AJ435" i="13"/>
  <c r="AK525" i="13"/>
  <c r="AJ443" i="13"/>
  <c r="AF260" i="13"/>
  <c r="AK564" i="13"/>
  <c r="AI584" i="13"/>
  <c r="AI453" i="13"/>
  <c r="AG475" i="13"/>
  <c r="AG360" i="13"/>
  <c r="AJ447" i="13"/>
  <c r="AG259" i="13"/>
  <c r="AK440" i="13"/>
  <c r="AK129" i="13"/>
  <c r="AH568" i="13"/>
  <c r="AJ586" i="13"/>
  <c r="AI452" i="13"/>
  <c r="AG568" i="13"/>
  <c r="AJ580" i="13"/>
  <c r="AJ248" i="13"/>
  <c r="AH529" i="13"/>
  <c r="AI433" i="13"/>
  <c r="AF168" i="13"/>
  <c r="AG281" i="13"/>
  <c r="AK250" i="13"/>
  <c r="AG391" i="13"/>
  <c r="AJ475" i="13"/>
  <c r="AG377" i="13"/>
  <c r="AK171" i="13"/>
  <c r="AH553" i="13"/>
  <c r="AI486" i="13"/>
  <c r="AG566" i="13"/>
  <c r="AG482" i="13"/>
  <c r="AF359" i="13"/>
  <c r="AI544" i="13"/>
  <c r="AK394" i="13"/>
  <c r="AI251" i="13"/>
  <c r="AG355" i="13"/>
  <c r="AI285" i="13"/>
  <c r="AH440" i="13"/>
  <c r="AJ211" i="13"/>
  <c r="AI542" i="13"/>
  <c r="AF370" i="13"/>
  <c r="AG99" i="13"/>
  <c r="AK422" i="13"/>
  <c r="AI569" i="13"/>
  <c r="AK124" i="13"/>
  <c r="AI315" i="13"/>
  <c r="AI583" i="13"/>
  <c r="AH356" i="13"/>
  <c r="AJ374" i="13"/>
  <c r="AG539" i="13"/>
  <c r="AK103" i="13"/>
  <c r="AG268" i="13"/>
  <c r="AH381" i="13"/>
  <c r="AI488" i="13"/>
  <c r="AH182" i="13"/>
  <c r="AH398" i="13"/>
  <c r="AG290" i="13"/>
  <c r="AG76" i="13"/>
  <c r="AJ87" i="13"/>
  <c r="AI225" i="13"/>
  <c r="AG506" i="13"/>
  <c r="AH167" i="13"/>
  <c r="AI489" i="13"/>
  <c r="AF435" i="13"/>
  <c r="AH346" i="13"/>
  <c r="AG189" i="13"/>
  <c r="AG399" i="13"/>
  <c r="AF544" i="13"/>
  <c r="AG306" i="13"/>
  <c r="AI29" i="13"/>
  <c r="AJ117" i="13"/>
  <c r="AK114" i="13"/>
  <c r="AH376" i="13"/>
  <c r="AH273" i="13"/>
  <c r="AG513" i="13"/>
  <c r="AG30" i="13"/>
  <c r="AK308" i="13"/>
  <c r="AG581" i="13"/>
  <c r="AF367" i="13"/>
  <c r="AH303" i="13"/>
  <c r="AJ387" i="13"/>
  <c r="AI464" i="13"/>
  <c r="AJ300" i="13"/>
  <c r="AK224" i="13"/>
  <c r="AF403" i="13"/>
  <c r="AF257" i="13"/>
  <c r="AJ497" i="13"/>
  <c r="AH378" i="13"/>
  <c r="AI593" i="13"/>
  <c r="AK223" i="13"/>
  <c r="AH327" i="13"/>
  <c r="AH373" i="13"/>
  <c r="AJ418" i="13"/>
  <c r="AH352" i="13"/>
  <c r="AH496" i="13"/>
  <c r="AI122" i="13"/>
  <c r="AI568" i="13"/>
  <c r="AK466" i="13"/>
  <c r="AJ343" i="13"/>
  <c r="AI514" i="13"/>
  <c r="AG572" i="13"/>
  <c r="AK343" i="13"/>
  <c r="AG471" i="13"/>
  <c r="AJ285" i="13"/>
  <c r="AJ505" i="13"/>
  <c r="AG468" i="13"/>
  <c r="AH361" i="13"/>
  <c r="AG507" i="13"/>
  <c r="AJ559" i="13"/>
  <c r="AK571" i="13"/>
  <c r="AI498" i="13"/>
  <c r="AF496" i="13"/>
  <c r="AH448" i="13"/>
  <c r="AJ366" i="13"/>
  <c r="AI119" i="13"/>
  <c r="AK401" i="13"/>
  <c r="AJ350" i="13"/>
  <c r="AH249" i="13"/>
  <c r="AK485" i="13"/>
  <c r="AG451" i="13"/>
  <c r="AK375" i="13"/>
  <c r="AI548" i="13"/>
  <c r="AJ376" i="13"/>
  <c r="AG531" i="13"/>
  <c r="AK559" i="13"/>
  <c r="AI401" i="13"/>
  <c r="AJ261" i="13"/>
  <c r="AH512" i="13"/>
  <c r="AG525" i="13"/>
  <c r="AI382" i="13"/>
  <c r="AK469" i="13"/>
  <c r="AH233" i="13"/>
  <c r="AI475" i="13"/>
  <c r="AI536" i="13"/>
  <c r="AJ42" i="13"/>
  <c r="AH211" i="13"/>
  <c r="AK450" i="13"/>
  <c r="AI265" i="13"/>
  <c r="AH458" i="13"/>
  <c r="AK277" i="13"/>
  <c r="AK578" i="13"/>
  <c r="M252" i="10" l="1"/>
  <c r="M468" i="10"/>
  <c r="M470" i="10"/>
  <c r="M134" i="10"/>
  <c r="M487" i="10"/>
  <c r="M254" i="10"/>
  <c r="M497" i="10"/>
  <c r="M242" i="10"/>
  <c r="M260" i="10"/>
  <c r="M476" i="10"/>
  <c r="M461" i="10"/>
  <c r="M478" i="10"/>
  <c r="M456" i="10"/>
  <c r="M505" i="10"/>
  <c r="M250" i="10"/>
  <c r="M458" i="10"/>
  <c r="M379" i="10"/>
  <c r="M507" i="10"/>
  <c r="M245" i="10"/>
  <c r="M484" i="10"/>
  <c r="M469" i="10"/>
  <c r="M486" i="10"/>
  <c r="M503" i="10"/>
  <c r="M240" i="10"/>
  <c r="M464" i="10"/>
  <c r="M246" i="10"/>
  <c r="M130" i="10"/>
  <c r="M258" i="10"/>
  <c r="M492" i="10"/>
  <c r="M477" i="10"/>
  <c r="M494" i="10"/>
  <c r="M248" i="10"/>
  <c r="M472" i="10"/>
  <c r="M133" i="10"/>
  <c r="M457" i="10"/>
  <c r="M243" i="10"/>
  <c r="M500" i="10"/>
  <c r="M485" i="10"/>
  <c r="M239" i="10"/>
  <c r="M455" i="10"/>
  <c r="M256" i="10"/>
  <c r="M480" i="10"/>
  <c r="M241" i="10"/>
  <c r="M465" i="10"/>
  <c r="M238" i="10"/>
  <c r="M482" i="10"/>
  <c r="M251" i="10"/>
  <c r="M380" i="10"/>
  <c r="M508" i="10"/>
  <c r="M493" i="10"/>
  <c r="M236" i="10"/>
  <c r="M244" i="10"/>
  <c r="M460" i="10"/>
  <c r="M381" i="10"/>
  <c r="M462" i="10"/>
  <c r="M135" i="10"/>
  <c r="M479" i="10"/>
  <c r="M504" i="10"/>
  <c r="M489" i="10"/>
  <c r="M237" i="10"/>
  <c r="M506" i="10"/>
  <c r="M491" i="10"/>
  <c r="M473" i="10"/>
  <c r="M475" i="10"/>
  <c r="M483" i="10"/>
  <c r="M463" i="10"/>
  <c r="M249" i="10"/>
  <c r="M490" i="10"/>
  <c r="M131" i="10"/>
  <c r="M471" i="10"/>
  <c r="M257" i="10"/>
  <c r="M498" i="10"/>
  <c r="M247" i="10"/>
  <c r="M136" i="10"/>
  <c r="M255" i="10"/>
  <c r="M496" i="10"/>
  <c r="M129" i="10"/>
  <c r="M354" i="10"/>
  <c r="M259" i="10"/>
  <c r="M499" i="10"/>
  <c r="M253" i="10"/>
  <c r="M459" i="10"/>
  <c r="N131" i="10" l="1" a="1"/>
  <c r="N131" i="10" s="1"/>
  <c r="Q131" i="10" a="1"/>
  <c r="Q131" i="10" s="1"/>
  <c r="P131" i="10" a="1"/>
  <c r="P131" i="10" s="1"/>
  <c r="O131" i="10" a="1"/>
  <c r="O131" i="10" s="1"/>
  <c r="Q506" i="10" a="1"/>
  <c r="Q506" i="10" s="1"/>
  <c r="N506" i="10" a="1"/>
  <c r="N506" i="10" s="1"/>
  <c r="P506" i="10" a="1"/>
  <c r="P506" i="10" s="1"/>
  <c r="O506" i="10" a="1"/>
  <c r="O506" i="10" s="1"/>
  <c r="P354" i="10" a="1"/>
  <c r="P354" i="10" s="1"/>
  <c r="N354" i="10" a="1"/>
  <c r="N354" i="10" s="1"/>
  <c r="O354" i="10" a="1"/>
  <c r="O354" i="10" s="1"/>
  <c r="Q354" i="10" a="1"/>
  <c r="Q354" i="10" s="1"/>
  <c r="N471" i="10" a="1"/>
  <c r="N471" i="10" s="1"/>
  <c r="P471" i="10" a="1"/>
  <c r="P471" i="10" s="1"/>
  <c r="O471" i="10" a="1"/>
  <c r="O471" i="10" s="1"/>
  <c r="Q471" i="10" a="1"/>
  <c r="Q471" i="10" s="1"/>
  <c r="Q455" i="10" a="1"/>
  <c r="Q455" i="10" s="1"/>
  <c r="P455" i="10" a="1"/>
  <c r="P455" i="10" s="1"/>
  <c r="O455" i="10" a="1"/>
  <c r="O455" i="10" s="1"/>
  <c r="N455" i="10" a="1"/>
  <c r="N455" i="10" s="1"/>
  <c r="Q133" i="10" a="1"/>
  <c r="Q133" i="10" s="1"/>
  <c r="O133" i="10" a="1"/>
  <c r="O133" i="10" s="1"/>
  <c r="P133" i="10" a="1"/>
  <c r="P133" i="10" s="1"/>
  <c r="N133" i="10" a="1"/>
  <c r="N133" i="10" s="1"/>
  <c r="Q240" i="10" a="1"/>
  <c r="Q240" i="10" s="1"/>
  <c r="P240" i="10" a="1"/>
  <c r="P240" i="10" s="1"/>
  <c r="N240" i="10" a="1"/>
  <c r="N240" i="10" s="1"/>
  <c r="O240" i="10" a="1"/>
  <c r="O240" i="10" s="1"/>
  <c r="P484" i="10" a="1"/>
  <c r="P484" i="10" s="1"/>
  <c r="O484" i="10" a="1"/>
  <c r="O484" i="10" s="1"/>
  <c r="N484" i="10" a="1"/>
  <c r="N484" i="10" s="1"/>
  <c r="Q484" i="10" a="1"/>
  <c r="Q484" i="10" s="1"/>
  <c r="O478" i="10" a="1"/>
  <c r="O478" i="10" s="1"/>
  <c r="P478" i="10" a="1"/>
  <c r="P478" i="10" s="1"/>
  <c r="Q478" i="10" a="1"/>
  <c r="Q478" i="10" s="1"/>
  <c r="N478" i="10" a="1"/>
  <c r="N478" i="10" s="1"/>
  <c r="Q473" i="10" a="1"/>
  <c r="Q473" i="10" s="1"/>
  <c r="O473" i="10" a="1"/>
  <c r="O473" i="10" s="1"/>
  <c r="N473" i="10" a="1"/>
  <c r="N473" i="10" s="1"/>
  <c r="P473" i="10" a="1"/>
  <c r="P473" i="10" s="1"/>
  <c r="N491" i="10" a="1"/>
  <c r="N491" i="10" s="1"/>
  <c r="Q491" i="10" a="1"/>
  <c r="Q491" i="10" s="1"/>
  <c r="P491" i="10" a="1"/>
  <c r="P491" i="10" s="1"/>
  <c r="O491" i="10" a="1"/>
  <c r="O491" i="10" s="1"/>
  <c r="P237" i="10" a="1"/>
  <c r="P237" i="10" s="1"/>
  <c r="O237" i="10" a="1"/>
  <c r="O237" i="10" s="1"/>
  <c r="N237" i="10" a="1"/>
  <c r="N237" i="10" s="1"/>
  <c r="Q237" i="10" a="1"/>
  <c r="Q237" i="10" s="1"/>
  <c r="Q493" i="10" a="1"/>
  <c r="Q493" i="10" s="1"/>
  <c r="P493" i="10" a="1"/>
  <c r="P493" i="10" s="1"/>
  <c r="N493" i="10" a="1"/>
  <c r="N493" i="10" s="1"/>
  <c r="O493" i="10" a="1"/>
  <c r="O493" i="10" s="1"/>
  <c r="N238" i="10" a="1"/>
  <c r="N238" i="10" s="1"/>
  <c r="O238" i="10" a="1"/>
  <c r="O238" i="10" s="1"/>
  <c r="Q238" i="10" a="1"/>
  <c r="Q238" i="10" s="1"/>
  <c r="P238" i="10" a="1"/>
  <c r="P238" i="10" s="1"/>
  <c r="N243" i="10" a="1"/>
  <c r="N243" i="10" s="1"/>
  <c r="P243" i="10" a="1"/>
  <c r="P243" i="10" s="1"/>
  <c r="Q243" i="10" a="1"/>
  <c r="Q243" i="10" s="1"/>
  <c r="O243" i="10" a="1"/>
  <c r="O243" i="10" s="1"/>
  <c r="Q472" i="10" a="1"/>
  <c r="Q472" i="10" s="1"/>
  <c r="N472" i="10" a="1"/>
  <c r="N472" i="10" s="1"/>
  <c r="O472" i="10" a="1"/>
  <c r="O472" i="10" s="1"/>
  <c r="P472" i="10" a="1"/>
  <c r="P472" i="10" s="1"/>
  <c r="Q246" i="10" a="1"/>
  <c r="Q246" i="10" s="1"/>
  <c r="N246" i="10" a="1"/>
  <c r="N246" i="10" s="1"/>
  <c r="P246" i="10" a="1"/>
  <c r="P246" i="10" s="1"/>
  <c r="O246" i="10" a="1"/>
  <c r="O246" i="10" s="1"/>
  <c r="Q470" i="10" a="1"/>
  <c r="Q470" i="10" s="1"/>
  <c r="P470" i="10" a="1"/>
  <c r="P470" i="10" s="1"/>
  <c r="O470" i="10" a="1"/>
  <c r="O470" i="10" s="1"/>
  <c r="N470" i="10" a="1"/>
  <c r="N470" i="10" s="1"/>
  <c r="Q468" i="10" a="1"/>
  <c r="Q468" i="10" s="1"/>
  <c r="O468" i="10" a="1"/>
  <c r="O468" i="10" s="1"/>
  <c r="N468" i="10" a="1"/>
  <c r="N468" i="10" s="1"/>
  <c r="P468" i="10" a="1"/>
  <c r="P468" i="10" s="1"/>
  <c r="N379" i="10" a="1"/>
  <c r="N379" i="10" s="1"/>
  <c r="O379" i="10" a="1"/>
  <c r="O379" i="10" s="1"/>
  <c r="P379" i="10" a="1"/>
  <c r="P379" i="10" s="1"/>
  <c r="Q379" i="10" a="1"/>
  <c r="Q379" i="10" s="1"/>
  <c r="Q458" i="10" a="1"/>
  <c r="Q458" i="10" s="1"/>
  <c r="O458" i="10" a="1"/>
  <c r="O458" i="10" s="1"/>
  <c r="P458" i="10" a="1"/>
  <c r="P458" i="10" s="1"/>
  <c r="N458" i="10" a="1"/>
  <c r="N458" i="10" s="1"/>
  <c r="Q505" i="10" a="1"/>
  <c r="Q505" i="10" s="1"/>
  <c r="P505" i="10" a="1"/>
  <c r="P505" i="10" s="1"/>
  <c r="O505" i="10" a="1"/>
  <c r="O505" i="10" s="1"/>
  <c r="N505" i="10" a="1"/>
  <c r="N505" i="10" s="1"/>
  <c r="N260" i="10" a="1"/>
  <c r="N260" i="10" s="1"/>
  <c r="P260" i="10" a="1"/>
  <c r="P260" i="10" s="1"/>
  <c r="O260" i="10" a="1"/>
  <c r="O260" i="10" s="1"/>
  <c r="Q260" i="10" a="1"/>
  <c r="Q260" i="10" s="1"/>
  <c r="N136" i="10" a="1"/>
  <c r="N136" i="10" s="1"/>
  <c r="P136" i="10" a="1"/>
  <c r="P136" i="10" s="1"/>
  <c r="O136" i="10" a="1"/>
  <c r="O136" i="10" s="1"/>
  <c r="Q136" i="10" a="1"/>
  <c r="Q136" i="10" s="1"/>
  <c r="Q489" i="10" a="1"/>
  <c r="Q489" i="10" s="1"/>
  <c r="O489" i="10" a="1"/>
  <c r="O489" i="10" s="1"/>
  <c r="P489" i="10" a="1"/>
  <c r="P489" i="10" s="1"/>
  <c r="N489" i="10" a="1"/>
  <c r="N489" i="10" s="1"/>
  <c r="Q461" i="10" a="1"/>
  <c r="Q461" i="10" s="1"/>
  <c r="O461" i="10" a="1"/>
  <c r="O461" i="10" s="1"/>
  <c r="N461" i="10" a="1"/>
  <c r="N461" i="10" s="1"/>
  <c r="P461" i="10" a="1"/>
  <c r="P461" i="10" s="1"/>
  <c r="P254" i="10" a="1"/>
  <c r="P254" i="10" s="1"/>
  <c r="N254" i="10" a="1"/>
  <c r="N254" i="10" s="1"/>
  <c r="Q254" i="10" a="1"/>
  <c r="Q254" i="10" s="1"/>
  <c r="O254" i="10" a="1"/>
  <c r="O254" i="10" s="1"/>
  <c r="P252" i="10" a="1"/>
  <c r="P252" i="10" s="1"/>
  <c r="O252" i="10" a="1"/>
  <c r="O252" i="10" s="1"/>
  <c r="N252" i="10" a="1"/>
  <c r="N252" i="10" s="1"/>
  <c r="Q252" i="10" a="1"/>
  <c r="Q252" i="10" s="1"/>
  <c r="N459" i="10" a="1"/>
  <c r="N459" i="10" s="1"/>
  <c r="Q459" i="10" a="1"/>
  <c r="Q459" i="10" s="1"/>
  <c r="O459" i="10" a="1"/>
  <c r="O459" i="10" s="1"/>
  <c r="P459" i="10" a="1"/>
  <c r="P459" i="10" s="1"/>
  <c r="P463" i="10" a="1"/>
  <c r="P463" i="10" s="1"/>
  <c r="Q463" i="10" a="1"/>
  <c r="Q463" i="10" s="1"/>
  <c r="N463" i="10" a="1"/>
  <c r="N463" i="10" s="1"/>
  <c r="O463" i="10" a="1"/>
  <c r="O463" i="10" s="1"/>
  <c r="Q490" i="10" a="1"/>
  <c r="Q490" i="10" s="1"/>
  <c r="N490" i="10" a="1"/>
  <c r="N490" i="10" s="1"/>
  <c r="P490" i="10" a="1"/>
  <c r="P490" i="10" s="1"/>
  <c r="O490" i="10" a="1"/>
  <c r="O490" i="10" s="1"/>
  <c r="P248" i="10" a="1"/>
  <c r="P248" i="10" s="1"/>
  <c r="Q248" i="10" a="1"/>
  <c r="Q248" i="10" s="1"/>
  <c r="O248" i="10" a="1"/>
  <c r="O248" i="10" s="1"/>
  <c r="N248" i="10" a="1"/>
  <c r="N248" i="10" s="1"/>
  <c r="O494" i="10" a="1"/>
  <c r="O494" i="10" s="1"/>
  <c r="N494" i="10" a="1"/>
  <c r="N494" i="10" s="1"/>
  <c r="Q494" i="10" a="1"/>
  <c r="Q494" i="10" s="1"/>
  <c r="P494" i="10" a="1"/>
  <c r="P494" i="10" s="1"/>
  <c r="Q456" i="10" a="1"/>
  <c r="Q456" i="10" s="1"/>
  <c r="P456" i="10" a="1"/>
  <c r="P456" i="10" s="1"/>
  <c r="O456" i="10" a="1"/>
  <c r="O456" i="10" s="1"/>
  <c r="N456" i="10" a="1"/>
  <c r="N456" i="10" s="1"/>
  <c r="Q497" i="10" a="1"/>
  <c r="Q497" i="10" s="1"/>
  <c r="P497" i="10" a="1"/>
  <c r="P497" i="10" s="1"/>
  <c r="O497" i="10" a="1"/>
  <c r="O497" i="10" s="1"/>
  <c r="N497" i="10" a="1"/>
  <c r="N497" i="10" s="1"/>
  <c r="N259" i="10" a="1"/>
  <c r="N259" i="10" s="1"/>
  <c r="Q259" i="10" a="1"/>
  <c r="Q259" i="10" s="1"/>
  <c r="P259" i="10" a="1"/>
  <c r="P259" i="10" s="1"/>
  <c r="O259" i="10" a="1"/>
  <c r="O259" i="10" s="1"/>
  <c r="O255" i="10" a="1"/>
  <c r="O255" i="10" s="1"/>
  <c r="N255" i="10" a="1"/>
  <c r="N255" i="10" s="1"/>
  <c r="Q255" i="10" a="1"/>
  <c r="Q255" i="10" s="1"/>
  <c r="P255" i="10" a="1"/>
  <c r="P255" i="10" s="1"/>
  <c r="Q247" i="10" a="1"/>
  <c r="Q247" i="10" s="1"/>
  <c r="P247" i="10" a="1"/>
  <c r="P247" i="10" s="1"/>
  <c r="O247" i="10" a="1"/>
  <c r="O247" i="10" s="1"/>
  <c r="N247" i="10" a="1"/>
  <c r="N247" i="10" s="1"/>
  <c r="Q483" i="10" a="1"/>
  <c r="Q483" i="10" s="1"/>
  <c r="P483" i="10" a="1"/>
  <c r="P483" i="10" s="1"/>
  <c r="O483" i="10" a="1"/>
  <c r="O483" i="10" s="1"/>
  <c r="N483" i="10" a="1"/>
  <c r="N483" i="10" s="1"/>
  <c r="Q381" i="10" a="1"/>
  <c r="Q381" i="10" s="1"/>
  <c r="P381" i="10" a="1"/>
  <c r="P381" i="10" s="1"/>
  <c r="O381" i="10" a="1"/>
  <c r="O381" i="10" s="1"/>
  <c r="N381" i="10" a="1"/>
  <c r="N381" i="10" s="1"/>
  <c r="Q508" i="10" a="1"/>
  <c r="Q508" i="10" s="1"/>
  <c r="P508" i="10" a="1"/>
  <c r="P508" i="10" s="1"/>
  <c r="O508" i="10" a="1"/>
  <c r="O508" i="10" s="1"/>
  <c r="N508" i="10" a="1"/>
  <c r="N508" i="10" s="1"/>
  <c r="Q251" i="10" a="1"/>
  <c r="Q251" i="10" s="1"/>
  <c r="N251" i="10" a="1"/>
  <c r="N251" i="10" s="1"/>
  <c r="P251" i="10" a="1"/>
  <c r="P251" i="10" s="1"/>
  <c r="O251" i="10" a="1"/>
  <c r="O251" i="10" s="1"/>
  <c r="Q480" i="10" a="1"/>
  <c r="Q480" i="10" s="1"/>
  <c r="P480" i="10" a="1"/>
  <c r="P480" i="10" s="1"/>
  <c r="O480" i="10" a="1"/>
  <c r="O480" i="10" s="1"/>
  <c r="N480" i="10" a="1"/>
  <c r="N480" i="10" s="1"/>
  <c r="O258" i="10" a="1"/>
  <c r="O258" i="10" s="1"/>
  <c r="P258" i="10" a="1"/>
  <c r="P258" i="10" s="1"/>
  <c r="N258" i="10" a="1"/>
  <c r="N258" i="10" s="1"/>
  <c r="Q258" i="10" a="1"/>
  <c r="Q258" i="10" s="1"/>
  <c r="O503" i="10" a="1"/>
  <c r="O503" i="10" s="1"/>
  <c r="Q503" i="10" a="1"/>
  <c r="Q503" i="10" s="1"/>
  <c r="N503" i="10" a="1"/>
  <c r="N503" i="10" s="1"/>
  <c r="P503" i="10" a="1"/>
  <c r="P503" i="10" s="1"/>
  <c r="P250" i="10" a="1"/>
  <c r="P250" i="10" s="1"/>
  <c r="Q250" i="10" a="1"/>
  <c r="Q250" i="10" s="1"/>
  <c r="O250" i="10" a="1"/>
  <c r="O250" i="10" s="1"/>
  <c r="N250" i="10" a="1"/>
  <c r="N250" i="10" s="1"/>
  <c r="O239" i="10" a="1"/>
  <c r="O239" i="10" s="1"/>
  <c r="N239" i="10" a="1"/>
  <c r="N239" i="10" s="1"/>
  <c r="P239" i="10" a="1"/>
  <c r="P239" i="10" s="1"/>
  <c r="Q239" i="10" a="1"/>
  <c r="Q239" i="10" s="1"/>
  <c r="O257" i="10" a="1"/>
  <c r="O257" i="10" s="1"/>
  <c r="N257" i="10" a="1"/>
  <c r="N257" i="10" s="1"/>
  <c r="Q257" i="10" a="1"/>
  <c r="Q257" i="10" s="1"/>
  <c r="P257" i="10" a="1"/>
  <c r="P257" i="10" s="1"/>
  <c r="N244" i="10" a="1"/>
  <c r="N244" i="10" s="1"/>
  <c r="Q244" i="10" a="1"/>
  <c r="Q244" i="10" s="1"/>
  <c r="P244" i="10" a="1"/>
  <c r="P244" i="10" s="1"/>
  <c r="O244" i="10" a="1"/>
  <c r="O244" i="10" s="1"/>
  <c r="P482" i="10" a="1"/>
  <c r="P482" i="10" s="1"/>
  <c r="N482" i="10" a="1"/>
  <c r="N482" i="10" s="1"/>
  <c r="O482" i="10" a="1"/>
  <c r="O482" i="10" s="1"/>
  <c r="Q482" i="10" a="1"/>
  <c r="Q482" i="10" s="1"/>
  <c r="N469" i="10" a="1"/>
  <c r="N469" i="10" s="1"/>
  <c r="P469" i="10" a="1"/>
  <c r="P469" i="10" s="1"/>
  <c r="O469" i="10" a="1"/>
  <c r="O469" i="10" s="1"/>
  <c r="Q469" i="10" a="1"/>
  <c r="Q469" i="10" s="1"/>
  <c r="Q504" i="10" a="1"/>
  <c r="Q504" i="10" s="1"/>
  <c r="P504" i="10" a="1"/>
  <c r="P504" i="10" s="1"/>
  <c r="O504" i="10" a="1"/>
  <c r="O504" i="10" s="1"/>
  <c r="N504" i="10" a="1"/>
  <c r="N504" i="10" s="1"/>
  <c r="N465" i="10" a="1"/>
  <c r="N465" i="10" s="1"/>
  <c r="P465" i="10" a="1"/>
  <c r="P465" i="10" s="1"/>
  <c r="O465" i="10" a="1"/>
  <c r="O465" i="10" s="1"/>
  <c r="Q465" i="10" a="1"/>
  <c r="Q465" i="10" s="1"/>
  <c r="P485" i="10" a="1"/>
  <c r="P485" i="10" s="1"/>
  <c r="N485" i="10" a="1"/>
  <c r="N485" i="10" s="1"/>
  <c r="O485" i="10" a="1"/>
  <c r="O485" i="10" s="1"/>
  <c r="Q485" i="10" a="1"/>
  <c r="Q485" i="10" s="1"/>
  <c r="Q492" i="10" a="1"/>
  <c r="Q492" i="10" s="1"/>
  <c r="O492" i="10" a="1"/>
  <c r="O492" i="10" s="1"/>
  <c r="N492" i="10" a="1"/>
  <c r="N492" i="10" s="1"/>
  <c r="P492" i="10" a="1"/>
  <c r="P492" i="10" s="1"/>
  <c r="Q464" i="10" a="1"/>
  <c r="Q464" i="10" s="1"/>
  <c r="N464" i="10" a="1"/>
  <c r="N464" i="10" s="1"/>
  <c r="P464" i="10" a="1"/>
  <c r="P464" i="10" s="1"/>
  <c r="O464" i="10" a="1"/>
  <c r="O464" i="10" s="1"/>
  <c r="N253" i="10" a="1"/>
  <c r="N253" i="10" s="1"/>
  <c r="O253" i="10" a="1"/>
  <c r="O253" i="10" s="1"/>
  <c r="P253" i="10" a="1"/>
  <c r="P253" i="10" s="1"/>
  <c r="Q253" i="10" a="1"/>
  <c r="Q253" i="10" s="1"/>
  <c r="Q249" i="10" a="1"/>
  <c r="Q249" i="10" s="1"/>
  <c r="N249" i="10" a="1"/>
  <c r="N249" i="10" s="1"/>
  <c r="P249" i="10" a="1"/>
  <c r="P249" i="10" s="1"/>
  <c r="O249" i="10" a="1"/>
  <c r="O249" i="10" s="1"/>
  <c r="P479" i="10" a="1"/>
  <c r="P479" i="10" s="1"/>
  <c r="Q479" i="10" a="1"/>
  <c r="Q479" i="10" s="1"/>
  <c r="N479" i="10" a="1"/>
  <c r="N479" i="10" s="1"/>
  <c r="O479" i="10" a="1"/>
  <c r="O479" i="10" s="1"/>
  <c r="Q236" i="10" a="1"/>
  <c r="Q236" i="10" s="1"/>
  <c r="O236" i="10" a="1"/>
  <c r="O236" i="10" s="1"/>
  <c r="N236" i="10" a="1"/>
  <c r="N236" i="10" s="1"/>
  <c r="P236" i="10" a="1"/>
  <c r="P236" i="10" s="1"/>
  <c r="Q245" i="10" a="1"/>
  <c r="Q245" i="10" s="1"/>
  <c r="P245" i="10" a="1"/>
  <c r="P245" i="10" s="1"/>
  <c r="O245" i="10" a="1"/>
  <c r="O245" i="10" s="1"/>
  <c r="N245" i="10" a="1"/>
  <c r="N245" i="10" s="1"/>
  <c r="Q134" i="10" a="1"/>
  <c r="Q134" i="10" s="1"/>
  <c r="O134" i="10" a="1"/>
  <c r="O134" i="10" s="1"/>
  <c r="N134" i="10" a="1"/>
  <c r="N134" i="10" s="1"/>
  <c r="P134" i="10" a="1"/>
  <c r="P134" i="10" s="1"/>
  <c r="O129" i="10" a="1"/>
  <c r="O129" i="10" s="1"/>
  <c r="N129" i="10" a="1"/>
  <c r="N129" i="10" s="1"/>
  <c r="Q129" i="10" a="1"/>
  <c r="Q129" i="10" s="1"/>
  <c r="P129" i="10" a="1"/>
  <c r="P129" i="10" s="1"/>
  <c r="N475" i="10" a="1"/>
  <c r="N475" i="10" s="1"/>
  <c r="Q475" i="10" a="1"/>
  <c r="Q475" i="10" s="1"/>
  <c r="P475" i="10" a="1"/>
  <c r="P475" i="10" s="1"/>
  <c r="O475" i="10" a="1"/>
  <c r="O475" i="10" s="1"/>
  <c r="Q380" i="10" a="1"/>
  <c r="Q380" i="10" s="1"/>
  <c r="P380" i="10" a="1"/>
  <c r="P380" i="10" s="1"/>
  <c r="N380" i="10" a="1"/>
  <c r="N380" i="10" s="1"/>
  <c r="O380" i="10" a="1"/>
  <c r="O380" i="10" s="1"/>
  <c r="O241" i="10" a="1"/>
  <c r="O241" i="10" s="1"/>
  <c r="P241" i="10" a="1"/>
  <c r="P241" i="10" s="1"/>
  <c r="N241" i="10" a="1"/>
  <c r="N241" i="10" s="1"/>
  <c r="Q241" i="10" a="1"/>
  <c r="Q241" i="10" s="1"/>
  <c r="N130" i="10" a="1"/>
  <c r="N130" i="10" s="1"/>
  <c r="Q130" i="10" a="1"/>
  <c r="Q130" i="10" s="1"/>
  <c r="P130" i="10" a="1"/>
  <c r="P130" i="10" s="1"/>
  <c r="O130" i="10" a="1"/>
  <c r="O130" i="10" s="1"/>
  <c r="Q486" i="10" a="1"/>
  <c r="Q486" i="10" s="1"/>
  <c r="O486" i="10" a="1"/>
  <c r="O486" i="10" s="1"/>
  <c r="P486" i="10" a="1"/>
  <c r="P486" i="10" s="1"/>
  <c r="N486" i="10" a="1"/>
  <c r="N486" i="10" s="1"/>
  <c r="Q476" i="10" a="1"/>
  <c r="Q476" i="10" s="1"/>
  <c r="P476" i="10" a="1"/>
  <c r="P476" i="10" s="1"/>
  <c r="O476" i="10" a="1"/>
  <c r="O476" i="10" s="1"/>
  <c r="N476" i="10" a="1"/>
  <c r="N476" i="10" s="1"/>
  <c r="P242" i="10" a="1"/>
  <c r="P242" i="10" s="1"/>
  <c r="Q242" i="10" a="1"/>
  <c r="Q242" i="10" s="1"/>
  <c r="O242" i="10" a="1"/>
  <c r="O242" i="10" s="1"/>
  <c r="N242" i="10" a="1"/>
  <c r="N242" i="10" s="1"/>
  <c r="N487" i="10" a="1"/>
  <c r="N487" i="10" s="1"/>
  <c r="O487" i="10" a="1"/>
  <c r="O487" i="10" s="1"/>
  <c r="Q487" i="10" a="1"/>
  <c r="Q487" i="10" s="1"/>
  <c r="P487" i="10" a="1"/>
  <c r="P487" i="10" s="1"/>
  <c r="Q496" i="10" a="1"/>
  <c r="Q496" i="10" s="1"/>
  <c r="P496" i="10" a="1"/>
  <c r="P496" i="10" s="1"/>
  <c r="O496" i="10" a="1"/>
  <c r="O496" i="10" s="1"/>
  <c r="N496" i="10" a="1"/>
  <c r="N496" i="10" s="1"/>
  <c r="Q135" i="10" a="1"/>
  <c r="Q135" i="10" s="1"/>
  <c r="P135" i="10" a="1"/>
  <c r="P135" i="10" s="1"/>
  <c r="O135" i="10" a="1"/>
  <c r="O135" i="10" s="1"/>
  <c r="N135" i="10" a="1"/>
  <c r="N135" i="10" s="1"/>
  <c r="Q499" i="10" a="1"/>
  <c r="Q499" i="10" s="1"/>
  <c r="N499" i="10" a="1"/>
  <c r="N499" i="10" s="1"/>
  <c r="P499" i="10" a="1"/>
  <c r="P499" i="10" s="1"/>
  <c r="O499" i="10" a="1"/>
  <c r="O499" i="10" s="1"/>
  <c r="N498" i="10" a="1"/>
  <c r="N498" i="10" s="1"/>
  <c r="O498" i="10" a="1"/>
  <c r="O498" i="10" s="1"/>
  <c r="P498" i="10" a="1"/>
  <c r="P498" i="10" s="1"/>
  <c r="Q498" i="10" a="1"/>
  <c r="Q498" i="10" s="1"/>
  <c r="P462" i="10" a="1"/>
  <c r="P462" i="10" s="1"/>
  <c r="O462" i="10" a="1"/>
  <c r="O462" i="10" s="1"/>
  <c r="Q462" i="10" a="1"/>
  <c r="Q462" i="10" s="1"/>
  <c r="N462" i="10" a="1"/>
  <c r="N462" i="10" s="1"/>
  <c r="Q460" i="10" a="1"/>
  <c r="Q460" i="10" s="1"/>
  <c r="N460" i="10" a="1"/>
  <c r="N460" i="10" s="1"/>
  <c r="P460" i="10" a="1"/>
  <c r="P460" i="10" s="1"/>
  <c r="O460" i="10" a="1"/>
  <c r="O460" i="10" s="1"/>
  <c r="Q256" i="10" a="1"/>
  <c r="Q256" i="10" s="1"/>
  <c r="N256" i="10" a="1"/>
  <c r="N256" i="10" s="1"/>
  <c r="P256" i="10" a="1"/>
  <c r="P256" i="10" s="1"/>
  <c r="O256" i="10" a="1"/>
  <c r="O256" i="10" s="1"/>
  <c r="Q500" i="10" a="1"/>
  <c r="Q500" i="10" s="1"/>
  <c r="N500" i="10" a="1"/>
  <c r="N500" i="10" s="1"/>
  <c r="P500" i="10" a="1"/>
  <c r="P500" i="10" s="1"/>
  <c r="O500" i="10" a="1"/>
  <c r="O500" i="10" s="1"/>
  <c r="Q457" i="10" a="1"/>
  <c r="Q457" i="10" s="1"/>
  <c r="N457" i="10" a="1"/>
  <c r="N457" i="10" s="1"/>
  <c r="P457" i="10" a="1"/>
  <c r="P457" i="10" s="1"/>
  <c r="O457" i="10" a="1"/>
  <c r="O457" i="10" s="1"/>
  <c r="Q477" i="10" a="1"/>
  <c r="Q477" i="10" s="1"/>
  <c r="P477" i="10" a="1"/>
  <c r="P477" i="10" s="1"/>
  <c r="N477" i="10" a="1"/>
  <c r="N477" i="10" s="1"/>
  <c r="O477" i="10" a="1"/>
  <c r="O477" i="10" s="1"/>
  <c r="O507" i="10" a="1"/>
  <c r="O507" i="10" s="1"/>
  <c r="N507" i="10" a="1"/>
  <c r="N507" i="10" s="1"/>
  <c r="P507" i="10" a="1"/>
  <c r="P507" i="10" s="1"/>
  <c r="Q507" i="10" a="1"/>
  <c r="Q507" i="10" s="1"/>
  <c r="M319" i="13" l="1"/>
  <c r="M196" i="13"/>
  <c r="M448" i="13"/>
  <c r="M303" i="13"/>
  <c r="M208" i="13"/>
  <c r="M549" i="13"/>
  <c r="M528" i="13"/>
  <c r="M346" i="13"/>
  <c r="M201" i="13"/>
  <c r="M205" i="13"/>
  <c r="M534" i="13"/>
  <c r="M521" i="13"/>
  <c r="M338" i="13"/>
  <c r="M173" i="13"/>
  <c r="M147" i="13"/>
  <c r="M117" i="13"/>
  <c r="M430" i="13"/>
  <c r="M350" i="13"/>
  <c r="M322" i="13"/>
  <c r="M275" i="13"/>
  <c r="M220" i="13"/>
  <c r="M162" i="13"/>
  <c r="M525" i="13"/>
  <c r="M336" i="13"/>
  <c r="M65" i="13"/>
  <c r="M348" i="13"/>
  <c r="M226" i="13"/>
  <c r="M144" i="13"/>
  <c r="M73" i="13"/>
  <c r="M97" i="13"/>
  <c r="M106" i="13"/>
  <c r="M188" i="13"/>
  <c r="M288" i="13"/>
  <c r="M393" i="13"/>
  <c r="M531" i="13"/>
  <c r="M593" i="13"/>
  <c r="M394" i="13"/>
  <c r="M502" i="13"/>
  <c r="M578" i="13"/>
  <c r="M387" i="13"/>
  <c r="M520" i="13"/>
  <c r="M579" i="13"/>
  <c r="M315" i="13"/>
  <c r="M140" i="13"/>
  <c r="M221" i="13"/>
  <c r="M331" i="13"/>
  <c r="M446" i="13"/>
  <c r="M580" i="13"/>
  <c r="M108" i="13"/>
  <c r="M93" i="13"/>
  <c r="M193" i="13"/>
  <c r="M292" i="13"/>
  <c r="M406" i="13"/>
  <c r="M565" i="13"/>
  <c r="M123" i="13"/>
  <c r="M111" i="13"/>
  <c r="M184" i="13"/>
  <c r="M285" i="13"/>
  <c r="M398" i="13"/>
  <c r="M543" i="13"/>
  <c r="M281" i="13"/>
  <c r="M70" i="13"/>
  <c r="M143" i="13"/>
  <c r="M225" i="13"/>
  <c r="M325" i="13"/>
  <c r="M81" i="13"/>
  <c r="M105" i="13"/>
  <c r="M114" i="13"/>
  <c r="M197" i="13"/>
  <c r="M297" i="13"/>
  <c r="M402" i="13"/>
  <c r="M538" i="13"/>
  <c r="M115" i="13"/>
  <c r="M403" i="13"/>
  <c r="M519" i="13"/>
  <c r="M586" i="13"/>
  <c r="M395" i="13"/>
  <c r="M526" i="13"/>
  <c r="M587" i="13"/>
  <c r="M67" i="13"/>
  <c r="M156" i="13"/>
  <c r="M229" i="13"/>
  <c r="M345" i="13"/>
  <c r="M453" i="13"/>
  <c r="M588" i="13"/>
  <c r="M139" i="13"/>
  <c r="M102" i="13"/>
  <c r="M207" i="13"/>
  <c r="M302" i="13"/>
  <c r="M415" i="13"/>
  <c r="M573" i="13"/>
  <c r="M172" i="13"/>
  <c r="M118" i="13"/>
  <c r="M195" i="13"/>
  <c r="M293" i="13"/>
  <c r="M407" i="13"/>
  <c r="M558" i="13"/>
  <c r="M321" i="13"/>
  <c r="M78" i="13"/>
  <c r="M149" i="13"/>
  <c r="M233" i="13"/>
  <c r="M334" i="13"/>
  <c r="M433" i="13"/>
  <c r="M575" i="13"/>
  <c r="M169" i="13"/>
  <c r="M122" i="13"/>
  <c r="M113" i="13"/>
  <c r="M121" i="13"/>
  <c r="M204" i="13"/>
  <c r="M305" i="13"/>
  <c r="M411" i="13"/>
  <c r="M545" i="13"/>
  <c r="M212" i="13"/>
  <c r="M412" i="13"/>
  <c r="M532" i="13"/>
  <c r="M91" i="13"/>
  <c r="M404" i="13"/>
  <c r="M533" i="13"/>
  <c r="M198" i="13"/>
  <c r="M75" i="13"/>
  <c r="M163" i="13"/>
  <c r="M268" i="13"/>
  <c r="M388" i="13"/>
  <c r="M527" i="13"/>
  <c r="M90" i="13"/>
  <c r="M181" i="13"/>
  <c r="M110" i="13"/>
  <c r="M215" i="13"/>
  <c r="M309" i="13"/>
  <c r="M424" i="13"/>
  <c r="M581" i="13"/>
  <c r="M307" i="13"/>
  <c r="M126" i="13"/>
  <c r="M216" i="13"/>
  <c r="M310" i="13"/>
  <c r="M416" i="13"/>
  <c r="M566" i="13"/>
  <c r="M100" i="13"/>
  <c r="M87" i="13"/>
  <c r="M159" i="13"/>
  <c r="M263" i="13"/>
  <c r="M340" i="13"/>
  <c r="M441" i="13"/>
  <c r="M583" i="13"/>
  <c r="M177" i="13"/>
  <c r="M287" i="13"/>
  <c r="M171" i="13"/>
  <c r="M120" i="13"/>
  <c r="M137" i="13"/>
  <c r="M211" i="13"/>
  <c r="M313" i="13"/>
  <c r="M419" i="13"/>
  <c r="M552" i="13"/>
  <c r="M266" i="13"/>
  <c r="M421" i="13"/>
  <c r="M539" i="13"/>
  <c r="M132" i="13"/>
  <c r="M413" i="13"/>
  <c r="M540" i="13"/>
  <c r="M299" i="13"/>
  <c r="M84" i="13"/>
  <c r="M182" i="13"/>
  <c r="M283" i="13"/>
  <c r="M396" i="13"/>
  <c r="M541" i="13"/>
  <c r="M138" i="13"/>
  <c r="M213" i="13"/>
  <c r="M125" i="13"/>
  <c r="M222" i="13"/>
  <c r="M317" i="13"/>
  <c r="M431" i="13"/>
  <c r="M589" i="13"/>
  <c r="M69" i="13"/>
  <c r="M142" i="13"/>
  <c r="M224" i="13"/>
  <c r="M318" i="13"/>
  <c r="M425" i="13"/>
  <c r="M574" i="13"/>
  <c r="M146" i="13"/>
  <c r="M96" i="13"/>
  <c r="M167" i="13"/>
  <c r="M271" i="13"/>
  <c r="M347" i="13"/>
  <c r="M523" i="13"/>
  <c r="M591" i="13"/>
  <c r="M187" i="13"/>
  <c r="M295" i="13"/>
  <c r="M410" i="13"/>
  <c r="M537" i="13"/>
  <c r="M274" i="13"/>
  <c r="M72" i="13"/>
  <c r="M151" i="13"/>
  <c r="M219" i="13"/>
  <c r="M320" i="13"/>
  <c r="M428" i="13"/>
  <c r="M561" i="13"/>
  <c r="M329" i="13"/>
  <c r="M429" i="13"/>
  <c r="M546" i="13"/>
  <c r="M153" i="13"/>
  <c r="M422" i="13"/>
  <c r="M547" i="13"/>
  <c r="M66" i="13"/>
  <c r="M92" i="13"/>
  <c r="M192" i="13"/>
  <c r="M291" i="13"/>
  <c r="M405" i="13"/>
  <c r="M548" i="13"/>
  <c r="M152" i="13"/>
  <c r="M267" i="13"/>
  <c r="M141" i="13"/>
  <c r="M231" i="13"/>
  <c r="M323" i="13"/>
  <c r="M439" i="13"/>
  <c r="M107" i="13"/>
  <c r="M77" i="13"/>
  <c r="M148" i="13"/>
  <c r="M232" i="13"/>
  <c r="M324" i="13"/>
  <c r="M432" i="13"/>
  <c r="M582" i="13"/>
  <c r="M191" i="13"/>
  <c r="M104" i="13"/>
  <c r="M176" i="13"/>
  <c r="M278" i="13"/>
  <c r="M391" i="13"/>
  <c r="M529" i="13"/>
  <c r="M227" i="13"/>
  <c r="M203" i="13"/>
  <c r="M289" i="13"/>
  <c r="M80" i="13"/>
  <c r="M161" i="13"/>
  <c r="M265" i="13"/>
  <c r="M328" i="13"/>
  <c r="M435" i="13"/>
  <c r="M569" i="13"/>
  <c r="M343" i="13"/>
  <c r="M436" i="13"/>
  <c r="M553" i="13"/>
  <c r="M330" i="13"/>
  <c r="M64" i="13"/>
  <c r="M89" i="13"/>
  <c r="M170" i="13"/>
  <c r="M273" i="13"/>
  <c r="M342" i="13"/>
  <c r="M443" i="13"/>
  <c r="M577" i="13"/>
  <c r="M349" i="13"/>
  <c r="M79" i="13"/>
  <c r="M98" i="13"/>
  <c r="M178" i="13"/>
  <c r="M280" i="13"/>
  <c r="M385" i="13"/>
  <c r="M450" i="13"/>
  <c r="M585" i="13"/>
  <c r="M386" i="13"/>
  <c r="M451" i="13"/>
  <c r="M570" i="13"/>
  <c r="M344" i="13"/>
  <c r="M452" i="13"/>
  <c r="M571" i="13"/>
  <c r="M290" i="13"/>
  <c r="M124" i="13"/>
  <c r="M214" i="13"/>
  <c r="M316" i="13"/>
  <c r="M438" i="13"/>
  <c r="M572" i="13"/>
  <c r="M83" i="13"/>
  <c r="M85" i="13"/>
  <c r="M183" i="13"/>
  <c r="M284" i="13"/>
  <c r="M397" i="13"/>
  <c r="M557" i="13"/>
  <c r="M74" i="13"/>
  <c r="M103" i="13"/>
  <c r="M175" i="13"/>
  <c r="M277" i="13"/>
  <c r="M390" i="13"/>
  <c r="M535" i="13"/>
  <c r="M145" i="13"/>
  <c r="M300" i="13"/>
  <c r="M128" i="13"/>
  <c r="M217" i="13"/>
  <c r="M311" i="13"/>
  <c r="M417" i="13"/>
  <c r="M559" i="13"/>
  <c r="M444" i="13"/>
  <c r="M282" i="13"/>
  <c r="M423" i="13"/>
  <c r="M562" i="13"/>
  <c r="M101" i="13"/>
  <c r="M555" i="13"/>
  <c r="M269" i="13"/>
  <c r="M86" i="13"/>
  <c r="M440" i="13"/>
  <c r="M185" i="13"/>
  <c r="M550" i="13"/>
  <c r="M234" i="13"/>
  <c r="M392" i="13"/>
  <c r="M530" i="13"/>
  <c r="M337" i="13"/>
  <c r="M109" i="13"/>
  <c r="M564" i="13"/>
  <c r="M276" i="13"/>
  <c r="M95" i="13"/>
  <c r="M522" i="13"/>
  <c r="M202" i="13"/>
  <c r="M567" i="13"/>
  <c r="M272" i="13"/>
  <c r="M400" i="13"/>
  <c r="M437" i="13"/>
  <c r="M200" i="13"/>
  <c r="M190" i="13"/>
  <c r="M332" i="13"/>
  <c r="M158" i="13"/>
  <c r="M590" i="13"/>
  <c r="M286" i="13"/>
  <c r="M71" i="13"/>
  <c r="M279" i="13"/>
  <c r="M418" i="13"/>
  <c r="M551" i="13"/>
  <c r="M445" i="13"/>
  <c r="M206" i="13"/>
  <c r="M314" i="13"/>
  <c r="M389" i="13"/>
  <c r="M554" i="13"/>
  <c r="M301" i="13"/>
  <c r="M68" i="13"/>
  <c r="M447" i="13"/>
  <c r="M262" i="13"/>
  <c r="M199" i="13"/>
  <c r="M399" i="13"/>
  <c r="M150" i="13"/>
  <c r="M312" i="13"/>
  <c r="M434" i="13"/>
  <c r="M568" i="13"/>
  <c r="M563" i="13"/>
  <c r="M116" i="13"/>
  <c r="M414" i="13"/>
  <c r="M157" i="13"/>
  <c r="M179" i="13"/>
  <c r="M308" i="13"/>
  <c r="M339" i="13"/>
  <c r="M536" i="13"/>
  <c r="M341" i="13"/>
  <c r="M584" i="13"/>
  <c r="M76" i="13"/>
  <c r="M99" i="13"/>
  <c r="M88" i="13"/>
  <c r="M427" i="13"/>
  <c r="M592" i="13"/>
  <c r="M165" i="13"/>
  <c r="M228" i="13"/>
  <c r="M160" i="13"/>
  <c r="M442" i="13"/>
  <c r="M542" i="13"/>
  <c r="M112" i="13"/>
  <c r="M210" i="13"/>
  <c r="M449" i="13"/>
  <c r="M306" i="13"/>
  <c r="M119" i="13"/>
  <c r="M218" i="13"/>
  <c r="M524" i="13"/>
  <c r="M166" i="13"/>
  <c r="M294" i="13"/>
  <c r="M304" i="13"/>
  <c r="M544" i="13"/>
  <c r="M270" i="13"/>
  <c r="M409" i="13"/>
  <c r="M327" i="13"/>
  <c r="M333" i="13"/>
  <c r="M426" i="13"/>
  <c r="M335" i="13"/>
  <c r="M560" i="13"/>
  <c r="M576" i="13"/>
  <c r="M117" i="10"/>
  <c r="M77" i="10"/>
  <c r="M551" i="10"/>
  <c r="M158" i="10"/>
  <c r="M317" i="10"/>
  <c r="M91" i="10"/>
  <c r="M540" i="10"/>
  <c r="M85" i="10"/>
  <c r="M559" i="10"/>
  <c r="M520" i="10"/>
  <c r="M441" i="10"/>
  <c r="M268" i="10"/>
  <c r="M198" i="10"/>
  <c r="M439" i="10"/>
  <c r="M312" i="10"/>
  <c r="M225" i="10"/>
  <c r="M322" i="10"/>
  <c r="M84" i="10"/>
  <c r="M413" i="10"/>
  <c r="M103" i="10"/>
  <c r="M120" i="10"/>
  <c r="M105" i="10"/>
  <c r="M142" i="10"/>
  <c r="M66" i="10"/>
  <c r="M220" i="10"/>
  <c r="M175" i="10"/>
  <c r="M64" i="10"/>
  <c r="M173" i="10"/>
  <c r="M593" i="10"/>
  <c r="M546" i="10"/>
  <c r="M228" i="10"/>
  <c r="M172" i="10"/>
  <c r="M565" i="10"/>
  <c r="M396" i="10"/>
  <c r="M327" i="10"/>
  <c r="M216" i="10"/>
  <c r="M265" i="10"/>
  <c r="M234" i="10"/>
  <c r="M275" i="10"/>
  <c r="M272" i="10"/>
  <c r="M434" i="10"/>
  <c r="M72" i="10"/>
  <c r="M299" i="10"/>
  <c r="M226" i="10"/>
  <c r="M342" i="10"/>
  <c r="M591" i="10"/>
  <c r="M65" i="10"/>
  <c r="M203" i="10"/>
  <c r="M587" i="10"/>
  <c r="M309" i="10"/>
  <c r="M323" i="10"/>
  <c r="M108" i="10"/>
  <c r="M170" i="10"/>
  <c r="M545" i="10"/>
  <c r="M547" i="10"/>
  <c r="M124" i="10"/>
  <c r="M389" i="10"/>
  <c r="M79" i="10"/>
  <c r="M181" i="10"/>
  <c r="M81" i="10"/>
  <c r="M114" i="10"/>
  <c r="M68" i="10"/>
  <c r="M397" i="10"/>
  <c r="M182" i="10"/>
  <c r="M229" i="10"/>
  <c r="M584" i="10"/>
  <c r="M522" i="10"/>
  <c r="M443" i="10"/>
  <c r="M332" i="10"/>
  <c r="M422" i="10"/>
  <c r="M400" i="10"/>
  <c r="M289" i="10"/>
  <c r="M402" i="10"/>
  <c r="M148" i="10"/>
  <c r="M167" i="10"/>
  <c r="M184" i="10"/>
  <c r="M169" i="10"/>
  <c r="M138" i="10"/>
  <c r="M115" i="10"/>
  <c r="M284" i="10"/>
  <c r="M549" i="10"/>
  <c r="M128" i="10"/>
  <c r="M286" i="10"/>
  <c r="M197" i="10"/>
  <c r="M292" i="10"/>
  <c r="M557" i="10"/>
  <c r="M390" i="10"/>
  <c r="M526" i="10"/>
  <c r="M415" i="10"/>
  <c r="M288" i="10"/>
  <c r="M329" i="10"/>
  <c r="M442" i="10"/>
  <c r="M339" i="10"/>
  <c r="M552" i="10"/>
  <c r="M563" i="10"/>
  <c r="M75" i="10"/>
  <c r="M336" i="10"/>
  <c r="M191" i="10"/>
  <c r="M313" i="10"/>
  <c r="M200" i="10"/>
  <c r="M285" i="10"/>
  <c r="M554" i="10"/>
  <c r="M419" i="10"/>
  <c r="M451" i="10"/>
  <c r="M101" i="10"/>
  <c r="M531" i="10"/>
  <c r="M387" i="10"/>
  <c r="M409" i="10"/>
  <c r="M195" i="10"/>
  <c r="M410" i="10"/>
  <c r="M564" i="10"/>
  <c r="M519" i="10"/>
  <c r="M572" i="10"/>
  <c r="M116" i="10"/>
  <c r="M73" i="10"/>
  <c r="M579" i="10"/>
  <c r="M411" i="10"/>
  <c r="M290" i="10"/>
  <c r="M523" i="10"/>
  <c r="M421" i="10"/>
  <c r="M308" i="10"/>
  <c r="M188" i="10"/>
  <c r="M453" i="10"/>
  <c r="M143" i="10"/>
  <c r="M145" i="10"/>
  <c r="M178" i="10"/>
  <c r="M132" i="10"/>
  <c r="M87" i="10"/>
  <c r="M294" i="10"/>
  <c r="M214" i="10"/>
  <c r="M569" i="10"/>
  <c r="M586" i="10"/>
  <c r="M567" i="10"/>
  <c r="M385" i="10"/>
  <c r="M530" i="10"/>
  <c r="M212" i="10"/>
  <c r="M541" i="10"/>
  <c r="M231" i="10"/>
  <c r="M233" i="10"/>
  <c r="M202" i="10"/>
  <c r="M179" i="10"/>
  <c r="M348" i="10"/>
  <c r="M438" i="10"/>
  <c r="M303" i="10"/>
  <c r="M192" i="10"/>
  <c r="M113" i="10"/>
  <c r="M146" i="10"/>
  <c r="M90" i="10"/>
  <c r="M446" i="10"/>
  <c r="M300" i="10"/>
  <c r="M582" i="10"/>
  <c r="M524" i="10"/>
  <c r="M590" i="10"/>
  <c r="M440" i="10"/>
  <c r="M425" i="10"/>
  <c r="M427" i="10"/>
  <c r="M185" i="10"/>
  <c r="M407" i="10"/>
  <c r="M283" i="10"/>
  <c r="M213" i="10"/>
  <c r="M139" i="10"/>
  <c r="M319" i="10"/>
  <c r="M347" i="10"/>
  <c r="M74" i="10"/>
  <c r="M121" i="10"/>
  <c r="M219" i="10"/>
  <c r="M575" i="10"/>
  <c r="M416" i="10"/>
  <c r="M305" i="10"/>
  <c r="M580" i="10"/>
  <c r="M445" i="10"/>
  <c r="M83" i="10"/>
  <c r="M218" i="10"/>
  <c r="M435" i="10"/>
  <c r="M529" i="10"/>
  <c r="M437" i="10"/>
  <c r="M162" i="10"/>
  <c r="M581" i="10"/>
  <c r="M207" i="10"/>
  <c r="M96" i="10"/>
  <c r="M273" i="10"/>
  <c r="M196" i="10"/>
  <c r="M525" i="10"/>
  <c r="M151" i="10"/>
  <c r="M104" i="10"/>
  <c r="M89" i="10"/>
  <c r="M78" i="10"/>
  <c r="M206" i="10"/>
  <c r="M571" i="10"/>
  <c r="M548" i="10"/>
  <c r="M550" i="10"/>
  <c r="M277" i="10"/>
  <c r="M528" i="10"/>
  <c r="M449" i="10"/>
  <c r="M109" i="10"/>
  <c r="M276" i="10"/>
  <c r="M430" i="10"/>
  <c r="M295" i="10"/>
  <c r="M320" i="10"/>
  <c r="M297" i="10"/>
  <c r="M266" i="10"/>
  <c r="M436" i="10"/>
  <c r="M502" i="10"/>
  <c r="M391" i="10"/>
  <c r="M177" i="10"/>
  <c r="M210" i="10"/>
  <c r="M123" i="10"/>
  <c r="M444" i="10"/>
  <c r="M574" i="10"/>
  <c r="M388" i="10"/>
  <c r="M301" i="10"/>
  <c r="M588" i="10"/>
  <c r="M110" i="10"/>
  <c r="M543" i="10"/>
  <c r="M570" i="10"/>
  <c r="M190" i="10"/>
  <c r="M403" i="10"/>
  <c r="M80" i="10"/>
  <c r="M315" i="10"/>
  <c r="M282" i="10"/>
  <c r="M93" i="10"/>
  <c r="M562" i="10"/>
  <c r="M536" i="10"/>
  <c r="M205" i="10"/>
  <c r="M338" i="10"/>
  <c r="M67" i="10"/>
  <c r="M535" i="10"/>
  <c r="M539" i="10"/>
  <c r="M126" i="10"/>
  <c r="M201" i="10"/>
  <c r="M311" i="10"/>
  <c r="M316" i="10"/>
  <c r="M406" i="10"/>
  <c r="M271" i="10"/>
  <c r="M160" i="10"/>
  <c r="M337" i="10"/>
  <c r="M306" i="10"/>
  <c r="M589" i="10"/>
  <c r="M215" i="10"/>
  <c r="M232" i="10"/>
  <c r="M153" i="10"/>
  <c r="M122" i="10"/>
  <c r="M99" i="10"/>
  <c r="M269" i="10"/>
  <c r="M125" i="10"/>
  <c r="M310" i="10"/>
  <c r="M592" i="10"/>
  <c r="M577" i="10"/>
  <c r="M270" i="10"/>
  <c r="M340" i="10"/>
  <c r="M447" i="10"/>
  <c r="M393" i="10"/>
  <c r="M330" i="10"/>
  <c r="M307" i="10"/>
  <c r="M566" i="10"/>
  <c r="M328" i="10"/>
  <c r="M274" i="10"/>
  <c r="M187" i="10"/>
  <c r="M221" i="10"/>
  <c r="M452" i="10"/>
  <c r="M98" i="10"/>
  <c r="M71" i="10"/>
  <c r="M141" i="10"/>
  <c r="M568" i="10"/>
  <c r="M553" i="10"/>
  <c r="M86" i="10"/>
  <c r="M555" i="10"/>
  <c r="M426" i="10"/>
  <c r="M280" i="10"/>
  <c r="M537" i="10"/>
  <c r="M344" i="10"/>
  <c r="M208" i="10"/>
  <c r="M432" i="10"/>
  <c r="M102" i="10"/>
  <c r="M350" i="10"/>
  <c r="M222" i="10"/>
  <c r="M560" i="10"/>
  <c r="M527" i="10"/>
  <c r="M346" i="10"/>
  <c r="M544" i="10"/>
  <c r="M263" i="10"/>
  <c r="M152" i="10"/>
  <c r="M395" i="10"/>
  <c r="M321" i="10"/>
  <c r="M404" i="10"/>
  <c r="M335" i="10"/>
  <c r="M224" i="10"/>
  <c r="M433" i="10"/>
  <c r="M386" i="10"/>
  <c r="M324" i="10"/>
  <c r="M414" i="10"/>
  <c r="M279" i="10"/>
  <c r="M304" i="10"/>
  <c r="M217" i="10"/>
  <c r="M163" i="10"/>
  <c r="M76" i="10"/>
  <c r="M405" i="10"/>
  <c r="M95" i="10"/>
  <c r="M112" i="10"/>
  <c r="M118" i="10"/>
  <c r="M107" i="10"/>
  <c r="M428" i="10"/>
  <c r="M558" i="10"/>
  <c r="M119" i="10"/>
  <c r="M398" i="10"/>
  <c r="M150" i="10"/>
  <c r="M165" i="10"/>
  <c r="M534" i="10"/>
  <c r="M423" i="10"/>
  <c r="M448" i="10"/>
  <c r="M450" i="10"/>
  <c r="M412" i="10"/>
  <c r="M343" i="10"/>
  <c r="M392" i="10"/>
  <c r="M281" i="10"/>
  <c r="M314" i="10"/>
  <c r="M227" i="10"/>
  <c r="M140" i="10"/>
  <c r="M159" i="10"/>
  <c r="M176" i="10"/>
  <c r="M97" i="10"/>
  <c r="M171" i="10"/>
  <c r="M157" i="10"/>
  <c r="M70" i="10"/>
  <c r="M521" i="10"/>
  <c r="M538" i="10"/>
  <c r="M92" i="10"/>
  <c r="M333" i="10"/>
  <c r="M318" i="10"/>
  <c r="M583" i="10"/>
  <c r="M418" i="10"/>
  <c r="M166" i="10"/>
  <c r="M341" i="10"/>
  <c r="M278" i="10"/>
  <c r="M349" i="10"/>
  <c r="M573" i="10"/>
  <c r="M199" i="10"/>
  <c r="M88" i="10"/>
  <c r="M137" i="10"/>
  <c r="M106" i="10"/>
  <c r="M147" i="10"/>
  <c r="M399" i="10"/>
  <c r="M267" i="10"/>
  <c r="M193" i="10"/>
  <c r="M183" i="10"/>
  <c r="M144" i="10"/>
  <c r="M331" i="10"/>
  <c r="M111" i="10"/>
  <c r="M100" i="10"/>
  <c r="M211" i="10"/>
  <c r="M417" i="10"/>
  <c r="M532" i="10"/>
  <c r="M69" i="10"/>
  <c r="M576" i="10"/>
  <c r="M561" i="10"/>
  <c r="M578" i="10"/>
  <c r="M542" i="10"/>
  <c r="M431" i="10"/>
  <c r="M345" i="10"/>
  <c r="M394" i="10"/>
  <c r="M291" i="10"/>
  <c r="M204" i="10"/>
  <c r="M533" i="10"/>
  <c r="M287" i="10"/>
  <c r="M161" i="10"/>
  <c r="M293" i="10"/>
  <c r="M325" i="10"/>
  <c r="M302" i="10"/>
  <c r="M334" i="10"/>
  <c r="M262" i="10"/>
  <c r="M585" i="10"/>
  <c r="M149" i="10"/>
  <c r="M156" i="10"/>
  <c r="M429" i="10"/>
  <c r="M424" i="10"/>
  <c r="Q424" i="10" l="1" a="1"/>
  <c r="Q424" i="10" s="1"/>
  <c r="P424" i="10" a="1"/>
  <c r="P424" i="10" s="1"/>
  <c r="N424" i="10" a="1"/>
  <c r="N424" i="10" s="1"/>
  <c r="O424" i="10" a="1"/>
  <c r="O424" i="10" s="1"/>
  <c r="Q429" i="10" a="1"/>
  <c r="Q429" i="10" s="1"/>
  <c r="P429" i="10" a="1"/>
  <c r="P429" i="10" s="1"/>
  <c r="N429" i="10" a="1"/>
  <c r="N429" i="10" s="1"/>
  <c r="O429" i="10" a="1"/>
  <c r="O429" i="10" s="1"/>
  <c r="P156" i="10" a="1"/>
  <c r="P156" i="10" s="1"/>
  <c r="Q156" i="10" a="1"/>
  <c r="Q156" i="10" s="1"/>
  <c r="O156" i="10" a="1"/>
  <c r="O156" i="10" s="1"/>
  <c r="N156" i="10" a="1"/>
  <c r="N156" i="10" s="1"/>
  <c r="Q149" i="10" a="1"/>
  <c r="Q149" i="10" s="1"/>
  <c r="N149" i="10" a="1"/>
  <c r="N149" i="10" s="1"/>
  <c r="O149" i="10" a="1"/>
  <c r="O149" i="10" s="1"/>
  <c r="P149" i="10" a="1"/>
  <c r="P149" i="10" s="1"/>
  <c r="Q585" i="10" a="1"/>
  <c r="Q585" i="10" s="1"/>
  <c r="O585" i="10" a="1"/>
  <c r="O585" i="10" s="1"/>
  <c r="N585" i="10" a="1"/>
  <c r="N585" i="10" s="1"/>
  <c r="P585" i="10" a="1"/>
  <c r="P585" i="10" s="1"/>
  <c r="Q262" i="10" a="1"/>
  <c r="Q262" i="10" s="1"/>
  <c r="O262" i="10" a="1"/>
  <c r="O262" i="10" s="1"/>
  <c r="P262" i="10" a="1"/>
  <c r="P262" i="10" s="1"/>
  <c r="N262" i="10" a="1"/>
  <c r="N262" i="10" s="1"/>
  <c r="N334" i="10" a="1"/>
  <c r="N334" i="10" s="1"/>
  <c r="Q334" i="10" a="1"/>
  <c r="Q334" i="10" s="1"/>
  <c r="P334" i="10" a="1"/>
  <c r="P334" i="10" s="1"/>
  <c r="O334" i="10" a="1"/>
  <c r="O334" i="10" s="1"/>
  <c r="P302" i="10" a="1"/>
  <c r="P302" i="10" s="1"/>
  <c r="O302" i="10" a="1"/>
  <c r="O302" i="10" s="1"/>
  <c r="N302" i="10" a="1"/>
  <c r="N302" i="10" s="1"/>
  <c r="Q302" i="10" a="1"/>
  <c r="Q302" i="10" s="1"/>
  <c r="P325" i="10" a="1"/>
  <c r="P325" i="10" s="1"/>
  <c r="N325" i="10" a="1"/>
  <c r="N325" i="10" s="1"/>
  <c r="O325" i="10" a="1"/>
  <c r="O325" i="10" s="1"/>
  <c r="Q325" i="10" a="1"/>
  <c r="Q325" i="10" s="1"/>
  <c r="Q293" i="10" a="1"/>
  <c r="Q293" i="10" s="1"/>
  <c r="N293" i="10" a="1"/>
  <c r="N293" i="10" s="1"/>
  <c r="P293" i="10" a="1"/>
  <c r="P293" i="10" s="1"/>
  <c r="O293" i="10" a="1"/>
  <c r="O293" i="10" s="1"/>
  <c r="N161" i="10" a="1"/>
  <c r="N161" i="10" s="1"/>
  <c r="Q161" i="10" a="1"/>
  <c r="Q161" i="10" s="1"/>
  <c r="O161" i="10" a="1"/>
  <c r="O161" i="10" s="1"/>
  <c r="P161" i="10" a="1"/>
  <c r="P161" i="10" s="1"/>
  <c r="Q287" i="10" a="1"/>
  <c r="Q287" i="10" s="1"/>
  <c r="O287" i="10" a="1"/>
  <c r="O287" i="10" s="1"/>
  <c r="P287" i="10" a="1"/>
  <c r="P287" i="10" s="1"/>
  <c r="N287" i="10" a="1"/>
  <c r="N287" i="10" s="1"/>
  <c r="N533" i="10" a="1"/>
  <c r="N533" i="10" s="1"/>
  <c r="P533" i="10" a="1"/>
  <c r="P533" i="10" s="1"/>
  <c r="Q533" i="10" a="1"/>
  <c r="Q533" i="10" s="1"/>
  <c r="O533" i="10" a="1"/>
  <c r="O533" i="10" s="1"/>
  <c r="Q204" i="10" a="1"/>
  <c r="Q204" i="10" s="1"/>
  <c r="O204" i="10" a="1"/>
  <c r="O204" i="10" s="1"/>
  <c r="P204" i="10" a="1"/>
  <c r="P204" i="10" s="1"/>
  <c r="N204" i="10" a="1"/>
  <c r="N204" i="10" s="1"/>
  <c r="Q291" i="10" a="1"/>
  <c r="Q291" i="10" s="1"/>
  <c r="O291" i="10" a="1"/>
  <c r="O291" i="10" s="1"/>
  <c r="N291" i="10" a="1"/>
  <c r="N291" i="10" s="1"/>
  <c r="P291" i="10" a="1"/>
  <c r="P291" i="10" s="1"/>
  <c r="O394" i="10" a="1"/>
  <c r="O394" i="10" s="1"/>
  <c r="N394" i="10" a="1"/>
  <c r="N394" i="10" s="1"/>
  <c r="P394" i="10" a="1"/>
  <c r="P394" i="10" s="1"/>
  <c r="Q394" i="10" a="1"/>
  <c r="Q394" i="10" s="1"/>
  <c r="Q345" i="10" a="1"/>
  <c r="Q345" i="10" s="1"/>
  <c r="O345" i="10" a="1"/>
  <c r="O345" i="10" s="1"/>
  <c r="P345" i="10" a="1"/>
  <c r="P345" i="10" s="1"/>
  <c r="N345" i="10" a="1"/>
  <c r="N345" i="10" s="1"/>
  <c r="O431" i="10" a="1"/>
  <c r="O431" i="10" s="1"/>
  <c r="N431" i="10" a="1"/>
  <c r="N431" i="10" s="1"/>
  <c r="P431" i="10" a="1"/>
  <c r="P431" i="10" s="1"/>
  <c r="Q431" i="10" a="1"/>
  <c r="Q431" i="10" s="1"/>
  <c r="P542" i="10" a="1"/>
  <c r="P542" i="10" s="1"/>
  <c r="Q542" i="10" a="1"/>
  <c r="Q542" i="10" s="1"/>
  <c r="O542" i="10" a="1"/>
  <c r="O542" i="10" s="1"/>
  <c r="N542" i="10" a="1"/>
  <c r="N542" i="10" s="1"/>
  <c r="P578" i="10" a="1"/>
  <c r="P578" i="10" s="1"/>
  <c r="N578" i="10" a="1"/>
  <c r="N578" i="10" s="1"/>
  <c r="Q578" i="10" a="1"/>
  <c r="Q578" i="10" s="1"/>
  <c r="O578" i="10" a="1"/>
  <c r="O578" i="10" s="1"/>
  <c r="N561" i="10" a="1"/>
  <c r="N561" i="10" s="1"/>
  <c r="Q561" i="10" a="1"/>
  <c r="Q561" i="10" s="1"/>
  <c r="O561" i="10" a="1"/>
  <c r="O561" i="10" s="1"/>
  <c r="P561" i="10" a="1"/>
  <c r="P561" i="10" s="1"/>
  <c r="Q576" i="10" a="1"/>
  <c r="Q576" i="10" s="1"/>
  <c r="N576" i="10" a="1"/>
  <c r="N576" i="10" s="1"/>
  <c r="P576" i="10" a="1"/>
  <c r="P576" i="10" s="1"/>
  <c r="O576" i="10" a="1"/>
  <c r="O576" i="10" s="1"/>
  <c r="Q69" i="10" a="1"/>
  <c r="Q69" i="10" s="1"/>
  <c r="O69" i="10" a="1"/>
  <c r="O69" i="10" s="1"/>
  <c r="N69" i="10" a="1"/>
  <c r="N69" i="10" s="1"/>
  <c r="P69" i="10" a="1"/>
  <c r="P69" i="10" s="1"/>
  <c r="Q532" i="10" a="1"/>
  <c r="Q532" i="10" s="1"/>
  <c r="O532" i="10" a="1"/>
  <c r="O532" i="10" s="1"/>
  <c r="N532" i="10" a="1"/>
  <c r="N532" i="10" s="1"/>
  <c r="P532" i="10" a="1"/>
  <c r="P532" i="10" s="1"/>
  <c r="Q417" i="10" a="1"/>
  <c r="Q417" i="10" s="1"/>
  <c r="N417" i="10" a="1"/>
  <c r="N417" i="10" s="1"/>
  <c r="P417" i="10" a="1"/>
  <c r="P417" i="10" s="1"/>
  <c r="O417" i="10" a="1"/>
  <c r="O417" i="10" s="1"/>
  <c r="P211" i="10" a="1"/>
  <c r="P211" i="10" s="1"/>
  <c r="N211" i="10" a="1"/>
  <c r="N211" i="10" s="1"/>
  <c r="Q211" i="10" a="1"/>
  <c r="Q211" i="10" s="1"/>
  <c r="O211" i="10" a="1"/>
  <c r="O211" i="10" s="1"/>
  <c r="N100" i="10" a="1"/>
  <c r="N100" i="10" s="1"/>
  <c r="O100" i="10" a="1"/>
  <c r="O100" i="10" s="1"/>
  <c r="P100" i="10" a="1"/>
  <c r="P100" i="10" s="1"/>
  <c r="Q100" i="10" a="1"/>
  <c r="Q100" i="10" s="1"/>
  <c r="P111" i="10" a="1"/>
  <c r="P111" i="10" s="1"/>
  <c r="Q111" i="10" a="1"/>
  <c r="Q111" i="10" s="1"/>
  <c r="O111" i="10" a="1"/>
  <c r="O111" i="10" s="1"/>
  <c r="N111" i="10" a="1"/>
  <c r="N111" i="10" s="1"/>
  <c r="P331" i="10" a="1"/>
  <c r="P331" i="10" s="1"/>
  <c r="Q331" i="10" a="1"/>
  <c r="Q331" i="10" s="1"/>
  <c r="O331" i="10" a="1"/>
  <c r="O331" i="10" s="1"/>
  <c r="N331" i="10" a="1"/>
  <c r="N331" i="10" s="1"/>
  <c r="Q144" i="10" a="1"/>
  <c r="Q144" i="10" s="1"/>
  <c r="N144" i="10" a="1"/>
  <c r="N144" i="10" s="1"/>
  <c r="P144" i="10" a="1"/>
  <c r="P144" i="10" s="1"/>
  <c r="O144" i="10" a="1"/>
  <c r="O144" i="10" s="1"/>
  <c r="P183" i="10" a="1"/>
  <c r="P183" i="10" s="1"/>
  <c r="O183" i="10" a="1"/>
  <c r="O183" i="10" s="1"/>
  <c r="Q183" i="10" a="1"/>
  <c r="Q183" i="10" s="1"/>
  <c r="N183" i="10" a="1"/>
  <c r="N183" i="10" s="1"/>
  <c r="Q193" i="10" a="1"/>
  <c r="Q193" i="10" s="1"/>
  <c r="P193" i="10" a="1"/>
  <c r="P193" i="10" s="1"/>
  <c r="O193" i="10" a="1"/>
  <c r="O193" i="10" s="1"/>
  <c r="N193" i="10" a="1"/>
  <c r="N193" i="10" s="1"/>
  <c r="P267" i="10" a="1"/>
  <c r="P267" i="10" s="1"/>
  <c r="O267" i="10" a="1"/>
  <c r="O267" i="10" s="1"/>
  <c r="Q267" i="10" a="1"/>
  <c r="Q267" i="10" s="1"/>
  <c r="N267" i="10" a="1"/>
  <c r="N267" i="10" s="1"/>
  <c r="N399" i="10" a="1"/>
  <c r="N399" i="10" s="1"/>
  <c r="P399" i="10" a="1"/>
  <c r="P399" i="10" s="1"/>
  <c r="Q399" i="10" a="1"/>
  <c r="Q399" i="10" s="1"/>
  <c r="O399" i="10" a="1"/>
  <c r="O399" i="10" s="1"/>
  <c r="N147" i="10" a="1"/>
  <c r="N147" i="10" s="1"/>
  <c r="Q147" i="10" a="1"/>
  <c r="Q147" i="10" s="1"/>
  <c r="P147" i="10" a="1"/>
  <c r="P147" i="10" s="1"/>
  <c r="O147" i="10" a="1"/>
  <c r="O147" i="10" s="1"/>
  <c r="P106" i="10" a="1"/>
  <c r="P106" i="10" s="1"/>
  <c r="Q106" i="10" a="1"/>
  <c r="Q106" i="10" s="1"/>
  <c r="O106" i="10" a="1"/>
  <c r="O106" i="10" s="1"/>
  <c r="N106" i="10" a="1"/>
  <c r="N106" i="10" s="1"/>
  <c r="O137" i="10" a="1"/>
  <c r="O137" i="10" s="1"/>
  <c r="Q137" i="10" a="1"/>
  <c r="Q137" i="10" s="1"/>
  <c r="P137" i="10" a="1"/>
  <c r="P137" i="10" s="1"/>
  <c r="N137" i="10" a="1"/>
  <c r="N137" i="10" s="1"/>
  <c r="P88" i="10" a="1"/>
  <c r="P88" i="10" s="1"/>
  <c r="Q88" i="10" a="1"/>
  <c r="Q88" i="10" s="1"/>
  <c r="O88" i="10" a="1"/>
  <c r="O88" i="10" s="1"/>
  <c r="N88" i="10" a="1"/>
  <c r="N88" i="10" s="1"/>
  <c r="O199" i="10" a="1"/>
  <c r="O199" i="10" s="1"/>
  <c r="Q199" i="10" a="1"/>
  <c r="Q199" i="10" s="1"/>
  <c r="P199" i="10" a="1"/>
  <c r="P199" i="10" s="1"/>
  <c r="N199" i="10" a="1"/>
  <c r="N199" i="10" s="1"/>
  <c r="Q573" i="10" a="1"/>
  <c r="Q573" i="10" s="1"/>
  <c r="N573" i="10" a="1"/>
  <c r="N573" i="10" s="1"/>
  <c r="P573" i="10" a="1"/>
  <c r="P573" i="10" s="1"/>
  <c r="O573" i="10" a="1"/>
  <c r="O573" i="10" s="1"/>
  <c r="N349" i="10" a="1"/>
  <c r="N349" i="10" s="1"/>
  <c r="Q349" i="10" a="1"/>
  <c r="Q349" i="10" s="1"/>
  <c r="O349" i="10" a="1"/>
  <c r="O349" i="10" s="1"/>
  <c r="P349" i="10" a="1"/>
  <c r="P349" i="10" s="1"/>
  <c r="N278" i="10" a="1"/>
  <c r="N278" i="10" s="1"/>
  <c r="O278" i="10" a="1"/>
  <c r="O278" i="10" s="1"/>
  <c r="Q278" i="10" a="1"/>
  <c r="Q278" i="10" s="1"/>
  <c r="P278" i="10" a="1"/>
  <c r="P278" i="10" s="1"/>
  <c r="N341" i="10" a="1"/>
  <c r="N341" i="10" s="1"/>
  <c r="P341" i="10" a="1"/>
  <c r="P341" i="10" s="1"/>
  <c r="O341" i="10" a="1"/>
  <c r="O341" i="10" s="1"/>
  <c r="Q341" i="10" a="1"/>
  <c r="Q341" i="10" s="1"/>
  <c r="Q166" i="10" a="1"/>
  <c r="Q166" i="10" s="1"/>
  <c r="P166" i="10" a="1"/>
  <c r="P166" i="10" s="1"/>
  <c r="O166" i="10" a="1"/>
  <c r="O166" i="10" s="1"/>
  <c r="N166" i="10" a="1"/>
  <c r="N166" i="10" s="1"/>
  <c r="O418" i="10" a="1"/>
  <c r="O418" i="10" s="1"/>
  <c r="N418" i="10" a="1"/>
  <c r="N418" i="10" s="1"/>
  <c r="Q418" i="10" a="1"/>
  <c r="Q418" i="10" s="1"/>
  <c r="P418" i="10" a="1"/>
  <c r="P418" i="10" s="1"/>
  <c r="Q583" i="10" a="1"/>
  <c r="Q583" i="10" s="1"/>
  <c r="N583" i="10" a="1"/>
  <c r="N583" i="10" s="1"/>
  <c r="P583" i="10" a="1"/>
  <c r="P583" i="10" s="1"/>
  <c r="O583" i="10" a="1"/>
  <c r="O583" i="10" s="1"/>
  <c r="P318" i="10" a="1"/>
  <c r="P318" i="10" s="1"/>
  <c r="O318" i="10" a="1"/>
  <c r="O318" i="10" s="1"/>
  <c r="N318" i="10" a="1"/>
  <c r="N318" i="10" s="1"/>
  <c r="Q318" i="10" a="1"/>
  <c r="Q318" i="10" s="1"/>
  <c r="Q333" i="10" a="1"/>
  <c r="Q333" i="10" s="1"/>
  <c r="O333" i="10" a="1"/>
  <c r="O333" i="10" s="1"/>
  <c r="N333" i="10" a="1"/>
  <c r="N333" i="10" s="1"/>
  <c r="P333" i="10" a="1"/>
  <c r="P333" i="10" s="1"/>
  <c r="Q92" i="10" a="1"/>
  <c r="Q92" i="10" s="1"/>
  <c r="O92" i="10" a="1"/>
  <c r="O92" i="10" s="1"/>
  <c r="N92" i="10" a="1"/>
  <c r="N92" i="10" s="1"/>
  <c r="P92" i="10" a="1"/>
  <c r="P92" i="10" s="1"/>
  <c r="P538" i="10" a="1"/>
  <c r="P538" i="10" s="1"/>
  <c r="O538" i="10" a="1"/>
  <c r="O538" i="10" s="1"/>
  <c r="N538" i="10" a="1"/>
  <c r="N538" i="10" s="1"/>
  <c r="Q538" i="10" a="1"/>
  <c r="Q538" i="10" s="1"/>
  <c r="Q521" i="10" a="1"/>
  <c r="Q521" i="10" s="1"/>
  <c r="N521" i="10" a="1"/>
  <c r="N521" i="10" s="1"/>
  <c r="O521" i="10" a="1"/>
  <c r="O521" i="10" s="1"/>
  <c r="P521" i="10" a="1"/>
  <c r="P521" i="10" s="1"/>
  <c r="Q70" i="10" a="1"/>
  <c r="Q70" i="10" s="1"/>
  <c r="P70" i="10" a="1"/>
  <c r="P70" i="10" s="1"/>
  <c r="N70" i="10" a="1"/>
  <c r="N70" i="10" s="1"/>
  <c r="O70" i="10" a="1"/>
  <c r="O70" i="10" s="1"/>
  <c r="O157" i="10" a="1"/>
  <c r="O157" i="10" s="1"/>
  <c r="Q157" i="10" a="1"/>
  <c r="Q157" i="10" s="1"/>
  <c r="P157" i="10" a="1"/>
  <c r="P157" i="10" s="1"/>
  <c r="N157" i="10" a="1"/>
  <c r="N157" i="10" s="1"/>
  <c r="N171" i="10" a="1"/>
  <c r="N171" i="10" s="1"/>
  <c r="O171" i="10" a="1"/>
  <c r="O171" i="10" s="1"/>
  <c r="P171" i="10" a="1"/>
  <c r="P171" i="10" s="1"/>
  <c r="Q171" i="10" a="1"/>
  <c r="Q171" i="10" s="1"/>
  <c r="Q97" i="10" a="1"/>
  <c r="Q97" i="10" s="1"/>
  <c r="O97" i="10" a="1"/>
  <c r="O97" i="10" s="1"/>
  <c r="N97" i="10" a="1"/>
  <c r="N97" i="10" s="1"/>
  <c r="P97" i="10" a="1"/>
  <c r="P97" i="10" s="1"/>
  <c r="O176" i="10" a="1"/>
  <c r="O176" i="10" s="1"/>
  <c r="P176" i="10" a="1"/>
  <c r="P176" i="10" s="1"/>
  <c r="Q176" i="10" a="1"/>
  <c r="Q176" i="10" s="1"/>
  <c r="N176" i="10" a="1"/>
  <c r="N176" i="10" s="1"/>
  <c r="P159" i="10" a="1"/>
  <c r="P159" i="10" s="1"/>
  <c r="Q159" i="10" a="1"/>
  <c r="Q159" i="10" s="1"/>
  <c r="O159" i="10" a="1"/>
  <c r="O159" i="10" s="1"/>
  <c r="N159" i="10" a="1"/>
  <c r="N159" i="10" s="1"/>
  <c r="Q140" i="10" a="1"/>
  <c r="Q140" i="10" s="1"/>
  <c r="O140" i="10" a="1"/>
  <c r="O140" i="10" s="1"/>
  <c r="P140" i="10" a="1"/>
  <c r="P140" i="10" s="1"/>
  <c r="N140" i="10" a="1"/>
  <c r="N140" i="10" s="1"/>
  <c r="N227" i="10" a="1"/>
  <c r="N227" i="10" s="1"/>
  <c r="O227" i="10" a="1"/>
  <c r="O227" i="10" s="1"/>
  <c r="P227" i="10" a="1"/>
  <c r="P227" i="10" s="1"/>
  <c r="Q227" i="10" a="1"/>
  <c r="Q227" i="10" s="1"/>
  <c r="N314" i="10" a="1"/>
  <c r="N314" i="10" s="1"/>
  <c r="O314" i="10" a="1"/>
  <c r="O314" i="10" s="1"/>
  <c r="P314" i="10" a="1"/>
  <c r="P314" i="10" s="1"/>
  <c r="Q314" i="10" a="1"/>
  <c r="Q314" i="10" s="1"/>
  <c r="Q281" i="10" a="1"/>
  <c r="Q281" i="10" s="1"/>
  <c r="P281" i="10" a="1"/>
  <c r="P281" i="10" s="1"/>
  <c r="N281" i="10" a="1"/>
  <c r="N281" i="10" s="1"/>
  <c r="O281" i="10" a="1"/>
  <c r="O281" i="10" s="1"/>
  <c r="Q392" i="10" a="1"/>
  <c r="Q392" i="10" s="1"/>
  <c r="P392" i="10" a="1"/>
  <c r="P392" i="10" s="1"/>
  <c r="O392" i="10" a="1"/>
  <c r="O392" i="10" s="1"/>
  <c r="N392" i="10" a="1"/>
  <c r="N392" i="10" s="1"/>
  <c r="P343" i="10" a="1"/>
  <c r="P343" i="10" s="1"/>
  <c r="O343" i="10" a="1"/>
  <c r="O343" i="10" s="1"/>
  <c r="Q343" i="10" a="1"/>
  <c r="Q343" i="10" s="1"/>
  <c r="N343" i="10" a="1"/>
  <c r="N343" i="10" s="1"/>
  <c r="N412" i="10" a="1"/>
  <c r="N412" i="10" s="1"/>
  <c r="P412" i="10" a="1"/>
  <c r="P412" i="10" s="1"/>
  <c r="Q412" i="10" a="1"/>
  <c r="Q412" i="10" s="1"/>
  <c r="O412" i="10" a="1"/>
  <c r="O412" i="10" s="1"/>
  <c r="P450" i="10" a="1"/>
  <c r="P450" i="10" s="1"/>
  <c r="N450" i="10" a="1"/>
  <c r="N450" i="10" s="1"/>
  <c r="O450" i="10" a="1"/>
  <c r="O450" i="10" s="1"/>
  <c r="Q450" i="10" a="1"/>
  <c r="Q450" i="10" s="1"/>
  <c r="Q448" i="10" a="1"/>
  <c r="Q448" i="10" s="1"/>
  <c r="P448" i="10" a="1"/>
  <c r="P448" i="10" s="1"/>
  <c r="O448" i="10" a="1"/>
  <c r="O448" i="10" s="1"/>
  <c r="N448" i="10" a="1"/>
  <c r="N448" i="10" s="1"/>
  <c r="Q423" i="10" a="1"/>
  <c r="Q423" i="10" s="1"/>
  <c r="O423" i="10" a="1"/>
  <c r="O423" i="10" s="1"/>
  <c r="P423" i="10" a="1"/>
  <c r="P423" i="10" s="1"/>
  <c r="N423" i="10" a="1"/>
  <c r="N423" i="10" s="1"/>
  <c r="P534" i="10" a="1"/>
  <c r="P534" i="10" s="1"/>
  <c r="O534" i="10" a="1"/>
  <c r="O534" i="10" s="1"/>
  <c r="Q534" i="10" a="1"/>
  <c r="Q534" i="10" s="1"/>
  <c r="N534" i="10" a="1"/>
  <c r="N534" i="10" s="1"/>
  <c r="Q165" i="10" a="1"/>
  <c r="Q165" i="10" s="1"/>
  <c r="O165" i="10" a="1"/>
  <c r="O165" i="10" s="1"/>
  <c r="P165" i="10" a="1"/>
  <c r="P165" i="10" s="1"/>
  <c r="N165" i="10" a="1"/>
  <c r="N165" i="10" s="1"/>
  <c r="Q150" i="10" a="1"/>
  <c r="Q150" i="10" s="1"/>
  <c r="O150" i="10" a="1"/>
  <c r="O150" i="10" s="1"/>
  <c r="N150" i="10" a="1"/>
  <c r="N150" i="10" s="1"/>
  <c r="P150" i="10" a="1"/>
  <c r="P150" i="10" s="1"/>
  <c r="O398" i="10" a="1"/>
  <c r="O398" i="10" s="1"/>
  <c r="P398" i="10" a="1"/>
  <c r="P398" i="10" s="1"/>
  <c r="Q398" i="10" a="1"/>
  <c r="Q398" i="10" s="1"/>
  <c r="N398" i="10" a="1"/>
  <c r="N398" i="10" s="1"/>
  <c r="Q119" i="10" a="1"/>
  <c r="Q119" i="10" s="1"/>
  <c r="O119" i="10" a="1"/>
  <c r="O119" i="10" s="1"/>
  <c r="N119" i="10" a="1"/>
  <c r="N119" i="10" s="1"/>
  <c r="P119" i="10" a="1"/>
  <c r="P119" i="10" s="1"/>
  <c r="N558" i="10" a="1"/>
  <c r="N558" i="10" s="1"/>
  <c r="O558" i="10" a="1"/>
  <c r="O558" i="10" s="1"/>
  <c r="Q558" i="10" a="1"/>
  <c r="Q558" i="10" s="1"/>
  <c r="P558" i="10" a="1"/>
  <c r="P558" i="10" s="1"/>
  <c r="O428" i="10" a="1"/>
  <c r="O428" i="10" s="1"/>
  <c r="N428" i="10" a="1"/>
  <c r="N428" i="10" s="1"/>
  <c r="Q428" i="10" a="1"/>
  <c r="Q428" i="10" s="1"/>
  <c r="P428" i="10" a="1"/>
  <c r="P428" i="10" s="1"/>
  <c r="Q107" i="10" a="1"/>
  <c r="Q107" i="10" s="1"/>
  <c r="P107" i="10" a="1"/>
  <c r="P107" i="10" s="1"/>
  <c r="N107" i="10" a="1"/>
  <c r="N107" i="10" s="1"/>
  <c r="O107" i="10" a="1"/>
  <c r="O107" i="10" s="1"/>
  <c r="N118" i="10" a="1"/>
  <c r="N118" i="10" s="1"/>
  <c r="O118" i="10" a="1"/>
  <c r="O118" i="10" s="1"/>
  <c r="P118" i="10" a="1"/>
  <c r="P118" i="10" s="1"/>
  <c r="Q118" i="10" a="1"/>
  <c r="Q118" i="10" s="1"/>
  <c r="Q112" i="10" a="1"/>
  <c r="Q112" i="10" s="1"/>
  <c r="P112" i="10" a="1"/>
  <c r="P112" i="10" s="1"/>
  <c r="N112" i="10" a="1"/>
  <c r="N112" i="10" s="1"/>
  <c r="O112" i="10" a="1"/>
  <c r="O112" i="10" s="1"/>
  <c r="P95" i="10" a="1"/>
  <c r="P95" i="10" s="1"/>
  <c r="Q95" i="10" a="1"/>
  <c r="Q95" i="10" s="1"/>
  <c r="O95" i="10" a="1"/>
  <c r="O95" i="10" s="1"/>
  <c r="N95" i="10" a="1"/>
  <c r="N95" i="10" s="1"/>
  <c r="P405" i="10" a="1"/>
  <c r="P405" i="10" s="1"/>
  <c r="O405" i="10" a="1"/>
  <c r="O405" i="10" s="1"/>
  <c r="N405" i="10" a="1"/>
  <c r="N405" i="10" s="1"/>
  <c r="Q405" i="10" a="1"/>
  <c r="Q405" i="10" s="1"/>
  <c r="Q76" i="10" a="1"/>
  <c r="Q76" i="10" s="1"/>
  <c r="O76" i="10" a="1"/>
  <c r="O76" i="10" s="1"/>
  <c r="P76" i="10" a="1"/>
  <c r="P76" i="10" s="1"/>
  <c r="N76" i="10" a="1"/>
  <c r="N76" i="10" s="1"/>
  <c r="N163" i="10" a="1"/>
  <c r="N163" i="10" s="1"/>
  <c r="Q163" i="10" a="1"/>
  <c r="Q163" i="10" s="1"/>
  <c r="P163" i="10" a="1"/>
  <c r="P163" i="10" s="1"/>
  <c r="O163" i="10" a="1"/>
  <c r="O163" i="10" s="1"/>
  <c r="Q217" i="10" a="1"/>
  <c r="Q217" i="10" s="1"/>
  <c r="O217" i="10" a="1"/>
  <c r="O217" i="10" s="1"/>
  <c r="P217" i="10" a="1"/>
  <c r="P217" i="10" s="1"/>
  <c r="N217" i="10" a="1"/>
  <c r="N217" i="10" s="1"/>
  <c r="Q304" i="10" a="1"/>
  <c r="Q304" i="10" s="1"/>
  <c r="P304" i="10" a="1"/>
  <c r="P304" i="10" s="1"/>
  <c r="O304" i="10" a="1"/>
  <c r="O304" i="10" s="1"/>
  <c r="N304" i="10" a="1"/>
  <c r="N304" i="10" s="1"/>
  <c r="N279" i="10" a="1"/>
  <c r="N279" i="10" s="1"/>
  <c r="Q279" i="10" a="1"/>
  <c r="Q279" i="10" s="1"/>
  <c r="P279" i="10" a="1"/>
  <c r="P279" i="10" s="1"/>
  <c r="O279" i="10" a="1"/>
  <c r="O279" i="10" s="1"/>
  <c r="O414" i="10" a="1"/>
  <c r="O414" i="10" s="1"/>
  <c r="P414" i="10" a="1"/>
  <c r="P414" i="10" s="1"/>
  <c r="N414" i="10" a="1"/>
  <c r="N414" i="10" s="1"/>
  <c r="Q414" i="10" a="1"/>
  <c r="Q414" i="10" s="1"/>
  <c r="Q324" i="10" a="1"/>
  <c r="Q324" i="10" s="1"/>
  <c r="N324" i="10" a="1"/>
  <c r="N324" i="10" s="1"/>
  <c r="P324" i="10" a="1"/>
  <c r="P324" i="10" s="1"/>
  <c r="O324" i="10" a="1"/>
  <c r="O324" i="10" s="1"/>
  <c r="P386" i="10" a="1"/>
  <c r="P386" i="10" s="1"/>
  <c r="Q386" i="10" a="1"/>
  <c r="Q386" i="10" s="1"/>
  <c r="O386" i="10" a="1"/>
  <c r="O386" i="10" s="1"/>
  <c r="N386" i="10" a="1"/>
  <c r="N386" i="10" s="1"/>
  <c r="N433" i="10" a="1"/>
  <c r="N433" i="10" s="1"/>
  <c r="O433" i="10" a="1"/>
  <c r="O433" i="10" s="1"/>
  <c r="P433" i="10" a="1"/>
  <c r="P433" i="10" s="1"/>
  <c r="Q433" i="10" a="1"/>
  <c r="Q433" i="10" s="1"/>
  <c r="O224" i="10" a="1"/>
  <c r="O224" i="10" s="1"/>
  <c r="Q224" i="10" a="1"/>
  <c r="Q224" i="10" s="1"/>
  <c r="P224" i="10" a="1"/>
  <c r="P224" i="10" s="1"/>
  <c r="N224" i="10" a="1"/>
  <c r="N224" i="10" s="1"/>
  <c r="O335" i="10" a="1"/>
  <c r="O335" i="10" s="1"/>
  <c r="N335" i="10" a="1"/>
  <c r="N335" i="10" s="1"/>
  <c r="Q335" i="10" a="1"/>
  <c r="Q335" i="10" s="1"/>
  <c r="P335" i="10" a="1"/>
  <c r="P335" i="10" s="1"/>
  <c r="P404" i="10" a="1"/>
  <c r="P404" i="10" s="1"/>
  <c r="Q404" i="10" a="1"/>
  <c r="Q404" i="10" s="1"/>
  <c r="N404" i="10" a="1"/>
  <c r="N404" i="10" s="1"/>
  <c r="O404" i="10" a="1"/>
  <c r="O404" i="10" s="1"/>
  <c r="Q321" i="10" a="1"/>
  <c r="Q321" i="10" s="1"/>
  <c r="P321" i="10" a="1"/>
  <c r="P321" i="10" s="1"/>
  <c r="N321" i="10" a="1"/>
  <c r="N321" i="10" s="1"/>
  <c r="O321" i="10" a="1"/>
  <c r="O321" i="10" s="1"/>
  <c r="P395" i="10" a="1"/>
  <c r="P395" i="10" s="1"/>
  <c r="N395" i="10" a="1"/>
  <c r="N395" i="10" s="1"/>
  <c r="O395" i="10" a="1"/>
  <c r="O395" i="10" s="1"/>
  <c r="Q395" i="10" a="1"/>
  <c r="Q395" i="10" s="1"/>
  <c r="N152" i="10" a="1"/>
  <c r="N152" i="10" s="1"/>
  <c r="O152" i="10" a="1"/>
  <c r="O152" i="10" s="1"/>
  <c r="Q152" i="10" a="1"/>
  <c r="Q152" i="10" s="1"/>
  <c r="P152" i="10" a="1"/>
  <c r="P152" i="10" s="1"/>
  <c r="Q263" i="10" a="1"/>
  <c r="Q263" i="10" s="1"/>
  <c r="P263" i="10" a="1"/>
  <c r="P263" i="10" s="1"/>
  <c r="O263" i="10" a="1"/>
  <c r="O263" i="10" s="1"/>
  <c r="N263" i="10" a="1"/>
  <c r="N263" i="10" s="1"/>
  <c r="Q544" i="10" a="1"/>
  <c r="Q544" i="10" s="1"/>
  <c r="P544" i="10" a="1"/>
  <c r="P544" i="10" s="1"/>
  <c r="O544" i="10" a="1"/>
  <c r="O544" i="10" s="1"/>
  <c r="N544" i="10" a="1"/>
  <c r="N544" i="10" s="1"/>
  <c r="N346" i="10" a="1"/>
  <c r="N346" i="10" s="1"/>
  <c r="Q346" i="10" a="1"/>
  <c r="Q346" i="10" s="1"/>
  <c r="P346" i="10" a="1"/>
  <c r="P346" i="10" s="1"/>
  <c r="O346" i="10" a="1"/>
  <c r="O346" i="10" s="1"/>
  <c r="P527" i="10" a="1"/>
  <c r="P527" i="10" s="1"/>
  <c r="Q527" i="10" a="1"/>
  <c r="Q527" i="10" s="1"/>
  <c r="O527" i="10" a="1"/>
  <c r="O527" i="10" s="1"/>
  <c r="N527" i="10" a="1"/>
  <c r="N527" i="10" s="1"/>
  <c r="Q560" i="10" a="1"/>
  <c r="Q560" i="10" s="1"/>
  <c r="P560" i="10" a="1"/>
  <c r="P560" i="10" s="1"/>
  <c r="O560" i="10" a="1"/>
  <c r="O560" i="10" s="1"/>
  <c r="N560" i="10" a="1"/>
  <c r="N560" i="10" s="1"/>
  <c r="P222" i="10" a="1"/>
  <c r="P222" i="10" s="1"/>
  <c r="N222" i="10" a="1"/>
  <c r="N222" i="10" s="1"/>
  <c r="Q222" i="10" a="1"/>
  <c r="Q222" i="10" s="1"/>
  <c r="O222" i="10" a="1"/>
  <c r="O222" i="10" s="1"/>
  <c r="P350" i="10" a="1"/>
  <c r="P350" i="10" s="1"/>
  <c r="N350" i="10" a="1"/>
  <c r="N350" i="10" s="1"/>
  <c r="Q350" i="10" a="1"/>
  <c r="Q350" i="10" s="1"/>
  <c r="O350" i="10" a="1"/>
  <c r="O350" i="10" s="1"/>
  <c r="Q102" i="10" a="1"/>
  <c r="Q102" i="10" s="1"/>
  <c r="P102" i="10" a="1"/>
  <c r="P102" i="10" s="1"/>
  <c r="O102" i="10" a="1"/>
  <c r="O102" i="10" s="1"/>
  <c r="N102" i="10" a="1"/>
  <c r="N102" i="10" s="1"/>
  <c r="Q432" i="10" a="1"/>
  <c r="Q432" i="10" s="1"/>
  <c r="P432" i="10" a="1"/>
  <c r="P432" i="10" s="1"/>
  <c r="O432" i="10" a="1"/>
  <c r="O432" i="10" s="1"/>
  <c r="N432" i="10" a="1"/>
  <c r="N432" i="10" s="1"/>
  <c r="P208" i="10" a="1"/>
  <c r="P208" i="10" s="1"/>
  <c r="Q208" i="10" a="1"/>
  <c r="Q208" i="10" s="1"/>
  <c r="O208" i="10" a="1"/>
  <c r="O208" i="10" s="1"/>
  <c r="N208" i="10" a="1"/>
  <c r="N208" i="10" s="1"/>
  <c r="O344" i="10" a="1"/>
  <c r="O344" i="10" s="1"/>
  <c r="Q344" i="10" a="1"/>
  <c r="Q344" i="10" s="1"/>
  <c r="N344" i="10" a="1"/>
  <c r="N344" i="10" s="1"/>
  <c r="P344" i="10" a="1"/>
  <c r="P344" i="10" s="1"/>
  <c r="Q537" i="10" a="1"/>
  <c r="Q537" i="10" s="1"/>
  <c r="O537" i="10" a="1"/>
  <c r="O537" i="10" s="1"/>
  <c r="N537" i="10" a="1"/>
  <c r="N537" i="10" s="1"/>
  <c r="P537" i="10" a="1"/>
  <c r="P537" i="10" s="1"/>
  <c r="Q280" i="10" a="1"/>
  <c r="Q280" i="10" s="1"/>
  <c r="P280" i="10" a="1"/>
  <c r="P280" i="10" s="1"/>
  <c r="N280" i="10" a="1"/>
  <c r="N280" i="10" s="1"/>
  <c r="O280" i="10" a="1"/>
  <c r="O280" i="10" s="1"/>
  <c r="N426" i="10" a="1"/>
  <c r="N426" i="10" s="1"/>
  <c r="Q426" i="10" a="1"/>
  <c r="Q426" i="10" s="1"/>
  <c r="P426" i="10" a="1"/>
  <c r="P426" i="10" s="1"/>
  <c r="O426" i="10" a="1"/>
  <c r="O426" i="10" s="1"/>
  <c r="P555" i="10" a="1"/>
  <c r="P555" i="10" s="1"/>
  <c r="Q555" i="10" a="1"/>
  <c r="Q555" i="10" s="1"/>
  <c r="O555" i="10" a="1"/>
  <c r="O555" i="10" s="1"/>
  <c r="N555" i="10" a="1"/>
  <c r="N555" i="10" s="1"/>
  <c r="P86" i="10" a="1"/>
  <c r="P86" i="10" s="1"/>
  <c r="N86" i="10" a="1"/>
  <c r="N86" i="10" s="1"/>
  <c r="O86" i="10" a="1"/>
  <c r="O86" i="10" s="1"/>
  <c r="Q86" i="10" a="1"/>
  <c r="Q86" i="10" s="1"/>
  <c r="Q553" i="10" a="1"/>
  <c r="Q553" i="10" s="1"/>
  <c r="P553" i="10" a="1"/>
  <c r="P553" i="10" s="1"/>
  <c r="O553" i="10" a="1"/>
  <c r="O553" i="10" s="1"/>
  <c r="N553" i="10" a="1"/>
  <c r="N553" i="10" s="1"/>
  <c r="Q568" i="10" a="1"/>
  <c r="Q568" i="10" s="1"/>
  <c r="O568" i="10" a="1"/>
  <c r="O568" i="10" s="1"/>
  <c r="P568" i="10" a="1"/>
  <c r="P568" i="10" s="1"/>
  <c r="N568" i="10" a="1"/>
  <c r="N568" i="10" s="1"/>
  <c r="O141" i="10" a="1"/>
  <c r="O141" i="10" s="1"/>
  <c r="Q141" i="10" a="1"/>
  <c r="Q141" i="10" s="1"/>
  <c r="P141" i="10" a="1"/>
  <c r="P141" i="10" s="1"/>
  <c r="N141" i="10" a="1"/>
  <c r="N141" i="10" s="1"/>
  <c r="N71" i="10" a="1"/>
  <c r="N71" i="10" s="1"/>
  <c r="Q71" i="10" a="1"/>
  <c r="Q71" i="10" s="1"/>
  <c r="P71" i="10" a="1"/>
  <c r="P71" i="10" s="1"/>
  <c r="O71" i="10" a="1"/>
  <c r="O71" i="10" s="1"/>
  <c r="N98" i="10" a="1"/>
  <c r="N98" i="10" s="1"/>
  <c r="P98" i="10" a="1"/>
  <c r="P98" i="10" s="1"/>
  <c r="Q98" i="10" a="1"/>
  <c r="Q98" i="10" s="1"/>
  <c r="O98" i="10" a="1"/>
  <c r="O98" i="10" s="1"/>
  <c r="O452" i="10" a="1"/>
  <c r="O452" i="10" s="1"/>
  <c r="N452" i="10" a="1"/>
  <c r="N452" i="10" s="1"/>
  <c r="P452" i="10" a="1"/>
  <c r="P452" i="10" s="1"/>
  <c r="Q452" i="10" a="1"/>
  <c r="Q452" i="10" s="1"/>
  <c r="O221" i="10" a="1"/>
  <c r="O221" i="10" s="1"/>
  <c r="P221" i="10" a="1"/>
  <c r="P221" i="10" s="1"/>
  <c r="N221" i="10" a="1"/>
  <c r="N221" i="10" s="1"/>
  <c r="Q221" i="10" a="1"/>
  <c r="Q221" i="10" s="1"/>
  <c r="Q187" i="10" a="1"/>
  <c r="Q187" i="10" s="1"/>
  <c r="O187" i="10" a="1"/>
  <c r="O187" i="10" s="1"/>
  <c r="N187" i="10" a="1"/>
  <c r="N187" i="10" s="1"/>
  <c r="P187" i="10" a="1"/>
  <c r="P187" i="10" s="1"/>
  <c r="Q274" i="10" a="1"/>
  <c r="Q274" i="10" s="1"/>
  <c r="P274" i="10" a="1"/>
  <c r="P274" i="10" s="1"/>
  <c r="O274" i="10" a="1"/>
  <c r="O274" i="10" s="1"/>
  <c r="N274" i="10" a="1"/>
  <c r="N274" i="10" s="1"/>
  <c r="P328" i="10" a="1"/>
  <c r="P328" i="10" s="1"/>
  <c r="N328" i="10" a="1"/>
  <c r="N328" i="10" s="1"/>
  <c r="Q328" i="10" a="1"/>
  <c r="Q328" i="10" s="1"/>
  <c r="O328" i="10" a="1"/>
  <c r="O328" i="10" s="1"/>
  <c r="P566" i="10" a="1"/>
  <c r="P566" i="10" s="1"/>
  <c r="O566" i="10" a="1"/>
  <c r="O566" i="10" s="1"/>
  <c r="N566" i="10" a="1"/>
  <c r="N566" i="10" s="1"/>
  <c r="Q566" i="10" a="1"/>
  <c r="Q566" i="10" s="1"/>
  <c r="N307" i="10" a="1"/>
  <c r="N307" i="10" s="1"/>
  <c r="Q307" i="10" a="1"/>
  <c r="Q307" i="10" s="1"/>
  <c r="P307" i="10" a="1"/>
  <c r="P307" i="10" s="1"/>
  <c r="O307" i="10" a="1"/>
  <c r="O307" i="10" s="1"/>
  <c r="N330" i="10" a="1"/>
  <c r="N330" i="10" s="1"/>
  <c r="O330" i="10" a="1"/>
  <c r="O330" i="10" s="1"/>
  <c r="P330" i="10" a="1"/>
  <c r="P330" i="10" s="1"/>
  <c r="Q330" i="10" a="1"/>
  <c r="Q330" i="10" s="1"/>
  <c r="Q393" i="10" a="1"/>
  <c r="Q393" i="10" s="1"/>
  <c r="O393" i="10" a="1"/>
  <c r="O393" i="10" s="1"/>
  <c r="P393" i="10" a="1"/>
  <c r="P393" i="10" s="1"/>
  <c r="N393" i="10" a="1"/>
  <c r="N393" i="10" s="1"/>
  <c r="N447" i="10" a="1"/>
  <c r="N447" i="10" s="1"/>
  <c r="P447" i="10" a="1"/>
  <c r="P447" i="10" s="1"/>
  <c r="O447" i="10" a="1"/>
  <c r="O447" i="10" s="1"/>
  <c r="Q447" i="10" a="1"/>
  <c r="Q447" i="10" s="1"/>
  <c r="N340" i="10" a="1"/>
  <c r="N340" i="10" s="1"/>
  <c r="P340" i="10" a="1"/>
  <c r="P340" i="10" s="1"/>
  <c r="O340" i="10" a="1"/>
  <c r="O340" i="10" s="1"/>
  <c r="Q340" i="10" a="1"/>
  <c r="Q340" i="10" s="1"/>
  <c r="P270" i="10" a="1"/>
  <c r="P270" i="10" s="1"/>
  <c r="O270" i="10" a="1"/>
  <c r="O270" i="10" s="1"/>
  <c r="Q270" i="10" a="1"/>
  <c r="Q270" i="10" s="1"/>
  <c r="N270" i="10" a="1"/>
  <c r="N270" i="10" s="1"/>
  <c r="N577" i="10" a="1"/>
  <c r="N577" i="10" s="1"/>
  <c r="P577" i="10" a="1"/>
  <c r="P577" i="10" s="1"/>
  <c r="O577" i="10" a="1"/>
  <c r="O577" i="10" s="1"/>
  <c r="Q577" i="10" a="1"/>
  <c r="Q577" i="10" s="1"/>
  <c r="Q592" i="10" a="1"/>
  <c r="Q592" i="10" s="1"/>
  <c r="O592" i="10" a="1"/>
  <c r="O592" i="10" s="1"/>
  <c r="N592" i="10" a="1"/>
  <c r="N592" i="10" s="1"/>
  <c r="P592" i="10" a="1"/>
  <c r="P592" i="10" s="1"/>
  <c r="Q310" i="10" a="1"/>
  <c r="Q310" i="10" s="1"/>
  <c r="P310" i="10" a="1"/>
  <c r="P310" i="10" s="1"/>
  <c r="N310" i="10" a="1"/>
  <c r="N310" i="10" s="1"/>
  <c r="O310" i="10" a="1"/>
  <c r="O310" i="10" s="1"/>
  <c r="O125" i="10" a="1"/>
  <c r="O125" i="10" s="1"/>
  <c r="N125" i="10" a="1"/>
  <c r="N125" i="10" s="1"/>
  <c r="P125" i="10" a="1"/>
  <c r="P125" i="10" s="1"/>
  <c r="Q125" i="10" a="1"/>
  <c r="Q125" i="10" s="1"/>
  <c r="P269" i="10" a="1"/>
  <c r="P269" i="10" s="1"/>
  <c r="O269" i="10" a="1"/>
  <c r="O269" i="10" s="1"/>
  <c r="N269" i="10" a="1"/>
  <c r="N269" i="10" s="1"/>
  <c r="Q269" i="10" a="1"/>
  <c r="Q269" i="10" s="1"/>
  <c r="N99" i="10" a="1"/>
  <c r="N99" i="10" s="1"/>
  <c r="P99" i="10" a="1"/>
  <c r="P99" i="10" s="1"/>
  <c r="O99" i="10" a="1"/>
  <c r="O99" i="10" s="1"/>
  <c r="Q99" i="10" a="1"/>
  <c r="Q99" i="10" s="1"/>
  <c r="P122" i="10" a="1"/>
  <c r="P122" i="10" s="1"/>
  <c r="Q122" i="10" a="1"/>
  <c r="Q122" i="10" s="1"/>
  <c r="O122" i="10" a="1"/>
  <c r="O122" i="10" s="1"/>
  <c r="N122" i="10" a="1"/>
  <c r="N122" i="10" s="1"/>
  <c r="N153" i="10" a="1"/>
  <c r="N153" i="10" s="1"/>
  <c r="P153" i="10" a="1"/>
  <c r="P153" i="10" s="1"/>
  <c r="Q153" i="10" a="1"/>
  <c r="Q153" i="10" s="1"/>
  <c r="O153" i="10" a="1"/>
  <c r="O153" i="10" s="1"/>
  <c r="O232" i="10" a="1"/>
  <c r="O232" i="10" s="1"/>
  <c r="Q232" i="10" a="1"/>
  <c r="Q232" i="10" s="1"/>
  <c r="N232" i="10" a="1"/>
  <c r="N232" i="10" s="1"/>
  <c r="P232" i="10" a="1"/>
  <c r="P232" i="10" s="1"/>
  <c r="Q215" i="10" a="1"/>
  <c r="Q215" i="10" s="1"/>
  <c r="N215" i="10" a="1"/>
  <c r="N215" i="10" s="1"/>
  <c r="O215" i="10" a="1"/>
  <c r="O215" i="10" s="1"/>
  <c r="P215" i="10" a="1"/>
  <c r="P215" i="10" s="1"/>
  <c r="Q589" i="10" a="1"/>
  <c r="Q589" i="10" s="1"/>
  <c r="N589" i="10" a="1"/>
  <c r="N589" i="10" s="1"/>
  <c r="P589" i="10" a="1"/>
  <c r="P589" i="10" s="1"/>
  <c r="O589" i="10" a="1"/>
  <c r="O589" i="10" s="1"/>
  <c r="P306" i="10" a="1"/>
  <c r="P306" i="10" s="1"/>
  <c r="O306" i="10" a="1"/>
  <c r="O306" i="10" s="1"/>
  <c r="N306" i="10" a="1"/>
  <c r="N306" i="10" s="1"/>
  <c r="Q306" i="10" a="1"/>
  <c r="Q306" i="10" s="1"/>
  <c r="Q337" i="10" a="1"/>
  <c r="Q337" i="10" s="1"/>
  <c r="P337" i="10" a="1"/>
  <c r="P337" i="10" s="1"/>
  <c r="N337" i="10" a="1"/>
  <c r="N337" i="10" s="1"/>
  <c r="O337" i="10" a="1"/>
  <c r="O337" i="10" s="1"/>
  <c r="Q160" i="10" a="1"/>
  <c r="Q160" i="10" s="1"/>
  <c r="N160" i="10" a="1"/>
  <c r="N160" i="10" s="1"/>
  <c r="P160" i="10" a="1"/>
  <c r="P160" i="10" s="1"/>
  <c r="O160" i="10" a="1"/>
  <c r="O160" i="10" s="1"/>
  <c r="Q271" i="10" a="1"/>
  <c r="Q271" i="10" s="1"/>
  <c r="N271" i="10" a="1"/>
  <c r="N271" i="10" s="1"/>
  <c r="O271" i="10" a="1"/>
  <c r="O271" i="10" s="1"/>
  <c r="P271" i="10" a="1"/>
  <c r="P271" i="10" s="1"/>
  <c r="Q406" i="10" a="1"/>
  <c r="Q406" i="10" s="1"/>
  <c r="P406" i="10" a="1"/>
  <c r="P406" i="10" s="1"/>
  <c r="O406" i="10" a="1"/>
  <c r="O406" i="10" s="1"/>
  <c r="N406" i="10" a="1"/>
  <c r="N406" i="10" s="1"/>
  <c r="N316" i="10" a="1"/>
  <c r="N316" i="10" s="1"/>
  <c r="Q316" i="10" a="1"/>
  <c r="Q316" i="10" s="1"/>
  <c r="P316" i="10" a="1"/>
  <c r="P316" i="10" s="1"/>
  <c r="O316" i="10" a="1"/>
  <c r="O316" i="10" s="1"/>
  <c r="Q311" i="10" a="1"/>
  <c r="Q311" i="10" s="1"/>
  <c r="N311" i="10" a="1"/>
  <c r="N311" i="10" s="1"/>
  <c r="O311" i="10" a="1"/>
  <c r="O311" i="10" s="1"/>
  <c r="P311" i="10" a="1"/>
  <c r="P311" i="10" s="1"/>
  <c r="Q201" i="10" a="1"/>
  <c r="Q201" i="10" s="1"/>
  <c r="N201" i="10" a="1"/>
  <c r="N201" i="10" s="1"/>
  <c r="P201" i="10" a="1"/>
  <c r="P201" i="10" s="1"/>
  <c r="O201" i="10" a="1"/>
  <c r="O201" i="10" s="1"/>
  <c r="P126" i="10" a="1"/>
  <c r="P126" i="10" s="1"/>
  <c r="O126" i="10" a="1"/>
  <c r="O126" i="10" s="1"/>
  <c r="N126" i="10" a="1"/>
  <c r="N126" i="10" s="1"/>
  <c r="Q126" i="10" a="1"/>
  <c r="Q126" i="10" s="1"/>
  <c r="O539" i="10" a="1"/>
  <c r="O539" i="10" s="1"/>
  <c r="P539" i="10" a="1"/>
  <c r="P539" i="10" s="1"/>
  <c r="Q539" i="10" a="1"/>
  <c r="Q539" i="10" s="1"/>
  <c r="N539" i="10" a="1"/>
  <c r="N539" i="10" s="1"/>
  <c r="Q535" i="10" a="1"/>
  <c r="Q535" i="10" s="1"/>
  <c r="P535" i="10" a="1"/>
  <c r="P535" i="10" s="1"/>
  <c r="O535" i="10" a="1"/>
  <c r="O535" i="10" s="1"/>
  <c r="N535" i="10" a="1"/>
  <c r="N535" i="10" s="1"/>
  <c r="N67" i="10" a="1"/>
  <c r="N67" i="10" s="1"/>
  <c r="Q67" i="10" a="1"/>
  <c r="Q67" i="10" s="1"/>
  <c r="P67" i="10" a="1"/>
  <c r="P67" i="10" s="1"/>
  <c r="O67" i="10" a="1"/>
  <c r="O67" i="10" s="1"/>
  <c r="N338" i="10" a="1"/>
  <c r="N338" i="10" s="1"/>
  <c r="Q338" i="10" a="1"/>
  <c r="Q338" i="10" s="1"/>
  <c r="O338" i="10" a="1"/>
  <c r="O338" i="10" s="1"/>
  <c r="P338" i="10" a="1"/>
  <c r="P338" i="10" s="1"/>
  <c r="O205" i="10" a="1"/>
  <c r="O205" i="10" s="1"/>
  <c r="N205" i="10" a="1"/>
  <c r="N205" i="10" s="1"/>
  <c r="P205" i="10" a="1"/>
  <c r="P205" i="10" s="1"/>
  <c r="Q205" i="10" a="1"/>
  <c r="Q205" i="10" s="1"/>
  <c r="P536" i="10" a="1"/>
  <c r="P536" i="10" s="1"/>
  <c r="Q536" i="10" a="1"/>
  <c r="Q536" i="10" s="1"/>
  <c r="O536" i="10" a="1"/>
  <c r="O536" i="10" s="1"/>
  <c r="N536" i="10" a="1"/>
  <c r="N536" i="10" s="1"/>
  <c r="N562" i="10" a="1"/>
  <c r="N562" i="10" s="1"/>
  <c r="Q562" i="10" a="1"/>
  <c r="Q562" i="10" s="1"/>
  <c r="P562" i="10" a="1"/>
  <c r="P562" i="10" s="1"/>
  <c r="O562" i="10" a="1"/>
  <c r="O562" i="10" s="1"/>
  <c r="Q93" i="10" a="1"/>
  <c r="Q93" i="10" s="1"/>
  <c r="N93" i="10" a="1"/>
  <c r="N93" i="10" s="1"/>
  <c r="P93" i="10" a="1"/>
  <c r="P93" i="10" s="1"/>
  <c r="O93" i="10" a="1"/>
  <c r="O93" i="10" s="1"/>
  <c r="Q282" i="10" a="1"/>
  <c r="Q282" i="10" s="1"/>
  <c r="P282" i="10" a="1"/>
  <c r="P282" i="10" s="1"/>
  <c r="N282" i="10" a="1"/>
  <c r="N282" i="10" s="1"/>
  <c r="O282" i="10" a="1"/>
  <c r="O282" i="10" s="1"/>
  <c r="O315" i="10" a="1"/>
  <c r="O315" i="10" s="1"/>
  <c r="N315" i="10" a="1"/>
  <c r="N315" i="10" s="1"/>
  <c r="Q315" i="10" a="1"/>
  <c r="Q315" i="10" s="1"/>
  <c r="P315" i="10" a="1"/>
  <c r="P315" i="10" s="1"/>
  <c r="P80" i="10" a="1"/>
  <c r="P80" i="10" s="1"/>
  <c r="O80" i="10" a="1"/>
  <c r="O80" i="10" s="1"/>
  <c r="N80" i="10" a="1"/>
  <c r="N80" i="10" s="1"/>
  <c r="Q80" i="10" a="1"/>
  <c r="Q80" i="10" s="1"/>
  <c r="Q403" i="10" a="1"/>
  <c r="Q403" i="10" s="1"/>
  <c r="O403" i="10" a="1"/>
  <c r="O403" i="10" s="1"/>
  <c r="P403" i="10" a="1"/>
  <c r="P403" i="10" s="1"/>
  <c r="N403" i="10" a="1"/>
  <c r="N403" i="10" s="1"/>
  <c r="P190" i="10" a="1"/>
  <c r="P190" i="10" s="1"/>
  <c r="N190" i="10" a="1"/>
  <c r="N190" i="10" s="1"/>
  <c r="Q190" i="10" a="1"/>
  <c r="Q190" i="10" s="1"/>
  <c r="O190" i="10" a="1"/>
  <c r="O190" i="10" s="1"/>
  <c r="O570" i="10" a="1"/>
  <c r="O570" i="10" s="1"/>
  <c r="N570" i="10" a="1"/>
  <c r="N570" i="10" s="1"/>
  <c r="Q570" i="10" a="1"/>
  <c r="Q570" i="10" s="1"/>
  <c r="P570" i="10" a="1"/>
  <c r="P570" i="10" s="1"/>
  <c r="O543" i="10" a="1"/>
  <c r="O543" i="10" s="1"/>
  <c r="P543" i="10" a="1"/>
  <c r="P543" i="10" s="1"/>
  <c r="N543" i="10" a="1"/>
  <c r="N543" i="10" s="1"/>
  <c r="Q543" i="10" a="1"/>
  <c r="Q543" i="10" s="1"/>
  <c r="N110" i="10" a="1"/>
  <c r="N110" i="10" s="1"/>
  <c r="P110" i="10" a="1"/>
  <c r="P110" i="10" s="1"/>
  <c r="Q110" i="10" a="1"/>
  <c r="Q110" i="10" s="1"/>
  <c r="O110" i="10" a="1"/>
  <c r="O110" i="10" s="1"/>
  <c r="Q588" i="10" a="1"/>
  <c r="Q588" i="10" s="1"/>
  <c r="P588" i="10" a="1"/>
  <c r="P588" i="10" s="1"/>
  <c r="O588" i="10" a="1"/>
  <c r="O588" i="10" s="1"/>
  <c r="N588" i="10" a="1"/>
  <c r="N588" i="10" s="1"/>
  <c r="Q301" i="10" a="1"/>
  <c r="Q301" i="10" s="1"/>
  <c r="P301" i="10" a="1"/>
  <c r="P301" i="10" s="1"/>
  <c r="N301" i="10" a="1"/>
  <c r="N301" i="10" s="1"/>
  <c r="O301" i="10" a="1"/>
  <c r="O301" i="10" s="1"/>
  <c r="Q388" i="10" a="1"/>
  <c r="Q388" i="10" s="1"/>
  <c r="O388" i="10" a="1"/>
  <c r="O388" i="10" s="1"/>
  <c r="N388" i="10" a="1"/>
  <c r="N388" i="10" s="1"/>
  <c r="P388" i="10" a="1"/>
  <c r="P388" i="10" s="1"/>
  <c r="O574" i="10" a="1"/>
  <c r="O574" i="10" s="1"/>
  <c r="P574" i="10" a="1"/>
  <c r="P574" i="10" s="1"/>
  <c r="N574" i="10" a="1"/>
  <c r="N574" i="10" s="1"/>
  <c r="Q574" i="10" a="1"/>
  <c r="Q574" i="10" s="1"/>
  <c r="Q444" i="10" a="1"/>
  <c r="Q444" i="10" s="1"/>
  <c r="O444" i="10" a="1"/>
  <c r="O444" i="10" s="1"/>
  <c r="P444" i="10" a="1"/>
  <c r="P444" i="10" s="1"/>
  <c r="N444" i="10" a="1"/>
  <c r="N444" i="10" s="1"/>
  <c r="Q123" i="10" a="1"/>
  <c r="Q123" i="10" s="1"/>
  <c r="P123" i="10" a="1"/>
  <c r="P123" i="10" s="1"/>
  <c r="N123" i="10" a="1"/>
  <c r="N123" i="10" s="1"/>
  <c r="O123" i="10" a="1"/>
  <c r="O123" i="10" s="1"/>
  <c r="N210" i="10" a="1"/>
  <c r="N210" i="10" s="1"/>
  <c r="O210" i="10" a="1"/>
  <c r="O210" i="10" s="1"/>
  <c r="P210" i="10" a="1"/>
  <c r="P210" i="10" s="1"/>
  <c r="Q210" i="10" a="1"/>
  <c r="Q210" i="10" s="1"/>
  <c r="Q177" i="10" a="1"/>
  <c r="Q177" i="10" s="1"/>
  <c r="P177" i="10" a="1"/>
  <c r="P177" i="10" s="1"/>
  <c r="N177" i="10" a="1"/>
  <c r="N177" i="10" s="1"/>
  <c r="O177" i="10" a="1"/>
  <c r="O177" i="10" s="1"/>
  <c r="Q391" i="10" a="1"/>
  <c r="Q391" i="10" s="1"/>
  <c r="P391" i="10" a="1"/>
  <c r="P391" i="10" s="1"/>
  <c r="O391" i="10" a="1"/>
  <c r="O391" i="10" s="1"/>
  <c r="N391" i="10" a="1"/>
  <c r="N391" i="10" s="1"/>
  <c r="Q502" i="10" a="1"/>
  <c r="Q502" i="10" s="1"/>
  <c r="N502" i="10" a="1"/>
  <c r="N502" i="10" s="1"/>
  <c r="P502" i="10" a="1"/>
  <c r="P502" i="10" s="1"/>
  <c r="O502" i="10" a="1"/>
  <c r="O502" i="10" s="1"/>
  <c r="Q436" i="10" a="1"/>
  <c r="Q436" i="10" s="1"/>
  <c r="P436" i="10" a="1"/>
  <c r="P436" i="10" s="1"/>
  <c r="O436" i="10" a="1"/>
  <c r="O436" i="10" s="1"/>
  <c r="N436" i="10" a="1"/>
  <c r="N436" i="10" s="1"/>
  <c r="P266" i="10" a="1"/>
  <c r="P266" i="10" s="1"/>
  <c r="N266" i="10" a="1"/>
  <c r="N266" i="10" s="1"/>
  <c r="Q266" i="10" a="1"/>
  <c r="Q266" i="10" s="1"/>
  <c r="O266" i="10" a="1"/>
  <c r="O266" i="10" s="1"/>
  <c r="Q297" i="10" a="1"/>
  <c r="Q297" i="10" s="1"/>
  <c r="O297" i="10" a="1"/>
  <c r="O297" i="10" s="1"/>
  <c r="P297" i="10" a="1"/>
  <c r="P297" i="10" s="1"/>
  <c r="N297" i="10" a="1"/>
  <c r="N297" i="10" s="1"/>
  <c r="Q320" i="10" a="1"/>
  <c r="Q320" i="10" s="1"/>
  <c r="O320" i="10" a="1"/>
  <c r="O320" i="10" s="1"/>
  <c r="N320" i="10" a="1"/>
  <c r="N320" i="10" s="1"/>
  <c r="P320" i="10" a="1"/>
  <c r="P320" i="10" s="1"/>
  <c r="Q295" i="10" a="1"/>
  <c r="Q295" i="10" s="1"/>
  <c r="P295" i="10" a="1"/>
  <c r="P295" i="10" s="1"/>
  <c r="N295" i="10" a="1"/>
  <c r="N295" i="10" s="1"/>
  <c r="O295" i="10" a="1"/>
  <c r="O295" i="10" s="1"/>
  <c r="P430" i="10" a="1"/>
  <c r="P430" i="10" s="1"/>
  <c r="N430" i="10" a="1"/>
  <c r="N430" i="10" s="1"/>
  <c r="O430" i="10" a="1"/>
  <c r="O430" i="10" s="1"/>
  <c r="Q430" i="10" a="1"/>
  <c r="Q430" i="10" s="1"/>
  <c r="P276" i="10" a="1"/>
  <c r="P276" i="10" s="1"/>
  <c r="Q276" i="10" a="1"/>
  <c r="Q276" i="10" s="1"/>
  <c r="O276" i="10" a="1"/>
  <c r="O276" i="10" s="1"/>
  <c r="N276" i="10" a="1"/>
  <c r="N276" i="10" s="1"/>
  <c r="Q109" i="10" a="1"/>
  <c r="Q109" i="10" s="1"/>
  <c r="P109" i="10" a="1"/>
  <c r="P109" i="10" s="1"/>
  <c r="O109" i="10" a="1"/>
  <c r="O109" i="10" s="1"/>
  <c r="N109" i="10" a="1"/>
  <c r="N109" i="10" s="1"/>
  <c r="N449" i="10" a="1"/>
  <c r="N449" i="10" s="1"/>
  <c r="O449" i="10" a="1"/>
  <c r="O449" i="10" s="1"/>
  <c r="P449" i="10" a="1"/>
  <c r="P449" i="10" s="1"/>
  <c r="Q449" i="10" a="1"/>
  <c r="Q449" i="10" s="1"/>
  <c r="Q528" i="10" a="1"/>
  <c r="Q528" i="10" s="1"/>
  <c r="P528" i="10" a="1"/>
  <c r="P528" i="10" s="1"/>
  <c r="O528" i="10" a="1"/>
  <c r="O528" i="10" s="1"/>
  <c r="N528" i="10" a="1"/>
  <c r="N528" i="10" s="1"/>
  <c r="Q277" i="10" a="1"/>
  <c r="Q277" i="10" s="1"/>
  <c r="N277" i="10" a="1"/>
  <c r="N277" i="10" s="1"/>
  <c r="P277" i="10" a="1"/>
  <c r="P277" i="10" s="1"/>
  <c r="O277" i="10" a="1"/>
  <c r="O277" i="10" s="1"/>
  <c r="Q550" i="10" a="1"/>
  <c r="Q550" i="10" s="1"/>
  <c r="P550" i="10" a="1"/>
  <c r="P550" i="10" s="1"/>
  <c r="N550" i="10" a="1"/>
  <c r="N550" i="10" s="1"/>
  <c r="O550" i="10" a="1"/>
  <c r="O550" i="10" s="1"/>
  <c r="Q548" i="10" a="1"/>
  <c r="Q548" i="10" s="1"/>
  <c r="O548" i="10" a="1"/>
  <c r="O548" i="10" s="1"/>
  <c r="P548" i="10" a="1"/>
  <c r="P548" i="10" s="1"/>
  <c r="N548" i="10" a="1"/>
  <c r="N548" i="10" s="1"/>
  <c r="P571" i="10" a="1"/>
  <c r="P571" i="10" s="1"/>
  <c r="Q571" i="10" a="1"/>
  <c r="Q571" i="10" s="1"/>
  <c r="O571" i="10" a="1"/>
  <c r="O571" i="10" s="1"/>
  <c r="N571" i="10" a="1"/>
  <c r="N571" i="10" s="1"/>
  <c r="P206" i="10" a="1"/>
  <c r="P206" i="10" s="1"/>
  <c r="N206" i="10" a="1"/>
  <c r="N206" i="10" s="1"/>
  <c r="Q206" i="10" a="1"/>
  <c r="Q206" i="10" s="1"/>
  <c r="O206" i="10" a="1"/>
  <c r="O206" i="10" s="1"/>
  <c r="O78" i="10" a="1"/>
  <c r="O78" i="10" s="1"/>
  <c r="N78" i="10" a="1"/>
  <c r="N78" i="10" s="1"/>
  <c r="Q78" i="10" a="1"/>
  <c r="Q78" i="10" s="1"/>
  <c r="P78" i="10" a="1"/>
  <c r="P78" i="10" s="1"/>
  <c r="P89" i="10" a="1"/>
  <c r="P89" i="10" s="1"/>
  <c r="Q89" i="10" a="1"/>
  <c r="Q89" i="10" s="1"/>
  <c r="O89" i="10" a="1"/>
  <c r="O89" i="10" s="1"/>
  <c r="N89" i="10" a="1"/>
  <c r="N89" i="10" s="1"/>
  <c r="O104" i="10" a="1"/>
  <c r="O104" i="10" s="1"/>
  <c r="Q104" i="10" a="1"/>
  <c r="Q104" i="10" s="1"/>
  <c r="N104" i="10" a="1"/>
  <c r="N104" i="10" s="1"/>
  <c r="P104" i="10" a="1"/>
  <c r="P104" i="10" s="1"/>
  <c r="Q151" i="10" a="1"/>
  <c r="Q151" i="10" s="1"/>
  <c r="P151" i="10" a="1"/>
  <c r="P151" i="10" s="1"/>
  <c r="O151" i="10" a="1"/>
  <c r="O151" i="10" s="1"/>
  <c r="N151" i="10" a="1"/>
  <c r="N151" i="10" s="1"/>
  <c r="Q525" i="10" a="1"/>
  <c r="Q525" i="10" s="1"/>
  <c r="O525" i="10" a="1"/>
  <c r="O525" i="10" s="1"/>
  <c r="N525" i="10" a="1"/>
  <c r="N525" i="10" s="1"/>
  <c r="P525" i="10" a="1"/>
  <c r="P525" i="10" s="1"/>
  <c r="N196" i="10" a="1"/>
  <c r="N196" i="10" s="1"/>
  <c r="Q196" i="10" a="1"/>
  <c r="Q196" i="10" s="1"/>
  <c r="P196" i="10" a="1"/>
  <c r="P196" i="10" s="1"/>
  <c r="O196" i="10" a="1"/>
  <c r="O196" i="10" s="1"/>
  <c r="Q273" i="10" a="1"/>
  <c r="Q273" i="10" s="1"/>
  <c r="O273" i="10" a="1"/>
  <c r="O273" i="10" s="1"/>
  <c r="P273" i="10" a="1"/>
  <c r="P273" i="10" s="1"/>
  <c r="N273" i="10" a="1"/>
  <c r="N273" i="10" s="1"/>
  <c r="N96" i="10" a="1"/>
  <c r="N96" i="10" s="1"/>
  <c r="Q96" i="10" a="1"/>
  <c r="Q96" i="10" s="1"/>
  <c r="P96" i="10" a="1"/>
  <c r="P96" i="10" s="1"/>
  <c r="O96" i="10" a="1"/>
  <c r="O96" i="10" s="1"/>
  <c r="O207" i="10" a="1"/>
  <c r="O207" i="10" s="1"/>
  <c r="Q207" i="10" a="1"/>
  <c r="Q207" i="10" s="1"/>
  <c r="N207" i="10" a="1"/>
  <c r="N207" i="10" s="1"/>
  <c r="P207" i="10" a="1"/>
  <c r="P207" i="10" s="1"/>
  <c r="N581" i="10" a="1"/>
  <c r="N581" i="10" s="1"/>
  <c r="Q581" i="10" a="1"/>
  <c r="Q581" i="10" s="1"/>
  <c r="P581" i="10" a="1"/>
  <c r="P581" i="10" s="1"/>
  <c r="O581" i="10" a="1"/>
  <c r="O581" i="10" s="1"/>
  <c r="N162" i="10" a="1"/>
  <c r="N162" i="10" s="1"/>
  <c r="O162" i="10" a="1"/>
  <c r="O162" i="10" s="1"/>
  <c r="P162" i="10" a="1"/>
  <c r="P162" i="10" s="1"/>
  <c r="Q162" i="10" a="1"/>
  <c r="Q162" i="10" s="1"/>
  <c r="O437" i="10" a="1"/>
  <c r="O437" i="10" s="1"/>
  <c r="N437" i="10" a="1"/>
  <c r="N437" i="10" s="1"/>
  <c r="P437" i="10" a="1"/>
  <c r="P437" i="10" s="1"/>
  <c r="Q437" i="10" a="1"/>
  <c r="Q437" i="10" s="1"/>
  <c r="O529" i="10" a="1"/>
  <c r="O529" i="10" s="1"/>
  <c r="N529" i="10" a="1"/>
  <c r="N529" i="10" s="1"/>
  <c r="P529" i="10" a="1"/>
  <c r="P529" i="10" s="1"/>
  <c r="Q529" i="10" a="1"/>
  <c r="Q529" i="10" s="1"/>
  <c r="O435" i="10" a="1"/>
  <c r="O435" i="10" s="1"/>
  <c r="N435" i="10" a="1"/>
  <c r="N435" i="10" s="1"/>
  <c r="P435" i="10" a="1"/>
  <c r="P435" i="10" s="1"/>
  <c r="Q435" i="10" a="1"/>
  <c r="Q435" i="10" s="1"/>
  <c r="P218" i="10" a="1"/>
  <c r="P218" i="10" s="1"/>
  <c r="O218" i="10" a="1"/>
  <c r="O218" i="10" s="1"/>
  <c r="Q218" i="10" a="1"/>
  <c r="Q218" i="10" s="1"/>
  <c r="N218" i="10" a="1"/>
  <c r="N218" i="10" s="1"/>
  <c r="N83" i="10" a="1"/>
  <c r="N83" i="10" s="1"/>
  <c r="P83" i="10" a="1"/>
  <c r="P83" i="10" s="1"/>
  <c r="O83" i="10" a="1"/>
  <c r="O83" i="10" s="1"/>
  <c r="Q83" i="10" a="1"/>
  <c r="Q83" i="10" s="1"/>
  <c r="Q445" i="10" a="1"/>
  <c r="Q445" i="10" s="1"/>
  <c r="N445" i="10" a="1"/>
  <c r="N445" i="10" s="1"/>
  <c r="P445" i="10" a="1"/>
  <c r="P445" i="10" s="1"/>
  <c r="O445" i="10" a="1"/>
  <c r="O445" i="10" s="1"/>
  <c r="P580" i="10" a="1"/>
  <c r="P580" i="10" s="1"/>
  <c r="N580" i="10" a="1"/>
  <c r="N580" i="10" s="1"/>
  <c r="Q580" i="10" a="1"/>
  <c r="Q580" i="10" s="1"/>
  <c r="O580" i="10" a="1"/>
  <c r="O580" i="10" s="1"/>
  <c r="P305" i="10" a="1"/>
  <c r="P305" i="10" s="1"/>
  <c r="N305" i="10" a="1"/>
  <c r="N305" i="10" s="1"/>
  <c r="Q305" i="10" a="1"/>
  <c r="Q305" i="10" s="1"/>
  <c r="O305" i="10" a="1"/>
  <c r="O305" i="10" s="1"/>
  <c r="Q416" i="10" a="1"/>
  <c r="Q416" i="10" s="1"/>
  <c r="O416" i="10" a="1"/>
  <c r="O416" i="10" s="1"/>
  <c r="P416" i="10" a="1"/>
  <c r="P416" i="10" s="1"/>
  <c r="N416" i="10" a="1"/>
  <c r="N416" i="10" s="1"/>
  <c r="P575" i="10" a="1"/>
  <c r="P575" i="10" s="1"/>
  <c r="N575" i="10" a="1"/>
  <c r="N575" i="10" s="1"/>
  <c r="Q575" i="10" a="1"/>
  <c r="Q575" i="10" s="1"/>
  <c r="O575" i="10" a="1"/>
  <c r="O575" i="10" s="1"/>
  <c r="Q219" i="10" a="1"/>
  <c r="Q219" i="10" s="1"/>
  <c r="N219" i="10" a="1"/>
  <c r="N219" i="10" s="1"/>
  <c r="P219" i="10" a="1"/>
  <c r="P219" i="10" s="1"/>
  <c r="O219" i="10" a="1"/>
  <c r="O219" i="10" s="1"/>
  <c r="Q121" i="10" a="1"/>
  <c r="Q121" i="10" s="1"/>
  <c r="N121" i="10" a="1"/>
  <c r="N121" i="10" s="1"/>
  <c r="P121" i="10" a="1"/>
  <c r="P121" i="10" s="1"/>
  <c r="O121" i="10" a="1"/>
  <c r="O121" i="10" s="1"/>
  <c r="P74" i="10" a="1"/>
  <c r="P74" i="10" s="1"/>
  <c r="Q74" i="10" a="1"/>
  <c r="Q74" i="10" s="1"/>
  <c r="N74" i="10" a="1"/>
  <c r="N74" i="10" s="1"/>
  <c r="O74" i="10" a="1"/>
  <c r="O74" i="10" s="1"/>
  <c r="O347" i="10" a="1"/>
  <c r="O347" i="10" s="1"/>
  <c r="P347" i="10" a="1"/>
  <c r="P347" i="10" s="1"/>
  <c r="Q347" i="10" a="1"/>
  <c r="Q347" i="10" s="1"/>
  <c r="N347" i="10" a="1"/>
  <c r="N347" i="10" s="1"/>
  <c r="O319" i="10" a="1"/>
  <c r="O319" i="10" s="1"/>
  <c r="N319" i="10" a="1"/>
  <c r="N319" i="10" s="1"/>
  <c r="Q319" i="10" a="1"/>
  <c r="Q319" i="10" s="1"/>
  <c r="P319" i="10" a="1"/>
  <c r="P319" i="10" s="1"/>
  <c r="P139" i="10" a="1"/>
  <c r="P139" i="10" s="1"/>
  <c r="O139" i="10" a="1"/>
  <c r="O139" i="10" s="1"/>
  <c r="N139" i="10" a="1"/>
  <c r="N139" i="10" s="1"/>
  <c r="Q139" i="10" a="1"/>
  <c r="Q139" i="10" s="1"/>
  <c r="Q213" i="10" a="1"/>
  <c r="Q213" i="10" s="1"/>
  <c r="O213" i="10" a="1"/>
  <c r="O213" i="10" s="1"/>
  <c r="N213" i="10" a="1"/>
  <c r="N213" i="10" s="1"/>
  <c r="P213" i="10" a="1"/>
  <c r="P213" i="10" s="1"/>
  <c r="Q283" i="10" a="1"/>
  <c r="Q283" i="10" s="1"/>
  <c r="P283" i="10" a="1"/>
  <c r="P283" i="10" s="1"/>
  <c r="N283" i="10" a="1"/>
  <c r="N283" i="10" s="1"/>
  <c r="O283" i="10" a="1"/>
  <c r="O283" i="10" s="1"/>
  <c r="Q407" i="10" a="1"/>
  <c r="Q407" i="10" s="1"/>
  <c r="P407" i="10" a="1"/>
  <c r="P407" i="10" s="1"/>
  <c r="O407" i="10" a="1"/>
  <c r="O407" i="10" s="1"/>
  <c r="N407" i="10" a="1"/>
  <c r="N407" i="10" s="1"/>
  <c r="Q185" i="10" a="1"/>
  <c r="Q185" i="10" s="1"/>
  <c r="N185" i="10" a="1"/>
  <c r="N185" i="10" s="1"/>
  <c r="P185" i="10" a="1"/>
  <c r="P185" i="10" s="1"/>
  <c r="O185" i="10" a="1"/>
  <c r="O185" i="10" s="1"/>
  <c r="N427" i="10" a="1"/>
  <c r="N427" i="10" s="1"/>
  <c r="Q427" i="10" a="1"/>
  <c r="Q427" i="10" s="1"/>
  <c r="P427" i="10" a="1"/>
  <c r="P427" i="10" s="1"/>
  <c r="O427" i="10" a="1"/>
  <c r="O427" i="10" s="1"/>
  <c r="Q425" i="10" a="1"/>
  <c r="Q425" i="10" s="1"/>
  <c r="N425" i="10" a="1"/>
  <c r="N425" i="10" s="1"/>
  <c r="O425" i="10" a="1"/>
  <c r="O425" i="10" s="1"/>
  <c r="P425" i="10" a="1"/>
  <c r="P425" i="10" s="1"/>
  <c r="Q440" i="10" a="1"/>
  <c r="Q440" i="10" s="1"/>
  <c r="N440" i="10" a="1"/>
  <c r="N440" i="10" s="1"/>
  <c r="P440" i="10" a="1"/>
  <c r="P440" i="10" s="1"/>
  <c r="O440" i="10" a="1"/>
  <c r="O440" i="10" s="1"/>
  <c r="P590" i="10" a="1"/>
  <c r="P590" i="10" s="1"/>
  <c r="Q590" i="10" a="1"/>
  <c r="Q590" i="10" s="1"/>
  <c r="O590" i="10" a="1"/>
  <c r="O590" i="10" s="1"/>
  <c r="N590" i="10" a="1"/>
  <c r="N590" i="10" s="1"/>
  <c r="Q524" i="10" a="1"/>
  <c r="Q524" i="10" s="1"/>
  <c r="P524" i="10" a="1"/>
  <c r="P524" i="10" s="1"/>
  <c r="O524" i="10" a="1"/>
  <c r="O524" i="10" s="1"/>
  <c r="N524" i="10" a="1"/>
  <c r="N524" i="10" s="1"/>
  <c r="O582" i="10" a="1"/>
  <c r="O582" i="10" s="1"/>
  <c r="N582" i="10" a="1"/>
  <c r="N582" i="10" s="1"/>
  <c r="P582" i="10" a="1"/>
  <c r="P582" i="10" s="1"/>
  <c r="Q582" i="10" a="1"/>
  <c r="Q582" i="10" s="1"/>
  <c r="N300" i="10" a="1"/>
  <c r="N300" i="10" s="1"/>
  <c r="O300" i="10" a="1"/>
  <c r="O300" i="10" s="1"/>
  <c r="Q300" i="10" a="1"/>
  <c r="Q300" i="10" s="1"/>
  <c r="P300" i="10" a="1"/>
  <c r="P300" i="10" s="1"/>
  <c r="P446" i="10" a="1"/>
  <c r="P446" i="10" s="1"/>
  <c r="O446" i="10" a="1"/>
  <c r="O446" i="10" s="1"/>
  <c r="Q446" i="10" a="1"/>
  <c r="Q446" i="10" s="1"/>
  <c r="N446" i="10" a="1"/>
  <c r="N446" i="10" s="1"/>
  <c r="P90" i="10" a="1"/>
  <c r="P90" i="10" s="1"/>
  <c r="O90" i="10" a="1"/>
  <c r="O90" i="10" s="1"/>
  <c r="N90" i="10" a="1"/>
  <c r="N90" i="10" s="1"/>
  <c r="Q90" i="10" a="1"/>
  <c r="Q90" i="10" s="1"/>
  <c r="N146" i="10" a="1"/>
  <c r="N146" i="10" s="1"/>
  <c r="O146" i="10" a="1"/>
  <c r="O146" i="10" s="1"/>
  <c r="Q146" i="10" a="1"/>
  <c r="Q146" i="10" s="1"/>
  <c r="P146" i="10" a="1"/>
  <c r="P146" i="10" s="1"/>
  <c r="Q113" i="10" a="1"/>
  <c r="Q113" i="10" s="1"/>
  <c r="N113" i="10" a="1"/>
  <c r="N113" i="10" s="1"/>
  <c r="O113" i="10" a="1"/>
  <c r="O113" i="10" s="1"/>
  <c r="P113" i="10" a="1"/>
  <c r="P113" i="10" s="1"/>
  <c r="N192" i="10" a="1"/>
  <c r="N192" i="10" s="1"/>
  <c r="P192" i="10" a="1"/>
  <c r="P192" i="10" s="1"/>
  <c r="O192" i="10" a="1"/>
  <c r="O192" i="10" s="1"/>
  <c r="Q192" i="10" a="1"/>
  <c r="Q192" i="10" s="1"/>
  <c r="N303" i="10" a="1"/>
  <c r="N303" i="10" s="1"/>
  <c r="O303" i="10" a="1"/>
  <c r="O303" i="10" s="1"/>
  <c r="Q303" i="10" a="1"/>
  <c r="Q303" i="10" s="1"/>
  <c r="P303" i="10" a="1"/>
  <c r="P303" i="10" s="1"/>
  <c r="Q438" i="10" a="1"/>
  <c r="Q438" i="10" s="1"/>
  <c r="O438" i="10" a="1"/>
  <c r="O438" i="10" s="1"/>
  <c r="P438" i="10" a="1"/>
  <c r="P438" i="10" s="1"/>
  <c r="N438" i="10" a="1"/>
  <c r="N438" i="10" s="1"/>
  <c r="Q348" i="10" a="1"/>
  <c r="Q348" i="10" s="1"/>
  <c r="N348" i="10" a="1"/>
  <c r="N348" i="10" s="1"/>
  <c r="P348" i="10" a="1"/>
  <c r="P348" i="10" s="1"/>
  <c r="O348" i="10" a="1"/>
  <c r="O348" i="10" s="1"/>
  <c r="P179" i="10" a="1"/>
  <c r="P179" i="10" s="1"/>
  <c r="N179" i="10" a="1"/>
  <c r="N179" i="10" s="1"/>
  <c r="Q179" i="10" a="1"/>
  <c r="Q179" i="10" s="1"/>
  <c r="O179" i="10" a="1"/>
  <c r="O179" i="10" s="1"/>
  <c r="P202" i="10" a="1"/>
  <c r="P202" i="10" s="1"/>
  <c r="N202" i="10" a="1"/>
  <c r="N202" i="10" s="1"/>
  <c r="Q202" i="10" a="1"/>
  <c r="Q202" i="10" s="1"/>
  <c r="O202" i="10" a="1"/>
  <c r="O202" i="10" s="1"/>
  <c r="Q233" i="10" a="1"/>
  <c r="Q233" i="10" s="1"/>
  <c r="P233" i="10" a="1"/>
  <c r="P233" i="10" s="1"/>
  <c r="N233" i="10" a="1"/>
  <c r="N233" i="10" s="1"/>
  <c r="O233" i="10" a="1"/>
  <c r="O233" i="10" s="1"/>
  <c r="Q231" i="10" a="1"/>
  <c r="Q231" i="10" s="1"/>
  <c r="P231" i="10" a="1"/>
  <c r="P231" i="10" s="1"/>
  <c r="O231" i="10" a="1"/>
  <c r="O231" i="10" s="1"/>
  <c r="N231" i="10" a="1"/>
  <c r="N231" i="10" s="1"/>
  <c r="Q541" i="10" a="1"/>
  <c r="Q541" i="10" s="1"/>
  <c r="P541" i="10" a="1"/>
  <c r="P541" i="10" s="1"/>
  <c r="O541" i="10" a="1"/>
  <c r="O541" i="10" s="1"/>
  <c r="N541" i="10" a="1"/>
  <c r="N541" i="10" s="1"/>
  <c r="Q212" i="10" a="1"/>
  <c r="Q212" i="10" s="1"/>
  <c r="P212" i="10" a="1"/>
  <c r="P212" i="10" s="1"/>
  <c r="N212" i="10" a="1"/>
  <c r="N212" i="10" s="1"/>
  <c r="O212" i="10" a="1"/>
  <c r="O212" i="10" s="1"/>
  <c r="N530" i="10" a="1"/>
  <c r="N530" i="10" s="1"/>
  <c r="Q530" i="10" a="1"/>
  <c r="Q530" i="10" s="1"/>
  <c r="P530" i="10" a="1"/>
  <c r="P530" i="10" s="1"/>
  <c r="O530" i="10" a="1"/>
  <c r="O530" i="10" s="1"/>
  <c r="P385" i="10" a="1"/>
  <c r="P385" i="10" s="1"/>
  <c r="N385" i="10" a="1"/>
  <c r="N385" i="10" s="1"/>
  <c r="Q385" i="10" a="1"/>
  <c r="Q385" i="10" s="1"/>
  <c r="O385" i="10" a="1"/>
  <c r="O385" i="10" s="1"/>
  <c r="Q567" i="10" a="1"/>
  <c r="Q567" i="10" s="1"/>
  <c r="P567" i="10" a="1"/>
  <c r="P567" i="10" s="1"/>
  <c r="O567" i="10" a="1"/>
  <c r="O567" i="10" s="1"/>
  <c r="N567" i="10" a="1"/>
  <c r="N567" i="10" s="1"/>
  <c r="Q586" i="10" a="1"/>
  <c r="Q586" i="10" s="1"/>
  <c r="O586" i="10" a="1"/>
  <c r="O586" i="10" s="1"/>
  <c r="P586" i="10" a="1"/>
  <c r="P586" i="10" s="1"/>
  <c r="N586" i="10" a="1"/>
  <c r="N586" i="10" s="1"/>
  <c r="Q569" i="10" a="1"/>
  <c r="Q569" i="10" s="1"/>
  <c r="O569" i="10" a="1"/>
  <c r="O569" i="10" s="1"/>
  <c r="N569" i="10" a="1"/>
  <c r="N569" i="10" s="1"/>
  <c r="P569" i="10" a="1"/>
  <c r="P569" i="10" s="1"/>
  <c r="Q214" i="10" a="1"/>
  <c r="Q214" i="10" s="1"/>
  <c r="N214" i="10" a="1"/>
  <c r="N214" i="10" s="1"/>
  <c r="P214" i="10" a="1"/>
  <c r="P214" i="10" s="1"/>
  <c r="O214" i="10" a="1"/>
  <c r="O214" i="10" s="1"/>
  <c r="N294" i="10" a="1"/>
  <c r="N294" i="10" s="1"/>
  <c r="O294" i="10" a="1"/>
  <c r="O294" i="10" s="1"/>
  <c r="P294" i="10" a="1"/>
  <c r="P294" i="10" s="1"/>
  <c r="Q294" i="10" a="1"/>
  <c r="Q294" i="10" s="1"/>
  <c r="Q87" i="10" a="1"/>
  <c r="Q87" i="10" s="1"/>
  <c r="N87" i="10" a="1"/>
  <c r="N87" i="10" s="1"/>
  <c r="O87" i="10" a="1"/>
  <c r="O87" i="10" s="1"/>
  <c r="P87" i="10" a="1"/>
  <c r="P87" i="10" s="1"/>
  <c r="N132" i="10" a="1"/>
  <c r="N132" i="10" s="1"/>
  <c r="Q132" i="10" a="1"/>
  <c r="Q132" i="10" s="1"/>
  <c r="P132" i="10" a="1"/>
  <c r="P132" i="10" s="1"/>
  <c r="O132" i="10" a="1"/>
  <c r="O132" i="10" s="1"/>
  <c r="Q178" i="10" a="1"/>
  <c r="Q178" i="10" s="1"/>
  <c r="P178" i="10" a="1"/>
  <c r="P178" i="10" s="1"/>
  <c r="O178" i="10" a="1"/>
  <c r="O178" i="10" s="1"/>
  <c r="N178" i="10" a="1"/>
  <c r="N178" i="10" s="1"/>
  <c r="N145" i="10" a="1"/>
  <c r="N145" i="10" s="1"/>
  <c r="O145" i="10" a="1"/>
  <c r="O145" i="10" s="1"/>
  <c r="P145" i="10" a="1"/>
  <c r="P145" i="10" s="1"/>
  <c r="Q145" i="10" a="1"/>
  <c r="Q145" i="10" s="1"/>
  <c r="P143" i="10" a="1"/>
  <c r="P143" i="10" s="1"/>
  <c r="N143" i="10" a="1"/>
  <c r="N143" i="10" s="1"/>
  <c r="Q143" i="10" a="1"/>
  <c r="Q143" i="10" s="1"/>
  <c r="O143" i="10" a="1"/>
  <c r="O143" i="10" s="1"/>
  <c r="N453" i="10" a="1"/>
  <c r="N453" i="10" s="1"/>
  <c r="P453" i="10" a="1"/>
  <c r="P453" i="10" s="1"/>
  <c r="O453" i="10" a="1"/>
  <c r="O453" i="10" s="1"/>
  <c r="Q453" i="10" a="1"/>
  <c r="Q453" i="10" s="1"/>
  <c r="Q188" i="10" a="1"/>
  <c r="Q188" i="10" s="1"/>
  <c r="O188" i="10" a="1"/>
  <c r="O188" i="10" s="1"/>
  <c r="P188" i="10" a="1"/>
  <c r="P188" i="10" s="1"/>
  <c r="N188" i="10" a="1"/>
  <c r="N188" i="10" s="1"/>
  <c r="N308" i="10" a="1"/>
  <c r="N308" i="10" s="1"/>
  <c r="P308" i="10" a="1"/>
  <c r="P308" i="10" s="1"/>
  <c r="O308" i="10" a="1"/>
  <c r="O308" i="10" s="1"/>
  <c r="Q308" i="10" a="1"/>
  <c r="Q308" i="10" s="1"/>
  <c r="O421" i="10" a="1"/>
  <c r="O421" i="10" s="1"/>
  <c r="Q421" i="10" a="1"/>
  <c r="Q421" i="10" s="1"/>
  <c r="N421" i="10" a="1"/>
  <c r="N421" i="10" s="1"/>
  <c r="P421" i="10" a="1"/>
  <c r="P421" i="10" s="1"/>
  <c r="P523" i="10" a="1"/>
  <c r="P523" i="10" s="1"/>
  <c r="O523" i="10" a="1"/>
  <c r="O523" i="10" s="1"/>
  <c r="N523" i="10" a="1"/>
  <c r="N523" i="10" s="1"/>
  <c r="Q523" i="10" a="1"/>
  <c r="Q523" i="10" s="1"/>
  <c r="Q290" i="10" a="1"/>
  <c r="Q290" i="10" s="1"/>
  <c r="O290" i="10" a="1"/>
  <c r="O290" i="10" s="1"/>
  <c r="N290" i="10" a="1"/>
  <c r="N290" i="10" s="1"/>
  <c r="P290" i="10" a="1"/>
  <c r="P290" i="10" s="1"/>
  <c r="N411" i="10" a="1"/>
  <c r="N411" i="10" s="1"/>
  <c r="Q411" i="10" a="1"/>
  <c r="Q411" i="10" s="1"/>
  <c r="P411" i="10" a="1"/>
  <c r="P411" i="10" s="1"/>
  <c r="O411" i="10" a="1"/>
  <c r="O411" i="10" s="1"/>
  <c r="O579" i="10" a="1"/>
  <c r="O579" i="10" s="1"/>
  <c r="P579" i="10" a="1"/>
  <c r="P579" i="10" s="1"/>
  <c r="N579" i="10" a="1"/>
  <c r="N579" i="10" s="1"/>
  <c r="Q579" i="10" a="1"/>
  <c r="Q579" i="10" s="1"/>
  <c r="Q73" i="10" a="1"/>
  <c r="Q73" i="10" s="1"/>
  <c r="P73" i="10" a="1"/>
  <c r="P73" i="10" s="1"/>
  <c r="O73" i="10" a="1"/>
  <c r="O73" i="10" s="1"/>
  <c r="N73" i="10" a="1"/>
  <c r="N73" i="10" s="1"/>
  <c r="P116" i="10" a="1"/>
  <c r="P116" i="10" s="1"/>
  <c r="Q116" i="10" a="1"/>
  <c r="Q116" i="10" s="1"/>
  <c r="O116" i="10" a="1"/>
  <c r="O116" i="10" s="1"/>
  <c r="N116" i="10" a="1"/>
  <c r="N116" i="10" s="1"/>
  <c r="Q572" i="10" a="1"/>
  <c r="Q572" i="10" s="1"/>
  <c r="N572" i="10" a="1"/>
  <c r="N572" i="10" s="1"/>
  <c r="O572" i="10" a="1"/>
  <c r="O572" i="10" s="1"/>
  <c r="P572" i="10" a="1"/>
  <c r="P572" i="10" s="1"/>
  <c r="Q519" i="10" a="1"/>
  <c r="Q519" i="10" s="1"/>
  <c r="N519" i="10" a="1"/>
  <c r="N519" i="10" s="1"/>
  <c r="O519" i="10" a="1"/>
  <c r="O519" i="10" s="1"/>
  <c r="P519" i="10" a="1"/>
  <c r="P519" i="10" s="1"/>
  <c r="Q564" i="10" a="1"/>
  <c r="Q564" i="10" s="1"/>
  <c r="N564" i="10" a="1"/>
  <c r="N564" i="10" s="1"/>
  <c r="P564" i="10" a="1"/>
  <c r="P564" i="10" s="1"/>
  <c r="O564" i="10" a="1"/>
  <c r="O564" i="10" s="1"/>
  <c r="Q410" i="10" a="1"/>
  <c r="Q410" i="10" s="1"/>
  <c r="P410" i="10" a="1"/>
  <c r="P410" i="10" s="1"/>
  <c r="N410" i="10" a="1"/>
  <c r="N410" i="10" s="1"/>
  <c r="O410" i="10" a="1"/>
  <c r="O410" i="10" s="1"/>
  <c r="P195" i="10" a="1"/>
  <c r="P195" i="10" s="1"/>
  <c r="Q195" i="10" a="1"/>
  <c r="Q195" i="10" s="1"/>
  <c r="O195" i="10" a="1"/>
  <c r="O195" i="10" s="1"/>
  <c r="N195" i="10" a="1"/>
  <c r="N195" i="10" s="1"/>
  <c r="Q409" i="10" a="1"/>
  <c r="Q409" i="10" s="1"/>
  <c r="P409" i="10" a="1"/>
  <c r="P409" i="10" s="1"/>
  <c r="O409" i="10" a="1"/>
  <c r="O409" i="10" s="1"/>
  <c r="N409" i="10" a="1"/>
  <c r="N409" i="10" s="1"/>
  <c r="Q387" i="10" a="1"/>
  <c r="Q387" i="10" s="1"/>
  <c r="O387" i="10" a="1"/>
  <c r="O387" i="10" s="1"/>
  <c r="N387" i="10" a="1"/>
  <c r="N387" i="10" s="1"/>
  <c r="P387" i="10" a="1"/>
  <c r="P387" i="10" s="1"/>
  <c r="Q531" i="10" a="1"/>
  <c r="Q531" i="10" s="1"/>
  <c r="P531" i="10" a="1"/>
  <c r="P531" i="10" s="1"/>
  <c r="O531" i="10" a="1"/>
  <c r="O531" i="10" s="1"/>
  <c r="N531" i="10" a="1"/>
  <c r="N531" i="10" s="1"/>
  <c r="Q101" i="10" a="1"/>
  <c r="Q101" i="10" s="1"/>
  <c r="P101" i="10" a="1"/>
  <c r="P101" i="10" s="1"/>
  <c r="O101" i="10" a="1"/>
  <c r="O101" i="10" s="1"/>
  <c r="N101" i="10" a="1"/>
  <c r="N101" i="10" s="1"/>
  <c r="O451" i="10" a="1"/>
  <c r="O451" i="10" s="1"/>
  <c r="N451" i="10" a="1"/>
  <c r="N451" i="10" s="1"/>
  <c r="Q451" i="10" a="1"/>
  <c r="Q451" i="10" s="1"/>
  <c r="P451" i="10" a="1"/>
  <c r="P451" i="10" s="1"/>
  <c r="Q419" i="10" a="1"/>
  <c r="Q419" i="10" s="1"/>
  <c r="P419" i="10" a="1"/>
  <c r="P419" i="10" s="1"/>
  <c r="O419" i="10" a="1"/>
  <c r="O419" i="10" s="1"/>
  <c r="N419" i="10" a="1"/>
  <c r="N419" i="10" s="1"/>
  <c r="O554" i="10" a="1"/>
  <c r="O554" i="10" s="1"/>
  <c r="P554" i="10" a="1"/>
  <c r="P554" i="10" s="1"/>
  <c r="N554" i="10" a="1"/>
  <c r="N554" i="10" s="1"/>
  <c r="Q554" i="10" a="1"/>
  <c r="Q554" i="10" s="1"/>
  <c r="N285" i="10" a="1"/>
  <c r="N285" i="10" s="1"/>
  <c r="O285" i="10" a="1"/>
  <c r="O285" i="10" s="1"/>
  <c r="P285" i="10" a="1"/>
  <c r="P285" i="10" s="1"/>
  <c r="Q285" i="10" a="1"/>
  <c r="Q285" i="10" s="1"/>
  <c r="N200" i="10" a="1"/>
  <c r="N200" i="10" s="1"/>
  <c r="Q200" i="10" a="1"/>
  <c r="Q200" i="10" s="1"/>
  <c r="P200" i="10" a="1"/>
  <c r="P200" i="10" s="1"/>
  <c r="O200" i="10" a="1"/>
  <c r="O200" i="10" s="1"/>
  <c r="Q313" i="10" a="1"/>
  <c r="Q313" i="10" s="1"/>
  <c r="P313" i="10" a="1"/>
  <c r="P313" i="10" s="1"/>
  <c r="O313" i="10" a="1"/>
  <c r="O313" i="10" s="1"/>
  <c r="N313" i="10" a="1"/>
  <c r="N313" i="10" s="1"/>
  <c r="O191" i="10" a="1"/>
  <c r="O191" i="10" s="1"/>
  <c r="P191" i="10" a="1"/>
  <c r="P191" i="10" s="1"/>
  <c r="Q191" i="10" a="1"/>
  <c r="Q191" i="10" s="1"/>
  <c r="N191" i="10" a="1"/>
  <c r="N191" i="10" s="1"/>
  <c r="Q336" i="10" a="1"/>
  <c r="Q336" i="10" s="1"/>
  <c r="P336" i="10" a="1"/>
  <c r="P336" i="10" s="1"/>
  <c r="N336" i="10" a="1"/>
  <c r="N336" i="10" s="1"/>
  <c r="O336" i="10" a="1"/>
  <c r="O336" i="10" s="1"/>
  <c r="Q75" i="10" a="1"/>
  <c r="Q75" i="10" s="1"/>
  <c r="P75" i="10" a="1"/>
  <c r="P75" i="10" s="1"/>
  <c r="O75" i="10" a="1"/>
  <c r="O75" i="10" s="1"/>
  <c r="N75" i="10" a="1"/>
  <c r="N75" i="10" s="1"/>
  <c r="O563" i="10" a="1"/>
  <c r="O563" i="10" s="1"/>
  <c r="Q563" i="10" a="1"/>
  <c r="Q563" i="10" s="1"/>
  <c r="N563" i="10" a="1"/>
  <c r="N563" i="10" s="1"/>
  <c r="P563" i="10" a="1"/>
  <c r="P563" i="10" s="1"/>
  <c r="Q552" i="10" a="1"/>
  <c r="Q552" i="10" s="1"/>
  <c r="P552" i="10" a="1"/>
  <c r="P552" i="10" s="1"/>
  <c r="O552" i="10" a="1"/>
  <c r="O552" i="10" s="1"/>
  <c r="N552" i="10" a="1"/>
  <c r="N552" i="10" s="1"/>
  <c r="Q339" i="10" a="1"/>
  <c r="Q339" i="10" s="1"/>
  <c r="P339" i="10" a="1"/>
  <c r="P339" i="10" s="1"/>
  <c r="N339" i="10" a="1"/>
  <c r="N339" i="10" s="1"/>
  <c r="O339" i="10" a="1"/>
  <c r="O339" i="10" s="1"/>
  <c r="P442" i="10" a="1"/>
  <c r="P442" i="10" s="1"/>
  <c r="N442" i="10" a="1"/>
  <c r="N442" i="10" s="1"/>
  <c r="O442" i="10" a="1"/>
  <c r="O442" i="10" s="1"/>
  <c r="Q442" i="10" a="1"/>
  <c r="Q442" i="10" s="1"/>
  <c r="Q329" i="10" a="1"/>
  <c r="Q329" i="10" s="1"/>
  <c r="O329" i="10" a="1"/>
  <c r="O329" i="10" s="1"/>
  <c r="P329" i="10" a="1"/>
  <c r="P329" i="10" s="1"/>
  <c r="N329" i="10" a="1"/>
  <c r="N329" i="10" s="1"/>
  <c r="Q288" i="10" a="1"/>
  <c r="Q288" i="10" s="1"/>
  <c r="P288" i="10" a="1"/>
  <c r="P288" i="10" s="1"/>
  <c r="N288" i="10" a="1"/>
  <c r="N288" i="10" s="1"/>
  <c r="O288" i="10" a="1"/>
  <c r="O288" i="10" s="1"/>
  <c r="N415" i="10" a="1"/>
  <c r="N415" i="10" s="1"/>
  <c r="P415" i="10" a="1"/>
  <c r="P415" i="10" s="1"/>
  <c r="O415" i="10" a="1"/>
  <c r="O415" i="10" s="1"/>
  <c r="Q415" i="10" a="1"/>
  <c r="Q415" i="10" s="1"/>
  <c r="P526" i="10" a="1"/>
  <c r="P526" i="10" s="1"/>
  <c r="O526" i="10" a="1"/>
  <c r="O526" i="10" s="1"/>
  <c r="N526" i="10" a="1"/>
  <c r="N526" i="10" s="1"/>
  <c r="Q526" i="10" a="1"/>
  <c r="Q526" i="10" s="1"/>
  <c r="Q390" i="10" a="1"/>
  <c r="Q390" i="10" s="1"/>
  <c r="N390" i="10" a="1"/>
  <c r="N390" i="10" s="1"/>
  <c r="O390" i="10" a="1"/>
  <c r="O390" i="10" s="1"/>
  <c r="P390" i="10" a="1"/>
  <c r="P390" i="10" s="1"/>
  <c r="O557" i="10" a="1"/>
  <c r="O557" i="10" s="1"/>
  <c r="Q557" i="10" a="1"/>
  <c r="Q557" i="10" s="1"/>
  <c r="N557" i="10" a="1"/>
  <c r="N557" i="10" s="1"/>
  <c r="P557" i="10" a="1"/>
  <c r="P557" i="10" s="1"/>
  <c r="Q292" i="10" a="1"/>
  <c r="Q292" i="10" s="1"/>
  <c r="P292" i="10" a="1"/>
  <c r="P292" i="10" s="1"/>
  <c r="O292" i="10" a="1"/>
  <c r="O292" i="10" s="1"/>
  <c r="N292" i="10" a="1"/>
  <c r="N292" i="10" s="1"/>
  <c r="Q197" i="10" a="1"/>
  <c r="Q197" i="10" s="1"/>
  <c r="O197" i="10" a="1"/>
  <c r="O197" i="10" s="1"/>
  <c r="P197" i="10" a="1"/>
  <c r="P197" i="10" s="1"/>
  <c r="N197" i="10" a="1"/>
  <c r="N197" i="10" s="1"/>
  <c r="Q286" i="10" a="1"/>
  <c r="Q286" i="10" s="1"/>
  <c r="P286" i="10" a="1"/>
  <c r="P286" i="10" s="1"/>
  <c r="N286" i="10" a="1"/>
  <c r="N286" i="10" s="1"/>
  <c r="O286" i="10" a="1"/>
  <c r="O286" i="10" s="1"/>
  <c r="Q128" i="10" a="1"/>
  <c r="Q128" i="10" s="1"/>
  <c r="N128" i="10" a="1"/>
  <c r="N128" i="10" s="1"/>
  <c r="O128" i="10" a="1"/>
  <c r="O128" i="10" s="1"/>
  <c r="P128" i="10" a="1"/>
  <c r="P128" i="10" s="1"/>
  <c r="Q549" i="10" a="1"/>
  <c r="Q549" i="10" s="1"/>
  <c r="P549" i="10" a="1"/>
  <c r="P549" i="10" s="1"/>
  <c r="N549" i="10" a="1"/>
  <c r="N549" i="10" s="1"/>
  <c r="O549" i="10" a="1"/>
  <c r="O549" i="10" s="1"/>
  <c r="Q284" i="10" a="1"/>
  <c r="Q284" i="10" s="1"/>
  <c r="N284" i="10" a="1"/>
  <c r="N284" i="10" s="1"/>
  <c r="P284" i="10" a="1"/>
  <c r="P284" i="10" s="1"/>
  <c r="O284" i="10" a="1"/>
  <c r="O284" i="10" s="1"/>
  <c r="N115" i="10" a="1"/>
  <c r="N115" i="10" s="1"/>
  <c r="P115" i="10" a="1"/>
  <c r="P115" i="10" s="1"/>
  <c r="Q115" i="10" a="1"/>
  <c r="Q115" i="10" s="1"/>
  <c r="O115" i="10" a="1"/>
  <c r="O115" i="10" s="1"/>
  <c r="P138" i="10" a="1"/>
  <c r="P138" i="10" s="1"/>
  <c r="Q138" i="10" a="1"/>
  <c r="Q138" i="10" s="1"/>
  <c r="O138" i="10" a="1"/>
  <c r="O138" i="10" s="1"/>
  <c r="N138" i="10" a="1"/>
  <c r="N138" i="10" s="1"/>
  <c r="Q169" i="10" a="1"/>
  <c r="Q169" i="10" s="1"/>
  <c r="O169" i="10" a="1"/>
  <c r="O169" i="10" s="1"/>
  <c r="P169" i="10" a="1"/>
  <c r="P169" i="10" s="1"/>
  <c r="N169" i="10" a="1"/>
  <c r="N169" i="10" s="1"/>
  <c r="N184" i="10" a="1"/>
  <c r="N184" i="10" s="1"/>
  <c r="O184" i="10" a="1"/>
  <c r="O184" i="10" s="1"/>
  <c r="Q184" i="10" a="1"/>
  <c r="Q184" i="10" s="1"/>
  <c r="P184" i="10" a="1"/>
  <c r="P184" i="10" s="1"/>
  <c r="N167" i="10" a="1"/>
  <c r="N167" i="10" s="1"/>
  <c r="P167" i="10" a="1"/>
  <c r="P167" i="10" s="1"/>
  <c r="O167" i="10" a="1"/>
  <c r="O167" i="10" s="1"/>
  <c r="Q167" i="10" a="1"/>
  <c r="Q167" i="10" s="1"/>
  <c r="N148" i="10" a="1"/>
  <c r="N148" i="10" s="1"/>
  <c r="P148" i="10" a="1"/>
  <c r="P148" i="10" s="1"/>
  <c r="Q148" i="10" a="1"/>
  <c r="Q148" i="10" s="1"/>
  <c r="O148" i="10" a="1"/>
  <c r="O148" i="10" s="1"/>
  <c r="P402" i="10" a="1"/>
  <c r="P402" i="10" s="1"/>
  <c r="Q402" i="10" a="1"/>
  <c r="Q402" i="10" s="1"/>
  <c r="O402" i="10" a="1"/>
  <c r="O402" i="10" s="1"/>
  <c r="N402" i="10" a="1"/>
  <c r="N402" i="10" s="1"/>
  <c r="N289" i="10" a="1"/>
  <c r="N289" i="10" s="1"/>
  <c r="Q289" i="10" a="1"/>
  <c r="Q289" i="10" s="1"/>
  <c r="P289" i="10" a="1"/>
  <c r="P289" i="10" s="1"/>
  <c r="O289" i="10" a="1"/>
  <c r="O289" i="10" s="1"/>
  <c r="Q400" i="10" a="1"/>
  <c r="Q400" i="10" s="1"/>
  <c r="O400" i="10" a="1"/>
  <c r="O400" i="10" s="1"/>
  <c r="P400" i="10" a="1"/>
  <c r="P400" i="10" s="1"/>
  <c r="N400" i="10" a="1"/>
  <c r="N400" i="10" s="1"/>
  <c r="N422" i="10" a="1"/>
  <c r="N422" i="10" s="1"/>
  <c r="Q422" i="10" a="1"/>
  <c r="Q422" i="10" s="1"/>
  <c r="P422" i="10" a="1"/>
  <c r="P422" i="10" s="1"/>
  <c r="O422" i="10" a="1"/>
  <c r="O422" i="10" s="1"/>
  <c r="Q332" i="10" a="1"/>
  <c r="Q332" i="10" s="1"/>
  <c r="N332" i="10" a="1"/>
  <c r="N332" i="10" s="1"/>
  <c r="P332" i="10" a="1"/>
  <c r="P332" i="10" s="1"/>
  <c r="O332" i="10" a="1"/>
  <c r="O332" i="10" s="1"/>
  <c r="N443" i="10" a="1"/>
  <c r="N443" i="10" s="1"/>
  <c r="Q443" i="10" a="1"/>
  <c r="Q443" i="10" s="1"/>
  <c r="P443" i="10" a="1"/>
  <c r="P443" i="10" s="1"/>
  <c r="O443" i="10" a="1"/>
  <c r="O443" i="10" s="1"/>
  <c r="Q522" i="10" a="1"/>
  <c r="Q522" i="10" s="1"/>
  <c r="N522" i="10" a="1"/>
  <c r="N522" i="10" s="1"/>
  <c r="P522" i="10" a="1"/>
  <c r="P522" i="10" s="1"/>
  <c r="O522" i="10" a="1"/>
  <c r="O522" i="10" s="1"/>
  <c r="Q584" i="10" a="1"/>
  <c r="Q584" i="10" s="1"/>
  <c r="P584" i="10" a="1"/>
  <c r="P584" i="10" s="1"/>
  <c r="N584" i="10" a="1"/>
  <c r="N584" i="10" s="1"/>
  <c r="O584" i="10" a="1"/>
  <c r="O584" i="10" s="1"/>
  <c r="Q229" i="10" a="1"/>
  <c r="Q229" i="10" s="1"/>
  <c r="O229" i="10" a="1"/>
  <c r="O229" i="10" s="1"/>
  <c r="P229" i="10" a="1"/>
  <c r="P229" i="10" s="1"/>
  <c r="N229" i="10" a="1"/>
  <c r="N229" i="10" s="1"/>
  <c r="Q182" i="10" a="1"/>
  <c r="Q182" i="10" s="1"/>
  <c r="N182" i="10" a="1"/>
  <c r="N182" i="10" s="1"/>
  <c r="O182" i="10" a="1"/>
  <c r="O182" i="10" s="1"/>
  <c r="P182" i="10" a="1"/>
  <c r="P182" i="10" s="1"/>
  <c r="Q397" i="10" a="1"/>
  <c r="Q397" i="10" s="1"/>
  <c r="N397" i="10" a="1"/>
  <c r="N397" i="10" s="1"/>
  <c r="P397" i="10" a="1"/>
  <c r="P397" i="10" s="1"/>
  <c r="O397" i="10" a="1"/>
  <c r="O397" i="10" s="1"/>
  <c r="N68" i="10" a="1"/>
  <c r="N68" i="10" s="1"/>
  <c r="O68" i="10" a="1"/>
  <c r="O68" i="10" s="1"/>
  <c r="Q68" i="10" a="1"/>
  <c r="Q68" i="10" s="1"/>
  <c r="P68" i="10" a="1"/>
  <c r="P68" i="10" s="1"/>
  <c r="N114" i="10" a="1"/>
  <c r="N114" i="10" s="1"/>
  <c r="P114" i="10" a="1"/>
  <c r="P114" i="10" s="1"/>
  <c r="O114" i="10" a="1"/>
  <c r="O114" i="10" s="1"/>
  <c r="Q114" i="10" a="1"/>
  <c r="Q114" i="10" s="1"/>
  <c r="Q81" i="10" a="1"/>
  <c r="Q81" i="10" s="1"/>
  <c r="N81" i="10" a="1"/>
  <c r="N81" i="10" s="1"/>
  <c r="O81" i="10" a="1"/>
  <c r="O81" i="10" s="1"/>
  <c r="P81" i="10" a="1"/>
  <c r="P81" i="10" s="1"/>
  <c r="Q181" i="10" a="1"/>
  <c r="Q181" i="10" s="1"/>
  <c r="O181" i="10" a="1"/>
  <c r="O181" i="10" s="1"/>
  <c r="P181" i="10" a="1"/>
  <c r="P181" i="10" s="1"/>
  <c r="N181" i="10" a="1"/>
  <c r="N181" i="10" s="1"/>
  <c r="N79" i="10" a="1"/>
  <c r="N79" i="10" s="1"/>
  <c r="P79" i="10" a="1"/>
  <c r="P79" i="10" s="1"/>
  <c r="Q79" i="10" a="1"/>
  <c r="Q79" i="10" s="1"/>
  <c r="O79" i="10" a="1"/>
  <c r="O79" i="10" s="1"/>
  <c r="P389" i="10" a="1"/>
  <c r="P389" i="10" s="1"/>
  <c r="O389" i="10" a="1"/>
  <c r="O389" i="10" s="1"/>
  <c r="N389" i="10" a="1"/>
  <c r="N389" i="10" s="1"/>
  <c r="Q389" i="10" a="1"/>
  <c r="Q389" i="10" s="1"/>
  <c r="Q124" i="10" a="1"/>
  <c r="Q124" i="10" s="1"/>
  <c r="P124" i="10" a="1"/>
  <c r="P124" i="10" s="1"/>
  <c r="N124" i="10" a="1"/>
  <c r="N124" i="10" s="1"/>
  <c r="O124" i="10" a="1"/>
  <c r="O124" i="10" s="1"/>
  <c r="Q547" i="10" a="1"/>
  <c r="Q547" i="10" s="1"/>
  <c r="N547" i="10" a="1"/>
  <c r="N547" i="10" s="1"/>
  <c r="O547" i="10" a="1"/>
  <c r="O547" i="10" s="1"/>
  <c r="P547" i="10" a="1"/>
  <c r="P547" i="10" s="1"/>
  <c r="Q545" i="10" a="1"/>
  <c r="Q545" i="10" s="1"/>
  <c r="P545" i="10" a="1"/>
  <c r="P545" i="10" s="1"/>
  <c r="N545" i="10" a="1"/>
  <c r="N545" i="10" s="1"/>
  <c r="O545" i="10" a="1"/>
  <c r="O545" i="10" s="1"/>
  <c r="P170" i="10" a="1"/>
  <c r="P170" i="10" s="1"/>
  <c r="N170" i="10" a="1"/>
  <c r="N170" i="10" s="1"/>
  <c r="O170" i="10" a="1"/>
  <c r="O170" i="10" s="1"/>
  <c r="Q170" i="10" a="1"/>
  <c r="Q170" i="10" s="1"/>
  <c r="Q108" i="10" a="1"/>
  <c r="Q108" i="10" s="1"/>
  <c r="P108" i="10" a="1"/>
  <c r="P108" i="10" s="1"/>
  <c r="O108" i="10" a="1"/>
  <c r="O108" i="10" s="1"/>
  <c r="N108" i="10" a="1"/>
  <c r="N108" i="10" s="1"/>
  <c r="Q323" i="10" a="1"/>
  <c r="Q323" i="10" s="1"/>
  <c r="P323" i="10" a="1"/>
  <c r="P323" i="10" s="1"/>
  <c r="N323" i="10" a="1"/>
  <c r="N323" i="10" s="1"/>
  <c r="O323" i="10" a="1"/>
  <c r="O323" i="10" s="1"/>
  <c r="P309" i="10" a="1"/>
  <c r="P309" i="10" s="1"/>
  <c r="O309" i="10" a="1"/>
  <c r="O309" i="10" s="1"/>
  <c r="N309" i="10" a="1"/>
  <c r="N309" i="10" s="1"/>
  <c r="Q309" i="10" a="1"/>
  <c r="Q309" i="10" s="1"/>
  <c r="O587" i="10" a="1"/>
  <c r="O587" i="10" s="1"/>
  <c r="N587" i="10" a="1"/>
  <c r="N587" i="10" s="1"/>
  <c r="P587" i="10" a="1"/>
  <c r="P587" i="10" s="1"/>
  <c r="Q587" i="10" a="1"/>
  <c r="Q587" i="10" s="1"/>
  <c r="Q203" i="10" a="1"/>
  <c r="Q203" i="10" s="1"/>
  <c r="O203" i="10" a="1"/>
  <c r="O203" i="10" s="1"/>
  <c r="P203" i="10" a="1"/>
  <c r="P203" i="10" s="1"/>
  <c r="N203" i="10" a="1"/>
  <c r="N203" i="10" s="1"/>
  <c r="Q65" i="10" a="1"/>
  <c r="Q65" i="10" s="1"/>
  <c r="P65" i="10" a="1"/>
  <c r="P65" i="10" s="1"/>
  <c r="O65" i="10" a="1"/>
  <c r="O65" i="10" s="1"/>
  <c r="N65" i="10" a="1"/>
  <c r="N65" i="10" s="1"/>
  <c r="O591" i="10" a="1"/>
  <c r="O591" i="10" s="1"/>
  <c r="Q591" i="10" a="1"/>
  <c r="Q591" i="10" s="1"/>
  <c r="N591" i="10" a="1"/>
  <c r="N591" i="10" s="1"/>
  <c r="P591" i="10" a="1"/>
  <c r="P591" i="10" s="1"/>
  <c r="Q342" i="10" a="1"/>
  <c r="Q342" i="10" s="1"/>
  <c r="O342" i="10" a="1"/>
  <c r="O342" i="10" s="1"/>
  <c r="N342" i="10" a="1"/>
  <c r="N342" i="10" s="1"/>
  <c r="P342" i="10" a="1"/>
  <c r="P342" i="10" s="1"/>
  <c r="N226" i="10" a="1"/>
  <c r="N226" i="10" s="1"/>
  <c r="P226" i="10" a="1"/>
  <c r="P226" i="10" s="1"/>
  <c r="Q226" i="10" a="1"/>
  <c r="Q226" i="10" s="1"/>
  <c r="O226" i="10" a="1"/>
  <c r="O226" i="10" s="1"/>
  <c r="N299" i="10" a="1"/>
  <c r="N299" i="10" s="1"/>
  <c r="Q299" i="10" a="1"/>
  <c r="Q299" i="10" s="1"/>
  <c r="P299" i="10" a="1"/>
  <c r="P299" i="10" s="1"/>
  <c r="O299" i="10" a="1"/>
  <c r="O299" i="10" s="1"/>
  <c r="P72" i="10" a="1"/>
  <c r="P72" i="10" s="1"/>
  <c r="Q72" i="10" a="1"/>
  <c r="Q72" i="10" s="1"/>
  <c r="O72" i="10" a="1"/>
  <c r="O72" i="10" s="1"/>
  <c r="N72" i="10" a="1"/>
  <c r="N72" i="10" s="1"/>
  <c r="P434" i="10" a="1"/>
  <c r="P434" i="10" s="1"/>
  <c r="Q434" i="10" a="1"/>
  <c r="Q434" i="10" s="1"/>
  <c r="O434" i="10" a="1"/>
  <c r="O434" i="10" s="1"/>
  <c r="N434" i="10" a="1"/>
  <c r="N434" i="10" s="1"/>
  <c r="Q272" i="10" a="1"/>
  <c r="Q272" i="10" s="1"/>
  <c r="N272" i="10" a="1"/>
  <c r="N272" i="10" s="1"/>
  <c r="P272" i="10" a="1"/>
  <c r="P272" i="10" s="1"/>
  <c r="O272" i="10" a="1"/>
  <c r="O272" i="10" s="1"/>
  <c r="Q275" i="10" a="1"/>
  <c r="Q275" i="10" s="1"/>
  <c r="P275" i="10" a="1"/>
  <c r="P275" i="10" s="1"/>
  <c r="O275" i="10" a="1"/>
  <c r="O275" i="10" s="1"/>
  <c r="N275" i="10" a="1"/>
  <c r="N275" i="10" s="1"/>
  <c r="N234" i="10" a="1"/>
  <c r="N234" i="10" s="1"/>
  <c r="P234" i="10" a="1"/>
  <c r="P234" i="10" s="1"/>
  <c r="O234" i="10" a="1"/>
  <c r="O234" i="10" s="1"/>
  <c r="Q234" i="10" a="1"/>
  <c r="Q234" i="10" s="1"/>
  <c r="Q265" i="10" a="1"/>
  <c r="Q265" i="10" s="1"/>
  <c r="N265" i="10" a="1"/>
  <c r="N265" i="10" s="1"/>
  <c r="P265" i="10" a="1"/>
  <c r="P265" i="10" s="1"/>
  <c r="O265" i="10" a="1"/>
  <c r="O265" i="10" s="1"/>
  <c r="N216" i="10" a="1"/>
  <c r="N216" i="10" s="1"/>
  <c r="Q216" i="10" a="1"/>
  <c r="Q216" i="10" s="1"/>
  <c r="P216" i="10" a="1"/>
  <c r="P216" i="10" s="1"/>
  <c r="O216" i="10" a="1"/>
  <c r="O216" i="10" s="1"/>
  <c r="Q327" i="10" a="1"/>
  <c r="Q327" i="10" s="1"/>
  <c r="N327" i="10" a="1"/>
  <c r="N327" i="10" s="1"/>
  <c r="P327" i="10" a="1"/>
  <c r="P327" i="10" s="1"/>
  <c r="O327" i="10" a="1"/>
  <c r="O327" i="10" s="1"/>
  <c r="Q396" i="10" a="1"/>
  <c r="Q396" i="10" s="1"/>
  <c r="O396" i="10" a="1"/>
  <c r="O396" i="10" s="1"/>
  <c r="P396" i="10" a="1"/>
  <c r="P396" i="10" s="1"/>
  <c r="N396" i="10" a="1"/>
  <c r="N396" i="10" s="1"/>
  <c r="N565" i="10" a="1"/>
  <c r="N565" i="10" s="1"/>
  <c r="O565" i="10" a="1"/>
  <c r="O565" i="10" s="1"/>
  <c r="P565" i="10" a="1"/>
  <c r="P565" i="10" s="1"/>
  <c r="Q565" i="10" a="1"/>
  <c r="Q565" i="10" s="1"/>
  <c r="O172" i="10" a="1"/>
  <c r="O172" i="10" s="1"/>
  <c r="N172" i="10" a="1"/>
  <c r="N172" i="10" s="1"/>
  <c r="Q172" i="10" a="1"/>
  <c r="Q172" i="10" s="1"/>
  <c r="P172" i="10" a="1"/>
  <c r="P172" i="10" s="1"/>
  <c r="N228" i="10" a="1"/>
  <c r="N228" i="10" s="1"/>
  <c r="P228" i="10" a="1"/>
  <c r="P228" i="10" s="1"/>
  <c r="O228" i="10" a="1"/>
  <c r="O228" i="10" s="1"/>
  <c r="Q228" i="10" a="1"/>
  <c r="Q228" i="10" s="1"/>
  <c r="O546" i="10" a="1"/>
  <c r="O546" i="10" s="1"/>
  <c r="P546" i="10" a="1"/>
  <c r="P546" i="10" s="1"/>
  <c r="N546" i="10" a="1"/>
  <c r="N546" i="10" s="1"/>
  <c r="Q546" i="10" a="1"/>
  <c r="Q546" i="10" s="1"/>
  <c r="N593" i="10" a="1"/>
  <c r="N593" i="10" s="1"/>
  <c r="P593" i="10" a="1"/>
  <c r="P593" i="10" s="1"/>
  <c r="Q593" i="10" a="1"/>
  <c r="Q593" i="10" s="1"/>
  <c r="O593" i="10" a="1"/>
  <c r="O593" i="10" s="1"/>
  <c r="O173" i="10" a="1"/>
  <c r="O173" i="10" s="1"/>
  <c r="N173" i="10" a="1"/>
  <c r="N173" i="10" s="1"/>
  <c r="P173" i="10" a="1"/>
  <c r="P173" i="10" s="1"/>
  <c r="Q173" i="10" a="1"/>
  <c r="Q173" i="10" s="1"/>
  <c r="P64" i="10" a="1"/>
  <c r="P64" i="10" s="1"/>
  <c r="Q64" i="10" a="1"/>
  <c r="Q64" i="10" s="1"/>
  <c r="O64" i="10" a="1"/>
  <c r="O64" i="10" s="1"/>
  <c r="N64" i="10" a="1"/>
  <c r="N64" i="10" s="1"/>
  <c r="P175" i="10" a="1"/>
  <c r="P175" i="10" s="1"/>
  <c r="Q175" i="10" a="1"/>
  <c r="Q175" i="10" s="1"/>
  <c r="O175" i="10" a="1"/>
  <c r="O175" i="10" s="1"/>
  <c r="N175" i="10" a="1"/>
  <c r="N175" i="10" s="1"/>
  <c r="Q220" i="10" a="1"/>
  <c r="Q220" i="10" s="1"/>
  <c r="P220" i="10" a="1"/>
  <c r="P220" i="10" s="1"/>
  <c r="O220" i="10" a="1"/>
  <c r="O220" i="10" s="1"/>
  <c r="N220" i="10" a="1"/>
  <c r="N220" i="10" s="1"/>
  <c r="N66" i="10" a="1"/>
  <c r="N66" i="10" s="1"/>
  <c r="P66" i="10" a="1"/>
  <c r="P66" i="10" s="1"/>
  <c r="O66" i="10" a="1"/>
  <c r="O66" i="10" s="1"/>
  <c r="Q66" i="10" a="1"/>
  <c r="Q66" i="10" s="1"/>
  <c r="P142" i="10" a="1"/>
  <c r="P142" i="10" s="1"/>
  <c r="O142" i="10" a="1"/>
  <c r="O142" i="10" s="1"/>
  <c r="N142" i="10" a="1"/>
  <c r="N142" i="10" s="1"/>
  <c r="Q142" i="10" a="1"/>
  <c r="Q142" i="10" s="1"/>
  <c r="Q105" i="10" a="1"/>
  <c r="Q105" i="10" s="1"/>
  <c r="P105" i="10" a="1"/>
  <c r="P105" i="10" s="1"/>
  <c r="O105" i="10" a="1"/>
  <c r="O105" i="10" s="1"/>
  <c r="N105" i="10" a="1"/>
  <c r="N105" i="10" s="1"/>
  <c r="N120" i="10" a="1"/>
  <c r="N120" i="10" s="1"/>
  <c r="P120" i="10" a="1"/>
  <c r="P120" i="10" s="1"/>
  <c r="Q120" i="10" a="1"/>
  <c r="Q120" i="10" s="1"/>
  <c r="O120" i="10" a="1"/>
  <c r="O120" i="10" s="1"/>
  <c r="N103" i="10" a="1"/>
  <c r="N103" i="10" s="1"/>
  <c r="Q103" i="10" a="1"/>
  <c r="Q103" i="10" s="1"/>
  <c r="O103" i="10" a="1"/>
  <c r="O103" i="10" s="1"/>
  <c r="P103" i="10" a="1"/>
  <c r="P103" i="10" s="1"/>
  <c r="Q413" i="10" a="1"/>
  <c r="Q413" i="10" s="1"/>
  <c r="N413" i="10" a="1"/>
  <c r="N413" i="10" s="1"/>
  <c r="P413" i="10" a="1"/>
  <c r="P413" i="10" s="1"/>
  <c r="O413" i="10" a="1"/>
  <c r="O413" i="10" s="1"/>
  <c r="N84" i="10" a="1"/>
  <c r="N84" i="10" s="1"/>
  <c r="Q84" i="10" a="1"/>
  <c r="Q84" i="10" s="1"/>
  <c r="P84" i="10" a="1"/>
  <c r="P84" i="10" s="1"/>
  <c r="O84" i="10" a="1"/>
  <c r="O84" i="10" s="1"/>
  <c r="O322" i="10" a="1"/>
  <c r="O322" i="10" s="1"/>
  <c r="Q322" i="10" a="1"/>
  <c r="Q322" i="10" s="1"/>
  <c r="N322" i="10" a="1"/>
  <c r="N322" i="10" s="1"/>
  <c r="P322" i="10" a="1"/>
  <c r="P322" i="10" s="1"/>
  <c r="Q225" i="10" a="1"/>
  <c r="Q225" i="10" s="1"/>
  <c r="O225" i="10" a="1"/>
  <c r="O225" i="10" s="1"/>
  <c r="P225" i="10" a="1"/>
  <c r="P225" i="10" s="1"/>
  <c r="N225" i="10" a="1"/>
  <c r="N225" i="10" s="1"/>
  <c r="P312" i="10" a="1"/>
  <c r="P312" i="10" s="1"/>
  <c r="N312" i="10" a="1"/>
  <c r="N312" i="10" s="1"/>
  <c r="O312" i="10" a="1"/>
  <c r="O312" i="10" s="1"/>
  <c r="Q312" i="10" a="1"/>
  <c r="Q312" i="10" s="1"/>
  <c r="Q439" i="10" a="1"/>
  <c r="Q439" i="10" s="1"/>
  <c r="O439" i="10" a="1"/>
  <c r="O439" i="10" s="1"/>
  <c r="P439" i="10" a="1"/>
  <c r="P439" i="10" s="1"/>
  <c r="N439" i="10" a="1"/>
  <c r="N439" i="10" s="1"/>
  <c r="Q198" i="10" a="1"/>
  <c r="Q198" i="10" s="1"/>
  <c r="P198" i="10" a="1"/>
  <c r="P198" i="10" s="1"/>
  <c r="O198" i="10" a="1"/>
  <c r="O198" i="10" s="1"/>
  <c r="N198" i="10" a="1"/>
  <c r="N198" i="10" s="1"/>
  <c r="N268" i="10" a="1"/>
  <c r="N268" i="10" s="1"/>
  <c r="O268" i="10" a="1"/>
  <c r="O268" i="10" s="1"/>
  <c r="Q268" i="10" a="1"/>
  <c r="Q268" i="10" s="1"/>
  <c r="P268" i="10" a="1"/>
  <c r="P268" i="10" s="1"/>
  <c r="Q441" i="10" a="1"/>
  <c r="Q441" i="10" s="1"/>
  <c r="P441" i="10" a="1"/>
  <c r="P441" i="10" s="1"/>
  <c r="O441" i="10" a="1"/>
  <c r="O441" i="10" s="1"/>
  <c r="N441" i="10" a="1"/>
  <c r="N441" i="10" s="1"/>
  <c r="Q520" i="10" a="1"/>
  <c r="Q520" i="10" s="1"/>
  <c r="O520" i="10" a="1"/>
  <c r="O520" i="10" s="1"/>
  <c r="P520" i="10" a="1"/>
  <c r="P520" i="10" s="1"/>
  <c r="N520" i="10" a="1"/>
  <c r="N520" i="10" s="1"/>
  <c r="N559" i="10" a="1"/>
  <c r="N559" i="10" s="1"/>
  <c r="O559" i="10" a="1"/>
  <c r="O559" i="10" s="1"/>
  <c r="P559" i="10" a="1"/>
  <c r="P559" i="10" s="1"/>
  <c r="Q559" i="10" a="1"/>
  <c r="Q559" i="10" s="1"/>
  <c r="Q85" i="10" a="1"/>
  <c r="Q85" i="10" s="1"/>
  <c r="P85" i="10" a="1"/>
  <c r="P85" i="10" s="1"/>
  <c r="O85" i="10" a="1"/>
  <c r="O85" i="10" s="1"/>
  <c r="N85" i="10" a="1"/>
  <c r="N85" i="10" s="1"/>
  <c r="Q540" i="10" a="1"/>
  <c r="Q540" i="10" s="1"/>
  <c r="O540" i="10" a="1"/>
  <c r="O540" i="10" s="1"/>
  <c r="N540" i="10" a="1"/>
  <c r="N540" i="10" s="1"/>
  <c r="P540" i="10" a="1"/>
  <c r="P540" i="10" s="1"/>
  <c r="Q91" i="10" a="1"/>
  <c r="Q91" i="10" s="1"/>
  <c r="P91" i="10" a="1"/>
  <c r="P91" i="10" s="1"/>
  <c r="O91" i="10" a="1"/>
  <c r="O91" i="10" s="1"/>
  <c r="N91" i="10" a="1"/>
  <c r="N91" i="10" s="1"/>
  <c r="Q317" i="10" a="1"/>
  <c r="Q317" i="10" s="1"/>
  <c r="O317" i="10" a="1"/>
  <c r="O317" i="10" s="1"/>
  <c r="N317" i="10" a="1"/>
  <c r="N317" i="10" s="1"/>
  <c r="P317" i="10" a="1"/>
  <c r="P317" i="10" s="1"/>
  <c r="N158" i="10" a="1"/>
  <c r="N158" i="10" s="1"/>
  <c r="O158" i="10" a="1"/>
  <c r="O158" i="10" s="1"/>
  <c r="Q158" i="10" a="1"/>
  <c r="Q158" i="10" s="1"/>
  <c r="P158" i="10" a="1"/>
  <c r="P158" i="10" s="1"/>
  <c r="Q551" i="10" a="1"/>
  <c r="Q551" i="10" s="1"/>
  <c r="N551" i="10" a="1"/>
  <c r="N551" i="10" s="1"/>
  <c r="O551" i="10" a="1"/>
  <c r="O551" i="10" s="1"/>
  <c r="P551" i="10" a="1"/>
  <c r="P551" i="10" s="1"/>
  <c r="P77" i="10" a="1"/>
  <c r="P77" i="10" s="1"/>
  <c r="O77" i="10" a="1"/>
  <c r="O77" i="10" s="1"/>
  <c r="N77" i="10" a="1"/>
  <c r="N77" i="10" s="1"/>
  <c r="Q77" i="10" a="1"/>
  <c r="Q77" i="10" s="1"/>
  <c r="P117" i="10" a="1"/>
  <c r="P117" i="10" s="1"/>
  <c r="Q117" i="10" a="1"/>
  <c r="Q117" i="10" s="1"/>
  <c r="O117" i="10" a="1"/>
  <c r="O117" i="10" s="1"/>
  <c r="N117" i="10" a="1"/>
  <c r="N117" i="10" s="1"/>
  <c r="Q576" i="13" a="1"/>
  <c r="Q576" i="13" s="1"/>
  <c r="O576" i="13" a="1"/>
  <c r="O576" i="13" s="1"/>
  <c r="P576" i="13" a="1"/>
  <c r="P576" i="13" s="1"/>
  <c r="N576" i="13" a="1"/>
  <c r="N576" i="13" s="1"/>
  <c r="P560" i="13" a="1"/>
  <c r="P560" i="13" s="1"/>
  <c r="O560" i="13" a="1"/>
  <c r="O560" i="13" s="1"/>
  <c r="Q560" i="13" a="1"/>
  <c r="Q560" i="13" s="1"/>
  <c r="N560" i="13" a="1"/>
  <c r="N560" i="13" s="1"/>
  <c r="P335" i="13" a="1"/>
  <c r="P335" i="13" s="1"/>
  <c r="Q335" i="13" a="1"/>
  <c r="Q335" i="13" s="1"/>
  <c r="O335" i="13" a="1"/>
  <c r="O335" i="13" s="1"/>
  <c r="N335" i="13" a="1"/>
  <c r="N335" i="13" s="1"/>
  <c r="O426" i="13" a="1"/>
  <c r="O426" i="13" s="1"/>
  <c r="P426" i="13" a="1"/>
  <c r="P426" i="13" s="1"/>
  <c r="Q426" i="13" a="1"/>
  <c r="Q426" i="13" s="1"/>
  <c r="N426" i="13" a="1"/>
  <c r="N426" i="13" s="1"/>
  <c r="N333" i="13" a="1"/>
  <c r="N333" i="13" s="1"/>
  <c r="Q333" i="13" a="1"/>
  <c r="Q333" i="13" s="1"/>
  <c r="O333" i="13" a="1"/>
  <c r="O333" i="13" s="1"/>
  <c r="P333" i="13" a="1"/>
  <c r="P333" i="13" s="1"/>
  <c r="N327" i="13" a="1"/>
  <c r="N327" i="13" s="1"/>
  <c r="P327" i="13" a="1"/>
  <c r="P327" i="13" s="1"/>
  <c r="Q327" i="13" a="1"/>
  <c r="Q327" i="13" s="1"/>
  <c r="O327" i="13" a="1"/>
  <c r="O327" i="13" s="1"/>
  <c r="N409" i="13" a="1"/>
  <c r="N409" i="13" s="1"/>
  <c r="P409" i="13" a="1"/>
  <c r="P409" i="13" s="1"/>
  <c r="O409" i="13" a="1"/>
  <c r="O409" i="13" s="1"/>
  <c r="Q409" i="13" a="1"/>
  <c r="Q409" i="13" s="1"/>
  <c r="P270" i="13" a="1"/>
  <c r="P270" i="13" s="1"/>
  <c r="Q270" i="13" a="1"/>
  <c r="Q270" i="13" s="1"/>
  <c r="N270" i="13" a="1"/>
  <c r="N270" i="13" s="1"/>
  <c r="O270" i="13" a="1"/>
  <c r="O270" i="13" s="1"/>
  <c r="Q544" i="13" a="1"/>
  <c r="Q544" i="13" s="1"/>
  <c r="O544" i="13" a="1"/>
  <c r="O544" i="13" s="1"/>
  <c r="N544" i="13" a="1"/>
  <c r="N544" i="13" s="1"/>
  <c r="P544" i="13" a="1"/>
  <c r="P544" i="13" s="1"/>
  <c r="N304" i="13" a="1"/>
  <c r="N304" i="13" s="1"/>
  <c r="Q304" i="13" a="1"/>
  <c r="Q304" i="13" s="1"/>
  <c r="P304" i="13" a="1"/>
  <c r="P304" i="13" s="1"/>
  <c r="O304" i="13" a="1"/>
  <c r="O304" i="13" s="1"/>
  <c r="Q294" i="13" a="1"/>
  <c r="Q294" i="13" s="1"/>
  <c r="P294" i="13" a="1"/>
  <c r="P294" i="13" s="1"/>
  <c r="O294" i="13" a="1"/>
  <c r="O294" i="13" s="1"/>
  <c r="N294" i="13" a="1"/>
  <c r="N294" i="13" s="1"/>
  <c r="Q166" i="13" a="1"/>
  <c r="Q166" i="13" s="1"/>
  <c r="P166" i="13" a="1"/>
  <c r="P166" i="13" s="1"/>
  <c r="O166" i="13" a="1"/>
  <c r="O166" i="13" s="1"/>
  <c r="N166" i="13" a="1"/>
  <c r="N166" i="13" s="1"/>
  <c r="Q524" i="13" a="1"/>
  <c r="Q524" i="13" s="1"/>
  <c r="P524" i="13" a="1"/>
  <c r="P524" i="13" s="1"/>
  <c r="O524" i="13" a="1"/>
  <c r="O524" i="13" s="1"/>
  <c r="N524" i="13" a="1"/>
  <c r="N524" i="13" s="1"/>
  <c r="N218" i="13" a="1"/>
  <c r="N218" i="13" s="1"/>
  <c r="P218" i="13" a="1"/>
  <c r="P218" i="13" s="1"/>
  <c r="O218" i="13" a="1"/>
  <c r="O218" i="13" s="1"/>
  <c r="Q218" i="13" a="1"/>
  <c r="Q218" i="13" s="1"/>
  <c r="O119" i="13" a="1"/>
  <c r="O119" i="13" s="1"/>
  <c r="Q119" i="13" a="1"/>
  <c r="Q119" i="13" s="1"/>
  <c r="P119" i="13" a="1"/>
  <c r="P119" i="13" s="1"/>
  <c r="N119" i="13" a="1"/>
  <c r="N119" i="13" s="1"/>
  <c r="P306" i="13" a="1"/>
  <c r="P306" i="13" s="1"/>
  <c r="Q306" i="13" a="1"/>
  <c r="Q306" i="13" s="1"/>
  <c r="O306" i="13" a="1"/>
  <c r="O306" i="13" s="1"/>
  <c r="N306" i="13" a="1"/>
  <c r="N306" i="13" s="1"/>
  <c r="O449" i="13" a="1"/>
  <c r="O449" i="13" s="1"/>
  <c r="Q449" i="13" a="1"/>
  <c r="Q449" i="13" s="1"/>
  <c r="P449" i="13" a="1"/>
  <c r="P449" i="13" s="1"/>
  <c r="N449" i="13" a="1"/>
  <c r="N449" i="13" s="1"/>
  <c r="P210" i="13" a="1"/>
  <c r="P210" i="13" s="1"/>
  <c r="O210" i="13" a="1"/>
  <c r="O210" i="13" s="1"/>
  <c r="Q210" i="13" a="1"/>
  <c r="Q210" i="13" s="1"/>
  <c r="N210" i="13" a="1"/>
  <c r="N210" i="13" s="1"/>
  <c r="P112" i="13" a="1"/>
  <c r="P112" i="13" s="1"/>
  <c r="O112" i="13" a="1"/>
  <c r="O112" i="13" s="1"/>
  <c r="N112" i="13" a="1"/>
  <c r="N112" i="13" s="1"/>
  <c r="Q112" i="13" a="1"/>
  <c r="Q112" i="13" s="1"/>
  <c r="N542" i="13" a="1"/>
  <c r="N542" i="13" s="1"/>
  <c r="Q542" i="13" a="1"/>
  <c r="Q542" i="13" s="1"/>
  <c r="P542" i="13" a="1"/>
  <c r="P542" i="13" s="1"/>
  <c r="O542" i="13" a="1"/>
  <c r="O542" i="13" s="1"/>
  <c r="O442" i="13" a="1"/>
  <c r="O442" i="13" s="1"/>
  <c r="N442" i="13" a="1"/>
  <c r="N442" i="13" s="1"/>
  <c r="P442" i="13" a="1"/>
  <c r="P442" i="13" s="1"/>
  <c r="Q442" i="13" a="1"/>
  <c r="Q442" i="13" s="1"/>
  <c r="N160" i="13" a="1"/>
  <c r="N160" i="13" s="1"/>
  <c r="P160" i="13" a="1"/>
  <c r="P160" i="13" s="1"/>
  <c r="Q160" i="13" a="1"/>
  <c r="Q160" i="13" s="1"/>
  <c r="O160" i="13" a="1"/>
  <c r="O160" i="13" s="1"/>
  <c r="P228" i="13" a="1"/>
  <c r="P228" i="13" s="1"/>
  <c r="Q228" i="13" a="1"/>
  <c r="Q228" i="13" s="1"/>
  <c r="N228" i="13" a="1"/>
  <c r="N228" i="13" s="1"/>
  <c r="O228" i="13" a="1"/>
  <c r="O228" i="13" s="1"/>
  <c r="Q165" i="13" a="1"/>
  <c r="Q165" i="13" s="1"/>
  <c r="P165" i="13" a="1"/>
  <c r="P165" i="13" s="1"/>
  <c r="O165" i="13" a="1"/>
  <c r="O165" i="13" s="1"/>
  <c r="N165" i="13" a="1"/>
  <c r="N165" i="13" s="1"/>
  <c r="Q592" i="13" a="1"/>
  <c r="Q592" i="13" s="1"/>
  <c r="O592" i="13" a="1"/>
  <c r="O592" i="13" s="1"/>
  <c r="P592" i="13" a="1"/>
  <c r="P592" i="13" s="1"/>
  <c r="N592" i="13" a="1"/>
  <c r="N592" i="13" s="1"/>
  <c r="O427" i="13" a="1"/>
  <c r="O427" i="13" s="1"/>
  <c r="Q427" i="13" a="1"/>
  <c r="Q427" i="13" s="1"/>
  <c r="P427" i="13" a="1"/>
  <c r="P427" i="13" s="1"/>
  <c r="N427" i="13" a="1"/>
  <c r="N427" i="13" s="1"/>
  <c r="Q88" i="13" a="1"/>
  <c r="Q88" i="13" s="1"/>
  <c r="N88" i="13" a="1"/>
  <c r="N88" i="13" s="1"/>
  <c r="O88" i="13" a="1"/>
  <c r="O88" i="13" s="1"/>
  <c r="P88" i="13" a="1"/>
  <c r="P88" i="13" s="1"/>
  <c r="N99" i="13" a="1"/>
  <c r="N99" i="13" s="1"/>
  <c r="Q99" i="13" a="1"/>
  <c r="Q99" i="13" s="1"/>
  <c r="P99" i="13" a="1"/>
  <c r="P99" i="13" s="1"/>
  <c r="O99" i="13" a="1"/>
  <c r="O99" i="13" s="1"/>
  <c r="Q76" i="13" a="1"/>
  <c r="Q76" i="13" s="1"/>
  <c r="P76" i="13" a="1"/>
  <c r="P76" i="13" s="1"/>
  <c r="N76" i="13" a="1"/>
  <c r="N76" i="13" s="1"/>
  <c r="O76" i="13" a="1"/>
  <c r="O76" i="13" s="1"/>
  <c r="Q584" i="13" a="1"/>
  <c r="Q584" i="13" s="1"/>
  <c r="P584" i="13" a="1"/>
  <c r="P584" i="13" s="1"/>
  <c r="N584" i="13" a="1"/>
  <c r="N584" i="13" s="1"/>
  <c r="O584" i="13" a="1"/>
  <c r="O584" i="13" s="1"/>
  <c r="Q341" i="13" a="1"/>
  <c r="Q341" i="13" s="1"/>
  <c r="O341" i="13" a="1"/>
  <c r="O341" i="13" s="1"/>
  <c r="P341" i="13" a="1"/>
  <c r="P341" i="13" s="1"/>
  <c r="N341" i="13" a="1"/>
  <c r="N341" i="13" s="1"/>
  <c r="O536" i="13" a="1"/>
  <c r="O536" i="13" s="1"/>
  <c r="Q536" i="13" a="1"/>
  <c r="Q536" i="13" s="1"/>
  <c r="N536" i="13" a="1"/>
  <c r="N536" i="13" s="1"/>
  <c r="P536" i="13" a="1"/>
  <c r="P536" i="13" s="1"/>
  <c r="O339" i="13" a="1"/>
  <c r="O339" i="13" s="1"/>
  <c r="Q339" i="13" a="1"/>
  <c r="Q339" i="13" s="1"/>
  <c r="N339" i="13" a="1"/>
  <c r="N339" i="13" s="1"/>
  <c r="P339" i="13" a="1"/>
  <c r="P339" i="13" s="1"/>
  <c r="O308" i="13" a="1"/>
  <c r="O308" i="13" s="1"/>
  <c r="N308" i="13" a="1"/>
  <c r="N308" i="13" s="1"/>
  <c r="P308" i="13" a="1"/>
  <c r="P308" i="13" s="1"/>
  <c r="Q308" i="13" a="1"/>
  <c r="Q308" i="13" s="1"/>
  <c r="O179" i="13" a="1"/>
  <c r="O179" i="13" s="1"/>
  <c r="P179" i="13" a="1"/>
  <c r="P179" i="13" s="1"/>
  <c r="N179" i="13" a="1"/>
  <c r="N179" i="13" s="1"/>
  <c r="Q179" i="13" a="1"/>
  <c r="Q179" i="13" s="1"/>
  <c r="P157" i="13" a="1"/>
  <c r="P157" i="13" s="1"/>
  <c r="O157" i="13" a="1"/>
  <c r="O157" i="13" s="1"/>
  <c r="Q157" i="13" a="1"/>
  <c r="Q157" i="13" s="1"/>
  <c r="N157" i="13" a="1"/>
  <c r="N157" i="13" s="1"/>
  <c r="Q414" i="13" a="1"/>
  <c r="Q414" i="13" s="1"/>
  <c r="O414" i="13" a="1"/>
  <c r="O414" i="13" s="1"/>
  <c r="P414" i="13" a="1"/>
  <c r="P414" i="13" s="1"/>
  <c r="N414" i="13" a="1"/>
  <c r="N414" i="13" s="1"/>
  <c r="Q116" i="13" a="1"/>
  <c r="Q116" i="13" s="1"/>
  <c r="N116" i="13" a="1"/>
  <c r="N116" i="13" s="1"/>
  <c r="O116" i="13" a="1"/>
  <c r="O116" i="13" s="1"/>
  <c r="P116" i="13" a="1"/>
  <c r="P116" i="13" s="1"/>
  <c r="N563" i="13" a="1"/>
  <c r="N563" i="13" s="1"/>
  <c r="P563" i="13" a="1"/>
  <c r="P563" i="13" s="1"/>
  <c r="O563" i="13" a="1"/>
  <c r="O563" i="13" s="1"/>
  <c r="Q563" i="13" a="1"/>
  <c r="Q563" i="13" s="1"/>
  <c r="P568" i="13" a="1"/>
  <c r="P568" i="13" s="1"/>
  <c r="Q568" i="13" a="1"/>
  <c r="Q568" i="13" s="1"/>
  <c r="O568" i="13" a="1"/>
  <c r="O568" i="13" s="1"/>
  <c r="N568" i="13" a="1"/>
  <c r="N568" i="13" s="1"/>
  <c r="N434" i="13" a="1"/>
  <c r="N434" i="13" s="1"/>
  <c r="Q434" i="13" a="1"/>
  <c r="Q434" i="13" s="1"/>
  <c r="P434" i="13" a="1"/>
  <c r="P434" i="13" s="1"/>
  <c r="O434" i="13" a="1"/>
  <c r="O434" i="13" s="1"/>
  <c r="O312" i="13" a="1"/>
  <c r="O312" i="13" s="1"/>
  <c r="N312" i="13" a="1"/>
  <c r="N312" i="13" s="1"/>
  <c r="Q312" i="13" a="1"/>
  <c r="Q312" i="13" s="1"/>
  <c r="P312" i="13" a="1"/>
  <c r="P312" i="13" s="1"/>
  <c r="Q150" i="13" a="1"/>
  <c r="Q150" i="13" s="1"/>
  <c r="P150" i="13" a="1"/>
  <c r="P150" i="13" s="1"/>
  <c r="O150" i="13" a="1"/>
  <c r="O150" i="13" s="1"/>
  <c r="N150" i="13" a="1"/>
  <c r="N150" i="13" s="1"/>
  <c r="N399" i="13" a="1"/>
  <c r="N399" i="13" s="1"/>
  <c r="Q399" i="13" a="1"/>
  <c r="Q399" i="13" s="1"/>
  <c r="P399" i="13" a="1"/>
  <c r="P399" i="13" s="1"/>
  <c r="O399" i="13" a="1"/>
  <c r="O399" i="13" s="1"/>
  <c r="Q199" i="13" a="1"/>
  <c r="Q199" i="13" s="1"/>
  <c r="N199" i="13" a="1"/>
  <c r="N199" i="13" s="1"/>
  <c r="O199" i="13" a="1"/>
  <c r="O199" i="13" s="1"/>
  <c r="P199" i="13" a="1"/>
  <c r="P199" i="13" s="1"/>
  <c r="P262" i="13" a="1"/>
  <c r="P262" i="13" s="1"/>
  <c r="N262" i="13" a="1"/>
  <c r="N262" i="13" s="1"/>
  <c r="Q262" i="13" a="1"/>
  <c r="Q262" i="13" s="1"/>
  <c r="O262" i="13" a="1"/>
  <c r="O262" i="13" s="1"/>
  <c r="Q447" i="13" a="1"/>
  <c r="Q447" i="13" s="1"/>
  <c r="P447" i="13" a="1"/>
  <c r="P447" i="13" s="1"/>
  <c r="O447" i="13" a="1"/>
  <c r="O447" i="13" s="1"/>
  <c r="N447" i="13" a="1"/>
  <c r="N447" i="13" s="1"/>
  <c r="N68" i="13" a="1"/>
  <c r="N68" i="13" s="1"/>
  <c r="P68" i="13" a="1"/>
  <c r="P68" i="13" s="1"/>
  <c r="Q68" i="13" a="1"/>
  <c r="Q68" i="13" s="1"/>
  <c r="O68" i="13" a="1"/>
  <c r="O68" i="13" s="1"/>
  <c r="Q301" i="13" a="1"/>
  <c r="Q301" i="13" s="1"/>
  <c r="P301" i="13" a="1"/>
  <c r="P301" i="13" s="1"/>
  <c r="O301" i="13" a="1"/>
  <c r="O301" i="13" s="1"/>
  <c r="N301" i="13" a="1"/>
  <c r="N301" i="13" s="1"/>
  <c r="N554" i="13" a="1"/>
  <c r="N554" i="13" s="1"/>
  <c r="O554" i="13" a="1"/>
  <c r="O554" i="13" s="1"/>
  <c r="Q554" i="13" a="1"/>
  <c r="Q554" i="13" s="1"/>
  <c r="P554" i="13" a="1"/>
  <c r="P554" i="13" s="1"/>
  <c r="Q389" i="13" a="1"/>
  <c r="Q389" i="13" s="1"/>
  <c r="N389" i="13" a="1"/>
  <c r="N389" i="13" s="1"/>
  <c r="P389" i="13" a="1"/>
  <c r="P389" i="13" s="1"/>
  <c r="O389" i="13" a="1"/>
  <c r="O389" i="13" s="1"/>
  <c r="P314" i="13" a="1"/>
  <c r="P314" i="13" s="1"/>
  <c r="O314" i="13" a="1"/>
  <c r="O314" i="13" s="1"/>
  <c r="Q314" i="13" a="1"/>
  <c r="Q314" i="13" s="1"/>
  <c r="N314" i="13" a="1"/>
  <c r="N314" i="13" s="1"/>
  <c r="Q206" i="13" a="1"/>
  <c r="Q206" i="13" s="1"/>
  <c r="P206" i="13" a="1"/>
  <c r="P206" i="13" s="1"/>
  <c r="N206" i="13" a="1"/>
  <c r="N206" i="13" s="1"/>
  <c r="O206" i="13" a="1"/>
  <c r="O206" i="13" s="1"/>
  <c r="P445" i="13" a="1"/>
  <c r="P445" i="13" s="1"/>
  <c r="O445" i="13" a="1"/>
  <c r="O445" i="13" s="1"/>
  <c r="Q445" i="13" a="1"/>
  <c r="Q445" i="13" s="1"/>
  <c r="N445" i="13" a="1"/>
  <c r="N445" i="13" s="1"/>
  <c r="O551" i="13" a="1"/>
  <c r="O551" i="13" s="1"/>
  <c r="Q551" i="13" a="1"/>
  <c r="Q551" i="13" s="1"/>
  <c r="P551" i="13" a="1"/>
  <c r="P551" i="13" s="1"/>
  <c r="N551" i="13" a="1"/>
  <c r="N551" i="13" s="1"/>
  <c r="Q418" i="13" a="1"/>
  <c r="Q418" i="13" s="1"/>
  <c r="P418" i="13" a="1"/>
  <c r="P418" i="13" s="1"/>
  <c r="O418" i="13" a="1"/>
  <c r="O418" i="13" s="1"/>
  <c r="N418" i="13" a="1"/>
  <c r="N418" i="13" s="1"/>
  <c r="Q279" i="13" a="1"/>
  <c r="Q279" i="13" s="1"/>
  <c r="P279" i="13" a="1"/>
  <c r="P279" i="13" s="1"/>
  <c r="N279" i="13" a="1"/>
  <c r="N279" i="13" s="1"/>
  <c r="O279" i="13" a="1"/>
  <c r="O279" i="13" s="1"/>
  <c r="O71" i="13" a="1"/>
  <c r="O71" i="13" s="1"/>
  <c r="N71" i="13" a="1"/>
  <c r="N71" i="13" s="1"/>
  <c r="Q71" i="13" a="1"/>
  <c r="Q71" i="13" s="1"/>
  <c r="P71" i="13" a="1"/>
  <c r="P71" i="13" s="1"/>
  <c r="Q286" i="13" a="1"/>
  <c r="Q286" i="13" s="1"/>
  <c r="O286" i="13" a="1"/>
  <c r="O286" i="13" s="1"/>
  <c r="P286" i="13" a="1"/>
  <c r="P286" i="13" s="1"/>
  <c r="N286" i="13" a="1"/>
  <c r="N286" i="13" s="1"/>
  <c r="O590" i="13" a="1"/>
  <c r="O590" i="13" s="1"/>
  <c r="N590" i="13" a="1"/>
  <c r="N590" i="13" s="1"/>
  <c r="Q590" i="13" a="1"/>
  <c r="Q590" i="13" s="1"/>
  <c r="P590" i="13" a="1"/>
  <c r="P590" i="13" s="1"/>
  <c r="O158" i="13" a="1"/>
  <c r="O158" i="13" s="1"/>
  <c r="N158" i="13" a="1"/>
  <c r="N158" i="13" s="1"/>
  <c r="P158" i="13" a="1"/>
  <c r="P158" i="13" s="1"/>
  <c r="Q158" i="13" a="1"/>
  <c r="Q158" i="13" s="1"/>
  <c r="Q332" i="13" a="1"/>
  <c r="Q332" i="13" s="1"/>
  <c r="N332" i="13" a="1"/>
  <c r="N332" i="13" s="1"/>
  <c r="O332" i="13" a="1"/>
  <c r="O332" i="13" s="1"/>
  <c r="P332" i="13" a="1"/>
  <c r="P332" i="13" s="1"/>
  <c r="P190" i="13" a="1"/>
  <c r="P190" i="13" s="1"/>
  <c r="N190" i="13" a="1"/>
  <c r="N190" i="13" s="1"/>
  <c r="O190" i="13" a="1"/>
  <c r="O190" i="13" s="1"/>
  <c r="Q190" i="13" a="1"/>
  <c r="Q190" i="13" s="1"/>
  <c r="N200" i="13" a="1"/>
  <c r="N200" i="13" s="1"/>
  <c r="O200" i="13" a="1"/>
  <c r="O200" i="13" s="1"/>
  <c r="Q200" i="13" a="1"/>
  <c r="Q200" i="13" s="1"/>
  <c r="P200" i="13" a="1"/>
  <c r="P200" i="13" s="1"/>
  <c r="Q437" i="13" a="1"/>
  <c r="Q437" i="13" s="1"/>
  <c r="P437" i="13" a="1"/>
  <c r="P437" i="13" s="1"/>
  <c r="O437" i="13" a="1"/>
  <c r="O437" i="13" s="1"/>
  <c r="N437" i="13" a="1"/>
  <c r="N437" i="13" s="1"/>
  <c r="O400" i="13" a="1"/>
  <c r="O400" i="13" s="1"/>
  <c r="Q400" i="13" a="1"/>
  <c r="Q400" i="13" s="1"/>
  <c r="N400" i="13" a="1"/>
  <c r="N400" i="13" s="1"/>
  <c r="P400" i="13" a="1"/>
  <c r="P400" i="13" s="1"/>
  <c r="N272" i="13" a="1"/>
  <c r="N272" i="13" s="1"/>
  <c r="O272" i="13" a="1"/>
  <c r="O272" i="13" s="1"/>
  <c r="Q272" i="13" a="1"/>
  <c r="Q272" i="13" s="1"/>
  <c r="P272" i="13" a="1"/>
  <c r="P272" i="13" s="1"/>
  <c r="N567" i="13" a="1"/>
  <c r="N567" i="13" s="1"/>
  <c r="Q567" i="13" a="1"/>
  <c r="Q567" i="13" s="1"/>
  <c r="P567" i="13" a="1"/>
  <c r="P567" i="13" s="1"/>
  <c r="O567" i="13" a="1"/>
  <c r="O567" i="13" s="1"/>
  <c r="Q202" i="13" a="1"/>
  <c r="Q202" i="13" s="1"/>
  <c r="N202" i="13" a="1"/>
  <c r="N202" i="13" s="1"/>
  <c r="P202" i="13" a="1"/>
  <c r="P202" i="13" s="1"/>
  <c r="O202" i="13" a="1"/>
  <c r="O202" i="13" s="1"/>
  <c r="N522" i="13" a="1"/>
  <c r="N522" i="13" s="1"/>
  <c r="P522" i="13" a="1"/>
  <c r="P522" i="13" s="1"/>
  <c r="O522" i="13" a="1"/>
  <c r="O522" i="13" s="1"/>
  <c r="Q522" i="13" a="1"/>
  <c r="Q522" i="13" s="1"/>
  <c r="Q95" i="13" a="1"/>
  <c r="Q95" i="13" s="1"/>
  <c r="P95" i="13" a="1"/>
  <c r="P95" i="13" s="1"/>
  <c r="O95" i="13" a="1"/>
  <c r="O95" i="13" s="1"/>
  <c r="N95" i="13" a="1"/>
  <c r="N95" i="13" s="1"/>
  <c r="O276" i="13" a="1"/>
  <c r="O276" i="13" s="1"/>
  <c r="N276" i="13" a="1"/>
  <c r="N276" i="13" s="1"/>
  <c r="Q276" i="13" a="1"/>
  <c r="Q276" i="13" s="1"/>
  <c r="P276" i="13" a="1"/>
  <c r="P276" i="13" s="1"/>
  <c r="Q564" i="13" a="1"/>
  <c r="Q564" i="13" s="1"/>
  <c r="O564" i="13" a="1"/>
  <c r="O564" i="13" s="1"/>
  <c r="N564" i="13" a="1"/>
  <c r="N564" i="13" s="1"/>
  <c r="P564" i="13" a="1"/>
  <c r="P564" i="13" s="1"/>
  <c r="P109" i="13" a="1"/>
  <c r="P109" i="13" s="1"/>
  <c r="Q109" i="13" a="1"/>
  <c r="Q109" i="13" s="1"/>
  <c r="N109" i="13" a="1"/>
  <c r="N109" i="13" s="1"/>
  <c r="O109" i="13" a="1"/>
  <c r="O109" i="13" s="1"/>
  <c r="O337" i="13" a="1"/>
  <c r="O337" i="13" s="1"/>
  <c r="N337" i="13" a="1"/>
  <c r="N337" i="13" s="1"/>
  <c r="Q337" i="13" a="1"/>
  <c r="Q337" i="13" s="1"/>
  <c r="P337" i="13" a="1"/>
  <c r="P337" i="13" s="1"/>
  <c r="O530" i="13" a="1"/>
  <c r="O530" i="13" s="1"/>
  <c r="P530" i="13" a="1"/>
  <c r="P530" i="13" s="1"/>
  <c r="Q530" i="13" a="1"/>
  <c r="Q530" i="13" s="1"/>
  <c r="N530" i="13" a="1"/>
  <c r="N530" i="13" s="1"/>
  <c r="O392" i="13" a="1"/>
  <c r="O392" i="13" s="1"/>
  <c r="Q392" i="13" a="1"/>
  <c r="Q392" i="13" s="1"/>
  <c r="P392" i="13" a="1"/>
  <c r="P392" i="13" s="1"/>
  <c r="N392" i="13" a="1"/>
  <c r="N392" i="13" s="1"/>
  <c r="N234" i="13" a="1"/>
  <c r="N234" i="13" s="1"/>
  <c r="P234" i="13" a="1"/>
  <c r="P234" i="13" s="1"/>
  <c r="O234" i="13" a="1"/>
  <c r="O234" i="13" s="1"/>
  <c r="Q234" i="13" a="1"/>
  <c r="Q234" i="13" s="1"/>
  <c r="Q550" i="13" a="1"/>
  <c r="Q550" i="13" s="1"/>
  <c r="P550" i="13" a="1"/>
  <c r="P550" i="13" s="1"/>
  <c r="O550" i="13" a="1"/>
  <c r="O550" i="13" s="1"/>
  <c r="N550" i="13" a="1"/>
  <c r="N550" i="13" s="1"/>
  <c r="O185" i="13" a="1"/>
  <c r="O185" i="13" s="1"/>
  <c r="P185" i="13" a="1"/>
  <c r="P185" i="13" s="1"/>
  <c r="N185" i="13" a="1"/>
  <c r="N185" i="13" s="1"/>
  <c r="Q185" i="13" a="1"/>
  <c r="Q185" i="13" s="1"/>
  <c r="Q440" i="13" a="1"/>
  <c r="Q440" i="13" s="1"/>
  <c r="N440" i="13" a="1"/>
  <c r="N440" i="13" s="1"/>
  <c r="O440" i="13" a="1"/>
  <c r="O440" i="13" s="1"/>
  <c r="P440" i="13" a="1"/>
  <c r="P440" i="13" s="1"/>
  <c r="O86" i="13" a="1"/>
  <c r="O86" i="13" s="1"/>
  <c r="N86" i="13" a="1"/>
  <c r="N86" i="13" s="1"/>
  <c r="Q86" i="13" a="1"/>
  <c r="Q86" i="13" s="1"/>
  <c r="P86" i="13" a="1"/>
  <c r="P86" i="13" s="1"/>
  <c r="P269" i="13" a="1"/>
  <c r="P269" i="13" s="1"/>
  <c r="N269" i="13" a="1"/>
  <c r="N269" i="13" s="1"/>
  <c r="O269" i="13" a="1"/>
  <c r="O269" i="13" s="1"/>
  <c r="Q269" i="13" a="1"/>
  <c r="Q269" i="13" s="1"/>
  <c r="Q555" i="13" a="1"/>
  <c r="Q555" i="13" s="1"/>
  <c r="O555" i="13" a="1"/>
  <c r="O555" i="13" s="1"/>
  <c r="N555" i="13" a="1"/>
  <c r="N555" i="13" s="1"/>
  <c r="P555" i="13" a="1"/>
  <c r="P555" i="13" s="1"/>
  <c r="P101" i="13" a="1"/>
  <c r="P101" i="13" s="1"/>
  <c r="Q101" i="13" a="1"/>
  <c r="Q101" i="13" s="1"/>
  <c r="O101" i="13" a="1"/>
  <c r="O101" i="13" s="1"/>
  <c r="N101" i="13" a="1"/>
  <c r="N101" i="13" s="1"/>
  <c r="P562" i="13" a="1"/>
  <c r="P562" i="13" s="1"/>
  <c r="Q562" i="13" a="1"/>
  <c r="Q562" i="13" s="1"/>
  <c r="O562" i="13" a="1"/>
  <c r="O562" i="13" s="1"/>
  <c r="N562" i="13" a="1"/>
  <c r="N562" i="13" s="1"/>
  <c r="P423" i="13" a="1"/>
  <c r="P423" i="13" s="1"/>
  <c r="Q423" i="13" a="1"/>
  <c r="Q423" i="13" s="1"/>
  <c r="N423" i="13" a="1"/>
  <c r="N423" i="13" s="1"/>
  <c r="O423" i="13" a="1"/>
  <c r="O423" i="13" s="1"/>
  <c r="N282" i="13" a="1"/>
  <c r="N282" i="13" s="1"/>
  <c r="Q282" i="13" a="1"/>
  <c r="Q282" i="13" s="1"/>
  <c r="P282" i="13" a="1"/>
  <c r="P282" i="13" s="1"/>
  <c r="O282" i="13" a="1"/>
  <c r="O282" i="13" s="1"/>
  <c r="Q444" i="13" a="1"/>
  <c r="Q444" i="13" s="1"/>
  <c r="O444" i="13" a="1"/>
  <c r="O444" i="13" s="1"/>
  <c r="P444" i="13" a="1"/>
  <c r="P444" i="13" s="1"/>
  <c r="N444" i="13" a="1"/>
  <c r="N444" i="13" s="1"/>
  <c r="P559" i="13" a="1"/>
  <c r="P559" i="13" s="1"/>
  <c r="O559" i="13" a="1"/>
  <c r="O559" i="13" s="1"/>
  <c r="N559" i="13" a="1"/>
  <c r="N559" i="13" s="1"/>
  <c r="Q559" i="13" a="1"/>
  <c r="Q559" i="13" s="1"/>
  <c r="Q417" i="13" a="1"/>
  <c r="Q417" i="13" s="1"/>
  <c r="O417" i="13" a="1"/>
  <c r="O417" i="13" s="1"/>
  <c r="N417" i="13" a="1"/>
  <c r="N417" i="13" s="1"/>
  <c r="P417" i="13" a="1"/>
  <c r="P417" i="13" s="1"/>
  <c r="N311" i="13" a="1"/>
  <c r="N311" i="13" s="1"/>
  <c r="O311" i="13" a="1"/>
  <c r="O311" i="13" s="1"/>
  <c r="P311" i="13" a="1"/>
  <c r="P311" i="13" s="1"/>
  <c r="Q311" i="13" a="1"/>
  <c r="Q311" i="13" s="1"/>
  <c r="O217" i="13" a="1"/>
  <c r="O217" i="13" s="1"/>
  <c r="N217" i="13" a="1"/>
  <c r="N217" i="13" s="1"/>
  <c r="Q217" i="13" a="1"/>
  <c r="Q217" i="13" s="1"/>
  <c r="P217" i="13" a="1"/>
  <c r="P217" i="13" s="1"/>
  <c r="P128" i="13" a="1"/>
  <c r="P128" i="13" s="1"/>
  <c r="O128" i="13" a="1"/>
  <c r="O128" i="13" s="1"/>
  <c r="N128" i="13" a="1"/>
  <c r="N128" i="13" s="1"/>
  <c r="Q128" i="13" a="1"/>
  <c r="Q128" i="13" s="1"/>
  <c r="O300" i="13" a="1"/>
  <c r="O300" i="13" s="1"/>
  <c r="N300" i="13" a="1"/>
  <c r="N300" i="13" s="1"/>
  <c r="P300" i="13" a="1"/>
  <c r="P300" i="13" s="1"/>
  <c r="Q300" i="13" a="1"/>
  <c r="Q300" i="13" s="1"/>
  <c r="O145" i="13" a="1"/>
  <c r="O145" i="13" s="1"/>
  <c r="Q145" i="13" a="1"/>
  <c r="Q145" i="13" s="1"/>
  <c r="P145" i="13" a="1"/>
  <c r="P145" i="13" s="1"/>
  <c r="N145" i="13" a="1"/>
  <c r="N145" i="13" s="1"/>
  <c r="O535" i="13" a="1"/>
  <c r="O535" i="13" s="1"/>
  <c r="N535" i="13" a="1"/>
  <c r="N535" i="13" s="1"/>
  <c r="P535" i="13" a="1"/>
  <c r="P535" i="13" s="1"/>
  <c r="Q535" i="13" a="1"/>
  <c r="Q535" i="13" s="1"/>
  <c r="Q390" i="13" a="1"/>
  <c r="Q390" i="13" s="1"/>
  <c r="P390" i="13" a="1"/>
  <c r="P390" i="13" s="1"/>
  <c r="O390" i="13" a="1"/>
  <c r="O390" i="13" s="1"/>
  <c r="N390" i="13" a="1"/>
  <c r="N390" i="13" s="1"/>
  <c r="O277" i="13" a="1"/>
  <c r="O277" i="13" s="1"/>
  <c r="Q277" i="13" a="1"/>
  <c r="Q277" i="13" s="1"/>
  <c r="N277" i="13" a="1"/>
  <c r="N277" i="13" s="1"/>
  <c r="P277" i="13" a="1"/>
  <c r="P277" i="13" s="1"/>
  <c r="O175" i="13" a="1"/>
  <c r="O175" i="13" s="1"/>
  <c r="Q175" i="13" a="1"/>
  <c r="Q175" i="13" s="1"/>
  <c r="P175" i="13" a="1"/>
  <c r="P175" i="13" s="1"/>
  <c r="N175" i="13" a="1"/>
  <c r="N175" i="13" s="1"/>
  <c r="O103" i="13" a="1"/>
  <c r="O103" i="13" s="1"/>
  <c r="N103" i="13" a="1"/>
  <c r="N103" i="13" s="1"/>
  <c r="Q103" i="13" a="1"/>
  <c r="Q103" i="13" s="1"/>
  <c r="P103" i="13" a="1"/>
  <c r="P103" i="13" s="1"/>
  <c r="N74" i="13" a="1"/>
  <c r="N74" i="13" s="1"/>
  <c r="Q74" i="13" a="1"/>
  <c r="Q74" i="13" s="1"/>
  <c r="O74" i="13" a="1"/>
  <c r="O74" i="13" s="1"/>
  <c r="P74" i="13" a="1"/>
  <c r="P74" i="13" s="1"/>
  <c r="O557" i="13" a="1"/>
  <c r="O557" i="13" s="1"/>
  <c r="P557" i="13" a="1"/>
  <c r="P557" i="13" s="1"/>
  <c r="N557" i="13" a="1"/>
  <c r="N557" i="13" s="1"/>
  <c r="Q557" i="13" a="1"/>
  <c r="Q557" i="13" s="1"/>
  <c r="O397" i="13" a="1"/>
  <c r="O397" i="13" s="1"/>
  <c r="Q397" i="13" a="1"/>
  <c r="Q397" i="13" s="1"/>
  <c r="P397" i="13" a="1"/>
  <c r="P397" i="13" s="1"/>
  <c r="N397" i="13" a="1"/>
  <c r="N397" i="13" s="1"/>
  <c r="P284" i="13" a="1"/>
  <c r="P284" i="13" s="1"/>
  <c r="O284" i="13" a="1"/>
  <c r="O284" i="13" s="1"/>
  <c r="N284" i="13" a="1"/>
  <c r="N284" i="13" s="1"/>
  <c r="Q284" i="13" a="1"/>
  <c r="Q284" i="13" s="1"/>
  <c r="O183" i="13" a="1"/>
  <c r="O183" i="13" s="1"/>
  <c r="Q183" i="13" a="1"/>
  <c r="Q183" i="13" s="1"/>
  <c r="P183" i="13" a="1"/>
  <c r="P183" i="13" s="1"/>
  <c r="N183" i="13" a="1"/>
  <c r="N183" i="13" s="1"/>
  <c r="P85" i="13" a="1"/>
  <c r="P85" i="13" s="1"/>
  <c r="Q85" i="13" a="1"/>
  <c r="Q85" i="13" s="1"/>
  <c r="O85" i="13" a="1"/>
  <c r="O85" i="13" s="1"/>
  <c r="N85" i="13" a="1"/>
  <c r="N85" i="13" s="1"/>
  <c r="Q83" i="13" a="1"/>
  <c r="Q83" i="13" s="1"/>
  <c r="N83" i="13" a="1"/>
  <c r="N83" i="13" s="1"/>
  <c r="P83" i="13" a="1"/>
  <c r="P83" i="13" s="1"/>
  <c r="O83" i="13" a="1"/>
  <c r="O83" i="13" s="1"/>
  <c r="O572" i="13" a="1"/>
  <c r="O572" i="13" s="1"/>
  <c r="Q572" i="13" a="1"/>
  <c r="Q572" i="13" s="1"/>
  <c r="N572" i="13" a="1"/>
  <c r="N572" i="13" s="1"/>
  <c r="P572" i="13" a="1"/>
  <c r="P572" i="13" s="1"/>
  <c r="O438" i="13" a="1"/>
  <c r="O438" i="13" s="1"/>
  <c r="P438" i="13" a="1"/>
  <c r="P438" i="13" s="1"/>
  <c r="N438" i="13" a="1"/>
  <c r="N438" i="13" s="1"/>
  <c r="Q438" i="13" a="1"/>
  <c r="Q438" i="13" s="1"/>
  <c r="P316" i="13" a="1"/>
  <c r="P316" i="13" s="1"/>
  <c r="Q316" i="13" a="1"/>
  <c r="Q316" i="13" s="1"/>
  <c r="O316" i="13" a="1"/>
  <c r="O316" i="13" s="1"/>
  <c r="N316" i="13" a="1"/>
  <c r="N316" i="13" s="1"/>
  <c r="P214" i="13" a="1"/>
  <c r="P214" i="13" s="1"/>
  <c r="Q214" i="13" a="1"/>
  <c r="Q214" i="13" s="1"/>
  <c r="N214" i="13" a="1"/>
  <c r="N214" i="13" s="1"/>
  <c r="O214" i="13" a="1"/>
  <c r="O214" i="13" s="1"/>
  <c r="N124" i="13" a="1"/>
  <c r="N124" i="13" s="1"/>
  <c r="O124" i="13" a="1"/>
  <c r="O124" i="13" s="1"/>
  <c r="P124" i="13" a="1"/>
  <c r="P124" i="13" s="1"/>
  <c r="Q124" i="13" a="1"/>
  <c r="Q124" i="13" s="1"/>
  <c r="Q290" i="13" a="1"/>
  <c r="Q290" i="13" s="1"/>
  <c r="N290" i="13" a="1"/>
  <c r="N290" i="13" s="1"/>
  <c r="P290" i="13" a="1"/>
  <c r="P290" i="13" s="1"/>
  <c r="O290" i="13" a="1"/>
  <c r="O290" i="13" s="1"/>
  <c r="Q571" i="13" a="1"/>
  <c r="Q571" i="13" s="1"/>
  <c r="N571" i="13" a="1"/>
  <c r="N571" i="13" s="1"/>
  <c r="P571" i="13" a="1"/>
  <c r="P571" i="13" s="1"/>
  <c r="O571" i="13" a="1"/>
  <c r="O571" i="13" s="1"/>
  <c r="N452" i="13" a="1"/>
  <c r="N452" i="13" s="1"/>
  <c r="Q452" i="13" a="1"/>
  <c r="Q452" i="13" s="1"/>
  <c r="O452" i="13" a="1"/>
  <c r="O452" i="13" s="1"/>
  <c r="P452" i="13" a="1"/>
  <c r="P452" i="13" s="1"/>
  <c r="P344" i="13" a="1"/>
  <c r="P344" i="13" s="1"/>
  <c r="N344" i="13" a="1"/>
  <c r="N344" i="13" s="1"/>
  <c r="O344" i="13" a="1"/>
  <c r="O344" i="13" s="1"/>
  <c r="Q344" i="13" a="1"/>
  <c r="Q344" i="13" s="1"/>
  <c r="O570" i="13" a="1"/>
  <c r="O570" i="13" s="1"/>
  <c r="P570" i="13" a="1"/>
  <c r="P570" i="13" s="1"/>
  <c r="N570" i="13" a="1"/>
  <c r="N570" i="13" s="1"/>
  <c r="Q570" i="13" a="1"/>
  <c r="Q570" i="13" s="1"/>
  <c r="Q451" i="13" a="1"/>
  <c r="Q451" i="13" s="1"/>
  <c r="O451" i="13" a="1"/>
  <c r="O451" i="13" s="1"/>
  <c r="N451" i="13" a="1"/>
  <c r="N451" i="13" s="1"/>
  <c r="P451" i="13" a="1"/>
  <c r="P451" i="13" s="1"/>
  <c r="Q386" i="13" a="1"/>
  <c r="Q386" i="13" s="1"/>
  <c r="P386" i="13" a="1"/>
  <c r="P386" i="13" s="1"/>
  <c r="O386" i="13" a="1"/>
  <c r="O386" i="13" s="1"/>
  <c r="N386" i="13" a="1"/>
  <c r="N386" i="13" s="1"/>
  <c r="N585" i="13" a="1"/>
  <c r="N585" i="13" s="1"/>
  <c r="P585" i="13" a="1"/>
  <c r="P585" i="13" s="1"/>
  <c r="Q585" i="13" a="1"/>
  <c r="Q585" i="13" s="1"/>
  <c r="O585" i="13" a="1"/>
  <c r="O585" i="13" s="1"/>
  <c r="N450" i="13" a="1"/>
  <c r="N450" i="13" s="1"/>
  <c r="O450" i="13" a="1"/>
  <c r="O450" i="13" s="1"/>
  <c r="Q450" i="13" a="1"/>
  <c r="Q450" i="13" s="1"/>
  <c r="P450" i="13" a="1"/>
  <c r="P450" i="13" s="1"/>
  <c r="Q385" i="13" a="1"/>
  <c r="Q385" i="13" s="1"/>
  <c r="P385" i="13" a="1"/>
  <c r="P385" i="13" s="1"/>
  <c r="O385" i="13" a="1"/>
  <c r="O385" i="13" s="1"/>
  <c r="N385" i="13" a="1"/>
  <c r="N385" i="13" s="1"/>
  <c r="N280" i="13" a="1"/>
  <c r="N280" i="13" s="1"/>
  <c r="P280" i="13" a="1"/>
  <c r="P280" i="13" s="1"/>
  <c r="O280" i="13" a="1"/>
  <c r="O280" i="13" s="1"/>
  <c r="Q280" i="13" a="1"/>
  <c r="Q280" i="13" s="1"/>
  <c r="Q178" i="13" a="1"/>
  <c r="Q178" i="13" s="1"/>
  <c r="P178" i="13" a="1"/>
  <c r="P178" i="13" s="1"/>
  <c r="N178" i="13" a="1"/>
  <c r="N178" i="13" s="1"/>
  <c r="O178" i="13" a="1"/>
  <c r="O178" i="13" s="1"/>
  <c r="Q98" i="13" a="1"/>
  <c r="Q98" i="13" s="1"/>
  <c r="N98" i="13" a="1"/>
  <c r="N98" i="13" s="1"/>
  <c r="O98" i="13" a="1"/>
  <c r="O98" i="13" s="1"/>
  <c r="P98" i="13" a="1"/>
  <c r="P98" i="13" s="1"/>
  <c r="N79" i="13" a="1"/>
  <c r="N79" i="13" s="1"/>
  <c r="P79" i="13" a="1"/>
  <c r="P79" i="13" s="1"/>
  <c r="O79" i="13" a="1"/>
  <c r="O79" i="13" s="1"/>
  <c r="Q79" i="13" a="1"/>
  <c r="Q79" i="13" s="1"/>
  <c r="Q349" i="13" a="1"/>
  <c r="Q349" i="13" s="1"/>
  <c r="P349" i="13" a="1"/>
  <c r="P349" i="13" s="1"/>
  <c r="N349" i="13" a="1"/>
  <c r="N349" i="13" s="1"/>
  <c r="O349" i="13" a="1"/>
  <c r="O349" i="13" s="1"/>
  <c r="P577" i="13" a="1"/>
  <c r="P577" i="13" s="1"/>
  <c r="Q577" i="13" a="1"/>
  <c r="Q577" i="13" s="1"/>
  <c r="O577" i="13" a="1"/>
  <c r="O577" i="13" s="1"/>
  <c r="N577" i="13" a="1"/>
  <c r="N577" i="13" s="1"/>
  <c r="Q443" i="13" a="1"/>
  <c r="Q443" i="13" s="1"/>
  <c r="N443" i="13" a="1"/>
  <c r="N443" i="13" s="1"/>
  <c r="P443" i="13" a="1"/>
  <c r="P443" i="13" s="1"/>
  <c r="O443" i="13" a="1"/>
  <c r="O443" i="13" s="1"/>
  <c r="P342" i="13" a="1"/>
  <c r="P342" i="13" s="1"/>
  <c r="O342" i="13" a="1"/>
  <c r="O342" i="13" s="1"/>
  <c r="Q342" i="13" a="1"/>
  <c r="Q342" i="13" s="1"/>
  <c r="N342" i="13" a="1"/>
  <c r="N342" i="13" s="1"/>
  <c r="P273" i="13" a="1"/>
  <c r="P273" i="13" s="1"/>
  <c r="N273" i="13" a="1"/>
  <c r="N273" i="13" s="1"/>
  <c r="Q273" i="13" a="1"/>
  <c r="Q273" i="13" s="1"/>
  <c r="O273" i="13" a="1"/>
  <c r="O273" i="13" s="1"/>
  <c r="O170" i="13" a="1"/>
  <c r="O170" i="13" s="1"/>
  <c r="N170" i="13" a="1"/>
  <c r="N170" i="13" s="1"/>
  <c r="P170" i="13" a="1"/>
  <c r="P170" i="13" s="1"/>
  <c r="Q170" i="13" a="1"/>
  <c r="Q170" i="13" s="1"/>
  <c r="O89" i="13" a="1"/>
  <c r="O89" i="13" s="1"/>
  <c r="P89" i="13" a="1"/>
  <c r="P89" i="13" s="1"/>
  <c r="N89" i="13" a="1"/>
  <c r="N89" i="13" s="1"/>
  <c r="Q89" i="13" a="1"/>
  <c r="Q89" i="13" s="1"/>
  <c r="O64" i="13" a="1"/>
  <c r="O64" i="13" s="1"/>
  <c r="Q64" i="13" a="1"/>
  <c r="Q64" i="13" s="1"/>
  <c r="P64" i="13" a="1"/>
  <c r="P64" i="13" s="1"/>
  <c r="N64" i="13" a="1"/>
  <c r="N64" i="13" s="1"/>
  <c r="P330" i="13" a="1"/>
  <c r="P330" i="13" s="1"/>
  <c r="Q330" i="13" a="1"/>
  <c r="Q330" i="13" s="1"/>
  <c r="O330" i="13" a="1"/>
  <c r="O330" i="13" s="1"/>
  <c r="N330" i="13" a="1"/>
  <c r="N330" i="13" s="1"/>
  <c r="O553" i="13" a="1"/>
  <c r="O553" i="13" s="1"/>
  <c r="N553" i="13" a="1"/>
  <c r="N553" i="13" s="1"/>
  <c r="P553" i="13" a="1"/>
  <c r="P553" i="13" s="1"/>
  <c r="Q553" i="13" a="1"/>
  <c r="Q553" i="13" s="1"/>
  <c r="P436" i="13" a="1"/>
  <c r="P436" i="13" s="1"/>
  <c r="O436" i="13" a="1"/>
  <c r="O436" i="13" s="1"/>
  <c r="N436" i="13" a="1"/>
  <c r="N436" i="13" s="1"/>
  <c r="Q436" i="13" a="1"/>
  <c r="Q436" i="13" s="1"/>
  <c r="N343" i="13" a="1"/>
  <c r="N343" i="13" s="1"/>
  <c r="Q343" i="13" a="1"/>
  <c r="Q343" i="13" s="1"/>
  <c r="P343" i="13" a="1"/>
  <c r="P343" i="13" s="1"/>
  <c r="O343" i="13" a="1"/>
  <c r="O343" i="13" s="1"/>
  <c r="P569" i="13" a="1"/>
  <c r="P569" i="13" s="1"/>
  <c r="O569" i="13" a="1"/>
  <c r="O569" i="13" s="1"/>
  <c r="N569" i="13" a="1"/>
  <c r="N569" i="13" s="1"/>
  <c r="Q569" i="13" a="1"/>
  <c r="Q569" i="13" s="1"/>
  <c r="O435" i="13" a="1"/>
  <c r="O435" i="13" s="1"/>
  <c r="P435" i="13" a="1"/>
  <c r="P435" i="13" s="1"/>
  <c r="N435" i="13" a="1"/>
  <c r="N435" i="13" s="1"/>
  <c r="Q435" i="13" a="1"/>
  <c r="Q435" i="13" s="1"/>
  <c r="P328" i="13" a="1"/>
  <c r="P328" i="13" s="1"/>
  <c r="O328" i="13" a="1"/>
  <c r="O328" i="13" s="1"/>
  <c r="N328" i="13" a="1"/>
  <c r="N328" i="13" s="1"/>
  <c r="Q328" i="13" a="1"/>
  <c r="Q328" i="13" s="1"/>
  <c r="P265" i="13" a="1"/>
  <c r="P265" i="13" s="1"/>
  <c r="O265" i="13" a="1"/>
  <c r="O265" i="13" s="1"/>
  <c r="N265" i="13" a="1"/>
  <c r="N265" i="13" s="1"/>
  <c r="Q265" i="13" a="1"/>
  <c r="Q265" i="13" s="1"/>
  <c r="N161" i="13" a="1"/>
  <c r="N161" i="13" s="1"/>
  <c r="Q161" i="13" a="1"/>
  <c r="Q161" i="13" s="1"/>
  <c r="O161" i="13" a="1"/>
  <c r="O161" i="13" s="1"/>
  <c r="P161" i="13" a="1"/>
  <c r="P161" i="13" s="1"/>
  <c r="N80" i="13" a="1"/>
  <c r="N80" i="13" s="1"/>
  <c r="P80" i="13" a="1"/>
  <c r="P80" i="13" s="1"/>
  <c r="O80" i="13" a="1"/>
  <c r="O80" i="13" s="1"/>
  <c r="Q80" i="13" a="1"/>
  <c r="Q80" i="13" s="1"/>
  <c r="O289" i="13" a="1"/>
  <c r="O289" i="13" s="1"/>
  <c r="N289" i="13" a="1"/>
  <c r="N289" i="13" s="1"/>
  <c r="Q289" i="13" a="1"/>
  <c r="Q289" i="13" s="1"/>
  <c r="P289" i="13" a="1"/>
  <c r="P289" i="13" s="1"/>
  <c r="O203" i="13" a="1"/>
  <c r="O203" i="13" s="1"/>
  <c r="N203" i="13" a="1"/>
  <c r="N203" i="13" s="1"/>
  <c r="P203" i="13" a="1"/>
  <c r="P203" i="13" s="1"/>
  <c r="Q203" i="13" a="1"/>
  <c r="Q203" i="13" s="1"/>
  <c r="O227" i="13" a="1"/>
  <c r="O227" i="13" s="1"/>
  <c r="N227" i="13" a="1"/>
  <c r="N227" i="13" s="1"/>
  <c r="Q227" i="13" a="1"/>
  <c r="Q227" i="13" s="1"/>
  <c r="P227" i="13" a="1"/>
  <c r="P227" i="13" s="1"/>
  <c r="P529" i="13" a="1"/>
  <c r="P529" i="13" s="1"/>
  <c r="O529" i="13" a="1"/>
  <c r="O529" i="13" s="1"/>
  <c r="Q529" i="13" a="1"/>
  <c r="Q529" i="13" s="1"/>
  <c r="N529" i="13" a="1"/>
  <c r="N529" i="13" s="1"/>
  <c r="O391" i="13" a="1"/>
  <c r="O391" i="13" s="1"/>
  <c r="N391" i="13" a="1"/>
  <c r="N391" i="13" s="1"/>
  <c r="P391" i="13" a="1"/>
  <c r="P391" i="13" s="1"/>
  <c r="Q391" i="13" a="1"/>
  <c r="Q391" i="13" s="1"/>
  <c r="P278" i="13" a="1"/>
  <c r="P278" i="13" s="1"/>
  <c r="O278" i="13" a="1"/>
  <c r="O278" i="13" s="1"/>
  <c r="Q278" i="13" a="1"/>
  <c r="Q278" i="13" s="1"/>
  <c r="N278" i="13" a="1"/>
  <c r="N278" i="13" s="1"/>
  <c r="N176" i="13" a="1"/>
  <c r="N176" i="13" s="1"/>
  <c r="Q176" i="13" a="1"/>
  <c r="Q176" i="13" s="1"/>
  <c r="P176" i="13" a="1"/>
  <c r="P176" i="13" s="1"/>
  <c r="O176" i="13" a="1"/>
  <c r="O176" i="13" s="1"/>
  <c r="Q104" i="13" a="1"/>
  <c r="Q104" i="13" s="1"/>
  <c r="O104" i="13" a="1"/>
  <c r="O104" i="13" s="1"/>
  <c r="P104" i="13" a="1"/>
  <c r="P104" i="13" s="1"/>
  <c r="N104" i="13" a="1"/>
  <c r="N104" i="13" s="1"/>
  <c r="N191" i="13" a="1"/>
  <c r="N191" i="13" s="1"/>
  <c r="P191" i="13" a="1"/>
  <c r="P191" i="13" s="1"/>
  <c r="O191" i="13" a="1"/>
  <c r="O191" i="13" s="1"/>
  <c r="Q191" i="13" a="1"/>
  <c r="Q191" i="13" s="1"/>
  <c r="P582" i="13" a="1"/>
  <c r="P582" i="13" s="1"/>
  <c r="N582" i="13" a="1"/>
  <c r="N582" i="13" s="1"/>
  <c r="O582" i="13" a="1"/>
  <c r="O582" i="13" s="1"/>
  <c r="Q582" i="13" a="1"/>
  <c r="Q582" i="13" s="1"/>
  <c r="N432" i="13" a="1"/>
  <c r="N432" i="13" s="1"/>
  <c r="O432" i="13" a="1"/>
  <c r="O432" i="13" s="1"/>
  <c r="P432" i="13" a="1"/>
  <c r="P432" i="13" s="1"/>
  <c r="Q432" i="13" a="1"/>
  <c r="Q432" i="13" s="1"/>
  <c r="Q324" i="13" a="1"/>
  <c r="Q324" i="13" s="1"/>
  <c r="N324" i="13" a="1"/>
  <c r="N324" i="13" s="1"/>
  <c r="P324" i="13" a="1"/>
  <c r="P324" i="13" s="1"/>
  <c r="O324" i="13" a="1"/>
  <c r="O324" i="13" s="1"/>
  <c r="P232" i="13" a="1"/>
  <c r="P232" i="13" s="1"/>
  <c r="N232" i="13" a="1"/>
  <c r="N232" i="13" s="1"/>
  <c r="Q232" i="13" a="1"/>
  <c r="Q232" i="13" s="1"/>
  <c r="O232" i="13" a="1"/>
  <c r="O232" i="13" s="1"/>
  <c r="P148" i="13" a="1"/>
  <c r="P148" i="13" s="1"/>
  <c r="N148" i="13" a="1"/>
  <c r="N148" i="13" s="1"/>
  <c r="O148" i="13" a="1"/>
  <c r="O148" i="13" s="1"/>
  <c r="Q148" i="13" a="1"/>
  <c r="Q148" i="13" s="1"/>
  <c r="P77" i="13" a="1"/>
  <c r="P77" i="13" s="1"/>
  <c r="Q77" i="13" a="1"/>
  <c r="Q77" i="13" s="1"/>
  <c r="O77" i="13" a="1"/>
  <c r="O77" i="13" s="1"/>
  <c r="N77" i="13" a="1"/>
  <c r="N77" i="13" s="1"/>
  <c r="Q107" i="13" a="1"/>
  <c r="Q107" i="13" s="1"/>
  <c r="P107" i="13" a="1"/>
  <c r="P107" i="13" s="1"/>
  <c r="O107" i="13" a="1"/>
  <c r="O107" i="13" s="1"/>
  <c r="N107" i="13" a="1"/>
  <c r="N107" i="13" s="1"/>
  <c r="P439" i="13" a="1"/>
  <c r="P439" i="13" s="1"/>
  <c r="O439" i="13" a="1"/>
  <c r="O439" i="13" s="1"/>
  <c r="N439" i="13" a="1"/>
  <c r="N439" i="13" s="1"/>
  <c r="Q439" i="13" a="1"/>
  <c r="Q439" i="13" s="1"/>
  <c r="Q323" i="13" a="1"/>
  <c r="Q323" i="13" s="1"/>
  <c r="P323" i="13" a="1"/>
  <c r="P323" i="13" s="1"/>
  <c r="O323" i="13" a="1"/>
  <c r="O323" i="13" s="1"/>
  <c r="N323" i="13" a="1"/>
  <c r="N323" i="13" s="1"/>
  <c r="Q231" i="13" a="1"/>
  <c r="Q231" i="13" s="1"/>
  <c r="P231" i="13" a="1"/>
  <c r="P231" i="13" s="1"/>
  <c r="O231" i="13" a="1"/>
  <c r="O231" i="13" s="1"/>
  <c r="N231" i="13" a="1"/>
  <c r="N231" i="13" s="1"/>
  <c r="O141" i="13" a="1"/>
  <c r="O141" i="13" s="1"/>
  <c r="N141" i="13" a="1"/>
  <c r="N141" i="13" s="1"/>
  <c r="Q141" i="13" a="1"/>
  <c r="Q141" i="13" s="1"/>
  <c r="P141" i="13" a="1"/>
  <c r="P141" i="13" s="1"/>
  <c r="N267" i="13" a="1"/>
  <c r="N267" i="13" s="1"/>
  <c r="P267" i="13" a="1"/>
  <c r="P267" i="13" s="1"/>
  <c r="Q267" i="13" a="1"/>
  <c r="Q267" i="13" s="1"/>
  <c r="O267" i="13" a="1"/>
  <c r="O267" i="13" s="1"/>
  <c r="N152" i="13" a="1"/>
  <c r="N152" i="13" s="1"/>
  <c r="Q152" i="13" a="1"/>
  <c r="Q152" i="13" s="1"/>
  <c r="O152" i="13" a="1"/>
  <c r="O152" i="13" s="1"/>
  <c r="P152" i="13" a="1"/>
  <c r="P152" i="13" s="1"/>
  <c r="P548" i="13" a="1"/>
  <c r="P548" i="13" s="1"/>
  <c r="Q548" i="13" a="1"/>
  <c r="Q548" i="13" s="1"/>
  <c r="N548" i="13" a="1"/>
  <c r="N548" i="13" s="1"/>
  <c r="O548" i="13" a="1"/>
  <c r="O548" i="13" s="1"/>
  <c r="Q405" i="13" a="1"/>
  <c r="Q405" i="13" s="1"/>
  <c r="N405" i="13" a="1"/>
  <c r="N405" i="13" s="1"/>
  <c r="P405" i="13" a="1"/>
  <c r="P405" i="13" s="1"/>
  <c r="O405" i="13" a="1"/>
  <c r="O405" i="13" s="1"/>
  <c r="O291" i="13" a="1"/>
  <c r="O291" i="13" s="1"/>
  <c r="Q291" i="13" a="1"/>
  <c r="Q291" i="13" s="1"/>
  <c r="N291" i="13" a="1"/>
  <c r="N291" i="13" s="1"/>
  <c r="P291" i="13" a="1"/>
  <c r="P291" i="13" s="1"/>
  <c r="O192" i="13" a="1"/>
  <c r="O192" i="13" s="1"/>
  <c r="N192" i="13" a="1"/>
  <c r="N192" i="13" s="1"/>
  <c r="Q192" i="13" a="1"/>
  <c r="Q192" i="13" s="1"/>
  <c r="P192" i="13" a="1"/>
  <c r="P192" i="13" s="1"/>
  <c r="O92" i="13" a="1"/>
  <c r="O92" i="13" s="1"/>
  <c r="P92" i="13" a="1"/>
  <c r="P92" i="13" s="1"/>
  <c r="N92" i="13" a="1"/>
  <c r="N92" i="13" s="1"/>
  <c r="Q92" i="13" a="1"/>
  <c r="Q92" i="13" s="1"/>
  <c r="Q66" i="13" a="1"/>
  <c r="Q66" i="13" s="1"/>
  <c r="N66" i="13" a="1"/>
  <c r="N66" i="13" s="1"/>
  <c r="O66" i="13" a="1"/>
  <c r="O66" i="13" s="1"/>
  <c r="P66" i="13" a="1"/>
  <c r="P66" i="13" s="1"/>
  <c r="N547" i="13" a="1"/>
  <c r="N547" i="13" s="1"/>
  <c r="Q547" i="13" a="1"/>
  <c r="Q547" i="13" s="1"/>
  <c r="P547" i="13" a="1"/>
  <c r="P547" i="13" s="1"/>
  <c r="O547" i="13" a="1"/>
  <c r="O547" i="13" s="1"/>
  <c r="O422" i="13" a="1"/>
  <c r="O422" i="13" s="1"/>
  <c r="P422" i="13" a="1"/>
  <c r="P422" i="13" s="1"/>
  <c r="Q422" i="13" a="1"/>
  <c r="Q422" i="13" s="1"/>
  <c r="N422" i="13" a="1"/>
  <c r="N422" i="13" s="1"/>
  <c r="Q153" i="13" a="1"/>
  <c r="Q153" i="13" s="1"/>
  <c r="P153" i="13" a="1"/>
  <c r="P153" i="13" s="1"/>
  <c r="O153" i="13" a="1"/>
  <c r="O153" i="13" s="1"/>
  <c r="N153" i="13" a="1"/>
  <c r="N153" i="13" s="1"/>
  <c r="O546" i="13" a="1"/>
  <c r="O546" i="13" s="1"/>
  <c r="Q546" i="13" a="1"/>
  <c r="Q546" i="13" s="1"/>
  <c r="N546" i="13" a="1"/>
  <c r="N546" i="13" s="1"/>
  <c r="P546" i="13" a="1"/>
  <c r="P546" i="13" s="1"/>
  <c r="O429" i="13" a="1"/>
  <c r="O429" i="13" s="1"/>
  <c r="N429" i="13" a="1"/>
  <c r="N429" i="13" s="1"/>
  <c r="Q429" i="13" a="1"/>
  <c r="Q429" i="13" s="1"/>
  <c r="P429" i="13" a="1"/>
  <c r="P429" i="13" s="1"/>
  <c r="Q329" i="13" a="1"/>
  <c r="Q329" i="13" s="1"/>
  <c r="N329" i="13" a="1"/>
  <c r="N329" i="13" s="1"/>
  <c r="P329" i="13" a="1"/>
  <c r="P329" i="13" s="1"/>
  <c r="O329" i="13" a="1"/>
  <c r="O329" i="13" s="1"/>
  <c r="O561" i="13" a="1"/>
  <c r="O561" i="13" s="1"/>
  <c r="Q561" i="13" a="1"/>
  <c r="Q561" i="13" s="1"/>
  <c r="P561" i="13" a="1"/>
  <c r="P561" i="13" s="1"/>
  <c r="N561" i="13" a="1"/>
  <c r="N561" i="13" s="1"/>
  <c r="N428" i="13" a="1"/>
  <c r="N428" i="13" s="1"/>
  <c r="O428" i="13" a="1"/>
  <c r="O428" i="13" s="1"/>
  <c r="Q428" i="13" a="1"/>
  <c r="Q428" i="13" s="1"/>
  <c r="P428" i="13" a="1"/>
  <c r="P428" i="13" s="1"/>
  <c r="P320" i="13" a="1"/>
  <c r="P320" i="13" s="1"/>
  <c r="O320" i="13" a="1"/>
  <c r="O320" i="13" s="1"/>
  <c r="Q320" i="13" a="1"/>
  <c r="Q320" i="13" s="1"/>
  <c r="N320" i="13" a="1"/>
  <c r="N320" i="13" s="1"/>
  <c r="P219" i="13" a="1"/>
  <c r="P219" i="13" s="1"/>
  <c r="O219" i="13" a="1"/>
  <c r="O219" i="13" s="1"/>
  <c r="Q219" i="13" a="1"/>
  <c r="Q219" i="13" s="1"/>
  <c r="N219" i="13" a="1"/>
  <c r="N219" i="13" s="1"/>
  <c r="P151" i="13" a="1"/>
  <c r="P151" i="13" s="1"/>
  <c r="O151" i="13" a="1"/>
  <c r="O151" i="13" s="1"/>
  <c r="Q151" i="13" a="1"/>
  <c r="Q151" i="13" s="1"/>
  <c r="N151" i="13" a="1"/>
  <c r="N151" i="13" s="1"/>
  <c r="O72" i="13" a="1"/>
  <c r="O72" i="13" s="1"/>
  <c r="P72" i="13" a="1"/>
  <c r="P72" i="13" s="1"/>
  <c r="Q72" i="13" a="1"/>
  <c r="Q72" i="13" s="1"/>
  <c r="N72" i="13" a="1"/>
  <c r="N72" i="13" s="1"/>
  <c r="N274" i="13" a="1"/>
  <c r="N274" i="13" s="1"/>
  <c r="O274" i="13" a="1"/>
  <c r="O274" i="13" s="1"/>
  <c r="Q274" i="13" a="1"/>
  <c r="Q274" i="13" s="1"/>
  <c r="P274" i="13" a="1"/>
  <c r="P274" i="13" s="1"/>
  <c r="O537" i="13" a="1"/>
  <c r="O537" i="13" s="1"/>
  <c r="P537" i="13" a="1"/>
  <c r="P537" i="13" s="1"/>
  <c r="N537" i="13" a="1"/>
  <c r="N537" i="13" s="1"/>
  <c r="Q537" i="13" a="1"/>
  <c r="Q537" i="13" s="1"/>
  <c r="Q410" i="13" a="1"/>
  <c r="Q410" i="13" s="1"/>
  <c r="N410" i="13" a="1"/>
  <c r="N410" i="13" s="1"/>
  <c r="P410" i="13" a="1"/>
  <c r="P410" i="13" s="1"/>
  <c r="O410" i="13" a="1"/>
  <c r="O410" i="13" s="1"/>
  <c r="O295" i="13" a="1"/>
  <c r="O295" i="13" s="1"/>
  <c r="P295" i="13" a="1"/>
  <c r="P295" i="13" s="1"/>
  <c r="N295" i="13" a="1"/>
  <c r="N295" i="13" s="1"/>
  <c r="Q295" i="13" a="1"/>
  <c r="Q295" i="13" s="1"/>
  <c r="O187" i="13" a="1"/>
  <c r="O187" i="13" s="1"/>
  <c r="Q187" i="13" a="1"/>
  <c r="Q187" i="13" s="1"/>
  <c r="P187" i="13" a="1"/>
  <c r="P187" i="13" s="1"/>
  <c r="N187" i="13" a="1"/>
  <c r="N187" i="13" s="1"/>
  <c r="N591" i="13" a="1"/>
  <c r="N591" i="13" s="1"/>
  <c r="O591" i="13" a="1"/>
  <c r="O591" i="13" s="1"/>
  <c r="P591" i="13" a="1"/>
  <c r="P591" i="13" s="1"/>
  <c r="Q591" i="13" a="1"/>
  <c r="Q591" i="13" s="1"/>
  <c r="N523" i="13" a="1"/>
  <c r="N523" i="13" s="1"/>
  <c r="O523" i="13" a="1"/>
  <c r="O523" i="13" s="1"/>
  <c r="Q523" i="13" a="1"/>
  <c r="Q523" i="13" s="1"/>
  <c r="P523" i="13" a="1"/>
  <c r="P523" i="13" s="1"/>
  <c r="P347" i="13" a="1"/>
  <c r="P347" i="13" s="1"/>
  <c r="Q347" i="13" a="1"/>
  <c r="Q347" i="13" s="1"/>
  <c r="O347" i="13" a="1"/>
  <c r="O347" i="13" s="1"/>
  <c r="N347" i="13" a="1"/>
  <c r="N347" i="13" s="1"/>
  <c r="Q271" i="13" a="1"/>
  <c r="Q271" i="13" s="1"/>
  <c r="N271" i="13" a="1"/>
  <c r="N271" i="13" s="1"/>
  <c r="O271" i="13" a="1"/>
  <c r="O271" i="13" s="1"/>
  <c r="P271" i="13" a="1"/>
  <c r="P271" i="13" s="1"/>
  <c r="P167" i="13" a="1"/>
  <c r="P167" i="13" s="1"/>
  <c r="N167" i="13" a="1"/>
  <c r="N167" i="13" s="1"/>
  <c r="O167" i="13" a="1"/>
  <c r="O167" i="13" s="1"/>
  <c r="Q167" i="13" a="1"/>
  <c r="Q167" i="13" s="1"/>
  <c r="Q96" i="13" a="1"/>
  <c r="Q96" i="13" s="1"/>
  <c r="O96" i="13" a="1"/>
  <c r="O96" i="13" s="1"/>
  <c r="N96" i="13" a="1"/>
  <c r="N96" i="13" s="1"/>
  <c r="P96" i="13" a="1"/>
  <c r="P96" i="13" s="1"/>
  <c r="Q146" i="13" a="1"/>
  <c r="Q146" i="13" s="1"/>
  <c r="P146" i="13" a="1"/>
  <c r="P146" i="13" s="1"/>
  <c r="O146" i="13" a="1"/>
  <c r="O146" i="13" s="1"/>
  <c r="N146" i="13" a="1"/>
  <c r="N146" i="13" s="1"/>
  <c r="O574" i="13" a="1"/>
  <c r="O574" i="13" s="1"/>
  <c r="N574" i="13" a="1"/>
  <c r="N574" i="13" s="1"/>
  <c r="P574" i="13" a="1"/>
  <c r="P574" i="13" s="1"/>
  <c r="Q574" i="13" a="1"/>
  <c r="Q574" i="13" s="1"/>
  <c r="O425" i="13" a="1"/>
  <c r="O425" i="13" s="1"/>
  <c r="Q425" i="13" a="1"/>
  <c r="Q425" i="13" s="1"/>
  <c r="N425" i="13" a="1"/>
  <c r="N425" i="13" s="1"/>
  <c r="P425" i="13" a="1"/>
  <c r="P425" i="13" s="1"/>
  <c r="Q318" i="13" a="1"/>
  <c r="Q318" i="13" s="1"/>
  <c r="O318" i="13" a="1"/>
  <c r="O318" i="13" s="1"/>
  <c r="N318" i="13" a="1"/>
  <c r="N318" i="13" s="1"/>
  <c r="P318" i="13" a="1"/>
  <c r="P318" i="13" s="1"/>
  <c r="P224" i="13" a="1"/>
  <c r="P224" i="13" s="1"/>
  <c r="O224" i="13" a="1"/>
  <c r="O224" i="13" s="1"/>
  <c r="N224" i="13" a="1"/>
  <c r="N224" i="13" s="1"/>
  <c r="Q224" i="13" a="1"/>
  <c r="Q224" i="13" s="1"/>
  <c r="N142" i="13" a="1"/>
  <c r="N142" i="13" s="1"/>
  <c r="P142" i="13" a="1"/>
  <c r="P142" i="13" s="1"/>
  <c r="Q142" i="13" a="1"/>
  <c r="Q142" i="13" s="1"/>
  <c r="O142" i="13" a="1"/>
  <c r="O142" i="13" s="1"/>
  <c r="P69" i="13" a="1"/>
  <c r="P69" i="13" s="1"/>
  <c r="O69" i="13" a="1"/>
  <c r="O69" i="13" s="1"/>
  <c r="Q69" i="13" a="1"/>
  <c r="Q69" i="13" s="1"/>
  <c r="N69" i="13" a="1"/>
  <c r="N69" i="13" s="1"/>
  <c r="Q589" i="13" a="1"/>
  <c r="Q589" i="13" s="1"/>
  <c r="N589" i="13" a="1"/>
  <c r="N589" i="13" s="1"/>
  <c r="O589" i="13" a="1"/>
  <c r="O589" i="13" s="1"/>
  <c r="P589" i="13" a="1"/>
  <c r="P589" i="13" s="1"/>
  <c r="P431" i="13" a="1"/>
  <c r="P431" i="13" s="1"/>
  <c r="N431" i="13" a="1"/>
  <c r="N431" i="13" s="1"/>
  <c r="Q431" i="13" a="1"/>
  <c r="Q431" i="13" s="1"/>
  <c r="O431" i="13" a="1"/>
  <c r="O431" i="13" s="1"/>
  <c r="O317" i="13" a="1"/>
  <c r="O317" i="13" s="1"/>
  <c r="P317" i="13" a="1"/>
  <c r="P317" i="13" s="1"/>
  <c r="Q317" i="13" a="1"/>
  <c r="Q317" i="13" s="1"/>
  <c r="N317" i="13" a="1"/>
  <c r="N317" i="13" s="1"/>
  <c r="P222" i="13" a="1"/>
  <c r="P222" i="13" s="1"/>
  <c r="O222" i="13" a="1"/>
  <c r="O222" i="13" s="1"/>
  <c r="N222" i="13" a="1"/>
  <c r="N222" i="13" s="1"/>
  <c r="Q222" i="13" a="1"/>
  <c r="Q222" i="13" s="1"/>
  <c r="P125" i="13" a="1"/>
  <c r="P125" i="13" s="1"/>
  <c r="O125" i="13" a="1"/>
  <c r="O125" i="13" s="1"/>
  <c r="N125" i="13" a="1"/>
  <c r="N125" i="13" s="1"/>
  <c r="Q125" i="13" a="1"/>
  <c r="Q125" i="13" s="1"/>
  <c r="Q213" i="13" a="1"/>
  <c r="Q213" i="13" s="1"/>
  <c r="P213" i="13" a="1"/>
  <c r="P213" i="13" s="1"/>
  <c r="O213" i="13" a="1"/>
  <c r="O213" i="13" s="1"/>
  <c r="N213" i="13" a="1"/>
  <c r="N213" i="13" s="1"/>
  <c r="N138" i="13" a="1"/>
  <c r="N138" i="13" s="1"/>
  <c r="O138" i="13" a="1"/>
  <c r="O138" i="13" s="1"/>
  <c r="P138" i="13" a="1"/>
  <c r="P138" i="13" s="1"/>
  <c r="Q138" i="13" a="1"/>
  <c r="Q138" i="13" s="1"/>
  <c r="O541" i="13" a="1"/>
  <c r="O541" i="13" s="1"/>
  <c r="P541" i="13" a="1"/>
  <c r="P541" i="13" s="1"/>
  <c r="N541" i="13" a="1"/>
  <c r="N541" i="13" s="1"/>
  <c r="Q541" i="13" a="1"/>
  <c r="Q541" i="13" s="1"/>
  <c r="N396" i="13" a="1"/>
  <c r="N396" i="13" s="1"/>
  <c r="Q396" i="13" a="1"/>
  <c r="Q396" i="13" s="1"/>
  <c r="P396" i="13" a="1"/>
  <c r="P396" i="13" s="1"/>
  <c r="O396" i="13" a="1"/>
  <c r="O396" i="13" s="1"/>
  <c r="P283" i="13" a="1"/>
  <c r="P283" i="13" s="1"/>
  <c r="O283" i="13" a="1"/>
  <c r="O283" i="13" s="1"/>
  <c r="N283" i="13" a="1"/>
  <c r="N283" i="13" s="1"/>
  <c r="Q283" i="13" a="1"/>
  <c r="Q283" i="13" s="1"/>
  <c r="P182" i="13" a="1"/>
  <c r="P182" i="13" s="1"/>
  <c r="Q182" i="13" a="1"/>
  <c r="Q182" i="13" s="1"/>
  <c r="O182" i="13" a="1"/>
  <c r="O182" i="13" s="1"/>
  <c r="N182" i="13" a="1"/>
  <c r="N182" i="13" s="1"/>
  <c r="N84" i="13" a="1"/>
  <c r="N84" i="13" s="1"/>
  <c r="Q84" i="13" a="1"/>
  <c r="Q84" i="13" s="1"/>
  <c r="O84" i="13" a="1"/>
  <c r="O84" i="13" s="1"/>
  <c r="P84" i="13" a="1"/>
  <c r="P84" i="13" s="1"/>
  <c r="N299" i="13" a="1"/>
  <c r="N299" i="13" s="1"/>
  <c r="Q299" i="13" a="1"/>
  <c r="Q299" i="13" s="1"/>
  <c r="P299" i="13" a="1"/>
  <c r="P299" i="13" s="1"/>
  <c r="O299" i="13" a="1"/>
  <c r="O299" i="13" s="1"/>
  <c r="O540" i="13" a="1"/>
  <c r="O540" i="13" s="1"/>
  <c r="Q540" i="13" a="1"/>
  <c r="Q540" i="13" s="1"/>
  <c r="N540" i="13" a="1"/>
  <c r="N540" i="13" s="1"/>
  <c r="P540" i="13" a="1"/>
  <c r="P540" i="13" s="1"/>
  <c r="O413" i="13" a="1"/>
  <c r="O413" i="13" s="1"/>
  <c r="Q413" i="13" a="1"/>
  <c r="Q413" i="13" s="1"/>
  <c r="P413" i="13" a="1"/>
  <c r="P413" i="13" s="1"/>
  <c r="N413" i="13" a="1"/>
  <c r="N413" i="13" s="1"/>
  <c r="Q132" i="13" a="1"/>
  <c r="Q132" i="13" s="1"/>
  <c r="O132" i="13" a="1"/>
  <c r="O132" i="13" s="1"/>
  <c r="P132" i="13" a="1"/>
  <c r="P132" i="13" s="1"/>
  <c r="N132" i="13" a="1"/>
  <c r="N132" i="13" s="1"/>
  <c r="Q539" i="13" a="1"/>
  <c r="Q539" i="13" s="1"/>
  <c r="P539" i="13" a="1"/>
  <c r="P539" i="13" s="1"/>
  <c r="N539" i="13" a="1"/>
  <c r="N539" i="13" s="1"/>
  <c r="O539" i="13" a="1"/>
  <c r="O539" i="13" s="1"/>
  <c r="Q421" i="13" a="1"/>
  <c r="Q421" i="13" s="1"/>
  <c r="P421" i="13" a="1"/>
  <c r="P421" i="13" s="1"/>
  <c r="N421" i="13" a="1"/>
  <c r="N421" i="13" s="1"/>
  <c r="O421" i="13" a="1"/>
  <c r="O421" i="13" s="1"/>
  <c r="N266" i="13" a="1"/>
  <c r="N266" i="13" s="1"/>
  <c r="P266" i="13" a="1"/>
  <c r="P266" i="13" s="1"/>
  <c r="O266" i="13" a="1"/>
  <c r="O266" i="13" s="1"/>
  <c r="Q266" i="13" a="1"/>
  <c r="Q266" i="13" s="1"/>
  <c r="Q552" i="13" a="1"/>
  <c r="Q552" i="13" s="1"/>
  <c r="O552" i="13" a="1"/>
  <c r="O552" i="13" s="1"/>
  <c r="N552" i="13" a="1"/>
  <c r="N552" i="13" s="1"/>
  <c r="P552" i="13" a="1"/>
  <c r="P552" i="13" s="1"/>
  <c r="P419" i="13" a="1"/>
  <c r="P419" i="13" s="1"/>
  <c r="O419" i="13" a="1"/>
  <c r="O419" i="13" s="1"/>
  <c r="N419" i="13" a="1"/>
  <c r="N419" i="13" s="1"/>
  <c r="Q419" i="13" a="1"/>
  <c r="Q419" i="13" s="1"/>
  <c r="N313" i="13" a="1"/>
  <c r="N313" i="13" s="1"/>
  <c r="Q313" i="13" a="1"/>
  <c r="Q313" i="13" s="1"/>
  <c r="P313" i="13" a="1"/>
  <c r="P313" i="13" s="1"/>
  <c r="O313" i="13" a="1"/>
  <c r="O313" i="13" s="1"/>
  <c r="O211" i="13" a="1"/>
  <c r="O211" i="13" s="1"/>
  <c r="P211" i="13" a="1"/>
  <c r="P211" i="13" s="1"/>
  <c r="N211" i="13" a="1"/>
  <c r="N211" i="13" s="1"/>
  <c r="Q211" i="13" a="1"/>
  <c r="Q211" i="13" s="1"/>
  <c r="N137" i="13" a="1"/>
  <c r="N137" i="13" s="1"/>
  <c r="O137" i="13" a="1"/>
  <c r="O137" i="13" s="1"/>
  <c r="Q137" i="13" a="1"/>
  <c r="Q137" i="13" s="1"/>
  <c r="P137" i="13" a="1"/>
  <c r="P137" i="13" s="1"/>
  <c r="P120" i="13" a="1"/>
  <c r="P120" i="13" s="1"/>
  <c r="N120" i="13" a="1"/>
  <c r="N120" i="13" s="1"/>
  <c r="Q120" i="13" a="1"/>
  <c r="Q120" i="13" s="1"/>
  <c r="O120" i="13" a="1"/>
  <c r="O120" i="13" s="1"/>
  <c r="N171" i="13" a="1"/>
  <c r="N171" i="13" s="1"/>
  <c r="O171" i="13" a="1"/>
  <c r="O171" i="13" s="1"/>
  <c r="Q171" i="13" a="1"/>
  <c r="Q171" i="13" s="1"/>
  <c r="P171" i="13" a="1"/>
  <c r="P171" i="13" s="1"/>
  <c r="O287" i="13" a="1"/>
  <c r="O287" i="13" s="1"/>
  <c r="P287" i="13" a="1"/>
  <c r="P287" i="13" s="1"/>
  <c r="N287" i="13" a="1"/>
  <c r="N287" i="13" s="1"/>
  <c r="Q287" i="13" a="1"/>
  <c r="Q287" i="13" s="1"/>
  <c r="O177" i="13" a="1"/>
  <c r="O177" i="13" s="1"/>
  <c r="P177" i="13" a="1"/>
  <c r="P177" i="13" s="1"/>
  <c r="N177" i="13" a="1"/>
  <c r="N177" i="13" s="1"/>
  <c r="Q177" i="13" a="1"/>
  <c r="Q177" i="13" s="1"/>
  <c r="N583" i="13" a="1"/>
  <c r="N583" i="13" s="1"/>
  <c r="Q583" i="13" a="1"/>
  <c r="Q583" i="13" s="1"/>
  <c r="O583" i="13" a="1"/>
  <c r="O583" i="13" s="1"/>
  <c r="P583" i="13" a="1"/>
  <c r="P583" i="13" s="1"/>
  <c r="Q441" i="13" a="1"/>
  <c r="Q441" i="13" s="1"/>
  <c r="P441" i="13" a="1"/>
  <c r="P441" i="13" s="1"/>
  <c r="O441" i="13" a="1"/>
  <c r="O441" i="13" s="1"/>
  <c r="N441" i="13" a="1"/>
  <c r="N441" i="13" s="1"/>
  <c r="P340" i="13" a="1"/>
  <c r="P340" i="13" s="1"/>
  <c r="O340" i="13" a="1"/>
  <c r="O340" i="13" s="1"/>
  <c r="Q340" i="13" a="1"/>
  <c r="Q340" i="13" s="1"/>
  <c r="N340" i="13" a="1"/>
  <c r="N340" i="13" s="1"/>
  <c r="P263" i="13" a="1"/>
  <c r="P263" i="13" s="1"/>
  <c r="Q263" i="13" a="1"/>
  <c r="Q263" i="13" s="1"/>
  <c r="N263" i="13" a="1"/>
  <c r="N263" i="13" s="1"/>
  <c r="O263" i="13" a="1"/>
  <c r="O263" i="13" s="1"/>
  <c r="P159" i="13" a="1"/>
  <c r="P159" i="13" s="1"/>
  <c r="N159" i="13" a="1"/>
  <c r="N159" i="13" s="1"/>
  <c r="O159" i="13" a="1"/>
  <c r="O159" i="13" s="1"/>
  <c r="Q159" i="13" a="1"/>
  <c r="Q159" i="13" s="1"/>
  <c r="Q87" i="13" a="1"/>
  <c r="Q87" i="13" s="1"/>
  <c r="N87" i="13" a="1"/>
  <c r="N87" i="13" s="1"/>
  <c r="P87" i="13" a="1"/>
  <c r="P87" i="13" s="1"/>
  <c r="O87" i="13" a="1"/>
  <c r="O87" i="13" s="1"/>
  <c r="Q100" i="13" a="1"/>
  <c r="Q100" i="13" s="1"/>
  <c r="P100" i="13" a="1"/>
  <c r="P100" i="13" s="1"/>
  <c r="N100" i="13" a="1"/>
  <c r="N100" i="13" s="1"/>
  <c r="O100" i="13" a="1"/>
  <c r="O100" i="13" s="1"/>
  <c r="O566" i="13" a="1"/>
  <c r="O566" i="13" s="1"/>
  <c r="Q566" i="13" a="1"/>
  <c r="Q566" i="13" s="1"/>
  <c r="N566" i="13" a="1"/>
  <c r="N566" i="13" s="1"/>
  <c r="P566" i="13" a="1"/>
  <c r="P566" i="13" s="1"/>
  <c r="O416" i="13" a="1"/>
  <c r="O416" i="13" s="1"/>
  <c r="N416" i="13" a="1"/>
  <c r="N416" i="13" s="1"/>
  <c r="Q416" i="13" a="1"/>
  <c r="Q416" i="13" s="1"/>
  <c r="P416" i="13" a="1"/>
  <c r="P416" i="13" s="1"/>
  <c r="Q310" i="13" a="1"/>
  <c r="Q310" i="13" s="1"/>
  <c r="O310" i="13" a="1"/>
  <c r="O310" i="13" s="1"/>
  <c r="N310" i="13" a="1"/>
  <c r="N310" i="13" s="1"/>
  <c r="P310" i="13" a="1"/>
  <c r="P310" i="13" s="1"/>
  <c r="P216" i="13" a="1"/>
  <c r="P216" i="13" s="1"/>
  <c r="N216" i="13" a="1"/>
  <c r="N216" i="13" s="1"/>
  <c r="Q216" i="13" a="1"/>
  <c r="Q216" i="13" s="1"/>
  <c r="O216" i="13" a="1"/>
  <c r="O216" i="13" s="1"/>
  <c r="Q126" i="13" a="1"/>
  <c r="Q126" i="13" s="1"/>
  <c r="N126" i="13" a="1"/>
  <c r="N126" i="13" s="1"/>
  <c r="P126" i="13" a="1"/>
  <c r="P126" i="13" s="1"/>
  <c r="O126" i="13" a="1"/>
  <c r="O126" i="13" s="1"/>
  <c r="N307" i="13" a="1"/>
  <c r="N307" i="13" s="1"/>
  <c r="P307" i="13" a="1"/>
  <c r="P307" i="13" s="1"/>
  <c r="O307" i="13" a="1"/>
  <c r="O307" i="13" s="1"/>
  <c r="Q307" i="13" a="1"/>
  <c r="Q307" i="13" s="1"/>
  <c r="P581" i="13" a="1"/>
  <c r="P581" i="13" s="1"/>
  <c r="Q581" i="13" a="1"/>
  <c r="Q581" i="13" s="1"/>
  <c r="O581" i="13" a="1"/>
  <c r="O581" i="13" s="1"/>
  <c r="N581" i="13" a="1"/>
  <c r="N581" i="13" s="1"/>
  <c r="Q424" i="13" a="1"/>
  <c r="Q424" i="13" s="1"/>
  <c r="P424" i="13" a="1"/>
  <c r="P424" i="13" s="1"/>
  <c r="N424" i="13" a="1"/>
  <c r="N424" i="13" s="1"/>
  <c r="O424" i="13" a="1"/>
  <c r="O424" i="13" s="1"/>
  <c r="O309" i="13" a="1"/>
  <c r="O309" i="13" s="1"/>
  <c r="N309" i="13" a="1"/>
  <c r="N309" i="13" s="1"/>
  <c r="P309" i="13" a="1"/>
  <c r="P309" i="13" s="1"/>
  <c r="Q309" i="13" a="1"/>
  <c r="Q309" i="13" s="1"/>
  <c r="P215" i="13" a="1"/>
  <c r="P215" i="13" s="1"/>
  <c r="O215" i="13" a="1"/>
  <c r="O215" i="13" s="1"/>
  <c r="N215" i="13" a="1"/>
  <c r="N215" i="13" s="1"/>
  <c r="Q215" i="13" a="1"/>
  <c r="Q215" i="13" s="1"/>
  <c r="Q110" i="13" a="1"/>
  <c r="Q110" i="13" s="1"/>
  <c r="N110" i="13" a="1"/>
  <c r="N110" i="13" s="1"/>
  <c r="P110" i="13" a="1"/>
  <c r="P110" i="13" s="1"/>
  <c r="O110" i="13" a="1"/>
  <c r="O110" i="13" s="1"/>
  <c r="Q181" i="13" a="1"/>
  <c r="Q181" i="13" s="1"/>
  <c r="O181" i="13" a="1"/>
  <c r="O181" i="13" s="1"/>
  <c r="P181" i="13" a="1"/>
  <c r="P181" i="13" s="1"/>
  <c r="N181" i="13" a="1"/>
  <c r="N181" i="13" s="1"/>
  <c r="O90" i="13" a="1"/>
  <c r="O90" i="13" s="1"/>
  <c r="P90" i="13" a="1"/>
  <c r="P90" i="13" s="1"/>
  <c r="Q90" i="13" a="1"/>
  <c r="Q90" i="13" s="1"/>
  <c r="N90" i="13" a="1"/>
  <c r="N90" i="13" s="1"/>
  <c r="P527" i="13" a="1"/>
  <c r="P527" i="13" s="1"/>
  <c r="Q527" i="13" a="1"/>
  <c r="Q527" i="13" s="1"/>
  <c r="O527" i="13" a="1"/>
  <c r="O527" i="13" s="1"/>
  <c r="N527" i="13" a="1"/>
  <c r="N527" i="13" s="1"/>
  <c r="O388" i="13" a="1"/>
  <c r="O388" i="13" s="1"/>
  <c r="N388" i="13" a="1"/>
  <c r="N388" i="13" s="1"/>
  <c r="Q388" i="13" a="1"/>
  <c r="Q388" i="13" s="1"/>
  <c r="P388" i="13" a="1"/>
  <c r="P388" i="13" s="1"/>
  <c r="P268" i="13" a="1"/>
  <c r="P268" i="13" s="1"/>
  <c r="O268" i="13" a="1"/>
  <c r="O268" i="13" s="1"/>
  <c r="N268" i="13" a="1"/>
  <c r="N268" i="13" s="1"/>
  <c r="Q268" i="13" a="1"/>
  <c r="Q268" i="13" s="1"/>
  <c r="N163" i="13" a="1"/>
  <c r="N163" i="13" s="1"/>
  <c r="O163" i="13" a="1"/>
  <c r="O163" i="13" s="1"/>
  <c r="Q163" i="13" a="1"/>
  <c r="Q163" i="13" s="1"/>
  <c r="P163" i="13" a="1"/>
  <c r="P163" i="13" s="1"/>
  <c r="P75" i="13" a="1"/>
  <c r="P75" i="13" s="1"/>
  <c r="N75" i="13" a="1"/>
  <c r="N75" i="13" s="1"/>
  <c r="Q75" i="13" a="1"/>
  <c r="Q75" i="13" s="1"/>
  <c r="O75" i="13" a="1"/>
  <c r="O75" i="13" s="1"/>
  <c r="O198" i="13" a="1"/>
  <c r="O198" i="13" s="1"/>
  <c r="P198" i="13" a="1"/>
  <c r="P198" i="13" s="1"/>
  <c r="N198" i="13" a="1"/>
  <c r="N198" i="13" s="1"/>
  <c r="Q198" i="13" a="1"/>
  <c r="Q198" i="13" s="1"/>
  <c r="O533" i="13" a="1"/>
  <c r="O533" i="13" s="1"/>
  <c r="N533" i="13" a="1"/>
  <c r="N533" i="13" s="1"/>
  <c r="Q533" i="13" a="1"/>
  <c r="Q533" i="13" s="1"/>
  <c r="P533" i="13" a="1"/>
  <c r="P533" i="13" s="1"/>
  <c r="O404" i="13" a="1"/>
  <c r="O404" i="13" s="1"/>
  <c r="Q404" i="13" a="1"/>
  <c r="Q404" i="13" s="1"/>
  <c r="P404" i="13" a="1"/>
  <c r="P404" i="13" s="1"/>
  <c r="N404" i="13" a="1"/>
  <c r="N404" i="13" s="1"/>
  <c r="O91" i="13" a="1"/>
  <c r="O91" i="13" s="1"/>
  <c r="P91" i="13" a="1"/>
  <c r="P91" i="13" s="1"/>
  <c r="N91" i="13" a="1"/>
  <c r="N91" i="13" s="1"/>
  <c r="Q91" i="13" a="1"/>
  <c r="Q91" i="13" s="1"/>
  <c r="Q532" i="13" a="1"/>
  <c r="Q532" i="13" s="1"/>
  <c r="N532" i="13" a="1"/>
  <c r="N532" i="13" s="1"/>
  <c r="P532" i="13" a="1"/>
  <c r="P532" i="13" s="1"/>
  <c r="O532" i="13" a="1"/>
  <c r="O532" i="13" s="1"/>
  <c r="Q412" i="13" a="1"/>
  <c r="Q412" i="13" s="1"/>
  <c r="O412" i="13" a="1"/>
  <c r="O412" i="13" s="1"/>
  <c r="N412" i="13" a="1"/>
  <c r="N412" i="13" s="1"/>
  <c r="P412" i="13" a="1"/>
  <c r="P412" i="13" s="1"/>
  <c r="P212" i="13" a="1"/>
  <c r="P212" i="13" s="1"/>
  <c r="N212" i="13" a="1"/>
  <c r="N212" i="13" s="1"/>
  <c r="O212" i="13" a="1"/>
  <c r="O212" i="13" s="1"/>
  <c r="Q212" i="13" a="1"/>
  <c r="Q212" i="13" s="1"/>
  <c r="Q545" i="13" a="1"/>
  <c r="Q545" i="13" s="1"/>
  <c r="O545" i="13" a="1"/>
  <c r="O545" i="13" s="1"/>
  <c r="P545" i="13" a="1"/>
  <c r="P545" i="13" s="1"/>
  <c r="N545" i="13" a="1"/>
  <c r="N545" i="13" s="1"/>
  <c r="P411" i="13" a="1"/>
  <c r="P411" i="13" s="1"/>
  <c r="Q411" i="13" a="1"/>
  <c r="Q411" i="13" s="1"/>
  <c r="O411" i="13" a="1"/>
  <c r="O411" i="13" s="1"/>
  <c r="N411" i="13" a="1"/>
  <c r="N411" i="13" s="1"/>
  <c r="Q305" i="13" a="1"/>
  <c r="Q305" i="13" s="1"/>
  <c r="O305" i="13" a="1"/>
  <c r="O305" i="13" s="1"/>
  <c r="N305" i="13" a="1"/>
  <c r="N305" i="13" s="1"/>
  <c r="P305" i="13" a="1"/>
  <c r="P305" i="13" s="1"/>
  <c r="P204" i="13" a="1"/>
  <c r="P204" i="13" s="1"/>
  <c r="O204" i="13" a="1"/>
  <c r="O204" i="13" s="1"/>
  <c r="Q204" i="13" a="1"/>
  <c r="Q204" i="13" s="1"/>
  <c r="N204" i="13" a="1"/>
  <c r="N204" i="13" s="1"/>
  <c r="N121" i="13" a="1"/>
  <c r="N121" i="13" s="1"/>
  <c r="Q121" i="13" a="1"/>
  <c r="Q121" i="13" s="1"/>
  <c r="P121" i="13" a="1"/>
  <c r="P121" i="13" s="1"/>
  <c r="O121" i="13" a="1"/>
  <c r="O121" i="13" s="1"/>
  <c r="N113" i="13" a="1"/>
  <c r="N113" i="13" s="1"/>
  <c r="Q113" i="13" a="1"/>
  <c r="Q113" i="13" s="1"/>
  <c r="P113" i="13" a="1"/>
  <c r="P113" i="13" s="1"/>
  <c r="O113" i="13" a="1"/>
  <c r="O113" i="13" s="1"/>
  <c r="N122" i="13" a="1"/>
  <c r="N122" i="13" s="1"/>
  <c r="Q122" i="13" a="1"/>
  <c r="Q122" i="13" s="1"/>
  <c r="P122" i="13" a="1"/>
  <c r="P122" i="13" s="1"/>
  <c r="O122" i="13" a="1"/>
  <c r="O122" i="13" s="1"/>
  <c r="O169" i="13" a="1"/>
  <c r="O169" i="13" s="1"/>
  <c r="N169" i="13" a="1"/>
  <c r="N169" i="13" s="1"/>
  <c r="Q169" i="13" a="1"/>
  <c r="Q169" i="13" s="1"/>
  <c r="P169" i="13" a="1"/>
  <c r="P169" i="13" s="1"/>
  <c r="P575" i="13" a="1"/>
  <c r="P575" i="13" s="1"/>
  <c r="Q575" i="13" a="1"/>
  <c r="Q575" i="13" s="1"/>
  <c r="N575" i="13" a="1"/>
  <c r="N575" i="13" s="1"/>
  <c r="O575" i="13" a="1"/>
  <c r="O575" i="13" s="1"/>
  <c r="N433" i="13" a="1"/>
  <c r="N433" i="13" s="1"/>
  <c r="O433" i="13" a="1"/>
  <c r="O433" i="13" s="1"/>
  <c r="Q433" i="13" a="1"/>
  <c r="Q433" i="13" s="1"/>
  <c r="P433" i="13" a="1"/>
  <c r="P433" i="13" s="1"/>
  <c r="Q334" i="13" a="1"/>
  <c r="Q334" i="13" s="1"/>
  <c r="P334" i="13" a="1"/>
  <c r="P334" i="13" s="1"/>
  <c r="O334" i="13" a="1"/>
  <c r="O334" i="13" s="1"/>
  <c r="N334" i="13" a="1"/>
  <c r="N334" i="13" s="1"/>
  <c r="Q233" i="13" a="1"/>
  <c r="Q233" i="13" s="1"/>
  <c r="P233" i="13" a="1"/>
  <c r="P233" i="13" s="1"/>
  <c r="O233" i="13" a="1"/>
  <c r="O233" i="13" s="1"/>
  <c r="N233" i="13" a="1"/>
  <c r="N233" i="13" s="1"/>
  <c r="Q149" i="13" a="1"/>
  <c r="Q149" i="13" s="1"/>
  <c r="N149" i="13" a="1"/>
  <c r="N149" i="13" s="1"/>
  <c r="O149" i="13" a="1"/>
  <c r="O149" i="13" s="1"/>
  <c r="P149" i="13" a="1"/>
  <c r="P149" i="13" s="1"/>
  <c r="P78" i="13" a="1"/>
  <c r="P78" i="13" s="1"/>
  <c r="N78" i="13" a="1"/>
  <c r="N78" i="13" s="1"/>
  <c r="O78" i="13" a="1"/>
  <c r="O78" i="13" s="1"/>
  <c r="Q78" i="13" a="1"/>
  <c r="Q78" i="13" s="1"/>
  <c r="Q321" i="13" a="1"/>
  <c r="Q321" i="13" s="1"/>
  <c r="O321" i="13" a="1"/>
  <c r="O321" i="13" s="1"/>
  <c r="N321" i="13" a="1"/>
  <c r="N321" i="13" s="1"/>
  <c r="P321" i="13" a="1"/>
  <c r="P321" i="13" s="1"/>
  <c r="P558" i="13" a="1"/>
  <c r="P558" i="13" s="1"/>
  <c r="O558" i="13" a="1"/>
  <c r="O558" i="13" s="1"/>
  <c r="Q558" i="13" a="1"/>
  <c r="Q558" i="13" s="1"/>
  <c r="N558" i="13" a="1"/>
  <c r="N558" i="13" s="1"/>
  <c r="N407" i="13" a="1"/>
  <c r="N407" i="13" s="1"/>
  <c r="P407" i="13" a="1"/>
  <c r="P407" i="13" s="1"/>
  <c r="O407" i="13" a="1"/>
  <c r="O407" i="13" s="1"/>
  <c r="Q407" i="13" a="1"/>
  <c r="Q407" i="13" s="1"/>
  <c r="N293" i="13" a="1"/>
  <c r="N293" i="13" s="1"/>
  <c r="O293" i="13" a="1"/>
  <c r="O293" i="13" s="1"/>
  <c r="Q293" i="13" a="1"/>
  <c r="Q293" i="13" s="1"/>
  <c r="P293" i="13" a="1"/>
  <c r="P293" i="13" s="1"/>
  <c r="O195" i="13" a="1"/>
  <c r="O195" i="13" s="1"/>
  <c r="N195" i="13" a="1"/>
  <c r="N195" i="13" s="1"/>
  <c r="Q195" i="13" a="1"/>
  <c r="Q195" i="13" s="1"/>
  <c r="P195" i="13" a="1"/>
  <c r="P195" i="13" s="1"/>
  <c r="N118" i="13" a="1"/>
  <c r="N118" i="13" s="1"/>
  <c r="P118" i="13" a="1"/>
  <c r="P118" i="13" s="1"/>
  <c r="Q118" i="13" a="1"/>
  <c r="Q118" i="13" s="1"/>
  <c r="O118" i="13" a="1"/>
  <c r="O118" i="13" s="1"/>
  <c r="P172" i="13" a="1"/>
  <c r="P172" i="13" s="1"/>
  <c r="Q172" i="13" a="1"/>
  <c r="Q172" i="13" s="1"/>
  <c r="O172" i="13" a="1"/>
  <c r="O172" i="13" s="1"/>
  <c r="N172" i="13" a="1"/>
  <c r="N172" i="13" s="1"/>
  <c r="Q573" i="13" a="1"/>
  <c r="Q573" i="13" s="1"/>
  <c r="O573" i="13" a="1"/>
  <c r="O573" i="13" s="1"/>
  <c r="P573" i="13" a="1"/>
  <c r="P573" i="13" s="1"/>
  <c r="N573" i="13" a="1"/>
  <c r="N573" i="13" s="1"/>
  <c r="N415" i="13" a="1"/>
  <c r="N415" i="13" s="1"/>
  <c r="Q415" i="13" a="1"/>
  <c r="Q415" i="13" s="1"/>
  <c r="P415" i="13" a="1"/>
  <c r="P415" i="13" s="1"/>
  <c r="O415" i="13" a="1"/>
  <c r="O415" i="13" s="1"/>
  <c r="P302" i="13" a="1"/>
  <c r="P302" i="13" s="1"/>
  <c r="Q302" i="13" a="1"/>
  <c r="Q302" i="13" s="1"/>
  <c r="O302" i="13" a="1"/>
  <c r="O302" i="13" s="1"/>
  <c r="N302" i="13" a="1"/>
  <c r="N302" i="13" s="1"/>
  <c r="P207" i="13" a="1"/>
  <c r="P207" i="13" s="1"/>
  <c r="N207" i="13" a="1"/>
  <c r="N207" i="13" s="1"/>
  <c r="O207" i="13" a="1"/>
  <c r="O207" i="13" s="1"/>
  <c r="Q207" i="13" a="1"/>
  <c r="Q207" i="13" s="1"/>
  <c r="N102" i="13" a="1"/>
  <c r="N102" i="13" s="1"/>
  <c r="P102" i="13" a="1"/>
  <c r="P102" i="13" s="1"/>
  <c r="Q102" i="13" a="1"/>
  <c r="Q102" i="13" s="1"/>
  <c r="O102" i="13" a="1"/>
  <c r="O102" i="13" s="1"/>
  <c r="O139" i="13" a="1"/>
  <c r="O139" i="13" s="1"/>
  <c r="Q139" i="13" a="1"/>
  <c r="Q139" i="13" s="1"/>
  <c r="P139" i="13" a="1"/>
  <c r="P139" i="13" s="1"/>
  <c r="N139" i="13" a="1"/>
  <c r="N139" i="13" s="1"/>
  <c r="Q588" i="13" a="1"/>
  <c r="Q588" i="13" s="1"/>
  <c r="O588" i="13" a="1"/>
  <c r="O588" i="13" s="1"/>
  <c r="P588" i="13" a="1"/>
  <c r="P588" i="13" s="1"/>
  <c r="N588" i="13" a="1"/>
  <c r="N588" i="13" s="1"/>
  <c r="Q453" i="13" a="1"/>
  <c r="Q453" i="13" s="1"/>
  <c r="N453" i="13" a="1"/>
  <c r="N453" i="13" s="1"/>
  <c r="O453" i="13" a="1"/>
  <c r="O453" i="13" s="1"/>
  <c r="P453" i="13" a="1"/>
  <c r="P453" i="13" s="1"/>
  <c r="P345" i="13" a="1"/>
  <c r="P345" i="13" s="1"/>
  <c r="O345" i="13" a="1"/>
  <c r="O345" i="13" s="1"/>
  <c r="N345" i="13" a="1"/>
  <c r="N345" i="13" s="1"/>
  <c r="Q345" i="13" a="1"/>
  <c r="Q345" i="13" s="1"/>
  <c r="Q229" i="13" a="1"/>
  <c r="Q229" i="13" s="1"/>
  <c r="O229" i="13" a="1"/>
  <c r="O229" i="13" s="1"/>
  <c r="P229" i="13" a="1"/>
  <c r="P229" i="13" s="1"/>
  <c r="N229" i="13" a="1"/>
  <c r="N229" i="13" s="1"/>
  <c r="P156" i="13" a="1"/>
  <c r="P156" i="13" s="1"/>
  <c r="N156" i="13" a="1"/>
  <c r="N156" i="13" s="1"/>
  <c r="O156" i="13" a="1"/>
  <c r="O156" i="13" s="1"/>
  <c r="Q156" i="13" a="1"/>
  <c r="Q156" i="13" s="1"/>
  <c r="O67" i="13" a="1"/>
  <c r="O67" i="13" s="1"/>
  <c r="N67" i="13" a="1"/>
  <c r="N67" i="13" s="1"/>
  <c r="Q67" i="13" a="1"/>
  <c r="Q67" i="13" s="1"/>
  <c r="P67" i="13" a="1"/>
  <c r="P67" i="13" s="1"/>
  <c r="N587" i="13" a="1"/>
  <c r="N587" i="13" s="1"/>
  <c r="P587" i="13" a="1"/>
  <c r="P587" i="13" s="1"/>
  <c r="Q587" i="13" a="1"/>
  <c r="Q587" i="13" s="1"/>
  <c r="O587" i="13" a="1"/>
  <c r="O587" i="13" s="1"/>
  <c r="O526" i="13" a="1"/>
  <c r="O526" i="13" s="1"/>
  <c r="N526" i="13" a="1"/>
  <c r="N526" i="13" s="1"/>
  <c r="Q526" i="13" a="1"/>
  <c r="Q526" i="13" s="1"/>
  <c r="P526" i="13" a="1"/>
  <c r="P526" i="13" s="1"/>
  <c r="P395" i="13" a="1"/>
  <c r="P395" i="13" s="1"/>
  <c r="Q395" i="13" a="1"/>
  <c r="Q395" i="13" s="1"/>
  <c r="N395" i="13" a="1"/>
  <c r="N395" i="13" s="1"/>
  <c r="O395" i="13" a="1"/>
  <c r="O395" i="13" s="1"/>
  <c r="O586" i="13" a="1"/>
  <c r="O586" i="13" s="1"/>
  <c r="Q586" i="13" a="1"/>
  <c r="Q586" i="13" s="1"/>
  <c r="P586" i="13" a="1"/>
  <c r="P586" i="13" s="1"/>
  <c r="N586" i="13" a="1"/>
  <c r="N586" i="13" s="1"/>
  <c r="P519" i="13" a="1"/>
  <c r="P519" i="13" s="1"/>
  <c r="Q519" i="13" a="1"/>
  <c r="Q519" i="13" s="1"/>
  <c r="N519" i="13" a="1"/>
  <c r="N519" i="13" s="1"/>
  <c r="O519" i="13" a="1"/>
  <c r="O519" i="13" s="1"/>
  <c r="P403" i="13" a="1"/>
  <c r="P403" i="13" s="1"/>
  <c r="Q403" i="13" a="1"/>
  <c r="Q403" i="13" s="1"/>
  <c r="O403" i="13" a="1"/>
  <c r="O403" i="13" s="1"/>
  <c r="N403" i="13" a="1"/>
  <c r="N403" i="13" s="1"/>
  <c r="Q115" i="13" a="1"/>
  <c r="Q115" i="13" s="1"/>
  <c r="O115" i="13" a="1"/>
  <c r="O115" i="13" s="1"/>
  <c r="N115" i="13" a="1"/>
  <c r="N115" i="13" s="1"/>
  <c r="P115" i="13" a="1"/>
  <c r="P115" i="13" s="1"/>
  <c r="Q538" i="13" a="1"/>
  <c r="Q538" i="13" s="1"/>
  <c r="P538" i="13" a="1"/>
  <c r="P538" i="13" s="1"/>
  <c r="O538" i="13" a="1"/>
  <c r="O538" i="13" s="1"/>
  <c r="N538" i="13" a="1"/>
  <c r="N538" i="13" s="1"/>
  <c r="Q402" i="13" a="1"/>
  <c r="Q402" i="13" s="1"/>
  <c r="O402" i="13" a="1"/>
  <c r="O402" i="13" s="1"/>
  <c r="P402" i="13" a="1"/>
  <c r="P402" i="13" s="1"/>
  <c r="N402" i="13" a="1"/>
  <c r="N402" i="13" s="1"/>
  <c r="P297" i="13" a="1"/>
  <c r="P297" i="13" s="1"/>
  <c r="O297" i="13" a="1"/>
  <c r="O297" i="13" s="1"/>
  <c r="N297" i="13" a="1"/>
  <c r="N297" i="13" s="1"/>
  <c r="Q297" i="13" a="1"/>
  <c r="Q297" i="13" s="1"/>
  <c r="P197" i="13" a="1"/>
  <c r="P197" i="13" s="1"/>
  <c r="Q197" i="13" a="1"/>
  <c r="Q197" i="13" s="1"/>
  <c r="N197" i="13" a="1"/>
  <c r="N197" i="13" s="1"/>
  <c r="O197" i="13" a="1"/>
  <c r="O197" i="13" s="1"/>
  <c r="Q114" i="13" a="1"/>
  <c r="Q114" i="13" s="1"/>
  <c r="P114" i="13" a="1"/>
  <c r="P114" i="13" s="1"/>
  <c r="N114" i="13" a="1"/>
  <c r="N114" i="13" s="1"/>
  <c r="O114" i="13" a="1"/>
  <c r="O114" i="13" s="1"/>
  <c r="N105" i="13" a="1"/>
  <c r="N105" i="13" s="1"/>
  <c r="P105" i="13" a="1"/>
  <c r="P105" i="13" s="1"/>
  <c r="O105" i="13" a="1"/>
  <c r="O105" i="13" s="1"/>
  <c r="Q105" i="13" a="1"/>
  <c r="Q105" i="13" s="1"/>
  <c r="P81" i="13" a="1"/>
  <c r="P81" i="13" s="1"/>
  <c r="N81" i="13" a="1"/>
  <c r="N81" i="13" s="1"/>
  <c r="O81" i="13" a="1"/>
  <c r="O81" i="13" s="1"/>
  <c r="Q81" i="13" a="1"/>
  <c r="Q81" i="13" s="1"/>
  <c r="N325" i="13" a="1"/>
  <c r="N325" i="13" s="1"/>
  <c r="Q325" i="13" a="1"/>
  <c r="Q325" i="13" s="1"/>
  <c r="O325" i="13" a="1"/>
  <c r="O325" i="13" s="1"/>
  <c r="P325" i="13" a="1"/>
  <c r="P325" i="13" s="1"/>
  <c r="O225" i="13" a="1"/>
  <c r="O225" i="13" s="1"/>
  <c r="Q225" i="13" a="1"/>
  <c r="Q225" i="13" s="1"/>
  <c r="P225" i="13" a="1"/>
  <c r="P225" i="13" s="1"/>
  <c r="N225" i="13" a="1"/>
  <c r="N225" i="13" s="1"/>
  <c r="N143" i="13" a="1"/>
  <c r="N143" i="13" s="1"/>
  <c r="O143" i="13" a="1"/>
  <c r="O143" i="13" s="1"/>
  <c r="Q143" i="13" a="1"/>
  <c r="Q143" i="13" s="1"/>
  <c r="P143" i="13" a="1"/>
  <c r="P143" i="13" s="1"/>
  <c r="N70" i="13" a="1"/>
  <c r="N70" i="13" s="1"/>
  <c r="O70" i="13" a="1"/>
  <c r="O70" i="13" s="1"/>
  <c r="Q70" i="13" a="1"/>
  <c r="Q70" i="13" s="1"/>
  <c r="P70" i="13" a="1"/>
  <c r="P70" i="13" s="1"/>
  <c r="P281" i="13" a="1"/>
  <c r="P281" i="13" s="1"/>
  <c r="N281" i="13" a="1"/>
  <c r="N281" i="13" s="1"/>
  <c r="Q281" i="13" a="1"/>
  <c r="Q281" i="13" s="1"/>
  <c r="O281" i="13" a="1"/>
  <c r="O281" i="13" s="1"/>
  <c r="N543" i="13" a="1"/>
  <c r="N543" i="13" s="1"/>
  <c r="Q543" i="13" a="1"/>
  <c r="Q543" i="13" s="1"/>
  <c r="P543" i="13" a="1"/>
  <c r="P543" i="13" s="1"/>
  <c r="O543" i="13" a="1"/>
  <c r="O543" i="13" s="1"/>
  <c r="P398" i="13" a="1"/>
  <c r="P398" i="13" s="1"/>
  <c r="O398" i="13" a="1"/>
  <c r="O398" i="13" s="1"/>
  <c r="Q398" i="13" a="1"/>
  <c r="Q398" i="13" s="1"/>
  <c r="N398" i="13" a="1"/>
  <c r="N398" i="13" s="1"/>
  <c r="N285" i="13" a="1"/>
  <c r="N285" i="13" s="1"/>
  <c r="O285" i="13" a="1"/>
  <c r="O285" i="13" s="1"/>
  <c r="P285" i="13" a="1"/>
  <c r="P285" i="13" s="1"/>
  <c r="Q285" i="13" a="1"/>
  <c r="Q285" i="13" s="1"/>
  <c r="Q184" i="13" a="1"/>
  <c r="Q184" i="13" s="1"/>
  <c r="P184" i="13" a="1"/>
  <c r="P184" i="13" s="1"/>
  <c r="O184" i="13" a="1"/>
  <c r="O184" i="13" s="1"/>
  <c r="N184" i="13" a="1"/>
  <c r="N184" i="13" s="1"/>
  <c r="O111" i="13" a="1"/>
  <c r="O111" i="13" s="1"/>
  <c r="N111" i="13" a="1"/>
  <c r="N111" i="13" s="1"/>
  <c r="Q111" i="13" a="1"/>
  <c r="Q111" i="13" s="1"/>
  <c r="P111" i="13" a="1"/>
  <c r="P111" i="13" s="1"/>
  <c r="Q123" i="13" a="1"/>
  <c r="Q123" i="13" s="1"/>
  <c r="O123" i="13" a="1"/>
  <c r="O123" i="13" s="1"/>
  <c r="P123" i="13" a="1"/>
  <c r="P123" i="13" s="1"/>
  <c r="N123" i="13" a="1"/>
  <c r="N123" i="13" s="1"/>
  <c r="Q565" i="13" a="1"/>
  <c r="Q565" i="13" s="1"/>
  <c r="P565" i="13" a="1"/>
  <c r="P565" i="13" s="1"/>
  <c r="N565" i="13" a="1"/>
  <c r="N565" i="13" s="1"/>
  <c r="O565" i="13" a="1"/>
  <c r="O565" i="13" s="1"/>
  <c r="Q406" i="13" a="1"/>
  <c r="Q406" i="13" s="1"/>
  <c r="O406" i="13" a="1"/>
  <c r="O406" i="13" s="1"/>
  <c r="P406" i="13" a="1"/>
  <c r="P406" i="13" s="1"/>
  <c r="N406" i="13" a="1"/>
  <c r="N406" i="13" s="1"/>
  <c r="Q292" i="13" a="1"/>
  <c r="Q292" i="13" s="1"/>
  <c r="N292" i="13" a="1"/>
  <c r="N292" i="13" s="1"/>
  <c r="P292" i="13" a="1"/>
  <c r="P292" i="13" s="1"/>
  <c r="O292" i="13" a="1"/>
  <c r="O292" i="13" s="1"/>
  <c r="N193" i="13" a="1"/>
  <c r="N193" i="13" s="1"/>
  <c r="Q193" i="13" a="1"/>
  <c r="Q193" i="13" s="1"/>
  <c r="P193" i="13" a="1"/>
  <c r="P193" i="13" s="1"/>
  <c r="O193" i="13" a="1"/>
  <c r="O193" i="13" s="1"/>
  <c r="P93" i="13" a="1"/>
  <c r="P93" i="13" s="1"/>
  <c r="O93" i="13" a="1"/>
  <c r="O93" i="13" s="1"/>
  <c r="N93" i="13" a="1"/>
  <c r="N93" i="13" s="1"/>
  <c r="Q93" i="13" a="1"/>
  <c r="Q93" i="13" s="1"/>
  <c r="Q108" i="13" a="1"/>
  <c r="Q108" i="13" s="1"/>
  <c r="O108" i="13" a="1"/>
  <c r="O108" i="13" s="1"/>
  <c r="N108" i="13" a="1"/>
  <c r="N108" i="13" s="1"/>
  <c r="P108" i="13" a="1"/>
  <c r="P108" i="13" s="1"/>
  <c r="P580" i="13" a="1"/>
  <c r="P580" i="13" s="1"/>
  <c r="Q580" i="13" a="1"/>
  <c r="Q580" i="13" s="1"/>
  <c r="N580" i="13" a="1"/>
  <c r="N580" i="13" s="1"/>
  <c r="O580" i="13" a="1"/>
  <c r="O580" i="13" s="1"/>
  <c r="Q446" i="13" a="1"/>
  <c r="Q446" i="13" s="1"/>
  <c r="N446" i="13" a="1"/>
  <c r="N446" i="13" s="1"/>
  <c r="P446" i="13" a="1"/>
  <c r="P446" i="13" s="1"/>
  <c r="O446" i="13" a="1"/>
  <c r="O446" i="13" s="1"/>
  <c r="Q331" i="13" a="1"/>
  <c r="Q331" i="13" s="1"/>
  <c r="P331" i="13" a="1"/>
  <c r="P331" i="13" s="1"/>
  <c r="N331" i="13" a="1"/>
  <c r="N331" i="13" s="1"/>
  <c r="O331" i="13" a="1"/>
  <c r="O331" i="13" s="1"/>
  <c r="P221" i="13" a="1"/>
  <c r="P221" i="13" s="1"/>
  <c r="Q221" i="13" a="1"/>
  <c r="Q221" i="13" s="1"/>
  <c r="O221" i="13" a="1"/>
  <c r="O221" i="13" s="1"/>
  <c r="N221" i="13" a="1"/>
  <c r="N221" i="13" s="1"/>
  <c r="Q140" i="13" a="1"/>
  <c r="Q140" i="13" s="1"/>
  <c r="N140" i="13" a="1"/>
  <c r="N140" i="13" s="1"/>
  <c r="O140" i="13" a="1"/>
  <c r="O140" i="13" s="1"/>
  <c r="P140" i="13" a="1"/>
  <c r="P140" i="13" s="1"/>
  <c r="P315" i="13" a="1"/>
  <c r="P315" i="13" s="1"/>
  <c r="O315" i="13" a="1"/>
  <c r="O315" i="13" s="1"/>
  <c r="N315" i="13" a="1"/>
  <c r="N315" i="13" s="1"/>
  <c r="Q315" i="13" a="1"/>
  <c r="Q315" i="13" s="1"/>
  <c r="N579" i="13" a="1"/>
  <c r="N579" i="13" s="1"/>
  <c r="P579" i="13" a="1"/>
  <c r="P579" i="13" s="1"/>
  <c r="Q579" i="13" a="1"/>
  <c r="Q579" i="13" s="1"/>
  <c r="O579" i="13" a="1"/>
  <c r="O579" i="13" s="1"/>
  <c r="P520" i="13" a="1"/>
  <c r="P520" i="13" s="1"/>
  <c r="O520" i="13" a="1"/>
  <c r="O520" i="13" s="1"/>
  <c r="N520" i="13" a="1"/>
  <c r="N520" i="13" s="1"/>
  <c r="Q520" i="13" a="1"/>
  <c r="Q520" i="13" s="1"/>
  <c r="P387" i="13" a="1"/>
  <c r="P387" i="13" s="1"/>
  <c r="O387" i="13" a="1"/>
  <c r="O387" i="13" s="1"/>
  <c r="Q387" i="13" a="1"/>
  <c r="Q387" i="13" s="1"/>
  <c r="N387" i="13" a="1"/>
  <c r="N387" i="13" s="1"/>
  <c r="Q578" i="13" a="1"/>
  <c r="Q578" i="13" s="1"/>
  <c r="O578" i="13" a="1"/>
  <c r="O578" i="13" s="1"/>
  <c r="P578" i="13" a="1"/>
  <c r="P578" i="13" s="1"/>
  <c r="N578" i="13" a="1"/>
  <c r="N578" i="13" s="1"/>
  <c r="P502" i="13" a="1"/>
  <c r="P502" i="13" s="1"/>
  <c r="Q502" i="13" a="1"/>
  <c r="Q502" i="13" s="1"/>
  <c r="O502" i="13" a="1"/>
  <c r="O502" i="13" s="1"/>
  <c r="N502" i="13" a="1"/>
  <c r="N502" i="13" s="1"/>
  <c r="O394" i="13" a="1"/>
  <c r="O394" i="13" s="1"/>
  <c r="N394" i="13" a="1"/>
  <c r="N394" i="13" s="1"/>
  <c r="Q394" i="13" a="1"/>
  <c r="Q394" i="13" s="1"/>
  <c r="P394" i="13" a="1"/>
  <c r="P394" i="13" s="1"/>
  <c r="Q593" i="13" a="1"/>
  <c r="Q593" i="13" s="1"/>
  <c r="P593" i="13" a="1"/>
  <c r="P593" i="13" s="1"/>
  <c r="O593" i="13" a="1"/>
  <c r="O593" i="13" s="1"/>
  <c r="N593" i="13" a="1"/>
  <c r="N593" i="13" s="1"/>
  <c r="N531" i="13" a="1"/>
  <c r="N531" i="13" s="1"/>
  <c r="P531" i="13" a="1"/>
  <c r="P531" i="13" s="1"/>
  <c r="O531" i="13" a="1"/>
  <c r="O531" i="13" s="1"/>
  <c r="Q531" i="13" a="1"/>
  <c r="Q531" i="13" s="1"/>
  <c r="O393" i="13" a="1"/>
  <c r="O393" i="13" s="1"/>
  <c r="N393" i="13" a="1"/>
  <c r="N393" i="13" s="1"/>
  <c r="P393" i="13" a="1"/>
  <c r="P393" i="13" s="1"/>
  <c r="Q393" i="13" a="1"/>
  <c r="Q393" i="13" s="1"/>
  <c r="P288" i="13" a="1"/>
  <c r="P288" i="13" s="1"/>
  <c r="N288" i="13" a="1"/>
  <c r="N288" i="13" s="1"/>
  <c r="O288" i="13" a="1"/>
  <c r="O288" i="13" s="1"/>
  <c r="Q288" i="13" a="1"/>
  <c r="Q288" i="13" s="1"/>
  <c r="P188" i="13" a="1"/>
  <c r="P188" i="13" s="1"/>
  <c r="N188" i="13" a="1"/>
  <c r="N188" i="13" s="1"/>
  <c r="O188" i="13" a="1"/>
  <c r="O188" i="13" s="1"/>
  <c r="Q188" i="13" a="1"/>
  <c r="Q188" i="13" s="1"/>
  <c r="N106" i="13" a="1"/>
  <c r="N106" i="13" s="1"/>
  <c r="P106" i="13" a="1"/>
  <c r="P106" i="13" s="1"/>
  <c r="O106" i="13" a="1"/>
  <c r="O106" i="13" s="1"/>
  <c r="Q106" i="13" a="1"/>
  <c r="Q106" i="13" s="1"/>
  <c r="Q97" i="13" a="1"/>
  <c r="Q97" i="13" s="1"/>
  <c r="N97" i="13" a="1"/>
  <c r="N97" i="13" s="1"/>
  <c r="P97" i="13" a="1"/>
  <c r="P97" i="13" s="1"/>
  <c r="O97" i="13" a="1"/>
  <c r="O97" i="13" s="1"/>
  <c r="N73" i="13" a="1"/>
  <c r="N73" i="13" s="1"/>
  <c r="Q73" i="13" a="1"/>
  <c r="Q73" i="13" s="1"/>
  <c r="P73" i="13" a="1"/>
  <c r="P73" i="13" s="1"/>
  <c r="O73" i="13" a="1"/>
  <c r="O73" i="13" s="1"/>
  <c r="N144" i="13" a="1"/>
  <c r="N144" i="13" s="1"/>
  <c r="Q144" i="13" a="1"/>
  <c r="Q144" i="13" s="1"/>
  <c r="P144" i="13" a="1"/>
  <c r="P144" i="13" s="1"/>
  <c r="O144" i="13" a="1"/>
  <c r="O144" i="13" s="1"/>
  <c r="N226" i="13" a="1"/>
  <c r="N226" i="13" s="1"/>
  <c r="P226" i="13" a="1"/>
  <c r="P226" i="13" s="1"/>
  <c r="O226" i="13" a="1"/>
  <c r="O226" i="13" s="1"/>
  <c r="Q226" i="13" a="1"/>
  <c r="Q226" i="13" s="1"/>
  <c r="N348" i="13" a="1"/>
  <c r="N348" i="13" s="1"/>
  <c r="O348" i="13" a="1"/>
  <c r="O348" i="13" s="1"/>
  <c r="P348" i="13" a="1"/>
  <c r="P348" i="13" s="1"/>
  <c r="Q348" i="13" a="1"/>
  <c r="Q348" i="13" s="1"/>
  <c r="Q65" i="13" a="1"/>
  <c r="Q65" i="13" s="1"/>
  <c r="P65" i="13" a="1"/>
  <c r="P65" i="13" s="1"/>
  <c r="O65" i="13" a="1"/>
  <c r="O65" i="13" s="1"/>
  <c r="N65" i="13" a="1"/>
  <c r="N65" i="13" s="1"/>
  <c r="O336" i="13" a="1"/>
  <c r="O336" i="13" s="1"/>
  <c r="N336" i="13" a="1"/>
  <c r="N336" i="13" s="1"/>
  <c r="Q336" i="13" a="1"/>
  <c r="Q336" i="13" s="1"/>
  <c r="P336" i="13" a="1"/>
  <c r="P336" i="13" s="1"/>
  <c r="N525" i="13" a="1"/>
  <c r="N525" i="13" s="1"/>
  <c r="Q525" i="13" a="1"/>
  <c r="Q525" i="13" s="1"/>
  <c r="P525" i="13" a="1"/>
  <c r="P525" i="13" s="1"/>
  <c r="O525" i="13" a="1"/>
  <c r="O525" i="13" s="1"/>
  <c r="O162" i="13" a="1"/>
  <c r="O162" i="13" s="1"/>
  <c r="P162" i="13" a="1"/>
  <c r="P162" i="13" s="1"/>
  <c r="Q162" i="13" a="1"/>
  <c r="Q162" i="13" s="1"/>
  <c r="N162" i="13" a="1"/>
  <c r="N162" i="13" s="1"/>
  <c r="N220" i="13" a="1"/>
  <c r="N220" i="13" s="1"/>
  <c r="O220" i="13" a="1"/>
  <c r="O220" i="13" s="1"/>
  <c r="Q220" i="13" a="1"/>
  <c r="Q220" i="13" s="1"/>
  <c r="P220" i="13" a="1"/>
  <c r="P220" i="13" s="1"/>
  <c r="Q275" i="13" a="1"/>
  <c r="Q275" i="13" s="1"/>
  <c r="N275" i="13" a="1"/>
  <c r="N275" i="13" s="1"/>
  <c r="P275" i="13" a="1"/>
  <c r="P275" i="13" s="1"/>
  <c r="O275" i="13" a="1"/>
  <c r="O275" i="13" s="1"/>
  <c r="P322" i="13" a="1"/>
  <c r="P322" i="13" s="1"/>
  <c r="O322" i="13" a="1"/>
  <c r="O322" i="13" s="1"/>
  <c r="Q322" i="13" a="1"/>
  <c r="Q322" i="13" s="1"/>
  <c r="N322" i="13" a="1"/>
  <c r="N322" i="13" s="1"/>
  <c r="N350" i="13" a="1"/>
  <c r="N350" i="13" s="1"/>
  <c r="Q350" i="13" a="1"/>
  <c r="Q350" i="13" s="1"/>
  <c r="P350" i="13" a="1"/>
  <c r="P350" i="13" s="1"/>
  <c r="O350" i="13" a="1"/>
  <c r="O350" i="13" s="1"/>
  <c r="N430" i="13" a="1"/>
  <c r="N430" i="13" s="1"/>
  <c r="Q430" i="13" a="1"/>
  <c r="Q430" i="13" s="1"/>
  <c r="P430" i="13" a="1"/>
  <c r="P430" i="13" s="1"/>
  <c r="O430" i="13" a="1"/>
  <c r="O430" i="13" s="1"/>
  <c r="P117" i="13" a="1"/>
  <c r="P117" i="13" s="1"/>
  <c r="N117" i="13" a="1"/>
  <c r="N117" i="13" s="1"/>
  <c r="Q117" i="13" a="1"/>
  <c r="Q117" i="13" s="1"/>
  <c r="O117" i="13" a="1"/>
  <c r="O117" i="13" s="1"/>
  <c r="P147" i="13" a="1"/>
  <c r="P147" i="13" s="1"/>
  <c r="O147" i="13" a="1"/>
  <c r="O147" i="13" s="1"/>
  <c r="Q147" i="13" a="1"/>
  <c r="Q147" i="13" s="1"/>
  <c r="N147" i="13" a="1"/>
  <c r="N147" i="13" s="1"/>
  <c r="Q173" i="13" a="1"/>
  <c r="Q173" i="13" s="1"/>
  <c r="P173" i="13" a="1"/>
  <c r="P173" i="13" s="1"/>
  <c r="O173" i="13" a="1"/>
  <c r="O173" i="13" s="1"/>
  <c r="N173" i="13" a="1"/>
  <c r="N173" i="13" s="1"/>
  <c r="N338" i="13" a="1"/>
  <c r="N338" i="13" s="1"/>
  <c r="Q338" i="13" a="1"/>
  <c r="Q338" i="13" s="1"/>
  <c r="P338" i="13" a="1"/>
  <c r="P338" i="13" s="1"/>
  <c r="O338" i="13" a="1"/>
  <c r="O338" i="13" s="1"/>
  <c r="O521" i="13" a="1"/>
  <c r="O521" i="13" s="1"/>
  <c r="P521" i="13" a="1"/>
  <c r="P521" i="13" s="1"/>
  <c r="N521" i="13" a="1"/>
  <c r="N521" i="13" s="1"/>
  <c r="Q521" i="13" a="1"/>
  <c r="Q521" i="13" s="1"/>
  <c r="O534" i="13" a="1"/>
  <c r="O534" i="13" s="1"/>
  <c r="N534" i="13" a="1"/>
  <c r="N534" i="13" s="1"/>
  <c r="P534" i="13" a="1"/>
  <c r="P534" i="13" s="1"/>
  <c r="Q534" i="13" a="1"/>
  <c r="Q534" i="13" s="1"/>
  <c r="P205" i="13" a="1"/>
  <c r="P205" i="13" s="1"/>
  <c r="Q205" i="13" a="1"/>
  <c r="Q205" i="13" s="1"/>
  <c r="O205" i="13" a="1"/>
  <c r="O205" i="13" s="1"/>
  <c r="N205" i="13" a="1"/>
  <c r="N205" i="13" s="1"/>
  <c r="N201" i="13" a="1"/>
  <c r="N201" i="13" s="1"/>
  <c r="Q201" i="13" a="1"/>
  <c r="Q201" i="13" s="1"/>
  <c r="P201" i="13" a="1"/>
  <c r="P201" i="13" s="1"/>
  <c r="O201" i="13" a="1"/>
  <c r="O201" i="13" s="1"/>
  <c r="P346" i="13" a="1"/>
  <c r="P346" i="13" s="1"/>
  <c r="Q346" i="13" a="1"/>
  <c r="Q346" i="13" s="1"/>
  <c r="O346" i="13" a="1"/>
  <c r="O346" i="13" s="1"/>
  <c r="N346" i="13" a="1"/>
  <c r="N346" i="13" s="1"/>
  <c r="N528" i="13" a="1"/>
  <c r="N528" i="13" s="1"/>
  <c r="Q528" i="13" a="1"/>
  <c r="Q528" i="13" s="1"/>
  <c r="P528" i="13" a="1"/>
  <c r="P528" i="13" s="1"/>
  <c r="O528" i="13" a="1"/>
  <c r="O528" i="13" s="1"/>
  <c r="N549" i="13" a="1"/>
  <c r="N549" i="13" s="1"/>
  <c r="P549" i="13" a="1"/>
  <c r="P549" i="13" s="1"/>
  <c r="O549" i="13" a="1"/>
  <c r="O549" i="13" s="1"/>
  <c r="Q549" i="13" a="1"/>
  <c r="Q549" i="13" s="1"/>
  <c r="N208" i="13" a="1"/>
  <c r="N208" i="13" s="1"/>
  <c r="Q208" i="13" a="1"/>
  <c r="Q208" i="13" s="1"/>
  <c r="P208" i="13" a="1"/>
  <c r="P208" i="13" s="1"/>
  <c r="O208" i="13" a="1"/>
  <c r="O208" i="13" s="1"/>
  <c r="O303" i="13" a="1"/>
  <c r="O303" i="13" s="1"/>
  <c r="P303" i="13" a="1"/>
  <c r="P303" i="13" s="1"/>
  <c r="Q303" i="13" a="1"/>
  <c r="Q303" i="13" s="1"/>
  <c r="N303" i="13" a="1"/>
  <c r="N303" i="13" s="1"/>
  <c r="O448" i="13" a="1"/>
  <c r="O448" i="13" s="1"/>
  <c r="P448" i="13" a="1"/>
  <c r="P448" i="13" s="1"/>
  <c r="Q448" i="13" a="1"/>
  <c r="Q448" i="13" s="1"/>
  <c r="N448" i="13" a="1"/>
  <c r="N448" i="13" s="1"/>
  <c r="Q196" i="13" a="1"/>
  <c r="Q196" i="13" s="1"/>
  <c r="N196" i="13" a="1"/>
  <c r="N196" i="13" s="1"/>
  <c r="O196" i="13" a="1"/>
  <c r="O196" i="13" s="1"/>
  <c r="P196" i="13" a="1"/>
  <c r="P196" i="13" s="1"/>
  <c r="N319" i="13" a="1"/>
  <c r="N319" i="13" s="1"/>
  <c r="Q319" i="13" a="1"/>
  <c r="Q319" i="13" s="1"/>
  <c r="O319" i="13" a="1"/>
  <c r="O319" i="13" s="1"/>
  <c r="P319" i="13" a="1"/>
  <c r="P319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tc={476498B2-0C67-44ED-8FF5-D07398D200FB}</author>
    <author>tc={C4BE1BFD-6861-4B09-BA25-81DA998477D2}</author>
  </authors>
  <commentList>
    <comment ref="C94" authorId="0" shapeId="0" xr:uid="{476498B2-0C67-44ED-8FF5-D07398D200FB}">
      <text>
        <r>
          <rPr>
            <sz val="9"/>
            <color theme="1"/>
            <rFont val="Calibri"/>
            <family val="2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Inclus Blé</t>
        </r>
      </text>
    </comment>
    <comment ref="C96" authorId="1" shapeId="0" xr:uid="{C4BE1BFD-6861-4B09-BA25-81DA998477D2}">
      <text>
        <r>
          <rPr>
            <sz val="9"/>
            <color theme="1"/>
            <rFont val="Calibri"/>
            <family val="2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Y compris beurre, crème ? 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<sst xmlns="http://schemas.openxmlformats.org/spreadsheetml/2006/main" count="20952" uniqueCount="662">
  <si>
    <t>-</t>
  </si>
  <si>
    <t>Alimentation humaine</t>
  </si>
  <si>
    <t>Code scénario</t>
  </si>
  <si>
    <t>Alimentation Humaine</t>
  </si>
  <si>
    <t>Population</t>
  </si>
  <si>
    <t>Milliers de personnes</t>
  </si>
  <si>
    <t>Taille moyenne 20-59 ans, cm</t>
  </si>
  <si>
    <t>Indice de Masse Corporelle 20-59 ans</t>
  </si>
  <si>
    <t>Masse moyenne 20-59 ans</t>
  </si>
  <si>
    <t>kg</t>
  </si>
  <si>
    <t>Besoins en protéines (ANC)</t>
  </si>
  <si>
    <t>Nutrition</t>
  </si>
  <si>
    <t>g/personne.jour</t>
  </si>
  <si>
    <t>Surconsommation d'énergie</t>
  </si>
  <si>
    <t>%</t>
  </si>
  <si>
    <t>Surconsommation de protéines</t>
  </si>
  <si>
    <t>Pertes et gaspillages</t>
  </si>
  <si>
    <t>Gaspillage</t>
  </si>
  <si>
    <t>Proportion de protéines végétales</t>
  </si>
  <si>
    <t>Apports en calcium du lait</t>
  </si>
  <si>
    <t>mg/jour</t>
  </si>
  <si>
    <t>Disponibilité en protéines</t>
  </si>
  <si>
    <t>Protéines animales, g/jour</t>
  </si>
  <si>
    <t>Besoins en protéines (kt)</t>
  </si>
  <si>
    <t>Disponibilité alimentaire en protéines (kt)</t>
  </si>
  <si>
    <t>Céréales</t>
  </si>
  <si>
    <t>Assiette</t>
  </si>
  <si>
    <t>g éq. primaire/jour</t>
  </si>
  <si>
    <t>Pommes de terre</t>
  </si>
  <si>
    <t>Sucres</t>
  </si>
  <si>
    <t>Légumineuses</t>
  </si>
  <si>
    <t>Fruits coque</t>
  </si>
  <si>
    <t>Plantes oléifères et huiles</t>
  </si>
  <si>
    <t>Légumes</t>
  </si>
  <si>
    <t>Fruits</t>
  </si>
  <si>
    <t>Café thé cacao</t>
  </si>
  <si>
    <t>Boissons alcooliques</t>
  </si>
  <si>
    <t>Lait et beurre</t>
  </si>
  <si>
    <t>Œufs</t>
  </si>
  <si>
    <t>Poissons</t>
  </si>
  <si>
    <t>Coquillages et crustacés</t>
  </si>
  <si>
    <t>Viande et abats</t>
  </si>
  <si>
    <t>Viande de Bovins</t>
  </si>
  <si>
    <t xml:space="preserve"> viande bovine</t>
  </si>
  <si>
    <t>Viande d'Ovins/Caprins</t>
  </si>
  <si>
    <t xml:space="preserve"> viande d'ovin et caprin</t>
  </si>
  <si>
    <t>Viande de Suides</t>
  </si>
  <si>
    <t xml:space="preserve"> viande porcine</t>
  </si>
  <si>
    <t>Viande de Volailles</t>
  </si>
  <si>
    <t xml:space="preserve"> viande de volaille</t>
  </si>
  <si>
    <t xml:space="preserve"> autres viandes</t>
  </si>
  <si>
    <t>abats</t>
  </si>
  <si>
    <t>Approvisionnement</t>
  </si>
  <si>
    <t xml:space="preserve">UTILISATION DU TERRITOIRE </t>
  </si>
  <si>
    <t>Utilisation du territoire</t>
  </si>
  <si>
    <t>Usage des terres</t>
  </si>
  <si>
    <t>Eaux, roches, autres [écarts]</t>
  </si>
  <si>
    <t>Forêts et peupleraies</t>
  </si>
  <si>
    <t>Autres espaces naturels, landes</t>
  </si>
  <si>
    <t>Jachères</t>
  </si>
  <si>
    <t>Autres cultures pérennes</t>
  </si>
  <si>
    <t>Cultures fruitières</t>
  </si>
  <si>
    <t>Vignes</t>
  </si>
  <si>
    <t>Prairies naturelles</t>
  </si>
  <si>
    <t>Cultures fourragères</t>
  </si>
  <si>
    <t>Céréales oléoprotéagineux</t>
  </si>
  <si>
    <t>Cultures maraichères et jardins</t>
  </si>
  <si>
    <t>Cultures industrielles</t>
  </si>
  <si>
    <t>Espaces artificialisés</t>
  </si>
  <si>
    <t>Ecart</t>
  </si>
  <si>
    <t>S0</t>
  </si>
  <si>
    <t>Surface totale du territoire</t>
  </si>
  <si>
    <t>S1</t>
  </si>
  <si>
    <t>Total Surface Agricole Utile</t>
  </si>
  <si>
    <t xml:space="preserve">Terres arables </t>
  </si>
  <si>
    <t>Ensemble surfaces peu anthropisées (forêts, prairies peu productives, landes, autres, IAE)</t>
  </si>
  <si>
    <t>SAU</t>
  </si>
  <si>
    <t>Surface Agricole utile</t>
  </si>
  <si>
    <t>Oléagineux</t>
  </si>
  <si>
    <t>Protéagineux</t>
  </si>
  <si>
    <t>Cultures fourragères (hors prairies cultivées de légumineuses)</t>
  </si>
  <si>
    <t>Prairies cultivées de légumineuses</t>
  </si>
  <si>
    <t>Prairie productive</t>
  </si>
  <si>
    <t>Prairie peu productive</t>
  </si>
  <si>
    <t>Arboriculture</t>
  </si>
  <si>
    <t>SAU_DETAILS</t>
  </si>
  <si>
    <t>Détail SAU</t>
  </si>
  <si>
    <t>blé tendre</t>
  </si>
  <si>
    <t>blé dur</t>
  </si>
  <si>
    <t>maïs (grain et semence)</t>
  </si>
  <si>
    <t>Orge et escourgeon</t>
  </si>
  <si>
    <t>triticale</t>
  </si>
  <si>
    <t>colza</t>
  </si>
  <si>
    <t>tournesol</t>
  </si>
  <si>
    <t>soja</t>
  </si>
  <si>
    <t>Féveroles et fèves</t>
  </si>
  <si>
    <t>Pois protéagineux</t>
  </si>
  <si>
    <t>Maïs fourrage</t>
  </si>
  <si>
    <t>Prairies artificielles</t>
  </si>
  <si>
    <t>Prairies temporaires</t>
  </si>
  <si>
    <t>Pomme de terre</t>
  </si>
  <si>
    <t>Betteraves industrielles</t>
  </si>
  <si>
    <t>Cultures maraichères</t>
  </si>
  <si>
    <t>Légumes frais</t>
  </si>
  <si>
    <t>Légumes secs</t>
  </si>
  <si>
    <t>cultures maraîchères sous serre chauffée</t>
  </si>
  <si>
    <t>Surfaces toujours en herbe (STH)</t>
  </si>
  <si>
    <t>Prairie naturelle productive</t>
  </si>
  <si>
    <t>Prairie peu productive, parcours et alpages</t>
  </si>
  <si>
    <t>Cultures permanentes</t>
  </si>
  <si>
    <t>TCR ou plantes énergétiques pérennes</t>
  </si>
  <si>
    <t>CHEPTELS</t>
  </si>
  <si>
    <t>Cheptels</t>
  </si>
  <si>
    <t>Productions Animales</t>
  </si>
  <si>
    <t>Nombre de places de porcs charcutiers</t>
  </si>
  <si>
    <t>Milliers effectifs</t>
  </si>
  <si>
    <t>Nombre de places de poulets de chair</t>
  </si>
  <si>
    <t>dont poulet standard</t>
  </si>
  <si>
    <t>dont poulets label</t>
  </si>
  <si>
    <t>dont poulets bio</t>
  </si>
  <si>
    <t>dont poulet export</t>
  </si>
  <si>
    <t>Nombre de places de poules pondeuses</t>
  </si>
  <si>
    <t>Nombre de places de canards</t>
  </si>
  <si>
    <t>Nombre de place de dindes</t>
  </si>
  <si>
    <t>Nombre de chèvres</t>
  </si>
  <si>
    <t>Nombre de brebis lait</t>
  </si>
  <si>
    <t>Nombre de brebis viande</t>
  </si>
  <si>
    <t>Vaches laitières</t>
  </si>
  <si>
    <t>Vaches allaitantes</t>
  </si>
  <si>
    <t>Nombre de vaches total</t>
  </si>
  <si>
    <t>Production de lait</t>
  </si>
  <si>
    <t>Millions de litres</t>
  </si>
  <si>
    <t>dont système conventionnel</t>
  </si>
  <si>
    <t>dont sustème intermédiaire</t>
  </si>
  <si>
    <t>dont suystème extensif</t>
  </si>
  <si>
    <t>Production de lait par vache laitière</t>
  </si>
  <si>
    <t>Indice de consommation poulet de chair</t>
  </si>
  <si>
    <t>kg grain / kg carcasse</t>
  </si>
  <si>
    <t>Production de poulet de chair par places</t>
  </si>
  <si>
    <t>Surfaces aquaculture, entomoculture et autres protéines alternatives</t>
  </si>
  <si>
    <t>Nombre d'UBG</t>
  </si>
  <si>
    <t>SYSTÈMES D'ÉLEVAGE</t>
  </si>
  <si>
    <t>Bovin lait</t>
  </si>
  <si>
    <t>Système d'élevage</t>
  </si>
  <si>
    <t>Bovin Lait</t>
  </si>
  <si>
    <t>Zéro pâturage</t>
  </si>
  <si>
    <t>Maïs très dominant</t>
  </si>
  <si>
    <t>Maïs  dominant</t>
  </si>
  <si>
    <t>intermédiaire</t>
  </si>
  <si>
    <t>Paturage dominant</t>
  </si>
  <si>
    <t>Paturage très dominant</t>
  </si>
  <si>
    <t>Herbe intégral</t>
  </si>
  <si>
    <t>autres élevages lait</t>
  </si>
  <si>
    <t>Bovin viande</t>
  </si>
  <si>
    <t>Bovin Viande</t>
  </si>
  <si>
    <t>Standard</t>
  </si>
  <si>
    <t>Standart-FE</t>
  </si>
  <si>
    <t>Standart-FE-pature+</t>
  </si>
  <si>
    <t>Poules pondeuses</t>
  </si>
  <si>
    <t>Poules Pondeuses</t>
  </si>
  <si>
    <t>Poules standard en cage</t>
  </si>
  <si>
    <t>Poules standard au sol</t>
  </si>
  <si>
    <t>Poules plein air standard</t>
  </si>
  <si>
    <t>Poules label</t>
  </si>
  <si>
    <t>Poules bio</t>
  </si>
  <si>
    <t>Poulets de chair</t>
  </si>
  <si>
    <t>Poulets de Chair</t>
  </si>
  <si>
    <t>Poulet standard</t>
  </si>
  <si>
    <t>Poulet certifié</t>
  </si>
  <si>
    <t>Poulet label</t>
  </si>
  <si>
    <t>Poulet AB</t>
  </si>
  <si>
    <t>Poulet Export</t>
  </si>
  <si>
    <t>Porcins</t>
  </si>
  <si>
    <t>Porc engraissement conventionnel</t>
  </si>
  <si>
    <t>Porc engraissement conventionnel amélioré</t>
  </si>
  <si>
    <t>Porc engraissement bio sous bâtiment</t>
  </si>
  <si>
    <t>Porc engraissement bio plein air</t>
  </si>
  <si>
    <t>Porc extensif lourd (type porc noir gascon)</t>
  </si>
  <si>
    <t>Contrôle export poulet</t>
  </si>
  <si>
    <t>Production poulet export</t>
  </si>
  <si>
    <t>kt</t>
  </si>
  <si>
    <t>Export</t>
  </si>
  <si>
    <t>Exportations de viande de poulet</t>
  </si>
  <si>
    <t>Productivité animale</t>
  </si>
  <si>
    <t>kg grain/kg carcasse</t>
  </si>
  <si>
    <t>Indice de consommation porc</t>
  </si>
  <si>
    <t>Alimentation vaches laitières</t>
  </si>
  <si>
    <t>kg MS (fourrages + concentrés) / vache présente et par an</t>
  </si>
  <si>
    <t>Alimentation vaches allaitantes</t>
  </si>
  <si>
    <t>CLIMAGRI</t>
  </si>
  <si>
    <t>Flux GES</t>
  </si>
  <si>
    <t xml:space="preserve">Emissions directes </t>
  </si>
  <si>
    <t xml:space="preserve">consommation d'énergie </t>
  </si>
  <si>
    <t xml:space="preserve">émissions directes des sols </t>
  </si>
  <si>
    <t>émissions lessivage + NH3</t>
  </si>
  <si>
    <t>émissions CO2 des sols (chaux, dolomie)</t>
  </si>
  <si>
    <t xml:space="preserve">fermentation entérique </t>
  </si>
  <si>
    <t xml:space="preserve">stockage des effluents </t>
  </si>
  <si>
    <t>Emissions indirectes</t>
  </si>
  <si>
    <t xml:space="preserve">fabrication de l'azote </t>
  </si>
  <si>
    <t>fabrication des autres fertilisants</t>
  </si>
  <si>
    <t xml:space="preserve">mise à disposition de l'énergie </t>
  </si>
  <si>
    <t xml:space="preserve">Produits phytosanitaires </t>
  </si>
  <si>
    <t xml:space="preserve">fabrication du matériel </t>
  </si>
  <si>
    <t xml:space="preserve">Bilan brute des émissions </t>
  </si>
  <si>
    <t>GES / ha SAU</t>
  </si>
  <si>
    <t>t éq. CO2 / ha</t>
  </si>
  <si>
    <t>GES format CCNUCC / CITEPA</t>
  </si>
  <si>
    <t>Indicateur repère CH4 (FR : 2,8 ktCO2eq/UBG)</t>
  </si>
  <si>
    <t>Indicateur repère N2O (FR : 2,2 ktCO2eq/kha terres arables)</t>
  </si>
  <si>
    <t>GES</t>
  </si>
  <si>
    <t>Détail par GES_N2O</t>
  </si>
  <si>
    <t xml:space="preserve">fabrication des engrais azotés </t>
  </si>
  <si>
    <t xml:space="preserve">effluents d'élevage </t>
  </si>
  <si>
    <t>Détail par GES_CH4</t>
  </si>
  <si>
    <t>Détail par GES_CO2</t>
  </si>
  <si>
    <t xml:space="preserve">consommation d'énergie  </t>
  </si>
  <si>
    <t xml:space="preserve">fabrication d'engrais azoté </t>
  </si>
  <si>
    <t>autres postes (autres engrais, aliments du bétail, …)</t>
  </si>
  <si>
    <t>Emissions territoriales</t>
  </si>
  <si>
    <t>Empreinte GES agri</t>
  </si>
  <si>
    <t>Coefficient d'ajustement des facteurs GES</t>
  </si>
  <si>
    <t>Emissions (calculées sur base coefficients x productions finales)</t>
  </si>
  <si>
    <t>Import</t>
  </si>
  <si>
    <t>Solde import - export GES (corrigé)</t>
  </si>
  <si>
    <t>Empreinte GES (estimation)</t>
  </si>
  <si>
    <t>Empreinte GES par habitant</t>
  </si>
  <si>
    <t>t eq CO2 / habitant</t>
  </si>
  <si>
    <t>UTCATF</t>
  </si>
  <si>
    <t>Effet changement de pratiques</t>
  </si>
  <si>
    <t>Changement d'affectation des terres</t>
  </si>
  <si>
    <t>Total UTCAT+F (hors forêts existantes)</t>
  </si>
  <si>
    <t>Total UTCAT+Forêts nouvelles en cumul sur la période 2020-2050</t>
  </si>
  <si>
    <t xml:space="preserve">Bioénergies </t>
  </si>
  <si>
    <t>Biomasse</t>
  </si>
  <si>
    <t>Bioénergies</t>
  </si>
  <si>
    <t>Bois - ressources primaires et produits connexes de scierie</t>
  </si>
  <si>
    <t>TWh</t>
  </si>
  <si>
    <t>Bois énergie issu de la forêt</t>
  </si>
  <si>
    <t>Produits connexes de scierie énergie</t>
  </si>
  <si>
    <t>Bois énergie issu de l'agroforesterie et des arbres hors forêt</t>
  </si>
  <si>
    <t>Autres biomasses solides - bois de rebut, déchets et produits dérivés du bois, résidus de culture</t>
  </si>
  <si>
    <t>Déchets de bois (2nde transformation, bois de rebut, emballages, déconstruction)</t>
  </si>
  <si>
    <t>Autres produits dérivés du bois boues de papeterie, liqueurs noires…)</t>
  </si>
  <si>
    <t>Résidus de culture usage combustion</t>
  </si>
  <si>
    <t>Résidus de culture biocarburants 2G</t>
  </si>
  <si>
    <t>Biogaz</t>
  </si>
  <si>
    <t>Déchets alimentaires</t>
  </si>
  <si>
    <t>Déjections d'élevage méthanisées</t>
  </si>
  <si>
    <t>Résidus de culture méthanisés</t>
  </si>
  <si>
    <t>Cultures intermédiaires méthanisées</t>
  </si>
  <si>
    <t>Herbe et cultures fourragères méthanisées</t>
  </si>
  <si>
    <t>Autres biogaz</t>
  </si>
  <si>
    <t>Biogaz d'algues</t>
  </si>
  <si>
    <t>Biomasse liquide</t>
  </si>
  <si>
    <t>Ethanol</t>
  </si>
  <si>
    <t>Biodiesel</t>
  </si>
  <si>
    <t>Biocarburants 2nde generation</t>
  </si>
  <si>
    <t>Ethanol d'algues</t>
  </si>
  <si>
    <t>Biogazole d'algues</t>
  </si>
  <si>
    <t>TOTAL BIOENERGIES</t>
  </si>
  <si>
    <t>Total hors forêt et produits dérivés du bois</t>
  </si>
  <si>
    <t>INDICATEURS AGRO-ENVIRONNEMENTAUX</t>
  </si>
  <si>
    <t>Indicateurs agro-environnementaux</t>
  </si>
  <si>
    <t>Agriculture biologique en grandes cultures</t>
  </si>
  <si>
    <t>Production intégrée en grandes cultures</t>
  </si>
  <si>
    <t>Rendement global grain en culture principale ou associée,  fourrages, herbe, cultures secondaires, fruits, légumes, exprimé en matière sèche sur SAU totale</t>
  </si>
  <si>
    <t>t MS / ha SAU</t>
  </si>
  <si>
    <t>Rendement blé tendre</t>
  </si>
  <si>
    <t>t/ha</t>
  </si>
  <si>
    <t>Surface irriguée</t>
  </si>
  <si>
    <t>kha</t>
  </si>
  <si>
    <t>céréales hors maïs</t>
  </si>
  <si>
    <t>maïs</t>
  </si>
  <si>
    <t>légumes, fruits</t>
  </si>
  <si>
    <t>Consommation d'eau pour l'irrigation</t>
  </si>
  <si>
    <t>M m3</t>
  </si>
  <si>
    <t xml:space="preserve">maïs </t>
  </si>
  <si>
    <t xml:space="preserve">Energie directe </t>
  </si>
  <si>
    <t xml:space="preserve">ED : Carburant </t>
  </si>
  <si>
    <t xml:space="preserve">ED : Electricité </t>
  </si>
  <si>
    <t>ED : Gaz</t>
  </si>
  <si>
    <t>ED : Biomasse</t>
  </si>
  <si>
    <t xml:space="preserve">Energie indirecte </t>
  </si>
  <si>
    <t xml:space="preserve">EI : Azote </t>
  </si>
  <si>
    <t>EI : autres intrants</t>
  </si>
  <si>
    <t>EI : Matériel</t>
  </si>
  <si>
    <t xml:space="preserve">Consommation totale d'énergie </t>
  </si>
  <si>
    <t>NODU avec TS</t>
  </si>
  <si>
    <t>M doses</t>
  </si>
  <si>
    <t>Surfaces de terres arables avec couverts</t>
  </si>
  <si>
    <t>Surfaces de terres arables en semis direct</t>
  </si>
  <si>
    <t>Surfaces de terres arables avec IAE (type haies - 60 ml/ha de SAU)</t>
  </si>
  <si>
    <t>Surfaces de terres arables avec IAE (type haies - 200 ml/ha de SAU)</t>
  </si>
  <si>
    <t>Surfaces de terres arables avec agroforesterie (75 arbres / ha)</t>
  </si>
  <si>
    <t>Surfaces de prairies avec IAE (type haies - 60 ml/ha de SAU)</t>
  </si>
  <si>
    <t>Surfaces de prairies en région de bocage (type haies - 150 ml/ha de SAU)</t>
  </si>
  <si>
    <t>Surfaces de prairies avec agroforesterie et de prés-vergers</t>
  </si>
  <si>
    <t>Surfaces de vignes et vergers avec enherbement</t>
  </si>
  <si>
    <t>Surfaces de nouvelles forêts</t>
  </si>
  <si>
    <t>Surfaces de nouvelles cultures pérennes</t>
  </si>
  <si>
    <t>Surfaces artificialisées revégétalisées</t>
  </si>
  <si>
    <t>Linéaire de haies nouvelles</t>
  </si>
  <si>
    <t>milliers de km</t>
  </si>
  <si>
    <t>Surfaces en cultures intermédiaires</t>
  </si>
  <si>
    <t>Production de cultures intermédiaires</t>
  </si>
  <si>
    <t>Milliers de tMS</t>
  </si>
  <si>
    <t>Principales productions</t>
  </si>
  <si>
    <t>Productions</t>
  </si>
  <si>
    <t>Production agricole</t>
  </si>
  <si>
    <t>Cèrèales - Excl Bière</t>
  </si>
  <si>
    <t>Blé</t>
  </si>
  <si>
    <t>Orge</t>
  </si>
  <si>
    <t>Maïs</t>
  </si>
  <si>
    <t>Betteraves à Sucre</t>
  </si>
  <si>
    <t>Plant Oleiferes + (Total)</t>
  </si>
  <si>
    <t>Soja</t>
  </si>
  <si>
    <t>Graines de Tournesol</t>
  </si>
  <si>
    <t>Graines Colza/Moutarde</t>
  </si>
  <si>
    <t>Huiles</t>
  </si>
  <si>
    <t>Tourteaux et son</t>
  </si>
  <si>
    <t>Boissons Alcooliques</t>
  </si>
  <si>
    <t>Viande</t>
  </si>
  <si>
    <t>Oeufs</t>
  </si>
  <si>
    <t>Lait - Excl Beurre</t>
  </si>
  <si>
    <t>Poisson &amp; Fruits de Mer</t>
  </si>
  <si>
    <t>Aquaculture</t>
  </si>
  <si>
    <t>Insectes</t>
  </si>
  <si>
    <t>Viande de synthèse</t>
  </si>
  <si>
    <t>Autres protéines alternatives</t>
  </si>
  <si>
    <t>Soldes des principaux produits</t>
  </si>
  <si>
    <t>Solde</t>
  </si>
  <si>
    <t>Sucre</t>
  </si>
  <si>
    <t>Viande, Autre (dont protéines alternatives)</t>
  </si>
  <si>
    <t>BILAN ALIMENTATION DU BETAIL</t>
  </si>
  <si>
    <t>Ressources</t>
  </si>
  <si>
    <t>Bilan alimentation animale</t>
  </si>
  <si>
    <t>Tourteau de soja et graine</t>
  </si>
  <si>
    <t>Autres tourteaux et graines oléoprotéagineux</t>
  </si>
  <si>
    <t>Autres concentrés</t>
  </si>
  <si>
    <t>Cultures associées</t>
  </si>
  <si>
    <t>Biodéchets (matière sèche)  pour insectes et protéines alternatives</t>
  </si>
  <si>
    <t>kt MS</t>
  </si>
  <si>
    <t>Fourniture de protéines alternatives (insectes pour aquaculture, etc.)</t>
  </si>
  <si>
    <t>Production herbe sur prairies naturelles</t>
  </si>
  <si>
    <t>Production herbe sur prairies temporaires</t>
  </si>
  <si>
    <t>Production herbe sur prairies légumineuses</t>
  </si>
  <si>
    <t>Production fourragère (maïs et cultures fourragères)</t>
  </si>
  <si>
    <t>Déficit hebe</t>
  </si>
  <si>
    <t>Emplois</t>
  </si>
  <si>
    <t>Ruminants - herbe et fourrages</t>
  </si>
  <si>
    <t>Ruminants - herbe pâturée</t>
  </si>
  <si>
    <t>Herbe et fourrages méthanisés</t>
  </si>
  <si>
    <t>Surplus herbe</t>
  </si>
  <si>
    <t>Concentrés pour ruminants</t>
  </si>
  <si>
    <t>Concentrés porcs</t>
  </si>
  <si>
    <t>Concentrés volailles</t>
  </si>
  <si>
    <t>Concentrés poissons</t>
  </si>
  <si>
    <t>Substrats pour insectes, viande de synthèse et autres protéines alternatives</t>
  </si>
  <si>
    <t>(Pertes process de conversion matières brutes / concentrés)</t>
  </si>
  <si>
    <t>(Autoconsommation protéines alternatives)</t>
  </si>
  <si>
    <t>Surfaces allouées à l'alimentation animale</t>
  </si>
  <si>
    <t>Surfaces de prairies permanentes allouées aux productions animales</t>
  </si>
  <si>
    <t>Surfaces de cultures fourragères (dont ensilage de maïs et prairies temporaires ou artificielles) allouées aux productions animales</t>
  </si>
  <si>
    <t>Surfaces de cultures de graines allouées aux productions animales</t>
  </si>
  <si>
    <t>Usages non alimentaire de la biomasse</t>
  </si>
  <si>
    <t>Méthanisation</t>
  </si>
  <si>
    <t>Usages Non alimentaires biomasse</t>
  </si>
  <si>
    <t>Fumier méthanisé</t>
  </si>
  <si>
    <t>Lisier méthanisé</t>
  </si>
  <si>
    <t>CIVE méthanisée</t>
  </si>
  <si>
    <t>Herbe méthanisée</t>
  </si>
  <si>
    <t>Fourrages méthanisés</t>
  </si>
  <si>
    <t>Proportion de déjections méthanisées</t>
  </si>
  <si>
    <t>Proportion de résidus de culture méthanisés</t>
  </si>
  <si>
    <t>Proportion de CIVE méthanisées</t>
  </si>
  <si>
    <t>Proportion d'herbe méthanisée</t>
  </si>
  <si>
    <t>Proportion de fourrages méthanisés</t>
  </si>
  <si>
    <t>Production de biogaz - déjections</t>
  </si>
  <si>
    <t>Production de biogaz - CIVE</t>
  </si>
  <si>
    <t>Production de biogaz - résidus de culture</t>
  </si>
  <si>
    <t>Production de biogaz - herbe</t>
  </si>
  <si>
    <t>Production de biogaz - fourrages</t>
  </si>
  <si>
    <t>Autres usages</t>
  </si>
  <si>
    <t>Résidus de culture utilisés en combustion</t>
  </si>
  <si>
    <t>Résidus de culture utilisés en carburant 2G</t>
  </si>
  <si>
    <t>Résidus de culture utilisés comme matériau</t>
  </si>
  <si>
    <t>Résidus de culture utilisés en litière</t>
  </si>
  <si>
    <t>Résidus de culture laissés au champ</t>
  </si>
  <si>
    <t>Cultures intermédiaires laissées au champ</t>
  </si>
  <si>
    <t>Biocarburants</t>
  </si>
  <si>
    <t>Blé utilisé en production d'éthanol</t>
  </si>
  <si>
    <t>Maïs utilisé en production d'éthanol</t>
  </si>
  <si>
    <t>Pomme de terre utilisée en production d'éthanol</t>
  </si>
  <si>
    <t>Huile de soja utilisée en production de biocarburant</t>
  </si>
  <si>
    <t>Huile de tourneseol utilisée en production de biocarburant</t>
  </si>
  <si>
    <t>Huile de colza utilisée en production de biocarburant</t>
  </si>
  <si>
    <t>Huile de palmiste utilisée en production de biocarburant</t>
  </si>
  <si>
    <t>Huile de palme utilisée en production de biocarburant</t>
  </si>
  <si>
    <t>Autres huiles utilisées en production de biocarburant</t>
  </si>
  <si>
    <t>Sucre utilisé en production d'éthanol</t>
  </si>
  <si>
    <t>Betterave utilisée en production d'éthanol</t>
  </si>
  <si>
    <t>EMPREINTE CLIMATIQUE PAR CATÉGORIE DE PRODUITS</t>
  </si>
  <si>
    <t>Empreinte climatique</t>
  </si>
  <si>
    <t>Productions Finales</t>
  </si>
  <si>
    <t>Céréales et maîs</t>
  </si>
  <si>
    <t>Produits laitiers</t>
  </si>
  <si>
    <t>Viande, abats, graisses animales, œufs</t>
  </si>
  <si>
    <t>Tourteaux, huiles, oléoprotéagineux</t>
  </si>
  <si>
    <t>Café, cacao, thé, épices, stimulants</t>
  </si>
  <si>
    <t>Fruits et légumes</t>
  </si>
  <si>
    <t>Poissons et produits halieutiques</t>
  </si>
  <si>
    <t>Emissions de GES dues aux productions</t>
  </si>
  <si>
    <t>Emissions de GES des exportations</t>
  </si>
  <si>
    <t>Emissions de GES des importations</t>
  </si>
  <si>
    <t>Bilan d'azote</t>
  </si>
  <si>
    <t>Bilan azote</t>
  </si>
  <si>
    <t>Engrais minéraux</t>
  </si>
  <si>
    <t>Fixation symbiotique</t>
  </si>
  <si>
    <t>Recyclage (redéposition atmosph., pâture, végétaux laissés au champ)</t>
  </si>
  <si>
    <t>Recyclage (engrais verts)</t>
  </si>
  <si>
    <t>Recyclage (épandage fumier, lisier)</t>
  </si>
  <si>
    <t>Recyclage (épandage digestat)</t>
  </si>
  <si>
    <t>Exportations par les fourrages et pâture</t>
  </si>
  <si>
    <t>Exportations par les cultures</t>
  </si>
  <si>
    <t>Volatilisation</t>
  </si>
  <si>
    <t>Solde au sol</t>
  </si>
  <si>
    <t>Solde au sol (kg/ha)</t>
  </si>
  <si>
    <t>kg/ha</t>
  </si>
  <si>
    <t>Bilans d'approvisionnement</t>
  </si>
  <si>
    <t>Bilan d'approvisionnement</t>
  </si>
  <si>
    <t>Lait</t>
  </si>
  <si>
    <t>Alimentation animale</t>
  </si>
  <si>
    <t>Autres utilisations</t>
  </si>
  <si>
    <t>Exportations</t>
  </si>
  <si>
    <t>Production</t>
  </si>
  <si>
    <t>Importations</t>
  </si>
  <si>
    <t>CTRL</t>
  </si>
  <si>
    <t>Flux bruts export &amp; import</t>
  </si>
  <si>
    <t>Flux bruts exportés</t>
  </si>
  <si>
    <t>Flux bruts export et import</t>
  </si>
  <si>
    <t>Fruit Coque + (Total)</t>
  </si>
  <si>
    <t>Tomates</t>
  </si>
  <si>
    <t>Oignons</t>
  </si>
  <si>
    <t>Oranges, Mandarines</t>
  </si>
  <si>
    <t>Banane</t>
  </si>
  <si>
    <t>Pommes</t>
  </si>
  <si>
    <t>Ananas</t>
  </si>
  <si>
    <t>Stimulants + (Total)</t>
  </si>
  <si>
    <t>Café</t>
  </si>
  <si>
    <t>Feve de Cacao</t>
  </si>
  <si>
    <t>Vin</t>
  </si>
  <si>
    <t>Bière</t>
  </si>
  <si>
    <t>Graisses Animales</t>
  </si>
  <si>
    <t>Flux bruts importés</t>
  </si>
  <si>
    <t>Changement d'usage des terres</t>
  </si>
  <si>
    <t>Forêt_reste_Forêt</t>
  </si>
  <si>
    <t>Forêt_vers_Prairies productives</t>
  </si>
  <si>
    <t>Forêt_vers_STH peu productives</t>
  </si>
  <si>
    <t>Forêt_vers_Surfaces arables</t>
  </si>
  <si>
    <t>Forêt_vers_Surfaces artificialisées</t>
  </si>
  <si>
    <t>Forêt_vers_Autres surfaces</t>
  </si>
  <si>
    <t>Forêt_vers_Vignes</t>
  </si>
  <si>
    <t>Prairies productives_vers_Forêt</t>
  </si>
  <si>
    <t>Prairies productives_reste_Prairies productives</t>
  </si>
  <si>
    <t>Prairies productives_vers_STH peu productives</t>
  </si>
  <si>
    <t>Prairies productives_vers_Surfaces arables</t>
  </si>
  <si>
    <t>Prairies productives_vers_Surfaces artificialisées</t>
  </si>
  <si>
    <t>Prairies productives_vers_Autres surfaces</t>
  </si>
  <si>
    <t>Prairies productives_vers_Vignes</t>
  </si>
  <si>
    <t>STH peu productives_vers_Forêt</t>
  </si>
  <si>
    <t>STH peu productives_vers_Prairies productives</t>
  </si>
  <si>
    <t>STH peu productives_reste_STH peu productives</t>
  </si>
  <si>
    <t>STH peu productives_vers_Surfaces arables</t>
  </si>
  <si>
    <t>STH peu productives_vers_Surfaces artificialisées</t>
  </si>
  <si>
    <t>STH peu productives_vers_Autres surfaces</t>
  </si>
  <si>
    <t>STH peu productives_vers_Vignes</t>
  </si>
  <si>
    <t>Surfaces arables_vers_Forêt</t>
  </si>
  <si>
    <t>Surfaces arables_vers_Prairies productives</t>
  </si>
  <si>
    <t>Surfaces arables_vers_STH peu productives</t>
  </si>
  <si>
    <t>Surfaces arables_reste_Surfaces arables</t>
  </si>
  <si>
    <t>Surfaces arables_vers_Surfaces artificialisées</t>
  </si>
  <si>
    <t>Surfaces arables_vers_Autres surfaces</t>
  </si>
  <si>
    <t>Surfaces arables_vers_Vignes</t>
  </si>
  <si>
    <t>Surfaces artificialisées_vers_Forêt</t>
  </si>
  <si>
    <t>Surfaces artificialisées_vers_Prairies productives</t>
  </si>
  <si>
    <t>Surfaces artificialisées_vers_STH peu productives</t>
  </si>
  <si>
    <t>Surfaces artificialisées_vers_Surfaces arables</t>
  </si>
  <si>
    <t>Surfaces artificialisées_reste_Surfaces artificialisées</t>
  </si>
  <si>
    <t>Surfaces artificialisées_vers_Autres surfaces</t>
  </si>
  <si>
    <t>Surfaces artificialisées_vers_Vignes</t>
  </si>
  <si>
    <t>Autres surfaces_vers_Forêt</t>
  </si>
  <si>
    <t>Autres surfaces_vers_Prairies productives</t>
  </si>
  <si>
    <t>Autres surfaces_vers_STH peu productives</t>
  </si>
  <si>
    <t>Autres surfaces_vers_Surfaces arables</t>
  </si>
  <si>
    <t>Autres surfaces_vers_Surfaces artificialisées</t>
  </si>
  <si>
    <t>Autres surfaces_reste_Autres surfaces</t>
  </si>
  <si>
    <t>Autres surfaces_vers_Vignes</t>
  </si>
  <si>
    <t>Vignes_vers_Forêt</t>
  </si>
  <si>
    <t>Vignes_vers_Prairies productives</t>
  </si>
  <si>
    <t>Vignes_vers_STH peu productives</t>
  </si>
  <si>
    <t>Vignes_vers_Surfaces arables</t>
  </si>
  <si>
    <t>Vignes_vers_Surfaces artificialisées</t>
  </si>
  <si>
    <t>Vignes_vers_Autres surfaces</t>
  </si>
  <si>
    <t>Vignes_reste_Vignes</t>
  </si>
  <si>
    <t>Surface_vers_Forêt</t>
  </si>
  <si>
    <t>Surface_vers_Prairies productives</t>
  </si>
  <si>
    <t>Surface_vers_STH peu productives</t>
  </si>
  <si>
    <t>Surface_vers_Surfaces arables</t>
  </si>
  <si>
    <t>Surface_vers_Surfaces artificialisées</t>
  </si>
  <si>
    <t>Surface_vers_Autres surfaces</t>
  </si>
  <si>
    <t>Surface_vers_Vignes</t>
  </si>
  <si>
    <t>maïs irrigué</t>
  </si>
  <si>
    <t>[2023_06_26_Trajectoire2050_pas_5_ans.xlsx]</t>
  </si>
  <si>
    <t>S2</t>
  </si>
  <si>
    <t>S3</t>
  </si>
  <si>
    <t>S4</t>
  </si>
  <si>
    <t>VERSION 2021</t>
  </si>
  <si>
    <t>MISSIONS_BIORESSOURCES/2000_CHCO_Extractions_Trajectoires_ADEME/2023_06_26_Trajectoire2050_pas_5_ans.xlsx'</t>
  </si>
  <si>
    <t>VERSION 2025</t>
  </si>
  <si>
    <t>COMPARAISON</t>
  </si>
  <si>
    <t>mode de calcul révisé pour le lait en 2025</t>
  </si>
  <si>
    <t>ereeur en 2025</t>
  </si>
  <si>
    <t>révision tendances 2025</t>
  </si>
  <si>
    <t>A CORRIGER</t>
  </si>
  <si>
    <t>revision population</t>
  </si>
  <si>
    <t>revision population+corrections mineures assiette</t>
  </si>
  <si>
    <t>A VERIFIER</t>
  </si>
  <si>
    <t>révision calcul lait</t>
  </si>
  <si>
    <t>pas de valeur en 2021</t>
  </si>
  <si>
    <t>valeur zéro normale</t>
  </si>
  <si>
    <t>S0 : révision tendances ; autres : révision ppoint de départ</t>
  </si>
  <si>
    <t>OK</t>
  </si>
  <si>
    <t>absent en 2021</t>
  </si>
  <si>
    <t>??</t>
  </si>
  <si>
    <t>correction coefficient paille fumier</t>
  </si>
  <si>
    <t>révision coefficients ADEME</t>
  </si>
  <si>
    <t>révision point de départ et coeff ademe</t>
  </si>
  <si>
    <t>S0 : révision tendances ; autres : révision ppoint de départ + ajustements (évolution TA…)</t>
  </si>
  <si>
    <t>Vérifier (rendements ?)</t>
  </si>
  <si>
    <t>VERIFIER</t>
  </si>
  <si>
    <t>résultat de calcul</t>
  </si>
  <si>
    <t>révision usage paille en litière</t>
  </si>
  <si>
    <t>actualisation</t>
  </si>
  <si>
    <t>vérifier point de départ</t>
  </si>
  <si>
    <t>Modification de l'indicateur</t>
  </si>
  <si>
    <t>2 postes différents en 2025</t>
  </si>
  <si>
    <t>poste inexistant en 2021</t>
  </si>
  <si>
    <t>réfvision mode de calcul</t>
  </si>
  <si>
    <t>FORMULES A RECOPIER</t>
  </si>
  <si>
    <t>Comparaison RUN 3 bis AMS</t>
  </si>
  <si>
    <t>AMS_RUN3_2050</t>
  </si>
  <si>
    <t>[AMS_RUN3_bis_2050_V2.xlsx]</t>
  </si>
  <si>
    <t>révision calcul viande ovine</t>
  </si>
  <si>
    <t>correction erreur v2021</t>
  </si>
  <si>
    <t>vérifier</t>
  </si>
  <si>
    <t>non</t>
  </si>
  <si>
    <t>Mt eq. CO2</t>
  </si>
  <si>
    <t>AMS_RUN3_2030</t>
  </si>
  <si>
    <t>[AMS_RUN_3_2030_V4.xlsx]</t>
  </si>
  <si>
    <t>COMPARAISON v2025/v2021</t>
  </si>
  <si>
    <t>Linéaire de haies</t>
  </si>
  <si>
    <t>v2021, haies supplémentaires</t>
  </si>
  <si>
    <t>Cible</t>
  </si>
  <si>
    <t>Nouvelle cible tendanciel</t>
  </si>
  <si>
    <t>Choix scénario culture</t>
  </si>
  <si>
    <t>Conventionnel</t>
  </si>
  <si>
    <t>Raisonné</t>
  </si>
  <si>
    <t>Agribio</t>
  </si>
  <si>
    <t>Intégré</t>
  </si>
  <si>
    <t>Coefficient de modulation pour vitesse d'évolution de l'agribio</t>
  </si>
  <si>
    <t>Part avec IAE terres arables</t>
  </si>
  <si>
    <t>en AB</t>
  </si>
  <si>
    <t>en PI</t>
  </si>
  <si>
    <t>Part en agroforesterie terres arables</t>
  </si>
  <si>
    <t>Part avec IAE - prairies</t>
  </si>
  <si>
    <t>Part agroforesterie - prairies</t>
  </si>
  <si>
    <t>Part cultures associées (avec IAE)</t>
  </si>
  <si>
    <t>Bocage traditionnel</t>
  </si>
  <si>
    <t>cultures</t>
  </si>
  <si>
    <t>prairies permanentes</t>
  </si>
  <si>
    <t xml:space="preserve"> </t>
  </si>
  <si>
    <t>1 Mha en moins dans le statistques</t>
  </si>
  <si>
    <t>Intégration de la catégorie poulets export -&gt; fait diminuer poulet standard</t>
  </si>
  <si>
    <t>correction erreur 2021</t>
  </si>
  <si>
    <t>création catégorie poulet export</t>
  </si>
  <si>
    <t>bascule de 1 Mha PT -&gt; PP</t>
  </si>
  <si>
    <t>!! révision mode de calcul</t>
  </si>
  <si>
    <t>important changement dans les statistiques</t>
  </si>
  <si>
    <t>correction surestimation 2021</t>
  </si>
  <si>
    <t>hausse due à l'augmentation du coefficient paille</t>
  </si>
  <si>
    <t>révision mix énergétique (électrification parc engins + biométhane)</t>
  </si>
  <si>
    <t>OK, diverses modifications</t>
  </si>
  <si>
    <t>révision coefficient émissions indirectes</t>
  </si>
  <si>
    <t>suppression gazole</t>
  </si>
  <si>
    <t>électrification tracteurs</t>
  </si>
  <si>
    <t>biométhane tracteurs</t>
  </si>
  <si>
    <t>les 2 types de surfaces avec haie sont à additiionner (révision point de départ haies)</t>
  </si>
  <si>
    <t>modification bilan N</t>
  </si>
  <si>
    <t>linéaire total et non linéaire de haies nouvelles</t>
  </si>
  <si>
    <t>révision production CI</t>
  </si>
  <si>
    <t>résultat des calculs par bilan (très dépendant de faibles variations production / consommation)</t>
  </si>
  <si>
    <t>Catégorie</t>
  </si>
  <si>
    <t>Sous-catégorie</t>
  </si>
  <si>
    <t>Variable</t>
  </si>
  <si>
    <t>Unité</t>
  </si>
  <si>
    <t>Scénario</t>
  </si>
  <si>
    <t>S0 - Contrefactuel_2025_v1</t>
  </si>
  <si>
    <t>cm</t>
  </si>
  <si>
    <t>ED : BioGNV</t>
  </si>
  <si>
    <t>S1 - Génération frugale_2025_v1</t>
  </si>
  <si>
    <t>S2 - Coopérations territoriales_2025_v1</t>
  </si>
  <si>
    <t>S3 - Technologies vertes_2025_v1</t>
  </si>
  <si>
    <t>S4 - Pari réparateur_2025_v1</t>
  </si>
  <si>
    <t>TEND</t>
  </si>
  <si>
    <t>Intitule_developpe</t>
  </si>
  <si>
    <t>Emplois totaux</t>
  </si>
  <si>
    <t>Ressources totales</t>
  </si>
  <si>
    <t>Bilan d'azote total</t>
  </si>
  <si>
    <t>sans unité</t>
  </si>
  <si>
    <t>émissions CH4 total</t>
  </si>
  <si>
    <t>émissions CO2 total</t>
  </si>
  <si>
    <t>émissions N2O total</t>
  </si>
  <si>
    <t>Emissions directes de GES total</t>
  </si>
  <si>
    <t>Emissions indirectes de GES total</t>
  </si>
  <si>
    <t>Consommation d'eau</t>
  </si>
  <si>
    <t>ktN</t>
  </si>
  <si>
    <t>Milliers d'UGB</t>
  </si>
  <si>
    <t>Milliers de litres par VL</t>
  </si>
  <si>
    <t>kg carcasse /place</t>
  </si>
  <si>
    <t>ktCO2eq</t>
  </si>
  <si>
    <t>MtCO2eq</t>
  </si>
  <si>
    <t>CH4 en MtCO2eq / milliers UGB</t>
  </si>
  <si>
    <t>N2O en MtCO2eq / kha de terres arables</t>
  </si>
  <si>
    <t>Sans unité</t>
  </si>
  <si>
    <t>kg MS (fourrages + concentrés) / vache présente*</t>
  </si>
  <si>
    <t>Chanvre</t>
  </si>
  <si>
    <t>Lin</t>
  </si>
  <si>
    <t>Mkm</t>
  </si>
  <si>
    <t>Cat&amp;SsCat&amp;Var</t>
  </si>
  <si>
    <t>Index</t>
  </si>
  <si>
    <t>Ligne supprimée</t>
  </si>
  <si>
    <t>Linéaire de haies nouvelles -&gt; Linéraire de haies</t>
  </si>
  <si>
    <t>Intitulé modifié</t>
  </si>
  <si>
    <t>Surface irriguée de maïs</t>
  </si>
  <si>
    <t>Surface irriguée de légumes, fruits</t>
  </si>
  <si>
    <t>Surface irriguée de céréales hors maïs</t>
  </si>
  <si>
    <t xml:space="preserve">Consommation d'eau pour l'irrigation du maïs </t>
  </si>
  <si>
    <t>Biogaz issu de Résidus de culture méthanisés</t>
  </si>
  <si>
    <t>Biogaz issu de Herbe et cultures fourragères méthanisées</t>
  </si>
  <si>
    <t>Biogaz issu de déjections d'élevage méthanisées</t>
  </si>
  <si>
    <t>Biogaz issu de déchets alimentaires</t>
  </si>
  <si>
    <t>Biogaz issu de Cultures intermédiaires méthanisées</t>
  </si>
  <si>
    <t>Intitulés différents dans TEND (uniquement)</t>
  </si>
  <si>
    <t>Dernière ligne</t>
  </si>
  <si>
    <t>Correspondance</t>
  </si>
  <si>
    <t>dont porc conventionnel</t>
  </si>
  <si>
    <t>dont porc label</t>
  </si>
  <si>
    <t>dont porc bio</t>
  </si>
  <si>
    <t>dont lait système conventionnel</t>
  </si>
  <si>
    <t>dont lait système intermédiaire</t>
  </si>
  <si>
    <t>dont lait système extensif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</si>
</sst>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0.0"/>
    <numFmt numFmtId="166" formatCode="_-* #,##0.00\ _€_-;\-* #,##0.00\ _€_-;_-* &quot;-&quot;??\ _€_-;_-@_-"/>
    <numFmt numFmtId="167" formatCode="#,##0.000"/>
    <numFmt numFmtId="168" formatCode="#,##0;[Red]#,##0"/>
    <numFmt numFmtId="169" formatCode="#,##0.000;[Red]#,##0.000"/>
    <numFmt numFmtId="170" formatCode="0.0%"/>
  </numFmts>
  <fonts count="69">
    <font>
      <sz val="9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Cambria"/>
      <family val="2"/>
      <scheme val="minor"/>
    </font>
    <font>
      <sz val="9"/>
      <color theme="1"/>
      <name val="Calibri"/>
      <family val="2"/>
    </font>
    <font>
      <sz val="9"/>
      <color theme="1"/>
      <name val="Calibri"/>
      <family val="2"/>
    </font>
    <font>
      <u/>
      <sz val="12"/>
      <color theme="10"/>
      <name val="Cambria"/>
      <family val="2"/>
      <scheme val="minor"/>
    </font>
    <font>
      <u/>
      <sz val="12"/>
      <color theme="11"/>
      <name val="Cambria"/>
      <family val="2"/>
      <scheme val="minor"/>
    </font>
    <font>
      <u/>
      <sz val="9"/>
      <color theme="10"/>
      <name val="Cambria"/>
      <family val="1"/>
      <scheme val="minor"/>
    </font>
    <font>
      <u/>
      <sz val="9"/>
      <color theme="11"/>
      <name val="Cambria"/>
      <family val="1"/>
      <scheme val="minor"/>
    </font>
    <font>
      <sz val="11"/>
      <color theme="1" tint="0.14999847407452621"/>
      <name val="Calibri"/>
      <family val="2"/>
    </font>
    <font>
      <sz val="11"/>
      <color rgb="FFAE333D"/>
      <name val="Calibri"/>
      <family val="2"/>
    </font>
    <font>
      <sz val="11"/>
      <color rgb="FFA82A37"/>
      <name val="Calibri"/>
      <family val="2"/>
    </font>
    <font>
      <sz val="11"/>
      <color rgb="FFA42031"/>
      <name val="Calibri"/>
      <family val="2"/>
    </font>
    <font>
      <sz val="11"/>
      <color theme="1" tint="0.499984740745262"/>
      <name val="Calibri"/>
      <family val="2"/>
    </font>
    <font>
      <sz val="9"/>
      <color rgb="FF9C0006"/>
      <name val="Calibri"/>
      <family val="2"/>
    </font>
    <font>
      <sz val="9"/>
      <color rgb="FF9C6500"/>
      <name val="Calibri"/>
      <family val="2"/>
    </font>
    <font>
      <b/>
      <sz val="9"/>
      <color rgb="FFFA7D00"/>
      <name val="Calibri"/>
      <family val="2"/>
    </font>
    <font>
      <sz val="9"/>
      <color rgb="FFFF0000"/>
      <name val="Calibri"/>
      <family val="2"/>
    </font>
    <font>
      <u/>
      <sz val="11"/>
      <color theme="10"/>
      <name val="Cambria"/>
      <family val="1"/>
      <scheme val="minor"/>
    </font>
    <font>
      <u/>
      <sz val="11"/>
      <color theme="11"/>
      <name val="Cambria"/>
      <family val="1"/>
      <scheme val="minor"/>
    </font>
    <font>
      <b/>
      <sz val="18"/>
      <color theme="3"/>
      <name val="Calibri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9"/>
      <color rgb="FF006100"/>
      <name val="Calibri"/>
      <family val="2"/>
    </font>
    <font>
      <sz val="9"/>
      <color rgb="FF3F3F76"/>
      <name val="Calibri"/>
      <family val="2"/>
    </font>
    <font>
      <b/>
      <sz val="9"/>
      <color rgb="FF3F3F3F"/>
      <name val="Calibri"/>
      <family val="2"/>
    </font>
    <font>
      <sz val="9"/>
      <color rgb="FFFA7D00"/>
      <name val="Calibri"/>
      <family val="2"/>
    </font>
    <font>
      <b/>
      <sz val="9"/>
      <color theme="0"/>
      <name val="Calibri"/>
      <family val="2"/>
    </font>
    <font>
      <i/>
      <sz val="9"/>
      <color rgb="FF7F7F7F"/>
      <name val="Calibri"/>
      <family val="2"/>
    </font>
    <font>
      <b/>
      <sz val="9"/>
      <color theme="1"/>
      <name val="Calibri"/>
      <family val="2"/>
    </font>
    <font>
      <sz val="9"/>
      <color theme="0"/>
      <name val="Calibri"/>
      <family val="2"/>
    </font>
    <font>
      <sz val="16"/>
      <color theme="0" tint="-4.9989318521683403E-2"/>
      <name val="Calibri"/>
      <family val="2"/>
      <scheme val="major"/>
    </font>
    <font>
      <sz val="12"/>
      <color theme="1"/>
      <name val="Cambria"/>
      <family val="2"/>
      <scheme val="minor"/>
    </font>
    <font>
      <u/>
      <sz val="9"/>
      <color theme="10"/>
      <name val="Calibri"/>
      <family val="2"/>
    </font>
    <font>
      <u/>
      <sz val="9"/>
      <color theme="11"/>
      <name val="Calibri"/>
      <family val="2"/>
    </font>
    <font>
      <sz val="11"/>
      <color theme="1"/>
      <name val="Cambria"/>
      <family val="2"/>
      <scheme val="minor"/>
    </font>
    <font>
      <sz val="10"/>
      <name val="Verdana"/>
      <family val="2"/>
    </font>
    <font>
      <b/>
      <sz val="14"/>
      <name val="Calibri"/>
      <family val="2"/>
    </font>
    <font>
      <sz val="11"/>
      <name val="Calibri"/>
      <family val="2"/>
    </font>
    <font>
      <sz val="11"/>
      <color rgb="FF262626"/>
      <name val="Calibri"/>
      <family val="2"/>
    </font>
    <font>
      <sz val="11"/>
      <color rgb="FFFF0000"/>
      <name val="Calibri"/>
      <family val="2"/>
    </font>
    <font>
      <b/>
      <sz val="11"/>
      <name val="Calibri"/>
      <family val="2"/>
    </font>
    <font>
      <b/>
      <sz val="11"/>
      <color rgb="FF60497A"/>
      <name val="Calibri"/>
      <family val="2"/>
    </font>
    <font>
      <sz val="11"/>
      <color rgb="FF60497A"/>
      <name val="Calibri"/>
      <family val="2"/>
    </font>
    <font>
      <sz val="11"/>
      <color rgb="FFBFBFBF"/>
      <name val="Calibri"/>
      <family val="2"/>
    </font>
    <font>
      <sz val="11"/>
      <color rgb="FF808080"/>
      <name val="Calibri"/>
      <family val="2"/>
    </font>
    <font>
      <sz val="8"/>
      <name val="Calibri"/>
      <family val="2"/>
    </font>
    <font>
      <b/>
      <sz val="14"/>
      <color theme="1" tint="0.14999847407452621"/>
      <name val="Calibri"/>
      <family val="2"/>
    </font>
    <font>
      <sz val="20"/>
      <color theme="0" tint="-4.9989318521683403E-2"/>
      <name val="Calibri"/>
      <family val="2"/>
      <scheme val="major"/>
    </font>
    <font>
      <b/>
      <sz val="11"/>
      <color rgb="FFFF0000"/>
      <name val="Calibri"/>
      <family val="2"/>
    </font>
    <font>
      <i/>
      <sz val="11"/>
      <color rgb="FFFF0000"/>
      <name val="Calibri"/>
      <family val="2"/>
    </font>
    <font>
      <b/>
      <sz val="14"/>
      <color theme="0" tint="-0.249977111117893"/>
      <name val="Calibri"/>
      <family val="2"/>
    </font>
    <font>
      <sz val="14"/>
      <color theme="0" tint="-4.9989318521683403E-2"/>
      <name val="Calibri"/>
      <family val="2"/>
    </font>
    <font>
      <sz val="11"/>
      <color theme="1" tint="0.249977111117893"/>
      <name val="Calibri"/>
      <family val="2"/>
    </font>
    <font>
      <sz val="14"/>
      <color theme="1" tint="0.499984740745262"/>
      <name val="Calibri"/>
      <family val="2"/>
    </font>
    <font>
      <sz val="9"/>
      <color rgb="FF00B050"/>
      <name val="Calibri"/>
      <family val="2"/>
    </font>
    <font>
      <sz val="9"/>
      <color rgb="FFFFC000"/>
      <name val="Calibri"/>
      <family val="2"/>
    </font>
    <font>
      <sz val="11"/>
      <color theme="0" tint="-0.249977111117893"/>
      <name val="Calibri"/>
      <family val="2"/>
    </font>
    <font>
      <sz val="9"/>
      <color theme="0" tint="-0.249977111117893"/>
      <name val="Calibri"/>
      <family val="2"/>
    </font>
    <font>
      <sz val="11"/>
      <color theme="5" tint="-0.249977111117893"/>
      <name val="Calibri"/>
      <family val="2"/>
    </font>
    <font>
      <b/>
      <sz val="12"/>
      <color theme="1"/>
      <name val="Calibri"/>
      <family val="2"/>
    </font>
    <font>
      <sz val="11"/>
      <name val="Cambria"/>
      <family val="2"/>
      <scheme val="minor"/>
    </font>
    <font>
      <sz val="9"/>
      <color theme="1"/>
      <name val="Segoe UI"/>
      <family val="2"/>
    </font>
    <font>
      <sz val="11"/>
      <color rgb="FFFF0000"/>
      <name val="Calibri (Corps)"/>
    </font>
    <font>
      <sz val="11"/>
      <color theme="0"/>
      <name val="Calibri"/>
      <family val="2"/>
    </font>
    <font>
      <sz val="11"/>
      <color rgb="FF7030A0"/>
      <name val="Calibri"/>
      <family val="2"/>
    </font>
  </fonts>
  <fills count="73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CFC9B"/>
      </patternFill>
    </fill>
    <fill>
      <patternFill patternType="solid">
        <fgColor rgb="FFF9FBA6"/>
      </patternFill>
    </fill>
    <fill>
      <patternFill patternType="solid">
        <fgColor theme="3" tint="0.79998168889431442"/>
        <bgColor indexed="65"/>
      </patternFill>
    </fill>
    <fill>
      <patternFill patternType="solid">
        <fgColor rgb="FFA8DEF3"/>
      </patternFill>
    </fill>
    <fill>
      <patternFill patternType="solid">
        <fgColor theme="0"/>
      </patternFill>
    </fill>
    <fill>
      <patternFill patternType="solid">
        <fgColor theme="2" tint="-9.9978637043366805E-2"/>
        <bgColor indexed="65"/>
      </patternFill>
    </fill>
    <fill>
      <patternFill patternType="solid">
        <fgColor theme="2" tint="-0.249977111117893"/>
        <bgColor indexed="65"/>
      </patternFill>
    </fill>
    <fill>
      <patternFill patternType="solid">
        <fgColor rgb="FFE9FCD0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0" tint="-0.249977111117893"/>
        <bgColor indexed="65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7" tint="-0.249977111117893"/>
        <bgColor theme="7" tint="-0.249977111117893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C4D79B"/>
        <bgColor rgb="FF000000"/>
      </patternFill>
    </fill>
    <fill>
      <patternFill patternType="solid">
        <fgColor rgb="FFD8E4BC"/>
        <bgColor rgb="FFFFFFFF"/>
      </patternFill>
    </fill>
    <fill>
      <patternFill patternType="solid">
        <fgColor rgb="FFEBF1DE"/>
        <bgColor rgb="FF000000"/>
      </patternFill>
    </fill>
    <fill>
      <patternFill patternType="solid">
        <fgColor rgb="FFC5D9F1"/>
        <bgColor rgb="FFFFFFFF"/>
      </patternFill>
    </fill>
    <fill>
      <patternFill patternType="solid">
        <fgColor rgb="FFEBF1DE"/>
        <bgColor rgb="FFFFFFFF"/>
      </patternFill>
    </fill>
    <fill>
      <patternFill patternType="solid">
        <fgColor rgb="FFA8DEF3"/>
        <bgColor rgb="FFFFFFFF"/>
      </patternFill>
    </fill>
    <fill>
      <patternFill patternType="solid">
        <fgColor rgb="FFC5D9F1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DE9D9"/>
        <bgColor rgb="FFFFFFFF"/>
      </patternFill>
    </fill>
    <fill>
      <patternFill patternType="solid">
        <fgColor rgb="FFBFBFBF"/>
        <bgColor rgb="FF000000"/>
      </patternFill>
    </fill>
    <fill>
      <patternFill patternType="solid">
        <fgColor rgb="FFD9D9D9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7030A0"/>
        <bgColor theme="7" tint="-0.249977111117893"/>
      </patternFill>
    </fill>
    <fill>
      <patternFill patternType="solid">
        <fgColor rgb="FF7030A0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rgb="FFFFFFFF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rgb="FF000000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</borders>
  <cellStyleXfs count="374">
    <xf numFmtId="0" fontId="0" fillId="0" borderId="0"/>
    <xf numFmtId="3" fontId="14" fillId="7" borderId="0">
      <alignment horizontal="center" vertical="center"/>
      <protection locked="0"/>
    </xf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9" fontId="12" fillId="7" borderId="0">
      <alignment horizontal="center" vertical="center"/>
      <protection locked="0"/>
    </xf>
    <xf numFmtId="164" fontId="13" fillId="7" borderId="0">
      <alignment horizontal="center" vertical="center"/>
      <protection locked="0"/>
    </xf>
    <xf numFmtId="9" fontId="11" fillId="4" borderId="0">
      <alignment horizontal="center" vertical="center"/>
      <protection locked="0"/>
    </xf>
    <xf numFmtId="3" fontId="11" fillId="8" borderId="0">
      <alignment horizontal="center" vertical="center"/>
      <protection locked="0"/>
    </xf>
    <xf numFmtId="164" fontId="11" fillId="8" borderId="0">
      <alignment horizontal="center" vertical="center"/>
      <protection locked="0"/>
    </xf>
    <xf numFmtId="9" fontId="11" fillId="8" borderId="0">
      <alignment horizontal="center" vertical="center"/>
      <protection locked="0"/>
    </xf>
    <xf numFmtId="3" fontId="11" fillId="4" borderId="0">
      <alignment horizontal="center" vertical="center"/>
      <protection locked="0"/>
    </xf>
    <xf numFmtId="164" fontId="11" fillId="4" borderId="0">
      <alignment horizontal="center" vertical="center"/>
      <protection locked="0"/>
    </xf>
    <xf numFmtId="9" fontId="11" fillId="5" borderId="0">
      <alignment horizontal="center" vertical="center"/>
      <protection locked="0"/>
    </xf>
    <xf numFmtId="165" fontId="11" fillId="5" borderId="0">
      <alignment horizontal="center" vertical="center"/>
      <protection locked="0"/>
    </xf>
    <xf numFmtId="3" fontId="11" fillId="5" borderId="0">
      <alignment horizontal="center" vertical="center"/>
      <protection locked="0"/>
    </xf>
    <xf numFmtId="3" fontId="11" fillId="12" borderId="0">
      <alignment horizontal="left" vertical="center"/>
      <protection locked="0"/>
    </xf>
    <xf numFmtId="3" fontId="11" fillId="6" borderId="0">
      <alignment horizontal="center" vertical="center"/>
      <protection locked="0"/>
    </xf>
    <xf numFmtId="164" fontId="11" fillId="6" borderId="0">
      <alignment horizontal="center" vertical="center"/>
      <protection locked="0"/>
    </xf>
    <xf numFmtId="9" fontId="11" fillId="9" borderId="0">
      <alignment horizontal="center" vertical="center"/>
      <protection locked="0"/>
    </xf>
    <xf numFmtId="164" fontId="11" fillId="9" borderId="0">
      <alignment horizontal="center" vertical="center"/>
      <protection locked="0"/>
    </xf>
    <xf numFmtId="3" fontId="11" fillId="9" borderId="0">
      <alignment horizontal="center" vertical="center"/>
      <protection locked="0"/>
    </xf>
    <xf numFmtId="9" fontId="11" fillId="10" borderId="0">
      <alignment horizontal="center" vertical="center"/>
      <protection locked="0"/>
    </xf>
    <xf numFmtId="3" fontId="11" fillId="10" borderId="0">
      <alignment horizontal="center" vertical="center"/>
      <protection locked="0"/>
    </xf>
    <xf numFmtId="164" fontId="11" fillId="10" borderId="0">
      <alignment horizontal="center" vertical="center"/>
      <protection locked="0"/>
    </xf>
    <xf numFmtId="3" fontId="11" fillId="14" borderId="0">
      <alignment horizontal="left" vertical="center"/>
      <protection locked="0"/>
    </xf>
    <xf numFmtId="3" fontId="11" fillId="2" borderId="0">
      <alignment horizontal="left" vertical="center"/>
      <protection locked="0"/>
    </xf>
    <xf numFmtId="3" fontId="11" fillId="13" borderId="0">
      <alignment horizontal="left" vertical="center"/>
      <protection locked="0"/>
    </xf>
    <xf numFmtId="3" fontId="9" fillId="11" borderId="0" applyNumberFormat="0" applyFill="0" applyBorder="0" applyAlignment="0" applyProtection="0">
      <alignment vertical="center"/>
    </xf>
    <xf numFmtId="3" fontId="10" fillId="11" borderId="0" applyNumberFormat="0" applyFill="0" applyBorder="0" applyAlignment="0" applyProtection="0">
      <alignment vertical="center"/>
    </xf>
    <xf numFmtId="3" fontId="9" fillId="11" borderId="0" applyNumberFormat="0" applyFill="0" applyBorder="0" applyAlignment="0" applyProtection="0">
      <alignment vertical="center"/>
    </xf>
    <xf numFmtId="3" fontId="10" fillId="11" borderId="0" applyNumberFormat="0" applyFill="0" applyBorder="0" applyAlignment="0" applyProtection="0">
      <alignment vertical="center"/>
    </xf>
    <xf numFmtId="3" fontId="9" fillId="11" borderId="0" applyNumberFormat="0" applyFill="0" applyBorder="0" applyAlignment="0" applyProtection="0">
      <alignment vertical="center"/>
    </xf>
    <xf numFmtId="3" fontId="10" fillId="11" borderId="0" applyNumberFormat="0" applyFill="0" applyBorder="0" applyAlignment="0" applyProtection="0">
      <alignment vertical="center"/>
    </xf>
    <xf numFmtId="3" fontId="9" fillId="11" borderId="0" applyNumberFormat="0" applyFill="0" applyBorder="0" applyAlignment="0" applyProtection="0">
      <alignment vertical="center"/>
    </xf>
    <xf numFmtId="3" fontId="10" fillId="11" borderId="0" applyNumberFormat="0" applyFill="0" applyBorder="0" applyAlignment="0" applyProtection="0">
      <alignment vertical="center"/>
    </xf>
    <xf numFmtId="3" fontId="9" fillId="11" borderId="0" applyNumberFormat="0" applyFill="0" applyBorder="0" applyAlignment="0" applyProtection="0">
      <alignment vertical="center"/>
    </xf>
    <xf numFmtId="3" fontId="10" fillId="11" borderId="0" applyNumberFormat="0" applyFill="0" applyBorder="0" applyAlignment="0" applyProtection="0">
      <alignment vertical="center"/>
    </xf>
    <xf numFmtId="3" fontId="9" fillId="11" borderId="0" applyNumberFormat="0" applyFill="0" applyBorder="0" applyAlignment="0" applyProtection="0">
      <alignment vertical="center"/>
    </xf>
    <xf numFmtId="3" fontId="10" fillId="11" borderId="0" applyNumberFormat="0" applyFill="0" applyBorder="0" applyAlignment="0" applyProtection="0">
      <alignment vertical="center"/>
    </xf>
    <xf numFmtId="3" fontId="9" fillId="11" borderId="0" applyNumberFormat="0" applyFill="0" applyBorder="0" applyAlignment="0" applyProtection="0">
      <alignment vertical="center"/>
    </xf>
    <xf numFmtId="3" fontId="10" fillId="11" borderId="0" applyNumberFormat="0" applyFill="0" applyBorder="0" applyAlignment="0" applyProtection="0">
      <alignment vertical="center"/>
    </xf>
    <xf numFmtId="3" fontId="9" fillId="11" borderId="0" applyNumberFormat="0" applyFill="0" applyBorder="0" applyAlignment="0" applyProtection="0">
      <alignment vertical="center"/>
    </xf>
    <xf numFmtId="3" fontId="10" fillId="11" borderId="0" applyNumberFormat="0" applyFill="0" applyBorder="0" applyAlignment="0" applyProtection="0">
      <alignment vertical="center"/>
    </xf>
    <xf numFmtId="3" fontId="11" fillId="3" borderId="0">
      <alignment horizontal="left" vertical="center"/>
      <protection locked="0"/>
    </xf>
    <xf numFmtId="3" fontId="9" fillId="11" borderId="0" applyNumberFormat="0" applyFill="0" applyBorder="0" applyAlignment="0" applyProtection="0">
      <alignment vertical="center"/>
    </xf>
    <xf numFmtId="3" fontId="10" fillId="11" borderId="0" applyNumberFormat="0" applyFill="0" applyBorder="0" applyAlignment="0" applyProtection="0">
      <alignment vertical="center"/>
    </xf>
    <xf numFmtId="3" fontId="9" fillId="11" borderId="0" applyNumberFormat="0" applyFill="0" applyBorder="0" applyAlignment="0" applyProtection="0">
      <alignment vertical="center"/>
    </xf>
    <xf numFmtId="3" fontId="10" fillId="11" borderId="0" applyNumberFormat="0" applyFill="0" applyBorder="0" applyAlignment="0" applyProtection="0">
      <alignment vertical="center"/>
    </xf>
    <xf numFmtId="3" fontId="9" fillId="11" borderId="0" applyNumberFormat="0" applyFill="0" applyBorder="0" applyAlignment="0" applyProtection="0">
      <alignment vertical="center"/>
    </xf>
    <xf numFmtId="3" fontId="10" fillId="11" borderId="0" applyNumberFormat="0" applyFill="0" applyBorder="0" applyAlignment="0" applyProtection="0">
      <alignment vertical="center"/>
    </xf>
    <xf numFmtId="3" fontId="9" fillId="11" borderId="0" applyNumberFormat="0" applyFill="0" applyBorder="0" applyAlignment="0" applyProtection="0">
      <alignment vertical="center"/>
    </xf>
    <xf numFmtId="3" fontId="10" fillId="11" borderId="0" applyNumberFormat="0" applyFill="0" applyBorder="0" applyAlignment="0" applyProtection="0">
      <alignment vertical="center"/>
    </xf>
    <xf numFmtId="3" fontId="9" fillId="11" borderId="0" applyNumberFormat="0" applyFill="0" applyBorder="0" applyAlignment="0" applyProtection="0">
      <alignment vertical="center"/>
    </xf>
    <xf numFmtId="3" fontId="10" fillId="11" borderId="0" applyNumberFormat="0" applyFill="0" applyBorder="0" applyAlignment="0" applyProtection="0">
      <alignment vertical="center"/>
    </xf>
    <xf numFmtId="3" fontId="9" fillId="11" borderId="0" applyNumberFormat="0" applyFill="0" applyBorder="0" applyAlignment="0" applyProtection="0">
      <alignment vertical="center"/>
    </xf>
    <xf numFmtId="3" fontId="10" fillId="11" borderId="0" applyNumberFormat="0" applyFill="0" applyBorder="0" applyAlignment="0" applyProtection="0">
      <alignment vertical="center"/>
    </xf>
    <xf numFmtId="3" fontId="9" fillId="11" borderId="0" applyNumberFormat="0" applyFill="0" applyBorder="0" applyAlignment="0" applyProtection="0">
      <alignment vertical="center"/>
    </xf>
    <xf numFmtId="3" fontId="10" fillId="11" borderId="0" applyNumberFormat="0" applyFill="0" applyBorder="0" applyAlignment="0" applyProtection="0">
      <alignment vertical="center"/>
    </xf>
    <xf numFmtId="9" fontId="11" fillId="6" borderId="0">
      <alignment horizontal="center" vertical="center"/>
      <protection locked="0"/>
    </xf>
    <xf numFmtId="3" fontId="9" fillId="11" borderId="0" applyNumberFormat="0" applyFill="0" applyBorder="0" applyAlignment="0" applyProtection="0">
      <alignment vertical="center"/>
    </xf>
    <xf numFmtId="3" fontId="10" fillId="11" borderId="0" applyNumberFormat="0" applyFill="0" applyBorder="0" applyAlignment="0" applyProtection="0">
      <alignment vertical="center"/>
    </xf>
    <xf numFmtId="9" fontId="15" fillId="15" borderId="0">
      <alignment horizontal="center" vertical="center"/>
      <protection locked="0"/>
    </xf>
    <xf numFmtId="164" fontId="15" fillId="15" borderId="0">
      <alignment horizontal="center" vertical="center"/>
      <protection locked="0"/>
    </xf>
    <xf numFmtId="3" fontId="15" fillId="15" borderId="0">
      <alignment horizontal="center" vertical="center"/>
      <protection locked="0"/>
    </xf>
    <xf numFmtId="3" fontId="9" fillId="11" borderId="0" applyNumberFormat="0" applyFill="0" applyBorder="0" applyAlignment="0" applyProtection="0">
      <alignment vertical="center"/>
    </xf>
    <xf numFmtId="3" fontId="10" fillId="11" borderId="0" applyNumberFormat="0" applyFill="0" applyBorder="0" applyAlignment="0" applyProtection="0">
      <alignment vertical="center"/>
    </xf>
    <xf numFmtId="3" fontId="11" fillId="16" borderId="0">
      <alignment horizontal="left" vertical="center"/>
      <protection locked="0"/>
    </xf>
    <xf numFmtId="3" fontId="9" fillId="11" borderId="0" applyNumberFormat="0" applyFill="0" applyBorder="0" applyAlignment="0" applyProtection="0">
      <alignment vertical="center"/>
    </xf>
    <xf numFmtId="3" fontId="10" fillId="11" borderId="0" applyNumberFormat="0" applyFill="0" applyBorder="0" applyAlignment="0" applyProtection="0">
      <alignment vertical="center"/>
    </xf>
    <xf numFmtId="3" fontId="9" fillId="11" borderId="0" applyNumberFormat="0" applyFill="0" applyBorder="0" applyAlignment="0" applyProtection="0">
      <alignment vertical="center"/>
    </xf>
    <xf numFmtId="3" fontId="10" fillId="11" borderId="0" applyNumberFormat="0" applyFill="0" applyBorder="0" applyAlignment="0" applyProtection="0">
      <alignment vertical="center"/>
    </xf>
    <xf numFmtId="3" fontId="9" fillId="11" borderId="0" applyNumberFormat="0" applyFill="0" applyBorder="0" applyAlignment="0" applyProtection="0">
      <alignment vertical="center"/>
    </xf>
    <xf numFmtId="3" fontId="10" fillId="11" borderId="0" applyNumberFormat="0" applyFill="0" applyBorder="0" applyAlignment="0" applyProtection="0">
      <alignment vertical="center"/>
    </xf>
    <xf numFmtId="3" fontId="34" fillId="28" borderId="0">
      <alignment vertical="center"/>
    </xf>
    <xf numFmtId="0" fontId="16" fillId="17" borderId="0" applyNumberFormat="0" applyBorder="0" applyAlignment="0" applyProtection="0"/>
    <xf numFmtId="0" fontId="17" fillId="18" borderId="0" applyNumberFormat="0" applyBorder="0" applyAlignment="0" applyProtection="0"/>
    <xf numFmtId="0" fontId="18" fillId="19" borderId="1" applyNumberFormat="0" applyAlignment="0" applyProtection="0"/>
    <xf numFmtId="0" fontId="19" fillId="0" borderId="0" applyNumberFormat="0" applyFill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3" fontId="20" fillId="11" borderId="0" applyNumberFormat="0" applyFill="0" applyBorder="0" applyAlignment="0" applyProtection="0">
      <alignment vertical="center"/>
    </xf>
    <xf numFmtId="3" fontId="21" fillId="11" borderId="0" applyNumberFormat="0" applyFill="0" applyBorder="0" applyAlignment="0" applyProtection="0">
      <alignment vertical="center"/>
    </xf>
    <xf numFmtId="3" fontId="20" fillId="11" borderId="0" applyNumberFormat="0" applyFill="0" applyBorder="0" applyAlignment="0" applyProtection="0">
      <alignment vertical="center"/>
    </xf>
    <xf numFmtId="3" fontId="21" fillId="11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/>
    <xf numFmtId="0" fontId="23" fillId="0" borderId="2" applyNumberFormat="0" applyFill="0" applyAlignment="0" applyProtection="0"/>
    <xf numFmtId="0" fontId="24" fillId="0" borderId="3" applyNumberFormat="0" applyFill="0" applyAlignment="0" applyProtection="0"/>
    <xf numFmtId="0" fontId="25" fillId="0" borderId="4" applyNumberFormat="0" applyFill="0" applyAlignment="0" applyProtection="0"/>
    <xf numFmtId="0" fontId="25" fillId="0" borderId="0" applyNumberFormat="0" applyFill="0" applyBorder="0" applyAlignment="0" applyProtection="0"/>
    <xf numFmtId="0" fontId="26" fillId="29" borderId="0" applyNumberFormat="0" applyBorder="0" applyAlignment="0" applyProtection="0"/>
    <xf numFmtId="0" fontId="27" fillId="30" borderId="1" applyNumberFormat="0" applyAlignment="0" applyProtection="0"/>
    <xf numFmtId="0" fontId="28" fillId="19" borderId="5" applyNumberFormat="0" applyAlignment="0" applyProtection="0"/>
    <xf numFmtId="0" fontId="29" fillId="0" borderId="6" applyNumberFormat="0" applyFill="0" applyAlignment="0" applyProtection="0"/>
    <xf numFmtId="0" fontId="30" fillId="31" borderId="7" applyNumberFormat="0" applyAlignment="0" applyProtection="0"/>
    <xf numFmtId="0" fontId="5" fillId="32" borderId="8" applyNumberFormat="0" applyFont="0" applyAlignment="0" applyProtection="0"/>
    <xf numFmtId="0" fontId="31" fillId="0" borderId="0" applyNumberFormat="0" applyFill="0" applyBorder="0" applyAlignment="0" applyProtection="0"/>
    <xf numFmtId="0" fontId="32" fillId="0" borderId="9" applyNumberFormat="0" applyFill="0" applyAlignment="0" applyProtection="0"/>
    <xf numFmtId="0" fontId="33" fillId="33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6" borderId="0" applyNumberFormat="0" applyBorder="0" applyAlignment="0" applyProtection="0"/>
    <xf numFmtId="0" fontId="33" fillId="37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1" borderId="0" applyNumberFormat="0" applyBorder="0" applyAlignment="0" applyProtection="0"/>
    <xf numFmtId="0" fontId="33" fillId="42" borderId="0" applyNumberFormat="0" applyBorder="0" applyAlignment="0" applyProtection="0"/>
    <xf numFmtId="0" fontId="33" fillId="43" borderId="0" applyNumberFormat="0" applyBorder="0" applyAlignment="0" applyProtection="0"/>
    <xf numFmtId="0" fontId="33" fillId="6" borderId="0" applyNumberFormat="0" applyBorder="0" applyAlignment="0" applyProtection="0"/>
    <xf numFmtId="0" fontId="35" fillId="0" borderId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/>
    <xf numFmtId="166" fontId="38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/>
    <xf numFmtId="0" fontId="4" fillId="0" borderId="0"/>
    <xf numFmtId="0" fontId="39" fillId="0" borderId="0"/>
    <xf numFmtId="0" fontId="5" fillId="0" borderId="0"/>
    <xf numFmtId="9" fontId="5" fillId="0" borderId="0" applyFont="0" applyFill="0" applyBorder="0" applyAlignment="0" applyProtection="0"/>
    <xf numFmtId="0" fontId="2" fillId="0" borderId="0"/>
  </cellStyleXfs>
  <cellXfs count="188">
    <xf numFmtId="0" fontId="0" fillId="0" borderId="0" xfId="0"/>
    <xf numFmtId="0" fontId="40" fillId="44" borderId="0" xfId="0" applyFont="1" applyFill="1" applyAlignment="1">
      <alignment horizontal="left" vertical="center"/>
    </xf>
    <xf numFmtId="0" fontId="41" fillId="44" borderId="0" xfId="0" applyFont="1" applyFill="1" applyAlignment="1">
      <alignment horizontal="left" vertical="center"/>
    </xf>
    <xf numFmtId="0" fontId="41" fillId="46" borderId="0" xfId="0" applyFont="1" applyFill="1" applyAlignment="1">
      <alignment vertical="center"/>
    </xf>
    <xf numFmtId="3" fontId="42" fillId="46" borderId="0" xfId="55" applyFont="1" applyFill="1">
      <alignment horizontal="left" vertical="center"/>
      <protection locked="0"/>
    </xf>
    <xf numFmtId="3" fontId="42" fillId="48" borderId="0" xfId="37" applyFont="1" applyFill="1">
      <alignment horizontal="left" vertical="center"/>
      <protection locked="0"/>
    </xf>
    <xf numFmtId="3" fontId="42" fillId="49" borderId="0" xfId="34" applyFont="1" applyFill="1">
      <alignment horizontal="center" vertical="center"/>
      <protection locked="0"/>
    </xf>
    <xf numFmtId="3" fontId="42" fillId="47" borderId="0" xfId="32" applyFont="1" applyFill="1">
      <alignment horizontal="center" vertical="center"/>
      <protection locked="0"/>
    </xf>
    <xf numFmtId="3" fontId="41" fillId="50" borderId="0" xfId="0" applyNumberFormat="1" applyFont="1" applyFill="1" applyAlignment="1">
      <alignment horizontal="center" vertical="center"/>
    </xf>
    <xf numFmtId="164" fontId="41" fillId="50" borderId="0" xfId="0" applyNumberFormat="1" applyFont="1" applyFill="1" applyAlignment="1">
      <alignment horizontal="center" vertical="center"/>
    </xf>
    <xf numFmtId="9" fontId="41" fillId="50" borderId="0" xfId="372" applyFont="1" applyFill="1" applyBorder="1" applyAlignment="1">
      <alignment horizontal="center" vertical="center"/>
    </xf>
    <xf numFmtId="3" fontId="42" fillId="46" borderId="0" xfId="55" applyFont="1" applyFill="1" applyAlignment="1">
      <alignment horizontal="right" vertical="center"/>
      <protection locked="0"/>
    </xf>
    <xf numFmtId="0" fontId="41" fillId="46" borderId="0" xfId="0" applyFont="1" applyFill="1" applyAlignment="1">
      <alignment horizontal="left" vertical="center"/>
    </xf>
    <xf numFmtId="167" fontId="41" fillId="50" borderId="0" xfId="0" applyNumberFormat="1" applyFont="1" applyFill="1" applyAlignment="1">
      <alignment horizontal="center" vertical="center"/>
    </xf>
    <xf numFmtId="0" fontId="41" fillId="44" borderId="0" xfId="0" applyFont="1" applyFill="1" applyAlignment="1">
      <alignment horizontal="center" vertical="center"/>
    </xf>
    <xf numFmtId="3" fontId="42" fillId="48" borderId="0" xfId="37" applyFont="1" applyFill="1" applyAlignment="1">
      <alignment horizontal="right" vertical="center"/>
      <protection locked="0"/>
    </xf>
    <xf numFmtId="0" fontId="41" fillId="52" borderId="0" xfId="0" applyFont="1" applyFill="1" applyAlignment="1">
      <alignment vertical="center"/>
    </xf>
    <xf numFmtId="0" fontId="41" fillId="52" borderId="0" xfId="0" applyFont="1" applyFill="1" applyAlignment="1">
      <alignment horizontal="right" vertical="center"/>
    </xf>
    <xf numFmtId="0" fontId="41" fillId="52" borderId="0" xfId="0" applyFont="1" applyFill="1" applyAlignment="1">
      <alignment horizontal="left" vertical="center"/>
    </xf>
    <xf numFmtId="164" fontId="42" fillId="53" borderId="0" xfId="23" applyFont="1" applyFill="1">
      <alignment horizontal="center" vertical="center"/>
      <protection locked="0"/>
    </xf>
    <xf numFmtId="3" fontId="42" fillId="45" borderId="0" xfId="55" applyFont="1" applyFill="1">
      <alignment horizontal="left" vertical="center"/>
      <protection locked="0"/>
    </xf>
    <xf numFmtId="0" fontId="41" fillId="46" borderId="0" xfId="371" applyFont="1" applyFill="1" applyAlignment="1">
      <alignment vertical="center"/>
    </xf>
    <xf numFmtId="164" fontId="42" fillId="47" borderId="0" xfId="32" applyNumberFormat="1" applyFont="1" applyFill="1">
      <alignment horizontal="center" vertical="center"/>
      <protection locked="0"/>
    </xf>
    <xf numFmtId="0" fontId="44" fillId="52" borderId="0" xfId="0" applyFont="1" applyFill="1" applyAlignment="1">
      <alignment vertical="center"/>
    </xf>
    <xf numFmtId="0" fontId="41" fillId="46" borderId="0" xfId="371" applyFont="1" applyFill="1"/>
    <xf numFmtId="1" fontId="41" fillId="46" borderId="0" xfId="0" applyNumberFormat="1" applyFont="1" applyFill="1" applyAlignment="1">
      <alignment horizontal="left" vertical="center"/>
    </xf>
    <xf numFmtId="0" fontId="45" fillId="52" borderId="0" xfId="0" applyFont="1" applyFill="1" applyAlignment="1">
      <alignment vertical="center"/>
    </xf>
    <xf numFmtId="0" fontId="46" fillId="52" borderId="0" xfId="0" applyFont="1" applyFill="1" applyAlignment="1">
      <alignment horizontal="left" vertical="center"/>
    </xf>
    <xf numFmtId="4" fontId="42" fillId="53" borderId="0" xfId="23" applyNumberFormat="1" applyFont="1" applyFill="1">
      <alignment horizontal="center" vertical="center"/>
      <protection locked="0"/>
    </xf>
    <xf numFmtId="164" fontId="42" fillId="53" borderId="0" xfId="22" applyNumberFormat="1" applyFont="1" applyFill="1">
      <alignment horizontal="center" vertical="center"/>
      <protection locked="0"/>
    </xf>
    <xf numFmtId="0" fontId="41" fillId="44" borderId="0" xfId="0" applyFont="1" applyFill="1" applyAlignment="1">
      <alignment vertical="center"/>
    </xf>
    <xf numFmtId="3" fontId="41" fillId="44" borderId="0" xfId="0" applyNumberFormat="1" applyFont="1" applyFill="1" applyAlignment="1">
      <alignment horizontal="center" vertical="center"/>
    </xf>
    <xf numFmtId="0" fontId="44" fillId="52" borderId="0" xfId="371" applyFont="1" applyFill="1"/>
    <xf numFmtId="1" fontId="41" fillId="52" borderId="0" xfId="0" applyNumberFormat="1" applyFont="1" applyFill="1" applyAlignment="1">
      <alignment horizontal="left" vertical="center"/>
    </xf>
    <xf numFmtId="1" fontId="41" fillId="51" borderId="0" xfId="0" applyNumberFormat="1" applyFont="1" applyFill="1" applyAlignment="1">
      <alignment horizontal="center" vertical="center"/>
    </xf>
    <xf numFmtId="1" fontId="41" fillId="46" borderId="0" xfId="0" applyNumberFormat="1" applyFont="1" applyFill="1" applyAlignment="1">
      <alignment horizontal="right" vertical="center"/>
    </xf>
    <xf numFmtId="168" fontId="41" fillId="50" borderId="0" xfId="0" applyNumberFormat="1" applyFont="1" applyFill="1" applyAlignment="1">
      <alignment horizontal="center" vertical="center"/>
    </xf>
    <xf numFmtId="3" fontId="41" fillId="52" borderId="0" xfId="0" applyNumberFormat="1" applyFont="1" applyFill="1" applyAlignment="1">
      <alignment horizontal="center" vertical="center" wrapText="1"/>
    </xf>
    <xf numFmtId="168" fontId="42" fillId="53" borderId="0" xfId="22" applyNumberFormat="1" applyFont="1" applyFill="1">
      <alignment horizontal="center" vertical="center"/>
      <protection locked="0"/>
    </xf>
    <xf numFmtId="3" fontId="42" fillId="53" borderId="0" xfId="22" applyFont="1" applyFill="1">
      <alignment horizontal="center" vertical="center"/>
      <protection locked="0"/>
    </xf>
    <xf numFmtId="168" fontId="41" fillId="44" borderId="0" xfId="0" applyNumberFormat="1" applyFont="1" applyFill="1" applyAlignment="1">
      <alignment horizontal="center" vertical="center"/>
    </xf>
    <xf numFmtId="0" fontId="43" fillId="54" borderId="0" xfId="0" applyFont="1" applyFill="1" applyAlignment="1">
      <alignment vertical="center"/>
    </xf>
    <xf numFmtId="3" fontId="44" fillId="52" borderId="0" xfId="0" applyNumberFormat="1" applyFont="1" applyFill="1" applyAlignment="1">
      <alignment horizontal="left" vertical="center" wrapText="1"/>
    </xf>
    <xf numFmtId="169" fontId="41" fillId="50" borderId="0" xfId="0" applyNumberFormat="1" applyFont="1" applyFill="1" applyAlignment="1">
      <alignment horizontal="center" vertical="center"/>
    </xf>
    <xf numFmtId="3" fontId="48" fillId="55" borderId="0" xfId="75" applyFont="1" applyFill="1">
      <alignment horizontal="center" vertical="center"/>
      <protection locked="0"/>
    </xf>
    <xf numFmtId="3" fontId="42" fillId="46" borderId="0" xfId="55" applyFont="1" applyFill="1" applyAlignment="1">
      <alignment horizontal="left" vertical="center" indent="3"/>
      <protection locked="0"/>
    </xf>
    <xf numFmtId="3" fontId="11" fillId="8" borderId="0" xfId="19">
      <alignment horizontal="center" vertical="center"/>
      <protection locked="0"/>
    </xf>
    <xf numFmtId="3" fontId="41" fillId="51" borderId="0" xfId="0" applyNumberFormat="1" applyFont="1" applyFill="1" applyAlignment="1">
      <alignment horizontal="center" vertical="center"/>
    </xf>
    <xf numFmtId="3" fontId="43" fillId="50" borderId="0" xfId="0" applyNumberFormat="1" applyFont="1" applyFill="1" applyAlignment="1">
      <alignment horizontal="center" vertical="center"/>
    </xf>
    <xf numFmtId="0" fontId="32" fillId="57" borderId="10" xfId="0" applyFont="1" applyFill="1" applyBorder="1"/>
    <xf numFmtId="0" fontId="32" fillId="57" borderId="11" xfId="0" applyFont="1" applyFill="1" applyBorder="1"/>
    <xf numFmtId="0" fontId="32" fillId="57" borderId="12" xfId="0" applyFont="1" applyFill="1" applyBorder="1"/>
    <xf numFmtId="3" fontId="11" fillId="4" borderId="0" xfId="22">
      <alignment horizontal="center" vertical="center"/>
      <protection locked="0"/>
    </xf>
    <xf numFmtId="3" fontId="50" fillId="12" borderId="0" xfId="27" applyFont="1" applyAlignment="1">
      <alignment horizontal="center" vertical="center"/>
      <protection locked="0"/>
    </xf>
    <xf numFmtId="3" fontId="11" fillId="4" borderId="0" xfId="22" applyAlignment="1">
      <alignment horizontal="left" vertical="center"/>
      <protection locked="0"/>
    </xf>
    <xf numFmtId="0" fontId="19" fillId="0" borderId="0" xfId="0" applyFont="1"/>
    <xf numFmtId="3" fontId="41" fillId="58" borderId="0" xfId="0" applyNumberFormat="1" applyFont="1" applyFill="1" applyAlignment="1">
      <alignment horizontal="center" vertical="center"/>
    </xf>
    <xf numFmtId="3" fontId="11" fillId="59" borderId="0" xfId="22" applyFill="1">
      <alignment horizontal="center" vertical="center"/>
      <protection locked="0"/>
    </xf>
    <xf numFmtId="3" fontId="51" fillId="28" borderId="0" xfId="85" applyFont="1">
      <alignment vertical="center"/>
    </xf>
    <xf numFmtId="3" fontId="52" fillId="12" borderId="0" xfId="27" applyFont="1" applyAlignment="1">
      <alignment horizontal="center" vertical="center"/>
      <protection locked="0"/>
    </xf>
    <xf numFmtId="3" fontId="11" fillId="12" borderId="0" xfId="27" applyAlignment="1">
      <alignment horizontal="center" vertical="center"/>
      <protection locked="0"/>
    </xf>
    <xf numFmtId="0" fontId="0" fillId="0" borderId="0" xfId="0" applyAlignment="1">
      <alignment horizontal="center"/>
    </xf>
    <xf numFmtId="170" fontId="41" fillId="50" borderId="0" xfId="372" applyNumberFormat="1" applyFont="1" applyFill="1" applyBorder="1" applyAlignment="1">
      <alignment horizontal="center" vertical="center"/>
    </xf>
    <xf numFmtId="3" fontId="53" fillId="53" borderId="0" xfId="22" applyFont="1" applyFill="1">
      <alignment horizontal="center" vertical="center"/>
      <protection locked="0"/>
    </xf>
    <xf numFmtId="3" fontId="11" fillId="56" borderId="0" xfId="22" applyFill="1">
      <alignment horizontal="center" vertical="center"/>
      <protection locked="0"/>
    </xf>
    <xf numFmtId="3" fontId="11" fillId="60" borderId="0" xfId="22" applyFill="1">
      <alignment horizontal="center" vertical="center"/>
      <protection locked="0"/>
    </xf>
    <xf numFmtId="3" fontId="0" fillId="0" borderId="0" xfId="0" applyNumberFormat="1"/>
    <xf numFmtId="9" fontId="41" fillId="50" borderId="0" xfId="0" applyNumberFormat="1" applyFont="1" applyFill="1" applyAlignment="1">
      <alignment horizontal="center" vertical="center"/>
    </xf>
    <xf numFmtId="0" fontId="0" fillId="61" borderId="0" xfId="0" applyFill="1"/>
    <xf numFmtId="3" fontId="42" fillId="45" borderId="0" xfId="55" applyFont="1" applyFill="1" applyAlignment="1">
      <alignment horizontal="center" vertical="center"/>
      <protection locked="0"/>
    </xf>
    <xf numFmtId="0" fontId="43" fillId="54" borderId="0" xfId="0" applyFont="1" applyFill="1" applyAlignment="1">
      <alignment horizontal="center" vertical="center"/>
    </xf>
    <xf numFmtId="0" fontId="41" fillId="52" borderId="0" xfId="0" applyFont="1" applyFill="1" applyAlignment="1">
      <alignment horizontal="center" vertical="center"/>
    </xf>
    <xf numFmtId="3" fontId="54" fillId="12" borderId="0" xfId="27" applyFont="1" applyAlignment="1">
      <alignment horizontal="center" vertical="center"/>
      <protection locked="0"/>
    </xf>
    <xf numFmtId="4" fontId="41" fillId="50" borderId="0" xfId="0" applyNumberFormat="1" applyFont="1" applyFill="1" applyAlignment="1">
      <alignment horizontal="center" vertical="center"/>
    </xf>
    <xf numFmtId="3" fontId="47" fillId="50" borderId="0" xfId="0" applyNumberFormat="1" applyFont="1" applyFill="1" applyAlignment="1">
      <alignment horizontal="center" vertical="center"/>
    </xf>
    <xf numFmtId="3" fontId="11" fillId="57" borderId="0" xfId="22" applyFill="1">
      <alignment horizontal="center" vertical="center"/>
      <protection locked="0"/>
    </xf>
    <xf numFmtId="164" fontId="41" fillId="58" borderId="0" xfId="0" applyNumberFormat="1" applyFont="1" applyFill="1" applyAlignment="1">
      <alignment horizontal="center" vertical="center"/>
    </xf>
    <xf numFmtId="1" fontId="0" fillId="0" borderId="0" xfId="0" applyNumberFormat="1"/>
    <xf numFmtId="3" fontId="55" fillId="62" borderId="0" xfId="85" applyFont="1" applyFill="1">
      <alignment vertical="center"/>
    </xf>
    <xf numFmtId="3" fontId="56" fillId="46" borderId="0" xfId="0" applyNumberFormat="1" applyFont="1" applyFill="1" applyAlignment="1" applyProtection="1">
      <alignment horizontal="left" vertical="center"/>
      <protection locked="0"/>
    </xf>
    <xf numFmtId="3" fontId="56" fillId="46" borderId="13" xfId="0" applyNumberFormat="1" applyFont="1" applyFill="1" applyBorder="1" applyAlignment="1" applyProtection="1">
      <alignment horizontal="left" vertical="center"/>
      <protection locked="0"/>
    </xf>
    <xf numFmtId="3" fontId="57" fillId="63" borderId="0" xfId="75" applyFont="1" applyFill="1">
      <alignment horizontal="center" vertical="center"/>
      <protection locked="0"/>
    </xf>
    <xf numFmtId="9" fontId="56" fillId="64" borderId="0" xfId="0" applyNumberFormat="1" applyFont="1" applyFill="1" applyAlignment="1">
      <alignment horizontal="center" vertical="center"/>
    </xf>
    <xf numFmtId="9" fontId="56" fillId="65" borderId="0" xfId="372" applyFont="1" applyFill="1" applyBorder="1" applyAlignment="1">
      <alignment horizontal="center" vertical="center" wrapText="1"/>
    </xf>
    <xf numFmtId="4" fontId="11" fillId="8" borderId="0" xfId="20" applyNumberFormat="1">
      <alignment horizontal="center" vertical="center"/>
      <protection locked="0"/>
    </xf>
    <xf numFmtId="9" fontId="56" fillId="8" borderId="13" xfId="372" applyFont="1" applyFill="1" applyBorder="1" applyAlignment="1" applyProtection="1">
      <alignment horizontal="center" vertical="center"/>
      <protection locked="0"/>
    </xf>
    <xf numFmtId="9" fontId="11" fillId="64" borderId="0" xfId="372" applyFont="1" applyFill="1" applyAlignment="1" applyProtection="1">
      <alignment horizontal="center" vertical="center"/>
      <protection locked="0"/>
    </xf>
    <xf numFmtId="9" fontId="56" fillId="8" borderId="0" xfId="372" applyFont="1" applyFill="1" applyAlignment="1" applyProtection="1">
      <alignment horizontal="center" vertical="center"/>
      <protection locked="0"/>
    </xf>
    <xf numFmtId="9" fontId="56" fillId="64" borderId="0" xfId="372" applyFont="1" applyFill="1" applyAlignment="1" applyProtection="1">
      <alignment horizontal="center" vertical="center"/>
      <protection locked="0"/>
    </xf>
    <xf numFmtId="0" fontId="0" fillId="0" borderId="0" xfId="0" applyAlignment="1">
      <alignment horizontal="left"/>
    </xf>
    <xf numFmtId="0" fontId="58" fillId="0" borderId="0" xfId="0" applyFont="1"/>
    <xf numFmtId="0" fontId="59" fillId="0" borderId="0" xfId="0" applyFont="1"/>
    <xf numFmtId="10" fontId="41" fillId="50" borderId="0" xfId="372" applyNumberFormat="1" applyFont="1" applyFill="1" applyBorder="1" applyAlignment="1">
      <alignment horizontal="center" vertical="center"/>
    </xf>
    <xf numFmtId="10" fontId="0" fillId="0" borderId="0" xfId="372" applyNumberFormat="1" applyFont="1"/>
    <xf numFmtId="3" fontId="60" fillId="48" borderId="0" xfId="37" applyFont="1" applyFill="1">
      <alignment horizontal="left" vertical="center"/>
      <protection locked="0"/>
    </xf>
    <xf numFmtId="0" fontId="61" fillId="61" borderId="0" xfId="0" applyFont="1" applyFill="1"/>
    <xf numFmtId="3" fontId="60" fillId="4" borderId="0" xfId="22" applyFont="1" applyAlignment="1">
      <alignment horizontal="left" vertical="center"/>
      <protection locked="0"/>
    </xf>
    <xf numFmtId="3" fontId="60" fillId="4" borderId="0" xfId="22" applyFont="1">
      <alignment horizontal="center" vertical="center"/>
      <protection locked="0"/>
    </xf>
    <xf numFmtId="0" fontId="61" fillId="0" borderId="0" xfId="0" applyFont="1"/>
    <xf numFmtId="3" fontId="62" fillId="50" borderId="0" xfId="0" applyNumberFormat="1" applyFont="1" applyFill="1" applyAlignment="1">
      <alignment horizontal="center" vertical="center"/>
    </xf>
    <xf numFmtId="0" fontId="63" fillId="0" borderId="0" xfId="0" applyFont="1"/>
    <xf numFmtId="0" fontId="63" fillId="66" borderId="0" xfId="0" applyFont="1" applyFill="1"/>
    <xf numFmtId="0" fontId="63" fillId="66" borderId="0" xfId="0" applyFont="1" applyFill="1" applyAlignment="1">
      <alignment horizontal="center"/>
    </xf>
    <xf numFmtId="0" fontId="63" fillId="66" borderId="0" xfId="0" applyFont="1" applyFill="1" applyAlignment="1">
      <alignment horizontal="right"/>
    </xf>
    <xf numFmtId="164" fontId="0" fillId="0" borderId="0" xfId="0" applyNumberFormat="1"/>
    <xf numFmtId="9" fontId="0" fillId="0" borderId="0" xfId="0" applyNumberFormat="1"/>
    <xf numFmtId="4" fontId="0" fillId="0" borderId="0" xfId="0" applyNumberFormat="1"/>
    <xf numFmtId="167" fontId="0" fillId="0" borderId="0" xfId="0" applyNumberFormat="1"/>
    <xf numFmtId="1" fontId="41" fillId="50" borderId="0" xfId="0" applyNumberFormat="1" applyFont="1" applyFill="1" applyAlignment="1">
      <alignment horizontal="center" vertical="center"/>
    </xf>
    <xf numFmtId="168" fontId="0" fillId="0" borderId="0" xfId="0" applyNumberFormat="1"/>
    <xf numFmtId="3" fontId="11" fillId="2" borderId="0" xfId="37">
      <alignment horizontal="left" vertical="center"/>
      <protection locked="0"/>
    </xf>
    <xf numFmtId="0" fontId="64" fillId="69" borderId="0" xfId="0" applyFont="1" applyFill="1" applyAlignment="1">
      <alignment horizontal="left" vertical="center"/>
    </xf>
    <xf numFmtId="0" fontId="64" fillId="69" borderId="0" xfId="371" applyFont="1" applyFill="1"/>
    <xf numFmtId="0" fontId="41" fillId="67" borderId="0" xfId="0" applyFont="1" applyFill="1" applyAlignment="1">
      <alignment vertical="center" wrapText="1"/>
    </xf>
    <xf numFmtId="3" fontId="64" fillId="67" borderId="0" xfId="0" applyNumberFormat="1" applyFont="1" applyFill="1" applyAlignment="1">
      <alignment vertical="center" wrapText="1"/>
    </xf>
    <xf numFmtId="3" fontId="50" fillId="12" borderId="0" xfId="27" applyFont="1" applyAlignment="1">
      <alignment vertical="center"/>
      <protection locked="0"/>
    </xf>
    <xf numFmtId="3" fontId="41" fillId="68" borderId="0" xfId="0" applyNumberFormat="1" applyFont="1" applyFill="1" applyAlignment="1">
      <alignment vertical="center"/>
    </xf>
    <xf numFmtId="3" fontId="41" fillId="50" borderId="0" xfId="0" applyNumberFormat="1" applyFont="1" applyFill="1" applyAlignment="1">
      <alignment vertical="center"/>
    </xf>
    <xf numFmtId="164" fontId="41" fillId="68" borderId="0" xfId="0" applyNumberFormat="1" applyFont="1" applyFill="1" applyAlignment="1">
      <alignment vertical="center"/>
    </xf>
    <xf numFmtId="164" fontId="41" fillId="50" borderId="0" xfId="0" applyNumberFormat="1" applyFont="1" applyFill="1" applyAlignment="1">
      <alignment vertical="center"/>
    </xf>
    <xf numFmtId="9" fontId="41" fillId="68" borderId="0" xfId="372" applyFont="1" applyFill="1" applyBorder="1" applyAlignment="1">
      <alignment vertical="center"/>
    </xf>
    <xf numFmtId="9" fontId="41" fillId="50" borderId="0" xfId="372" applyFont="1" applyFill="1" applyBorder="1" applyAlignment="1">
      <alignment vertical="center"/>
    </xf>
    <xf numFmtId="3" fontId="43" fillId="68" borderId="0" xfId="0" applyNumberFormat="1" applyFont="1" applyFill="1" applyAlignment="1">
      <alignment vertical="center"/>
    </xf>
    <xf numFmtId="3" fontId="43" fillId="50" borderId="0" xfId="0" applyNumberFormat="1" applyFont="1" applyFill="1" applyAlignment="1">
      <alignment vertical="center"/>
    </xf>
    <xf numFmtId="170" fontId="41" fillId="68" borderId="0" xfId="372" applyNumberFormat="1" applyFont="1" applyFill="1" applyBorder="1" applyAlignment="1">
      <alignment vertical="center"/>
    </xf>
    <xf numFmtId="170" fontId="41" fillId="50" borderId="0" xfId="372" applyNumberFormat="1" applyFont="1" applyFill="1" applyBorder="1" applyAlignment="1">
      <alignment vertical="center"/>
    </xf>
    <xf numFmtId="3" fontId="42" fillId="70" borderId="0" xfId="32" applyFont="1" applyFill="1" applyAlignment="1">
      <alignment vertical="center"/>
      <protection locked="0"/>
    </xf>
    <xf numFmtId="3" fontId="42" fillId="47" borderId="0" xfId="32" applyFont="1" applyFill="1" applyAlignment="1">
      <alignment vertical="center"/>
      <protection locked="0"/>
    </xf>
    <xf numFmtId="164" fontId="42" fillId="70" borderId="0" xfId="32" applyNumberFormat="1" applyFont="1" applyFill="1" applyAlignment="1">
      <alignment vertical="center"/>
      <protection locked="0"/>
    </xf>
    <xf numFmtId="164" fontId="42" fillId="47" borderId="0" xfId="32" applyNumberFormat="1" applyFont="1" applyFill="1" applyAlignment="1">
      <alignment vertical="center"/>
      <protection locked="0"/>
    </xf>
    <xf numFmtId="167" fontId="41" fillId="68" borderId="0" xfId="0" applyNumberFormat="1" applyFont="1" applyFill="1" applyAlignment="1">
      <alignment vertical="center"/>
    </xf>
    <xf numFmtId="167" fontId="41" fillId="50" borderId="0" xfId="0" applyNumberFormat="1" applyFont="1" applyFill="1" applyAlignment="1">
      <alignment vertical="center"/>
    </xf>
    <xf numFmtId="4" fontId="41" fillId="68" borderId="0" xfId="0" applyNumberFormat="1" applyFont="1" applyFill="1" applyAlignment="1">
      <alignment vertical="center"/>
    </xf>
    <xf numFmtId="4" fontId="41" fillId="50" borderId="0" xfId="0" applyNumberFormat="1" applyFont="1" applyFill="1" applyAlignment="1">
      <alignment vertical="center"/>
    </xf>
    <xf numFmtId="168" fontId="41" fillId="68" borderId="0" xfId="0" applyNumberFormat="1" applyFont="1" applyFill="1" applyAlignment="1">
      <alignment vertical="center"/>
    </xf>
    <xf numFmtId="168" fontId="41" fillId="50" borderId="0" xfId="0" applyNumberFormat="1" applyFont="1" applyFill="1" applyAlignment="1">
      <alignment vertical="center"/>
    </xf>
    <xf numFmtId="3" fontId="41" fillId="68" borderId="0" xfId="0" applyNumberFormat="1" applyFont="1" applyFill="1" applyAlignment="1">
      <alignment vertical="center" wrapText="1"/>
    </xf>
    <xf numFmtId="3" fontId="41" fillId="52" borderId="0" xfId="0" applyNumberFormat="1" applyFont="1" applyFill="1" applyAlignment="1">
      <alignment vertical="center" wrapText="1"/>
    </xf>
    <xf numFmtId="0" fontId="3" fillId="0" borderId="0" xfId="0" applyFont="1"/>
    <xf numFmtId="3" fontId="42" fillId="0" borderId="0" xfId="55" applyFont="1" applyFill="1" applyAlignment="1">
      <alignment horizontal="center" vertical="center"/>
      <protection locked="0"/>
    </xf>
    <xf numFmtId="0" fontId="41" fillId="0" borderId="0" xfId="0" applyFont="1" applyAlignment="1">
      <alignment horizontal="center" vertical="center"/>
    </xf>
    <xf numFmtId="1" fontId="41" fillId="0" borderId="0" xfId="0" applyNumberFormat="1" applyFont="1" applyAlignment="1">
      <alignment horizontal="center" vertical="center"/>
    </xf>
    <xf numFmtId="0" fontId="41" fillId="0" borderId="0" xfId="0" quotePrefix="1" applyFont="1" applyAlignment="1">
      <alignment horizontal="center" vertical="center"/>
    </xf>
    <xf numFmtId="0" fontId="65" fillId="0" borderId="0" xfId="0" applyFont="1" applyAlignment="1">
      <alignment horizontal="center"/>
    </xf>
    <xf numFmtId="2" fontId="41" fillId="0" borderId="0" xfId="0" applyNumberFormat="1" applyFont="1" applyAlignment="1">
      <alignment horizontal="center" vertical="center"/>
    </xf>
    <xf numFmtId="1" fontId="43" fillId="0" borderId="0" xfId="0" applyNumberFormat="1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3" fontId="11" fillId="69" borderId="0" xfId="55" applyFill="1">
      <alignment horizontal="left" vertical="center"/>
      <protection locked="0"/>
    </xf>
    <xf numFmtId="3" fontId="66" fillId="69" borderId="0" xfId="55" applyFont="1" applyFill="1">
      <alignment horizontal="left" vertical="center"/>
      <protection locked="0"/>
    </xf>
    <xf numFmtId="1" fontId="66" fillId="69" borderId="0" xfId="0" applyNumberFormat="1" applyFont="1" applyFill="1" applyAlignment="1">
      <alignment horizontal="left" vertical="center"/>
    </xf>
    <xf numFmtId="3" fontId="0" fillId="0" borderId="0" xfId="37" applyFont="1" applyFill="1">
      <alignment horizontal="left" vertical="center"/>
      <protection locked="0"/>
    </xf>
    <xf numFmtId="0" fontId="11" fillId="69" borderId="0" xfId="55" applyNumberFormat="1" applyFill="1">
      <alignment horizontal="left" vertical="center"/>
      <protection locked="0"/>
    </xf>
    <xf numFmtId="0" fontId="11" fillId="2" borderId="0" xfId="37" applyNumberFormat="1">
      <alignment horizontal="left" vertical="center"/>
      <protection locked="0"/>
    </xf>
    <xf numFmtId="2" fontId="11" fillId="69" borderId="0" xfId="55" applyNumberFormat="1" applyFill="1">
      <alignment horizontal="left" vertical="center"/>
      <protection locked="0"/>
    </xf>
    <xf numFmtId="1" fontId="11" fillId="69" borderId="0" xfId="55" applyNumberFormat="1" applyFill="1">
      <alignment horizontal="left" vertical="center"/>
      <protection locked="0"/>
    </xf>
    <xf numFmtId="0" fontId="64" fillId="69" borderId="0" xfId="371" applyFont="1" applyFill="1" applyAlignment="1">
      <alignment horizontal="left"/>
    </xf>
    <xf numFmtId="3" fontId="60" fillId="56" borderId="0" xfId="22" applyFont="1" applyFill="1" applyAlignment="1">
      <alignment horizontal="left" vertical="center"/>
      <protection locked="0"/>
    </xf>
    <xf numFmtId="3" fontId="60" fillId="56" borderId="0" xfId="22" applyFont="1" applyFill="1">
      <alignment horizontal="center" vertical="center"/>
      <protection locked="0"/>
    </xf>
    <xf numFmtId="3" fontId="60" fillId="8" borderId="0" xfId="19" applyFont="1">
      <alignment horizontal="center" vertical="center"/>
      <protection locked="0"/>
    </xf>
    <xf numFmtId="0" fontId="2" fillId="0" borderId="0" xfId="373"/>
    <xf numFmtId="3" fontId="43" fillId="0" borderId="0" xfId="34" applyFont="1" applyFill="1" applyAlignment="1">
      <alignment horizontal="right" vertical="center"/>
      <protection locked="0"/>
    </xf>
    <xf numFmtId="1" fontId="43" fillId="0" borderId="0" xfId="373" applyNumberFormat="1" applyFont="1" applyAlignment="1">
      <alignment horizontal="center" vertical="center"/>
    </xf>
    <xf numFmtId="3" fontId="43" fillId="0" borderId="0" xfId="37" applyFont="1" applyFill="1">
      <alignment horizontal="left" vertical="center"/>
      <protection locked="0"/>
    </xf>
    <xf numFmtId="3" fontId="67" fillId="71" borderId="0" xfId="34" applyFont="1" applyFill="1" applyAlignment="1">
      <alignment horizontal="right" vertical="center"/>
      <protection locked="0"/>
    </xf>
    <xf numFmtId="1" fontId="67" fillId="71" borderId="0" xfId="373" applyNumberFormat="1" applyFont="1" applyFill="1" applyAlignment="1">
      <alignment horizontal="center" vertical="center"/>
    </xf>
    <xf numFmtId="3" fontId="67" fillId="71" borderId="0" xfId="37" applyFont="1" applyFill="1">
      <alignment horizontal="left" vertical="center"/>
      <protection locked="0"/>
    </xf>
    <xf numFmtId="3" fontId="42" fillId="0" borderId="0" xfId="34" applyFont="1" applyFill="1" applyAlignment="1">
      <alignment horizontal="right" vertical="center"/>
      <protection locked="0"/>
    </xf>
    <xf numFmtId="1" fontId="41" fillId="0" borderId="0" xfId="373" applyNumberFormat="1" applyFont="1" applyAlignment="1">
      <alignment horizontal="center" vertical="center"/>
    </xf>
    <xf numFmtId="3" fontId="2" fillId="0" borderId="0" xfId="37" applyFont="1" applyFill="1">
      <alignment horizontal="left" vertical="center"/>
      <protection locked="0"/>
    </xf>
    <xf numFmtId="1" fontId="2" fillId="0" borderId="0" xfId="373" applyNumberFormat="1" applyAlignment="1">
      <alignment horizontal="right" vertical="center"/>
    </xf>
    <xf numFmtId="0" fontId="2" fillId="0" borderId="0" xfId="371" applyFont="1" applyAlignment="1">
      <alignment horizontal="right"/>
    </xf>
    <xf numFmtId="0" fontId="2" fillId="0" borderId="0" xfId="371" applyFont="1"/>
    <xf numFmtId="3" fontId="68" fillId="68" borderId="0" xfId="0" applyNumberFormat="1" applyFont="1" applyFill="1" applyAlignment="1">
      <alignment vertical="center"/>
    </xf>
    <xf numFmtId="3" fontId="68" fillId="50" borderId="0" xfId="0" applyNumberFormat="1" applyFont="1" applyFill="1" applyAlignment="1">
      <alignment vertical="center"/>
    </xf>
    <xf numFmtId="3" fontId="1" fillId="69" borderId="0" xfId="55" applyFont="1" applyFill="1">
      <alignment horizontal="left" vertical="center"/>
      <protection locked="0"/>
    </xf>
    <xf numFmtId="0" fontId="1" fillId="69" borderId="0" xfId="55" applyNumberFormat="1" applyFont="1" applyFill="1">
      <alignment horizontal="left" vertical="center"/>
      <protection locked="0"/>
    </xf>
    <xf numFmtId="1" fontId="1" fillId="69" borderId="0" xfId="55" applyNumberFormat="1" applyFont="1" applyFill="1">
      <alignment horizontal="left" vertical="center"/>
      <protection locked="0"/>
    </xf>
    <xf numFmtId="2" fontId="1" fillId="69" borderId="0" xfId="55" applyNumberFormat="1" applyFont="1" applyFill="1">
      <alignment horizontal="left" vertical="center"/>
      <protection locked="0"/>
    </xf>
    <xf numFmtId="3" fontId="11" fillId="56" borderId="0" xfId="22" applyFill="1" applyAlignment="1">
      <alignment horizontal="left" vertical="center"/>
      <protection locked="0"/>
    </xf>
    <xf numFmtId="0" fontId="0" fillId="60" borderId="0" xfId="0" applyFill="1"/>
    <xf numFmtId="3" fontId="11" fillId="15" borderId="0" xfId="22" applyFill="1" applyAlignment="1">
      <alignment horizontal="left" vertical="center"/>
      <protection locked="0"/>
    </xf>
    <xf numFmtId="3" fontId="60" fillId="15" borderId="0" xfId="22" applyFont="1" applyFill="1" applyAlignment="1">
      <alignment horizontal="left" vertical="center"/>
      <protection locked="0"/>
    </xf>
    <xf numFmtId="3" fontId="60" fillId="15" borderId="0" xfId="22" applyFont="1" applyFill="1">
      <alignment horizontal="center" vertical="center"/>
      <protection locked="0"/>
    </xf>
    <xf numFmtId="0" fontId="41" fillId="72" borderId="0" xfId="0" applyFont="1" applyFill="1" applyAlignment="1">
      <alignment horizontal="left" vertical="center"/>
    </xf>
    <xf numFmtId="0" fontId="41" fillId="72" borderId="0" xfId="0" applyFont="1" applyFill="1" applyAlignment="1">
      <alignment vertical="center"/>
    </xf>
    <xf numFmtId="0" fontId="41" fillId="72" borderId="0" xfId="0" applyFont="1" applyFill="1" applyAlignment="1">
      <alignment horizontal="center" vertical="center"/>
    </xf>
    <xf numFmtId="3" fontId="11" fillId="15" borderId="0" xfId="22" applyFill="1">
      <alignment horizontal="center" vertical="center"/>
      <protection locked="0"/>
    </xf>
    <xf numFmtId="3" fontId="42" fillId="70" borderId="0" xfId="32" applyFont="1" applyFill="1" applyAlignment="1" applyProtection="1">
      <alignment vertical="center"/>
    </xf>
  </cellXfs>
  <cellStyles count="374">
    <cellStyle name="20 % - Accent1" xfId="90" builtinId="30" hidden="1" customBuiltin="1"/>
    <cellStyle name="20 % - Accent2" xfId="92" builtinId="34" hidden="1" customBuiltin="1"/>
    <cellStyle name="20 % - Accent3" xfId="94" builtinId="38" hidden="1" customBuiltin="1"/>
    <cellStyle name="20 % - Accent4" xfId="96" builtinId="42" hidden="1" customBuiltin="1"/>
    <cellStyle name="20 % - Accent5" xfId="98" builtinId="46" hidden="1" customBuiltin="1"/>
    <cellStyle name="20 % - Accent6" xfId="100" builtinId="50" hidden="1" customBuiltin="1"/>
    <cellStyle name="40 % - Accent1" xfId="91" builtinId="31" hidden="1" customBuiltin="1"/>
    <cellStyle name="40 % - Accent2" xfId="93" builtinId="35" hidden="1" customBuiltin="1"/>
    <cellStyle name="40 % - Accent3" xfId="95" builtinId="39" hidden="1" customBuiltin="1"/>
    <cellStyle name="40 % - Accent4" xfId="97" builtinId="43" hidden="1" customBuiltin="1"/>
    <cellStyle name="40 % - Accent5" xfId="99" builtinId="47" hidden="1" customBuiltin="1"/>
    <cellStyle name="40 % - Accent6" xfId="101" builtinId="51" hidden="1" customBuiltin="1"/>
    <cellStyle name="60 % - Accent1" xfId="120" builtinId="32" hidden="1"/>
    <cellStyle name="60 % - Accent2" xfId="122" builtinId="36" hidden="1"/>
    <cellStyle name="60 % - Accent3" xfId="124" builtinId="40" hidden="1"/>
    <cellStyle name="60 % - Accent4" xfId="126" builtinId="44" hidden="1"/>
    <cellStyle name="60 % - Accent5" xfId="128" builtinId="48" hidden="1"/>
    <cellStyle name="60 % - Accent6" xfId="130" builtinId="52" hidden="1"/>
    <cellStyle name="Accent1" xfId="119" builtinId="29" hidden="1"/>
    <cellStyle name="Accent2" xfId="121" builtinId="33" hidden="1"/>
    <cellStyle name="Accent3" xfId="123" builtinId="37" hidden="1"/>
    <cellStyle name="Accent4" xfId="125" builtinId="41" hidden="1"/>
    <cellStyle name="Accent5" xfId="127" builtinId="45" hidden="1"/>
    <cellStyle name="Accent6" xfId="129" builtinId="49" hidden="1"/>
    <cellStyle name="Avertissement" xfId="89" builtinId="11" hidden="1"/>
    <cellStyle name="Calc%C" xfId="18" xr:uid="{00000000-0005-0000-0000-000019000000}"/>
    <cellStyle name="CalcDeciCtr" xfId="23" xr:uid="{00000000-0005-0000-0000-00001A000000}"/>
    <cellStyle name="CalcNbCtr" xfId="22" xr:uid="{00000000-0005-0000-0000-00001B000000}"/>
    <cellStyle name="Calcul" xfId="88" builtinId="22" hidden="1"/>
    <cellStyle name="Cellule liée" xfId="114" builtinId="24" hidden="1"/>
    <cellStyle name="Ctrl%" xfId="73" xr:uid="{00000000-0005-0000-0000-00001F000000}"/>
    <cellStyle name="CtrlDeci" xfId="74" xr:uid="{00000000-0005-0000-0000-000020000000}"/>
    <cellStyle name="CtrlNb" xfId="75" xr:uid="{00000000-0005-0000-0000-000021000000}"/>
    <cellStyle name="DonMod%" xfId="21" xr:uid="{00000000-0005-0000-0000-000022000000}"/>
    <cellStyle name="DonModDeciCtr" xfId="20" xr:uid="{00000000-0005-0000-0000-000023000000}"/>
    <cellStyle name="DonModNbCtre" xfId="19" xr:uid="{00000000-0005-0000-0000-000024000000}"/>
    <cellStyle name="DonUtil%" xfId="16" xr:uid="{00000000-0005-0000-0000-000025000000}"/>
    <cellStyle name="DonUtilDecCtre" xfId="17" xr:uid="{00000000-0005-0000-0000-000026000000}"/>
    <cellStyle name="DonUtilNbCtre" xfId="1" xr:uid="{00000000-0005-0000-0000-000027000000}"/>
    <cellStyle name="Entrée" xfId="112" builtinId="20" hidden="1"/>
    <cellStyle name="Import%" xfId="33" xr:uid="{00000000-0005-0000-0000-000029000000}"/>
    <cellStyle name="ImportDeciCtr" xfId="35" xr:uid="{00000000-0005-0000-0000-00002A000000}"/>
    <cellStyle name="ImportNbCtr" xfId="34" xr:uid="{00000000-0005-0000-0000-00002B000000}"/>
    <cellStyle name="Index%" xfId="30" xr:uid="{00000000-0005-0000-0000-00002C000000}"/>
    <cellStyle name="IndexDeciCtr" xfId="31" xr:uid="{00000000-0005-0000-0000-00002D000000}"/>
    <cellStyle name="IndexNbCtr" xfId="32" xr:uid="{00000000-0005-0000-0000-00002E000000}"/>
    <cellStyle name="Insatisfaisant" xfId="86" builtinId="27" hidden="1"/>
    <cellStyle name="Lien hypertexte" xfId="2" builtinId="8" hidden="1"/>
    <cellStyle name="Lien hypertexte" xfId="4" builtinId="8" hidden="1"/>
    <cellStyle name="Lien hypertexte" xfId="6" builtinId="8" hidden="1"/>
    <cellStyle name="Lien hypertexte" xfId="8" builtinId="8" hidden="1"/>
    <cellStyle name="Lien hypertexte" xfId="10" builtinId="8" hidden="1"/>
    <cellStyle name="Lien hypertexte" xfId="12" builtinId="8" hidden="1"/>
    <cellStyle name="Lien hypertexte" xfId="14" builtinId="8" hidden="1"/>
    <cellStyle name="Lien hypertexte" xfId="39" builtinId="8" hidden="1"/>
    <cellStyle name="Lien hypertexte" xfId="41" builtinId="8" hidden="1"/>
    <cellStyle name="Lien hypertexte" xfId="43" builtinId="8" hidden="1"/>
    <cellStyle name="Lien hypertexte" xfId="45" builtinId="8" hidden="1"/>
    <cellStyle name="Lien hypertexte" xfId="47" builtinId="8" hidden="1"/>
    <cellStyle name="Lien hypertexte" xfId="49" builtinId="8" hidden="1"/>
    <cellStyle name="Lien hypertexte" xfId="51" builtinId="8" hidden="1"/>
    <cellStyle name="Lien hypertexte" xfId="53" builtinId="8" hidden="1"/>
    <cellStyle name="Lien hypertexte" xfId="56" builtinId="8" hidden="1"/>
    <cellStyle name="Lien hypertexte" xfId="58" builtinId="8" hidden="1"/>
    <cellStyle name="Lien hypertexte" xfId="60" builtinId="8" hidden="1"/>
    <cellStyle name="Lien hypertexte" xfId="62" builtinId="8" hidden="1"/>
    <cellStyle name="Lien hypertexte" xfId="64" builtinId="8" hidden="1"/>
    <cellStyle name="Lien hypertexte" xfId="66" builtinId="8" hidden="1"/>
    <cellStyle name="Lien hypertexte" xfId="68" builtinId="8" hidden="1"/>
    <cellStyle name="Lien hypertexte" xfId="71" builtinId="8" hidden="1"/>
    <cellStyle name="Lien hypertexte" xfId="76" builtinId="8" hidden="1"/>
    <cellStyle name="Lien hypertexte" xfId="79" builtinId="8" hidden="1"/>
    <cellStyle name="Lien hypertexte" xfId="81" builtinId="8" hidden="1"/>
    <cellStyle name="Lien hypertexte" xfId="83" builtinId="8" hidden="1"/>
    <cellStyle name="Lien hypertexte" xfId="102" builtinId="8" hidden="1"/>
    <cellStyle name="Lien hypertexte" xfId="104" builtinId="8" hidden="1"/>
    <cellStyle name="Lien hypertexte" xfId="132" builtinId="8" hidden="1"/>
    <cellStyle name="Lien hypertexte" xfId="134" builtinId="8" hidden="1"/>
    <cellStyle name="Lien hypertexte" xfId="136" builtinId="8" hidden="1"/>
    <cellStyle name="Lien hypertexte" xfId="138" builtinId="8" hidden="1"/>
    <cellStyle name="Lien hypertexte" xfId="140" builtinId="8" hidden="1"/>
    <cellStyle name="Lien hypertexte" xfId="142" builtinId="8" hidden="1"/>
    <cellStyle name="Lien hypertexte" xfId="144" builtinId="8" hidden="1"/>
    <cellStyle name="Lien hypertexte" xfId="146" builtinId="8" hidden="1"/>
    <cellStyle name="Lien hypertexte" xfId="148" builtinId="8" hidden="1"/>
    <cellStyle name="Lien hypertexte" xfId="150" builtinId="8" hidden="1"/>
    <cellStyle name="Lien hypertexte" xfId="152" builtinId="8" hidden="1"/>
    <cellStyle name="Lien hypertexte" xfId="154" builtinId="8" hidden="1"/>
    <cellStyle name="Lien hypertexte" xfId="156" builtinId="8" hidden="1"/>
    <cellStyle name="Lien hypertexte" xfId="158" builtinId="8" hidden="1"/>
    <cellStyle name="Lien hypertexte" xfId="160" builtinId="8" hidden="1"/>
    <cellStyle name="Lien hypertexte" xfId="162" builtinId="8" hidden="1"/>
    <cellStyle name="Lien hypertexte" xfId="164" builtinId="8" hidden="1"/>
    <cellStyle name="Lien hypertexte" xfId="166" builtinId="8" hidden="1"/>
    <cellStyle name="Lien hypertexte" xfId="168" builtinId="8" hidden="1"/>
    <cellStyle name="Lien hypertexte" xfId="170" builtinId="8" hidden="1"/>
    <cellStyle name="Lien hypertexte" xfId="172" builtinId="8" hidden="1"/>
    <cellStyle name="Lien hypertexte" xfId="174" builtinId="8" hidden="1"/>
    <cellStyle name="Lien hypertexte" xfId="176" builtinId="8" hidden="1"/>
    <cellStyle name="Lien hypertexte" xfId="178" builtinId="8" hidden="1"/>
    <cellStyle name="Lien hypertexte" xfId="180" builtinId="8" hidden="1"/>
    <cellStyle name="Lien hypertexte" xfId="182" builtinId="8" hidden="1"/>
    <cellStyle name="Lien hypertexte" xfId="184" builtinId="8" hidden="1"/>
    <cellStyle name="Lien hypertexte" xfId="186" builtinId="8" hidden="1"/>
    <cellStyle name="Lien hypertexte" xfId="188" builtinId="8" hidden="1"/>
    <cellStyle name="Lien hypertexte" xfId="190" builtinId="8" hidden="1"/>
    <cellStyle name="Lien hypertexte" xfId="192" builtinId="8" hidden="1"/>
    <cellStyle name="Lien hypertexte" xfId="194" builtinId="8" hidden="1"/>
    <cellStyle name="Lien hypertexte" xfId="196" builtinId="8" hidden="1"/>
    <cellStyle name="Lien hypertexte" xfId="198" builtinId="8" hidden="1"/>
    <cellStyle name="Lien hypertexte" xfId="200" builtinId="8" hidden="1"/>
    <cellStyle name="Lien hypertexte" xfId="202" builtinId="8" hidden="1"/>
    <cellStyle name="Lien hypertexte" xfId="206" builtinId="8" hidden="1"/>
    <cellStyle name="Lien hypertexte" xfId="208" builtinId="8" hidden="1"/>
    <cellStyle name="Lien hypertexte" xfId="210" builtinId="8" hidden="1"/>
    <cellStyle name="Lien hypertexte" xfId="212" builtinId="8" hidden="1"/>
    <cellStyle name="Lien hypertexte" xfId="214" builtinId="8" hidden="1"/>
    <cellStyle name="Lien hypertexte" xfId="216" builtinId="8" hidden="1"/>
    <cellStyle name="Lien hypertexte" xfId="218" builtinId="8" hidden="1"/>
    <cellStyle name="Lien hypertexte" xfId="220" builtinId="8" hidden="1"/>
    <cellStyle name="Lien hypertexte" xfId="222" builtinId="8" hidden="1"/>
    <cellStyle name="Lien hypertexte" xfId="224" builtinId="8" hidden="1"/>
    <cellStyle name="Lien hypertexte" xfId="226" builtinId="8" hidden="1"/>
    <cellStyle name="Lien hypertexte" xfId="228" builtinId="8" hidden="1"/>
    <cellStyle name="Lien hypertexte" xfId="230" builtinId="8" hidden="1"/>
    <cellStyle name="Lien hypertexte" xfId="232" builtinId="8" hidden="1"/>
    <cellStyle name="Lien hypertexte" xfId="234" builtinId="8" hidden="1"/>
    <cellStyle name="Lien hypertexte" xfId="236" builtinId="8" hidden="1"/>
    <cellStyle name="Lien hypertexte" xfId="238" builtinId="8" hidden="1"/>
    <cellStyle name="Lien hypertexte" xfId="240" builtinId="8" hidden="1"/>
    <cellStyle name="Lien hypertexte" xfId="242" builtinId="8" hidden="1"/>
    <cellStyle name="Lien hypertexte" xfId="244" builtinId="8" hidden="1"/>
    <cellStyle name="Lien hypertexte" xfId="246" builtinId="8" hidden="1"/>
    <cellStyle name="Lien hypertexte" xfId="248" builtinId="8" hidden="1"/>
    <cellStyle name="Lien hypertexte" xfId="250" builtinId="8" hidden="1"/>
    <cellStyle name="Lien hypertexte" xfId="252" builtinId="8" hidden="1"/>
    <cellStyle name="Lien hypertexte" xfId="254" builtinId="8" hidden="1"/>
    <cellStyle name="Lien hypertexte" xfId="256" builtinId="8" hidden="1"/>
    <cellStyle name="Lien hypertexte" xfId="258" builtinId="8" hidden="1"/>
    <cellStyle name="Lien hypertexte" xfId="260" builtinId="8" hidden="1"/>
    <cellStyle name="Lien hypertexte" xfId="262" builtinId="8" hidden="1"/>
    <cellStyle name="Lien hypertexte" xfId="264" builtinId="8" hidden="1"/>
    <cellStyle name="Lien hypertexte" xfId="266" builtinId="8" hidden="1"/>
    <cellStyle name="Lien hypertexte" xfId="268" builtinId="8" hidden="1"/>
    <cellStyle name="Lien hypertexte" xfId="270" builtinId="8" hidden="1"/>
    <cellStyle name="Lien hypertexte" xfId="272" builtinId="8" hidden="1"/>
    <cellStyle name="Lien hypertexte" xfId="274" builtinId="8" hidden="1"/>
    <cellStyle name="Lien hypertexte" xfId="276" builtinId="8" hidden="1"/>
    <cellStyle name="Lien hypertexte" xfId="278" builtinId="8" hidden="1"/>
    <cellStyle name="Lien hypertexte" xfId="280" builtinId="8" hidden="1"/>
    <cellStyle name="Lien hypertexte" xfId="282" builtinId="8" hidden="1"/>
    <cellStyle name="Lien hypertexte" xfId="284" builtinId="8" hidden="1"/>
    <cellStyle name="Lien hypertexte" xfId="286" builtinId="8" hidden="1"/>
    <cellStyle name="Lien hypertexte" xfId="288" builtinId="8" hidden="1"/>
    <cellStyle name="Lien hypertexte" xfId="290" builtinId="8" hidden="1"/>
    <cellStyle name="Lien hypertexte" xfId="292" builtinId="8" hidden="1"/>
    <cellStyle name="Lien hypertexte" xfId="294" builtinId="8" hidden="1"/>
    <cellStyle name="Lien hypertexte" xfId="296" builtinId="8" hidden="1"/>
    <cellStyle name="Lien hypertexte" xfId="298" builtinId="8" hidden="1"/>
    <cellStyle name="Lien hypertexte" xfId="300" builtinId="8" hidden="1"/>
    <cellStyle name="Lien hypertexte" xfId="302" builtinId="8" hidden="1"/>
    <cellStyle name="Lien hypertexte" xfId="304" builtinId="8" hidden="1"/>
    <cellStyle name="Lien hypertexte" xfId="306" builtinId="8" hidden="1"/>
    <cellStyle name="Lien hypertexte" xfId="308" builtinId="8" hidden="1"/>
    <cellStyle name="Lien hypertexte" xfId="310" builtinId="8" hidden="1"/>
    <cellStyle name="Lien hypertexte" xfId="312" builtinId="8" hidden="1"/>
    <cellStyle name="Lien hypertexte" xfId="314" builtinId="8" hidden="1"/>
    <cellStyle name="Lien hypertexte" xfId="316" builtinId="8" hidden="1"/>
    <cellStyle name="Lien hypertexte" xfId="318" builtinId="8" hidden="1"/>
    <cellStyle name="Lien hypertexte" xfId="320" builtinId="8" hidden="1"/>
    <cellStyle name="Lien hypertexte" xfId="322" builtinId="8" hidden="1"/>
    <cellStyle name="Lien hypertexte" xfId="324" builtinId="8" hidden="1"/>
    <cellStyle name="Lien hypertexte" xfId="326" builtinId="8" hidden="1"/>
    <cellStyle name="Lien hypertexte" xfId="328" builtinId="8" hidden="1"/>
    <cellStyle name="Lien hypertexte" xfId="330" builtinId="8" hidden="1"/>
    <cellStyle name="Lien hypertexte" xfId="332" builtinId="8" hidden="1"/>
    <cellStyle name="Lien hypertexte" xfId="334" builtinId="8" hidden="1"/>
    <cellStyle name="Lien hypertexte" xfId="336" builtinId="8" hidden="1"/>
    <cellStyle name="Lien hypertexte" xfId="338" builtinId="8" hidden="1"/>
    <cellStyle name="Lien hypertexte" xfId="340" builtinId="8" hidden="1"/>
    <cellStyle name="Lien hypertexte" xfId="342" builtinId="8" hidden="1"/>
    <cellStyle name="Lien hypertexte" xfId="344" builtinId="8" hidden="1"/>
    <cellStyle name="Lien hypertexte" xfId="346" builtinId="8" hidden="1"/>
    <cellStyle name="Lien hypertexte" xfId="348" builtinId="8" hidden="1"/>
    <cellStyle name="Lien hypertexte" xfId="350" builtinId="8" hidden="1"/>
    <cellStyle name="Lien hypertexte" xfId="352" builtinId="8" hidden="1"/>
    <cellStyle name="Lien hypertexte" xfId="354" builtinId="8" hidden="1"/>
    <cellStyle name="Lien hypertexte" xfId="356" builtinId="8" hidden="1"/>
    <cellStyle name="Lien hypertexte" xfId="358" builtinId="8" hidden="1"/>
    <cellStyle name="Lien hypertexte" xfId="360" builtinId="8" hidden="1"/>
    <cellStyle name="Lien hypertexte" xfId="362" builtinId="8" hidden="1"/>
    <cellStyle name="Lien hypertexte" xfId="364" builtinId="8" hidden="1"/>
    <cellStyle name="Lien hypertexte" xfId="366" builtinId="8" hidden="1"/>
    <cellStyle name="Lien hypertexte visité" xfId="3" builtinId="9" hidden="1"/>
    <cellStyle name="Lien hypertexte visité" xfId="5" builtinId="9" hidden="1"/>
    <cellStyle name="Lien hypertexte visité" xfId="7" builtinId="9" hidden="1"/>
    <cellStyle name="Lien hypertexte visité" xfId="9" builtinId="9" hidden="1"/>
    <cellStyle name="Lien hypertexte visité" xfId="11" builtinId="9" hidden="1"/>
    <cellStyle name="Lien hypertexte visité" xfId="13" builtinId="9" hidden="1"/>
    <cellStyle name="Lien hypertexte visité" xfId="15" builtinId="9" hidden="1"/>
    <cellStyle name="Lien hypertexte visité" xfId="40" builtinId="9" hidden="1"/>
    <cellStyle name="Lien hypertexte visité" xfId="42" builtinId="9" hidden="1"/>
    <cellStyle name="Lien hypertexte visité" xfId="44" builtinId="9" hidden="1"/>
    <cellStyle name="Lien hypertexte visité" xfId="46" builtinId="9" hidden="1"/>
    <cellStyle name="Lien hypertexte visité" xfId="48" builtinId="9" hidden="1"/>
    <cellStyle name="Lien hypertexte visité" xfId="50" builtinId="9" hidden="1"/>
    <cellStyle name="Lien hypertexte visité" xfId="52" builtinId="9" hidden="1"/>
    <cellStyle name="Lien hypertexte visité" xfId="54" builtinId="9" hidden="1"/>
    <cellStyle name="Lien hypertexte visité" xfId="57" builtinId="9" hidden="1"/>
    <cellStyle name="Lien hypertexte visité" xfId="59" builtinId="9" hidden="1"/>
    <cellStyle name="Lien hypertexte visité" xfId="61" builtinId="9" hidden="1"/>
    <cellStyle name="Lien hypertexte visité" xfId="63" builtinId="9" hidden="1"/>
    <cellStyle name="Lien hypertexte visité" xfId="65" builtinId="9" hidden="1"/>
    <cellStyle name="Lien hypertexte visité" xfId="67" builtinId="9" hidden="1"/>
    <cellStyle name="Lien hypertexte visité" xfId="69" builtinId="9" hidden="1"/>
    <cellStyle name="Lien hypertexte visité" xfId="72" builtinId="9" hidden="1"/>
    <cellStyle name="Lien hypertexte visité" xfId="77" builtinId="9" hidden="1"/>
    <cellStyle name="Lien hypertexte visité" xfId="80" builtinId="9" hidden="1"/>
    <cellStyle name="Lien hypertexte visité" xfId="82" builtinId="9" hidden="1"/>
    <cellStyle name="Lien hypertexte visité" xfId="84" builtinId="9" hidden="1"/>
    <cellStyle name="Lien hypertexte visité" xfId="103" builtinId="9" hidden="1"/>
    <cellStyle name="Lien hypertexte visité" xfId="105" builtinId="9" hidden="1"/>
    <cellStyle name="Lien hypertexte visité" xfId="133" builtinId="9" hidden="1"/>
    <cellStyle name="Lien hypertexte visité" xfId="135" builtinId="9" hidden="1"/>
    <cellStyle name="Lien hypertexte visité" xfId="137" builtinId="9" hidden="1"/>
    <cellStyle name="Lien hypertexte visité" xfId="139" builtinId="9" hidden="1"/>
    <cellStyle name="Lien hypertexte visité" xfId="141" builtinId="9" hidden="1"/>
    <cellStyle name="Lien hypertexte visité" xfId="143" builtinId="9" hidden="1"/>
    <cellStyle name="Lien hypertexte visité" xfId="145" builtinId="9" hidden="1"/>
    <cellStyle name="Lien hypertexte visité" xfId="147" builtinId="9" hidden="1"/>
    <cellStyle name="Lien hypertexte visité" xfId="149" builtinId="9" hidden="1"/>
    <cellStyle name="Lien hypertexte visité" xfId="151" builtinId="9" hidden="1"/>
    <cellStyle name="Lien hypertexte visité" xfId="153" builtinId="9" hidden="1"/>
    <cellStyle name="Lien hypertexte visité" xfId="155" builtinId="9" hidden="1"/>
    <cellStyle name="Lien hypertexte visité" xfId="157" builtinId="9" hidden="1"/>
    <cellStyle name="Lien hypertexte visité" xfId="159" builtinId="9" hidden="1"/>
    <cellStyle name="Lien hypertexte visité" xfId="161" builtinId="9" hidden="1"/>
    <cellStyle name="Lien hypertexte visité" xfId="163" builtinId="9" hidden="1"/>
    <cellStyle name="Lien hypertexte visité" xfId="165" builtinId="9" hidden="1"/>
    <cellStyle name="Lien hypertexte visité" xfId="167" builtinId="9" hidden="1"/>
    <cellStyle name="Lien hypertexte visité" xfId="169" builtinId="9" hidden="1"/>
    <cellStyle name="Lien hypertexte visité" xfId="171" builtinId="9" hidden="1"/>
    <cellStyle name="Lien hypertexte visité" xfId="173" builtinId="9" hidden="1"/>
    <cellStyle name="Lien hypertexte visité" xfId="175" builtinId="9" hidden="1"/>
    <cellStyle name="Lien hypertexte visité" xfId="177" builtinId="9" hidden="1"/>
    <cellStyle name="Lien hypertexte visité" xfId="179" builtinId="9" hidden="1"/>
    <cellStyle name="Lien hypertexte visité" xfId="181" builtinId="9" hidden="1"/>
    <cellStyle name="Lien hypertexte visité" xfId="183" builtinId="9" hidden="1"/>
    <cellStyle name="Lien hypertexte visité" xfId="185" builtinId="9" hidden="1"/>
    <cellStyle name="Lien hypertexte visité" xfId="187" builtinId="9" hidden="1"/>
    <cellStyle name="Lien hypertexte visité" xfId="189" builtinId="9" hidden="1"/>
    <cellStyle name="Lien hypertexte visité" xfId="191" builtinId="9" hidden="1"/>
    <cellStyle name="Lien hypertexte visité" xfId="193" builtinId="9" hidden="1"/>
    <cellStyle name="Lien hypertexte visité" xfId="195" builtinId="9" hidden="1"/>
    <cellStyle name="Lien hypertexte visité" xfId="197" builtinId="9" hidden="1"/>
    <cellStyle name="Lien hypertexte visité" xfId="199" builtinId="9" hidden="1"/>
    <cellStyle name="Lien hypertexte visité" xfId="201" builtinId="9" hidden="1"/>
    <cellStyle name="Lien hypertexte visité" xfId="203" builtinId="9" hidden="1"/>
    <cellStyle name="Lien hypertexte visité" xfId="207" builtinId="9" hidden="1"/>
    <cellStyle name="Lien hypertexte visité" xfId="209" builtinId="9" hidden="1"/>
    <cellStyle name="Lien hypertexte visité" xfId="211" builtinId="9" hidden="1"/>
    <cellStyle name="Lien hypertexte visité" xfId="213" builtinId="9" hidden="1"/>
    <cellStyle name="Lien hypertexte visité" xfId="215" builtinId="9" hidden="1"/>
    <cellStyle name="Lien hypertexte visité" xfId="217" builtinId="9" hidden="1"/>
    <cellStyle name="Lien hypertexte visité" xfId="219" builtinId="9" hidden="1"/>
    <cellStyle name="Lien hypertexte visité" xfId="221" builtinId="9" hidden="1"/>
    <cellStyle name="Lien hypertexte visité" xfId="223" builtinId="9" hidden="1"/>
    <cellStyle name="Lien hypertexte visité" xfId="225" builtinId="9" hidden="1"/>
    <cellStyle name="Lien hypertexte visité" xfId="227" builtinId="9" hidden="1"/>
    <cellStyle name="Lien hypertexte visité" xfId="229" builtinId="9" hidden="1"/>
    <cellStyle name="Lien hypertexte visité" xfId="231" builtinId="9" hidden="1"/>
    <cellStyle name="Lien hypertexte visité" xfId="233" builtinId="9" hidden="1"/>
    <cellStyle name="Lien hypertexte visité" xfId="235" builtinId="9" hidden="1"/>
    <cellStyle name="Lien hypertexte visité" xfId="237" builtinId="9" hidden="1"/>
    <cellStyle name="Lien hypertexte visité" xfId="239" builtinId="9" hidden="1"/>
    <cellStyle name="Lien hypertexte visité" xfId="241" builtinId="9" hidden="1"/>
    <cellStyle name="Lien hypertexte visité" xfId="243" builtinId="9" hidden="1"/>
    <cellStyle name="Lien hypertexte visité" xfId="245" builtinId="9" hidden="1"/>
    <cellStyle name="Lien hypertexte visité" xfId="247" builtinId="9" hidden="1"/>
    <cellStyle name="Lien hypertexte visité" xfId="249" builtinId="9" hidden="1"/>
    <cellStyle name="Lien hypertexte visité" xfId="251" builtinId="9" hidden="1"/>
    <cellStyle name="Lien hypertexte visité" xfId="253" builtinId="9" hidden="1"/>
    <cellStyle name="Lien hypertexte visité" xfId="255" builtinId="9" hidden="1"/>
    <cellStyle name="Lien hypertexte visité" xfId="257" builtinId="9" hidden="1"/>
    <cellStyle name="Lien hypertexte visité" xfId="259" builtinId="9" hidden="1"/>
    <cellStyle name="Lien hypertexte visité" xfId="261" builtinId="9" hidden="1"/>
    <cellStyle name="Lien hypertexte visité" xfId="263" builtinId="9" hidden="1"/>
    <cellStyle name="Lien hypertexte visité" xfId="265" builtinId="9" hidden="1"/>
    <cellStyle name="Lien hypertexte visité" xfId="267" builtinId="9" hidden="1"/>
    <cellStyle name="Lien hypertexte visité" xfId="269" builtinId="9" hidden="1"/>
    <cellStyle name="Lien hypertexte visité" xfId="271" builtinId="9" hidden="1"/>
    <cellStyle name="Lien hypertexte visité" xfId="273" builtinId="9" hidden="1"/>
    <cellStyle name="Lien hypertexte visité" xfId="275" builtinId="9" hidden="1"/>
    <cellStyle name="Lien hypertexte visité" xfId="277" builtinId="9" hidden="1"/>
    <cellStyle name="Lien hypertexte visité" xfId="279" builtinId="9" hidden="1"/>
    <cellStyle name="Lien hypertexte visité" xfId="281" builtinId="9" hidden="1"/>
    <cellStyle name="Lien hypertexte visité" xfId="283" builtinId="9" hidden="1"/>
    <cellStyle name="Lien hypertexte visité" xfId="285" builtinId="9" hidden="1"/>
    <cellStyle name="Lien hypertexte visité" xfId="287" builtinId="9" hidden="1"/>
    <cellStyle name="Lien hypertexte visité" xfId="289" builtinId="9" hidden="1"/>
    <cellStyle name="Lien hypertexte visité" xfId="291" builtinId="9" hidden="1"/>
    <cellStyle name="Lien hypertexte visité" xfId="293" builtinId="9" hidden="1"/>
    <cellStyle name="Lien hypertexte visité" xfId="295" builtinId="9" hidden="1"/>
    <cellStyle name="Lien hypertexte visité" xfId="297" builtinId="9" hidden="1"/>
    <cellStyle name="Lien hypertexte visité" xfId="299" builtinId="9" hidden="1"/>
    <cellStyle name="Lien hypertexte visité" xfId="301" builtinId="9" hidden="1"/>
    <cellStyle name="Lien hypertexte visité" xfId="303" builtinId="9" hidden="1"/>
    <cellStyle name="Lien hypertexte visité" xfId="305" builtinId="9" hidden="1"/>
    <cellStyle name="Lien hypertexte visité" xfId="307" builtinId="9" hidden="1"/>
    <cellStyle name="Lien hypertexte visité" xfId="309" builtinId="9" hidden="1"/>
    <cellStyle name="Lien hypertexte visité" xfId="311" builtinId="9" hidden="1"/>
    <cellStyle name="Lien hypertexte visité" xfId="313" builtinId="9" hidden="1"/>
    <cellStyle name="Lien hypertexte visité" xfId="315" builtinId="9" hidden="1"/>
    <cellStyle name="Lien hypertexte visité" xfId="317" builtinId="9" hidden="1"/>
    <cellStyle name="Lien hypertexte visité" xfId="319" builtinId="9" hidden="1"/>
    <cellStyle name="Lien hypertexte visité" xfId="321" builtinId="9" hidden="1"/>
    <cellStyle name="Lien hypertexte visité" xfId="323" builtinId="9" hidden="1"/>
    <cellStyle name="Lien hypertexte visité" xfId="325" builtinId="9" hidden="1"/>
    <cellStyle name="Lien hypertexte visité" xfId="327" builtinId="9" hidden="1"/>
    <cellStyle name="Lien hypertexte visité" xfId="329" builtinId="9" hidden="1"/>
    <cellStyle name="Lien hypertexte visité" xfId="331" builtinId="9" hidden="1"/>
    <cellStyle name="Lien hypertexte visité" xfId="333" builtinId="9" hidden="1"/>
    <cellStyle name="Lien hypertexte visité" xfId="335" builtinId="9" hidden="1"/>
    <cellStyle name="Lien hypertexte visité" xfId="337" builtinId="9" hidden="1"/>
    <cellStyle name="Lien hypertexte visité" xfId="339" builtinId="9" hidden="1"/>
    <cellStyle name="Lien hypertexte visité" xfId="341" builtinId="9" hidden="1"/>
    <cellStyle name="Lien hypertexte visité" xfId="343" builtinId="9" hidden="1"/>
    <cellStyle name="Lien hypertexte visité" xfId="345" builtinId="9" hidden="1"/>
    <cellStyle name="Lien hypertexte visité" xfId="347" builtinId="9" hidden="1"/>
    <cellStyle name="Lien hypertexte visité" xfId="349" builtinId="9" hidden="1"/>
    <cellStyle name="Lien hypertexte visité" xfId="351" builtinId="9" hidden="1"/>
    <cellStyle name="Lien hypertexte visité" xfId="353" builtinId="9" hidden="1"/>
    <cellStyle name="Lien hypertexte visité" xfId="355" builtinId="9" hidden="1"/>
    <cellStyle name="Lien hypertexte visité" xfId="357" builtinId="9" hidden="1"/>
    <cellStyle name="Lien hypertexte visité" xfId="359" builtinId="9" hidden="1"/>
    <cellStyle name="Lien hypertexte visité" xfId="361" builtinId="9" hidden="1"/>
    <cellStyle name="Lien hypertexte visité" xfId="363" builtinId="9" hidden="1"/>
    <cellStyle name="Lien hypertexte visité" xfId="365" builtinId="9" hidden="1"/>
    <cellStyle name="Lien hypertexte visité" xfId="367" builtinId="9" hidden="1"/>
    <cellStyle name="LigneTitre" xfId="85" xr:uid="{00000000-0005-0000-0000-000054010000}"/>
    <cellStyle name="ListeH" xfId="27" xr:uid="{00000000-0005-0000-0000-000055010000}"/>
    <cellStyle name="ListeV" xfId="37" xr:uid="{00000000-0005-0000-0000-000056010000}"/>
    <cellStyle name="Milliers 2" xfId="205" xr:uid="{00000000-0005-0000-0000-000057010000}"/>
    <cellStyle name="Neutre" xfId="87" builtinId="28" hidden="1"/>
    <cellStyle name="Normal" xfId="0" builtinId="0" customBuiltin="1"/>
    <cellStyle name="Normal 2" xfId="204" xr:uid="{00000000-0005-0000-0000-00005A010000}"/>
    <cellStyle name="Normal 2 2" xfId="371" xr:uid="{EA320DDF-24A9-D64D-9844-B5CD9A16F87D}"/>
    <cellStyle name="Normal 3" xfId="131" xr:uid="{00000000-0005-0000-0000-00005B010000}"/>
    <cellStyle name="Normal 4" xfId="370" xr:uid="{540E15D9-E6EB-E14E-BE7F-73FB82B4D831}"/>
    <cellStyle name="Normal 5" xfId="373" xr:uid="{6E235967-56FF-6340-A503-AB0A8F2ADA3B}"/>
    <cellStyle name="Note" xfId="116" builtinId="10" hidden="1"/>
    <cellStyle name="Pourcentage" xfId="372" builtinId="5"/>
    <cellStyle name="Satisfaisant" xfId="111" builtinId="26" hidden="1"/>
    <cellStyle name="Sortie" xfId="113" builtinId="21" hidden="1"/>
    <cellStyle name="SsTot%" xfId="24" xr:uid="{00000000-0005-0000-0000-00005F010000}"/>
    <cellStyle name="SsTotDeciCtr" xfId="25" xr:uid="{00000000-0005-0000-0000-000060010000}"/>
    <cellStyle name="SsTotNbCtr" xfId="26" xr:uid="{00000000-0005-0000-0000-000061010000}"/>
    <cellStyle name="Standard 2 2" xfId="369" xr:uid="{D7DA340C-B2C2-9F4B-A925-F9C6192D1CBE}"/>
    <cellStyle name="Standard 3" xfId="368" xr:uid="{2A5BF21F-E69D-324D-A015-56EEBC62D84A}"/>
    <cellStyle name="Texte explicatif" xfId="117" builtinId="53" hidden="1"/>
    <cellStyle name="Titre" xfId="106" builtinId="15" hidden="1"/>
    <cellStyle name="Titre 1" xfId="107" builtinId="16" hidden="1"/>
    <cellStyle name="Titre 2" xfId="108" builtinId="17" hidden="1"/>
    <cellStyle name="Titre 3" xfId="109" builtinId="18" hidden="1"/>
    <cellStyle name="Titre 4" xfId="110" builtinId="19" hidden="1"/>
    <cellStyle name="TitreH" xfId="38" xr:uid="{00000000-0005-0000-0000-000068010000}"/>
    <cellStyle name="TitreV" xfId="55" xr:uid="{00000000-0005-0000-0000-000069010000}"/>
    <cellStyle name="Tot%" xfId="70" xr:uid="{00000000-0005-0000-0000-00006A010000}"/>
    <cellStyle name="Total" xfId="118" builtinId="25" hidden="1"/>
    <cellStyle name="TotDeciCtr" xfId="29" xr:uid="{00000000-0005-0000-0000-00006C010000}"/>
    <cellStyle name="TotNbCtr" xfId="28" xr:uid="{00000000-0005-0000-0000-00006D010000}"/>
    <cellStyle name="Unite" xfId="36" xr:uid="{00000000-0005-0000-0000-00006E010000}"/>
    <cellStyle name="Vérification" xfId="115" builtinId="23" hidden="1"/>
    <cellStyle name="Vide" xfId="78" xr:uid="{00000000-0005-0000-0000-000070010000}"/>
  </cellStyles>
  <dxfs count="0"/>
  <tableStyles count="0" defaultTableStyle="TableStyleMedium9" defaultPivotStyle="PivotStyleMedium4"/>
  <colors>
    <mruColors>
      <color rgb="FFFFF8B3"/>
      <color rgb="FFFFEB5F"/>
      <color rgb="FFF75675"/>
      <color rgb="FF3552D6"/>
      <color rgb="FF49E8F1"/>
      <color rgb="FF45BE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theme" Target="theme/theme1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https://ademecloud-my.sharepoint.com/Users/c.couturier/Library/CloudStorage/SeaDrive-ChristianCOUTURIER(seafile.solagro.org)/Partage&#769;%20avec%20des%20groupes/MISSIONS_BIORESSOURCES/2342_CHCO_Transition%202050%202/2342_reunions_consignes/questions%20septembre/2342_RESULTATS_09092025_PLAT_AT%20Modifie&#769;%20VD.xlsx?44F70585" TargetMode="External"/><Relationship Id="rId1" Type="http://schemas.openxmlformats.org/officeDocument/2006/relationships/externalLinkPath" Target="file:///\\44F70585\2342_RESULTATS_09092025_PLAT_AT%20Modifie&#769;%20V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https://ademecloud-my.sharepoint.com/Users/c.couturier/Library/CloudStorage/SeaDrive-ChristianCOUTURIER(seafile.solagro.org)/Partage&#769;%20avec%20des%20groupes/MISSIONS_BIORESSOURCES/2000_CHCO_Extractions_Trajectoires_ADEME/2023_06_26_Trajectoire2050_pas_5_ans.xlsx?2EE60389" TargetMode="External"/><Relationship Id="rId1" Type="http://schemas.openxmlformats.org/officeDocument/2006/relationships/externalLinkPath" Target="file:///\\2EE60389\2023_06_26_Trajectoire2050_pas_5_an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https://ademecloud-my.sharepoint.com/Users/c.couturier/Library/CloudStorage/SeaDrive-ChristianCOUTURIER(seafile.solagro.org)/Partage&#769;%20avec%20des%20groupes/MISSIONS_BIORESSOURCES/2342_CHCO_Transition%202050/Comparaisons/RUN%203%20BIS%20AMS%20-%20version%20Last/AMS_RUN3_bis_2050_V2.xlsx?DE580D11" TargetMode="External"/><Relationship Id="rId1" Type="http://schemas.openxmlformats.org/officeDocument/2006/relationships/externalLinkPath" Target="file:///\\DE580D11\AMS_RUN3_bis_2050_V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microsoft.com/office/2019/04/relationships/externalLinkLongPath" Target="https://ademecloud-my.sharepoint.com/Users/c.couturier/Library/CloudStorage/SeaDrive-ChristianCOUTURIER(seafile.solagro.org)/Partage&#769;%20avec%20des%20groupes/MISSIONS_BIORESSOURCES/1859_SD_SFEC/1859_SFEC_Livrables/RUN3_AMS/AMS_RUN_3_2030_V3.xlsx?E134E4A9" TargetMode="External"/><Relationship Id="rId1" Type="http://schemas.openxmlformats.org/officeDocument/2006/relationships/externalLinkPath" Target="file:///\\E134E4A9\AMS_RUN_3_2030_V3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microsoft.com/office/2019/04/relationships/externalLinkLongPath" Target="https://ademecloud-my.sharepoint.com/Users/c.couturier/Library/CloudStorage/SeaDrive-ChristianCOUTURIER(seafile.solagro.org)/Partage&#769;%20avec%20des%20groupes/MISSIONS_BIORESSOURCES/2342_CHCO_Transition%202050/Comparaisons/2023_06_26_Trajectoire2050_pas_5_ans.xlsx?6B45819D" TargetMode="External"/><Relationship Id="rId1" Type="http://schemas.openxmlformats.org/officeDocument/2006/relationships/externalLinkPath" Target="file:///\\6B45819D\2023_06_26_Trajectoire2050_pas_5_ans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microsoft.com/office/2019/04/relationships/externalLinkLongPath" Target="https://ademecloud-my.sharepoint.com/Users/c.couturier/Library/CloudStorage/SeaDrive-ChristianCOUTURIER(seafile.solagro.org)/Partag&#233;%20avec%20des%20groupes/MISSIONS_BIORESSOURCES/2342_CHCO_Transition%202050%202/MoSUT_v2025_2342_Transitions_ADEME/MOSUT2025_Resultats.xlsx?3A8E0951" TargetMode="External"/><Relationship Id="rId1" Type="http://schemas.openxmlformats.org/officeDocument/2006/relationships/externalLinkPath" Target="file:///\\3A8E0951\MOSUT2025_Resultats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microsoft.com/office/2019/04/relationships/externalLinkLongPath" Target="https://ademecloud-my.sharepoint.com/Users/c.couturier/Library/CloudStorage/SeaDrive-ChristianCOUTURIER(seafile.solagro.org)/Partage&#769;%20avec%20des%20groupes/MISSIONS_BIORESSOURCES/2342_SD_Transition%202050/RUN%203%20BIS%20AMS%20-%20version%20Last/AMS_RUN3_bis_2050_V2.xlsx?F41A7830" TargetMode="External"/><Relationship Id="rId1" Type="http://schemas.openxmlformats.org/officeDocument/2006/relationships/externalLinkPath" Target="file:///\\F41A7830\AMS_RUN3_bis_2050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 me"/>
      <sheetName val="Données Agriculture"/>
      <sheetName val="copie données complet"/>
    </sheetNames>
    <sheetDataSet>
      <sheetData sheetId="0"/>
      <sheetData sheetId="1">
        <row r="1">
          <cell r="M1" t="str">
            <v>Intitule_developpe</v>
          </cell>
        </row>
        <row r="2">
          <cell r="M2" t="str">
            <v>Alimentation Humaine-Approvisionnement-Boissons alcooliques-kt-TEND</v>
          </cell>
        </row>
        <row r="3">
          <cell r="M3" t="str">
            <v>Alimentation Humaine-Approvisionnement-Boissons alcooliques-kt-S1</v>
          </cell>
        </row>
        <row r="4">
          <cell r="M4" t="str">
            <v>Alimentation Humaine-Approvisionnement-Boissons alcooliques-kt-S2</v>
          </cell>
        </row>
        <row r="5">
          <cell r="M5" t="str">
            <v>Alimentation Humaine-Approvisionnement-Boissons alcooliques-kt-S3</v>
          </cell>
        </row>
        <row r="6">
          <cell r="M6" t="str">
            <v>Alimentation Humaine-Approvisionnement-Boissons alcooliques-kt-S4</v>
          </cell>
        </row>
        <row r="7">
          <cell r="M7" t="str">
            <v>Alimentation Humaine-Approvisionnement-Café thé cacao-kt-TEND</v>
          </cell>
        </row>
        <row r="8">
          <cell r="M8" t="str">
            <v>Alimentation Humaine-Approvisionnement-Café thé cacao-kt-S1</v>
          </cell>
        </row>
        <row r="9">
          <cell r="M9" t="str">
            <v>Alimentation Humaine-Approvisionnement-Café thé cacao-kt-S2</v>
          </cell>
        </row>
        <row r="10">
          <cell r="M10" t="str">
            <v>Alimentation Humaine-Approvisionnement-Café thé cacao-kt-S3</v>
          </cell>
        </row>
        <row r="11">
          <cell r="M11" t="str">
            <v>Alimentation Humaine-Approvisionnement-Café thé cacao-kt-S4</v>
          </cell>
        </row>
        <row r="12">
          <cell r="M12" t="str">
            <v>Alimentation Humaine-Approvisionnement-Céréales-kt-TEND</v>
          </cell>
        </row>
        <row r="13">
          <cell r="M13" t="str">
            <v>Alimentation Humaine-Approvisionnement-Céréales-kt-S1</v>
          </cell>
        </row>
        <row r="14">
          <cell r="M14" t="str">
            <v>Alimentation Humaine-Approvisionnement-Céréales-kt-S2</v>
          </cell>
        </row>
        <row r="15">
          <cell r="M15" t="str">
            <v>Alimentation Humaine-Approvisionnement-Céréales-kt-S3</v>
          </cell>
        </row>
        <row r="16">
          <cell r="M16" t="str">
            <v>Alimentation Humaine-Approvisionnement-Céréales-kt-S4</v>
          </cell>
        </row>
        <row r="17">
          <cell r="M17" t="str">
            <v>Alimentation Humaine-Approvisionnement-Coquillages et crustacés-kt-TEND</v>
          </cell>
        </row>
        <row r="18">
          <cell r="M18" t="str">
            <v>Alimentation Humaine-Approvisionnement-Coquillages et crustacés-kt-S1</v>
          </cell>
        </row>
        <row r="19">
          <cell r="M19" t="str">
            <v>Alimentation Humaine-Approvisionnement-Coquillages et crustacés-kt-S2</v>
          </cell>
        </row>
        <row r="20">
          <cell r="M20" t="str">
            <v>Alimentation Humaine-Approvisionnement-Coquillages et crustacés-kt-S3</v>
          </cell>
        </row>
        <row r="21">
          <cell r="M21" t="str">
            <v>Alimentation Humaine-Approvisionnement-Coquillages et crustacés-kt-S4</v>
          </cell>
        </row>
        <row r="22">
          <cell r="M22" t="str">
            <v>Alimentation Humaine-Approvisionnement-Fruits-kt-TEND</v>
          </cell>
        </row>
        <row r="23">
          <cell r="M23" t="str">
            <v>Alimentation Humaine-Approvisionnement-Fruits-kt-S1</v>
          </cell>
        </row>
        <row r="24">
          <cell r="M24" t="str">
            <v>Alimentation Humaine-Approvisionnement-Fruits-kt-S2</v>
          </cell>
        </row>
        <row r="25">
          <cell r="M25" t="str">
            <v>Alimentation Humaine-Approvisionnement-Fruits-kt-S3</v>
          </cell>
        </row>
        <row r="26">
          <cell r="M26" t="str">
            <v>Alimentation Humaine-Approvisionnement-Fruits-kt-S4</v>
          </cell>
        </row>
        <row r="27">
          <cell r="M27" t="str">
            <v>Alimentation Humaine-Approvisionnement-Fruits coque-kt-TEND</v>
          </cell>
        </row>
        <row r="28">
          <cell r="M28" t="str">
            <v>Alimentation Humaine-Approvisionnement-Fruits coque-kt-S1</v>
          </cell>
        </row>
        <row r="29">
          <cell r="M29" t="str">
            <v>Alimentation Humaine-Approvisionnement-Fruits coque-kt-S2</v>
          </cell>
        </row>
        <row r="30">
          <cell r="M30" t="str">
            <v>Alimentation Humaine-Approvisionnement-Fruits coque-kt-S3</v>
          </cell>
        </row>
        <row r="31">
          <cell r="M31" t="str">
            <v>Alimentation Humaine-Approvisionnement-Fruits coque-kt-S4</v>
          </cell>
        </row>
        <row r="32">
          <cell r="M32" t="str">
            <v>Alimentation Humaine-Approvisionnement-Lait et beurre-kt-TEND</v>
          </cell>
        </row>
        <row r="33">
          <cell r="M33" t="str">
            <v>Alimentation Humaine-Approvisionnement-Lait et beurre-kt-S1</v>
          </cell>
        </row>
        <row r="34">
          <cell r="M34" t="str">
            <v>Alimentation Humaine-Approvisionnement-Lait et beurre-kt-S2</v>
          </cell>
        </row>
        <row r="35">
          <cell r="M35" t="str">
            <v>Alimentation Humaine-Approvisionnement-Lait et beurre-kt-S3</v>
          </cell>
        </row>
        <row r="36">
          <cell r="M36" t="str">
            <v>Alimentation Humaine-Approvisionnement-Lait et beurre-kt-S4</v>
          </cell>
        </row>
        <row r="37">
          <cell r="M37" t="str">
            <v>Alimentation Humaine-Approvisionnement-Légumes-kt-TEND</v>
          </cell>
        </row>
        <row r="38">
          <cell r="M38" t="str">
            <v>Alimentation Humaine-Approvisionnement-Légumes-kt-S1</v>
          </cell>
        </row>
        <row r="39">
          <cell r="M39" t="str">
            <v>Alimentation Humaine-Approvisionnement-Légumes-kt-S2</v>
          </cell>
        </row>
        <row r="40">
          <cell r="M40" t="str">
            <v>Alimentation Humaine-Approvisionnement-Légumes-kt-S3</v>
          </cell>
        </row>
        <row r="41">
          <cell r="M41" t="str">
            <v>Alimentation Humaine-Approvisionnement-Légumes-kt-S4</v>
          </cell>
        </row>
        <row r="42">
          <cell r="M42" t="str">
            <v>Alimentation Humaine-Approvisionnement-Légumineuses-kt-TEND</v>
          </cell>
        </row>
        <row r="43">
          <cell r="M43" t="str">
            <v>Alimentation Humaine-Approvisionnement-Légumineuses-kt-S1</v>
          </cell>
        </row>
        <row r="44">
          <cell r="M44" t="str">
            <v>Alimentation Humaine-Approvisionnement-Légumineuses-kt-S2</v>
          </cell>
        </row>
        <row r="45">
          <cell r="M45" t="str">
            <v>Alimentation Humaine-Approvisionnement-Légumineuses-kt-S3</v>
          </cell>
        </row>
        <row r="46">
          <cell r="M46" t="str">
            <v>Alimentation Humaine-Approvisionnement-Légumineuses-kt-S4</v>
          </cell>
        </row>
        <row r="47">
          <cell r="M47" t="str">
            <v>Alimentation Humaine-Approvisionnement-Œufs-kt-TEND</v>
          </cell>
        </row>
        <row r="48">
          <cell r="M48" t="str">
            <v>Alimentation Humaine-Approvisionnement-Œufs-kt-S1</v>
          </cell>
        </row>
        <row r="49">
          <cell r="M49" t="str">
            <v>Alimentation Humaine-Approvisionnement-Œufs-kt-S2</v>
          </cell>
        </row>
        <row r="50">
          <cell r="M50" t="str">
            <v>Alimentation Humaine-Approvisionnement-Œufs-kt-S3</v>
          </cell>
        </row>
        <row r="51">
          <cell r="M51" t="str">
            <v>Alimentation Humaine-Approvisionnement-Œufs-kt-S4</v>
          </cell>
        </row>
        <row r="52">
          <cell r="M52" t="str">
            <v>Alimentation Humaine-Approvisionnement-Plantes oléifères et huiles-kt-TEND</v>
          </cell>
        </row>
        <row r="53">
          <cell r="M53" t="str">
            <v>Alimentation Humaine-Approvisionnement-Plantes oléifères et huiles-kt-S1</v>
          </cell>
        </row>
        <row r="54">
          <cell r="M54" t="str">
            <v>Alimentation Humaine-Approvisionnement-Plantes oléifères et huiles-kt-S2</v>
          </cell>
        </row>
        <row r="55">
          <cell r="M55" t="str">
            <v>Alimentation Humaine-Approvisionnement-Plantes oléifères et huiles-kt-S3</v>
          </cell>
        </row>
        <row r="56">
          <cell r="M56" t="str">
            <v>Alimentation Humaine-Approvisionnement-Plantes oléifères et huiles-kt-S4</v>
          </cell>
        </row>
        <row r="57">
          <cell r="M57" t="str">
            <v>Alimentation Humaine-Approvisionnement-Poissons-kt-TEND</v>
          </cell>
        </row>
        <row r="58">
          <cell r="M58" t="str">
            <v>Alimentation Humaine-Approvisionnement-Poissons-kt-S1</v>
          </cell>
        </row>
        <row r="59">
          <cell r="M59" t="str">
            <v>Alimentation Humaine-Approvisionnement-Poissons-kt-S2</v>
          </cell>
        </row>
        <row r="60">
          <cell r="M60" t="str">
            <v>Alimentation Humaine-Approvisionnement-Poissons-kt-S3</v>
          </cell>
        </row>
        <row r="61">
          <cell r="M61" t="str">
            <v>Alimentation Humaine-Approvisionnement-Poissons-kt-S4</v>
          </cell>
        </row>
        <row r="62">
          <cell r="M62" t="str">
            <v>Alimentation Humaine-Approvisionnement-Pommes de terre-kt-TEND</v>
          </cell>
        </row>
        <row r="63">
          <cell r="M63" t="str">
            <v>Alimentation Humaine-Approvisionnement-Pommes de terre-kt-S1</v>
          </cell>
        </row>
        <row r="64">
          <cell r="M64" t="str">
            <v>Alimentation Humaine-Approvisionnement-Pommes de terre-kt-S2</v>
          </cell>
        </row>
        <row r="65">
          <cell r="M65" t="str">
            <v>Alimentation Humaine-Approvisionnement-Pommes de terre-kt-S3</v>
          </cell>
        </row>
        <row r="66">
          <cell r="M66" t="str">
            <v>Alimentation Humaine-Approvisionnement-Pommes de terre-kt-S4</v>
          </cell>
        </row>
        <row r="67">
          <cell r="M67" t="str">
            <v>Alimentation Humaine-Approvisionnement-Sucres-kt-TEND</v>
          </cell>
        </row>
        <row r="68">
          <cell r="M68" t="str">
            <v>Alimentation Humaine-Approvisionnement-Sucres-kt-S1</v>
          </cell>
        </row>
        <row r="69">
          <cell r="M69" t="str">
            <v>Alimentation Humaine-Approvisionnement-Sucres-kt-S2</v>
          </cell>
        </row>
        <row r="70">
          <cell r="M70" t="str">
            <v>Alimentation Humaine-Approvisionnement-Sucres-kt-S3</v>
          </cell>
        </row>
        <row r="71">
          <cell r="M71" t="str">
            <v>Alimentation Humaine-Approvisionnement-Sucres-kt-S4</v>
          </cell>
        </row>
        <row r="72">
          <cell r="M72" t="str">
            <v>Alimentation Humaine-Approvisionnement-Viande et abats-kt-TEND</v>
          </cell>
        </row>
        <row r="73">
          <cell r="M73" t="str">
            <v>Alimentation Humaine-Approvisionnement-Viande et abats-kt-S1</v>
          </cell>
        </row>
        <row r="74">
          <cell r="M74" t="str">
            <v>Alimentation Humaine-Approvisionnement-Viande et abats-kt-S2</v>
          </cell>
        </row>
        <row r="75">
          <cell r="M75" t="str">
            <v>Alimentation Humaine-Approvisionnement-Viande et abats-kt-S3</v>
          </cell>
        </row>
        <row r="76">
          <cell r="M76" t="str">
            <v>Alimentation Humaine-Approvisionnement-Viande et abats-kt-S4</v>
          </cell>
        </row>
        <row r="77">
          <cell r="M77" t="str">
            <v>Alimentation Humaine-Assiette- autres viandes-g éq. primaire/jour-TEND</v>
          </cell>
        </row>
        <row r="78">
          <cell r="M78" t="str">
            <v>Alimentation Humaine-Assiette- autres viandes-g éq. primaire/jour-S1</v>
          </cell>
        </row>
        <row r="79">
          <cell r="M79" t="str">
            <v>Alimentation Humaine-Assiette- autres viandes-g éq. primaire/jour-S2</v>
          </cell>
        </row>
        <row r="80">
          <cell r="M80" t="str">
            <v>Alimentation Humaine-Assiette- autres viandes-g éq. primaire/jour-S3</v>
          </cell>
        </row>
        <row r="81">
          <cell r="M81" t="str">
            <v>Alimentation Humaine-Assiette- autres viandes-g éq. primaire/jour-S4</v>
          </cell>
        </row>
        <row r="82">
          <cell r="M82" t="str">
            <v>Alimentation Humaine-Assiette- viande bovine-g éq. primaire/jour-TEND</v>
          </cell>
        </row>
        <row r="83">
          <cell r="M83" t="str">
            <v>Alimentation Humaine-Assiette- viande bovine-g éq. primaire/jour-S1</v>
          </cell>
        </row>
        <row r="84">
          <cell r="M84" t="str">
            <v>Alimentation Humaine-Assiette- viande bovine-g éq. primaire/jour-S2</v>
          </cell>
        </row>
        <row r="85">
          <cell r="M85" t="str">
            <v>Alimentation Humaine-Assiette- viande bovine-g éq. primaire/jour-S3</v>
          </cell>
        </row>
        <row r="86">
          <cell r="M86" t="str">
            <v>Alimentation Humaine-Assiette- viande bovine-g éq. primaire/jour-S4</v>
          </cell>
        </row>
        <row r="87">
          <cell r="M87" t="str">
            <v>Alimentation Humaine-Assiette- viande de volaille-g éq. primaire/jour-TEND</v>
          </cell>
        </row>
        <row r="88">
          <cell r="M88" t="str">
            <v>Alimentation Humaine-Assiette- viande de volaille-g éq. primaire/jour-S1</v>
          </cell>
        </row>
        <row r="89">
          <cell r="M89" t="str">
            <v>Alimentation Humaine-Assiette- viande de volaille-g éq. primaire/jour-S2</v>
          </cell>
        </row>
        <row r="90">
          <cell r="M90" t="str">
            <v>Alimentation Humaine-Assiette- viande de volaille-g éq. primaire/jour-S3</v>
          </cell>
        </row>
        <row r="91">
          <cell r="M91" t="str">
            <v>Alimentation Humaine-Assiette- viande de volaille-g éq. primaire/jour-S4</v>
          </cell>
        </row>
        <row r="92">
          <cell r="M92" t="str">
            <v>Alimentation Humaine-Assiette- viande d'ovin et caprin-g éq. primaire/jour-TEND</v>
          </cell>
        </row>
        <row r="93">
          <cell r="M93" t="str">
            <v>Alimentation Humaine-Assiette- viande d'ovin et caprin-g éq. primaire/jour-S1</v>
          </cell>
        </row>
        <row r="94">
          <cell r="M94" t="str">
            <v>Alimentation Humaine-Assiette- viande d'ovin et caprin-g éq. primaire/jour-S2</v>
          </cell>
        </row>
        <row r="95">
          <cell r="M95" t="str">
            <v>Alimentation Humaine-Assiette- viande d'ovin et caprin-g éq. primaire/jour-S3</v>
          </cell>
        </row>
        <row r="96">
          <cell r="M96" t="str">
            <v>Alimentation Humaine-Assiette- viande d'ovin et caprin-g éq. primaire/jour-S4</v>
          </cell>
        </row>
        <row r="97">
          <cell r="M97" t="str">
            <v>Alimentation Humaine-Assiette- viande porcine-g éq. primaire/jour-TEND</v>
          </cell>
        </row>
        <row r="98">
          <cell r="M98" t="str">
            <v>Alimentation Humaine-Assiette- viande porcine-g éq. primaire/jour-S1</v>
          </cell>
        </row>
        <row r="99">
          <cell r="M99" t="str">
            <v>Alimentation Humaine-Assiette- viande porcine-g éq. primaire/jour-S2</v>
          </cell>
        </row>
        <row r="100">
          <cell r="M100" t="str">
            <v>Alimentation Humaine-Assiette- viande porcine-g éq. primaire/jour-S3</v>
          </cell>
        </row>
        <row r="101">
          <cell r="M101" t="str">
            <v>Alimentation Humaine-Assiette- viande porcine-g éq. primaire/jour-S4</v>
          </cell>
        </row>
        <row r="102">
          <cell r="M102" t="str">
            <v>Alimentation Humaine-Assiette-abats-g éq. primaire/jour-TEND</v>
          </cell>
        </row>
        <row r="103">
          <cell r="M103" t="str">
            <v>Alimentation Humaine-Assiette-abats-g éq. primaire/jour-S1</v>
          </cell>
        </row>
        <row r="104">
          <cell r="M104" t="str">
            <v>Alimentation Humaine-Assiette-abats-g éq. primaire/jour-S2</v>
          </cell>
        </row>
        <row r="105">
          <cell r="M105" t="str">
            <v>Alimentation Humaine-Assiette-abats-g éq. primaire/jour-S3</v>
          </cell>
        </row>
        <row r="106">
          <cell r="M106" t="str">
            <v>Alimentation Humaine-Assiette-abats-g éq. primaire/jour-S4</v>
          </cell>
        </row>
        <row r="107">
          <cell r="M107" t="str">
            <v>Alimentation Humaine-Assiette-Boissons alcooliques-g éq. primaire/jour-TEND</v>
          </cell>
        </row>
        <row r="108">
          <cell r="M108" t="str">
            <v>Alimentation Humaine-Assiette-Boissons alcooliques-g éq. primaire/jour-S1</v>
          </cell>
        </row>
        <row r="109">
          <cell r="M109" t="str">
            <v>Alimentation Humaine-Assiette-Boissons alcooliques-g éq. primaire/jour-S2</v>
          </cell>
        </row>
        <row r="110">
          <cell r="M110" t="str">
            <v>Alimentation Humaine-Assiette-Boissons alcooliques-g éq. primaire/jour-S3</v>
          </cell>
        </row>
        <row r="111">
          <cell r="M111" t="str">
            <v>Alimentation Humaine-Assiette-Boissons alcooliques-g éq. primaire/jour-S4</v>
          </cell>
        </row>
        <row r="112">
          <cell r="M112" t="str">
            <v>Alimentation Humaine-Assiette-Café thé cacao-g éq. primaire/jour-TEND</v>
          </cell>
        </row>
        <row r="113">
          <cell r="M113" t="str">
            <v>Alimentation Humaine-Assiette-Café thé cacao-g éq. primaire/jour-S1</v>
          </cell>
        </row>
        <row r="114">
          <cell r="M114" t="str">
            <v>Alimentation Humaine-Assiette-Café thé cacao-g éq. primaire/jour-S2</v>
          </cell>
        </row>
        <row r="115">
          <cell r="M115" t="str">
            <v>Alimentation Humaine-Assiette-Café thé cacao-g éq. primaire/jour-S3</v>
          </cell>
        </row>
        <row r="116">
          <cell r="M116" t="str">
            <v>Alimentation Humaine-Assiette-Café thé cacao-g éq. primaire/jour-S4</v>
          </cell>
        </row>
        <row r="117">
          <cell r="M117" t="str">
            <v>Alimentation Humaine-Assiette-Céréales-g éq. primaire/jour-TEND</v>
          </cell>
        </row>
        <row r="118">
          <cell r="M118" t="str">
            <v>Alimentation Humaine-Assiette-Céréales-g éq. primaire/jour-S1</v>
          </cell>
        </row>
        <row r="119">
          <cell r="M119" t="str">
            <v>Alimentation Humaine-Assiette-Céréales-g éq. primaire/jour-S2</v>
          </cell>
        </row>
        <row r="120">
          <cell r="M120" t="str">
            <v>Alimentation Humaine-Assiette-Céréales-g éq. primaire/jour-S3</v>
          </cell>
        </row>
        <row r="121">
          <cell r="M121" t="str">
            <v>Alimentation Humaine-Assiette-Céréales-g éq. primaire/jour-S4</v>
          </cell>
        </row>
        <row r="122">
          <cell r="M122" t="str">
            <v>Alimentation Humaine-Assiette-Coquillages et crustacés-g éq. primaire/jour-TEND</v>
          </cell>
        </row>
        <row r="123">
          <cell r="M123" t="str">
            <v>Alimentation Humaine-Assiette-Coquillages et crustacés-g éq. primaire/jour-S1</v>
          </cell>
        </row>
        <row r="124">
          <cell r="M124" t="str">
            <v>Alimentation Humaine-Assiette-Coquillages et crustacés-g éq. primaire/jour-S2</v>
          </cell>
        </row>
        <row r="125">
          <cell r="M125" t="str">
            <v>Alimentation Humaine-Assiette-Coquillages et crustacés-g éq. primaire/jour-S3</v>
          </cell>
        </row>
        <row r="126">
          <cell r="M126" t="str">
            <v>Alimentation Humaine-Assiette-Coquillages et crustacés-g éq. primaire/jour-S4</v>
          </cell>
        </row>
        <row r="127">
          <cell r="M127" t="str">
            <v>Alimentation Humaine-Assiette-Fruits-g éq. primaire/jour-TEND</v>
          </cell>
        </row>
        <row r="128">
          <cell r="M128" t="str">
            <v>Alimentation Humaine-Assiette-Fruits-g éq. primaire/jour-S1</v>
          </cell>
        </row>
        <row r="129">
          <cell r="M129" t="str">
            <v>Alimentation Humaine-Assiette-Fruits-g éq. primaire/jour-S2</v>
          </cell>
        </row>
        <row r="130">
          <cell r="M130" t="str">
            <v>Alimentation Humaine-Assiette-Fruits-g éq. primaire/jour-S3</v>
          </cell>
        </row>
        <row r="131">
          <cell r="M131" t="str">
            <v>Alimentation Humaine-Assiette-Fruits-g éq. primaire/jour-S4</v>
          </cell>
        </row>
        <row r="132">
          <cell r="M132" t="str">
            <v>Alimentation Humaine-Assiette-Fruits coque-g éq. primaire/jour-TEND</v>
          </cell>
        </row>
        <row r="133">
          <cell r="M133" t="str">
            <v>Alimentation Humaine-Assiette-Fruits coque-g éq. primaire/jour-S1</v>
          </cell>
        </row>
        <row r="134">
          <cell r="M134" t="str">
            <v>Alimentation Humaine-Assiette-Fruits coque-g éq. primaire/jour-S2</v>
          </cell>
        </row>
        <row r="135">
          <cell r="M135" t="str">
            <v>Alimentation Humaine-Assiette-Fruits coque-g éq. primaire/jour-S3</v>
          </cell>
        </row>
        <row r="136">
          <cell r="M136" t="str">
            <v>Alimentation Humaine-Assiette-Fruits coque-g éq. primaire/jour-S4</v>
          </cell>
        </row>
        <row r="137">
          <cell r="M137" t="str">
            <v>Alimentation Humaine-Assiette-Lait et beurre-g éq. primaire/jour-TEND</v>
          </cell>
        </row>
        <row r="138">
          <cell r="M138" t="str">
            <v>Alimentation Humaine-Assiette-Lait et beurre-g éq. primaire/jour-S1</v>
          </cell>
        </row>
        <row r="139">
          <cell r="M139" t="str">
            <v>Alimentation Humaine-Assiette-Lait et beurre-g éq. primaire/jour-S2</v>
          </cell>
        </row>
        <row r="140">
          <cell r="M140" t="str">
            <v>Alimentation Humaine-Assiette-Lait et beurre-g éq. primaire/jour-S3</v>
          </cell>
        </row>
        <row r="141">
          <cell r="M141" t="str">
            <v>Alimentation Humaine-Assiette-Lait et beurre-g éq. primaire/jour-S4</v>
          </cell>
        </row>
        <row r="142">
          <cell r="M142" t="str">
            <v>Alimentation Humaine-Assiette-Légumes-g éq. primaire/jour-TEND</v>
          </cell>
        </row>
        <row r="143">
          <cell r="M143" t="str">
            <v>Alimentation Humaine-Assiette-Légumes-g éq. primaire/jour-S1</v>
          </cell>
        </row>
        <row r="144">
          <cell r="M144" t="str">
            <v>Alimentation Humaine-Assiette-Légumes-g éq. primaire/jour-S2</v>
          </cell>
        </row>
        <row r="145">
          <cell r="M145" t="str">
            <v>Alimentation Humaine-Assiette-Légumes-g éq. primaire/jour-S3</v>
          </cell>
        </row>
        <row r="146">
          <cell r="M146" t="str">
            <v>Alimentation Humaine-Assiette-Légumes-g éq. primaire/jour-S4</v>
          </cell>
        </row>
        <row r="147">
          <cell r="M147" t="str">
            <v>Alimentation Humaine-Assiette-Légumineuses-g éq. primaire/jour-TEND</v>
          </cell>
        </row>
        <row r="148">
          <cell r="M148" t="str">
            <v>Alimentation Humaine-Assiette-Légumineuses-g éq. primaire/jour-S1</v>
          </cell>
        </row>
        <row r="149">
          <cell r="M149" t="str">
            <v>Alimentation Humaine-Assiette-Légumineuses-g éq. primaire/jour-S2</v>
          </cell>
        </row>
        <row r="150">
          <cell r="M150" t="str">
            <v>Alimentation Humaine-Assiette-Légumineuses-g éq. primaire/jour-S3</v>
          </cell>
        </row>
        <row r="151">
          <cell r="M151" t="str">
            <v>Alimentation Humaine-Assiette-Légumineuses-g éq. primaire/jour-S4</v>
          </cell>
        </row>
        <row r="152">
          <cell r="M152" t="str">
            <v>Alimentation Humaine-Assiette-Œufs-g éq. primaire/jour-TEND</v>
          </cell>
        </row>
        <row r="153">
          <cell r="M153" t="str">
            <v>Alimentation Humaine-Assiette-Œufs-g éq. primaire/jour-S1</v>
          </cell>
        </row>
        <row r="154">
          <cell r="M154" t="str">
            <v>Alimentation Humaine-Assiette-Œufs-g éq. primaire/jour-S2</v>
          </cell>
        </row>
        <row r="155">
          <cell r="M155" t="str">
            <v>Alimentation Humaine-Assiette-Œufs-g éq. primaire/jour-S3</v>
          </cell>
        </row>
        <row r="156">
          <cell r="M156" t="str">
            <v>Alimentation Humaine-Assiette-Œufs-g éq. primaire/jour-S4</v>
          </cell>
        </row>
        <row r="157">
          <cell r="M157" t="str">
            <v>Alimentation Humaine-Assiette-Plantes oléifères et huiles-g éq. primaire/jour-TEND</v>
          </cell>
        </row>
        <row r="158">
          <cell r="M158" t="str">
            <v>Alimentation Humaine-Assiette-Plantes oléifères et huiles-g éq. primaire/jour-S1</v>
          </cell>
        </row>
        <row r="159">
          <cell r="M159" t="str">
            <v>Alimentation Humaine-Assiette-Plantes oléifères et huiles-g éq. primaire/jour-S2</v>
          </cell>
        </row>
        <row r="160">
          <cell r="M160" t="str">
            <v>Alimentation Humaine-Assiette-Plantes oléifères et huiles-g éq. primaire/jour-S3</v>
          </cell>
        </row>
        <row r="161">
          <cell r="M161" t="str">
            <v>Alimentation Humaine-Assiette-Plantes oléifères et huiles-g éq. primaire/jour-S4</v>
          </cell>
        </row>
        <row r="162">
          <cell r="M162" t="str">
            <v>Alimentation Humaine-Assiette-Poissons-g éq. primaire/jour-TEND</v>
          </cell>
        </row>
        <row r="163">
          <cell r="M163" t="str">
            <v>Alimentation Humaine-Assiette-Poissons-g éq. primaire/jour-S1</v>
          </cell>
        </row>
        <row r="164">
          <cell r="M164" t="str">
            <v>Alimentation Humaine-Assiette-Poissons-g éq. primaire/jour-S2</v>
          </cell>
        </row>
        <row r="165">
          <cell r="M165" t="str">
            <v>Alimentation Humaine-Assiette-Poissons-g éq. primaire/jour-S3</v>
          </cell>
        </row>
        <row r="166">
          <cell r="M166" t="str">
            <v>Alimentation Humaine-Assiette-Poissons-g éq. primaire/jour-S4</v>
          </cell>
        </row>
        <row r="167">
          <cell r="M167" t="str">
            <v>Alimentation Humaine-Assiette-Pommes de terre-g éq. primaire/jour-TEND</v>
          </cell>
        </row>
        <row r="168">
          <cell r="M168" t="str">
            <v>Alimentation Humaine-Assiette-Pommes de terre-g éq. primaire/jour-S1</v>
          </cell>
        </row>
        <row r="169">
          <cell r="M169" t="str">
            <v>Alimentation Humaine-Assiette-Pommes de terre-g éq. primaire/jour-S2</v>
          </cell>
        </row>
        <row r="170">
          <cell r="M170" t="str">
            <v>Alimentation Humaine-Assiette-Pommes de terre-g éq. primaire/jour-S3</v>
          </cell>
        </row>
        <row r="171">
          <cell r="M171" t="str">
            <v>Alimentation Humaine-Assiette-Pommes de terre-g éq. primaire/jour-S4</v>
          </cell>
        </row>
        <row r="172">
          <cell r="M172" t="str">
            <v>Alimentation Humaine-Assiette-Sucres-g éq. primaire/jour-TEND</v>
          </cell>
        </row>
        <row r="173">
          <cell r="M173" t="str">
            <v>Alimentation Humaine-Assiette-Sucres-g éq. primaire/jour-S1</v>
          </cell>
        </row>
        <row r="174">
          <cell r="M174" t="str">
            <v>Alimentation Humaine-Assiette-Sucres-g éq. primaire/jour-S2</v>
          </cell>
        </row>
        <row r="175">
          <cell r="M175" t="str">
            <v>Alimentation Humaine-Assiette-Sucres-g éq. primaire/jour-S3</v>
          </cell>
        </row>
        <row r="176">
          <cell r="M176" t="str">
            <v>Alimentation Humaine-Assiette-Sucres-g éq. primaire/jour-S4</v>
          </cell>
        </row>
        <row r="177">
          <cell r="M177" t="str">
            <v>Alimentation Humaine-Assiette-Viande et abats-g éq. primaire/jour-TEND</v>
          </cell>
        </row>
        <row r="178">
          <cell r="M178" t="str">
            <v>Alimentation Humaine-Assiette-Viande et abats-g éq. primaire/jour-S1</v>
          </cell>
        </row>
        <row r="179">
          <cell r="M179" t="str">
            <v>Alimentation Humaine-Assiette-Viande et abats-g éq. primaire/jour-S2</v>
          </cell>
        </row>
        <row r="180">
          <cell r="M180" t="str">
            <v>Alimentation Humaine-Assiette-Viande et abats-g éq. primaire/jour-S3</v>
          </cell>
        </row>
        <row r="181">
          <cell r="M181" t="str">
            <v>Alimentation Humaine-Assiette-Viande et abats-g éq. primaire/jour-S4</v>
          </cell>
        </row>
        <row r="182">
          <cell r="M182" t="str">
            <v>Alimentation Humaine-Gaspillage-Pertes et gaspillages-%-TEND</v>
          </cell>
        </row>
        <row r="183">
          <cell r="M183" t="str">
            <v>Alimentation Humaine-Gaspillage-Pertes et gaspillages-%-S1</v>
          </cell>
        </row>
        <row r="184">
          <cell r="M184" t="str">
            <v>Alimentation Humaine-Gaspillage-Pertes et gaspillages-%-S2</v>
          </cell>
        </row>
        <row r="185">
          <cell r="M185" t="str">
            <v>Alimentation Humaine-Gaspillage-Pertes et gaspillages-%-S3</v>
          </cell>
        </row>
        <row r="186">
          <cell r="M186" t="str">
            <v>Alimentation Humaine-Gaspillage-Pertes et gaspillages-%-S4</v>
          </cell>
        </row>
        <row r="187">
          <cell r="M187" t="str">
            <v>Alimentation Humaine-Nutrition-Apports en calcium du lait-mg/jour-TEND</v>
          </cell>
        </row>
        <row r="188">
          <cell r="M188" t="str">
            <v>Alimentation Humaine-Nutrition-Apports en calcium du lait-mg/jour-S1</v>
          </cell>
        </row>
        <row r="189">
          <cell r="M189" t="str">
            <v>Alimentation Humaine-Nutrition-Apports en calcium du lait-mg/jour-S2</v>
          </cell>
        </row>
        <row r="190">
          <cell r="M190" t="str">
            <v>Alimentation Humaine-Nutrition-Apports en calcium du lait-mg/jour-S3</v>
          </cell>
        </row>
        <row r="191">
          <cell r="M191" t="str">
            <v>Alimentation Humaine-Nutrition-Apports en calcium du lait-mg/jour-S4</v>
          </cell>
        </row>
        <row r="192">
          <cell r="M192" t="str">
            <v>Alimentation Humaine-Nutrition-Besoins en protéines (ANC)-g/personne.jour-TEND</v>
          </cell>
        </row>
        <row r="193">
          <cell r="M193" t="str">
            <v>Alimentation Humaine-Nutrition-Besoins en protéines (ANC)-g/personne.jour-S1</v>
          </cell>
        </row>
        <row r="194">
          <cell r="M194" t="str">
            <v>Alimentation Humaine-Nutrition-Besoins en protéines (ANC)-g/personne.jour-S2</v>
          </cell>
        </row>
        <row r="195">
          <cell r="M195" t="str">
            <v>Alimentation Humaine-Nutrition-Besoins en protéines (ANC)-g/personne.jour-S3</v>
          </cell>
        </row>
        <row r="196">
          <cell r="M196" t="str">
            <v>Alimentation Humaine-Nutrition-Besoins en protéines (ANC)-g/personne.jour-S4</v>
          </cell>
        </row>
        <row r="197">
          <cell r="M197" t="str">
            <v>Alimentation Humaine-Nutrition-Besoins en protéines (kt)-kt-TEND</v>
          </cell>
        </row>
        <row r="198">
          <cell r="M198" t="str">
            <v>Alimentation Humaine-Nutrition-Besoins en protéines (kt)-kt-S1</v>
          </cell>
        </row>
        <row r="199">
          <cell r="M199" t="str">
            <v>Alimentation Humaine-Nutrition-Besoins en protéines (kt)-kt-S2</v>
          </cell>
        </row>
        <row r="200">
          <cell r="M200" t="str">
            <v>Alimentation Humaine-Nutrition-Besoins en protéines (kt)-kt-S3</v>
          </cell>
        </row>
        <row r="201">
          <cell r="M201" t="str">
            <v>Alimentation Humaine-Nutrition-Besoins en protéines (kt)-kt-S4</v>
          </cell>
        </row>
        <row r="202">
          <cell r="M202" t="str">
            <v>Alimentation Humaine-Nutrition-Disponibilité alimentaire en protéines (kt)-kt-TEND</v>
          </cell>
        </row>
        <row r="203">
          <cell r="M203" t="str">
            <v>Alimentation Humaine-Nutrition-Disponibilité alimentaire en protéines (kt)-kt-S1</v>
          </cell>
        </row>
        <row r="204">
          <cell r="M204" t="str">
            <v>Alimentation Humaine-Nutrition-Disponibilité alimentaire en protéines (kt)-kt-S2</v>
          </cell>
        </row>
        <row r="205">
          <cell r="M205" t="str">
            <v>Alimentation Humaine-Nutrition-Disponibilité alimentaire en protéines (kt)-kt-S3</v>
          </cell>
        </row>
        <row r="206">
          <cell r="M206" t="str">
            <v>Alimentation Humaine-Nutrition-Disponibilité alimentaire en protéines (kt)-kt-S4</v>
          </cell>
        </row>
        <row r="207">
          <cell r="M207" t="str">
            <v>Alimentation Humaine-Nutrition-Disponibilité en protéines-g/personne.jour-TEND</v>
          </cell>
        </row>
        <row r="208">
          <cell r="M208" t="str">
            <v>Alimentation Humaine-Nutrition-Disponibilité en protéines-g/personne.jour-S1</v>
          </cell>
        </row>
        <row r="209">
          <cell r="M209" t="str">
            <v>Alimentation Humaine-Nutrition-Disponibilité en protéines-g/personne.jour-S2</v>
          </cell>
        </row>
        <row r="210">
          <cell r="M210" t="str">
            <v>Alimentation Humaine-Nutrition-Disponibilité en protéines-g/personne.jour-S3</v>
          </cell>
        </row>
        <row r="211">
          <cell r="M211" t="str">
            <v>Alimentation Humaine-Nutrition-Disponibilité en protéines-g/personne.jour-S4</v>
          </cell>
        </row>
        <row r="212">
          <cell r="M212" t="str">
            <v>Alimentation Humaine-Nutrition-Indice de Masse Corporelle 20-59 ans-sans unité-TEND</v>
          </cell>
        </row>
        <row r="213">
          <cell r="M213" t="str">
            <v>Alimentation Humaine-Nutrition-Indice de Masse Corporelle 20-59 ans-sans unité-S1</v>
          </cell>
        </row>
        <row r="214">
          <cell r="M214" t="str">
            <v>Alimentation Humaine-Nutrition-Indice de Masse Corporelle 20-59 ans-sans unité-S2</v>
          </cell>
        </row>
        <row r="215">
          <cell r="M215" t="str">
            <v>Alimentation Humaine-Nutrition-Indice de Masse Corporelle 20-59 ans-sans unité-S3</v>
          </cell>
        </row>
        <row r="216">
          <cell r="M216" t="str">
            <v>Alimentation Humaine-Nutrition-Indice de Masse Corporelle 20-59 ans-sans unité-S4</v>
          </cell>
        </row>
        <row r="217">
          <cell r="M217" t="str">
            <v>Alimentation Humaine-Nutrition-Proportion de protéines végétales-%-TEND</v>
          </cell>
        </row>
        <row r="218">
          <cell r="M218" t="str">
            <v>Alimentation Humaine-Nutrition-Proportion de protéines végétales-%-S1</v>
          </cell>
        </row>
        <row r="219">
          <cell r="M219" t="str">
            <v>Alimentation Humaine-Nutrition-Proportion de protéines végétales-%-S2</v>
          </cell>
        </row>
        <row r="220">
          <cell r="M220" t="str">
            <v>Alimentation Humaine-Nutrition-Proportion de protéines végétales-%-S3</v>
          </cell>
        </row>
        <row r="221">
          <cell r="M221" t="str">
            <v>Alimentation Humaine-Nutrition-Proportion de protéines végétales-%-S4</v>
          </cell>
        </row>
        <row r="222">
          <cell r="M222" t="str">
            <v>Alimentation Humaine-Nutrition-Protéines animales, g/jour-g/personne.jour-TEND</v>
          </cell>
        </row>
        <row r="223">
          <cell r="M223" t="str">
            <v>Alimentation Humaine-Nutrition-Protéines animales, g/jour-g/personne.jour-S1</v>
          </cell>
        </row>
        <row r="224">
          <cell r="M224" t="str">
            <v>Alimentation Humaine-Nutrition-Protéines animales, g/jour-g/personne.jour-S2</v>
          </cell>
        </row>
        <row r="225">
          <cell r="M225" t="str">
            <v>Alimentation Humaine-Nutrition-Protéines animales, g/jour-g/personne.jour-S3</v>
          </cell>
        </row>
        <row r="226">
          <cell r="M226" t="str">
            <v>Alimentation Humaine-Nutrition-Protéines animales, g/jour-g/personne.jour-S4</v>
          </cell>
        </row>
        <row r="227">
          <cell r="M227" t="str">
            <v>Alimentation Humaine-Nutrition-Surconsommation de protéines-%-TEND</v>
          </cell>
        </row>
        <row r="228">
          <cell r="M228" t="str">
            <v>Alimentation Humaine-Nutrition-Surconsommation de protéines-%-S1</v>
          </cell>
        </row>
        <row r="229">
          <cell r="M229" t="str">
            <v>Alimentation Humaine-Nutrition-Surconsommation de protéines-%-S2</v>
          </cell>
        </row>
        <row r="230">
          <cell r="M230" t="str">
            <v>Alimentation Humaine-Nutrition-Surconsommation de protéines-%-S3</v>
          </cell>
        </row>
        <row r="231">
          <cell r="M231" t="str">
            <v>Alimentation Humaine-Nutrition-Surconsommation de protéines-%-S4</v>
          </cell>
        </row>
        <row r="232">
          <cell r="M232" t="str">
            <v>Alimentation Humaine-Nutrition-Surconsommation d'énergie-%-TEND</v>
          </cell>
        </row>
        <row r="233">
          <cell r="M233" t="str">
            <v>Alimentation Humaine-Nutrition-Surconsommation d'énergie-%-S1</v>
          </cell>
        </row>
        <row r="234">
          <cell r="M234" t="str">
            <v>Alimentation Humaine-Nutrition-Surconsommation d'énergie-%-S2</v>
          </cell>
        </row>
        <row r="235">
          <cell r="M235" t="str">
            <v>Alimentation Humaine-Nutrition-Surconsommation d'énergie-%-S3</v>
          </cell>
        </row>
        <row r="236">
          <cell r="M236" t="str">
            <v>Alimentation Humaine-Nutrition-Surconsommation d'énergie-%-S4</v>
          </cell>
        </row>
        <row r="237">
          <cell r="M237" t="str">
            <v>Alimentation Humaine-Population-Masse moyenne 20-59 ans-kg-TEND</v>
          </cell>
        </row>
        <row r="238">
          <cell r="M238" t="str">
            <v>Alimentation Humaine-Population-Masse moyenne 20-59 ans-kg-S1</v>
          </cell>
        </row>
        <row r="239">
          <cell r="M239" t="str">
            <v>Alimentation Humaine-Population-Masse moyenne 20-59 ans-kg-S2</v>
          </cell>
        </row>
        <row r="240">
          <cell r="M240" t="str">
            <v>Alimentation Humaine-Population-Masse moyenne 20-59 ans-kg-S3</v>
          </cell>
        </row>
        <row r="241">
          <cell r="M241" t="str">
            <v>Alimentation Humaine-Population-Masse moyenne 20-59 ans-kg-S4</v>
          </cell>
        </row>
        <row r="242">
          <cell r="M242" t="str">
            <v>Alimentation Humaine-Population-Population-Milliers de personnes-TEND</v>
          </cell>
        </row>
        <row r="243">
          <cell r="M243" t="str">
            <v>Alimentation Humaine-Population-Population-Milliers de personnes-S1</v>
          </cell>
        </row>
        <row r="244">
          <cell r="M244" t="str">
            <v>Alimentation Humaine-Population-Population-Milliers de personnes-S2</v>
          </cell>
        </row>
        <row r="245">
          <cell r="M245" t="str">
            <v>Alimentation Humaine-Population-Population-Milliers de personnes-S3</v>
          </cell>
        </row>
        <row r="246">
          <cell r="M246" t="str">
            <v>Alimentation Humaine-Population-Population-Milliers de personnes-S4</v>
          </cell>
        </row>
        <row r="247">
          <cell r="M247" t="str">
            <v>Alimentation Humaine-Population-Taille moyenne 20-59 ans, cm-cm-TEND</v>
          </cell>
        </row>
        <row r="248">
          <cell r="M248" t="str">
            <v>Alimentation Humaine-Population-Taille moyenne 20-59 ans, cm-cm-S1</v>
          </cell>
        </row>
        <row r="249">
          <cell r="M249" t="str">
            <v>Alimentation Humaine-Population-Taille moyenne 20-59 ans, cm-cm-S2</v>
          </cell>
        </row>
        <row r="250">
          <cell r="M250" t="str">
            <v>Alimentation Humaine-Population-Taille moyenne 20-59 ans, cm-cm-S3</v>
          </cell>
        </row>
        <row r="251">
          <cell r="M251" t="str">
            <v>Alimentation Humaine-Population-Taille moyenne 20-59 ans, cm-cm-S4</v>
          </cell>
        </row>
        <row r="252">
          <cell r="M252" t="str">
            <v>Bilan alimentation animale-Emplois-(Autoconsommation protéines alternatives)-kt-TEND</v>
          </cell>
        </row>
        <row r="253">
          <cell r="M253" t="str">
            <v>Bilan alimentation animale-Emplois-(Autoconsommation protéines alternatives)-kt-S1</v>
          </cell>
        </row>
        <row r="254">
          <cell r="M254" t="str">
            <v>Bilan alimentation animale-Emplois-(Autoconsommation protéines alternatives)-kt-S2</v>
          </cell>
        </row>
        <row r="255">
          <cell r="M255" t="str">
            <v>Bilan alimentation animale-Emplois-(Autoconsommation protéines alternatives)-kt-S3</v>
          </cell>
        </row>
        <row r="256">
          <cell r="M256" t="str">
            <v>Bilan alimentation animale-Emplois-(Autoconsommation protéines alternatives)-kt-S4</v>
          </cell>
        </row>
        <row r="257">
          <cell r="M257" t="str">
            <v>Bilan alimentation animale-Emplois-(Pertes process de conversion matières brutes / concentrés)-kt-TEND</v>
          </cell>
        </row>
        <row r="258">
          <cell r="M258" t="str">
            <v>Bilan alimentation animale-Emplois-(Pertes process de conversion matières brutes / concentrés)-kt-S1</v>
          </cell>
        </row>
        <row r="259">
          <cell r="M259" t="str">
            <v>Bilan alimentation animale-Emplois-(Pertes process de conversion matières brutes / concentrés)-kt-S2</v>
          </cell>
        </row>
        <row r="260">
          <cell r="M260" t="str">
            <v>Bilan alimentation animale-Emplois-(Pertes process de conversion matières brutes / concentrés)-kt-S3</v>
          </cell>
        </row>
        <row r="261">
          <cell r="M261" t="str">
            <v>Bilan alimentation animale-Emplois-(Pertes process de conversion matières brutes / concentrés)-kt-S4</v>
          </cell>
        </row>
        <row r="262">
          <cell r="M262" t="str">
            <v>Bilan alimentation animale-Emplois-Concentrés poissons-kt-TEND</v>
          </cell>
        </row>
        <row r="263">
          <cell r="M263" t="str">
            <v>Bilan alimentation animale-Emplois-Concentrés poissons-kt-S1</v>
          </cell>
        </row>
        <row r="264">
          <cell r="M264" t="str">
            <v>Bilan alimentation animale-Emplois-Concentrés poissons-kt-S2</v>
          </cell>
        </row>
        <row r="265">
          <cell r="M265" t="str">
            <v>Bilan alimentation animale-Emplois-Concentrés poissons-kt-S3</v>
          </cell>
        </row>
        <row r="266">
          <cell r="M266" t="str">
            <v>Bilan alimentation animale-Emplois-Concentrés poissons-kt-S4</v>
          </cell>
        </row>
        <row r="267">
          <cell r="M267" t="str">
            <v>Bilan alimentation animale-Emplois-Concentrés porcs-kt-TEND</v>
          </cell>
        </row>
        <row r="268">
          <cell r="M268" t="str">
            <v>Bilan alimentation animale-Emplois-Concentrés porcs-kt-S1</v>
          </cell>
        </row>
        <row r="269">
          <cell r="M269" t="str">
            <v>Bilan alimentation animale-Emplois-Concentrés porcs-kt-S2</v>
          </cell>
        </row>
        <row r="270">
          <cell r="M270" t="str">
            <v>Bilan alimentation animale-Emplois-Concentrés porcs-kt-S3</v>
          </cell>
        </row>
        <row r="271">
          <cell r="M271" t="str">
            <v>Bilan alimentation animale-Emplois-Concentrés porcs-kt-S4</v>
          </cell>
        </row>
        <row r="272">
          <cell r="M272" t="str">
            <v>Bilan alimentation animale-Emplois-Concentrés pour ruminants-kt-TEND</v>
          </cell>
        </row>
        <row r="273">
          <cell r="M273" t="str">
            <v>Bilan alimentation animale-Emplois-Concentrés pour ruminants-kt-S1</v>
          </cell>
        </row>
        <row r="274">
          <cell r="M274" t="str">
            <v>Bilan alimentation animale-Emplois-Concentrés pour ruminants-kt-S2</v>
          </cell>
        </row>
        <row r="275">
          <cell r="M275" t="str">
            <v>Bilan alimentation animale-Emplois-Concentrés pour ruminants-kt-S3</v>
          </cell>
        </row>
        <row r="276">
          <cell r="M276" t="str">
            <v>Bilan alimentation animale-Emplois-Concentrés pour ruminants-kt-S4</v>
          </cell>
        </row>
        <row r="277">
          <cell r="M277" t="str">
            <v>Bilan alimentation animale-Emplois-Concentrés volailles-kt-TEND</v>
          </cell>
        </row>
        <row r="278">
          <cell r="M278" t="str">
            <v>Bilan alimentation animale-Emplois-Concentrés volailles-kt-S1</v>
          </cell>
        </row>
        <row r="279">
          <cell r="M279" t="str">
            <v>Bilan alimentation animale-Emplois-Concentrés volailles-kt-S2</v>
          </cell>
        </row>
        <row r="280">
          <cell r="M280" t="str">
            <v>Bilan alimentation animale-Emplois-Concentrés volailles-kt-S3</v>
          </cell>
        </row>
        <row r="281">
          <cell r="M281" t="str">
            <v>Bilan alimentation animale-Emplois-Concentrés volailles-kt-S4</v>
          </cell>
        </row>
        <row r="282">
          <cell r="M282" t="str">
            <v>Bilan alimentation animale-Emplois-Emplois totaux-kt MS-TEND</v>
          </cell>
        </row>
        <row r="283">
          <cell r="M283" t="str">
            <v>Bilan alimentation animale-Emplois-Emplois totaux-kt MS-S1</v>
          </cell>
        </row>
        <row r="284">
          <cell r="M284" t="str">
            <v>Bilan alimentation animale-Emplois-Emplois totaux-kt MS-S2</v>
          </cell>
        </row>
        <row r="285">
          <cell r="M285" t="str">
            <v>Bilan alimentation animale-Emplois-Emplois totaux-kt MS-S3</v>
          </cell>
        </row>
        <row r="286">
          <cell r="M286" t="str">
            <v>Bilan alimentation animale-Emplois-Emplois totaux-kt MS-S4</v>
          </cell>
        </row>
        <row r="287">
          <cell r="M287" t="str">
            <v>Bilan alimentation animale-Emplois-Herbe et fourrages méthanisés-kt MS-TEND</v>
          </cell>
        </row>
        <row r="288">
          <cell r="M288" t="str">
            <v>Bilan alimentation animale-Emplois-Herbe et fourrages méthanisés-kt MS-S1</v>
          </cell>
        </row>
        <row r="289">
          <cell r="M289" t="str">
            <v>Bilan alimentation animale-Emplois-Herbe et fourrages méthanisés-kt MS-S2</v>
          </cell>
        </row>
        <row r="290">
          <cell r="M290" t="str">
            <v>Bilan alimentation animale-Emplois-Herbe et fourrages méthanisés-kt MS-S3</v>
          </cell>
        </row>
        <row r="291">
          <cell r="M291" t="str">
            <v>Bilan alimentation animale-Emplois-Herbe et fourrages méthanisés-kt MS-S4</v>
          </cell>
        </row>
        <row r="292">
          <cell r="M292" t="str">
            <v>Bilan alimentation animale-Emplois-Ruminants - herbe et fourrages-kt MS-TEND</v>
          </cell>
        </row>
        <row r="293">
          <cell r="M293" t="str">
            <v>Bilan alimentation animale-Emplois-Ruminants - herbe et fourrages-kt MS-S1</v>
          </cell>
        </row>
        <row r="294">
          <cell r="M294" t="str">
            <v>Bilan alimentation animale-Emplois-Ruminants - herbe et fourrages-kt MS-S2</v>
          </cell>
        </row>
        <row r="295">
          <cell r="M295" t="str">
            <v>Bilan alimentation animale-Emplois-Ruminants - herbe et fourrages-kt MS-S3</v>
          </cell>
        </row>
        <row r="296">
          <cell r="M296" t="str">
            <v>Bilan alimentation animale-Emplois-Ruminants - herbe et fourrages-kt MS-S4</v>
          </cell>
        </row>
        <row r="297">
          <cell r="M297" t="str">
            <v>Bilan alimentation animale-Emplois-Ruminants - herbe pâturée-kt MS-TEND</v>
          </cell>
        </row>
        <row r="298">
          <cell r="M298" t="str">
            <v>Bilan alimentation animale-Emplois-Ruminants - herbe pâturée-kt MS-S1</v>
          </cell>
        </row>
        <row r="299">
          <cell r="M299" t="str">
            <v>Bilan alimentation animale-Emplois-Ruminants - herbe pâturée-kt MS-S2</v>
          </cell>
        </row>
        <row r="300">
          <cell r="M300" t="str">
            <v>Bilan alimentation animale-Emplois-Ruminants - herbe pâturée-kt MS-S3</v>
          </cell>
        </row>
        <row r="301">
          <cell r="M301" t="str">
            <v>Bilan alimentation animale-Emplois-Ruminants - herbe pâturée-kt MS-S4</v>
          </cell>
        </row>
        <row r="302">
          <cell r="M302" t="str">
            <v>Bilan alimentation animale-Emplois-Substrats pour insectes, viande de synthèse et autres protéines alternatives-kt-TEND</v>
          </cell>
        </row>
        <row r="303">
          <cell r="M303" t="str">
            <v>Bilan alimentation animale-Emplois-Substrats pour insectes, viande de synthèse et autres protéines alternatives-kt-S1</v>
          </cell>
        </row>
        <row r="304">
          <cell r="M304" t="str">
            <v>Bilan alimentation animale-Emplois-Substrats pour insectes, viande de synthèse et autres protéines alternatives-kt-S2</v>
          </cell>
        </row>
        <row r="305">
          <cell r="M305" t="str">
            <v>Bilan alimentation animale-Emplois-Substrats pour insectes, viande de synthèse et autres protéines alternatives-kt-S3</v>
          </cell>
        </row>
        <row r="306">
          <cell r="M306" t="str">
            <v>Bilan alimentation animale-Emplois-Substrats pour insectes, viande de synthèse et autres protéines alternatives-kt-S4</v>
          </cell>
        </row>
        <row r="307">
          <cell r="M307" t="str">
            <v>Bilan alimentation animale-Emplois-Surplus herbe-kt MS-TEND</v>
          </cell>
        </row>
        <row r="308">
          <cell r="M308" t="str">
            <v>Bilan alimentation animale-Emplois-Surplus herbe-kt MS-S1</v>
          </cell>
        </row>
        <row r="309">
          <cell r="M309" t="str">
            <v>Bilan alimentation animale-Emplois-Surplus herbe-kt MS-S2</v>
          </cell>
        </row>
        <row r="310">
          <cell r="M310" t="str">
            <v>Bilan alimentation animale-Emplois-Surplus herbe-kt MS-S3</v>
          </cell>
        </row>
        <row r="311">
          <cell r="M311" t="str">
            <v>Bilan alimentation animale-Emplois-Surplus herbe-kt MS-S4</v>
          </cell>
        </row>
        <row r="312">
          <cell r="M312" t="str">
            <v>Bilan alimentation animale-Ressources-Autres concentrés-kt-TEND</v>
          </cell>
        </row>
        <row r="313">
          <cell r="M313" t="str">
            <v>Bilan alimentation animale-Ressources-Autres concentrés-kt-S1</v>
          </cell>
        </row>
        <row r="314">
          <cell r="M314" t="str">
            <v>Bilan alimentation animale-Ressources-Autres concentrés-kt-S2</v>
          </cell>
        </row>
        <row r="315">
          <cell r="M315" t="str">
            <v>Bilan alimentation animale-Ressources-Autres concentrés-kt-S3</v>
          </cell>
        </row>
        <row r="316">
          <cell r="M316" t="str">
            <v>Bilan alimentation animale-Ressources-Autres concentrés-kt-S4</v>
          </cell>
        </row>
        <row r="317">
          <cell r="M317" t="str">
            <v>Bilan alimentation animale-Ressources-Autres tourteaux et graines oléoprotéagineux-kt-TEND</v>
          </cell>
        </row>
        <row r="318">
          <cell r="M318" t="str">
            <v>Bilan alimentation animale-Ressources-Autres tourteaux et graines oléoprotéagineux-kt-S1</v>
          </cell>
        </row>
        <row r="319">
          <cell r="M319" t="str">
            <v>Bilan alimentation animale-Ressources-Autres tourteaux et graines oléoprotéagineux-kt-S2</v>
          </cell>
        </row>
        <row r="320">
          <cell r="M320" t="str">
            <v>Bilan alimentation animale-Ressources-Autres tourteaux et graines oléoprotéagineux-kt-S3</v>
          </cell>
        </row>
        <row r="321">
          <cell r="M321" t="str">
            <v>Bilan alimentation animale-Ressources-Autres tourteaux et graines oléoprotéagineux-kt-S4</v>
          </cell>
        </row>
        <row r="322">
          <cell r="M322" t="str">
            <v>Bilan alimentation animale-Ressources-Biodéchets (matière sèche)  pour insectes et protéines alternatives-kt MS-S1</v>
          </cell>
        </row>
        <row r="323">
          <cell r="M323" t="str">
            <v>Bilan alimentation animale-Ressources-Biodéchets (matière sèche)  pour insectes et protéines alternatives-kt MS-S2</v>
          </cell>
        </row>
        <row r="324">
          <cell r="M324" t="str">
            <v>Bilan alimentation animale-Ressources-Biodéchets (matière sèche)  pour insectes et protéines alternatives-kt MS-S3</v>
          </cell>
        </row>
        <row r="325">
          <cell r="M325" t="str">
            <v>Bilan alimentation animale-Ressources-Biodéchets (matière sèche)  pour insectes et protéines alternatives-kt MS-S4</v>
          </cell>
        </row>
        <row r="326">
          <cell r="M326" t="str">
            <v>Bilan alimentation animale-Ressources-Biodéchets (matière sèche)  pour insectes et protéines alternatives-kt MS-TEND</v>
          </cell>
        </row>
        <row r="327">
          <cell r="M327" t="str">
            <v>Bilan alimentation animale-Ressources-Céréales-kt-TEND</v>
          </cell>
        </row>
        <row r="328">
          <cell r="M328" t="str">
            <v>Bilan alimentation animale-Ressources-Céréales-kt-S1</v>
          </cell>
        </row>
        <row r="329">
          <cell r="M329" t="str">
            <v>Bilan alimentation animale-Ressources-Céréales-kt-S2</v>
          </cell>
        </row>
        <row r="330">
          <cell r="M330" t="str">
            <v>Bilan alimentation animale-Ressources-Céréales-kt-S3</v>
          </cell>
        </row>
        <row r="331">
          <cell r="M331" t="str">
            <v>Bilan alimentation animale-Ressources-Céréales-kt-S4</v>
          </cell>
        </row>
        <row r="332">
          <cell r="M332" t="str">
            <v>Bilan alimentation animale-Ressources-Cultures associées-kt-TEND</v>
          </cell>
        </row>
        <row r="333">
          <cell r="M333" t="str">
            <v>Bilan alimentation animale-Ressources-Cultures associées-kt-S1</v>
          </cell>
        </row>
        <row r="334">
          <cell r="M334" t="str">
            <v>Bilan alimentation animale-Ressources-Cultures associées-kt-S2</v>
          </cell>
        </row>
        <row r="335">
          <cell r="M335" t="str">
            <v>Bilan alimentation animale-Ressources-Cultures associées-kt-S3</v>
          </cell>
        </row>
        <row r="336">
          <cell r="M336" t="str">
            <v>Bilan alimentation animale-Ressources-Cultures associées-kt-S4</v>
          </cell>
        </row>
        <row r="337">
          <cell r="M337" t="str">
            <v>Bilan alimentation animale-Ressources-Déficit hebe-kt MS-S1</v>
          </cell>
        </row>
        <row r="338">
          <cell r="M338" t="str">
            <v>Bilan alimentation animale-Ressources-Déficit hebe-kt MS-S2</v>
          </cell>
        </row>
        <row r="339">
          <cell r="M339" t="str">
            <v>Bilan alimentation animale-Ressources-Déficit hebe-kt MS-S3</v>
          </cell>
        </row>
        <row r="340">
          <cell r="M340" t="str">
            <v>Bilan alimentation animale-Ressources-Déficit hebe-kt MS-S4</v>
          </cell>
        </row>
        <row r="341">
          <cell r="M341" t="str">
            <v>Bilan alimentation animale-Ressources-Déficit hebe-kt MS-TEND</v>
          </cell>
        </row>
        <row r="342">
          <cell r="M342" t="str">
            <v>Bilan alimentation animale-Ressources-Fourniture de protéines alternatives (insectes pour aquaculture, etc.)-kt-TEND</v>
          </cell>
        </row>
        <row r="343">
          <cell r="M343" t="str">
            <v>Bilan alimentation animale-Ressources-Fourniture de protéines alternatives (insectes pour aquaculture, etc.)-kt-S1</v>
          </cell>
        </row>
        <row r="344">
          <cell r="M344" t="str">
            <v>Bilan alimentation animale-Ressources-Fourniture de protéines alternatives (insectes pour aquaculture, etc.)-kt-S2</v>
          </cell>
        </row>
        <row r="345">
          <cell r="M345" t="str">
            <v>Bilan alimentation animale-Ressources-Fourniture de protéines alternatives (insectes pour aquaculture, etc.)-kt-S3</v>
          </cell>
        </row>
        <row r="346">
          <cell r="M346" t="str">
            <v>Bilan alimentation animale-Ressources-Fourniture de protéines alternatives (insectes pour aquaculture, etc.)-kt-S4</v>
          </cell>
        </row>
        <row r="347">
          <cell r="M347" t="str">
            <v>Bilan alimentation animale-Ressources-Production de cultures intermédiaires-kt MS-S1</v>
          </cell>
        </row>
        <row r="348">
          <cell r="M348" t="str">
            <v>Bilan alimentation animale-Ressources-Production de cultures intermédiaires-kt MS-S2</v>
          </cell>
        </row>
        <row r="349">
          <cell r="M349" t="str">
            <v>Bilan alimentation animale-Ressources-Production de cultures intermédiaires-kt MS-S3</v>
          </cell>
        </row>
        <row r="350">
          <cell r="M350" t="str">
            <v>Bilan alimentation animale-Ressources-Production de cultures intermédiaires-kt MS-S4</v>
          </cell>
        </row>
        <row r="351">
          <cell r="M351" t="str">
            <v>Bilan alimentation animale-Ressources-Production de cultures intermédiaires-kt MS-TEND</v>
          </cell>
        </row>
        <row r="352">
          <cell r="M352" t="str">
            <v>Bilan alimentation animale-Ressources-Production fourragère (maïs et cultures fourragères)-kt MS-TEND</v>
          </cell>
        </row>
        <row r="353">
          <cell r="M353" t="str">
            <v>Bilan alimentation animale-Ressources-Production fourragère (maïs et cultures fourragères)-kt MS-S1</v>
          </cell>
        </row>
        <row r="354">
          <cell r="M354" t="str">
            <v>Bilan alimentation animale-Ressources-Production fourragère (maïs et cultures fourragères)-kt MS-S2</v>
          </cell>
        </row>
        <row r="355">
          <cell r="M355" t="str">
            <v>Bilan alimentation animale-Ressources-Production fourragère (maïs et cultures fourragères)-kt MS-S3</v>
          </cell>
        </row>
        <row r="356">
          <cell r="M356" t="str">
            <v>Bilan alimentation animale-Ressources-Production fourragère (maïs et cultures fourragères)-kt MS-S4</v>
          </cell>
        </row>
        <row r="357">
          <cell r="M357" t="str">
            <v>Bilan alimentation animale-Ressources-Production herbe sur prairies légumineuses-kt MS-TEND</v>
          </cell>
        </row>
        <row r="358">
          <cell r="M358" t="str">
            <v>Bilan alimentation animale-Ressources-Production herbe sur prairies légumineuses-kt MS-S1</v>
          </cell>
        </row>
        <row r="359">
          <cell r="M359" t="str">
            <v>Bilan alimentation animale-Ressources-Production herbe sur prairies légumineuses-kt MS-S2</v>
          </cell>
        </row>
        <row r="360">
          <cell r="M360" t="str">
            <v>Bilan alimentation animale-Ressources-Production herbe sur prairies légumineuses-kt MS-S3</v>
          </cell>
        </row>
        <row r="361">
          <cell r="M361" t="str">
            <v>Bilan alimentation animale-Ressources-Production herbe sur prairies légumineuses-kt MS-S4</v>
          </cell>
        </row>
        <row r="362">
          <cell r="M362" t="str">
            <v>Bilan alimentation animale-Ressources-Production herbe sur prairies naturelles-kt MS-TEND</v>
          </cell>
        </row>
        <row r="363">
          <cell r="M363" t="str">
            <v>Bilan alimentation animale-Ressources-Production herbe sur prairies naturelles-kt MS-S1</v>
          </cell>
        </row>
        <row r="364">
          <cell r="M364" t="str">
            <v>Bilan alimentation animale-Ressources-Production herbe sur prairies naturelles-kt MS-S2</v>
          </cell>
        </row>
        <row r="365">
          <cell r="M365" t="str">
            <v>Bilan alimentation animale-Ressources-Production herbe sur prairies naturelles-kt MS-S3</v>
          </cell>
        </row>
        <row r="366">
          <cell r="M366" t="str">
            <v>Bilan alimentation animale-Ressources-Production herbe sur prairies naturelles-kt MS-S4</v>
          </cell>
        </row>
        <row r="367">
          <cell r="M367" t="str">
            <v>Bilan alimentation animale-Ressources-Production herbe sur prairies temporaires-kt MS-TEND</v>
          </cell>
        </row>
        <row r="368">
          <cell r="M368" t="str">
            <v>Bilan alimentation animale-Ressources-Production herbe sur prairies temporaires-kt MS-S1</v>
          </cell>
        </row>
        <row r="369">
          <cell r="M369" t="str">
            <v>Bilan alimentation animale-Ressources-Production herbe sur prairies temporaires-kt MS-S2</v>
          </cell>
        </row>
        <row r="370">
          <cell r="M370" t="str">
            <v>Bilan alimentation animale-Ressources-Production herbe sur prairies temporaires-kt MS-S3</v>
          </cell>
        </row>
        <row r="371">
          <cell r="M371" t="str">
            <v>Bilan alimentation animale-Ressources-Production herbe sur prairies temporaires-kt MS-S4</v>
          </cell>
        </row>
        <row r="372">
          <cell r="M372" t="str">
            <v>Bilan alimentation animale-Ressources-Ressources totales-kt-TEND</v>
          </cell>
        </row>
        <row r="373">
          <cell r="M373" t="str">
            <v>Bilan alimentation animale-Ressources-Ressources totales-kt-S1</v>
          </cell>
        </row>
        <row r="374">
          <cell r="M374" t="str">
            <v>Bilan alimentation animale-Ressources-Ressources totales-kt-S2</v>
          </cell>
        </row>
        <row r="375">
          <cell r="M375" t="str">
            <v>Bilan alimentation animale-Ressources-Ressources totales-kt-S3</v>
          </cell>
        </row>
        <row r="376">
          <cell r="M376" t="str">
            <v>Bilan alimentation animale-Ressources-Ressources totales-kt-S4</v>
          </cell>
        </row>
        <row r="377">
          <cell r="M377" t="str">
            <v>Bilan alimentation animale-Ressources-Tourteau de soja et graine-kt-TEND</v>
          </cell>
        </row>
        <row r="378">
          <cell r="M378" t="str">
            <v>Bilan alimentation animale-Ressources-Tourteau de soja et graine-kt-S1</v>
          </cell>
        </row>
        <row r="379">
          <cell r="M379" t="str">
            <v>Bilan alimentation animale-Ressources-Tourteau de soja et graine-kt-S2</v>
          </cell>
        </row>
        <row r="380">
          <cell r="M380" t="str">
            <v>Bilan alimentation animale-Ressources-Tourteau de soja et graine-kt-S3</v>
          </cell>
        </row>
        <row r="381">
          <cell r="M381" t="str">
            <v>Bilan alimentation animale-Ressources-Tourteau de soja et graine-kt-S4</v>
          </cell>
        </row>
        <row r="382">
          <cell r="M382" t="str">
            <v>Bilan alimentation animale-Surfaces allouées à l'alimentation animale-Surfaces de cultures de graines allouées aux productions animales-kha-TEND</v>
          </cell>
        </row>
        <row r="383">
          <cell r="M383" t="str">
            <v>Bilan alimentation animale-Surfaces allouées à l'alimentation animale-Surfaces de cultures de graines allouées aux productions animales-kha-S1</v>
          </cell>
        </row>
        <row r="384">
          <cell r="M384" t="str">
            <v>Bilan alimentation animale-Surfaces allouées à l'alimentation animale-Surfaces de cultures de graines allouées aux productions animales-kha-S2</v>
          </cell>
        </row>
        <row r="385">
          <cell r="M385" t="str">
            <v>Bilan alimentation animale-Surfaces allouées à l'alimentation animale-Surfaces de cultures de graines allouées aux productions animales-kha-S3</v>
          </cell>
        </row>
        <row r="386">
          <cell r="M386" t="str">
            <v>Bilan alimentation animale-Surfaces allouées à l'alimentation animale-Surfaces de cultures de graines allouées aux productions animales-kha-S4</v>
          </cell>
        </row>
        <row r="387">
          <cell r="M387" t="str">
            <v>Bilan alimentation animale-Surfaces allouées à l'alimentation animale-Surfaces de cultures fourragères (dont ensilage de maïs et prairies temporaires ou artificielles) allouées aux productions animales-kha-TEND</v>
          </cell>
        </row>
        <row r="388">
          <cell r="M388" t="str">
            <v>Bilan alimentation animale-Surfaces allouées à l'alimentation animale-Surfaces de cultures fourragères (dont ensilage de maïs et prairies temporaires ou artificielles) allouées aux productions animales-kha-S1</v>
          </cell>
        </row>
        <row r="389">
          <cell r="M389" t="str">
            <v>Bilan alimentation animale-Surfaces allouées à l'alimentation animale-Surfaces de cultures fourragères (dont ensilage de maïs et prairies temporaires ou artificielles) allouées aux productions animales-kha-S2</v>
          </cell>
        </row>
        <row r="390">
          <cell r="M390" t="str">
            <v>Bilan alimentation animale-Surfaces allouées à l'alimentation animale-Surfaces de cultures fourragères (dont ensilage de maïs et prairies temporaires ou artificielles) allouées aux productions animales-kha-S3</v>
          </cell>
        </row>
        <row r="391">
          <cell r="M391" t="str">
            <v>Bilan alimentation animale-Surfaces allouées à l'alimentation animale-Surfaces de cultures fourragères (dont ensilage de maïs et prairies temporaires ou artificielles) allouées aux productions animales-kha-S4</v>
          </cell>
        </row>
        <row r="392">
          <cell r="M392" t="str">
            <v>Bilan alimentation animale-Surfaces allouées à l'alimentation animale-Surfaces de prairies permanentes allouées aux productions animales-kha-TEND</v>
          </cell>
        </row>
        <row r="393">
          <cell r="M393" t="str">
            <v>Bilan alimentation animale-Surfaces allouées à l'alimentation animale-Surfaces de prairies permanentes allouées aux productions animales-kha-S1</v>
          </cell>
        </row>
        <row r="394">
          <cell r="M394" t="str">
            <v>Bilan alimentation animale-Surfaces allouées à l'alimentation animale-Surfaces de prairies permanentes allouées aux productions animales-kha-S2</v>
          </cell>
        </row>
        <row r="395">
          <cell r="M395" t="str">
            <v>Bilan alimentation animale-Surfaces allouées à l'alimentation animale-Surfaces de prairies permanentes allouées aux productions animales-kha-S3</v>
          </cell>
        </row>
        <row r="396">
          <cell r="M396" t="str">
            <v>Bilan alimentation animale-Surfaces allouées à l'alimentation animale-Surfaces de prairies permanentes allouées aux productions animales-kha-S4</v>
          </cell>
        </row>
        <row r="397">
          <cell r="M397" t="str">
            <v>Bilan azote--Bilan d'azote total-ktN-TEND</v>
          </cell>
        </row>
        <row r="398">
          <cell r="M398" t="str">
            <v>Bilan azote--Bilan d'azote total-ktN-S1</v>
          </cell>
        </row>
        <row r="399">
          <cell r="M399" t="str">
            <v>Bilan azote--Bilan d'azote total-ktN-S2</v>
          </cell>
        </row>
        <row r="400">
          <cell r="M400" t="str">
            <v>Bilan azote--Bilan d'azote total-ktN-S3</v>
          </cell>
        </row>
        <row r="401">
          <cell r="M401" t="str">
            <v>Bilan azote--Bilan d'azote total-ktN-S4</v>
          </cell>
        </row>
        <row r="402">
          <cell r="M402" t="str">
            <v>Bilan azote--Engrais minéraux-ktN-TEND</v>
          </cell>
        </row>
        <row r="403">
          <cell r="M403" t="str">
            <v>Bilan azote--Engrais minéraux-ktN-S1</v>
          </cell>
        </row>
        <row r="404">
          <cell r="M404" t="str">
            <v>Bilan azote--Engrais minéraux-ktN-S2</v>
          </cell>
        </row>
        <row r="405">
          <cell r="M405" t="str">
            <v>Bilan azote--Engrais minéraux-ktN-S3</v>
          </cell>
        </row>
        <row r="406">
          <cell r="M406" t="str">
            <v>Bilan azote--Engrais minéraux-ktN-S4</v>
          </cell>
        </row>
        <row r="407">
          <cell r="M407" t="str">
            <v>Bilan azote--Exportations par les cultures-ktN-TEND</v>
          </cell>
        </row>
        <row r="408">
          <cell r="M408" t="str">
            <v>Bilan azote--Exportations par les cultures-ktN-S1</v>
          </cell>
        </row>
        <row r="409">
          <cell r="M409" t="str">
            <v>Bilan azote--Exportations par les cultures-ktN-S2</v>
          </cell>
        </row>
        <row r="410">
          <cell r="M410" t="str">
            <v>Bilan azote--Exportations par les cultures-ktN-S3</v>
          </cell>
        </row>
        <row r="411">
          <cell r="M411" t="str">
            <v>Bilan azote--Exportations par les cultures-ktN-S4</v>
          </cell>
        </row>
        <row r="412">
          <cell r="M412" t="str">
            <v>Bilan azote--Exportations par les fourrages et pâture-ktN-TEND</v>
          </cell>
        </row>
        <row r="413">
          <cell r="M413" t="str">
            <v>Bilan azote--Exportations par les fourrages et pâture-ktN-S1</v>
          </cell>
        </row>
        <row r="414">
          <cell r="M414" t="str">
            <v>Bilan azote--Exportations par les fourrages et pâture-ktN-S2</v>
          </cell>
        </row>
        <row r="415">
          <cell r="M415" t="str">
            <v>Bilan azote--Exportations par les fourrages et pâture-ktN-S3</v>
          </cell>
        </row>
        <row r="416">
          <cell r="M416" t="str">
            <v>Bilan azote--Exportations par les fourrages et pâture-ktN-S4</v>
          </cell>
        </row>
        <row r="417">
          <cell r="M417" t="str">
            <v>Bilan azote--Fixation symbiotique-ktN-TEND</v>
          </cell>
        </row>
        <row r="418">
          <cell r="M418" t="str">
            <v>Bilan azote--Fixation symbiotique-ktN-S1</v>
          </cell>
        </row>
        <row r="419">
          <cell r="M419" t="str">
            <v>Bilan azote--Fixation symbiotique-ktN-S2</v>
          </cell>
        </row>
        <row r="420">
          <cell r="M420" t="str">
            <v>Bilan azote--Fixation symbiotique-ktN-S3</v>
          </cell>
        </row>
        <row r="421">
          <cell r="M421" t="str">
            <v>Bilan azote--Fixation symbiotique-ktN-S4</v>
          </cell>
        </row>
        <row r="422">
          <cell r="M422" t="str">
            <v>Bilan azote--Recyclage (engrais verts)-ktN-TEND</v>
          </cell>
        </row>
        <row r="423">
          <cell r="M423" t="str">
            <v>Bilan azote--Recyclage (engrais verts)-ktN-S1</v>
          </cell>
        </row>
        <row r="424">
          <cell r="M424" t="str">
            <v>Bilan azote--Recyclage (engrais verts)-ktN-S2</v>
          </cell>
        </row>
        <row r="425">
          <cell r="M425" t="str">
            <v>Bilan azote--Recyclage (engrais verts)-ktN-S3</v>
          </cell>
        </row>
        <row r="426">
          <cell r="M426" t="str">
            <v>Bilan azote--Recyclage (engrais verts)-ktN-S4</v>
          </cell>
        </row>
        <row r="427">
          <cell r="M427" t="str">
            <v>Bilan azote--Recyclage (épandage digestat)-ktN-TEND</v>
          </cell>
        </row>
        <row r="428">
          <cell r="M428" t="str">
            <v>Bilan azote--Recyclage (épandage digestat)-ktN-S1</v>
          </cell>
        </row>
        <row r="429">
          <cell r="M429" t="str">
            <v>Bilan azote--Recyclage (épandage digestat)-ktN-S2</v>
          </cell>
        </row>
        <row r="430">
          <cell r="M430" t="str">
            <v>Bilan azote--Recyclage (épandage digestat)-ktN-S3</v>
          </cell>
        </row>
        <row r="431">
          <cell r="M431" t="str">
            <v>Bilan azote--Recyclage (épandage digestat)-ktN-S4</v>
          </cell>
        </row>
        <row r="432">
          <cell r="M432" t="str">
            <v>Bilan azote--Recyclage (épandage fumier, lisier)-ktN-TEND</v>
          </cell>
        </row>
        <row r="433">
          <cell r="M433" t="str">
            <v>Bilan azote--Recyclage (épandage fumier, lisier)-ktN-S1</v>
          </cell>
        </row>
        <row r="434">
          <cell r="M434" t="str">
            <v>Bilan azote--Recyclage (épandage fumier, lisier)-ktN-S2</v>
          </cell>
        </row>
        <row r="435">
          <cell r="M435" t="str">
            <v>Bilan azote--Recyclage (épandage fumier, lisier)-ktN-S3</v>
          </cell>
        </row>
        <row r="436">
          <cell r="M436" t="str">
            <v>Bilan azote--Recyclage (épandage fumier, lisier)-ktN-S4</v>
          </cell>
        </row>
        <row r="437">
          <cell r="M437" t="str">
            <v>Bilan azote--Recyclage (redéposition atmosph., pâture, végétaux laissés au champ)-ktN-TEND</v>
          </cell>
        </row>
        <row r="438">
          <cell r="M438" t="str">
            <v>Bilan azote--Recyclage (redéposition atmosph., pâture, végétaux laissés au champ)-ktN-S1</v>
          </cell>
        </row>
        <row r="439">
          <cell r="M439" t="str">
            <v>Bilan azote--Recyclage (redéposition atmosph., pâture, végétaux laissés au champ)-ktN-S2</v>
          </cell>
        </row>
        <row r="440">
          <cell r="M440" t="str">
            <v>Bilan azote--Recyclage (redéposition atmosph., pâture, végétaux laissés au champ)-ktN-S3</v>
          </cell>
        </row>
        <row r="441">
          <cell r="M441" t="str">
            <v>Bilan azote--Recyclage (redéposition atmosph., pâture, végétaux laissés au champ)-ktN-S4</v>
          </cell>
        </row>
        <row r="442">
          <cell r="M442" t="str">
            <v>Bilan azote--Solde au sol-ktN-TEND</v>
          </cell>
        </row>
        <row r="443">
          <cell r="M443" t="str">
            <v>Bilan azote--Solde au sol-ktN-S1</v>
          </cell>
        </row>
        <row r="444">
          <cell r="M444" t="str">
            <v>Bilan azote--Solde au sol-ktN-S2</v>
          </cell>
        </row>
        <row r="445">
          <cell r="M445" t="str">
            <v>Bilan azote--Solde au sol-ktN-S3</v>
          </cell>
        </row>
        <row r="446">
          <cell r="M446" t="str">
            <v>Bilan azote--Solde au sol-ktN-S4</v>
          </cell>
        </row>
        <row r="447">
          <cell r="M447" t="str">
            <v>Bilan azote--Solde au sol (kg/ha)-kg/ha-TEND</v>
          </cell>
        </row>
        <row r="448">
          <cell r="M448" t="str">
            <v>Bilan azote--Solde au sol (kg/ha)-kg/ha-S1</v>
          </cell>
        </row>
        <row r="449">
          <cell r="M449" t="str">
            <v>Bilan azote--Solde au sol (kg/ha)-kg/ha-S2</v>
          </cell>
        </row>
        <row r="450">
          <cell r="M450" t="str">
            <v>Bilan azote--Solde au sol (kg/ha)-kg/ha-S3</v>
          </cell>
        </row>
        <row r="451">
          <cell r="M451" t="str">
            <v>Bilan azote--Solde au sol (kg/ha)-kg/ha-S4</v>
          </cell>
        </row>
        <row r="452">
          <cell r="M452" t="str">
            <v>Bilan azote--Volatilisation-ktN-TEND</v>
          </cell>
        </row>
        <row r="453">
          <cell r="M453" t="str">
            <v>Bilan azote--Volatilisation-ktN-S1</v>
          </cell>
        </row>
        <row r="454">
          <cell r="M454" t="str">
            <v>Bilan azote--Volatilisation-ktN-S2</v>
          </cell>
        </row>
        <row r="455">
          <cell r="M455" t="str">
            <v>Bilan azote--Volatilisation-ktN-S3</v>
          </cell>
        </row>
        <row r="456">
          <cell r="M456" t="str">
            <v>Bilan azote--Volatilisation-ktN-S4</v>
          </cell>
        </row>
        <row r="457">
          <cell r="M457" t="str">
            <v>Bilan d'approvisionnement-Alimentation animale-Blé-kt-TEND</v>
          </cell>
        </row>
        <row r="458">
          <cell r="M458" t="str">
            <v>Bilan d'approvisionnement-Alimentation animale-Blé-kt-S1</v>
          </cell>
        </row>
        <row r="459">
          <cell r="M459" t="str">
            <v>Bilan d'approvisionnement-Alimentation animale-Blé-kt-S2</v>
          </cell>
        </row>
        <row r="460">
          <cell r="M460" t="str">
            <v>Bilan d'approvisionnement-Alimentation animale-Blé-kt-S3</v>
          </cell>
        </row>
        <row r="461">
          <cell r="M461" t="str">
            <v>Bilan d'approvisionnement-Alimentation animale-Blé-kt-S4</v>
          </cell>
        </row>
        <row r="462">
          <cell r="M462" t="str">
            <v>Bilan d'approvisionnement-Alimentation animale-Céréales-kt-TEND</v>
          </cell>
        </row>
        <row r="463">
          <cell r="M463" t="str">
            <v>Bilan d'approvisionnement-Alimentation animale-Céréales-kt-S1</v>
          </cell>
        </row>
        <row r="464">
          <cell r="M464" t="str">
            <v>Bilan d'approvisionnement-Alimentation animale-Céréales-kt-S2</v>
          </cell>
        </row>
        <row r="465">
          <cell r="M465" t="str">
            <v>Bilan d'approvisionnement-Alimentation animale-Céréales-kt-S3</v>
          </cell>
        </row>
        <row r="466">
          <cell r="M466" t="str">
            <v>Bilan d'approvisionnement-Alimentation animale-Céréales-kt-S4</v>
          </cell>
        </row>
        <row r="467">
          <cell r="M467" t="str">
            <v>Bilan d'approvisionnement-Alimentation animale-Fruits-kt-TEND</v>
          </cell>
        </row>
        <row r="468">
          <cell r="M468" t="str">
            <v>Bilan d'approvisionnement-Alimentation animale-Fruits-kt-S1</v>
          </cell>
        </row>
        <row r="469">
          <cell r="M469" t="str">
            <v>Bilan d'approvisionnement-Alimentation animale-Fruits-kt-S2</v>
          </cell>
        </row>
        <row r="470">
          <cell r="M470" t="str">
            <v>Bilan d'approvisionnement-Alimentation animale-Fruits-kt-S3</v>
          </cell>
        </row>
        <row r="471">
          <cell r="M471" t="str">
            <v>Bilan d'approvisionnement-Alimentation animale-Fruits-kt-S4</v>
          </cell>
        </row>
        <row r="472">
          <cell r="M472" t="str">
            <v>Bilan d'approvisionnement-Alimentation animale-Lait-kt-TEND</v>
          </cell>
        </row>
        <row r="473">
          <cell r="M473" t="str">
            <v>Bilan d'approvisionnement-Alimentation animale-Lait-kt-S1</v>
          </cell>
        </row>
        <row r="474">
          <cell r="M474" t="str">
            <v>Bilan d'approvisionnement-Alimentation animale-Lait-kt-S2</v>
          </cell>
        </row>
        <row r="475">
          <cell r="M475" t="str">
            <v>Bilan d'approvisionnement-Alimentation animale-Lait-kt-S3</v>
          </cell>
        </row>
        <row r="476">
          <cell r="M476" t="str">
            <v>Bilan d'approvisionnement-Alimentation animale-Lait-kt-S4</v>
          </cell>
        </row>
        <row r="477">
          <cell r="M477" t="str">
            <v>Bilan d'approvisionnement-Alimentation animale-Légumes-kt-TEND</v>
          </cell>
        </row>
        <row r="478">
          <cell r="M478" t="str">
            <v>Bilan d'approvisionnement-Alimentation animale-Légumes-kt-S1</v>
          </cell>
        </row>
        <row r="479">
          <cell r="M479" t="str">
            <v>Bilan d'approvisionnement-Alimentation animale-Légumes-kt-S2</v>
          </cell>
        </row>
        <row r="480">
          <cell r="M480" t="str">
            <v>Bilan d'approvisionnement-Alimentation animale-Légumes-kt-S3</v>
          </cell>
        </row>
        <row r="481">
          <cell r="M481" t="str">
            <v>Bilan d'approvisionnement-Alimentation animale-Légumes-kt-S4</v>
          </cell>
        </row>
        <row r="482">
          <cell r="M482" t="str">
            <v>Bilan d'approvisionnement-Alimentation animale-Viande-kt-TEND</v>
          </cell>
        </row>
        <row r="483">
          <cell r="M483" t="str">
            <v>Bilan d'approvisionnement-Alimentation animale-Viande-kt-S1</v>
          </cell>
        </row>
        <row r="484">
          <cell r="M484" t="str">
            <v>Bilan d'approvisionnement-Alimentation animale-Viande-kt-S2</v>
          </cell>
        </row>
        <row r="485">
          <cell r="M485" t="str">
            <v>Bilan d'approvisionnement-Alimentation animale-Viande-kt-S3</v>
          </cell>
        </row>
        <row r="486">
          <cell r="M486" t="str">
            <v>Bilan d'approvisionnement-Alimentation animale-Viande-kt-S4</v>
          </cell>
        </row>
        <row r="487">
          <cell r="M487" t="str">
            <v>Bilan d'approvisionnement-Alimentation humaine-Blé-kt-TEND</v>
          </cell>
        </row>
        <row r="488">
          <cell r="M488" t="str">
            <v>Bilan d'approvisionnement-Alimentation humaine-Blé-kt-S1</v>
          </cell>
        </row>
        <row r="489">
          <cell r="M489" t="str">
            <v>Bilan d'approvisionnement-Alimentation humaine-Blé-kt-S2</v>
          </cell>
        </row>
        <row r="490">
          <cell r="M490" t="str">
            <v>Bilan d'approvisionnement-Alimentation humaine-Blé-kt-S3</v>
          </cell>
        </row>
        <row r="491">
          <cell r="M491" t="str">
            <v>Bilan d'approvisionnement-Alimentation humaine-Blé-kt-S4</v>
          </cell>
        </row>
        <row r="492">
          <cell r="M492" t="str">
            <v>Bilan d'approvisionnement-Alimentation humaine-Céréales-kt-TEND</v>
          </cell>
        </row>
        <row r="493">
          <cell r="M493" t="str">
            <v>Bilan d'approvisionnement-Alimentation humaine-Céréales-kt-S1</v>
          </cell>
        </row>
        <row r="494">
          <cell r="M494" t="str">
            <v>Bilan d'approvisionnement-Alimentation humaine-Céréales-kt-S2</v>
          </cell>
        </row>
        <row r="495">
          <cell r="M495" t="str">
            <v>Bilan d'approvisionnement-Alimentation humaine-Céréales-kt-S3</v>
          </cell>
        </row>
        <row r="496">
          <cell r="M496" t="str">
            <v>Bilan d'approvisionnement-Alimentation humaine-Céréales-kt-S4</v>
          </cell>
        </row>
        <row r="497">
          <cell r="M497" t="str">
            <v>Bilan d'approvisionnement-Alimentation humaine-Fruits-kt-TEND</v>
          </cell>
        </row>
        <row r="498">
          <cell r="M498" t="str">
            <v>Bilan d'approvisionnement-Alimentation humaine-Fruits-kt-S1</v>
          </cell>
        </row>
        <row r="499">
          <cell r="M499" t="str">
            <v>Bilan d'approvisionnement-Alimentation humaine-Fruits-kt-S2</v>
          </cell>
        </row>
        <row r="500">
          <cell r="M500" t="str">
            <v>Bilan d'approvisionnement-Alimentation humaine-Fruits-kt-S3</v>
          </cell>
        </row>
        <row r="501">
          <cell r="M501" t="str">
            <v>Bilan d'approvisionnement-Alimentation humaine-Fruits-kt-S4</v>
          </cell>
        </row>
        <row r="502">
          <cell r="M502" t="str">
            <v>Bilan d'approvisionnement-Alimentation humaine-Lait-kt-TEND</v>
          </cell>
        </row>
        <row r="503">
          <cell r="M503" t="str">
            <v>Bilan d'approvisionnement-Alimentation humaine-Lait-kt-S1</v>
          </cell>
        </row>
        <row r="504">
          <cell r="M504" t="str">
            <v>Bilan d'approvisionnement-Alimentation humaine-Lait-kt-S2</v>
          </cell>
        </row>
        <row r="505">
          <cell r="M505" t="str">
            <v>Bilan d'approvisionnement-Alimentation humaine-Lait-kt-S3</v>
          </cell>
        </row>
        <row r="506">
          <cell r="M506" t="str">
            <v>Bilan d'approvisionnement-Alimentation humaine-Lait-kt-S4</v>
          </cell>
        </row>
        <row r="507">
          <cell r="M507" t="str">
            <v>Bilan d'approvisionnement-Alimentation humaine-Légumes-kt-TEND</v>
          </cell>
        </row>
        <row r="508">
          <cell r="M508" t="str">
            <v>Bilan d'approvisionnement-Alimentation humaine-Légumes-kt-S1</v>
          </cell>
        </row>
        <row r="509">
          <cell r="M509" t="str">
            <v>Bilan d'approvisionnement-Alimentation humaine-Légumes-kt-S2</v>
          </cell>
        </row>
        <row r="510">
          <cell r="M510" t="str">
            <v>Bilan d'approvisionnement-Alimentation humaine-Légumes-kt-S3</v>
          </cell>
        </row>
        <row r="511">
          <cell r="M511" t="str">
            <v>Bilan d'approvisionnement-Alimentation humaine-Légumes-kt-S4</v>
          </cell>
        </row>
        <row r="512">
          <cell r="M512" t="str">
            <v>Bilan d'approvisionnement-Alimentation humaine-Viande-kt-TEND</v>
          </cell>
        </row>
        <row r="513">
          <cell r="M513" t="str">
            <v>Bilan d'approvisionnement-Alimentation humaine-Viande-kt-S1</v>
          </cell>
        </row>
        <row r="514">
          <cell r="M514" t="str">
            <v>Bilan d'approvisionnement-Alimentation humaine-Viande-kt-S2</v>
          </cell>
        </row>
        <row r="515">
          <cell r="M515" t="str">
            <v>Bilan d'approvisionnement-Alimentation humaine-Viande-kt-S3</v>
          </cell>
        </row>
        <row r="516">
          <cell r="M516" t="str">
            <v>Bilan d'approvisionnement-Alimentation humaine-Viande-kt-S4</v>
          </cell>
        </row>
        <row r="517">
          <cell r="M517" t="str">
            <v>Bilan d'approvisionnement-Autres utilisations-Blé-kt-TEND</v>
          </cell>
        </row>
        <row r="518">
          <cell r="M518" t="str">
            <v>Bilan d'approvisionnement-Autres utilisations-Blé-kt-S1</v>
          </cell>
        </row>
        <row r="519">
          <cell r="M519" t="str">
            <v>Bilan d'approvisionnement-Autres utilisations-Blé-kt-S2</v>
          </cell>
        </row>
        <row r="520">
          <cell r="M520" t="str">
            <v>Bilan d'approvisionnement-Autres utilisations-Blé-kt-S3</v>
          </cell>
        </row>
        <row r="521">
          <cell r="M521" t="str">
            <v>Bilan d'approvisionnement-Autres utilisations-Blé-kt-S4</v>
          </cell>
        </row>
        <row r="522">
          <cell r="M522" t="str">
            <v>Bilan d'approvisionnement-Autres utilisations-Céréales-kt-TEND</v>
          </cell>
        </row>
        <row r="523">
          <cell r="M523" t="str">
            <v>Bilan d'approvisionnement-Autres utilisations-Céréales-kt-S1</v>
          </cell>
        </row>
        <row r="524">
          <cell r="M524" t="str">
            <v>Bilan d'approvisionnement-Autres utilisations-Céréales-kt-S2</v>
          </cell>
        </row>
        <row r="525">
          <cell r="M525" t="str">
            <v>Bilan d'approvisionnement-Autres utilisations-Céréales-kt-S3</v>
          </cell>
        </row>
        <row r="526">
          <cell r="M526" t="str">
            <v>Bilan d'approvisionnement-Autres utilisations-Céréales-kt-S4</v>
          </cell>
        </row>
        <row r="527">
          <cell r="M527" t="str">
            <v>Bilan d'approvisionnement-Autres utilisations-Fruits-kt-TEND</v>
          </cell>
        </row>
        <row r="528">
          <cell r="M528" t="str">
            <v>Bilan d'approvisionnement-Autres utilisations-Fruits-kt-S1</v>
          </cell>
        </row>
        <row r="529">
          <cell r="M529" t="str">
            <v>Bilan d'approvisionnement-Autres utilisations-Fruits-kt-S2</v>
          </cell>
        </row>
        <row r="530">
          <cell r="M530" t="str">
            <v>Bilan d'approvisionnement-Autres utilisations-Fruits-kt-S3</v>
          </cell>
        </row>
        <row r="531">
          <cell r="M531" t="str">
            <v>Bilan d'approvisionnement-Autres utilisations-Fruits-kt-S4</v>
          </cell>
        </row>
        <row r="532">
          <cell r="M532" t="str">
            <v>Bilan d'approvisionnement-Autres utilisations-Lait-kt-TEND</v>
          </cell>
        </row>
        <row r="533">
          <cell r="M533" t="str">
            <v>Bilan d'approvisionnement-Autres utilisations-Lait-kt-S1</v>
          </cell>
        </row>
        <row r="534">
          <cell r="M534" t="str">
            <v>Bilan d'approvisionnement-Autres utilisations-Lait-kt-S2</v>
          </cell>
        </row>
        <row r="535">
          <cell r="M535" t="str">
            <v>Bilan d'approvisionnement-Autres utilisations-Lait-kt-S3</v>
          </cell>
        </row>
        <row r="536">
          <cell r="M536" t="str">
            <v>Bilan d'approvisionnement-Autres utilisations-Lait-kt-S4</v>
          </cell>
        </row>
        <row r="537">
          <cell r="M537" t="str">
            <v>Bilan d'approvisionnement-Autres utilisations-Légumes-kt-TEND</v>
          </cell>
        </row>
        <row r="538">
          <cell r="M538" t="str">
            <v>Bilan d'approvisionnement-Autres utilisations-Légumes-kt-S1</v>
          </cell>
        </row>
        <row r="539">
          <cell r="M539" t="str">
            <v>Bilan d'approvisionnement-Autres utilisations-Légumes-kt-S2</v>
          </cell>
        </row>
        <row r="540">
          <cell r="M540" t="str">
            <v>Bilan d'approvisionnement-Autres utilisations-Légumes-kt-S3</v>
          </cell>
        </row>
        <row r="541">
          <cell r="M541" t="str">
            <v>Bilan d'approvisionnement-Autres utilisations-Légumes-kt-S4</v>
          </cell>
        </row>
        <row r="542">
          <cell r="M542" t="str">
            <v>Bilan d'approvisionnement-Autres utilisations-Viande-kt-TEND</v>
          </cell>
        </row>
        <row r="543">
          <cell r="M543" t="str">
            <v>Bilan d'approvisionnement-Autres utilisations-Viande-kt-S1</v>
          </cell>
        </row>
        <row r="544">
          <cell r="M544" t="str">
            <v>Bilan d'approvisionnement-Autres utilisations-Viande-kt-S2</v>
          </cell>
        </row>
        <row r="545">
          <cell r="M545" t="str">
            <v>Bilan d'approvisionnement-Autres utilisations-Viande-kt-S3</v>
          </cell>
        </row>
        <row r="546">
          <cell r="M546" t="str">
            <v>Bilan d'approvisionnement-Autres utilisations-Viande-kt-S4</v>
          </cell>
        </row>
        <row r="547">
          <cell r="M547" t="str">
            <v>Bilan d'approvisionnement-Export-Blé-kt-TEND</v>
          </cell>
        </row>
        <row r="548">
          <cell r="M548" t="str">
            <v>Bilan d'approvisionnement-Export-Blé-kt-S1</v>
          </cell>
        </row>
        <row r="549">
          <cell r="M549" t="str">
            <v>Bilan d'approvisionnement-Export-Blé-kt-S2</v>
          </cell>
        </row>
        <row r="550">
          <cell r="M550" t="str">
            <v>Bilan d'approvisionnement-Export-Blé-kt-S3</v>
          </cell>
        </row>
        <row r="551">
          <cell r="M551" t="str">
            <v>Bilan d'approvisionnement-Export-Blé-kt-S4</v>
          </cell>
        </row>
        <row r="552">
          <cell r="M552" t="str">
            <v>Bilan d'approvisionnement-Export-Céréales-kt-TEND</v>
          </cell>
        </row>
        <row r="553">
          <cell r="M553" t="str">
            <v>Bilan d'approvisionnement-Export-Céréales-kt-S1</v>
          </cell>
        </row>
        <row r="554">
          <cell r="M554" t="str">
            <v>Bilan d'approvisionnement-Export-Céréales-kt-S2</v>
          </cell>
        </row>
        <row r="555">
          <cell r="M555" t="str">
            <v>Bilan d'approvisionnement-Export-Céréales-kt-S3</v>
          </cell>
        </row>
        <row r="556">
          <cell r="M556" t="str">
            <v>Bilan d'approvisionnement-Export-Céréales-kt-S4</v>
          </cell>
        </row>
        <row r="557">
          <cell r="M557" t="str">
            <v>Bilan d'approvisionnement-Export-Fruits-kt-TEND</v>
          </cell>
        </row>
        <row r="558">
          <cell r="M558" t="str">
            <v>Bilan d'approvisionnement-Export-Fruits-kt-S1</v>
          </cell>
        </row>
        <row r="559">
          <cell r="M559" t="str">
            <v>Bilan d'approvisionnement-Export-Fruits-kt-S2</v>
          </cell>
        </row>
        <row r="560">
          <cell r="M560" t="str">
            <v>Bilan d'approvisionnement-Export-Fruits-kt-S3</v>
          </cell>
        </row>
        <row r="561">
          <cell r="M561" t="str">
            <v>Bilan d'approvisionnement-Export-Fruits-kt-S4</v>
          </cell>
        </row>
        <row r="562">
          <cell r="M562" t="str">
            <v>Bilan d'approvisionnement-Export-Lait-kt-TEND</v>
          </cell>
        </row>
        <row r="563">
          <cell r="M563" t="str">
            <v>Bilan d'approvisionnement-Export-Lait-kt-S1</v>
          </cell>
        </row>
        <row r="564">
          <cell r="M564" t="str">
            <v>Bilan d'approvisionnement-Export-Lait-kt-S2</v>
          </cell>
        </row>
        <row r="565">
          <cell r="M565" t="str">
            <v>Bilan d'approvisionnement-Export-Lait-kt-S3</v>
          </cell>
        </row>
        <row r="566">
          <cell r="M566" t="str">
            <v>Bilan d'approvisionnement-Export-Lait-kt-S4</v>
          </cell>
        </row>
        <row r="567">
          <cell r="M567" t="str">
            <v>Bilan d'approvisionnement-Export-Légumes-kt-TEND</v>
          </cell>
        </row>
        <row r="568">
          <cell r="M568" t="str">
            <v>Bilan d'approvisionnement-Export-Légumes-kt-S1</v>
          </cell>
        </row>
        <row r="569">
          <cell r="M569" t="str">
            <v>Bilan d'approvisionnement-Export-Légumes-kt-S2</v>
          </cell>
        </row>
        <row r="570">
          <cell r="M570" t="str">
            <v>Bilan d'approvisionnement-Export-Légumes-kt-S3</v>
          </cell>
        </row>
        <row r="571">
          <cell r="M571" t="str">
            <v>Bilan d'approvisionnement-Export-Légumes-kt-S4</v>
          </cell>
        </row>
        <row r="572">
          <cell r="M572" t="str">
            <v>Bilan d'approvisionnement-Export-Viande-kt-TEND</v>
          </cell>
        </row>
        <row r="573">
          <cell r="M573" t="str">
            <v>Bilan d'approvisionnement-Export-Viande-kt-S1</v>
          </cell>
        </row>
        <row r="574">
          <cell r="M574" t="str">
            <v>Bilan d'approvisionnement-Export-Viande-kt-S2</v>
          </cell>
        </row>
        <row r="575">
          <cell r="M575" t="str">
            <v>Bilan d'approvisionnement-Export-Viande-kt-S3</v>
          </cell>
        </row>
        <row r="576">
          <cell r="M576" t="str">
            <v>Bilan d'approvisionnement-Export-Viande-kt-S4</v>
          </cell>
        </row>
        <row r="577">
          <cell r="M577" t="str">
            <v>Bilan d'approvisionnement-Import-Blé-kt-TEND</v>
          </cell>
        </row>
        <row r="578">
          <cell r="M578" t="str">
            <v>Bilan d'approvisionnement-Import-Blé-kt-S1</v>
          </cell>
        </row>
        <row r="579">
          <cell r="M579" t="str">
            <v>Bilan d'approvisionnement-Import-Blé-kt-S2</v>
          </cell>
        </row>
        <row r="580">
          <cell r="M580" t="str">
            <v>Bilan d'approvisionnement-Import-Blé-kt-S3</v>
          </cell>
        </row>
        <row r="581">
          <cell r="M581" t="str">
            <v>Bilan d'approvisionnement-Import-Blé-kt-S4</v>
          </cell>
        </row>
        <row r="582">
          <cell r="M582" t="str">
            <v>Bilan d'approvisionnement-Import-Céréales-kt-TEND</v>
          </cell>
        </row>
        <row r="583">
          <cell r="M583" t="str">
            <v>Bilan d'approvisionnement-Import-Céréales-kt-S1</v>
          </cell>
        </row>
        <row r="584">
          <cell r="M584" t="str">
            <v>Bilan d'approvisionnement-Import-Céréales-kt-S2</v>
          </cell>
        </row>
        <row r="585">
          <cell r="M585" t="str">
            <v>Bilan d'approvisionnement-Import-Céréales-kt-S3</v>
          </cell>
        </row>
        <row r="586">
          <cell r="M586" t="str">
            <v>Bilan d'approvisionnement-Import-Céréales-kt-S4</v>
          </cell>
        </row>
        <row r="587">
          <cell r="M587" t="str">
            <v>Bilan d'approvisionnement-Import-Fruits-kt-TEND</v>
          </cell>
        </row>
        <row r="588">
          <cell r="M588" t="str">
            <v>Bilan d'approvisionnement-Import-Fruits-kt-S1</v>
          </cell>
        </row>
        <row r="589">
          <cell r="M589" t="str">
            <v>Bilan d'approvisionnement-Import-Fruits-kt-S2</v>
          </cell>
        </row>
        <row r="590">
          <cell r="M590" t="str">
            <v>Bilan d'approvisionnement-Import-Fruits-kt-S3</v>
          </cell>
        </row>
        <row r="591">
          <cell r="M591" t="str">
            <v>Bilan d'approvisionnement-Import-Fruits-kt-S4</v>
          </cell>
        </row>
        <row r="592">
          <cell r="M592" t="str">
            <v>Bilan d'approvisionnement-Import-Lait-kt-TEND</v>
          </cell>
        </row>
        <row r="593">
          <cell r="M593" t="str">
            <v>Bilan d'approvisionnement-Import-Lait-kt-S1</v>
          </cell>
        </row>
        <row r="594">
          <cell r="M594" t="str">
            <v>Bilan d'approvisionnement-Import-Lait-kt-S2</v>
          </cell>
        </row>
        <row r="595">
          <cell r="M595" t="str">
            <v>Bilan d'approvisionnement-Import-Lait-kt-S3</v>
          </cell>
        </row>
        <row r="596">
          <cell r="M596" t="str">
            <v>Bilan d'approvisionnement-Import-Lait-kt-S4</v>
          </cell>
        </row>
        <row r="597">
          <cell r="M597" t="str">
            <v>Bilan d'approvisionnement-Import-Légumes-kt-TEND</v>
          </cell>
        </row>
        <row r="598">
          <cell r="M598" t="str">
            <v>Bilan d'approvisionnement-Import-Légumes-kt-S1</v>
          </cell>
        </row>
        <row r="599">
          <cell r="M599" t="str">
            <v>Bilan d'approvisionnement-Import-Légumes-kt-S2</v>
          </cell>
        </row>
        <row r="600">
          <cell r="M600" t="str">
            <v>Bilan d'approvisionnement-Import-Légumes-kt-S3</v>
          </cell>
        </row>
        <row r="601">
          <cell r="M601" t="str">
            <v>Bilan d'approvisionnement-Import-Légumes-kt-S4</v>
          </cell>
        </row>
        <row r="602">
          <cell r="M602" t="str">
            <v>Bilan d'approvisionnement-Import-Viande-kt-TEND</v>
          </cell>
        </row>
        <row r="603">
          <cell r="M603" t="str">
            <v>Bilan d'approvisionnement-Import-Viande-kt-S1</v>
          </cell>
        </row>
        <row r="604">
          <cell r="M604" t="str">
            <v>Bilan d'approvisionnement-Import-Viande-kt-S2</v>
          </cell>
        </row>
        <row r="605">
          <cell r="M605" t="str">
            <v>Bilan d'approvisionnement-Import-Viande-kt-S3</v>
          </cell>
        </row>
        <row r="606">
          <cell r="M606" t="str">
            <v>Bilan d'approvisionnement-Import-Viande-kt-S4</v>
          </cell>
        </row>
        <row r="607">
          <cell r="M607" t="str">
            <v>Bilan d'approvisionnement-Productions-Blé-kt-TEND</v>
          </cell>
        </row>
        <row r="608">
          <cell r="M608" t="str">
            <v>Bilan d'approvisionnement-Productions-Blé-kt-S1</v>
          </cell>
        </row>
        <row r="609">
          <cell r="M609" t="str">
            <v>Bilan d'approvisionnement-Productions-Blé-kt-S2</v>
          </cell>
        </row>
        <row r="610">
          <cell r="M610" t="str">
            <v>Bilan d'approvisionnement-Productions-Blé-kt-S3</v>
          </cell>
        </row>
        <row r="611">
          <cell r="M611" t="str">
            <v>Bilan d'approvisionnement-Productions-Blé-kt-S4</v>
          </cell>
        </row>
        <row r="612">
          <cell r="M612" t="str">
            <v>Bilan d'approvisionnement-Productions-Céréales-kt-TEND</v>
          </cell>
        </row>
        <row r="613">
          <cell r="M613" t="str">
            <v>Bilan d'approvisionnement-Productions-Céréales-kt-S1</v>
          </cell>
        </row>
        <row r="614">
          <cell r="M614" t="str">
            <v>Bilan d'approvisionnement-Productions-Céréales-kt-S2</v>
          </cell>
        </row>
        <row r="615">
          <cell r="M615" t="str">
            <v>Bilan d'approvisionnement-Productions-Céréales-kt-S3</v>
          </cell>
        </row>
        <row r="616">
          <cell r="M616" t="str">
            <v>Bilan d'approvisionnement-Productions-Céréales-kt-S4</v>
          </cell>
        </row>
        <row r="617">
          <cell r="M617" t="str">
            <v>Bilan d'approvisionnement-Productions-Fruits-kt-TEND</v>
          </cell>
        </row>
        <row r="618">
          <cell r="M618" t="str">
            <v>Bilan d'approvisionnement-Productions-Fruits-kt-S1</v>
          </cell>
        </row>
        <row r="619">
          <cell r="M619" t="str">
            <v>Bilan d'approvisionnement-Productions-Fruits-kt-S2</v>
          </cell>
        </row>
        <row r="620">
          <cell r="M620" t="str">
            <v>Bilan d'approvisionnement-Productions-Fruits-kt-S3</v>
          </cell>
        </row>
        <row r="621">
          <cell r="M621" t="str">
            <v>Bilan d'approvisionnement-Productions-Fruits-kt-S4</v>
          </cell>
        </row>
        <row r="622">
          <cell r="M622" t="str">
            <v>Bilan d'approvisionnement-Productions-Lait-kt-TEND</v>
          </cell>
        </row>
        <row r="623">
          <cell r="M623" t="str">
            <v>Bilan d'approvisionnement-Productions-Lait-kt-S1</v>
          </cell>
        </row>
        <row r="624">
          <cell r="M624" t="str">
            <v>Bilan d'approvisionnement-Productions-Lait-kt-S2</v>
          </cell>
        </row>
        <row r="625">
          <cell r="M625" t="str">
            <v>Bilan d'approvisionnement-Productions-Lait-kt-S3</v>
          </cell>
        </row>
        <row r="626">
          <cell r="M626" t="str">
            <v>Bilan d'approvisionnement-Productions-Lait-kt-S4</v>
          </cell>
        </row>
        <row r="627">
          <cell r="M627" t="str">
            <v>Bilan d'approvisionnement-Productions-Légumes-kt-TEND</v>
          </cell>
        </row>
        <row r="628">
          <cell r="M628" t="str">
            <v>Bilan d'approvisionnement-Productions-Légumes-kt-S1</v>
          </cell>
        </row>
        <row r="629">
          <cell r="M629" t="str">
            <v>Bilan d'approvisionnement-Productions-Légumes-kt-S2</v>
          </cell>
        </row>
        <row r="630">
          <cell r="M630" t="str">
            <v>Bilan d'approvisionnement-Productions-Légumes-kt-S3</v>
          </cell>
        </row>
        <row r="631">
          <cell r="M631" t="str">
            <v>Bilan d'approvisionnement-Productions-Légumes-kt-S4</v>
          </cell>
        </row>
        <row r="632">
          <cell r="M632" t="str">
            <v>Bilan d'approvisionnement-Productions-Viande-kt-TEND</v>
          </cell>
        </row>
        <row r="633">
          <cell r="M633" t="str">
            <v>Bilan d'approvisionnement-Productions-Viande-kt-S1</v>
          </cell>
        </row>
        <row r="634">
          <cell r="M634" t="str">
            <v>Bilan d'approvisionnement-Productions-Viande-kt-S2</v>
          </cell>
        </row>
        <row r="635">
          <cell r="M635" t="str">
            <v>Bilan d'approvisionnement-Productions-Viande-kt-S3</v>
          </cell>
        </row>
        <row r="636">
          <cell r="M636" t="str">
            <v>Bilan d'approvisionnement-Productions-Viande-kt-S4</v>
          </cell>
        </row>
        <row r="637">
          <cell r="M637" t="str">
            <v>Bioénergies-Biomasse-Autres biogaz-TWh-TEND</v>
          </cell>
        </row>
        <row r="638">
          <cell r="M638" t="str">
            <v>Bioénergies-Biomasse-Autres biogaz-TWh-S1</v>
          </cell>
        </row>
        <row r="639">
          <cell r="M639" t="str">
            <v>Bioénergies-Biomasse-Autres biogaz-TWh-S2</v>
          </cell>
        </row>
        <row r="640">
          <cell r="M640" t="str">
            <v>Bioénergies-Biomasse-Autres biogaz-TWh-S3</v>
          </cell>
        </row>
        <row r="641">
          <cell r="M641" t="str">
            <v>Bioénergies-Biomasse-Autres biogaz-TWh-S4</v>
          </cell>
        </row>
        <row r="642">
          <cell r="M642" t="str">
            <v>Bioénergies-Biomasse-Autres biomasses solides - bois de rebut, déchets et produits dérivés du bois, résidus de culture-TWh-TEND</v>
          </cell>
        </row>
        <row r="643">
          <cell r="M643" t="str">
            <v>Bioénergies-Biomasse-Autres biomasses solides - bois de rebut, déchets et produits dérivés du bois, résidus de culture-TWh-S1</v>
          </cell>
        </row>
        <row r="644">
          <cell r="M644" t="str">
            <v>Bioénergies-Biomasse-Autres biomasses solides - bois de rebut, déchets et produits dérivés du bois, résidus de culture-TWh-S2</v>
          </cell>
        </row>
        <row r="645">
          <cell r="M645" t="str">
            <v>Bioénergies-Biomasse-Autres biomasses solides - bois de rebut, déchets et produits dérivés du bois, résidus de culture-TWh-S3</v>
          </cell>
        </row>
        <row r="646">
          <cell r="M646" t="str">
            <v>Bioénergies-Biomasse-Autres biomasses solides - bois de rebut, déchets et produits dérivés du bois, résidus de culture-TWh-S4</v>
          </cell>
        </row>
        <row r="647">
          <cell r="M647" t="str">
            <v>Bioénergies-Biomasse-Autres produits dérivés du bois boues de papeterie, liqueurs noires…)-TWh-TEND</v>
          </cell>
        </row>
        <row r="648">
          <cell r="M648" t="str">
            <v>Bioénergies-Biomasse-Autres produits dérivés du bois boues de papeterie, liqueurs noires…)-TWh-S1</v>
          </cell>
        </row>
        <row r="649">
          <cell r="M649" t="str">
            <v>Bioénergies-Biomasse-Autres produits dérivés du bois boues de papeterie, liqueurs noires…)-TWh-S2</v>
          </cell>
        </row>
        <row r="650">
          <cell r="M650" t="str">
            <v>Bioénergies-Biomasse-Autres produits dérivés du bois boues de papeterie, liqueurs noires…)-TWh-S3</v>
          </cell>
        </row>
        <row r="651">
          <cell r="M651" t="str">
            <v>Bioénergies-Biomasse-Autres produits dérivés du bois boues de papeterie, liqueurs noires…)-TWh-S4</v>
          </cell>
        </row>
        <row r="652">
          <cell r="M652" t="str">
            <v>Bioénergies-Biomasse-Biocarburants 2nde generation-TWh-S1</v>
          </cell>
        </row>
        <row r="653">
          <cell r="M653" t="str">
            <v>Bioénergies-Biomasse-Biocarburants 2nde generation-TWh-S2</v>
          </cell>
        </row>
        <row r="654">
          <cell r="M654" t="str">
            <v>Bioénergies-Biomasse-Biocarburants 2nde generation-TWh-S3</v>
          </cell>
        </row>
        <row r="655">
          <cell r="M655" t="str">
            <v>Bioénergies-Biomasse-Biocarburants 2nde generation-TWh-S4</v>
          </cell>
        </row>
        <row r="656">
          <cell r="M656" t="str">
            <v>Bioénergies-Biomasse-Biodiesel-TWh-S1</v>
          </cell>
        </row>
        <row r="657">
          <cell r="M657" t="str">
            <v>Bioénergies-Biomasse-Biodiesel-TWh-S2</v>
          </cell>
        </row>
        <row r="658">
          <cell r="M658" t="str">
            <v>Bioénergies-Biomasse-Biodiesel-TWh-S3</v>
          </cell>
        </row>
        <row r="659">
          <cell r="M659" t="str">
            <v>Bioénergies-Biomasse-Biodiesel-TWh-S4</v>
          </cell>
        </row>
        <row r="660">
          <cell r="M660" t="str">
            <v>Bioénergies-Biomasse-Biogaz-TWh-S1</v>
          </cell>
        </row>
        <row r="661">
          <cell r="M661" t="str">
            <v>Bioénergies-Biomasse-Biogaz-TWh-S2</v>
          </cell>
        </row>
        <row r="662">
          <cell r="M662" t="str">
            <v>Bioénergies-Biomasse-Biogaz-TWh-S3</v>
          </cell>
        </row>
        <row r="663">
          <cell r="M663" t="str">
            <v>Bioénergies-Biomasse-Biogaz-TWh-S4</v>
          </cell>
        </row>
        <row r="664">
          <cell r="M664" t="str">
            <v>Bioénergies-Biomasse-Biogaz d'algues-TWh-TEND</v>
          </cell>
        </row>
        <row r="665">
          <cell r="M665" t="str">
            <v>Bioénergies-Biomasse-Biogaz d'algues-TWh-S1</v>
          </cell>
        </row>
        <row r="666">
          <cell r="M666" t="str">
            <v>Bioénergies-Biomasse-Biogaz d'algues-TWh-S2</v>
          </cell>
        </row>
        <row r="667">
          <cell r="M667" t="str">
            <v>Bioénergies-Biomasse-Biogaz d'algues-TWh-S3</v>
          </cell>
        </row>
        <row r="668">
          <cell r="M668" t="str">
            <v>Bioénergies-Biomasse-Biogaz d'algues-TWh-S4</v>
          </cell>
        </row>
        <row r="669">
          <cell r="M669" t="str">
            <v>Bioénergies-Biomasse-Biogaz issu de Cultures intermédiaires méthanisées-TWh-TEND</v>
          </cell>
        </row>
        <row r="670">
          <cell r="M670" t="str">
            <v>Bioénergies-Biomasse-Biogaz issu de déchets alimentaires-TWh-TEND</v>
          </cell>
        </row>
        <row r="671">
          <cell r="M671" t="str">
            <v>Bioénergies-Biomasse-Biogaz issu de déjections d'élevage méthanisées-TWh-TEND</v>
          </cell>
        </row>
        <row r="672">
          <cell r="M672" t="str">
            <v>Bioénergies-Biomasse-Biogaz issu de Herbe et cultures fourragères méthanisées-TWh-TEND</v>
          </cell>
        </row>
        <row r="673">
          <cell r="M673" t="str">
            <v>Bioénergies-Biomasse-Biogaz issu de Résidus de culture méthanisés-TWh-TEND</v>
          </cell>
        </row>
        <row r="674">
          <cell r="M674" t="str">
            <v>Bioénergies-Biomasse-Biogaz-TWh-TEND</v>
          </cell>
        </row>
        <row r="675">
          <cell r="M675" t="str">
            <v>Bioénergies-Biomasse-Biogazole d'algues-TWh-S1</v>
          </cell>
        </row>
        <row r="676">
          <cell r="M676" t="str">
            <v>Bioénergies-Biomasse-Biogazole d'algues-TWh-S2</v>
          </cell>
        </row>
        <row r="677">
          <cell r="M677" t="str">
            <v>Bioénergies-Biomasse-Biogazole d'algues-TWh-S3</v>
          </cell>
        </row>
        <row r="678">
          <cell r="M678" t="str">
            <v>Bioénergies-Biomasse-Biogazole d'algues-TWh-S4</v>
          </cell>
        </row>
        <row r="679">
          <cell r="M679" t="str">
            <v>Bioénergies-Biomasse-Biomasse liquide-TWh-TEND</v>
          </cell>
        </row>
        <row r="680">
          <cell r="M680" t="str">
            <v>Bioénergies-Biomasse-Biomasse liquide-TWh-S1</v>
          </cell>
        </row>
        <row r="681">
          <cell r="M681" t="str">
            <v>Bioénergies-Biomasse-Biomasse liquide-TWh-S2</v>
          </cell>
        </row>
        <row r="682">
          <cell r="M682" t="str">
            <v>Bioénergies-Biomasse-Biomasse liquide-TWh-S3</v>
          </cell>
        </row>
        <row r="683">
          <cell r="M683" t="str">
            <v>Bioénergies-Biomasse-Biomasse liquide-TWh-S4</v>
          </cell>
        </row>
        <row r="684">
          <cell r="M684" t="str">
            <v>Bioénergies-Biomasse-Bois - ressources primaires et produits connexes de scierie-TWh-TEND</v>
          </cell>
        </row>
        <row r="685">
          <cell r="M685" t="str">
            <v>Bioénergies-Biomasse-Bois - ressources primaires et produits connexes de scierie-TWh-S1</v>
          </cell>
        </row>
        <row r="686">
          <cell r="M686" t="str">
            <v>Bioénergies-Biomasse-Bois - ressources primaires et produits connexes de scierie-TWh-S2</v>
          </cell>
        </row>
        <row r="687">
          <cell r="M687" t="str">
            <v>Bioénergies-Biomasse-Bois - ressources primaires et produits connexes de scierie-TWh-S3</v>
          </cell>
        </row>
        <row r="688">
          <cell r="M688" t="str">
            <v>Bioénergies-Biomasse-Bois - ressources primaires et produits connexes de scierie-TWh-S4</v>
          </cell>
        </row>
        <row r="689">
          <cell r="M689" t="str">
            <v>Bioénergies-Biomasse-Bois énergie issu de la forêt-TWh-S3</v>
          </cell>
        </row>
        <row r="690">
          <cell r="M690" t="str">
            <v>Bioénergies-Biomasse-Bois énergie issu de la forêt-TWh-S4</v>
          </cell>
        </row>
        <row r="691">
          <cell r="M691" t="str">
            <v>Bioénergies-Biomasse-Bois énergie issu de la forêt-TWh-TEND</v>
          </cell>
        </row>
        <row r="692">
          <cell r="M692" t="str">
            <v>Bioénergies-Biomasse-Bois énergie issu de la forêt-TWh-S1</v>
          </cell>
        </row>
        <row r="693">
          <cell r="M693" t="str">
            <v>Bioénergies-Biomasse-Bois énergie issu de la forêt-TWh-S2</v>
          </cell>
        </row>
        <row r="694">
          <cell r="M694" t="str">
            <v>Bioénergies-Biomasse-Bois énergie issu de l'agroforesterie et des arbres hors forêt-TWh-TEND</v>
          </cell>
        </row>
        <row r="695">
          <cell r="M695" t="str">
            <v>Bioénergies-Biomasse-Bois énergie issu de l'agroforesterie et des arbres hors forêt-TWh-S1</v>
          </cell>
        </row>
        <row r="696">
          <cell r="M696" t="str">
            <v>Bioénergies-Biomasse-Bois énergie issu de l'agroforesterie et des arbres hors forêt-TWh-S2</v>
          </cell>
        </row>
        <row r="697">
          <cell r="M697" t="str">
            <v>Bioénergies-Biomasse-Bois énergie issu de l'agroforesterie et des arbres hors forêt-TWh-S3</v>
          </cell>
        </row>
        <row r="698">
          <cell r="M698" t="str">
            <v>Bioénergies-Biomasse-Bois énergie issu de l'agroforesterie et des arbres hors forêt-TWh-S4</v>
          </cell>
        </row>
        <row r="699">
          <cell r="M699" t="str">
            <v>Bioénergies-Biomasse-Cultures intermédiaires méthanisées-TWh-S1</v>
          </cell>
        </row>
        <row r="700">
          <cell r="M700" t="str">
            <v>Bioénergies-Biomasse-Cultures intermédiaires méthanisées-TWh-S2</v>
          </cell>
        </row>
        <row r="701">
          <cell r="M701" t="str">
            <v>Bioénergies-Biomasse-Cultures intermédiaires méthanisées-TWh-S3</v>
          </cell>
        </row>
        <row r="702">
          <cell r="M702" t="str">
            <v>Bioénergies-Biomasse-Cultures intermédiaires méthanisées-TWh-S4</v>
          </cell>
        </row>
        <row r="703">
          <cell r="M703" t="str">
            <v>Bioénergies-Biomasse-Déchets alimentaires-TWh-S1</v>
          </cell>
        </row>
        <row r="704">
          <cell r="M704" t="str">
            <v>Bioénergies-Biomasse-Déchets alimentaires-TWh-S2</v>
          </cell>
        </row>
        <row r="705">
          <cell r="M705" t="str">
            <v>Bioénergies-Biomasse-Déchets alimentaires-TWh-S3</v>
          </cell>
        </row>
        <row r="706">
          <cell r="M706" t="str">
            <v>Bioénergies-Biomasse-Déchets alimentaires-TWh-S4</v>
          </cell>
        </row>
        <row r="707">
          <cell r="M707" t="str">
            <v>Bioénergies-Biomasse-Déchets de bois (2nde transformation, bois de rebut, emballages, déconstruction)-TWh-TEND</v>
          </cell>
        </row>
        <row r="708">
          <cell r="M708" t="str">
            <v>Bioénergies-Biomasse-Déchets de bois (2nde transformation, bois de rebut, emballages, déconstruction)-TWh-S1</v>
          </cell>
        </row>
        <row r="709">
          <cell r="M709" t="str">
            <v>Bioénergies-Biomasse-Déchets de bois (2nde transformation, bois de rebut, emballages, déconstruction)-TWh-S2</v>
          </cell>
        </row>
        <row r="710">
          <cell r="M710" t="str">
            <v>Bioénergies-Biomasse-Déchets de bois (2nde transformation, bois de rebut, emballages, déconstruction)-TWh-S3</v>
          </cell>
        </row>
        <row r="711">
          <cell r="M711" t="str">
            <v>Bioénergies-Biomasse-Déchets de bois (2nde transformation, bois de rebut, emballages, déconstruction)-TWh-S4</v>
          </cell>
        </row>
        <row r="712">
          <cell r="M712" t="str">
            <v>Bioénergies-Biomasse-Déjections d'élevage méthanisées-TWh-S1</v>
          </cell>
        </row>
        <row r="713">
          <cell r="M713" t="str">
            <v>Bioénergies-Biomasse-Déjections d'élevage méthanisées-TWh-S2</v>
          </cell>
        </row>
        <row r="714">
          <cell r="M714" t="str">
            <v>Bioénergies-Biomasse-Déjections d'élevage méthanisées-TWh-S3</v>
          </cell>
        </row>
        <row r="715">
          <cell r="M715" t="str">
            <v>Bioénergies-Biomasse-Déjections d'élevage méthanisées-TWh-S4</v>
          </cell>
        </row>
        <row r="716">
          <cell r="M716" t="str">
            <v>Bioénergies-Biomasse-Ethanol-TWh-S1</v>
          </cell>
        </row>
        <row r="717">
          <cell r="M717" t="str">
            <v>Bioénergies-Biomasse-Ethanol-TWh-S2</v>
          </cell>
        </row>
        <row r="718">
          <cell r="M718" t="str">
            <v>Bioénergies-Biomasse-Ethanol-TWh-S3</v>
          </cell>
        </row>
        <row r="719">
          <cell r="M719" t="str">
            <v>Bioénergies-Biomasse-Ethanol-TWh-S4</v>
          </cell>
        </row>
        <row r="720">
          <cell r="M720" t="str">
            <v>Bioénergies-Biomasse-Ethanol d'algues-TWh-S1</v>
          </cell>
        </row>
        <row r="721">
          <cell r="M721" t="str">
            <v>Bioénergies-Biomasse-Ethanol d'algues-TWh-S2</v>
          </cell>
        </row>
        <row r="722">
          <cell r="M722" t="str">
            <v>Bioénergies-Biomasse-Ethanol d'algues-TWh-S3</v>
          </cell>
        </row>
        <row r="723">
          <cell r="M723" t="str">
            <v>Bioénergies-Biomasse-Ethanol d'algues-TWh-S4</v>
          </cell>
        </row>
        <row r="724">
          <cell r="M724" t="str">
            <v>Bioénergies-Biomasse-Herbe et cultures fourragères méthanisées-TWh-S1</v>
          </cell>
        </row>
        <row r="725">
          <cell r="M725" t="str">
            <v>Bioénergies-Biomasse-Herbe et cultures fourragères méthanisées-TWh-S2</v>
          </cell>
        </row>
        <row r="726">
          <cell r="M726" t="str">
            <v>Bioénergies-Biomasse-Herbe et cultures fourragères méthanisées-TWh-S3</v>
          </cell>
        </row>
        <row r="727">
          <cell r="M727" t="str">
            <v>Bioénergies-Biomasse-Herbe et cultures fourragères méthanisées-TWh-S4</v>
          </cell>
        </row>
        <row r="728">
          <cell r="M728" t="str">
            <v>Bioénergies-Biomasse-Produits connexes de scierie énergie-TWh-TEND</v>
          </cell>
        </row>
        <row r="729">
          <cell r="M729" t="str">
            <v>Bioénergies-Biomasse-Produits connexes de scierie énergie-TWh-S1</v>
          </cell>
        </row>
        <row r="730">
          <cell r="M730" t="str">
            <v>Bioénergies-Biomasse-Produits connexes de scierie énergie-TWh-S2</v>
          </cell>
        </row>
        <row r="731">
          <cell r="M731" t="str">
            <v>Bioénergies-Biomasse-Produits connexes de scierie énergie-TWh-S3</v>
          </cell>
        </row>
        <row r="732">
          <cell r="M732" t="str">
            <v>Bioénergies-Biomasse-Produits connexes de scierie énergie-TWh-S4</v>
          </cell>
        </row>
        <row r="733">
          <cell r="M733" t="str">
            <v>Bioénergies-Biomasse-Résidus de culture biocarburants 2G-TWh-TEND</v>
          </cell>
        </row>
        <row r="734">
          <cell r="M734" t="str">
            <v>Bioénergies-Biomasse-Résidus de culture biocarburants 2G-TWh-S1</v>
          </cell>
        </row>
        <row r="735">
          <cell r="M735" t="str">
            <v>Bioénergies-Biomasse-Résidus de culture biocarburants 2G-TWh-S2</v>
          </cell>
        </row>
        <row r="736">
          <cell r="M736" t="str">
            <v>Bioénergies-Biomasse-Résidus de culture biocarburants 2G-TWh-S3</v>
          </cell>
        </row>
        <row r="737">
          <cell r="M737" t="str">
            <v>Bioénergies-Biomasse-Résidus de culture biocarburants 2G-TWh-S4</v>
          </cell>
        </row>
        <row r="738">
          <cell r="M738" t="str">
            <v>Bioénergies-Biomasse-Résidus de culture méthanisés-TWh-S1</v>
          </cell>
        </row>
        <row r="739">
          <cell r="M739" t="str">
            <v>Bioénergies-Biomasse-Résidus de culture méthanisés-TWh-S2</v>
          </cell>
        </row>
        <row r="740">
          <cell r="M740" t="str">
            <v>Bioénergies-Biomasse-Résidus de culture méthanisés-TWh-S3</v>
          </cell>
        </row>
        <row r="741">
          <cell r="M741" t="str">
            <v>Bioénergies-Biomasse-Résidus de culture méthanisés-TWh-S4</v>
          </cell>
        </row>
        <row r="742">
          <cell r="M742" t="str">
            <v>Bioénergies-Biomasse-Résidus de culture usage combustion-TWh-TEND</v>
          </cell>
        </row>
        <row r="743">
          <cell r="M743" t="str">
            <v>Bioénergies-Biomasse-Résidus de culture usage combustion-TWh-S1</v>
          </cell>
        </row>
        <row r="744">
          <cell r="M744" t="str">
            <v>Bioénergies-Biomasse-Résidus de culture usage combustion-TWh-S2</v>
          </cell>
        </row>
        <row r="745">
          <cell r="M745" t="str">
            <v>Bioénergies-Biomasse-Résidus de culture usage combustion-TWh-S3</v>
          </cell>
        </row>
        <row r="746">
          <cell r="M746" t="str">
            <v>Bioénergies-Biomasse-Résidus de culture usage combustion-TWh-S4</v>
          </cell>
        </row>
        <row r="747">
          <cell r="M747" t="str">
            <v>Bioénergies-Biomasse-TOTAL BIOENERGIES-TWh-TEND</v>
          </cell>
        </row>
        <row r="748">
          <cell r="M748" t="str">
            <v>Bioénergies-Biomasse-TOTAL BIOENERGIES-TWh-S1</v>
          </cell>
        </row>
        <row r="749">
          <cell r="M749" t="str">
            <v>Bioénergies-Biomasse-TOTAL BIOENERGIES-TWh-S2</v>
          </cell>
        </row>
        <row r="750">
          <cell r="M750" t="str">
            <v>Bioénergies-Biomasse-TOTAL BIOENERGIES-TWh-S3</v>
          </cell>
        </row>
        <row r="751">
          <cell r="M751" t="str">
            <v>Bioénergies-Biomasse-TOTAL BIOENERGIES-TWh-S4</v>
          </cell>
        </row>
        <row r="752">
          <cell r="M752" t="str">
            <v>Bioénergies-Biomasse-Total hors forêt et produits dérivés du bois-TWh-TEND</v>
          </cell>
        </row>
        <row r="753">
          <cell r="M753" t="str">
            <v>Bioénergies-Biomasse-Total hors forêt et produits dérivés du bois-TWh-S1</v>
          </cell>
        </row>
        <row r="754">
          <cell r="M754" t="str">
            <v>Bioénergies-Biomasse-Total hors forêt et produits dérivés du bois-TWh-S2</v>
          </cell>
        </row>
        <row r="755">
          <cell r="M755" t="str">
            <v>Bioénergies-Biomasse-Total hors forêt et produits dérivés du bois-TWh-S3</v>
          </cell>
        </row>
        <row r="756">
          <cell r="M756" t="str">
            <v>Bioénergies-Biomasse-Total hors forêt et produits dérivés du bois-TWh-S4</v>
          </cell>
        </row>
        <row r="757">
          <cell r="M757" t="str">
            <v>Bioénergies-Biomasse liquide-Biocarburants 2nde generation-TWh-TEND</v>
          </cell>
        </row>
        <row r="758">
          <cell r="M758" t="str">
            <v>Bioénergies-Biomasse liquide-Biodiesel-TWh-TEND</v>
          </cell>
        </row>
        <row r="759">
          <cell r="M759" t="str">
            <v>Bioénergies-Biomasse liquide-Biogazole d'algues-TWh-TEND</v>
          </cell>
        </row>
        <row r="760">
          <cell r="M760" t="str">
            <v>Bioénergies-Biomasse liquide-Ethanol-TWh-TEND</v>
          </cell>
        </row>
        <row r="761">
          <cell r="M761" t="str">
            <v>Bioénergies-Biomasse liquide-Ethanol d'algues-TWh-TEND</v>
          </cell>
        </row>
        <row r="762">
          <cell r="M762" t="str">
            <v>Changement d'usage des terres--Autres surfaces_reste_Autres surfaces-kha-TEND</v>
          </cell>
        </row>
        <row r="763">
          <cell r="M763" t="str">
            <v>Changement d'usage des terres--Autres surfaces_reste_Autres surfaces-kha-S1</v>
          </cell>
        </row>
        <row r="764">
          <cell r="M764" t="str">
            <v>Changement d'usage des terres--Autres surfaces_reste_Autres surfaces-kha-S2</v>
          </cell>
        </row>
        <row r="765">
          <cell r="M765" t="str">
            <v>Changement d'usage des terres--Autres surfaces_reste_Autres surfaces-kha-S3</v>
          </cell>
        </row>
        <row r="766">
          <cell r="M766" t="str">
            <v>Changement d'usage des terres--Autres surfaces_reste_Autres surfaces-kha-S4</v>
          </cell>
        </row>
        <row r="767">
          <cell r="M767" t="str">
            <v>Changement d'usage des terres--Autres surfaces_vers_Forêt-kha-TEND</v>
          </cell>
        </row>
        <row r="768">
          <cell r="M768" t="str">
            <v>Changement d'usage des terres--Autres surfaces_vers_Forêt-kha-S1</v>
          </cell>
        </row>
        <row r="769">
          <cell r="M769" t="str">
            <v>Changement d'usage des terres--Autres surfaces_vers_Forêt-kha-S2</v>
          </cell>
        </row>
        <row r="770">
          <cell r="M770" t="str">
            <v>Changement d'usage des terres--Autres surfaces_vers_Forêt-kha-S3</v>
          </cell>
        </row>
        <row r="771">
          <cell r="M771" t="str">
            <v>Changement d'usage des terres--Autres surfaces_vers_Forêt-kha-S4</v>
          </cell>
        </row>
        <row r="772">
          <cell r="M772" t="str">
            <v>Changement d'usage des terres--Autres surfaces_vers_Prairies productives-kha-TEND</v>
          </cell>
        </row>
        <row r="773">
          <cell r="M773" t="str">
            <v>Changement d'usage des terres--Autres surfaces_vers_Prairies productives-kha-S1</v>
          </cell>
        </row>
        <row r="774">
          <cell r="M774" t="str">
            <v>Changement d'usage des terres--Autres surfaces_vers_Prairies productives-kha-S2</v>
          </cell>
        </row>
        <row r="775">
          <cell r="M775" t="str">
            <v>Changement d'usage des terres--Autres surfaces_vers_Prairies productives-kha-S3</v>
          </cell>
        </row>
        <row r="776">
          <cell r="M776" t="str">
            <v>Changement d'usage des terres--Autres surfaces_vers_Prairies productives-kha-S4</v>
          </cell>
        </row>
        <row r="777">
          <cell r="M777" t="str">
            <v>Changement d'usage des terres--Autres surfaces_vers_STH peu productives-kha-TEND</v>
          </cell>
        </row>
        <row r="778">
          <cell r="M778" t="str">
            <v>Changement d'usage des terres--Autres surfaces_vers_STH peu productives-kha-S1</v>
          </cell>
        </row>
        <row r="779">
          <cell r="M779" t="str">
            <v>Changement d'usage des terres--Autres surfaces_vers_STH peu productives-kha-S2</v>
          </cell>
        </row>
        <row r="780">
          <cell r="M780" t="str">
            <v>Changement d'usage des terres--Autres surfaces_vers_STH peu productives-kha-S3</v>
          </cell>
        </row>
        <row r="781">
          <cell r="M781" t="str">
            <v>Changement d'usage des terres--Autres surfaces_vers_STH peu productives-kha-S4</v>
          </cell>
        </row>
        <row r="782">
          <cell r="M782" t="str">
            <v>Changement d'usage des terres--Autres surfaces_vers_Surfaces arables-kha-TEND</v>
          </cell>
        </row>
        <row r="783">
          <cell r="M783" t="str">
            <v>Changement d'usage des terres--Autres surfaces_vers_Surfaces arables-kha-S1</v>
          </cell>
        </row>
        <row r="784">
          <cell r="M784" t="str">
            <v>Changement d'usage des terres--Autres surfaces_vers_Surfaces arables-kha-S2</v>
          </cell>
        </row>
        <row r="785">
          <cell r="M785" t="str">
            <v>Changement d'usage des terres--Autres surfaces_vers_Surfaces arables-kha-S3</v>
          </cell>
        </row>
        <row r="786">
          <cell r="M786" t="str">
            <v>Changement d'usage des terres--Autres surfaces_vers_Surfaces arables-kha-S4</v>
          </cell>
        </row>
        <row r="787">
          <cell r="M787" t="str">
            <v>Changement d'usage des terres--Autres surfaces_vers_Surfaces artificialisées-kha-TEND</v>
          </cell>
        </row>
        <row r="788">
          <cell r="M788" t="str">
            <v>Changement d'usage des terres--Autres surfaces_vers_Surfaces artificialisées-kha-S1</v>
          </cell>
        </row>
        <row r="789">
          <cell r="M789" t="str">
            <v>Changement d'usage des terres--Autres surfaces_vers_Surfaces artificialisées-kha-S2</v>
          </cell>
        </row>
        <row r="790">
          <cell r="M790" t="str">
            <v>Changement d'usage des terres--Autres surfaces_vers_Surfaces artificialisées-kha-S3</v>
          </cell>
        </row>
        <row r="791">
          <cell r="M791" t="str">
            <v>Changement d'usage des terres--Autres surfaces_vers_Surfaces artificialisées-kha-S4</v>
          </cell>
        </row>
        <row r="792">
          <cell r="M792" t="str">
            <v>Changement d'usage des terres--Autres surfaces_vers_Vignes-kha-TEND</v>
          </cell>
        </row>
        <row r="793">
          <cell r="M793" t="str">
            <v>Changement d'usage des terres--Autres surfaces_vers_Vignes-kha-S1</v>
          </cell>
        </row>
        <row r="794">
          <cell r="M794" t="str">
            <v>Changement d'usage des terres--Autres surfaces_vers_Vignes-kha-S2</v>
          </cell>
        </row>
        <row r="795">
          <cell r="M795" t="str">
            <v>Changement d'usage des terres--Autres surfaces_vers_Vignes-kha-S3</v>
          </cell>
        </row>
        <row r="796">
          <cell r="M796" t="str">
            <v>Changement d'usage des terres--Autres surfaces_vers_Vignes-kha-S4</v>
          </cell>
        </row>
        <row r="797">
          <cell r="M797" t="str">
            <v>Changement d'usage des terres--Forêt_reste_Forêt-kha-TEND</v>
          </cell>
        </row>
        <row r="798">
          <cell r="M798" t="str">
            <v>Changement d'usage des terres--Forêt_reste_Forêt-kha-S1</v>
          </cell>
        </row>
        <row r="799">
          <cell r="M799" t="str">
            <v>Changement d'usage des terres--Forêt_reste_Forêt-kha-S2</v>
          </cell>
        </row>
        <row r="800">
          <cell r="M800" t="str">
            <v>Changement d'usage des terres--Forêt_reste_Forêt-kha-S3</v>
          </cell>
        </row>
        <row r="801">
          <cell r="M801" t="str">
            <v>Changement d'usage des terres--Forêt_reste_Forêt-kha-S4</v>
          </cell>
        </row>
        <row r="802">
          <cell r="M802" t="str">
            <v>Changement d'usage des terres--Forêt_vers_Autres surfaces-kha-TEND</v>
          </cell>
        </row>
        <row r="803">
          <cell r="M803" t="str">
            <v>Changement d'usage des terres--Forêt_vers_Autres surfaces-kha-S1</v>
          </cell>
        </row>
        <row r="804">
          <cell r="M804" t="str">
            <v>Changement d'usage des terres--Forêt_vers_Autres surfaces-kha-S2</v>
          </cell>
        </row>
        <row r="805">
          <cell r="M805" t="str">
            <v>Changement d'usage des terres--Forêt_vers_Autres surfaces-kha-S3</v>
          </cell>
        </row>
        <row r="806">
          <cell r="M806" t="str">
            <v>Changement d'usage des terres--Forêt_vers_Autres surfaces-kha-S4</v>
          </cell>
        </row>
        <row r="807">
          <cell r="M807" t="str">
            <v>Changement d'usage des terres--Forêt_vers_Prairies productives-kha-TEND</v>
          </cell>
        </row>
        <row r="808">
          <cell r="M808" t="str">
            <v>Changement d'usage des terres--Forêt_vers_Prairies productives-kha-S1</v>
          </cell>
        </row>
        <row r="809">
          <cell r="M809" t="str">
            <v>Changement d'usage des terres--Forêt_vers_Prairies productives-kha-S2</v>
          </cell>
        </row>
        <row r="810">
          <cell r="M810" t="str">
            <v>Changement d'usage des terres--Forêt_vers_Prairies productives-kha-S3</v>
          </cell>
        </row>
        <row r="811">
          <cell r="M811" t="str">
            <v>Changement d'usage des terres--Forêt_vers_Prairies productives-kha-S4</v>
          </cell>
        </row>
        <row r="812">
          <cell r="M812" t="str">
            <v>Changement d'usage des terres--Forêt_vers_STH peu productives-kha-TEND</v>
          </cell>
        </row>
        <row r="813">
          <cell r="M813" t="str">
            <v>Changement d'usage des terres--Forêt_vers_STH peu productives-kha-S1</v>
          </cell>
        </row>
        <row r="814">
          <cell r="M814" t="str">
            <v>Changement d'usage des terres--Forêt_vers_STH peu productives-kha-S2</v>
          </cell>
        </row>
        <row r="815">
          <cell r="M815" t="str">
            <v>Changement d'usage des terres--Forêt_vers_STH peu productives-kha-S3</v>
          </cell>
        </row>
        <row r="816">
          <cell r="M816" t="str">
            <v>Changement d'usage des terres--Forêt_vers_STH peu productives-kha-S4</v>
          </cell>
        </row>
        <row r="817">
          <cell r="M817" t="str">
            <v>Changement d'usage des terres--Forêt_vers_Surfaces arables-kha-TEND</v>
          </cell>
        </row>
        <row r="818">
          <cell r="M818" t="str">
            <v>Changement d'usage des terres--Forêt_vers_Surfaces arables-kha-S1</v>
          </cell>
        </row>
        <row r="819">
          <cell r="M819" t="str">
            <v>Changement d'usage des terres--Forêt_vers_Surfaces arables-kha-S2</v>
          </cell>
        </row>
        <row r="820">
          <cell r="M820" t="str">
            <v>Changement d'usage des terres--Forêt_vers_Surfaces arables-kha-S3</v>
          </cell>
        </row>
        <row r="821">
          <cell r="M821" t="str">
            <v>Changement d'usage des terres--Forêt_vers_Surfaces arables-kha-S4</v>
          </cell>
        </row>
        <row r="822">
          <cell r="M822" t="str">
            <v>Changement d'usage des terres--Forêt_vers_Surfaces artificialisées-kha-TEND</v>
          </cell>
        </row>
        <row r="823">
          <cell r="M823" t="str">
            <v>Changement d'usage des terres--Forêt_vers_Surfaces artificialisées-kha-S1</v>
          </cell>
        </row>
        <row r="824">
          <cell r="M824" t="str">
            <v>Changement d'usage des terres--Forêt_vers_Surfaces artificialisées-kha-S2</v>
          </cell>
        </row>
        <row r="825">
          <cell r="M825" t="str">
            <v>Changement d'usage des terres--Forêt_vers_Surfaces artificialisées-kha-S3</v>
          </cell>
        </row>
        <row r="826">
          <cell r="M826" t="str">
            <v>Changement d'usage des terres--Forêt_vers_Surfaces artificialisées-kha-S4</v>
          </cell>
        </row>
        <row r="827">
          <cell r="M827" t="str">
            <v>Changement d'usage des terres--Forêt_vers_Vignes-kha-TEND</v>
          </cell>
        </row>
        <row r="828">
          <cell r="M828" t="str">
            <v>Changement d'usage des terres--Forêt_vers_Vignes-kha-S1</v>
          </cell>
        </row>
        <row r="829">
          <cell r="M829" t="str">
            <v>Changement d'usage des terres--Forêt_vers_Vignes-kha-S2</v>
          </cell>
        </row>
        <row r="830">
          <cell r="M830" t="str">
            <v>Changement d'usage des terres--Forêt_vers_Vignes-kha-S3</v>
          </cell>
        </row>
        <row r="831">
          <cell r="M831" t="str">
            <v>Changement d'usage des terres--Forêt_vers_Vignes-kha-S4</v>
          </cell>
        </row>
        <row r="832">
          <cell r="M832" t="str">
            <v>Changement d'usage des terres--Prairies productives_reste_Prairies productives-kha-TEND</v>
          </cell>
        </row>
        <row r="833">
          <cell r="M833" t="str">
            <v>Changement d'usage des terres--Prairies productives_reste_Prairies productives-kha-S1</v>
          </cell>
        </row>
        <row r="834">
          <cell r="M834" t="str">
            <v>Changement d'usage des terres--Prairies productives_reste_Prairies productives-kha-S2</v>
          </cell>
        </row>
        <row r="835">
          <cell r="M835" t="str">
            <v>Changement d'usage des terres--Prairies productives_reste_Prairies productives-kha-S3</v>
          </cell>
        </row>
        <row r="836">
          <cell r="M836" t="str">
            <v>Changement d'usage des terres--Prairies productives_reste_Prairies productives-kha-S4</v>
          </cell>
        </row>
        <row r="837">
          <cell r="M837" t="str">
            <v>Changement d'usage des terres--Prairies productives_vers_Autres surfaces-kha-TEND</v>
          </cell>
        </row>
        <row r="838">
          <cell r="M838" t="str">
            <v>Changement d'usage des terres--Prairies productives_vers_Autres surfaces-kha-S1</v>
          </cell>
        </row>
        <row r="839">
          <cell r="M839" t="str">
            <v>Changement d'usage des terres--Prairies productives_vers_Autres surfaces-kha-S2</v>
          </cell>
        </row>
        <row r="840">
          <cell r="M840" t="str">
            <v>Changement d'usage des terres--Prairies productives_vers_Autres surfaces-kha-S3</v>
          </cell>
        </row>
        <row r="841">
          <cell r="M841" t="str">
            <v>Changement d'usage des terres--Prairies productives_vers_Autres surfaces-kha-S4</v>
          </cell>
        </row>
        <row r="842">
          <cell r="M842" t="str">
            <v>Changement d'usage des terres--Prairies productives_vers_Forêt-kha-TEND</v>
          </cell>
        </row>
        <row r="843">
          <cell r="M843" t="str">
            <v>Changement d'usage des terres--Prairies productives_vers_Forêt-kha-S1</v>
          </cell>
        </row>
        <row r="844">
          <cell r="M844" t="str">
            <v>Changement d'usage des terres--Prairies productives_vers_Forêt-kha-S2</v>
          </cell>
        </row>
        <row r="845">
          <cell r="M845" t="str">
            <v>Changement d'usage des terres--Prairies productives_vers_Forêt-kha-S3</v>
          </cell>
        </row>
        <row r="846">
          <cell r="M846" t="str">
            <v>Changement d'usage des terres--Prairies productives_vers_Forêt-kha-S4</v>
          </cell>
        </row>
        <row r="847">
          <cell r="M847" t="str">
            <v>Changement d'usage des terres--Prairies productives_vers_STH peu productives-kha-TEND</v>
          </cell>
        </row>
        <row r="848">
          <cell r="M848" t="str">
            <v>Changement d'usage des terres--Prairies productives_vers_STH peu productives-kha-S1</v>
          </cell>
        </row>
        <row r="849">
          <cell r="M849" t="str">
            <v>Changement d'usage des terres--Prairies productives_vers_STH peu productives-kha-S2</v>
          </cell>
        </row>
        <row r="850">
          <cell r="M850" t="str">
            <v>Changement d'usage des terres--Prairies productives_vers_STH peu productives-kha-S3</v>
          </cell>
        </row>
        <row r="851">
          <cell r="M851" t="str">
            <v>Changement d'usage des terres--Prairies productives_vers_STH peu productives-kha-S4</v>
          </cell>
        </row>
        <row r="852">
          <cell r="M852" t="str">
            <v>Changement d'usage des terres--Prairies productives_vers_Surfaces arables-kha-TEND</v>
          </cell>
        </row>
        <row r="853">
          <cell r="M853" t="str">
            <v>Changement d'usage des terres--Prairies productives_vers_Surfaces arables-kha-S1</v>
          </cell>
        </row>
        <row r="854">
          <cell r="M854" t="str">
            <v>Changement d'usage des terres--Prairies productives_vers_Surfaces arables-kha-S2</v>
          </cell>
        </row>
        <row r="855">
          <cell r="M855" t="str">
            <v>Changement d'usage des terres--Prairies productives_vers_Surfaces arables-kha-S3</v>
          </cell>
        </row>
        <row r="856">
          <cell r="M856" t="str">
            <v>Changement d'usage des terres--Prairies productives_vers_Surfaces arables-kha-S4</v>
          </cell>
        </row>
        <row r="857">
          <cell r="M857" t="str">
            <v>Changement d'usage des terres--Prairies productives_vers_Surfaces artificialisées-kha-TEND</v>
          </cell>
        </row>
        <row r="858">
          <cell r="M858" t="str">
            <v>Changement d'usage des terres--Prairies productives_vers_Surfaces artificialisées-kha-S1</v>
          </cell>
        </row>
        <row r="859">
          <cell r="M859" t="str">
            <v>Changement d'usage des terres--Prairies productives_vers_Surfaces artificialisées-kha-S2</v>
          </cell>
        </row>
        <row r="860">
          <cell r="M860" t="str">
            <v>Changement d'usage des terres--Prairies productives_vers_Surfaces artificialisées-kha-S3</v>
          </cell>
        </row>
        <row r="861">
          <cell r="M861" t="str">
            <v>Changement d'usage des terres--Prairies productives_vers_Surfaces artificialisées-kha-S4</v>
          </cell>
        </row>
        <row r="862">
          <cell r="M862" t="str">
            <v>Changement d'usage des terres--Prairies productives_vers_Vignes-kha-TEND</v>
          </cell>
        </row>
        <row r="863">
          <cell r="M863" t="str">
            <v>Changement d'usage des terres--Prairies productives_vers_Vignes-kha-S1</v>
          </cell>
        </row>
        <row r="864">
          <cell r="M864" t="str">
            <v>Changement d'usage des terres--Prairies productives_vers_Vignes-kha-S2</v>
          </cell>
        </row>
        <row r="865">
          <cell r="M865" t="str">
            <v>Changement d'usage des terres--Prairies productives_vers_Vignes-kha-S3</v>
          </cell>
        </row>
        <row r="866">
          <cell r="M866" t="str">
            <v>Changement d'usage des terres--Prairies productives_vers_Vignes-kha-S4</v>
          </cell>
        </row>
        <row r="867">
          <cell r="M867" t="str">
            <v>Changement d'usage des terres--STH peu productives_reste_STH peu productives-kha-TEND</v>
          </cell>
        </row>
        <row r="868">
          <cell r="M868" t="str">
            <v>Changement d'usage des terres--STH peu productives_reste_STH peu productives-kha-S1</v>
          </cell>
        </row>
        <row r="869">
          <cell r="M869" t="str">
            <v>Changement d'usage des terres--STH peu productives_reste_STH peu productives-kha-S2</v>
          </cell>
        </row>
        <row r="870">
          <cell r="M870" t="str">
            <v>Changement d'usage des terres--STH peu productives_reste_STH peu productives-kha-S3</v>
          </cell>
        </row>
        <row r="871">
          <cell r="M871" t="str">
            <v>Changement d'usage des terres--STH peu productives_reste_STH peu productives-kha-S4</v>
          </cell>
        </row>
        <row r="872">
          <cell r="M872" t="str">
            <v>Changement d'usage des terres--STH peu productives_vers_Autres surfaces-kha-TEND</v>
          </cell>
        </row>
        <row r="873">
          <cell r="M873" t="str">
            <v>Changement d'usage des terres--STH peu productives_vers_Autres surfaces-kha-S1</v>
          </cell>
        </row>
        <row r="874">
          <cell r="M874" t="str">
            <v>Changement d'usage des terres--STH peu productives_vers_Autres surfaces-kha-S2</v>
          </cell>
        </row>
        <row r="875">
          <cell r="M875" t="str">
            <v>Changement d'usage des terres--STH peu productives_vers_Autres surfaces-kha-S3</v>
          </cell>
        </row>
        <row r="876">
          <cell r="M876" t="str">
            <v>Changement d'usage des terres--STH peu productives_vers_Autres surfaces-kha-S4</v>
          </cell>
        </row>
        <row r="877">
          <cell r="M877" t="str">
            <v>Changement d'usage des terres--STH peu productives_vers_Forêt-kha-TEND</v>
          </cell>
        </row>
        <row r="878">
          <cell r="M878" t="str">
            <v>Changement d'usage des terres--STH peu productives_vers_Forêt-kha-S1</v>
          </cell>
        </row>
        <row r="879">
          <cell r="M879" t="str">
            <v>Changement d'usage des terres--STH peu productives_vers_Forêt-kha-S2</v>
          </cell>
        </row>
        <row r="880">
          <cell r="M880" t="str">
            <v>Changement d'usage des terres--STH peu productives_vers_Forêt-kha-S3</v>
          </cell>
        </row>
        <row r="881">
          <cell r="M881" t="str">
            <v>Changement d'usage des terres--STH peu productives_vers_Forêt-kha-S4</v>
          </cell>
        </row>
        <row r="882">
          <cell r="M882" t="str">
            <v>Changement d'usage des terres--STH peu productives_vers_Prairies productives-kha-TEND</v>
          </cell>
        </row>
        <row r="883">
          <cell r="M883" t="str">
            <v>Changement d'usage des terres--STH peu productives_vers_Prairies productives-kha-S1</v>
          </cell>
        </row>
        <row r="884">
          <cell r="M884" t="str">
            <v>Changement d'usage des terres--STH peu productives_vers_Prairies productives-kha-S2</v>
          </cell>
        </row>
        <row r="885">
          <cell r="M885" t="str">
            <v>Changement d'usage des terres--STH peu productives_vers_Prairies productives-kha-S3</v>
          </cell>
        </row>
        <row r="886">
          <cell r="M886" t="str">
            <v>Changement d'usage des terres--STH peu productives_vers_Prairies productives-kha-S4</v>
          </cell>
        </row>
        <row r="887">
          <cell r="M887" t="str">
            <v>Changement d'usage des terres--STH peu productives_vers_Surfaces arables-kha-TEND</v>
          </cell>
        </row>
        <row r="888">
          <cell r="M888" t="str">
            <v>Changement d'usage des terres--STH peu productives_vers_Surfaces arables-kha-S1</v>
          </cell>
        </row>
        <row r="889">
          <cell r="M889" t="str">
            <v>Changement d'usage des terres--STH peu productives_vers_Surfaces arables-kha-S2</v>
          </cell>
        </row>
        <row r="890">
          <cell r="M890" t="str">
            <v>Changement d'usage des terres--STH peu productives_vers_Surfaces arables-kha-S3</v>
          </cell>
        </row>
        <row r="891">
          <cell r="M891" t="str">
            <v>Changement d'usage des terres--STH peu productives_vers_Surfaces arables-kha-S4</v>
          </cell>
        </row>
        <row r="892">
          <cell r="M892" t="str">
            <v>Changement d'usage des terres--STH peu productives_vers_Surfaces artificialisées-kha-TEND</v>
          </cell>
        </row>
        <row r="893">
          <cell r="M893" t="str">
            <v>Changement d'usage des terres--STH peu productives_vers_Surfaces artificialisées-kha-S1</v>
          </cell>
        </row>
        <row r="894">
          <cell r="M894" t="str">
            <v>Changement d'usage des terres--STH peu productives_vers_Surfaces artificialisées-kha-S2</v>
          </cell>
        </row>
        <row r="895">
          <cell r="M895" t="str">
            <v>Changement d'usage des terres--STH peu productives_vers_Surfaces artificialisées-kha-S3</v>
          </cell>
        </row>
        <row r="896">
          <cell r="M896" t="str">
            <v>Changement d'usage des terres--STH peu productives_vers_Surfaces artificialisées-kha-S4</v>
          </cell>
        </row>
        <row r="897">
          <cell r="M897" t="str">
            <v>Changement d'usage des terres--STH peu productives_vers_Vignes-kha-TEND</v>
          </cell>
        </row>
        <row r="898">
          <cell r="M898" t="str">
            <v>Changement d'usage des terres--STH peu productives_vers_Vignes-kha-S1</v>
          </cell>
        </row>
        <row r="899">
          <cell r="M899" t="str">
            <v>Changement d'usage des terres--STH peu productives_vers_Vignes-kha-S2</v>
          </cell>
        </row>
        <row r="900">
          <cell r="M900" t="str">
            <v>Changement d'usage des terres--STH peu productives_vers_Vignes-kha-S3</v>
          </cell>
        </row>
        <row r="901">
          <cell r="M901" t="str">
            <v>Changement d'usage des terres--STH peu productives_vers_Vignes-kha-S4</v>
          </cell>
        </row>
        <row r="902">
          <cell r="M902" t="str">
            <v>Changement d'usage des terres--Surface_vers_Autres surfaces-kha-TEND</v>
          </cell>
        </row>
        <row r="903">
          <cell r="M903" t="str">
            <v>Changement d'usage des terres--Surface_vers_Autres surfaces-kha-S1</v>
          </cell>
        </row>
        <row r="904">
          <cell r="M904" t="str">
            <v>Changement d'usage des terres--Surface_vers_Autres surfaces-kha-S2</v>
          </cell>
        </row>
        <row r="905">
          <cell r="M905" t="str">
            <v>Changement d'usage des terres--Surface_vers_Autres surfaces-kha-S3</v>
          </cell>
        </row>
        <row r="906">
          <cell r="M906" t="str">
            <v>Changement d'usage des terres--Surface_vers_Autres surfaces-kha-S4</v>
          </cell>
        </row>
        <row r="907">
          <cell r="M907" t="str">
            <v>Changement d'usage des terres--Surface_vers_Forêt-kha-TEND</v>
          </cell>
        </row>
        <row r="908">
          <cell r="M908" t="str">
            <v>Changement d'usage des terres--Surface_vers_Forêt-kha-S1</v>
          </cell>
        </row>
        <row r="909">
          <cell r="M909" t="str">
            <v>Changement d'usage des terres--Surface_vers_Forêt-kha-S2</v>
          </cell>
        </row>
        <row r="910">
          <cell r="M910" t="str">
            <v>Changement d'usage des terres--Surface_vers_Forêt-kha-S3</v>
          </cell>
        </row>
        <row r="911">
          <cell r="M911" t="str">
            <v>Changement d'usage des terres--Surface_vers_Forêt-kha-S4</v>
          </cell>
        </row>
        <row r="912">
          <cell r="M912" t="str">
            <v>Changement d'usage des terres--Surface_vers_Prairies productives-kha-TEND</v>
          </cell>
        </row>
        <row r="913">
          <cell r="M913" t="str">
            <v>Changement d'usage des terres--Surface_vers_Prairies productives-kha-S1</v>
          </cell>
        </row>
        <row r="914">
          <cell r="M914" t="str">
            <v>Changement d'usage des terres--Surface_vers_Prairies productives-kha-S2</v>
          </cell>
        </row>
        <row r="915">
          <cell r="M915" t="str">
            <v>Changement d'usage des terres--Surface_vers_Prairies productives-kha-S3</v>
          </cell>
        </row>
        <row r="916">
          <cell r="M916" t="str">
            <v>Changement d'usage des terres--Surface_vers_Prairies productives-kha-S4</v>
          </cell>
        </row>
        <row r="917">
          <cell r="M917" t="str">
            <v>Changement d'usage des terres--Surface_vers_STH peu productives-kha-TEND</v>
          </cell>
        </row>
        <row r="918">
          <cell r="M918" t="str">
            <v>Changement d'usage des terres--Surface_vers_STH peu productives-kha-S1</v>
          </cell>
        </row>
        <row r="919">
          <cell r="M919" t="str">
            <v>Changement d'usage des terres--Surface_vers_STH peu productives-kha-S2</v>
          </cell>
        </row>
        <row r="920">
          <cell r="M920" t="str">
            <v>Changement d'usage des terres--Surface_vers_STH peu productives-kha-S3</v>
          </cell>
        </row>
        <row r="921">
          <cell r="M921" t="str">
            <v>Changement d'usage des terres--Surface_vers_STH peu productives-kha-S4</v>
          </cell>
        </row>
        <row r="922">
          <cell r="M922" t="str">
            <v>Changement d'usage des terres--Surface_vers_Surfaces arables-kha-TEND</v>
          </cell>
        </row>
        <row r="923">
          <cell r="M923" t="str">
            <v>Changement d'usage des terres--Surface_vers_Surfaces arables-kha-S1</v>
          </cell>
        </row>
        <row r="924">
          <cell r="M924" t="str">
            <v>Changement d'usage des terres--Surface_vers_Surfaces arables-kha-S2</v>
          </cell>
        </row>
        <row r="925">
          <cell r="M925" t="str">
            <v>Changement d'usage des terres--Surface_vers_Surfaces arables-kha-S3</v>
          </cell>
        </row>
        <row r="926">
          <cell r="M926" t="str">
            <v>Changement d'usage des terres--Surface_vers_Surfaces arables-kha-S4</v>
          </cell>
        </row>
        <row r="927">
          <cell r="M927" t="str">
            <v>Changement d'usage des terres--Surface_vers_Surfaces artificialisées-kha-TEND</v>
          </cell>
        </row>
        <row r="928">
          <cell r="M928" t="str">
            <v>Changement d'usage des terres--Surface_vers_Surfaces artificialisées-kha-S1</v>
          </cell>
        </row>
        <row r="929">
          <cell r="M929" t="str">
            <v>Changement d'usage des terres--Surface_vers_Surfaces artificialisées-kha-S2</v>
          </cell>
        </row>
        <row r="930">
          <cell r="M930" t="str">
            <v>Changement d'usage des terres--Surface_vers_Surfaces artificialisées-kha-S3</v>
          </cell>
        </row>
        <row r="931">
          <cell r="M931" t="str">
            <v>Changement d'usage des terres--Surface_vers_Surfaces artificialisées-kha-S4</v>
          </cell>
        </row>
        <row r="932">
          <cell r="M932" t="str">
            <v>Changement d'usage des terres--Surface_vers_Vignes-kha-TEND</v>
          </cell>
        </row>
        <row r="933">
          <cell r="M933" t="str">
            <v>Changement d'usage des terres--Surface_vers_Vignes-kha-S1</v>
          </cell>
        </row>
        <row r="934">
          <cell r="M934" t="str">
            <v>Changement d'usage des terres--Surface_vers_Vignes-kha-S2</v>
          </cell>
        </row>
        <row r="935">
          <cell r="M935" t="str">
            <v>Changement d'usage des terres--Surface_vers_Vignes-kha-S3</v>
          </cell>
        </row>
        <row r="936">
          <cell r="M936" t="str">
            <v>Changement d'usage des terres--Surface_vers_Vignes-kha-S4</v>
          </cell>
        </row>
        <row r="937">
          <cell r="M937" t="str">
            <v>Changement d'usage des terres--Surfaces arables_reste_Surfaces arables-kha-TEND</v>
          </cell>
        </row>
        <row r="938">
          <cell r="M938" t="str">
            <v>Changement d'usage des terres--Surfaces arables_reste_Surfaces arables-kha-S1</v>
          </cell>
        </row>
        <row r="939">
          <cell r="M939" t="str">
            <v>Changement d'usage des terres--Surfaces arables_reste_Surfaces arables-kha-S2</v>
          </cell>
        </row>
        <row r="940">
          <cell r="M940" t="str">
            <v>Changement d'usage des terres--Surfaces arables_reste_Surfaces arables-kha-S3</v>
          </cell>
        </row>
        <row r="941">
          <cell r="M941" t="str">
            <v>Changement d'usage des terres--Surfaces arables_reste_Surfaces arables-kha-S4</v>
          </cell>
        </row>
        <row r="942">
          <cell r="M942" t="str">
            <v>Changement d'usage des terres--Surfaces arables_vers_Autres surfaces-kha-TEND</v>
          </cell>
        </row>
        <row r="943">
          <cell r="M943" t="str">
            <v>Changement d'usage des terres--Surfaces arables_vers_Autres surfaces-kha-S1</v>
          </cell>
        </row>
        <row r="944">
          <cell r="M944" t="str">
            <v>Changement d'usage des terres--Surfaces arables_vers_Autres surfaces-kha-S2</v>
          </cell>
        </row>
        <row r="945">
          <cell r="M945" t="str">
            <v>Changement d'usage des terres--Surfaces arables_vers_Autres surfaces-kha-S3</v>
          </cell>
        </row>
        <row r="946">
          <cell r="M946" t="str">
            <v>Changement d'usage des terres--Surfaces arables_vers_Autres surfaces-kha-S4</v>
          </cell>
        </row>
        <row r="947">
          <cell r="M947" t="str">
            <v>Changement d'usage des terres--Surfaces arables_vers_Forêt-kha-TEND</v>
          </cell>
        </row>
        <row r="948">
          <cell r="M948" t="str">
            <v>Changement d'usage des terres--Surfaces arables_vers_Forêt-kha-S1</v>
          </cell>
        </row>
        <row r="949">
          <cell r="M949" t="str">
            <v>Changement d'usage des terres--Surfaces arables_vers_Forêt-kha-S2</v>
          </cell>
        </row>
        <row r="950">
          <cell r="M950" t="str">
            <v>Changement d'usage des terres--Surfaces arables_vers_Forêt-kha-S3</v>
          </cell>
        </row>
        <row r="951">
          <cell r="M951" t="str">
            <v>Changement d'usage des terres--Surfaces arables_vers_Forêt-kha-S4</v>
          </cell>
        </row>
        <row r="952">
          <cell r="M952" t="str">
            <v>Changement d'usage des terres--Surfaces arables_vers_Prairies productives-kha-TEND</v>
          </cell>
        </row>
        <row r="953">
          <cell r="M953" t="str">
            <v>Changement d'usage des terres--Surfaces arables_vers_Prairies productives-kha-S1</v>
          </cell>
        </row>
        <row r="954">
          <cell r="M954" t="str">
            <v>Changement d'usage des terres--Surfaces arables_vers_Prairies productives-kha-S2</v>
          </cell>
        </row>
        <row r="955">
          <cell r="M955" t="str">
            <v>Changement d'usage des terres--Surfaces arables_vers_Prairies productives-kha-S3</v>
          </cell>
        </row>
        <row r="956">
          <cell r="M956" t="str">
            <v>Changement d'usage des terres--Surfaces arables_vers_Prairies productives-kha-S4</v>
          </cell>
        </row>
        <row r="957">
          <cell r="M957" t="str">
            <v>Changement d'usage des terres--Surfaces arables_vers_STH peu productives-kha-TEND</v>
          </cell>
        </row>
        <row r="958">
          <cell r="M958" t="str">
            <v>Changement d'usage des terres--Surfaces arables_vers_STH peu productives-kha-S1</v>
          </cell>
        </row>
        <row r="959">
          <cell r="M959" t="str">
            <v>Changement d'usage des terres--Surfaces arables_vers_STH peu productives-kha-S2</v>
          </cell>
        </row>
        <row r="960">
          <cell r="M960" t="str">
            <v>Changement d'usage des terres--Surfaces arables_vers_STH peu productives-kha-S3</v>
          </cell>
        </row>
        <row r="961">
          <cell r="M961" t="str">
            <v>Changement d'usage des terres--Surfaces arables_vers_STH peu productives-kha-S4</v>
          </cell>
        </row>
        <row r="962">
          <cell r="M962" t="str">
            <v>Changement d'usage des terres--Surfaces arables_vers_Surfaces artificialisées-kha-TEND</v>
          </cell>
        </row>
        <row r="963">
          <cell r="M963" t="str">
            <v>Changement d'usage des terres--Surfaces arables_vers_Surfaces artificialisées-kha-S1</v>
          </cell>
        </row>
        <row r="964">
          <cell r="M964" t="str">
            <v>Changement d'usage des terres--Surfaces arables_vers_Surfaces artificialisées-kha-S2</v>
          </cell>
        </row>
        <row r="965">
          <cell r="M965" t="str">
            <v>Changement d'usage des terres--Surfaces arables_vers_Surfaces artificialisées-kha-S3</v>
          </cell>
        </row>
        <row r="966">
          <cell r="M966" t="str">
            <v>Changement d'usage des terres--Surfaces arables_vers_Surfaces artificialisées-kha-S4</v>
          </cell>
        </row>
        <row r="967">
          <cell r="M967" t="str">
            <v>Changement d'usage des terres--Surfaces arables_vers_Vignes-kha-TEND</v>
          </cell>
        </row>
        <row r="968">
          <cell r="M968" t="str">
            <v>Changement d'usage des terres--Surfaces arables_vers_Vignes-kha-S1</v>
          </cell>
        </row>
        <row r="969">
          <cell r="M969" t="str">
            <v>Changement d'usage des terres--Surfaces arables_vers_Vignes-kha-S2</v>
          </cell>
        </row>
        <row r="970">
          <cell r="M970" t="str">
            <v>Changement d'usage des terres--Surfaces arables_vers_Vignes-kha-S3</v>
          </cell>
        </row>
        <row r="971">
          <cell r="M971" t="str">
            <v>Changement d'usage des terres--Surfaces arables_vers_Vignes-kha-S4</v>
          </cell>
        </row>
        <row r="972">
          <cell r="M972" t="str">
            <v>Changement d'usage des terres--Surfaces artificialisées_reste_Surfaces artificialisées-kha-TEND</v>
          </cell>
        </row>
        <row r="973">
          <cell r="M973" t="str">
            <v>Changement d'usage des terres--Surfaces artificialisées_reste_Surfaces artificialisées-kha-S1</v>
          </cell>
        </row>
        <row r="974">
          <cell r="M974" t="str">
            <v>Changement d'usage des terres--Surfaces artificialisées_reste_Surfaces artificialisées-kha-S2</v>
          </cell>
        </row>
        <row r="975">
          <cell r="M975" t="str">
            <v>Changement d'usage des terres--Surfaces artificialisées_reste_Surfaces artificialisées-kha-S3</v>
          </cell>
        </row>
        <row r="976">
          <cell r="M976" t="str">
            <v>Changement d'usage des terres--Surfaces artificialisées_reste_Surfaces artificialisées-kha-S4</v>
          </cell>
        </row>
        <row r="977">
          <cell r="M977" t="str">
            <v>Changement d'usage des terres--Surfaces artificialisées_vers_Autres surfaces-kha-TEND</v>
          </cell>
        </row>
        <row r="978">
          <cell r="M978" t="str">
            <v>Changement d'usage des terres--Surfaces artificialisées_vers_Autres surfaces-kha-S1</v>
          </cell>
        </row>
        <row r="979">
          <cell r="M979" t="str">
            <v>Changement d'usage des terres--Surfaces artificialisées_vers_Autres surfaces-kha-S2</v>
          </cell>
        </row>
        <row r="980">
          <cell r="M980" t="str">
            <v>Changement d'usage des terres--Surfaces artificialisées_vers_Autres surfaces-kha-S3</v>
          </cell>
        </row>
        <row r="981">
          <cell r="M981" t="str">
            <v>Changement d'usage des terres--Surfaces artificialisées_vers_Autres surfaces-kha-S4</v>
          </cell>
        </row>
        <row r="982">
          <cell r="M982" t="str">
            <v>Changement d'usage des terres--Surfaces artificialisées_vers_Forêt-kha-TEND</v>
          </cell>
        </row>
        <row r="983">
          <cell r="M983" t="str">
            <v>Changement d'usage des terres--Surfaces artificialisées_vers_Forêt-kha-S1</v>
          </cell>
        </row>
        <row r="984">
          <cell r="M984" t="str">
            <v>Changement d'usage des terres--Surfaces artificialisées_vers_Forêt-kha-S2</v>
          </cell>
        </row>
        <row r="985">
          <cell r="M985" t="str">
            <v>Changement d'usage des terres--Surfaces artificialisées_vers_Forêt-kha-S3</v>
          </cell>
        </row>
        <row r="986">
          <cell r="M986" t="str">
            <v>Changement d'usage des terres--Surfaces artificialisées_vers_Forêt-kha-S4</v>
          </cell>
        </row>
        <row r="987">
          <cell r="M987" t="str">
            <v>Changement d'usage des terres--Surfaces artificialisées_vers_Prairies productives-kha-TEND</v>
          </cell>
        </row>
        <row r="988">
          <cell r="M988" t="str">
            <v>Changement d'usage des terres--Surfaces artificialisées_vers_Prairies productives-kha-S1</v>
          </cell>
        </row>
        <row r="989">
          <cell r="M989" t="str">
            <v>Changement d'usage des terres--Surfaces artificialisées_vers_Prairies productives-kha-S2</v>
          </cell>
        </row>
        <row r="990">
          <cell r="M990" t="str">
            <v>Changement d'usage des terres--Surfaces artificialisées_vers_Prairies productives-kha-S3</v>
          </cell>
        </row>
        <row r="991">
          <cell r="M991" t="str">
            <v>Changement d'usage des terres--Surfaces artificialisées_vers_Prairies productives-kha-S4</v>
          </cell>
        </row>
        <row r="992">
          <cell r="M992" t="str">
            <v>Changement d'usage des terres--Surfaces artificialisées_vers_STH peu productives-kha-TEND</v>
          </cell>
        </row>
        <row r="993">
          <cell r="M993" t="str">
            <v>Changement d'usage des terres--Surfaces artificialisées_vers_STH peu productives-kha-S1</v>
          </cell>
        </row>
        <row r="994">
          <cell r="M994" t="str">
            <v>Changement d'usage des terres--Surfaces artificialisées_vers_STH peu productives-kha-S2</v>
          </cell>
        </row>
        <row r="995">
          <cell r="M995" t="str">
            <v>Changement d'usage des terres--Surfaces artificialisées_vers_STH peu productives-kha-S3</v>
          </cell>
        </row>
        <row r="996">
          <cell r="M996" t="str">
            <v>Changement d'usage des terres--Surfaces artificialisées_vers_STH peu productives-kha-S4</v>
          </cell>
        </row>
        <row r="997">
          <cell r="M997" t="str">
            <v>Changement d'usage des terres--Surfaces artificialisées_vers_Surfaces arables-kha-TEND</v>
          </cell>
        </row>
        <row r="998">
          <cell r="M998" t="str">
            <v>Changement d'usage des terres--Surfaces artificialisées_vers_Surfaces arables-kha-S1</v>
          </cell>
        </row>
        <row r="999">
          <cell r="M999" t="str">
            <v>Changement d'usage des terres--Surfaces artificialisées_vers_Surfaces arables-kha-S2</v>
          </cell>
        </row>
        <row r="1000">
          <cell r="M1000" t="str">
            <v>Changement d'usage des terres--Surfaces artificialisées_vers_Surfaces arables-kha-S3</v>
          </cell>
        </row>
        <row r="1001">
          <cell r="M1001" t="str">
            <v>Changement d'usage des terres--Surfaces artificialisées_vers_Surfaces arables-kha-S4</v>
          </cell>
        </row>
        <row r="1002">
          <cell r="M1002" t="str">
            <v>Changement d'usage des terres--Surfaces artificialisées_vers_Vignes-kha-TEND</v>
          </cell>
        </row>
        <row r="1003">
          <cell r="M1003" t="str">
            <v>Changement d'usage des terres--Surfaces artificialisées_vers_Vignes-kha-S1</v>
          </cell>
        </row>
        <row r="1004">
          <cell r="M1004" t="str">
            <v>Changement d'usage des terres--Surfaces artificialisées_vers_Vignes-kha-S2</v>
          </cell>
        </row>
        <row r="1005">
          <cell r="M1005" t="str">
            <v>Changement d'usage des terres--Surfaces artificialisées_vers_Vignes-kha-S3</v>
          </cell>
        </row>
        <row r="1006">
          <cell r="M1006" t="str">
            <v>Changement d'usage des terres--Surfaces artificialisées_vers_Vignes-kha-S4</v>
          </cell>
        </row>
        <row r="1007">
          <cell r="M1007" t="str">
            <v>Changement d'usage des terres--Vignes_reste_Vignes-kha-TEND</v>
          </cell>
        </row>
        <row r="1008">
          <cell r="M1008" t="str">
            <v>Changement d'usage des terres--Vignes_reste_Vignes-kha-S1</v>
          </cell>
        </row>
        <row r="1009">
          <cell r="M1009" t="str">
            <v>Changement d'usage des terres--Vignes_reste_Vignes-kha-S2</v>
          </cell>
        </row>
        <row r="1010">
          <cell r="M1010" t="str">
            <v>Changement d'usage des terres--Vignes_reste_Vignes-kha-S3</v>
          </cell>
        </row>
        <row r="1011">
          <cell r="M1011" t="str">
            <v>Changement d'usage des terres--Vignes_reste_Vignes-kha-S4</v>
          </cell>
        </row>
        <row r="1012">
          <cell r="M1012" t="str">
            <v>Changement d'usage des terres--Vignes_vers_Autres surfaces-kha-TEND</v>
          </cell>
        </row>
        <row r="1013">
          <cell r="M1013" t="str">
            <v>Changement d'usage des terres--Vignes_vers_Autres surfaces-kha-S1</v>
          </cell>
        </row>
        <row r="1014">
          <cell r="M1014" t="str">
            <v>Changement d'usage des terres--Vignes_vers_Autres surfaces-kha-S2</v>
          </cell>
        </row>
        <row r="1015">
          <cell r="M1015" t="str">
            <v>Changement d'usage des terres--Vignes_vers_Autres surfaces-kha-S3</v>
          </cell>
        </row>
        <row r="1016">
          <cell r="M1016" t="str">
            <v>Changement d'usage des terres--Vignes_vers_Autres surfaces-kha-S4</v>
          </cell>
        </row>
        <row r="1017">
          <cell r="M1017" t="str">
            <v>Changement d'usage des terres--Vignes_vers_Forêt-kha-TEND</v>
          </cell>
        </row>
        <row r="1018">
          <cell r="M1018" t="str">
            <v>Changement d'usage des terres--Vignes_vers_Forêt-kha-S1</v>
          </cell>
        </row>
        <row r="1019">
          <cell r="M1019" t="str">
            <v>Changement d'usage des terres--Vignes_vers_Forêt-kha-S2</v>
          </cell>
        </row>
        <row r="1020">
          <cell r="M1020" t="str">
            <v>Changement d'usage des terres--Vignes_vers_Forêt-kha-S3</v>
          </cell>
        </row>
        <row r="1021">
          <cell r="M1021" t="str">
            <v>Changement d'usage des terres--Vignes_vers_Forêt-kha-S4</v>
          </cell>
        </row>
        <row r="1022">
          <cell r="M1022" t="str">
            <v>Changement d'usage des terres--Vignes_vers_Prairies productives-kha-TEND</v>
          </cell>
        </row>
        <row r="1023">
          <cell r="M1023" t="str">
            <v>Changement d'usage des terres--Vignes_vers_Prairies productives-kha-S1</v>
          </cell>
        </row>
        <row r="1024">
          <cell r="M1024" t="str">
            <v>Changement d'usage des terres--Vignes_vers_Prairies productives-kha-S2</v>
          </cell>
        </row>
        <row r="1025">
          <cell r="M1025" t="str">
            <v>Changement d'usage des terres--Vignes_vers_Prairies productives-kha-S3</v>
          </cell>
        </row>
        <row r="1026">
          <cell r="M1026" t="str">
            <v>Changement d'usage des terres--Vignes_vers_Prairies productives-kha-S4</v>
          </cell>
        </row>
        <row r="1027">
          <cell r="M1027" t="str">
            <v>Changement d'usage des terres--Vignes_vers_STH peu productives-kha-TEND</v>
          </cell>
        </row>
        <row r="1028">
          <cell r="M1028" t="str">
            <v>Changement d'usage des terres--Vignes_vers_STH peu productives-kha-S1</v>
          </cell>
        </row>
        <row r="1029">
          <cell r="M1029" t="str">
            <v>Changement d'usage des terres--Vignes_vers_STH peu productives-kha-S2</v>
          </cell>
        </row>
        <row r="1030">
          <cell r="M1030" t="str">
            <v>Changement d'usage des terres--Vignes_vers_STH peu productives-kha-S3</v>
          </cell>
        </row>
        <row r="1031">
          <cell r="M1031" t="str">
            <v>Changement d'usage des terres--Vignes_vers_STH peu productives-kha-S4</v>
          </cell>
        </row>
        <row r="1032">
          <cell r="M1032" t="str">
            <v>Changement d'usage des terres--Vignes_vers_Surfaces arables-kha-TEND</v>
          </cell>
        </row>
        <row r="1033">
          <cell r="M1033" t="str">
            <v>Changement d'usage des terres--Vignes_vers_Surfaces arables-kha-S1</v>
          </cell>
        </row>
        <row r="1034">
          <cell r="M1034" t="str">
            <v>Changement d'usage des terres--Vignes_vers_Surfaces arables-kha-S2</v>
          </cell>
        </row>
        <row r="1035">
          <cell r="M1035" t="str">
            <v>Changement d'usage des terres--Vignes_vers_Surfaces arables-kha-S3</v>
          </cell>
        </row>
        <row r="1036">
          <cell r="M1036" t="str">
            <v>Changement d'usage des terres--Vignes_vers_Surfaces arables-kha-S4</v>
          </cell>
        </row>
        <row r="1037">
          <cell r="M1037" t="str">
            <v>Changement d'usage des terres--Vignes_vers_Surfaces artificialisées-kha-TEND</v>
          </cell>
        </row>
        <row r="1038">
          <cell r="M1038" t="str">
            <v>Changement d'usage des terres--Vignes_vers_Surfaces artificialisées-kha-S1</v>
          </cell>
        </row>
        <row r="1039">
          <cell r="M1039" t="str">
            <v>Changement d'usage des terres--Vignes_vers_Surfaces artificialisées-kha-S2</v>
          </cell>
        </row>
        <row r="1040">
          <cell r="M1040" t="str">
            <v>Changement d'usage des terres--Vignes_vers_Surfaces artificialisées-kha-S3</v>
          </cell>
        </row>
        <row r="1041">
          <cell r="M1041" t="str">
            <v>Changement d'usage des terres--Vignes_vers_Surfaces artificialisées-kha-S4</v>
          </cell>
        </row>
        <row r="1042">
          <cell r="M1042" t="str">
            <v>Cheptels-Productions Animales-dont bio-Milliers effectifs-TEND</v>
          </cell>
        </row>
        <row r="1043">
          <cell r="M1043" t="str">
            <v>Cheptels-Productions Animales-dont bio-Milliers effectifs-S1</v>
          </cell>
        </row>
        <row r="1044">
          <cell r="M1044" t="str">
            <v>Cheptels-Productions Animales-dont bio-Milliers effectifs-S2</v>
          </cell>
        </row>
        <row r="1045">
          <cell r="M1045" t="str">
            <v>Cheptels-Productions Animales-dont bio-Milliers effectifs-S3</v>
          </cell>
        </row>
        <row r="1046">
          <cell r="M1046" t="str">
            <v>Cheptels-Productions Animales-dont bio-Milliers effectifs-S4</v>
          </cell>
        </row>
        <row r="1047">
          <cell r="M1047" t="str">
            <v>Cheptels-Productions Animales-dont conventionnel-Milliers effectifs-TEND</v>
          </cell>
        </row>
        <row r="1048">
          <cell r="M1048" t="str">
            <v>Cheptels-Productions Animales-dont conventionnel-Milliers effectifs-S1</v>
          </cell>
        </row>
        <row r="1049">
          <cell r="M1049" t="str">
            <v>Cheptels-Productions Animales-dont conventionnel-Milliers effectifs-S2</v>
          </cell>
        </row>
        <row r="1050">
          <cell r="M1050" t="str">
            <v>Cheptels-Productions Animales-dont conventionnel-Milliers effectifs-S3</v>
          </cell>
        </row>
        <row r="1051">
          <cell r="M1051" t="str">
            <v>Cheptels-Productions Animales-dont conventionnel-Milliers effectifs-S4</v>
          </cell>
        </row>
        <row r="1052">
          <cell r="M1052" t="str">
            <v>Cheptels-Productions Animales-dont label-Milliers effectifs-TEND</v>
          </cell>
        </row>
        <row r="1053">
          <cell r="M1053" t="str">
            <v>Cheptels-Productions Animales-dont label-Milliers effectifs-S1</v>
          </cell>
        </row>
        <row r="1054">
          <cell r="M1054" t="str">
            <v>Cheptels-Productions Animales-dont label-Milliers effectifs-S2</v>
          </cell>
        </row>
        <row r="1055">
          <cell r="M1055" t="str">
            <v>Cheptels-Productions Animales-dont label-Milliers effectifs-S3</v>
          </cell>
        </row>
        <row r="1056">
          <cell r="M1056" t="str">
            <v>Cheptels-Productions Animales-dont label-Milliers effectifs-S4</v>
          </cell>
        </row>
        <row r="1057">
          <cell r="M1057" t="str">
            <v>Cheptels-Productions Animales-dont poulet export-Milliers effectifs-TEND</v>
          </cell>
        </row>
        <row r="1058">
          <cell r="M1058" t="str">
            <v>Cheptels-Productions Animales-dont poulet export-Milliers effectifs-S1</v>
          </cell>
        </row>
        <row r="1059">
          <cell r="M1059" t="str">
            <v>Cheptels-Productions Animales-dont poulet export-Milliers effectifs-S2</v>
          </cell>
        </row>
        <row r="1060">
          <cell r="M1060" t="str">
            <v>Cheptels-Productions Animales-dont poulet export-Milliers effectifs-S3</v>
          </cell>
        </row>
        <row r="1061">
          <cell r="M1061" t="str">
            <v>Cheptels-Productions Animales-dont poulet export-Milliers effectifs-S4</v>
          </cell>
        </row>
        <row r="1062">
          <cell r="M1062" t="str">
            <v>Cheptels-Productions Animales-dont poulet standard-Milliers effectifs-TEND</v>
          </cell>
        </row>
        <row r="1063">
          <cell r="M1063" t="str">
            <v>Cheptels-Productions Animales-dont poulet standard-Milliers effectifs-S1</v>
          </cell>
        </row>
        <row r="1064">
          <cell r="M1064" t="str">
            <v>Cheptels-Productions Animales-dont poulet standard-Milliers effectifs-S2</v>
          </cell>
        </row>
        <row r="1065">
          <cell r="M1065" t="str">
            <v>Cheptels-Productions Animales-dont poulet standard-Milliers effectifs-S3</v>
          </cell>
        </row>
        <row r="1066">
          <cell r="M1066" t="str">
            <v>Cheptels-Productions Animales-dont poulet standard-Milliers effectifs-S4</v>
          </cell>
        </row>
        <row r="1067">
          <cell r="M1067" t="str">
            <v>Cheptels-Productions Animales-dont poulets bio-Milliers effectifs-TEND</v>
          </cell>
        </row>
        <row r="1068">
          <cell r="M1068" t="str">
            <v>Cheptels-Productions Animales-dont poulets bio-Milliers effectifs-S1</v>
          </cell>
        </row>
        <row r="1069">
          <cell r="M1069" t="str">
            <v>Cheptels-Productions Animales-dont poulets bio-Milliers effectifs-S2</v>
          </cell>
        </row>
        <row r="1070">
          <cell r="M1070" t="str">
            <v>Cheptels-Productions Animales-dont poulets bio-Milliers effectifs-S3</v>
          </cell>
        </row>
        <row r="1071">
          <cell r="M1071" t="str">
            <v>Cheptels-Productions Animales-dont poulets bio-Milliers effectifs-S4</v>
          </cell>
        </row>
        <row r="1072">
          <cell r="M1072" t="str">
            <v>Cheptels-Productions Animales-dont poulets label-Milliers effectifs-TEND</v>
          </cell>
        </row>
        <row r="1073">
          <cell r="M1073" t="str">
            <v>Cheptels-Productions Animales-dont poulets label-Milliers effectifs-S1</v>
          </cell>
        </row>
        <row r="1074">
          <cell r="M1074" t="str">
            <v>Cheptels-Productions Animales-dont poulets label-Milliers effectifs-S2</v>
          </cell>
        </row>
        <row r="1075">
          <cell r="M1075" t="str">
            <v>Cheptels-Productions Animales-dont poulets label-Milliers effectifs-S3</v>
          </cell>
        </row>
        <row r="1076">
          <cell r="M1076" t="str">
            <v>Cheptels-Productions Animales-dont poulets label-Milliers effectifs-S4</v>
          </cell>
        </row>
        <row r="1077">
          <cell r="M1077" t="str">
            <v>Cheptels-Productions Animales-dont sustème intermédiaire-Millions de litres-TEND</v>
          </cell>
        </row>
        <row r="1078">
          <cell r="M1078" t="str">
            <v>Cheptels-Productions Animales-dont sustème intermédiaire-Millions de litres-S1</v>
          </cell>
        </row>
        <row r="1079">
          <cell r="M1079" t="str">
            <v>Cheptels-Productions Animales-dont sustème intermédiaire-Millions de litres-S2</v>
          </cell>
        </row>
        <row r="1080">
          <cell r="M1080" t="str">
            <v>Cheptels-Productions Animales-dont sustème intermédiaire-Millions de litres-S3</v>
          </cell>
        </row>
        <row r="1081">
          <cell r="M1081" t="str">
            <v>Cheptels-Productions Animales-dont sustème intermédiaire-Millions de litres-S4</v>
          </cell>
        </row>
        <row r="1082">
          <cell r="M1082" t="str">
            <v>Cheptels-Productions Animales-dont suystème extensif-Millions de litres-TEND</v>
          </cell>
        </row>
        <row r="1083">
          <cell r="M1083" t="str">
            <v>Cheptels-Productions Animales-dont suystème extensif-Millions de litres-S1</v>
          </cell>
        </row>
        <row r="1084">
          <cell r="M1084" t="str">
            <v>Cheptels-Productions Animales-dont suystème extensif-Millions de litres-S2</v>
          </cell>
        </row>
        <row r="1085">
          <cell r="M1085" t="str">
            <v>Cheptels-Productions Animales-dont suystème extensif-Millions de litres-S3</v>
          </cell>
        </row>
        <row r="1086">
          <cell r="M1086" t="str">
            <v>Cheptels-Productions Animales-dont suystème extensif-Millions de litres-S4</v>
          </cell>
        </row>
        <row r="1087">
          <cell r="M1087" t="str">
            <v>Cheptels-Productions Animales-dont système conventionnel-Millions de litres-TEND</v>
          </cell>
        </row>
        <row r="1088">
          <cell r="M1088" t="str">
            <v>Cheptels-Productions Animales-dont système conventionnel-Millions de litres-S1</v>
          </cell>
        </row>
        <row r="1089">
          <cell r="M1089" t="str">
            <v>Cheptels-Productions Animales-dont système conventionnel-Millions de litres-S2</v>
          </cell>
        </row>
        <row r="1090">
          <cell r="M1090" t="str">
            <v>Cheptels-Productions Animales-dont système conventionnel-Millions de litres-S3</v>
          </cell>
        </row>
        <row r="1091">
          <cell r="M1091" t="str">
            <v>Cheptels-Productions Animales-dont système conventionnel-Millions de litres-S4</v>
          </cell>
        </row>
        <row r="1092">
          <cell r="M1092" t="str">
            <v>Cheptels-Productions Animales-Indice de consommation poulet de chair-kg grain / kg carcasse-TEND</v>
          </cell>
        </row>
        <row r="1093">
          <cell r="M1093" t="str">
            <v>Cheptels-Productions Animales-Indice de consommation poulet de chair-kg grain / kg carcasse-S1</v>
          </cell>
        </row>
        <row r="1094">
          <cell r="M1094" t="str">
            <v>Cheptels-Productions Animales-Indice de consommation poulet de chair-kg grain / kg carcasse-S2</v>
          </cell>
        </row>
        <row r="1095">
          <cell r="M1095" t="str">
            <v>Cheptels-Productions Animales-Indice de consommation poulet de chair-kg grain / kg carcasse-S3</v>
          </cell>
        </row>
        <row r="1096">
          <cell r="M1096" t="str">
            <v>Cheptels-Productions Animales-Indice de consommation poulet de chair-kg grain / kg carcasse-S4</v>
          </cell>
        </row>
        <row r="1097">
          <cell r="M1097" t="str">
            <v>Cheptels-Productions Animales-Nombre de brebis lait-Milliers effectifs-TEND</v>
          </cell>
        </row>
        <row r="1098">
          <cell r="M1098" t="str">
            <v>Cheptels-Productions Animales-Nombre de brebis lait-Milliers effectifs-S1</v>
          </cell>
        </row>
        <row r="1099">
          <cell r="M1099" t="str">
            <v>Cheptels-Productions Animales-Nombre de brebis lait-Milliers effectifs-S2</v>
          </cell>
        </row>
        <row r="1100">
          <cell r="M1100" t="str">
            <v>Cheptels-Productions Animales-Nombre de brebis lait-Milliers effectifs-S3</v>
          </cell>
        </row>
        <row r="1101">
          <cell r="M1101" t="str">
            <v>Cheptels-Productions Animales-Nombre de brebis lait-Milliers effectifs-S4</v>
          </cell>
        </row>
        <row r="1102">
          <cell r="M1102" t="str">
            <v>Cheptels-Productions Animales-Nombre de brebis viande-Milliers effectifs-TEND</v>
          </cell>
        </row>
        <row r="1103">
          <cell r="M1103" t="str">
            <v>Cheptels-Productions Animales-Nombre de brebis viande-Milliers effectifs-S1</v>
          </cell>
        </row>
        <row r="1104">
          <cell r="M1104" t="str">
            <v>Cheptels-Productions Animales-Nombre de brebis viande-Milliers effectifs-S2</v>
          </cell>
        </row>
        <row r="1105">
          <cell r="M1105" t="str">
            <v>Cheptels-Productions Animales-Nombre de brebis viande-Milliers effectifs-S3</v>
          </cell>
        </row>
        <row r="1106">
          <cell r="M1106" t="str">
            <v>Cheptels-Productions Animales-Nombre de brebis viande-Milliers effectifs-S4</v>
          </cell>
        </row>
        <row r="1107">
          <cell r="M1107" t="str">
            <v>Cheptels-Productions Animales-Nombre de chèvres-Milliers effectifs-TEND</v>
          </cell>
        </row>
        <row r="1108">
          <cell r="M1108" t="str">
            <v>Cheptels-Productions Animales-Nombre de chèvres-Milliers effectifs-S1</v>
          </cell>
        </row>
        <row r="1109">
          <cell r="M1109" t="str">
            <v>Cheptels-Productions Animales-Nombre de chèvres-Milliers effectifs-S2</v>
          </cell>
        </row>
        <row r="1110">
          <cell r="M1110" t="str">
            <v>Cheptels-Productions Animales-Nombre de chèvres-Milliers effectifs-S3</v>
          </cell>
        </row>
        <row r="1111">
          <cell r="M1111" t="str">
            <v>Cheptels-Productions Animales-Nombre de chèvres-Milliers effectifs-S4</v>
          </cell>
        </row>
        <row r="1112">
          <cell r="M1112" t="str">
            <v>Cheptels-Productions Animales-Nombre de place de dindes-Milliers effectifs-TEND</v>
          </cell>
        </row>
        <row r="1113">
          <cell r="M1113" t="str">
            <v>Cheptels-Productions Animales-Nombre de place de dindes-Milliers effectifs-S1</v>
          </cell>
        </row>
        <row r="1114">
          <cell r="M1114" t="str">
            <v>Cheptels-Productions Animales-Nombre de place de dindes-Milliers effectifs-S2</v>
          </cell>
        </row>
        <row r="1115">
          <cell r="M1115" t="str">
            <v>Cheptels-Productions Animales-Nombre de place de dindes-Milliers effectifs-S3</v>
          </cell>
        </row>
        <row r="1116">
          <cell r="M1116" t="str">
            <v>Cheptels-Productions Animales-Nombre de place de dindes-Milliers effectifs-S4</v>
          </cell>
        </row>
        <row r="1117">
          <cell r="M1117" t="str">
            <v>Cheptels-Productions Animales-Nombre de places de canards-Milliers effectifs-TEND</v>
          </cell>
        </row>
        <row r="1118">
          <cell r="M1118" t="str">
            <v>Cheptels-Productions Animales-Nombre de places de canards-Milliers effectifs-S1</v>
          </cell>
        </row>
        <row r="1119">
          <cell r="M1119" t="str">
            <v>Cheptels-Productions Animales-Nombre de places de canards-Milliers effectifs-S2</v>
          </cell>
        </row>
        <row r="1120">
          <cell r="M1120" t="str">
            <v>Cheptels-Productions Animales-Nombre de places de canards-Milliers effectifs-S3</v>
          </cell>
        </row>
        <row r="1121">
          <cell r="M1121" t="str">
            <v>Cheptels-Productions Animales-Nombre de places de canards-Milliers effectifs-S4</v>
          </cell>
        </row>
        <row r="1122">
          <cell r="M1122" t="str">
            <v>Cheptels-Productions Animales-Nombre de places de porcs charcutiers-Milliers effectifs-TEND</v>
          </cell>
        </row>
        <row r="1123">
          <cell r="M1123" t="str">
            <v>Cheptels-Productions Animales-Nombre de places de porcs charcutiers-Milliers effectifs-S1</v>
          </cell>
        </row>
        <row r="1124">
          <cell r="M1124" t="str">
            <v>Cheptels-Productions Animales-Nombre de places de porcs charcutiers-Milliers effectifs-S2</v>
          </cell>
        </row>
        <row r="1125">
          <cell r="M1125" t="str">
            <v>Cheptels-Productions Animales-Nombre de places de porcs charcutiers-Milliers effectifs-S3</v>
          </cell>
        </row>
        <row r="1126">
          <cell r="M1126" t="str">
            <v>Cheptels-Productions Animales-Nombre de places de porcs charcutiers-Milliers effectifs-S4</v>
          </cell>
        </row>
        <row r="1127">
          <cell r="M1127" t="str">
            <v>Cheptels-Productions Animales-Nombre de places de poules pondeuses-Milliers effectifs-TEND</v>
          </cell>
        </row>
        <row r="1128">
          <cell r="M1128" t="str">
            <v>Cheptels-Productions Animales-Nombre de places de poules pondeuses-Milliers effectifs-S1</v>
          </cell>
        </row>
        <row r="1129">
          <cell r="M1129" t="str">
            <v>Cheptels-Productions Animales-Nombre de places de poules pondeuses-Milliers effectifs-S2</v>
          </cell>
        </row>
        <row r="1130">
          <cell r="M1130" t="str">
            <v>Cheptels-Productions Animales-Nombre de places de poules pondeuses-Milliers effectifs-S3</v>
          </cell>
        </row>
        <row r="1131">
          <cell r="M1131" t="str">
            <v>Cheptels-Productions Animales-Nombre de places de poules pondeuses-Milliers effectifs-S4</v>
          </cell>
        </row>
        <row r="1132">
          <cell r="M1132" t="str">
            <v>Cheptels-Productions Animales-Nombre de places de poulets de chair-Milliers effectifs-TEND</v>
          </cell>
        </row>
        <row r="1133">
          <cell r="M1133" t="str">
            <v>Cheptels-Productions Animales-Nombre de places de poulets de chair-Milliers effectifs-S1</v>
          </cell>
        </row>
        <row r="1134">
          <cell r="M1134" t="str">
            <v>Cheptels-Productions Animales-Nombre de places de poulets de chair-Milliers effectifs-S2</v>
          </cell>
        </row>
        <row r="1135">
          <cell r="M1135" t="str">
            <v>Cheptels-Productions Animales-Nombre de places de poulets de chair-Milliers effectifs-S3</v>
          </cell>
        </row>
        <row r="1136">
          <cell r="M1136" t="str">
            <v>Cheptels-Productions Animales-Nombre de places de poulets de chair-Milliers effectifs-S4</v>
          </cell>
        </row>
        <row r="1137">
          <cell r="M1137" t="str">
            <v>Cheptels-Productions Animales-Nombre de vaches total-Milliers effectifs-TEND</v>
          </cell>
        </row>
        <row r="1138">
          <cell r="M1138" t="str">
            <v>Cheptels-Productions Animales-Nombre de vaches total-Milliers effectifs-S1</v>
          </cell>
        </row>
        <row r="1139">
          <cell r="M1139" t="str">
            <v>Cheptels-Productions Animales-Nombre de vaches total-Milliers effectifs-S2</v>
          </cell>
        </row>
        <row r="1140">
          <cell r="M1140" t="str">
            <v>Cheptels-Productions Animales-Nombre de vaches total-Milliers effectifs-S3</v>
          </cell>
        </row>
        <row r="1141">
          <cell r="M1141" t="str">
            <v>Cheptels-Productions Animales-Nombre de vaches total-Milliers effectifs-S4</v>
          </cell>
        </row>
        <row r="1142">
          <cell r="M1142" t="str">
            <v>Cheptels-Productions Animales-Nombre d'UBG-Milliers d'UGB-TEND</v>
          </cell>
        </row>
        <row r="1143">
          <cell r="M1143" t="str">
            <v>Cheptels-Productions Animales-Nombre d'UBG-Milliers d'UGB-S1</v>
          </cell>
        </row>
        <row r="1144">
          <cell r="M1144" t="str">
            <v>Cheptels-Productions Animales-Nombre d'UBG-Milliers d'UGB-S2</v>
          </cell>
        </row>
        <row r="1145">
          <cell r="M1145" t="str">
            <v>Cheptels-Productions Animales-Nombre d'UBG-Milliers d'UGB-S3</v>
          </cell>
        </row>
        <row r="1146">
          <cell r="M1146" t="str">
            <v>Cheptels-Productions Animales-Nombre d'UBG-Milliers d'UGB-S4</v>
          </cell>
        </row>
        <row r="1147">
          <cell r="M1147" t="str">
            <v>Cheptels-Productions Animales-Production de lait-Millions de litres-TEND</v>
          </cell>
        </row>
        <row r="1148">
          <cell r="M1148" t="str">
            <v>Cheptels-Productions Animales-Production de lait-Millions de litres-S1</v>
          </cell>
        </row>
        <row r="1149">
          <cell r="M1149" t="str">
            <v>Cheptels-Productions Animales-Production de lait-Millions de litres-S2</v>
          </cell>
        </row>
        <row r="1150">
          <cell r="M1150" t="str">
            <v>Cheptels-Productions Animales-Production de lait-Millions de litres-S3</v>
          </cell>
        </row>
        <row r="1151">
          <cell r="M1151" t="str">
            <v>Cheptels-Productions Animales-Production de lait-Millions de litres-S4</v>
          </cell>
        </row>
        <row r="1152">
          <cell r="M1152" t="str">
            <v>Cheptels-Productions Animales-Production de lait par vache laitière-Milliers de litres par VL-TEND</v>
          </cell>
        </row>
        <row r="1153">
          <cell r="M1153" t="str">
            <v>Cheptels-Productions Animales-Production de lait par vache laitière-Milliers de litres par VL-S1</v>
          </cell>
        </row>
        <row r="1154">
          <cell r="M1154" t="str">
            <v>Cheptels-Productions Animales-Production de lait par vache laitière-Milliers de litres par VL-S2</v>
          </cell>
        </row>
        <row r="1155">
          <cell r="M1155" t="str">
            <v>Cheptels-Productions Animales-Production de lait par vache laitière-Milliers de litres par VL-S3</v>
          </cell>
        </row>
        <row r="1156">
          <cell r="M1156" t="str">
            <v>Cheptels-Productions Animales-Production de lait par vache laitière-Milliers de litres par VL-S4</v>
          </cell>
        </row>
        <row r="1157">
          <cell r="M1157" t="str">
            <v>Cheptels-Productions Animales-Production de poulet de chair par places-kg carcasse /place-TEND</v>
          </cell>
        </row>
        <row r="1158">
          <cell r="M1158" t="str">
            <v>Cheptels-Productions Animales-Production de poulet de chair par places-kg carcasse /place-S1</v>
          </cell>
        </row>
        <row r="1159">
          <cell r="M1159" t="str">
            <v>Cheptels-Productions Animales-Production de poulet de chair par places-kg carcasse /place-S2</v>
          </cell>
        </row>
        <row r="1160">
          <cell r="M1160" t="str">
            <v>Cheptels-Productions Animales-Production de poulet de chair par places-kg carcasse /place-S3</v>
          </cell>
        </row>
        <row r="1161">
          <cell r="M1161" t="str">
            <v>Cheptels-Productions Animales-Production de poulet de chair par places-kg carcasse /place-S4</v>
          </cell>
        </row>
        <row r="1162">
          <cell r="M1162" t="str">
            <v>Cheptels-Productions Animales-Surfaces aquaculture, entomoculture et autres protéines alternatives-kha-TEND</v>
          </cell>
        </row>
        <row r="1163">
          <cell r="M1163" t="str">
            <v>Cheptels-Productions Animales-Surfaces aquaculture, entomoculture et autres protéines alternatives-kha-S1</v>
          </cell>
        </row>
        <row r="1164">
          <cell r="M1164" t="str">
            <v>Cheptels-Productions Animales-Surfaces aquaculture, entomoculture et autres protéines alternatives-kha-S2</v>
          </cell>
        </row>
        <row r="1165">
          <cell r="M1165" t="str">
            <v>Cheptels-Productions Animales-Surfaces aquaculture, entomoculture et autres protéines alternatives-kha-S3</v>
          </cell>
        </row>
        <row r="1166">
          <cell r="M1166" t="str">
            <v>Cheptels-Productions Animales-Surfaces aquaculture, entomoculture et autres protéines alternatives-kha-S4</v>
          </cell>
        </row>
        <row r="1167">
          <cell r="M1167" t="str">
            <v>Cheptels-Productions Animales-Vaches allaitantes-Milliers effectifs-TEND</v>
          </cell>
        </row>
        <row r="1168">
          <cell r="M1168" t="str">
            <v>Cheptels-Productions Animales-Vaches allaitantes-Milliers effectifs-S1</v>
          </cell>
        </row>
        <row r="1169">
          <cell r="M1169" t="str">
            <v>Cheptels-Productions Animales-Vaches allaitantes-Milliers effectifs-S2</v>
          </cell>
        </row>
        <row r="1170">
          <cell r="M1170" t="str">
            <v>Cheptels-Productions Animales-Vaches allaitantes-Milliers effectifs-S3</v>
          </cell>
        </row>
        <row r="1171">
          <cell r="M1171" t="str">
            <v>Cheptels-Productions Animales-Vaches allaitantes-Milliers effectifs-S4</v>
          </cell>
        </row>
        <row r="1172">
          <cell r="M1172" t="str">
            <v>Cheptels-Productions Animales-Vaches laitières-Milliers effectifs-TEND</v>
          </cell>
        </row>
        <row r="1173">
          <cell r="M1173" t="str">
            <v>Cheptels-Productions Animales-Vaches laitières-Milliers effectifs-S1</v>
          </cell>
        </row>
        <row r="1174">
          <cell r="M1174" t="str">
            <v>Cheptels-Productions Animales-Vaches laitières-Milliers effectifs-S2</v>
          </cell>
        </row>
        <row r="1175">
          <cell r="M1175" t="str">
            <v>Cheptels-Productions Animales-Vaches laitières-Milliers effectifs-S3</v>
          </cell>
        </row>
        <row r="1176">
          <cell r="M1176" t="str">
            <v>Cheptels-Productions Animales-Vaches laitières-Milliers effectifs-S4</v>
          </cell>
        </row>
        <row r="1177">
          <cell r="M1177" t="str">
            <v>Empreinte climatique-Export-Boissons alcooliques-ktCO2eq-TEND</v>
          </cell>
        </row>
        <row r="1178">
          <cell r="M1178" t="str">
            <v>Empreinte climatique-Export-Boissons alcooliques-ktCO2eq-S1</v>
          </cell>
        </row>
        <row r="1179">
          <cell r="M1179" t="str">
            <v>Empreinte climatique-Export-Boissons alcooliques-ktCO2eq-S2</v>
          </cell>
        </row>
        <row r="1180">
          <cell r="M1180" t="str">
            <v>Empreinte climatique-Export-Boissons alcooliques-ktCO2eq-S3</v>
          </cell>
        </row>
        <row r="1181">
          <cell r="M1181" t="str">
            <v>Empreinte climatique-Export-Boissons alcooliques-ktCO2eq-S4</v>
          </cell>
        </row>
        <row r="1182">
          <cell r="M1182" t="str">
            <v>Empreinte climatique-Export-Café, cacao, thé, épices, stimulants-ktCO2eq-TEND</v>
          </cell>
        </row>
        <row r="1183">
          <cell r="M1183" t="str">
            <v>Empreinte climatique-Export-Café, cacao, thé, épices, stimulants-ktCO2eq-S1</v>
          </cell>
        </row>
        <row r="1184">
          <cell r="M1184" t="str">
            <v>Empreinte climatique-Export-Café, cacao, thé, épices, stimulants-ktCO2eq-S2</v>
          </cell>
        </row>
        <row r="1185">
          <cell r="M1185" t="str">
            <v>Empreinte climatique-Export-Café, cacao, thé, épices, stimulants-ktCO2eq-S3</v>
          </cell>
        </row>
        <row r="1186">
          <cell r="M1186" t="str">
            <v>Empreinte climatique-Export-Café, cacao, thé, épices, stimulants-ktCO2eq-S4</v>
          </cell>
        </row>
        <row r="1187">
          <cell r="M1187" t="str">
            <v>Empreinte climatique-Export-Céréales et maîs-ktCO2eq-TEND</v>
          </cell>
        </row>
        <row r="1188">
          <cell r="M1188" t="str">
            <v>Empreinte climatique-Export-Céréales et maîs-ktCO2eq-S1</v>
          </cell>
        </row>
        <row r="1189">
          <cell r="M1189" t="str">
            <v>Empreinte climatique-Export-Céréales et maîs-ktCO2eq-S2</v>
          </cell>
        </row>
        <row r="1190">
          <cell r="M1190" t="str">
            <v>Empreinte climatique-Export-Céréales et maîs-ktCO2eq-S3</v>
          </cell>
        </row>
        <row r="1191">
          <cell r="M1191" t="str">
            <v>Empreinte climatique-Export-Céréales et maîs-ktCO2eq-S4</v>
          </cell>
        </row>
        <row r="1192">
          <cell r="M1192" t="str">
            <v>Empreinte climatique-Export-Emissions de GES des exportations-ktCO2eq-TEND</v>
          </cell>
        </row>
        <row r="1193">
          <cell r="M1193" t="str">
            <v>Empreinte climatique-Export-Emissions de GES des exportations-ktCO2eq-S1</v>
          </cell>
        </row>
        <row r="1194">
          <cell r="M1194" t="str">
            <v>Empreinte climatique-Export-Emissions de GES des exportations-ktCO2eq-S2</v>
          </cell>
        </row>
        <row r="1195">
          <cell r="M1195" t="str">
            <v>Empreinte climatique-Export-Emissions de GES des exportations-ktCO2eq-S3</v>
          </cell>
        </row>
        <row r="1196">
          <cell r="M1196" t="str">
            <v>Empreinte climatique-Export-Emissions de GES des exportations-ktCO2eq-S4</v>
          </cell>
        </row>
        <row r="1197">
          <cell r="M1197" t="str">
            <v>Empreinte climatique-Export-Fruits et légumes-ktCO2eq-TEND</v>
          </cell>
        </row>
        <row r="1198">
          <cell r="M1198" t="str">
            <v>Empreinte climatique-Export-Fruits et légumes-ktCO2eq-S1</v>
          </cell>
        </row>
        <row r="1199">
          <cell r="M1199" t="str">
            <v>Empreinte climatique-Export-Fruits et légumes-ktCO2eq-S2</v>
          </cell>
        </row>
        <row r="1200">
          <cell r="M1200" t="str">
            <v>Empreinte climatique-Export-Fruits et légumes-ktCO2eq-S3</v>
          </cell>
        </row>
        <row r="1201">
          <cell r="M1201" t="str">
            <v>Empreinte climatique-Export-Fruits et légumes-ktCO2eq-S4</v>
          </cell>
        </row>
        <row r="1202">
          <cell r="M1202" t="str">
            <v>Empreinte climatique-Export-Poissons et produits halieutiques-ktCO2eq-S1</v>
          </cell>
        </row>
        <row r="1203">
          <cell r="M1203" t="str">
            <v>Empreinte climatique-Export-Poissons et produits halieutiques-ktCO2eq-S2</v>
          </cell>
        </row>
        <row r="1204">
          <cell r="M1204" t="str">
            <v>Empreinte climatique-Export-Poissons et produits halieutiques-ktCO2eq-S3</v>
          </cell>
        </row>
        <row r="1205">
          <cell r="M1205" t="str">
            <v>Empreinte climatique-Export-Poissons et produits halieutiques-ktCO2eq-S4</v>
          </cell>
        </row>
        <row r="1206">
          <cell r="M1206" t="str">
            <v>Empreinte climatique-Export-Poissons et produits halieutiques-ktCO2eq-TEND</v>
          </cell>
        </row>
        <row r="1207">
          <cell r="M1207" t="str">
            <v>Empreinte climatique-Export-Pommes de terre-ktCO2eq-TEND</v>
          </cell>
        </row>
        <row r="1208">
          <cell r="M1208" t="str">
            <v>Empreinte climatique-Export-Pommes de terre-ktCO2eq-S1</v>
          </cell>
        </row>
        <row r="1209">
          <cell r="M1209" t="str">
            <v>Empreinte climatique-Export-Pommes de terre-ktCO2eq-S2</v>
          </cell>
        </row>
        <row r="1210">
          <cell r="M1210" t="str">
            <v>Empreinte climatique-Export-Pommes de terre-ktCO2eq-S3</v>
          </cell>
        </row>
        <row r="1211">
          <cell r="M1211" t="str">
            <v>Empreinte climatique-Export-Pommes de terre-ktCO2eq-S4</v>
          </cell>
        </row>
        <row r="1212">
          <cell r="M1212" t="str">
            <v>Empreinte climatique-Export-Produits laitiers-ktCO2eq-TEND</v>
          </cell>
        </row>
        <row r="1213">
          <cell r="M1213" t="str">
            <v>Empreinte climatique-Export-Produits laitiers-ktCO2eq-S1</v>
          </cell>
        </row>
        <row r="1214">
          <cell r="M1214" t="str">
            <v>Empreinte climatique-Export-Produits laitiers-ktCO2eq-S2</v>
          </cell>
        </row>
        <row r="1215">
          <cell r="M1215" t="str">
            <v>Empreinte climatique-Export-Produits laitiers-ktCO2eq-S3</v>
          </cell>
        </row>
        <row r="1216">
          <cell r="M1216" t="str">
            <v>Empreinte climatique-Export-Produits laitiers-ktCO2eq-S4</v>
          </cell>
        </row>
        <row r="1217">
          <cell r="M1217" t="str">
            <v>Empreinte climatique-Export-Sucre-ktCO2eq-TEND</v>
          </cell>
        </row>
        <row r="1218">
          <cell r="M1218" t="str">
            <v>Empreinte climatique-Export-Sucre-ktCO2eq-S1</v>
          </cell>
        </row>
        <row r="1219">
          <cell r="M1219" t="str">
            <v>Empreinte climatique-Export-Sucre-ktCO2eq-S2</v>
          </cell>
        </row>
        <row r="1220">
          <cell r="M1220" t="str">
            <v>Empreinte climatique-Export-Sucre-ktCO2eq-S3</v>
          </cell>
        </row>
        <row r="1221">
          <cell r="M1221" t="str">
            <v>Empreinte climatique-Export-Sucre-ktCO2eq-S4</v>
          </cell>
        </row>
        <row r="1222">
          <cell r="M1222" t="str">
            <v>Empreinte climatique-Export-Tourteaux, huiles, oléoprotéagineux-ktCO2eq-TEND</v>
          </cell>
        </row>
        <row r="1223">
          <cell r="M1223" t="str">
            <v>Empreinte climatique-Export-Tourteaux, huiles, oléoprotéagineux-ktCO2eq-S1</v>
          </cell>
        </row>
        <row r="1224">
          <cell r="M1224" t="str">
            <v>Empreinte climatique-Export-Tourteaux, huiles, oléoprotéagineux-ktCO2eq-S2</v>
          </cell>
        </row>
        <row r="1225">
          <cell r="M1225" t="str">
            <v>Empreinte climatique-Export-Tourteaux, huiles, oléoprotéagineux-ktCO2eq-S3</v>
          </cell>
        </row>
        <row r="1226">
          <cell r="M1226" t="str">
            <v>Empreinte climatique-Export-Tourteaux, huiles, oléoprotéagineux-ktCO2eq-S4</v>
          </cell>
        </row>
        <row r="1227">
          <cell r="M1227" t="str">
            <v>Empreinte climatique-Export-Viande, abats, graisses animales, œufs-ktCO2eq-TEND</v>
          </cell>
        </row>
        <row r="1228">
          <cell r="M1228" t="str">
            <v>Empreinte climatique-Export-Viande, abats, graisses animales, œufs-ktCO2eq-S1</v>
          </cell>
        </row>
        <row r="1229">
          <cell r="M1229" t="str">
            <v>Empreinte climatique-Export-Viande, abats, graisses animales, œufs-ktCO2eq-S2</v>
          </cell>
        </row>
        <row r="1230">
          <cell r="M1230" t="str">
            <v>Empreinte climatique-Export-Viande, abats, graisses animales, œufs-ktCO2eq-S3</v>
          </cell>
        </row>
        <row r="1231">
          <cell r="M1231" t="str">
            <v>Empreinte climatique-Export-Viande, abats, graisses animales, œufs-ktCO2eq-S4</v>
          </cell>
        </row>
        <row r="1232">
          <cell r="M1232" t="str">
            <v>Empreinte climatique-Import-Boissons alcooliques-ktCO2eq-TEND</v>
          </cell>
        </row>
        <row r="1233">
          <cell r="M1233" t="str">
            <v>Empreinte climatique-Import-Boissons alcooliques-ktCO2eq-S1</v>
          </cell>
        </row>
        <row r="1234">
          <cell r="M1234" t="str">
            <v>Empreinte climatique-Import-Boissons alcooliques-ktCO2eq-S2</v>
          </cell>
        </row>
        <row r="1235">
          <cell r="M1235" t="str">
            <v>Empreinte climatique-Import-Boissons alcooliques-ktCO2eq-S3</v>
          </cell>
        </row>
        <row r="1236">
          <cell r="M1236" t="str">
            <v>Empreinte climatique-Import-Boissons alcooliques-ktCO2eq-S4</v>
          </cell>
        </row>
        <row r="1237">
          <cell r="M1237" t="str">
            <v>Empreinte climatique-Import-Café, cacao, thé, épices, stimulants-ktCO2eq-TEND</v>
          </cell>
        </row>
        <row r="1238">
          <cell r="M1238" t="str">
            <v>Empreinte climatique-Import-Café, cacao, thé, épices, stimulants-ktCO2eq-S1</v>
          </cell>
        </row>
        <row r="1239">
          <cell r="M1239" t="str">
            <v>Empreinte climatique-Import-Café, cacao, thé, épices, stimulants-ktCO2eq-S2</v>
          </cell>
        </row>
        <row r="1240">
          <cell r="M1240" t="str">
            <v>Empreinte climatique-Import-Café, cacao, thé, épices, stimulants-ktCO2eq-S3</v>
          </cell>
        </row>
        <row r="1241">
          <cell r="M1241" t="str">
            <v>Empreinte climatique-Import-Café, cacao, thé, épices, stimulants-ktCO2eq-S4</v>
          </cell>
        </row>
        <row r="1242">
          <cell r="M1242" t="str">
            <v>Empreinte climatique-Import-Céréales et maîs-ktCO2eq-TEND</v>
          </cell>
        </row>
        <row r="1243">
          <cell r="M1243" t="str">
            <v>Empreinte climatique-Import-Céréales et maîs-ktCO2eq-S1</v>
          </cell>
        </row>
        <row r="1244">
          <cell r="M1244" t="str">
            <v>Empreinte climatique-Import-Céréales et maîs-ktCO2eq-S2</v>
          </cell>
        </row>
        <row r="1245">
          <cell r="M1245" t="str">
            <v>Empreinte climatique-Import-Céréales et maîs-ktCO2eq-S3</v>
          </cell>
        </row>
        <row r="1246">
          <cell r="M1246" t="str">
            <v>Empreinte climatique-Import-Céréales et maîs-ktCO2eq-S4</v>
          </cell>
        </row>
        <row r="1247">
          <cell r="M1247" t="str">
            <v>Empreinte climatique-Import-Emissions de GES des importations-ktCO2eq-TEND</v>
          </cell>
        </row>
        <row r="1248">
          <cell r="M1248" t="str">
            <v>Empreinte climatique-Import-Emissions de GES des importations-ktCO2eq-S1</v>
          </cell>
        </row>
        <row r="1249">
          <cell r="M1249" t="str">
            <v>Empreinte climatique-Import-Emissions de GES des importations-ktCO2eq-S2</v>
          </cell>
        </row>
        <row r="1250">
          <cell r="M1250" t="str">
            <v>Empreinte climatique-Import-Emissions de GES des importations-ktCO2eq-S3</v>
          </cell>
        </row>
        <row r="1251">
          <cell r="M1251" t="str">
            <v>Empreinte climatique-Import-Emissions de GES des importations-ktCO2eq-S4</v>
          </cell>
        </row>
        <row r="1252">
          <cell r="M1252" t="str">
            <v>Empreinte climatique-Import-Fruits et légumes-ktCO2eq-TEND</v>
          </cell>
        </row>
        <row r="1253">
          <cell r="M1253" t="str">
            <v>Empreinte climatique-Import-Fruits et légumes-ktCO2eq-S1</v>
          </cell>
        </row>
        <row r="1254">
          <cell r="M1254" t="str">
            <v>Empreinte climatique-Import-Fruits et légumes-ktCO2eq-S2</v>
          </cell>
        </row>
        <row r="1255">
          <cell r="M1255" t="str">
            <v>Empreinte climatique-Import-Fruits et légumes-ktCO2eq-S3</v>
          </cell>
        </row>
        <row r="1256">
          <cell r="M1256" t="str">
            <v>Empreinte climatique-Import-Fruits et légumes-ktCO2eq-S4</v>
          </cell>
        </row>
        <row r="1257">
          <cell r="M1257" t="str">
            <v>Empreinte climatique-Import-Poissons et produits halieutiques-ktCO2eq-S1</v>
          </cell>
        </row>
        <row r="1258">
          <cell r="M1258" t="str">
            <v>Empreinte climatique-Import-Poissons et produits halieutiques-ktCO2eq-S2</v>
          </cell>
        </row>
        <row r="1259">
          <cell r="M1259" t="str">
            <v>Empreinte climatique-Import-Poissons et produits halieutiques-ktCO2eq-S3</v>
          </cell>
        </row>
        <row r="1260">
          <cell r="M1260" t="str">
            <v>Empreinte climatique-Import-Poissons et produits halieutiques-ktCO2eq-S4</v>
          </cell>
        </row>
        <row r="1261">
          <cell r="M1261" t="str">
            <v>Empreinte climatique-Import-Poissons et produits halieutiques-ktCO2eq-TEND</v>
          </cell>
        </row>
        <row r="1262">
          <cell r="M1262" t="str">
            <v>Empreinte climatique-Import-Pommes de terre-ktCO2eq-TEND</v>
          </cell>
        </row>
        <row r="1263">
          <cell r="M1263" t="str">
            <v>Empreinte climatique-Import-Pommes de terre-ktCO2eq-S1</v>
          </cell>
        </row>
        <row r="1264">
          <cell r="M1264" t="str">
            <v>Empreinte climatique-Import-Pommes de terre-ktCO2eq-S2</v>
          </cell>
        </row>
        <row r="1265">
          <cell r="M1265" t="str">
            <v>Empreinte climatique-Import-Pommes de terre-ktCO2eq-S3</v>
          </cell>
        </row>
        <row r="1266">
          <cell r="M1266" t="str">
            <v>Empreinte climatique-Import-Pommes de terre-ktCO2eq-S4</v>
          </cell>
        </row>
        <row r="1267">
          <cell r="M1267" t="str">
            <v>Empreinte climatique-Import-Produits laitiers-ktCO2eq-TEND</v>
          </cell>
        </row>
        <row r="1268">
          <cell r="M1268" t="str">
            <v>Empreinte climatique-Import-Produits laitiers-ktCO2eq-S1</v>
          </cell>
        </row>
        <row r="1269">
          <cell r="M1269" t="str">
            <v>Empreinte climatique-Import-Produits laitiers-ktCO2eq-S2</v>
          </cell>
        </row>
        <row r="1270">
          <cell r="M1270" t="str">
            <v>Empreinte climatique-Import-Produits laitiers-ktCO2eq-S3</v>
          </cell>
        </row>
        <row r="1271">
          <cell r="M1271" t="str">
            <v>Empreinte climatique-Import-Produits laitiers-ktCO2eq-S4</v>
          </cell>
        </row>
        <row r="1272">
          <cell r="M1272" t="str">
            <v>Empreinte climatique-Import-Sucre-ktCO2eq-TEND</v>
          </cell>
        </row>
        <row r="1273">
          <cell r="M1273" t="str">
            <v>Empreinte climatique-Import-Sucre-ktCO2eq-S1</v>
          </cell>
        </row>
        <row r="1274">
          <cell r="M1274" t="str">
            <v>Empreinte climatique-Import-Sucre-ktCO2eq-S2</v>
          </cell>
        </row>
        <row r="1275">
          <cell r="M1275" t="str">
            <v>Empreinte climatique-Import-Sucre-ktCO2eq-S3</v>
          </cell>
        </row>
        <row r="1276">
          <cell r="M1276" t="str">
            <v>Empreinte climatique-Import-Sucre-ktCO2eq-S4</v>
          </cell>
        </row>
        <row r="1277">
          <cell r="M1277" t="str">
            <v>Empreinte climatique-Import-Tourteaux, huiles, oléoprotéagineux-ktCO2eq-TEND</v>
          </cell>
        </row>
        <row r="1278">
          <cell r="M1278" t="str">
            <v>Empreinte climatique-Import-Tourteaux, huiles, oléoprotéagineux-ktCO2eq-S1</v>
          </cell>
        </row>
        <row r="1279">
          <cell r="M1279" t="str">
            <v>Empreinte climatique-Import-Tourteaux, huiles, oléoprotéagineux-ktCO2eq-S2</v>
          </cell>
        </row>
        <row r="1280">
          <cell r="M1280" t="str">
            <v>Empreinte climatique-Import-Tourteaux, huiles, oléoprotéagineux-ktCO2eq-S3</v>
          </cell>
        </row>
        <row r="1281">
          <cell r="M1281" t="str">
            <v>Empreinte climatique-Import-Tourteaux, huiles, oléoprotéagineux-ktCO2eq-S4</v>
          </cell>
        </row>
        <row r="1282">
          <cell r="M1282" t="str">
            <v>Empreinte climatique-Import-Viande, abats, graisses animales, œufs-ktCO2eq-TEND</v>
          </cell>
        </row>
        <row r="1283">
          <cell r="M1283" t="str">
            <v>Empreinte climatique-Import-Viande, abats, graisses animales, œufs-ktCO2eq-S1</v>
          </cell>
        </row>
        <row r="1284">
          <cell r="M1284" t="str">
            <v>Empreinte climatique-Import-Viande, abats, graisses animales, œufs-ktCO2eq-S2</v>
          </cell>
        </row>
        <row r="1285">
          <cell r="M1285" t="str">
            <v>Empreinte climatique-Import-Viande, abats, graisses animales, œufs-ktCO2eq-S3</v>
          </cell>
        </row>
        <row r="1286">
          <cell r="M1286" t="str">
            <v>Empreinte climatique-Import-Viande, abats, graisses animales, œufs-ktCO2eq-S4</v>
          </cell>
        </row>
        <row r="1287">
          <cell r="M1287" t="str">
            <v>Empreinte climatique-Productions Finales-Boissons alcooliques-ktCO2eq-TEND</v>
          </cell>
        </row>
        <row r="1288">
          <cell r="M1288" t="str">
            <v>Empreinte climatique-Productions Finales-Boissons alcooliques-ktCO2eq-S1</v>
          </cell>
        </row>
        <row r="1289">
          <cell r="M1289" t="str">
            <v>Empreinte climatique-Productions Finales-Boissons alcooliques-ktCO2eq-S2</v>
          </cell>
        </row>
        <row r="1290">
          <cell r="M1290" t="str">
            <v>Empreinte climatique-Productions Finales-Boissons alcooliques-ktCO2eq-S3</v>
          </cell>
        </row>
        <row r="1291">
          <cell r="M1291" t="str">
            <v>Empreinte climatique-Productions Finales-Boissons alcooliques-ktCO2eq-S4</v>
          </cell>
        </row>
        <row r="1292">
          <cell r="M1292" t="str">
            <v>Empreinte climatique-Productions Finales-Café, cacao, thé, épices, stimulants-ktCO2eq-TEND</v>
          </cell>
        </row>
        <row r="1293">
          <cell r="M1293" t="str">
            <v>Empreinte climatique-Productions Finales-Café, cacao, thé, épices, stimulants-ktCO2eq-S1</v>
          </cell>
        </row>
        <row r="1294">
          <cell r="M1294" t="str">
            <v>Empreinte climatique-Productions Finales-Café, cacao, thé, épices, stimulants-ktCO2eq-S2</v>
          </cell>
        </row>
        <row r="1295">
          <cell r="M1295" t="str">
            <v>Empreinte climatique-Productions Finales-Café, cacao, thé, épices, stimulants-ktCO2eq-S3</v>
          </cell>
        </row>
        <row r="1296">
          <cell r="M1296" t="str">
            <v>Empreinte climatique-Productions Finales-Café, cacao, thé, épices, stimulants-ktCO2eq-S4</v>
          </cell>
        </row>
        <row r="1297">
          <cell r="M1297" t="str">
            <v>Empreinte climatique-Productions Finales-Céréales et maîs-ktCO2eq-TEND</v>
          </cell>
        </row>
        <row r="1298">
          <cell r="M1298" t="str">
            <v>Empreinte climatique-Productions Finales-Céréales et maîs-ktCO2eq-S1</v>
          </cell>
        </row>
        <row r="1299">
          <cell r="M1299" t="str">
            <v>Empreinte climatique-Productions Finales-Céréales et maîs-ktCO2eq-S2</v>
          </cell>
        </row>
        <row r="1300">
          <cell r="M1300" t="str">
            <v>Empreinte climatique-Productions Finales-Céréales et maîs-ktCO2eq-S3</v>
          </cell>
        </row>
        <row r="1301">
          <cell r="M1301" t="str">
            <v>Empreinte climatique-Productions Finales-Céréales et maîs-ktCO2eq-S4</v>
          </cell>
        </row>
        <row r="1302">
          <cell r="M1302" t="str">
            <v>Empreinte climatique-Productions Finales-Emissions de GES dues aux productions-ktCO2eq-TEND</v>
          </cell>
        </row>
        <row r="1303">
          <cell r="M1303" t="str">
            <v>Empreinte climatique-Productions Finales-Emissions de GES dues aux productions-ktCO2eq-S1</v>
          </cell>
        </row>
        <row r="1304">
          <cell r="M1304" t="str">
            <v>Empreinte climatique-Productions Finales-Emissions de GES dues aux productions-ktCO2eq-S2</v>
          </cell>
        </row>
        <row r="1305">
          <cell r="M1305" t="str">
            <v>Empreinte climatique-Productions Finales-Emissions de GES dues aux productions-ktCO2eq-S3</v>
          </cell>
        </row>
        <row r="1306">
          <cell r="M1306" t="str">
            <v>Empreinte climatique-Productions Finales-Emissions de GES dues aux productions-ktCO2eq-S4</v>
          </cell>
        </row>
        <row r="1307">
          <cell r="M1307" t="str">
            <v>Empreinte climatique-Productions Finales-Fruits et légumes-ktCO2eq-TEND</v>
          </cell>
        </row>
        <row r="1308">
          <cell r="M1308" t="str">
            <v>Empreinte climatique-Productions Finales-Fruits et légumes-ktCO2eq-S1</v>
          </cell>
        </row>
        <row r="1309">
          <cell r="M1309" t="str">
            <v>Empreinte climatique-Productions Finales-Fruits et légumes-ktCO2eq-S2</v>
          </cell>
        </row>
        <row r="1310">
          <cell r="M1310" t="str">
            <v>Empreinte climatique-Productions Finales-Fruits et légumes-ktCO2eq-S3</v>
          </cell>
        </row>
        <row r="1311">
          <cell r="M1311" t="str">
            <v>Empreinte climatique-Productions Finales-Fruits et légumes-ktCO2eq-S4</v>
          </cell>
        </row>
        <row r="1312">
          <cell r="M1312" t="str">
            <v>Empreinte climatique-Productions Finales-Poissons et produits halieutiques-ktCO2eq-TEND</v>
          </cell>
        </row>
        <row r="1313">
          <cell r="M1313" t="str">
            <v>Empreinte climatique-Productions Finales-Poissons et produits halieutiques-ktCO2eq-S1</v>
          </cell>
        </row>
        <row r="1314">
          <cell r="M1314" t="str">
            <v>Empreinte climatique-Productions Finales-Poissons et produits halieutiques-ktCO2eq-S2</v>
          </cell>
        </row>
        <row r="1315">
          <cell r="M1315" t="str">
            <v>Empreinte climatique-Productions Finales-Poissons et produits halieutiques-ktCO2eq-S3</v>
          </cell>
        </row>
        <row r="1316">
          <cell r="M1316" t="str">
            <v>Empreinte climatique-Productions Finales-Poissons et produits halieutiques-ktCO2eq-S4</v>
          </cell>
        </row>
        <row r="1317">
          <cell r="M1317" t="str">
            <v>Empreinte climatique-Productions Finales-Pommes de terre-ktCO2eq-TEND</v>
          </cell>
        </row>
        <row r="1318">
          <cell r="M1318" t="str">
            <v>Empreinte climatique-Productions Finales-Pommes de terre-ktCO2eq-S1</v>
          </cell>
        </row>
        <row r="1319">
          <cell r="M1319" t="str">
            <v>Empreinte climatique-Productions Finales-Pommes de terre-ktCO2eq-S2</v>
          </cell>
        </row>
        <row r="1320">
          <cell r="M1320" t="str">
            <v>Empreinte climatique-Productions Finales-Pommes de terre-ktCO2eq-S3</v>
          </cell>
        </row>
        <row r="1321">
          <cell r="M1321" t="str">
            <v>Empreinte climatique-Productions Finales-Pommes de terre-ktCO2eq-S4</v>
          </cell>
        </row>
        <row r="1322">
          <cell r="M1322" t="str">
            <v>Empreinte climatique-Productions Finales-Produits laitiers-ktCO2eq-TEND</v>
          </cell>
        </row>
        <row r="1323">
          <cell r="M1323" t="str">
            <v>Empreinte climatique-Productions Finales-Produits laitiers-ktCO2eq-S1</v>
          </cell>
        </row>
        <row r="1324">
          <cell r="M1324" t="str">
            <v>Empreinte climatique-Productions Finales-Produits laitiers-ktCO2eq-S2</v>
          </cell>
        </row>
        <row r="1325">
          <cell r="M1325" t="str">
            <v>Empreinte climatique-Productions Finales-Produits laitiers-ktCO2eq-S3</v>
          </cell>
        </row>
        <row r="1326">
          <cell r="M1326" t="str">
            <v>Empreinte climatique-Productions Finales-Produits laitiers-ktCO2eq-S4</v>
          </cell>
        </row>
        <row r="1327">
          <cell r="M1327" t="str">
            <v>Empreinte climatique-Productions Finales-Sucre-ktCO2eq-TEND</v>
          </cell>
        </row>
        <row r="1328">
          <cell r="M1328" t="str">
            <v>Empreinte climatique-Productions Finales-Sucre-ktCO2eq-S1</v>
          </cell>
        </row>
        <row r="1329">
          <cell r="M1329" t="str">
            <v>Empreinte climatique-Productions Finales-Sucre-ktCO2eq-S2</v>
          </cell>
        </row>
        <row r="1330">
          <cell r="M1330" t="str">
            <v>Empreinte climatique-Productions Finales-Sucre-ktCO2eq-S3</v>
          </cell>
        </row>
        <row r="1331">
          <cell r="M1331" t="str">
            <v>Empreinte climatique-Productions Finales-Sucre-ktCO2eq-S4</v>
          </cell>
        </row>
        <row r="1332">
          <cell r="M1332" t="str">
            <v>Empreinte climatique-Productions Finales-Tourteaux, huiles, oléoprotéagineux-ktCO2eq-TEND</v>
          </cell>
        </row>
        <row r="1333">
          <cell r="M1333" t="str">
            <v>Empreinte climatique-Productions Finales-Tourteaux, huiles, oléoprotéagineux-ktCO2eq-S1</v>
          </cell>
        </row>
        <row r="1334">
          <cell r="M1334" t="str">
            <v>Empreinte climatique-Productions Finales-Tourteaux, huiles, oléoprotéagineux-ktCO2eq-S2</v>
          </cell>
        </row>
        <row r="1335">
          <cell r="M1335" t="str">
            <v>Empreinte climatique-Productions Finales-Tourteaux, huiles, oléoprotéagineux-ktCO2eq-S3</v>
          </cell>
        </row>
        <row r="1336">
          <cell r="M1336" t="str">
            <v>Empreinte climatique-Productions Finales-Tourteaux, huiles, oléoprotéagineux-ktCO2eq-S4</v>
          </cell>
        </row>
        <row r="1337">
          <cell r="M1337" t="str">
            <v>Empreinte climatique-Productions Finales-Viande, abats, graisses animales, œufs-ktCO2eq-TEND</v>
          </cell>
        </row>
        <row r="1338">
          <cell r="M1338" t="str">
            <v>Empreinte climatique-Productions Finales-Viande, abats, graisses animales, œufs-ktCO2eq-S1</v>
          </cell>
        </row>
        <row r="1339">
          <cell r="M1339" t="str">
            <v>Empreinte climatique-Productions Finales-Viande, abats, graisses animales, œufs-ktCO2eq-S2</v>
          </cell>
        </row>
        <row r="1340">
          <cell r="M1340" t="str">
            <v>Empreinte climatique-Productions Finales-Viande, abats, graisses animales, œufs-ktCO2eq-S3</v>
          </cell>
        </row>
        <row r="1341">
          <cell r="M1341" t="str">
            <v>Empreinte climatique-Productions Finales-Viande, abats, graisses animales, œufs-ktCO2eq-S4</v>
          </cell>
        </row>
        <row r="1342">
          <cell r="M1342" t="str">
            <v>Flux bruts export et import-Flux bruts exportés-Ananas-kt-TEND</v>
          </cell>
        </row>
        <row r="1343">
          <cell r="M1343" t="str">
            <v>Flux bruts export et import-Flux bruts exportés-Ananas-kt-S1</v>
          </cell>
        </row>
        <row r="1344">
          <cell r="M1344" t="str">
            <v>Flux bruts export et import-Flux bruts exportés-Ananas-kt-S2</v>
          </cell>
        </row>
        <row r="1345">
          <cell r="M1345" t="str">
            <v>Flux bruts export et import-Flux bruts exportés-Ananas-kt-S3</v>
          </cell>
        </row>
        <row r="1346">
          <cell r="M1346" t="str">
            <v>Flux bruts export et import-Flux bruts exportés-Ananas-kt-S4</v>
          </cell>
        </row>
        <row r="1347">
          <cell r="M1347" t="str">
            <v>Flux bruts export et import-Flux bruts exportés-Banane-kt-TEND</v>
          </cell>
        </row>
        <row r="1348">
          <cell r="M1348" t="str">
            <v>Flux bruts export et import-Flux bruts exportés-Banane-kt-S1</v>
          </cell>
        </row>
        <row r="1349">
          <cell r="M1349" t="str">
            <v>Flux bruts export et import-Flux bruts exportés-Banane-kt-S2</v>
          </cell>
        </row>
        <row r="1350">
          <cell r="M1350" t="str">
            <v>Flux bruts export et import-Flux bruts exportés-Banane-kt-S3</v>
          </cell>
        </row>
        <row r="1351">
          <cell r="M1351" t="str">
            <v>Flux bruts export et import-Flux bruts exportés-Banane-kt-S4</v>
          </cell>
        </row>
        <row r="1352">
          <cell r="M1352" t="str">
            <v>Flux bruts export et import-Flux bruts exportés-Bière-kt-TEND</v>
          </cell>
        </row>
        <row r="1353">
          <cell r="M1353" t="str">
            <v>Flux bruts export et import-Flux bruts exportés-Bière-kt-S1</v>
          </cell>
        </row>
        <row r="1354">
          <cell r="M1354" t="str">
            <v>Flux bruts export et import-Flux bruts exportés-Bière-kt-S2</v>
          </cell>
        </row>
        <row r="1355">
          <cell r="M1355" t="str">
            <v>Flux bruts export et import-Flux bruts exportés-Bière-kt-S3</v>
          </cell>
        </row>
        <row r="1356">
          <cell r="M1356" t="str">
            <v>Flux bruts export et import-Flux bruts exportés-Bière-kt-S4</v>
          </cell>
        </row>
        <row r="1357">
          <cell r="M1357" t="str">
            <v>Flux bruts export et import-Flux bruts exportés-Blé-kt-TEND</v>
          </cell>
        </row>
        <row r="1358">
          <cell r="M1358" t="str">
            <v>Flux bruts export et import-Flux bruts exportés-Blé-kt-S1</v>
          </cell>
        </row>
        <row r="1359">
          <cell r="M1359" t="str">
            <v>Flux bruts export et import-Flux bruts exportés-Blé-kt-S2</v>
          </cell>
        </row>
        <row r="1360">
          <cell r="M1360" t="str">
            <v>Flux bruts export et import-Flux bruts exportés-Blé-kt-S3</v>
          </cell>
        </row>
        <row r="1361">
          <cell r="M1361" t="str">
            <v>Flux bruts export et import-Flux bruts exportés-Blé-kt-S4</v>
          </cell>
        </row>
        <row r="1362">
          <cell r="M1362" t="str">
            <v>Flux bruts export et import-Flux bruts exportés-Boissons Alcooliques-kt-TEND</v>
          </cell>
        </row>
        <row r="1363">
          <cell r="M1363" t="str">
            <v>Flux bruts export et import-Flux bruts exportés-Boissons Alcooliques-kt-S1</v>
          </cell>
        </row>
        <row r="1364">
          <cell r="M1364" t="str">
            <v>Flux bruts export et import-Flux bruts exportés-Boissons Alcooliques-kt-S2</v>
          </cell>
        </row>
        <row r="1365">
          <cell r="M1365" t="str">
            <v>Flux bruts export et import-Flux bruts exportés-Boissons Alcooliques-kt-S3</v>
          </cell>
        </row>
        <row r="1366">
          <cell r="M1366" t="str">
            <v>Flux bruts export et import-Flux bruts exportés-Boissons Alcooliques-kt-S4</v>
          </cell>
        </row>
        <row r="1367">
          <cell r="M1367" t="str">
            <v>Flux bruts export et import-Flux bruts exportés-Café-kt-TEND</v>
          </cell>
        </row>
        <row r="1368">
          <cell r="M1368" t="str">
            <v>Flux bruts export et import-Flux bruts exportés-Café-kt-S1</v>
          </cell>
        </row>
        <row r="1369">
          <cell r="M1369" t="str">
            <v>Flux bruts export et import-Flux bruts exportés-Café-kt-S2</v>
          </cell>
        </row>
        <row r="1370">
          <cell r="M1370" t="str">
            <v>Flux bruts export et import-Flux bruts exportés-Café-kt-S3</v>
          </cell>
        </row>
        <row r="1371">
          <cell r="M1371" t="str">
            <v>Flux bruts export et import-Flux bruts exportés-Café-kt-S4</v>
          </cell>
        </row>
        <row r="1372">
          <cell r="M1372" t="str">
            <v>Flux bruts export et import-Flux bruts exportés-Cèrèales - Excl Bière-kt-TEND</v>
          </cell>
        </row>
        <row r="1373">
          <cell r="M1373" t="str">
            <v>Flux bruts export et import-Flux bruts exportés-Cèrèales - Excl Bière-kt-S1</v>
          </cell>
        </row>
        <row r="1374">
          <cell r="M1374" t="str">
            <v>Flux bruts export et import-Flux bruts exportés-Cèrèales - Excl Bière-kt-S2</v>
          </cell>
        </row>
        <row r="1375">
          <cell r="M1375" t="str">
            <v>Flux bruts export et import-Flux bruts exportés-Cèrèales - Excl Bière-kt-S3</v>
          </cell>
        </row>
        <row r="1376">
          <cell r="M1376" t="str">
            <v>Flux bruts export et import-Flux bruts exportés-Cèrèales - Excl Bière-kt-S4</v>
          </cell>
        </row>
        <row r="1377">
          <cell r="M1377" t="str">
            <v>Flux bruts export et import-Flux bruts exportés-Feve de Cacao-kt-TEND</v>
          </cell>
        </row>
        <row r="1378">
          <cell r="M1378" t="str">
            <v>Flux bruts export et import-Flux bruts exportés-Feve de Cacao-kt-S1</v>
          </cell>
        </row>
        <row r="1379">
          <cell r="M1379" t="str">
            <v>Flux bruts export et import-Flux bruts exportés-Feve de Cacao-kt-S2</v>
          </cell>
        </row>
        <row r="1380">
          <cell r="M1380" t="str">
            <v>Flux bruts export et import-Flux bruts exportés-Feve de Cacao-kt-S3</v>
          </cell>
        </row>
        <row r="1381">
          <cell r="M1381" t="str">
            <v>Flux bruts export et import-Flux bruts exportés-Feve de Cacao-kt-S4</v>
          </cell>
        </row>
        <row r="1382">
          <cell r="M1382" t="str">
            <v>Flux bruts export et import-Flux bruts exportés-Fruit Coque + (Total)-kt-TEND</v>
          </cell>
        </row>
        <row r="1383">
          <cell r="M1383" t="str">
            <v>Flux bruts export et import-Flux bruts exportés-Fruit Coque + (Total)-kt-S1</v>
          </cell>
        </row>
        <row r="1384">
          <cell r="M1384" t="str">
            <v>Flux bruts export et import-Flux bruts exportés-Fruit Coque + (Total)-kt-S2</v>
          </cell>
        </row>
        <row r="1385">
          <cell r="M1385" t="str">
            <v>Flux bruts export et import-Flux bruts exportés-Fruit Coque + (Total)-kt-S3</v>
          </cell>
        </row>
        <row r="1386">
          <cell r="M1386" t="str">
            <v>Flux bruts export et import-Flux bruts exportés-Fruit Coque + (Total)-kt-S4</v>
          </cell>
        </row>
        <row r="1387">
          <cell r="M1387" t="str">
            <v>Flux bruts export et import-Flux bruts exportés-Fruits-kt-TEND</v>
          </cell>
        </row>
        <row r="1388">
          <cell r="M1388" t="str">
            <v>Flux bruts export et import-Flux bruts exportés-Fruits-kt-S1</v>
          </cell>
        </row>
        <row r="1389">
          <cell r="M1389" t="str">
            <v>Flux bruts export et import-Flux bruts exportés-Fruits-kt-S2</v>
          </cell>
        </row>
        <row r="1390">
          <cell r="M1390" t="str">
            <v>Flux bruts export et import-Flux bruts exportés-Fruits-kt-S3</v>
          </cell>
        </row>
        <row r="1391">
          <cell r="M1391" t="str">
            <v>Flux bruts export et import-Flux bruts exportés-Fruits-kt-S4</v>
          </cell>
        </row>
        <row r="1392">
          <cell r="M1392" t="str">
            <v>Flux bruts export et import-Flux bruts exportés-Graines Colza/Moutarde-kt-TEND</v>
          </cell>
        </row>
        <row r="1393">
          <cell r="M1393" t="str">
            <v>Flux bruts export et import-Flux bruts exportés-Graines Colza/Moutarde-kt-S1</v>
          </cell>
        </row>
        <row r="1394">
          <cell r="M1394" t="str">
            <v>Flux bruts export et import-Flux bruts exportés-Graines Colza/Moutarde-kt-S2</v>
          </cell>
        </row>
        <row r="1395">
          <cell r="M1395" t="str">
            <v>Flux bruts export et import-Flux bruts exportés-Graines Colza/Moutarde-kt-S3</v>
          </cell>
        </row>
        <row r="1396">
          <cell r="M1396" t="str">
            <v>Flux bruts export et import-Flux bruts exportés-Graines Colza/Moutarde-kt-S4</v>
          </cell>
        </row>
        <row r="1397">
          <cell r="M1397" t="str">
            <v>Flux bruts export et import-Flux bruts exportés-Graines de Tournesol-kt-TEND</v>
          </cell>
        </row>
        <row r="1398">
          <cell r="M1398" t="str">
            <v>Flux bruts export et import-Flux bruts exportés-Graines de Tournesol-kt-S1</v>
          </cell>
        </row>
        <row r="1399">
          <cell r="M1399" t="str">
            <v>Flux bruts export et import-Flux bruts exportés-Graines de Tournesol-kt-S2</v>
          </cell>
        </row>
        <row r="1400">
          <cell r="M1400" t="str">
            <v>Flux bruts export et import-Flux bruts exportés-Graines de Tournesol-kt-S3</v>
          </cell>
        </row>
        <row r="1401">
          <cell r="M1401" t="str">
            <v>Flux bruts export et import-Flux bruts exportés-Graines de Tournesol-kt-S4</v>
          </cell>
        </row>
        <row r="1402">
          <cell r="M1402" t="str">
            <v>Flux bruts export et import-Flux bruts exportés-Graisses Animales-kt-TEND</v>
          </cell>
        </row>
        <row r="1403">
          <cell r="M1403" t="str">
            <v>Flux bruts export et import-Flux bruts exportés-Graisses Animales-kt-S1</v>
          </cell>
        </row>
        <row r="1404">
          <cell r="M1404" t="str">
            <v>Flux bruts export et import-Flux bruts exportés-Graisses Animales-kt-S2</v>
          </cell>
        </row>
        <row r="1405">
          <cell r="M1405" t="str">
            <v>Flux bruts export et import-Flux bruts exportés-Graisses Animales-kt-S3</v>
          </cell>
        </row>
        <row r="1406">
          <cell r="M1406" t="str">
            <v>Flux bruts export et import-Flux bruts exportés-Graisses Animales-kt-S4</v>
          </cell>
        </row>
        <row r="1407">
          <cell r="M1407" t="str">
            <v>Flux bruts export et import-Flux bruts exportés-Huiles-kt-TEND</v>
          </cell>
        </row>
        <row r="1408">
          <cell r="M1408" t="str">
            <v>Flux bruts export et import-Flux bruts exportés-Huiles-kt-S1</v>
          </cell>
        </row>
        <row r="1409">
          <cell r="M1409" t="str">
            <v>Flux bruts export et import-Flux bruts exportés-Huiles-kt-S2</v>
          </cell>
        </row>
        <row r="1410">
          <cell r="M1410" t="str">
            <v>Flux bruts export et import-Flux bruts exportés-Huiles-kt-S3</v>
          </cell>
        </row>
        <row r="1411">
          <cell r="M1411" t="str">
            <v>Flux bruts export et import-Flux bruts exportés-Huiles-kt-S4</v>
          </cell>
        </row>
        <row r="1412">
          <cell r="M1412" t="str">
            <v>Flux bruts export et import-Flux bruts exportés-Lait - Excl Beurre-kt-TEND</v>
          </cell>
        </row>
        <row r="1413">
          <cell r="M1413" t="str">
            <v>Flux bruts export et import-Flux bruts exportés-Lait - Excl Beurre-kt-S1</v>
          </cell>
        </row>
        <row r="1414">
          <cell r="M1414" t="str">
            <v>Flux bruts export et import-Flux bruts exportés-Lait - Excl Beurre-kt-S2</v>
          </cell>
        </row>
        <row r="1415">
          <cell r="M1415" t="str">
            <v>Flux bruts export et import-Flux bruts exportés-Lait - Excl Beurre-kt-S3</v>
          </cell>
        </row>
        <row r="1416">
          <cell r="M1416" t="str">
            <v>Flux bruts export et import-Flux bruts exportés-Lait - Excl Beurre-kt-S4</v>
          </cell>
        </row>
        <row r="1417">
          <cell r="M1417" t="str">
            <v>Flux bruts export et import-Flux bruts exportés-Légumes-kt-TEND</v>
          </cell>
        </row>
        <row r="1418">
          <cell r="M1418" t="str">
            <v>Flux bruts export et import-Flux bruts exportés-Légumes-kt-S1</v>
          </cell>
        </row>
        <row r="1419">
          <cell r="M1419" t="str">
            <v>Flux bruts export et import-Flux bruts exportés-Légumes-kt-S2</v>
          </cell>
        </row>
        <row r="1420">
          <cell r="M1420" t="str">
            <v>Flux bruts export et import-Flux bruts exportés-Légumes-kt-S3</v>
          </cell>
        </row>
        <row r="1421">
          <cell r="M1421" t="str">
            <v>Flux bruts export et import-Flux bruts exportés-Légumes-kt-S4</v>
          </cell>
        </row>
        <row r="1422">
          <cell r="M1422" t="str">
            <v>Flux bruts export et import-Flux bruts exportés-Légumineuses-kt-TEND</v>
          </cell>
        </row>
        <row r="1423">
          <cell r="M1423" t="str">
            <v>Flux bruts export et import-Flux bruts exportés-Légumineuses-kt-S1</v>
          </cell>
        </row>
        <row r="1424">
          <cell r="M1424" t="str">
            <v>Flux bruts export et import-Flux bruts exportés-Légumineuses-kt-S2</v>
          </cell>
        </row>
        <row r="1425">
          <cell r="M1425" t="str">
            <v>Flux bruts export et import-Flux bruts exportés-Légumineuses-kt-S3</v>
          </cell>
        </row>
        <row r="1426">
          <cell r="M1426" t="str">
            <v>Flux bruts export et import-Flux bruts exportés-Légumineuses-kt-S4</v>
          </cell>
        </row>
        <row r="1427">
          <cell r="M1427" t="str">
            <v>Flux bruts export et import-Flux bruts exportés-Maïs-kt-TEND</v>
          </cell>
        </row>
        <row r="1428">
          <cell r="M1428" t="str">
            <v>Flux bruts export et import-Flux bruts exportés-Maïs-kt-S1</v>
          </cell>
        </row>
        <row r="1429">
          <cell r="M1429" t="str">
            <v>Flux bruts export et import-Flux bruts exportés-Maïs-kt-S2</v>
          </cell>
        </row>
        <row r="1430">
          <cell r="M1430" t="str">
            <v>Flux bruts export et import-Flux bruts exportés-Maïs-kt-S3</v>
          </cell>
        </row>
        <row r="1431">
          <cell r="M1431" t="str">
            <v>Flux bruts export et import-Flux bruts exportés-Maïs-kt-S4</v>
          </cell>
        </row>
        <row r="1432">
          <cell r="M1432" t="str">
            <v>Flux bruts export et import-Flux bruts exportés-Œufs-kt-TEND</v>
          </cell>
        </row>
        <row r="1433">
          <cell r="M1433" t="str">
            <v>Flux bruts export et import-Flux bruts exportés-Œufs-kt-S1</v>
          </cell>
        </row>
        <row r="1434">
          <cell r="M1434" t="str">
            <v>Flux bruts export et import-Flux bruts exportés-Œufs-kt-S2</v>
          </cell>
        </row>
        <row r="1435">
          <cell r="M1435" t="str">
            <v>Flux bruts export et import-Flux bruts exportés-Œufs-kt-S3</v>
          </cell>
        </row>
        <row r="1436">
          <cell r="M1436" t="str">
            <v>Flux bruts export et import-Flux bruts exportés-Œufs-kt-S4</v>
          </cell>
        </row>
        <row r="1437">
          <cell r="M1437" t="str">
            <v>Flux bruts export et import-Flux bruts exportés-Oignons-kt-TEND</v>
          </cell>
        </row>
        <row r="1438">
          <cell r="M1438" t="str">
            <v>Flux bruts export et import-Flux bruts exportés-Oignons-kt-S1</v>
          </cell>
        </row>
        <row r="1439">
          <cell r="M1439" t="str">
            <v>Flux bruts export et import-Flux bruts exportés-Oignons-kt-S2</v>
          </cell>
        </row>
        <row r="1440">
          <cell r="M1440" t="str">
            <v>Flux bruts export et import-Flux bruts exportés-Oignons-kt-S3</v>
          </cell>
        </row>
        <row r="1441">
          <cell r="M1441" t="str">
            <v>Flux bruts export et import-Flux bruts exportés-Oignons-kt-S4</v>
          </cell>
        </row>
        <row r="1442">
          <cell r="M1442" t="str">
            <v>Flux bruts export et import-Flux bruts exportés-Oranges, Mandarines-kt-TEND</v>
          </cell>
        </row>
        <row r="1443">
          <cell r="M1443" t="str">
            <v>Flux bruts export et import-Flux bruts exportés-Oranges, Mandarines-kt-S1</v>
          </cell>
        </row>
        <row r="1444">
          <cell r="M1444" t="str">
            <v>Flux bruts export et import-Flux bruts exportés-Oranges, Mandarines-kt-S2</v>
          </cell>
        </row>
        <row r="1445">
          <cell r="M1445" t="str">
            <v>Flux bruts export et import-Flux bruts exportés-Oranges, Mandarines-kt-S3</v>
          </cell>
        </row>
        <row r="1446">
          <cell r="M1446" t="str">
            <v>Flux bruts export et import-Flux bruts exportés-Oranges, Mandarines-kt-S4</v>
          </cell>
        </row>
        <row r="1447">
          <cell r="M1447" t="str">
            <v>Flux bruts export et import-Flux bruts exportés-Orge-kt-TEND</v>
          </cell>
        </row>
        <row r="1448">
          <cell r="M1448" t="str">
            <v>Flux bruts export et import-Flux bruts exportés-Orge-kt-S1</v>
          </cell>
        </row>
        <row r="1449">
          <cell r="M1449" t="str">
            <v>Flux bruts export et import-Flux bruts exportés-Orge-kt-S2</v>
          </cell>
        </row>
        <row r="1450">
          <cell r="M1450" t="str">
            <v>Flux bruts export et import-Flux bruts exportés-Orge-kt-S3</v>
          </cell>
        </row>
        <row r="1451">
          <cell r="M1451" t="str">
            <v>Flux bruts export et import-Flux bruts exportés-Orge-kt-S4</v>
          </cell>
        </row>
        <row r="1452">
          <cell r="M1452" t="str">
            <v>Flux bruts export et import-Flux bruts exportés-Plant Oleiferes + (Total)-kt-TEND</v>
          </cell>
        </row>
        <row r="1453">
          <cell r="M1453" t="str">
            <v>Flux bruts export et import-Flux bruts exportés-Plant Oleiferes + (Total)-kt-S1</v>
          </cell>
        </row>
        <row r="1454">
          <cell r="M1454" t="str">
            <v>Flux bruts export et import-Flux bruts exportés-Plant Oleiferes + (Total)-kt-S2</v>
          </cell>
        </row>
        <row r="1455">
          <cell r="M1455" t="str">
            <v>Flux bruts export et import-Flux bruts exportés-Plant Oleiferes + (Total)-kt-S3</v>
          </cell>
        </row>
        <row r="1456">
          <cell r="M1456" t="str">
            <v>Flux bruts export et import-Flux bruts exportés-Plant Oleiferes + (Total)-kt-S4</v>
          </cell>
        </row>
        <row r="1457">
          <cell r="M1457" t="str">
            <v>Flux bruts export et import-Flux bruts exportés-Poisson &amp; Fruits de Mer-kt-TEND</v>
          </cell>
        </row>
        <row r="1458">
          <cell r="M1458" t="str">
            <v>Flux bruts export et import-Flux bruts exportés-Poisson &amp; Fruits de Mer-kt-S1</v>
          </cell>
        </row>
        <row r="1459">
          <cell r="M1459" t="str">
            <v>Flux bruts export et import-Flux bruts exportés-Poisson &amp; Fruits de Mer-kt-S2</v>
          </cell>
        </row>
        <row r="1460">
          <cell r="M1460" t="str">
            <v>Flux bruts export et import-Flux bruts exportés-Poisson &amp; Fruits de Mer-kt-S3</v>
          </cell>
        </row>
        <row r="1461">
          <cell r="M1461" t="str">
            <v>Flux bruts export et import-Flux bruts exportés-Poisson &amp; Fruits de Mer-kt-S4</v>
          </cell>
        </row>
        <row r="1462">
          <cell r="M1462" t="str">
            <v>Flux bruts export et import-Flux bruts exportés-Pommes-kt-TEND</v>
          </cell>
        </row>
        <row r="1463">
          <cell r="M1463" t="str">
            <v>Flux bruts export et import-Flux bruts exportés-Pommes-kt-S1</v>
          </cell>
        </row>
        <row r="1464">
          <cell r="M1464" t="str">
            <v>Flux bruts export et import-Flux bruts exportés-Pommes-kt-S2</v>
          </cell>
        </row>
        <row r="1465">
          <cell r="M1465" t="str">
            <v>Flux bruts export et import-Flux bruts exportés-Pommes-kt-S3</v>
          </cell>
        </row>
        <row r="1466">
          <cell r="M1466" t="str">
            <v>Flux bruts export et import-Flux bruts exportés-Pommes-kt-S4</v>
          </cell>
        </row>
        <row r="1467">
          <cell r="M1467" t="str">
            <v>Flux bruts export et import-Flux bruts exportés-Pommes de terre-kt-TEND</v>
          </cell>
        </row>
        <row r="1468">
          <cell r="M1468" t="str">
            <v>Flux bruts export et import-Flux bruts exportés-Pommes de terre-kt-S1</v>
          </cell>
        </row>
        <row r="1469">
          <cell r="M1469" t="str">
            <v>Flux bruts export et import-Flux bruts exportés-Pommes de terre-kt-S2</v>
          </cell>
        </row>
        <row r="1470">
          <cell r="M1470" t="str">
            <v>Flux bruts export et import-Flux bruts exportés-Pommes de terre-kt-S3</v>
          </cell>
        </row>
        <row r="1471">
          <cell r="M1471" t="str">
            <v>Flux bruts export et import-Flux bruts exportés-Pommes de terre-kt-S4</v>
          </cell>
        </row>
        <row r="1472">
          <cell r="M1472" t="str">
            <v>Flux bruts export et import-Flux bruts exportés-Soja-kt-TEND</v>
          </cell>
        </row>
        <row r="1473">
          <cell r="M1473" t="str">
            <v>Flux bruts export et import-Flux bruts exportés-Soja-kt-S1</v>
          </cell>
        </row>
        <row r="1474">
          <cell r="M1474" t="str">
            <v>Flux bruts export et import-Flux bruts exportés-Soja-kt-S2</v>
          </cell>
        </row>
        <row r="1475">
          <cell r="M1475" t="str">
            <v>Flux bruts export et import-Flux bruts exportés-Soja-kt-S3</v>
          </cell>
        </row>
        <row r="1476">
          <cell r="M1476" t="str">
            <v>Flux bruts export et import-Flux bruts exportés-Soja-kt-S4</v>
          </cell>
        </row>
        <row r="1477">
          <cell r="M1477" t="str">
            <v>Flux bruts export et import-Flux bruts exportés-Stimulants + (Total)-kt-TEND</v>
          </cell>
        </row>
        <row r="1478">
          <cell r="M1478" t="str">
            <v>Flux bruts export et import-Flux bruts exportés-Stimulants + (Total)-kt-S1</v>
          </cell>
        </row>
        <row r="1479">
          <cell r="M1479" t="str">
            <v>Flux bruts export et import-Flux bruts exportés-Stimulants + (Total)-kt-S2</v>
          </cell>
        </row>
        <row r="1480">
          <cell r="M1480" t="str">
            <v>Flux bruts export et import-Flux bruts exportés-Stimulants + (Total)-kt-S3</v>
          </cell>
        </row>
        <row r="1481">
          <cell r="M1481" t="str">
            <v>Flux bruts export et import-Flux bruts exportés-Stimulants + (Total)-kt-S4</v>
          </cell>
        </row>
        <row r="1482">
          <cell r="M1482" t="str">
            <v>Flux bruts export et import-Flux bruts exportés-Sucre-kt-TEND</v>
          </cell>
        </row>
        <row r="1483">
          <cell r="M1483" t="str">
            <v>Flux bruts export et import-Flux bruts exportés-Sucre-kt-S1</v>
          </cell>
        </row>
        <row r="1484">
          <cell r="M1484" t="str">
            <v>Flux bruts export et import-Flux bruts exportés-Sucre-kt-S2</v>
          </cell>
        </row>
        <row r="1485">
          <cell r="M1485" t="str">
            <v>Flux bruts export et import-Flux bruts exportés-Sucre-kt-S3</v>
          </cell>
        </row>
        <row r="1486">
          <cell r="M1486" t="str">
            <v>Flux bruts export et import-Flux bruts exportés-Sucre-kt-S4</v>
          </cell>
        </row>
        <row r="1487">
          <cell r="M1487" t="str">
            <v>Flux bruts export et import-Flux bruts exportés-Tomates-kt-TEND</v>
          </cell>
        </row>
        <row r="1488">
          <cell r="M1488" t="str">
            <v>Flux bruts export et import-Flux bruts exportés-Tomates-kt-S1</v>
          </cell>
        </row>
        <row r="1489">
          <cell r="M1489" t="str">
            <v>Flux bruts export et import-Flux bruts exportés-Tomates-kt-S2</v>
          </cell>
        </row>
        <row r="1490">
          <cell r="M1490" t="str">
            <v>Flux bruts export et import-Flux bruts exportés-Tomates-kt-S3</v>
          </cell>
        </row>
        <row r="1491">
          <cell r="M1491" t="str">
            <v>Flux bruts export et import-Flux bruts exportés-Tomates-kt-S4</v>
          </cell>
        </row>
        <row r="1492">
          <cell r="M1492" t="str">
            <v>Flux bruts export et import-Flux bruts exportés-Tourteaux et son-kt-TEND</v>
          </cell>
        </row>
        <row r="1493">
          <cell r="M1493" t="str">
            <v>Flux bruts export et import-Flux bruts exportés-Tourteaux et son-kt-S1</v>
          </cell>
        </row>
        <row r="1494">
          <cell r="M1494" t="str">
            <v>Flux bruts export et import-Flux bruts exportés-Tourteaux et son-kt-S2</v>
          </cell>
        </row>
        <row r="1495">
          <cell r="M1495" t="str">
            <v>Flux bruts export et import-Flux bruts exportés-Tourteaux et son-kt-S3</v>
          </cell>
        </row>
        <row r="1496">
          <cell r="M1496" t="str">
            <v>Flux bruts export et import-Flux bruts exportés-Tourteaux et son-kt-S4</v>
          </cell>
        </row>
        <row r="1497">
          <cell r="M1497" t="str">
            <v>Flux bruts export et import-Flux bruts exportés-Viande-kt-TEND</v>
          </cell>
        </row>
        <row r="1498">
          <cell r="M1498" t="str">
            <v>Flux bruts export et import-Flux bruts exportés-Viande-kt-S1</v>
          </cell>
        </row>
        <row r="1499">
          <cell r="M1499" t="str">
            <v>Flux bruts export et import-Flux bruts exportés-Viande-kt-S2</v>
          </cell>
        </row>
        <row r="1500">
          <cell r="M1500" t="str">
            <v>Flux bruts export et import-Flux bruts exportés-Viande-kt-S3</v>
          </cell>
        </row>
        <row r="1501">
          <cell r="M1501" t="str">
            <v>Flux bruts export et import-Flux bruts exportés-Viande-kt-S4</v>
          </cell>
        </row>
        <row r="1502">
          <cell r="M1502" t="str">
            <v>Flux bruts export et import-Flux bruts exportés-Viande de Bovins-kt-TEND</v>
          </cell>
        </row>
        <row r="1503">
          <cell r="M1503" t="str">
            <v>Flux bruts export et import-Flux bruts exportés-Viande de Bovins-kt-S1</v>
          </cell>
        </row>
        <row r="1504">
          <cell r="M1504" t="str">
            <v>Flux bruts export et import-Flux bruts exportés-Viande de Bovins-kt-S2</v>
          </cell>
        </row>
        <row r="1505">
          <cell r="M1505" t="str">
            <v>Flux bruts export et import-Flux bruts exportés-Viande de Bovins-kt-S3</v>
          </cell>
        </row>
        <row r="1506">
          <cell r="M1506" t="str">
            <v>Flux bruts export et import-Flux bruts exportés-Viande de Bovins-kt-S4</v>
          </cell>
        </row>
        <row r="1507">
          <cell r="M1507" t="str">
            <v>Flux bruts export et import-Flux bruts exportés-Viande de Suides-kt-TEND</v>
          </cell>
        </row>
        <row r="1508">
          <cell r="M1508" t="str">
            <v>Flux bruts export et import-Flux bruts exportés-Viande de Suides-kt-S1</v>
          </cell>
        </row>
        <row r="1509">
          <cell r="M1509" t="str">
            <v>Flux bruts export et import-Flux bruts exportés-Viande de Suides-kt-S2</v>
          </cell>
        </row>
        <row r="1510">
          <cell r="M1510" t="str">
            <v>Flux bruts export et import-Flux bruts exportés-Viande de Suides-kt-S3</v>
          </cell>
        </row>
        <row r="1511">
          <cell r="M1511" t="str">
            <v>Flux bruts export et import-Flux bruts exportés-Viande de Suides-kt-S4</v>
          </cell>
        </row>
        <row r="1512">
          <cell r="M1512" t="str">
            <v>Flux bruts export et import-Flux bruts exportés-Viande de Volailles-kt-TEND</v>
          </cell>
        </row>
        <row r="1513">
          <cell r="M1513" t="str">
            <v>Flux bruts export et import-Flux bruts exportés-Viande de Volailles-kt-S1</v>
          </cell>
        </row>
        <row r="1514">
          <cell r="M1514" t="str">
            <v>Flux bruts export et import-Flux bruts exportés-Viande de Volailles-kt-S2</v>
          </cell>
        </row>
        <row r="1515">
          <cell r="M1515" t="str">
            <v>Flux bruts export et import-Flux bruts exportés-Viande de Volailles-kt-S3</v>
          </cell>
        </row>
        <row r="1516">
          <cell r="M1516" t="str">
            <v>Flux bruts export et import-Flux bruts exportés-Viande de Volailles-kt-S4</v>
          </cell>
        </row>
        <row r="1517">
          <cell r="M1517" t="str">
            <v>Flux bruts export et import-Flux bruts exportés-Viande d'Ovins/Caprins-kt-TEND</v>
          </cell>
        </row>
        <row r="1518">
          <cell r="M1518" t="str">
            <v>Flux bruts export et import-Flux bruts exportés-Viande d'Ovins/Caprins-kt-S1</v>
          </cell>
        </row>
        <row r="1519">
          <cell r="M1519" t="str">
            <v>Flux bruts export et import-Flux bruts exportés-Viande d'Ovins/Caprins-kt-S2</v>
          </cell>
        </row>
        <row r="1520">
          <cell r="M1520" t="str">
            <v>Flux bruts export et import-Flux bruts exportés-Viande d'Ovins/Caprins-kt-S3</v>
          </cell>
        </row>
        <row r="1521">
          <cell r="M1521" t="str">
            <v>Flux bruts export et import-Flux bruts exportés-Viande d'Ovins/Caprins-kt-S4</v>
          </cell>
        </row>
        <row r="1522">
          <cell r="M1522" t="str">
            <v>Flux bruts export et import-Flux bruts exportés-Vin-kt-TEND</v>
          </cell>
        </row>
        <row r="1523">
          <cell r="M1523" t="str">
            <v>Flux bruts export et import-Flux bruts exportés-Vin-kt-S1</v>
          </cell>
        </row>
        <row r="1524">
          <cell r="M1524" t="str">
            <v>Flux bruts export et import-Flux bruts exportés-Vin-kt-S2</v>
          </cell>
        </row>
        <row r="1525">
          <cell r="M1525" t="str">
            <v>Flux bruts export et import-Flux bruts exportés-Vin-kt-S3</v>
          </cell>
        </row>
        <row r="1526">
          <cell r="M1526" t="str">
            <v>Flux bruts export et import-Flux bruts exportés-Vin-kt-S4</v>
          </cell>
        </row>
        <row r="1527">
          <cell r="M1527" t="str">
            <v>Flux bruts export et import-Flux bruts importés-Ananas-kt-TEND</v>
          </cell>
        </row>
        <row r="1528">
          <cell r="M1528" t="str">
            <v>Flux bruts export et import-Flux bruts importés-Ananas-kt-S1</v>
          </cell>
        </row>
        <row r="1529">
          <cell r="M1529" t="str">
            <v>Flux bruts export et import-Flux bruts importés-Ananas-kt-S2</v>
          </cell>
        </row>
        <row r="1530">
          <cell r="M1530" t="str">
            <v>Flux bruts export et import-Flux bruts importés-Ananas-kt-S3</v>
          </cell>
        </row>
        <row r="1531">
          <cell r="M1531" t="str">
            <v>Flux bruts export et import-Flux bruts importés-Ananas-kt-S4</v>
          </cell>
        </row>
        <row r="1532">
          <cell r="M1532" t="str">
            <v>Flux bruts export et import-Flux bruts importés-Banane-kt-TEND</v>
          </cell>
        </row>
        <row r="1533">
          <cell r="M1533" t="str">
            <v>Flux bruts export et import-Flux bruts importés-Banane-kt-S1</v>
          </cell>
        </row>
        <row r="1534">
          <cell r="M1534" t="str">
            <v>Flux bruts export et import-Flux bruts importés-Banane-kt-S2</v>
          </cell>
        </row>
        <row r="1535">
          <cell r="M1535" t="str">
            <v>Flux bruts export et import-Flux bruts importés-Banane-kt-S3</v>
          </cell>
        </row>
        <row r="1536">
          <cell r="M1536" t="str">
            <v>Flux bruts export et import-Flux bruts importés-Banane-kt-S4</v>
          </cell>
        </row>
        <row r="1537">
          <cell r="M1537" t="str">
            <v>Flux bruts export et import-Flux bruts importés-Bière-kt-TEND</v>
          </cell>
        </row>
        <row r="1538">
          <cell r="M1538" t="str">
            <v>Flux bruts export et import-Flux bruts importés-Bière-kt-S1</v>
          </cell>
        </row>
        <row r="1539">
          <cell r="M1539" t="str">
            <v>Flux bruts export et import-Flux bruts importés-Bière-kt-S2</v>
          </cell>
        </row>
        <row r="1540">
          <cell r="M1540" t="str">
            <v>Flux bruts export et import-Flux bruts importés-Bière-kt-S3</v>
          </cell>
        </row>
        <row r="1541">
          <cell r="M1541" t="str">
            <v>Flux bruts export et import-Flux bruts importés-Bière-kt-S4</v>
          </cell>
        </row>
        <row r="1542">
          <cell r="M1542" t="str">
            <v>Flux bruts export et import-Flux bruts importés-Blé-kt-TEND</v>
          </cell>
        </row>
        <row r="1543">
          <cell r="M1543" t="str">
            <v>Flux bruts export et import-Flux bruts importés-Blé-kt-S1</v>
          </cell>
        </row>
        <row r="1544">
          <cell r="M1544" t="str">
            <v>Flux bruts export et import-Flux bruts importés-Blé-kt-S2</v>
          </cell>
        </row>
        <row r="1545">
          <cell r="M1545" t="str">
            <v>Flux bruts export et import-Flux bruts importés-Blé-kt-S3</v>
          </cell>
        </row>
        <row r="1546">
          <cell r="M1546" t="str">
            <v>Flux bruts export et import-Flux bruts importés-Blé-kt-S4</v>
          </cell>
        </row>
        <row r="1547">
          <cell r="M1547" t="str">
            <v>Flux bruts export et import-Flux bruts importés-Boissons Alcooliques-kt-TEND</v>
          </cell>
        </row>
        <row r="1548">
          <cell r="M1548" t="str">
            <v>Flux bruts export et import-Flux bruts importés-Boissons Alcooliques-kt-S1</v>
          </cell>
        </row>
        <row r="1549">
          <cell r="M1549" t="str">
            <v>Flux bruts export et import-Flux bruts importés-Boissons Alcooliques-kt-S2</v>
          </cell>
        </row>
        <row r="1550">
          <cell r="M1550" t="str">
            <v>Flux bruts export et import-Flux bruts importés-Boissons Alcooliques-kt-S3</v>
          </cell>
        </row>
        <row r="1551">
          <cell r="M1551" t="str">
            <v>Flux bruts export et import-Flux bruts importés-Boissons Alcooliques-kt-S4</v>
          </cell>
        </row>
        <row r="1552">
          <cell r="M1552" t="str">
            <v>Flux bruts export et import-Flux bruts importés-Café-kt-TEND</v>
          </cell>
        </row>
        <row r="1553">
          <cell r="M1553" t="str">
            <v>Flux bruts export et import-Flux bruts importés-Café-kt-S1</v>
          </cell>
        </row>
        <row r="1554">
          <cell r="M1554" t="str">
            <v>Flux bruts export et import-Flux bruts importés-Café-kt-S2</v>
          </cell>
        </row>
        <row r="1555">
          <cell r="M1555" t="str">
            <v>Flux bruts export et import-Flux bruts importés-Café-kt-S3</v>
          </cell>
        </row>
        <row r="1556">
          <cell r="M1556" t="str">
            <v>Flux bruts export et import-Flux bruts importés-Café-kt-S4</v>
          </cell>
        </row>
        <row r="1557">
          <cell r="M1557" t="str">
            <v>Flux bruts export et import-Flux bruts importés-Cèrèales - Excl Bière-kt-TEND</v>
          </cell>
        </row>
        <row r="1558">
          <cell r="M1558" t="str">
            <v>Flux bruts export et import-Flux bruts importés-Cèrèales - Excl Bière-kt-S1</v>
          </cell>
        </row>
        <row r="1559">
          <cell r="M1559" t="str">
            <v>Flux bruts export et import-Flux bruts importés-Cèrèales - Excl Bière-kt-S2</v>
          </cell>
        </row>
        <row r="1560">
          <cell r="M1560" t="str">
            <v>Flux bruts export et import-Flux bruts importés-Cèrèales - Excl Bière-kt-S3</v>
          </cell>
        </row>
        <row r="1561">
          <cell r="M1561" t="str">
            <v>Flux bruts export et import-Flux bruts importés-Cèrèales - Excl Bière-kt-S4</v>
          </cell>
        </row>
        <row r="1562">
          <cell r="M1562" t="str">
            <v>Flux bruts export et import-Flux bruts importés-Feve de Cacao-kt-TEND</v>
          </cell>
        </row>
        <row r="1563">
          <cell r="M1563" t="str">
            <v>Flux bruts export et import-Flux bruts importés-Feve de Cacao-kt-S1</v>
          </cell>
        </row>
        <row r="1564">
          <cell r="M1564" t="str">
            <v>Flux bruts export et import-Flux bruts importés-Feve de Cacao-kt-S2</v>
          </cell>
        </row>
        <row r="1565">
          <cell r="M1565" t="str">
            <v>Flux bruts export et import-Flux bruts importés-Feve de Cacao-kt-S3</v>
          </cell>
        </row>
        <row r="1566">
          <cell r="M1566" t="str">
            <v>Flux bruts export et import-Flux bruts importés-Feve de Cacao-kt-S4</v>
          </cell>
        </row>
        <row r="1567">
          <cell r="M1567" t="str">
            <v>Flux bruts export et import-Flux bruts importés-Fruit Coque + (Total)-kt-TEND</v>
          </cell>
        </row>
        <row r="1568">
          <cell r="M1568" t="str">
            <v>Flux bruts export et import-Flux bruts importés-Fruit Coque + (Total)-kt-S1</v>
          </cell>
        </row>
        <row r="1569">
          <cell r="M1569" t="str">
            <v>Flux bruts export et import-Flux bruts importés-Fruit Coque + (Total)-kt-S2</v>
          </cell>
        </row>
        <row r="1570">
          <cell r="M1570" t="str">
            <v>Flux bruts export et import-Flux bruts importés-Fruit Coque + (Total)-kt-S3</v>
          </cell>
        </row>
        <row r="1571">
          <cell r="M1571" t="str">
            <v>Flux bruts export et import-Flux bruts importés-Fruit Coque + (Total)-kt-S4</v>
          </cell>
        </row>
        <row r="1572">
          <cell r="M1572" t="str">
            <v>Flux bruts export et import-Flux bruts importés-Fruits-kt-TEND</v>
          </cell>
        </row>
        <row r="1573">
          <cell r="M1573" t="str">
            <v>Flux bruts export et import-Flux bruts importés-Fruits-kt-S1</v>
          </cell>
        </row>
        <row r="1574">
          <cell r="M1574" t="str">
            <v>Flux bruts export et import-Flux bruts importés-Fruits-kt-S2</v>
          </cell>
        </row>
        <row r="1575">
          <cell r="M1575" t="str">
            <v>Flux bruts export et import-Flux bruts importés-Fruits-kt-S3</v>
          </cell>
        </row>
        <row r="1576">
          <cell r="M1576" t="str">
            <v>Flux bruts export et import-Flux bruts importés-Fruits-kt-S4</v>
          </cell>
        </row>
        <row r="1577">
          <cell r="M1577" t="str">
            <v>Flux bruts export et import-Flux bruts importés-Graines Colza/Moutarde-kt-TEND</v>
          </cell>
        </row>
        <row r="1578">
          <cell r="M1578" t="str">
            <v>Flux bruts export et import-Flux bruts importés-Graines Colza/Moutarde-kt-S1</v>
          </cell>
        </row>
        <row r="1579">
          <cell r="M1579" t="str">
            <v>Flux bruts export et import-Flux bruts importés-Graines Colza/Moutarde-kt-S2</v>
          </cell>
        </row>
        <row r="1580">
          <cell r="M1580" t="str">
            <v>Flux bruts export et import-Flux bruts importés-Graines Colza/Moutarde-kt-S3</v>
          </cell>
        </row>
        <row r="1581">
          <cell r="M1581" t="str">
            <v>Flux bruts export et import-Flux bruts importés-Graines Colza/Moutarde-kt-S4</v>
          </cell>
        </row>
        <row r="1582">
          <cell r="M1582" t="str">
            <v>Flux bruts export et import-Flux bruts importés-Graines de Tournesol-kt-TEND</v>
          </cell>
        </row>
        <row r="1583">
          <cell r="M1583" t="str">
            <v>Flux bruts export et import-Flux bruts importés-Graines de Tournesol-kt-S1</v>
          </cell>
        </row>
        <row r="1584">
          <cell r="M1584" t="str">
            <v>Flux bruts export et import-Flux bruts importés-Graines de Tournesol-kt-S2</v>
          </cell>
        </row>
        <row r="1585">
          <cell r="M1585" t="str">
            <v>Flux bruts export et import-Flux bruts importés-Graines de Tournesol-kt-S3</v>
          </cell>
        </row>
        <row r="1586">
          <cell r="M1586" t="str">
            <v>Flux bruts export et import-Flux bruts importés-Graines de Tournesol-kt-S4</v>
          </cell>
        </row>
        <row r="1587">
          <cell r="M1587" t="str">
            <v>Flux bruts export et import-Flux bruts importés-Graisses Animales-kt-TEND</v>
          </cell>
        </row>
        <row r="1588">
          <cell r="M1588" t="str">
            <v>Flux bruts export et import-Flux bruts importés-Graisses Animales-kt-S1</v>
          </cell>
        </row>
        <row r="1589">
          <cell r="M1589" t="str">
            <v>Flux bruts export et import-Flux bruts importés-Graisses Animales-kt-S2</v>
          </cell>
        </row>
        <row r="1590">
          <cell r="M1590" t="str">
            <v>Flux bruts export et import-Flux bruts importés-Graisses Animales-kt-S3</v>
          </cell>
        </row>
        <row r="1591">
          <cell r="M1591" t="str">
            <v>Flux bruts export et import-Flux bruts importés-Graisses Animales-kt-S4</v>
          </cell>
        </row>
        <row r="1592">
          <cell r="M1592" t="str">
            <v>Flux bruts export et import-Flux bruts importés-Huiles-kt-TEND</v>
          </cell>
        </row>
        <row r="1593">
          <cell r="M1593" t="str">
            <v>Flux bruts export et import-Flux bruts importés-Huiles-kt-S1</v>
          </cell>
        </row>
        <row r="1594">
          <cell r="M1594" t="str">
            <v>Flux bruts export et import-Flux bruts importés-Huiles-kt-S2</v>
          </cell>
        </row>
        <row r="1595">
          <cell r="M1595" t="str">
            <v>Flux bruts export et import-Flux bruts importés-Huiles-kt-S3</v>
          </cell>
        </row>
        <row r="1596">
          <cell r="M1596" t="str">
            <v>Flux bruts export et import-Flux bruts importés-Huiles-kt-S4</v>
          </cell>
        </row>
        <row r="1597">
          <cell r="M1597" t="str">
            <v>Flux bruts export et import-Flux bruts importés-Lait - Excl Beurre-kt-TEND</v>
          </cell>
        </row>
        <row r="1598">
          <cell r="M1598" t="str">
            <v>Flux bruts export et import-Flux bruts importés-Lait - Excl Beurre-kt-S1</v>
          </cell>
        </row>
        <row r="1599">
          <cell r="M1599" t="str">
            <v>Flux bruts export et import-Flux bruts importés-Lait - Excl Beurre-kt-S2</v>
          </cell>
        </row>
        <row r="1600">
          <cell r="M1600" t="str">
            <v>Flux bruts export et import-Flux bruts importés-Lait - Excl Beurre-kt-S3</v>
          </cell>
        </row>
        <row r="1601">
          <cell r="M1601" t="str">
            <v>Flux bruts export et import-Flux bruts importés-Lait - Excl Beurre-kt-S4</v>
          </cell>
        </row>
        <row r="1602">
          <cell r="M1602" t="str">
            <v>Flux bruts export et import-Flux bruts importés-Légumes-kt-TEND</v>
          </cell>
        </row>
        <row r="1603">
          <cell r="M1603" t="str">
            <v>Flux bruts export et import-Flux bruts importés-Légumes-kt-S1</v>
          </cell>
        </row>
        <row r="1604">
          <cell r="M1604" t="str">
            <v>Flux bruts export et import-Flux bruts importés-Légumes-kt-S2</v>
          </cell>
        </row>
        <row r="1605">
          <cell r="M1605" t="str">
            <v>Flux bruts export et import-Flux bruts importés-Légumes-kt-S3</v>
          </cell>
        </row>
        <row r="1606">
          <cell r="M1606" t="str">
            <v>Flux bruts export et import-Flux bruts importés-Légumes-kt-S4</v>
          </cell>
        </row>
        <row r="1607">
          <cell r="M1607" t="str">
            <v>Flux bruts export et import-Flux bruts importés-Légumineuses-kt-TEND</v>
          </cell>
        </row>
        <row r="1608">
          <cell r="M1608" t="str">
            <v>Flux bruts export et import-Flux bruts importés-Légumineuses-kt-S1</v>
          </cell>
        </row>
        <row r="1609">
          <cell r="M1609" t="str">
            <v>Flux bruts export et import-Flux bruts importés-Légumineuses-kt-S2</v>
          </cell>
        </row>
        <row r="1610">
          <cell r="M1610" t="str">
            <v>Flux bruts export et import-Flux bruts importés-Légumineuses-kt-S3</v>
          </cell>
        </row>
        <row r="1611">
          <cell r="M1611" t="str">
            <v>Flux bruts export et import-Flux bruts importés-Légumineuses-kt-S4</v>
          </cell>
        </row>
        <row r="1612">
          <cell r="M1612" t="str">
            <v>Flux bruts export et import-Flux bruts importés-Maïs-kt-TEND</v>
          </cell>
        </row>
        <row r="1613">
          <cell r="M1613" t="str">
            <v>Flux bruts export et import-Flux bruts importés-Maïs-kt-S1</v>
          </cell>
        </row>
        <row r="1614">
          <cell r="M1614" t="str">
            <v>Flux bruts export et import-Flux bruts importés-Maïs-kt-S2</v>
          </cell>
        </row>
        <row r="1615">
          <cell r="M1615" t="str">
            <v>Flux bruts export et import-Flux bruts importés-Maïs-kt-S3</v>
          </cell>
        </row>
        <row r="1616">
          <cell r="M1616" t="str">
            <v>Flux bruts export et import-Flux bruts importés-Maïs-kt-S4</v>
          </cell>
        </row>
        <row r="1617">
          <cell r="M1617" t="str">
            <v>Flux bruts export et import-Flux bruts importés-Œufs-kt-TEND</v>
          </cell>
        </row>
        <row r="1618">
          <cell r="M1618" t="str">
            <v>Flux bruts export et import-Flux bruts importés-Œufs-kt-S1</v>
          </cell>
        </row>
        <row r="1619">
          <cell r="M1619" t="str">
            <v>Flux bruts export et import-Flux bruts importés-Œufs-kt-S2</v>
          </cell>
        </row>
        <row r="1620">
          <cell r="M1620" t="str">
            <v>Flux bruts export et import-Flux bruts importés-Œufs-kt-S3</v>
          </cell>
        </row>
        <row r="1621">
          <cell r="M1621" t="str">
            <v>Flux bruts export et import-Flux bruts importés-Œufs-kt-S4</v>
          </cell>
        </row>
        <row r="1622">
          <cell r="M1622" t="str">
            <v>Flux bruts export et import-Flux bruts importés-Oignons-kt-TEND</v>
          </cell>
        </row>
        <row r="1623">
          <cell r="M1623" t="str">
            <v>Flux bruts export et import-Flux bruts importés-Oignons-kt-S1</v>
          </cell>
        </row>
        <row r="1624">
          <cell r="M1624" t="str">
            <v>Flux bruts export et import-Flux bruts importés-Oignons-kt-S2</v>
          </cell>
        </row>
        <row r="1625">
          <cell r="M1625" t="str">
            <v>Flux bruts export et import-Flux bruts importés-Oignons-kt-S3</v>
          </cell>
        </row>
        <row r="1626">
          <cell r="M1626" t="str">
            <v>Flux bruts export et import-Flux bruts importés-Oignons-kt-S4</v>
          </cell>
        </row>
        <row r="1627">
          <cell r="M1627" t="str">
            <v>Flux bruts export et import-Flux bruts importés-Oranges, Mandarines-kt-TEND</v>
          </cell>
        </row>
        <row r="1628">
          <cell r="M1628" t="str">
            <v>Flux bruts export et import-Flux bruts importés-Oranges, Mandarines-kt-S1</v>
          </cell>
        </row>
        <row r="1629">
          <cell r="M1629" t="str">
            <v>Flux bruts export et import-Flux bruts importés-Oranges, Mandarines-kt-S2</v>
          </cell>
        </row>
        <row r="1630">
          <cell r="M1630" t="str">
            <v>Flux bruts export et import-Flux bruts importés-Oranges, Mandarines-kt-S3</v>
          </cell>
        </row>
        <row r="1631">
          <cell r="M1631" t="str">
            <v>Flux bruts export et import-Flux bruts importés-Oranges, Mandarines-kt-S4</v>
          </cell>
        </row>
        <row r="1632">
          <cell r="M1632" t="str">
            <v>Flux bruts export et import-Flux bruts importés-Orge-kt-TEND</v>
          </cell>
        </row>
        <row r="1633">
          <cell r="M1633" t="str">
            <v>Flux bruts export et import-Flux bruts importés-Orge-kt-S1</v>
          </cell>
        </row>
        <row r="1634">
          <cell r="M1634" t="str">
            <v>Flux bruts export et import-Flux bruts importés-Orge-kt-S2</v>
          </cell>
        </row>
        <row r="1635">
          <cell r="M1635" t="str">
            <v>Flux bruts export et import-Flux bruts importés-Orge-kt-S3</v>
          </cell>
        </row>
        <row r="1636">
          <cell r="M1636" t="str">
            <v>Flux bruts export et import-Flux bruts importés-Orge-kt-S4</v>
          </cell>
        </row>
        <row r="1637">
          <cell r="M1637" t="str">
            <v>Flux bruts export et import-Flux bruts importés-Plant Oleiferes + (Total)-kt-TEND</v>
          </cell>
        </row>
        <row r="1638">
          <cell r="M1638" t="str">
            <v>Flux bruts export et import-Flux bruts importés-Plant Oleiferes + (Total)-kt-S1</v>
          </cell>
        </row>
        <row r="1639">
          <cell r="M1639" t="str">
            <v>Flux bruts export et import-Flux bruts importés-Plant Oleiferes + (Total)-kt-S2</v>
          </cell>
        </row>
        <row r="1640">
          <cell r="M1640" t="str">
            <v>Flux bruts export et import-Flux bruts importés-Plant Oleiferes + (Total)-kt-S3</v>
          </cell>
        </row>
        <row r="1641">
          <cell r="M1641" t="str">
            <v>Flux bruts export et import-Flux bruts importés-Plant Oleiferes + (Total)-kt-S4</v>
          </cell>
        </row>
        <row r="1642">
          <cell r="M1642" t="str">
            <v>Flux bruts export et import-Flux bruts importés-Poisson &amp; Fruits de Mer-kt-TEND</v>
          </cell>
        </row>
        <row r="1643">
          <cell r="M1643" t="str">
            <v>Flux bruts export et import-Flux bruts importés-Poisson &amp; Fruits de Mer-kt-S1</v>
          </cell>
        </row>
        <row r="1644">
          <cell r="M1644" t="str">
            <v>Flux bruts export et import-Flux bruts importés-Poisson &amp; Fruits de Mer-kt-S2</v>
          </cell>
        </row>
        <row r="1645">
          <cell r="M1645" t="str">
            <v>Flux bruts export et import-Flux bruts importés-Poisson &amp; Fruits de Mer-kt-S3</v>
          </cell>
        </row>
        <row r="1646">
          <cell r="M1646" t="str">
            <v>Flux bruts export et import-Flux bruts importés-Poisson &amp; Fruits de Mer-kt-S4</v>
          </cell>
        </row>
        <row r="1647">
          <cell r="M1647" t="str">
            <v>Flux bruts export et import-Flux bruts importés-Pommes-kt-TEND</v>
          </cell>
        </row>
        <row r="1648">
          <cell r="M1648" t="str">
            <v>Flux bruts export et import-Flux bruts importés-Pommes-kt-S1</v>
          </cell>
        </row>
        <row r="1649">
          <cell r="M1649" t="str">
            <v>Flux bruts export et import-Flux bruts importés-Pommes-kt-S2</v>
          </cell>
        </row>
        <row r="1650">
          <cell r="M1650" t="str">
            <v>Flux bruts export et import-Flux bruts importés-Pommes-kt-S3</v>
          </cell>
        </row>
        <row r="1651">
          <cell r="M1651" t="str">
            <v>Flux bruts export et import-Flux bruts importés-Pommes-kt-S4</v>
          </cell>
        </row>
        <row r="1652">
          <cell r="M1652" t="str">
            <v>Flux bruts export et import-Flux bruts importés-Pommes de terre-kt-TEND</v>
          </cell>
        </row>
        <row r="1653">
          <cell r="M1653" t="str">
            <v>Flux bruts export et import-Flux bruts importés-Pommes de terre-kt-S1</v>
          </cell>
        </row>
        <row r="1654">
          <cell r="M1654" t="str">
            <v>Flux bruts export et import-Flux bruts importés-Pommes de terre-kt-S2</v>
          </cell>
        </row>
        <row r="1655">
          <cell r="M1655" t="str">
            <v>Flux bruts export et import-Flux bruts importés-Pommes de terre-kt-S3</v>
          </cell>
        </row>
        <row r="1656">
          <cell r="M1656" t="str">
            <v>Flux bruts export et import-Flux bruts importés-Pommes de terre-kt-S4</v>
          </cell>
        </row>
        <row r="1657">
          <cell r="M1657" t="str">
            <v>Flux bruts export et import-Flux bruts importés-Soja-kt-TEND</v>
          </cell>
        </row>
        <row r="1658">
          <cell r="M1658" t="str">
            <v>Flux bruts export et import-Flux bruts importés-Soja-kt-S1</v>
          </cell>
        </row>
        <row r="1659">
          <cell r="M1659" t="str">
            <v>Flux bruts export et import-Flux bruts importés-Soja-kt-S2</v>
          </cell>
        </row>
        <row r="1660">
          <cell r="M1660" t="str">
            <v>Flux bruts export et import-Flux bruts importés-Soja-kt-S3</v>
          </cell>
        </row>
        <row r="1661">
          <cell r="M1661" t="str">
            <v>Flux bruts export et import-Flux bruts importés-Soja-kt-S4</v>
          </cell>
        </row>
        <row r="1662">
          <cell r="M1662" t="str">
            <v>Flux bruts export et import-Flux bruts importés-Stimulants + (Total)-kt-TEND</v>
          </cell>
        </row>
        <row r="1663">
          <cell r="M1663" t="str">
            <v>Flux bruts export et import-Flux bruts importés-Stimulants + (Total)-kt-S1</v>
          </cell>
        </row>
        <row r="1664">
          <cell r="M1664" t="str">
            <v>Flux bruts export et import-Flux bruts importés-Stimulants + (Total)-kt-S2</v>
          </cell>
        </row>
        <row r="1665">
          <cell r="M1665" t="str">
            <v>Flux bruts export et import-Flux bruts importés-Stimulants + (Total)-kt-S3</v>
          </cell>
        </row>
        <row r="1666">
          <cell r="M1666" t="str">
            <v>Flux bruts export et import-Flux bruts importés-Stimulants + (Total)-kt-S4</v>
          </cell>
        </row>
        <row r="1667">
          <cell r="M1667" t="str">
            <v>Flux bruts export et import-Flux bruts importés-Sucre-kt-TEND</v>
          </cell>
        </row>
        <row r="1668">
          <cell r="M1668" t="str">
            <v>Flux bruts export et import-Flux bruts importés-Sucre-kt-S1</v>
          </cell>
        </row>
        <row r="1669">
          <cell r="M1669" t="str">
            <v>Flux bruts export et import-Flux bruts importés-Sucre-kt-S2</v>
          </cell>
        </row>
        <row r="1670">
          <cell r="M1670" t="str">
            <v>Flux bruts export et import-Flux bruts importés-Sucre-kt-S3</v>
          </cell>
        </row>
        <row r="1671">
          <cell r="M1671" t="str">
            <v>Flux bruts export et import-Flux bruts importés-Sucre-kt-S4</v>
          </cell>
        </row>
        <row r="1672">
          <cell r="M1672" t="str">
            <v>Flux bruts export et import-Flux bruts importés-Tomates-kt-TEND</v>
          </cell>
        </row>
        <row r="1673">
          <cell r="M1673" t="str">
            <v>Flux bruts export et import-Flux bruts importés-Tomates-kt-S1</v>
          </cell>
        </row>
        <row r="1674">
          <cell r="M1674" t="str">
            <v>Flux bruts export et import-Flux bruts importés-Tomates-kt-S2</v>
          </cell>
        </row>
        <row r="1675">
          <cell r="M1675" t="str">
            <v>Flux bruts export et import-Flux bruts importés-Tomates-kt-S3</v>
          </cell>
        </row>
        <row r="1676">
          <cell r="M1676" t="str">
            <v>Flux bruts export et import-Flux bruts importés-Tomates-kt-S4</v>
          </cell>
        </row>
        <row r="1677">
          <cell r="M1677" t="str">
            <v>Flux bruts export et import-Flux bruts importés-Tourteaux et son-kt-TEND</v>
          </cell>
        </row>
        <row r="1678">
          <cell r="M1678" t="str">
            <v>Flux bruts export et import-Flux bruts importés-Tourteaux et son-kt-S1</v>
          </cell>
        </row>
        <row r="1679">
          <cell r="M1679" t="str">
            <v>Flux bruts export et import-Flux bruts importés-Tourteaux et son-kt-S2</v>
          </cell>
        </row>
        <row r="1680">
          <cell r="M1680" t="str">
            <v>Flux bruts export et import-Flux bruts importés-Tourteaux et son-kt-S3</v>
          </cell>
        </row>
        <row r="1681">
          <cell r="M1681" t="str">
            <v>Flux bruts export et import-Flux bruts importés-Tourteaux et son-kt-S4</v>
          </cell>
        </row>
        <row r="1682">
          <cell r="M1682" t="str">
            <v>Flux bruts export et import-Flux bruts importés-Viande-kt-TEND</v>
          </cell>
        </row>
        <row r="1683">
          <cell r="M1683" t="str">
            <v>Flux bruts export et import-Flux bruts importés-Viande-kt-S1</v>
          </cell>
        </row>
        <row r="1684">
          <cell r="M1684" t="str">
            <v>Flux bruts export et import-Flux bruts importés-Viande-kt-S2</v>
          </cell>
        </row>
        <row r="1685">
          <cell r="M1685" t="str">
            <v>Flux bruts export et import-Flux bruts importés-Viande-kt-S3</v>
          </cell>
        </row>
        <row r="1686">
          <cell r="M1686" t="str">
            <v>Flux bruts export et import-Flux bruts importés-Viande-kt-S4</v>
          </cell>
        </row>
        <row r="1687">
          <cell r="M1687" t="str">
            <v>Flux bruts export et import-Flux bruts importés-Viande de Bovins-kt-TEND</v>
          </cell>
        </row>
        <row r="1688">
          <cell r="M1688" t="str">
            <v>Flux bruts export et import-Flux bruts importés-Viande de Bovins-kt-S1</v>
          </cell>
        </row>
        <row r="1689">
          <cell r="M1689" t="str">
            <v>Flux bruts export et import-Flux bruts importés-Viande de Bovins-kt-S2</v>
          </cell>
        </row>
        <row r="1690">
          <cell r="M1690" t="str">
            <v>Flux bruts export et import-Flux bruts importés-Viande de Bovins-kt-S3</v>
          </cell>
        </row>
        <row r="1691">
          <cell r="M1691" t="str">
            <v>Flux bruts export et import-Flux bruts importés-Viande de Bovins-kt-S4</v>
          </cell>
        </row>
        <row r="1692">
          <cell r="M1692" t="str">
            <v>Flux bruts export et import-Flux bruts importés-Viande de Suides-kt-TEND</v>
          </cell>
        </row>
        <row r="1693">
          <cell r="M1693" t="str">
            <v>Flux bruts export et import-Flux bruts importés-Viande de Suides-kt-S1</v>
          </cell>
        </row>
        <row r="1694">
          <cell r="M1694" t="str">
            <v>Flux bruts export et import-Flux bruts importés-Viande de Suides-kt-S2</v>
          </cell>
        </row>
        <row r="1695">
          <cell r="M1695" t="str">
            <v>Flux bruts export et import-Flux bruts importés-Viande de Suides-kt-S3</v>
          </cell>
        </row>
        <row r="1696">
          <cell r="M1696" t="str">
            <v>Flux bruts export et import-Flux bruts importés-Viande de Suides-kt-S4</v>
          </cell>
        </row>
        <row r="1697">
          <cell r="M1697" t="str">
            <v>Flux bruts export et import-Flux bruts importés-Viande de Volailles-kt-TEND</v>
          </cell>
        </row>
        <row r="1698">
          <cell r="M1698" t="str">
            <v>Flux bruts export et import-Flux bruts importés-Viande de Volailles-kt-S1</v>
          </cell>
        </row>
        <row r="1699">
          <cell r="M1699" t="str">
            <v>Flux bruts export et import-Flux bruts importés-Viande de Volailles-kt-S2</v>
          </cell>
        </row>
        <row r="1700">
          <cell r="M1700" t="str">
            <v>Flux bruts export et import-Flux bruts importés-Viande de Volailles-kt-S3</v>
          </cell>
        </row>
        <row r="1701">
          <cell r="M1701" t="str">
            <v>Flux bruts export et import-Flux bruts importés-Viande de Volailles-kt-S4</v>
          </cell>
        </row>
        <row r="1702">
          <cell r="M1702" t="str">
            <v>Flux bruts export et import-Flux bruts importés-Viande d'Ovins/Caprins-kt-TEND</v>
          </cell>
        </row>
        <row r="1703">
          <cell r="M1703" t="str">
            <v>Flux bruts export et import-Flux bruts importés-Viande d'Ovins/Caprins-kt-S1</v>
          </cell>
        </row>
        <row r="1704">
          <cell r="M1704" t="str">
            <v>Flux bruts export et import-Flux bruts importés-Viande d'Ovins/Caprins-kt-S2</v>
          </cell>
        </row>
        <row r="1705">
          <cell r="M1705" t="str">
            <v>Flux bruts export et import-Flux bruts importés-Viande d'Ovins/Caprins-kt-S3</v>
          </cell>
        </row>
        <row r="1706">
          <cell r="M1706" t="str">
            <v>Flux bruts export et import-Flux bruts importés-Viande d'Ovins/Caprins-kt-S4</v>
          </cell>
        </row>
        <row r="1707">
          <cell r="M1707" t="str">
            <v>Flux bruts export et import-Flux bruts importés-Vin-kt-TEND</v>
          </cell>
        </row>
        <row r="1708">
          <cell r="M1708" t="str">
            <v>Flux bruts export et import-Flux bruts importés-Vin-kt-S1</v>
          </cell>
        </row>
        <row r="1709">
          <cell r="M1709" t="str">
            <v>Flux bruts export et import-Flux bruts importés-Vin-kt-S2</v>
          </cell>
        </row>
        <row r="1710">
          <cell r="M1710" t="str">
            <v>Flux bruts export et import-Flux bruts importés-Vin-kt-S3</v>
          </cell>
        </row>
        <row r="1711">
          <cell r="M1711" t="str">
            <v>Flux bruts export et import-Flux bruts importés-Vin-kt-S4</v>
          </cell>
        </row>
        <row r="1712">
          <cell r="M1712" t="str">
            <v>Flux GES-Bilan brute des émissions -Bilan brute des émissions -MtCO2eq-TEND</v>
          </cell>
        </row>
        <row r="1713">
          <cell r="M1713" t="str">
            <v>Flux GES-Bilan brute des émissions -Bilan brute des émissions -MtCO2eq-S1</v>
          </cell>
        </row>
        <row r="1714">
          <cell r="M1714" t="str">
            <v>Flux GES-Bilan brute des émissions -Bilan brute des émissions -MtCO2eq-S2</v>
          </cell>
        </row>
        <row r="1715">
          <cell r="M1715" t="str">
            <v>Flux GES-Bilan brute des émissions -Bilan brute des émissions -MtCO2eq-S3</v>
          </cell>
        </row>
        <row r="1716">
          <cell r="M1716" t="str">
            <v>Flux GES-Bilan brute des émissions -Bilan brute des émissions -MtCO2eq-S4</v>
          </cell>
        </row>
        <row r="1717">
          <cell r="M1717" t="str">
            <v>Flux GES-Bilan brute des émissions -GES / ha SAU-t éq. CO2 / ha-TEND</v>
          </cell>
        </row>
        <row r="1718">
          <cell r="M1718" t="str">
            <v>Flux GES-Bilan brute des émissions -GES / ha SAU-t éq. CO2 / ha-S1</v>
          </cell>
        </row>
        <row r="1719">
          <cell r="M1719" t="str">
            <v>Flux GES-Bilan brute des émissions -GES / ha SAU-t éq. CO2 / ha-S2</v>
          </cell>
        </row>
        <row r="1720">
          <cell r="M1720" t="str">
            <v>Flux GES-Bilan brute des émissions -GES / ha SAU-t éq. CO2 / ha-S3</v>
          </cell>
        </row>
        <row r="1721">
          <cell r="M1721" t="str">
            <v>Flux GES-Bilan brute des émissions -GES / ha SAU-t éq. CO2 / ha-S4</v>
          </cell>
        </row>
        <row r="1722">
          <cell r="M1722" t="str">
            <v>Flux GES-Bilan brute des émissions -GES format CCNUCC / CITEPA-MtCO2eq-TEND</v>
          </cell>
        </row>
        <row r="1723">
          <cell r="M1723" t="str">
            <v>Flux GES-Bilan brute des émissions -GES format CCNUCC / CITEPA-MtCO2eq-S1</v>
          </cell>
        </row>
        <row r="1724">
          <cell r="M1724" t="str">
            <v>Flux GES-Bilan brute des émissions -GES format CCNUCC / CITEPA-MtCO2eq-S2</v>
          </cell>
        </row>
        <row r="1725">
          <cell r="M1725" t="str">
            <v>Flux GES-Bilan brute des émissions -GES format CCNUCC / CITEPA-MtCO2eq-S3</v>
          </cell>
        </row>
        <row r="1726">
          <cell r="M1726" t="str">
            <v>Flux GES-Bilan brute des émissions -GES format CCNUCC / CITEPA-MtCO2eq-S4</v>
          </cell>
        </row>
        <row r="1727">
          <cell r="M1727" t="str">
            <v>Flux GES-Bilan brute des émissions -Indicateur repère CH4 (FR : 2,8 ktCO2eq/UBG)-CH4 en MtCO2eq / milliers UGB-TEND</v>
          </cell>
        </row>
        <row r="1728">
          <cell r="M1728" t="str">
            <v>Flux GES-Bilan brute des émissions -Indicateur repère CH4 (FR : 2,8 ktCO2eq/UBG)-CH4 en MtCO2eq / milliers UGB-S1</v>
          </cell>
        </row>
        <row r="1729">
          <cell r="M1729" t="str">
            <v>Flux GES-Bilan brute des émissions -Indicateur repère CH4 (FR : 2,8 ktCO2eq/UBG)-CH4 en MtCO2eq / milliers UGB-S2</v>
          </cell>
        </row>
        <row r="1730">
          <cell r="M1730" t="str">
            <v>Flux GES-Bilan brute des émissions -Indicateur repère CH4 (FR : 2,8 ktCO2eq/UBG)-CH4 en MtCO2eq / milliers UGB-S3</v>
          </cell>
        </row>
        <row r="1731">
          <cell r="M1731" t="str">
            <v>Flux GES-Bilan brute des émissions -Indicateur repère CH4 (FR : 2,8 ktCO2eq/UBG)-CH4 en MtCO2eq / milliers UGB-S4</v>
          </cell>
        </row>
        <row r="1732">
          <cell r="M1732" t="str">
            <v>Flux GES-Bilan brute des émissions -Indicateur repère N2O (FR : 2,2 ktCO2eq/kha terres arables)-N2O en MtCO2eq / kha de terres arables-TEND</v>
          </cell>
        </row>
        <row r="1733">
          <cell r="M1733" t="str">
            <v>Flux GES-Bilan brute des émissions -Indicateur repère N2O (FR : 2,2 ktCO2eq/kha terres arables)-N2O en MtCO2eq / kha de terres arables-S1</v>
          </cell>
        </row>
        <row r="1734">
          <cell r="M1734" t="str">
            <v>Flux GES-Bilan brute des émissions -Indicateur repère N2O (FR : 2,2 ktCO2eq/kha terres arables)-N2O en MtCO2eq / kha de terres arables-S2</v>
          </cell>
        </row>
        <row r="1735">
          <cell r="M1735" t="str">
            <v>Flux GES-Bilan brute des émissions -Indicateur repère N2O (FR : 2,2 ktCO2eq/kha terres arables)-N2O en MtCO2eq / kha de terres arables-S3</v>
          </cell>
        </row>
        <row r="1736">
          <cell r="M1736" t="str">
            <v>Flux GES-Bilan brute des émissions -Indicateur repère N2O (FR : 2,2 ktCO2eq/kha terres arables)-N2O en MtCO2eq / kha de terres arables-S4</v>
          </cell>
        </row>
        <row r="1737">
          <cell r="M1737" t="str">
            <v>Flux GES-Détail par GES_CH4-effluents d'élevage -MtCO2eq-TEND</v>
          </cell>
        </row>
        <row r="1738">
          <cell r="M1738" t="str">
            <v>Flux GES-Détail par GES_CH4-effluents d'élevage -MtCO2eq-S1</v>
          </cell>
        </row>
        <row r="1739">
          <cell r="M1739" t="str">
            <v>Flux GES-Détail par GES_CH4-effluents d'élevage -MtCO2eq-S2</v>
          </cell>
        </row>
        <row r="1740">
          <cell r="M1740" t="str">
            <v>Flux GES-Détail par GES_CH4-effluents d'élevage -MtCO2eq-S3</v>
          </cell>
        </row>
        <row r="1741">
          <cell r="M1741" t="str">
            <v>Flux GES-Détail par GES_CH4-effluents d'élevage -MtCO2eq-S4</v>
          </cell>
        </row>
        <row r="1742">
          <cell r="M1742" t="str">
            <v>Flux GES-Détail par GES_CH4-émissions CH4 total-MtCO2eq-TEND</v>
          </cell>
        </row>
        <row r="1743">
          <cell r="M1743" t="str">
            <v>Flux GES-Détail par GES_CH4-émissions CH4 total-MtCO2eq-S1</v>
          </cell>
        </row>
        <row r="1744">
          <cell r="M1744" t="str">
            <v>Flux GES-Détail par GES_CH4-émissions CH4 total-MtCO2eq-S2</v>
          </cell>
        </row>
        <row r="1745">
          <cell r="M1745" t="str">
            <v>Flux GES-Détail par GES_CH4-émissions CH4 total-MtCO2eq-S3</v>
          </cell>
        </row>
        <row r="1746">
          <cell r="M1746" t="str">
            <v>Flux GES-Détail par GES_CH4-émissions CH4 total-MtCO2eq-S4</v>
          </cell>
        </row>
        <row r="1747">
          <cell r="M1747" t="str">
            <v>Flux GES-Détail par GES_CH4-fermentation entérique -MtCO2eq-TEND</v>
          </cell>
        </row>
        <row r="1748">
          <cell r="M1748" t="str">
            <v>Flux GES-Détail par GES_CH4-fermentation entérique -MtCO2eq-S1</v>
          </cell>
        </row>
        <row r="1749">
          <cell r="M1749" t="str">
            <v>Flux GES-Détail par GES_CH4-fermentation entérique -MtCO2eq-S2</v>
          </cell>
        </row>
        <row r="1750">
          <cell r="M1750" t="str">
            <v>Flux GES-Détail par GES_CH4-fermentation entérique -MtCO2eq-S3</v>
          </cell>
        </row>
        <row r="1751">
          <cell r="M1751" t="str">
            <v>Flux GES-Détail par GES_CH4-fermentation entérique -MtCO2eq-S4</v>
          </cell>
        </row>
        <row r="1752">
          <cell r="M1752" t="str">
            <v>Flux GES-Détail par GES_CO2-autres postes (autres engrais, aliments du bétail, …)-MtCO2eq-TEND</v>
          </cell>
        </row>
        <row r="1753">
          <cell r="M1753" t="str">
            <v>Flux GES-Détail par GES_CO2-autres postes (autres engrais, aliments du bétail, …)-MtCO2eq-S1</v>
          </cell>
        </row>
        <row r="1754">
          <cell r="M1754" t="str">
            <v>Flux GES-Détail par GES_CO2-autres postes (autres engrais, aliments du bétail, …)-MtCO2eq-S2</v>
          </cell>
        </row>
        <row r="1755">
          <cell r="M1755" t="str">
            <v>Flux GES-Détail par GES_CO2-autres postes (autres engrais, aliments du bétail, …)-MtCO2eq-S3</v>
          </cell>
        </row>
        <row r="1756">
          <cell r="M1756" t="str">
            <v>Flux GES-Détail par GES_CO2-autres postes (autres engrais, aliments du bétail, …)-MtCO2eq-S4</v>
          </cell>
        </row>
        <row r="1757">
          <cell r="M1757" t="str">
            <v>Flux GES-Détail par GES_CO2-consommation d'énergie  -MtCO2eq-TEND</v>
          </cell>
        </row>
        <row r="1758">
          <cell r="M1758" t="str">
            <v>Flux GES-Détail par GES_CO2-consommation d'énergie  -MtCO2eq-S1</v>
          </cell>
        </row>
        <row r="1759">
          <cell r="M1759" t="str">
            <v>Flux GES-Détail par GES_CO2-consommation d'énergie  -MtCO2eq-S2</v>
          </cell>
        </row>
        <row r="1760">
          <cell r="M1760" t="str">
            <v>Flux GES-Détail par GES_CO2-consommation d'énergie  -MtCO2eq-S3</v>
          </cell>
        </row>
        <row r="1761">
          <cell r="M1761" t="str">
            <v>Flux GES-Détail par GES_CO2-consommation d'énergie  -MtCO2eq-S4</v>
          </cell>
        </row>
        <row r="1762">
          <cell r="M1762" t="str">
            <v>Flux GES-Détail par GES_CO2-émissions CO2 total-MtCO2eq-TEND</v>
          </cell>
        </row>
        <row r="1763">
          <cell r="M1763" t="str">
            <v>Flux GES-Détail par GES_CO2-émissions CO2 total-MtCO2eq-S1</v>
          </cell>
        </row>
        <row r="1764">
          <cell r="M1764" t="str">
            <v>Flux GES-Détail par GES_CO2-émissions CO2 total-MtCO2eq-S2</v>
          </cell>
        </row>
        <row r="1765">
          <cell r="M1765" t="str">
            <v>Flux GES-Détail par GES_CO2-émissions CO2 total-MtCO2eq-S3</v>
          </cell>
        </row>
        <row r="1766">
          <cell r="M1766" t="str">
            <v>Flux GES-Détail par GES_CO2-émissions CO2 total-MtCO2eq-S4</v>
          </cell>
        </row>
        <row r="1767">
          <cell r="M1767" t="str">
            <v>Flux GES-Détail par GES_CO2-fabrication d'engrais azoté -MtCO2eq-TEND</v>
          </cell>
        </row>
        <row r="1768">
          <cell r="M1768" t="str">
            <v>Flux GES-Détail par GES_CO2-fabrication d'engrais azoté -MtCO2eq-S1</v>
          </cell>
        </row>
        <row r="1769">
          <cell r="M1769" t="str">
            <v>Flux GES-Détail par GES_CO2-fabrication d'engrais azoté -MtCO2eq-S2</v>
          </cell>
        </row>
        <row r="1770">
          <cell r="M1770" t="str">
            <v>Flux GES-Détail par GES_CO2-fabrication d'engrais azoté -MtCO2eq-S3</v>
          </cell>
        </row>
        <row r="1771">
          <cell r="M1771" t="str">
            <v>Flux GES-Détail par GES_CO2-fabrication d'engrais azoté -MtCO2eq-S4</v>
          </cell>
        </row>
        <row r="1772">
          <cell r="M1772" t="str">
            <v>Flux GES-Détail par GES_N2O-effluents d'élevage -MtCO2eq-TEND</v>
          </cell>
        </row>
        <row r="1773">
          <cell r="M1773" t="str">
            <v>Flux GES-Détail par GES_N2O-effluents d'élevage -MtCO2eq-S1</v>
          </cell>
        </row>
        <row r="1774">
          <cell r="M1774" t="str">
            <v>Flux GES-Détail par GES_N2O-effluents d'élevage -MtCO2eq-S2</v>
          </cell>
        </row>
        <row r="1775">
          <cell r="M1775" t="str">
            <v>Flux GES-Détail par GES_N2O-effluents d'élevage -MtCO2eq-S3</v>
          </cell>
        </row>
        <row r="1776">
          <cell r="M1776" t="str">
            <v>Flux GES-Détail par GES_N2O-effluents d'élevage -MtCO2eq-S4</v>
          </cell>
        </row>
        <row r="1777">
          <cell r="M1777" t="str">
            <v>Flux GES-Détail par GES_N2O-émissions directes des sols -MtCO2eq-TEND</v>
          </cell>
        </row>
        <row r="1778">
          <cell r="M1778" t="str">
            <v>Flux GES-Détail par GES_N2O-émissions directes des sols -MtCO2eq-S1</v>
          </cell>
        </row>
        <row r="1779">
          <cell r="M1779" t="str">
            <v>Flux GES-Détail par GES_N2O-émissions directes des sols -MtCO2eq-S2</v>
          </cell>
        </row>
        <row r="1780">
          <cell r="M1780" t="str">
            <v>Flux GES-Détail par GES_N2O-émissions directes des sols -MtCO2eq-S3</v>
          </cell>
        </row>
        <row r="1781">
          <cell r="M1781" t="str">
            <v>Flux GES-Détail par GES_N2O-émissions directes des sols -MtCO2eq-S4</v>
          </cell>
        </row>
        <row r="1782">
          <cell r="M1782" t="str">
            <v>Flux GES-Détail par GES_N2O-émissions lessivage + NH3-MtCO2eq-TEND</v>
          </cell>
        </row>
        <row r="1783">
          <cell r="M1783" t="str">
            <v>Flux GES-Détail par GES_N2O-émissions lessivage + NH3-MtCO2eq-S1</v>
          </cell>
        </row>
        <row r="1784">
          <cell r="M1784" t="str">
            <v>Flux GES-Détail par GES_N2O-émissions lessivage + NH3-MtCO2eq-S2</v>
          </cell>
        </row>
        <row r="1785">
          <cell r="M1785" t="str">
            <v>Flux GES-Détail par GES_N2O-émissions lessivage + NH3-MtCO2eq-S3</v>
          </cell>
        </row>
        <row r="1786">
          <cell r="M1786" t="str">
            <v>Flux GES-Détail par GES_N2O-émissions lessivage + NH3-MtCO2eq-S4</v>
          </cell>
        </row>
        <row r="1787">
          <cell r="M1787" t="str">
            <v>Flux GES-Détail par GES_N2O-émissions N2O total-MtCO2eq-TEND</v>
          </cell>
        </row>
        <row r="1788">
          <cell r="M1788" t="str">
            <v>Flux GES-Détail par GES_N2O-émissions N2O total-MtCO2eq-S1</v>
          </cell>
        </row>
        <row r="1789">
          <cell r="M1789" t="str">
            <v>Flux GES-Détail par GES_N2O-émissions N2O total-MtCO2eq-S2</v>
          </cell>
        </row>
        <row r="1790">
          <cell r="M1790" t="str">
            <v>Flux GES-Détail par GES_N2O-émissions N2O total-MtCO2eq-S3</v>
          </cell>
        </row>
        <row r="1791">
          <cell r="M1791" t="str">
            <v>Flux GES-Détail par GES_N2O-émissions N2O total-MtCO2eq-S4</v>
          </cell>
        </row>
        <row r="1792">
          <cell r="M1792" t="str">
            <v>Flux GES-Détail par GES_N2O-fabrication des engrais azotés -MtCO2eq-TEND</v>
          </cell>
        </row>
        <row r="1793">
          <cell r="M1793" t="str">
            <v>Flux GES-Détail par GES_N2O-fabrication des engrais azotés -MtCO2eq-S1</v>
          </cell>
        </row>
        <row r="1794">
          <cell r="M1794" t="str">
            <v>Flux GES-Détail par GES_N2O-fabrication des engrais azotés -MtCO2eq-S2</v>
          </cell>
        </row>
        <row r="1795">
          <cell r="M1795" t="str">
            <v>Flux GES-Détail par GES_N2O-fabrication des engrais azotés -MtCO2eq-S3</v>
          </cell>
        </row>
        <row r="1796">
          <cell r="M1796" t="str">
            <v>Flux GES-Détail par GES_N2O-fabrication des engrais azotés -MtCO2eq-S4</v>
          </cell>
        </row>
        <row r="1797">
          <cell r="M1797" t="str">
            <v>Flux GES-Emissions directes -consommation d'énergie -MtCO2eq-TEND</v>
          </cell>
        </row>
        <row r="1798">
          <cell r="M1798" t="str">
            <v>Flux GES-Emissions directes -consommation d'énergie -MtCO2eq-S1</v>
          </cell>
        </row>
        <row r="1799">
          <cell r="M1799" t="str">
            <v>Flux GES-Emissions directes -consommation d'énergie -MtCO2eq-S2</v>
          </cell>
        </row>
        <row r="1800">
          <cell r="M1800" t="str">
            <v>Flux GES-Emissions directes -consommation d'énergie -MtCO2eq-S3</v>
          </cell>
        </row>
        <row r="1801">
          <cell r="M1801" t="str">
            <v>Flux GES-Emissions directes -consommation d'énergie -MtCO2eq-S4</v>
          </cell>
        </row>
        <row r="1802">
          <cell r="M1802" t="str">
            <v>Flux GES-Emissions directes -émissions CO2 des sols (chaux, dolomie)-MtCO2eq-TEND</v>
          </cell>
        </row>
        <row r="1803">
          <cell r="M1803" t="str">
            <v>Flux GES-Emissions directes -émissions CO2 des sols (chaux, dolomie)-MtCO2eq-S1</v>
          </cell>
        </row>
        <row r="1804">
          <cell r="M1804" t="str">
            <v>Flux GES-Emissions directes -émissions CO2 des sols (chaux, dolomie)-MtCO2eq-S2</v>
          </cell>
        </row>
        <row r="1805">
          <cell r="M1805" t="str">
            <v>Flux GES-Emissions directes -émissions CO2 des sols (chaux, dolomie)-MtCO2eq-S3</v>
          </cell>
        </row>
        <row r="1806">
          <cell r="M1806" t="str">
            <v>Flux GES-Emissions directes -émissions CO2 des sols (chaux, dolomie)-MtCO2eq-S4</v>
          </cell>
        </row>
        <row r="1807">
          <cell r="M1807" t="str">
            <v>Flux GES-Emissions directes -Emissions directes de GES total-MtCO2eq-S1</v>
          </cell>
        </row>
        <row r="1808">
          <cell r="M1808" t="str">
            <v>Flux GES-Emissions directes -Emissions directes de GES total-MtCO2eq-S2</v>
          </cell>
        </row>
        <row r="1809">
          <cell r="M1809" t="str">
            <v>Flux GES-Emissions directes -Emissions directes de GES total-MtCO2eq-S3</v>
          </cell>
        </row>
        <row r="1810">
          <cell r="M1810" t="str">
            <v>Flux GES-Emissions directes -Emissions directes de GES total-MtCO2eq-S4</v>
          </cell>
        </row>
        <row r="1811">
          <cell r="M1811" t="str">
            <v>Flux GES-Emissions directes -Emissions directes de GES total-MtCO2eq-TEND</v>
          </cell>
        </row>
        <row r="1812">
          <cell r="M1812" t="str">
            <v>Flux GES-Emissions directes -émissions directes des sols -MtCO2eq-TEND</v>
          </cell>
        </row>
        <row r="1813">
          <cell r="M1813" t="str">
            <v>Flux GES-Emissions directes -émissions directes des sols -MtCO2eq-S1</v>
          </cell>
        </row>
        <row r="1814">
          <cell r="M1814" t="str">
            <v>Flux GES-Emissions directes -émissions directes des sols -MtCO2eq-S2</v>
          </cell>
        </row>
        <row r="1815">
          <cell r="M1815" t="str">
            <v>Flux GES-Emissions directes -émissions directes des sols -MtCO2eq-S3</v>
          </cell>
        </row>
        <row r="1816">
          <cell r="M1816" t="str">
            <v>Flux GES-Emissions directes -émissions directes des sols -MtCO2eq-S4</v>
          </cell>
        </row>
        <row r="1817">
          <cell r="M1817" t="str">
            <v>Flux GES-Emissions directes -émissions lessivage + NH3-MtCO2eq-TEND</v>
          </cell>
        </row>
        <row r="1818">
          <cell r="M1818" t="str">
            <v>Flux GES-Emissions directes -émissions lessivage + NH3-MtCO2eq-S1</v>
          </cell>
        </row>
        <row r="1819">
          <cell r="M1819" t="str">
            <v>Flux GES-Emissions directes -émissions lessivage + NH3-MtCO2eq-S2</v>
          </cell>
        </row>
        <row r="1820">
          <cell r="M1820" t="str">
            <v>Flux GES-Emissions directes -émissions lessivage + NH3-MtCO2eq-S3</v>
          </cell>
        </row>
        <row r="1821">
          <cell r="M1821" t="str">
            <v>Flux GES-Emissions directes -émissions lessivage + NH3-MtCO2eq-S4</v>
          </cell>
        </row>
        <row r="1822">
          <cell r="M1822" t="str">
            <v>Flux GES-Emissions directes -fermentation entérique -MtCO2eq-TEND</v>
          </cell>
        </row>
        <row r="1823">
          <cell r="M1823" t="str">
            <v>Flux GES-Emissions directes -fermentation entérique -MtCO2eq-S1</v>
          </cell>
        </row>
        <row r="1824">
          <cell r="M1824" t="str">
            <v>Flux GES-Emissions directes -fermentation entérique -MtCO2eq-S2</v>
          </cell>
        </row>
        <row r="1825">
          <cell r="M1825" t="str">
            <v>Flux GES-Emissions directes -fermentation entérique -MtCO2eq-S3</v>
          </cell>
        </row>
        <row r="1826">
          <cell r="M1826" t="str">
            <v>Flux GES-Emissions directes -fermentation entérique -MtCO2eq-S4</v>
          </cell>
        </row>
        <row r="1827">
          <cell r="M1827" t="str">
            <v>Flux GES-Emissions directes -stockage des effluents -MtCO2eq-TEND</v>
          </cell>
        </row>
        <row r="1828">
          <cell r="M1828" t="str">
            <v>Flux GES-Emissions directes -stockage des effluents -MtCO2eq-S1</v>
          </cell>
        </row>
        <row r="1829">
          <cell r="M1829" t="str">
            <v>Flux GES-Emissions directes -stockage des effluents -MtCO2eq-S2</v>
          </cell>
        </row>
        <row r="1830">
          <cell r="M1830" t="str">
            <v>Flux GES-Emissions directes -stockage des effluents -MtCO2eq-S3</v>
          </cell>
        </row>
        <row r="1831">
          <cell r="M1831" t="str">
            <v>Flux GES-Emissions directes -stockage des effluents -MtCO2eq-S4</v>
          </cell>
        </row>
        <row r="1832">
          <cell r="M1832" t="str">
            <v>Flux GES-Emissions indirectes-Emissions indirectes de GES total-MtCO2eq-TEND</v>
          </cell>
        </row>
        <row r="1833">
          <cell r="M1833" t="str">
            <v>Flux GES-Emissions indirectes-Emissions indirectes de GES total-MtCO2eq-S1</v>
          </cell>
        </row>
        <row r="1834">
          <cell r="M1834" t="str">
            <v>Flux GES-Emissions indirectes-Emissions indirectes de GES total-MtCO2eq-S2</v>
          </cell>
        </row>
        <row r="1835">
          <cell r="M1835" t="str">
            <v>Flux GES-Emissions indirectes-Emissions indirectes de GES total-MtCO2eq-S3</v>
          </cell>
        </row>
        <row r="1836">
          <cell r="M1836" t="str">
            <v>Flux GES-Emissions indirectes-Emissions indirectes de GES total-MtCO2eq-S4</v>
          </cell>
        </row>
        <row r="1837">
          <cell r="M1837" t="str">
            <v>Flux GES-Emissions indirectes-fabrication de l'azote -MtCO2eq-TEND</v>
          </cell>
        </row>
        <row r="1838">
          <cell r="M1838" t="str">
            <v>Flux GES-Emissions indirectes-fabrication de l'azote -MtCO2eq-S1</v>
          </cell>
        </row>
        <row r="1839">
          <cell r="M1839" t="str">
            <v>Flux GES-Emissions indirectes-fabrication de l'azote -MtCO2eq-S2</v>
          </cell>
        </row>
        <row r="1840">
          <cell r="M1840" t="str">
            <v>Flux GES-Emissions indirectes-fabrication de l'azote -MtCO2eq-S3</v>
          </cell>
        </row>
        <row r="1841">
          <cell r="M1841" t="str">
            <v>Flux GES-Emissions indirectes-fabrication de l'azote -MtCO2eq-S4</v>
          </cell>
        </row>
        <row r="1842">
          <cell r="M1842" t="str">
            <v>Flux GES-Emissions indirectes-fabrication des autres fertilisants-MtCO2eq-TEND</v>
          </cell>
        </row>
        <row r="1843">
          <cell r="M1843" t="str">
            <v>Flux GES-Emissions indirectes-fabrication des autres fertilisants-MtCO2eq-S1</v>
          </cell>
        </row>
        <row r="1844">
          <cell r="M1844" t="str">
            <v>Flux GES-Emissions indirectes-fabrication des autres fertilisants-MtCO2eq-S2</v>
          </cell>
        </row>
        <row r="1845">
          <cell r="M1845" t="str">
            <v>Flux GES-Emissions indirectes-fabrication des autres fertilisants-MtCO2eq-S3</v>
          </cell>
        </row>
        <row r="1846">
          <cell r="M1846" t="str">
            <v>Flux GES-Emissions indirectes-fabrication des autres fertilisants-MtCO2eq-S4</v>
          </cell>
        </row>
        <row r="1847">
          <cell r="M1847" t="str">
            <v>Flux GES-Emissions indirectes-fabrication du matériel -MtCO2eq-TEND</v>
          </cell>
        </row>
        <row r="1848">
          <cell r="M1848" t="str">
            <v>Flux GES-Emissions indirectes-fabrication du matériel -MtCO2eq-S1</v>
          </cell>
        </row>
        <row r="1849">
          <cell r="M1849" t="str">
            <v>Flux GES-Emissions indirectes-fabrication du matériel -MtCO2eq-S2</v>
          </cell>
        </row>
        <row r="1850">
          <cell r="M1850" t="str">
            <v>Flux GES-Emissions indirectes-fabrication du matériel -MtCO2eq-S3</v>
          </cell>
        </row>
        <row r="1851">
          <cell r="M1851" t="str">
            <v>Flux GES-Emissions indirectes-fabrication du matériel -MtCO2eq-S4</v>
          </cell>
        </row>
        <row r="1852">
          <cell r="M1852" t="str">
            <v>Flux GES-Emissions indirectes-mise à disposition de l'énergie -MtCO2eq-TEND</v>
          </cell>
        </row>
        <row r="1853">
          <cell r="M1853" t="str">
            <v>Flux GES-Emissions indirectes-mise à disposition de l'énergie -MtCO2eq-S1</v>
          </cell>
        </row>
        <row r="1854">
          <cell r="M1854" t="str">
            <v>Flux GES-Emissions indirectes-mise à disposition de l'énergie -MtCO2eq-S2</v>
          </cell>
        </row>
        <row r="1855">
          <cell r="M1855" t="str">
            <v>Flux GES-Emissions indirectes-mise à disposition de l'énergie -MtCO2eq-S3</v>
          </cell>
        </row>
        <row r="1856">
          <cell r="M1856" t="str">
            <v>Flux GES-Emissions indirectes-mise à disposition de l'énergie -MtCO2eq-S4</v>
          </cell>
        </row>
        <row r="1857">
          <cell r="M1857" t="str">
            <v>Flux GES-Emissions indirectes-Produits phytosanitaires -MtCO2eq-TEND</v>
          </cell>
        </row>
        <row r="1858">
          <cell r="M1858" t="str">
            <v>Flux GES-Emissions indirectes-Produits phytosanitaires -MtCO2eq-S1</v>
          </cell>
        </row>
        <row r="1859">
          <cell r="M1859" t="str">
            <v>Flux GES-Emissions indirectes-Produits phytosanitaires -MtCO2eq-S2</v>
          </cell>
        </row>
        <row r="1860">
          <cell r="M1860" t="str">
            <v>Flux GES-Emissions indirectes-Produits phytosanitaires -MtCO2eq-S3</v>
          </cell>
        </row>
        <row r="1861">
          <cell r="M1861" t="str">
            <v>Flux GES-Emissions indirectes-Produits phytosanitaires -MtCO2eq-S4</v>
          </cell>
        </row>
        <row r="1862">
          <cell r="M1862" t="str">
            <v>Flux GES-Emissions territoriales-Emissions territoriales-MtCO2eq-TEND</v>
          </cell>
        </row>
        <row r="1863">
          <cell r="M1863" t="str">
            <v>Flux GES-Emissions territoriales-Emissions territoriales-MtCO2eq-S1</v>
          </cell>
        </row>
        <row r="1864">
          <cell r="M1864" t="str">
            <v>Flux GES-Emissions territoriales-Emissions territoriales-MtCO2eq-S2</v>
          </cell>
        </row>
        <row r="1865">
          <cell r="M1865" t="str">
            <v>Flux GES-Emissions territoriales-Emissions territoriales-MtCO2eq-S3</v>
          </cell>
        </row>
        <row r="1866">
          <cell r="M1866" t="str">
            <v>Flux GES-Emissions territoriales-Emissions territoriales-MtCO2eq-S4</v>
          </cell>
        </row>
        <row r="1867">
          <cell r="M1867" t="str">
            <v>Flux GES-Empreinte GES agri-Coefficient d'ajustement des facteurs GES-Sans unité-TEND</v>
          </cell>
        </row>
        <row r="1868">
          <cell r="M1868" t="str">
            <v>Flux GES-Empreinte GES agri-Coefficient d'ajustement des facteurs GES-Sans unité-S1</v>
          </cell>
        </row>
        <row r="1869">
          <cell r="M1869" t="str">
            <v>Flux GES-Empreinte GES agri-Coefficient d'ajustement des facteurs GES-Sans unité-S2</v>
          </cell>
        </row>
        <row r="1870">
          <cell r="M1870" t="str">
            <v>Flux GES-Empreinte GES agri-Coefficient d'ajustement des facteurs GES-Sans unité-S3</v>
          </cell>
        </row>
        <row r="1871">
          <cell r="M1871" t="str">
            <v>Flux GES-Empreinte GES agri-Coefficient d'ajustement des facteurs GES-Sans unité-S4</v>
          </cell>
        </row>
        <row r="1872">
          <cell r="M1872" t="str">
            <v>Flux GES-Empreinte GES agri-Emissions (calculées sur base coefficients x productions finales)-MtCO2eq-TEND</v>
          </cell>
        </row>
        <row r="1873">
          <cell r="M1873" t="str">
            <v>Flux GES-Empreinte GES agri-Emissions (calculées sur base coefficients x productions finales)-MtCO2eq-S1</v>
          </cell>
        </row>
        <row r="1874">
          <cell r="M1874" t="str">
            <v>Flux GES-Empreinte GES agri-Emissions (calculées sur base coefficients x productions finales)-MtCO2eq-S2</v>
          </cell>
        </row>
        <row r="1875">
          <cell r="M1875" t="str">
            <v>Flux GES-Empreinte GES agri-Emissions (calculées sur base coefficients x productions finales)-MtCO2eq-S3</v>
          </cell>
        </row>
        <row r="1876">
          <cell r="M1876" t="str">
            <v>Flux GES-Empreinte GES agri-Emissions (calculées sur base coefficients x productions finales)-MtCO2eq-S4</v>
          </cell>
        </row>
        <row r="1877">
          <cell r="M1877" t="str">
            <v>Flux GES-Empreinte GES agri-Empreinte GES (estimation)-MtCO2eq-TEND</v>
          </cell>
        </row>
        <row r="1878">
          <cell r="M1878" t="str">
            <v>Flux GES-Empreinte GES agri-Empreinte GES (estimation)-MtCO2eq-S1</v>
          </cell>
        </row>
        <row r="1879">
          <cell r="M1879" t="str">
            <v>Flux GES-Empreinte GES agri-Empreinte GES (estimation)-MtCO2eq-S2</v>
          </cell>
        </row>
        <row r="1880">
          <cell r="M1880" t="str">
            <v>Flux GES-Empreinte GES agri-Empreinte GES (estimation)-MtCO2eq-S3</v>
          </cell>
        </row>
        <row r="1881">
          <cell r="M1881" t="str">
            <v>Flux GES-Empreinte GES agri-Empreinte GES (estimation)-MtCO2eq-S4</v>
          </cell>
        </row>
        <row r="1882">
          <cell r="M1882" t="str">
            <v>Flux GES-Empreinte GES agri-Empreinte GES par habitant-t eq CO2 / habitant-TEND</v>
          </cell>
        </row>
        <row r="1883">
          <cell r="M1883" t="str">
            <v>Flux GES-Empreinte GES agri-Empreinte GES par habitant-t eq CO2 / habitant-S1</v>
          </cell>
        </row>
        <row r="1884">
          <cell r="M1884" t="str">
            <v>Flux GES-Empreinte GES agri-Empreinte GES par habitant-t eq CO2 / habitant-S2</v>
          </cell>
        </row>
        <row r="1885">
          <cell r="M1885" t="str">
            <v>Flux GES-Empreinte GES agri-Empreinte GES par habitant-t eq CO2 / habitant-S3</v>
          </cell>
        </row>
        <row r="1886">
          <cell r="M1886" t="str">
            <v>Flux GES-Empreinte GES agri-Empreinte GES par habitant-t eq CO2 / habitant-S4</v>
          </cell>
        </row>
        <row r="1887">
          <cell r="M1887" t="str">
            <v>Flux GES-Empreinte GES agri-Export-MtCO2eq-TEND</v>
          </cell>
        </row>
        <row r="1888">
          <cell r="M1888" t="str">
            <v>Flux GES-Empreinte GES agri-Export-MtCO2eq-S1</v>
          </cell>
        </row>
        <row r="1889">
          <cell r="M1889" t="str">
            <v>Flux GES-Empreinte GES agri-Export-MtCO2eq-S2</v>
          </cell>
        </row>
        <row r="1890">
          <cell r="M1890" t="str">
            <v>Flux GES-Empreinte GES agri-Export-MtCO2eq-S3</v>
          </cell>
        </row>
        <row r="1891">
          <cell r="M1891" t="str">
            <v>Flux GES-Empreinte GES agri-Export-MtCO2eq-S4</v>
          </cell>
        </row>
        <row r="1892">
          <cell r="M1892" t="str">
            <v>Flux GES-Empreinte GES agri-Import-MtCO2eq-TEND</v>
          </cell>
        </row>
        <row r="1893">
          <cell r="M1893" t="str">
            <v>Flux GES-Empreinte GES agri-Import-MtCO2eq-S1</v>
          </cell>
        </row>
        <row r="1894">
          <cell r="M1894" t="str">
            <v>Flux GES-Empreinte GES agri-Import-MtCO2eq-S2</v>
          </cell>
        </row>
        <row r="1895">
          <cell r="M1895" t="str">
            <v>Flux GES-Empreinte GES agri-Import-MtCO2eq-S3</v>
          </cell>
        </row>
        <row r="1896">
          <cell r="M1896" t="str">
            <v>Flux GES-Empreinte GES agri-Import-MtCO2eq-S4</v>
          </cell>
        </row>
        <row r="1897">
          <cell r="M1897" t="str">
            <v>Flux GES-Empreinte GES agri-Solde import - export GES (corrigé)-MtCO2eq-TEND</v>
          </cell>
        </row>
        <row r="1898">
          <cell r="M1898" t="str">
            <v>Flux GES-Empreinte GES agri-Solde import - export GES (corrigé)-MtCO2eq-S1</v>
          </cell>
        </row>
        <row r="1899">
          <cell r="M1899" t="str">
            <v>Flux GES-Empreinte GES agri-Solde import - export GES (corrigé)-MtCO2eq-S2</v>
          </cell>
        </row>
        <row r="1900">
          <cell r="M1900" t="str">
            <v>Flux GES-Empreinte GES agri-Solde import - export GES (corrigé)-MtCO2eq-S3</v>
          </cell>
        </row>
        <row r="1901">
          <cell r="M1901" t="str">
            <v>Flux GES-Empreinte GES agri-Solde import - export GES (corrigé)-MtCO2eq-S4</v>
          </cell>
        </row>
        <row r="1902">
          <cell r="M1902" t="str">
            <v>Flux GES-UTCATF-Changement d'affectation des terres-MtCO2eq-TEND</v>
          </cell>
        </row>
        <row r="1903">
          <cell r="M1903" t="str">
            <v>Flux GES-UTCATF-Changement d'affectation des terres-MtCO2eq-S1</v>
          </cell>
        </row>
        <row r="1904">
          <cell r="M1904" t="str">
            <v>Flux GES-UTCATF-Changement d'affectation des terres-MtCO2eq-S2</v>
          </cell>
        </row>
        <row r="1905">
          <cell r="M1905" t="str">
            <v>Flux GES-UTCATF-Changement d'affectation des terres-MtCO2eq-S3</v>
          </cell>
        </row>
        <row r="1906">
          <cell r="M1906" t="str">
            <v>Flux GES-UTCATF-Changement d'affectation des terres-MtCO2eq-S4</v>
          </cell>
        </row>
        <row r="1907">
          <cell r="M1907" t="str">
            <v>Flux GES-UTCATF-Effet changement de pratiques-MtCO2eq-TEND</v>
          </cell>
        </row>
        <row r="1908">
          <cell r="M1908" t="str">
            <v>Flux GES-UTCATF-Effet changement de pratiques-MtCO2eq-S1</v>
          </cell>
        </row>
        <row r="1909">
          <cell r="M1909" t="str">
            <v>Flux GES-UTCATF-Effet changement de pratiques-MtCO2eq-S2</v>
          </cell>
        </row>
        <row r="1910">
          <cell r="M1910" t="str">
            <v>Flux GES-UTCATF-Effet changement de pratiques-MtCO2eq-S3</v>
          </cell>
        </row>
        <row r="1911">
          <cell r="M1911" t="str">
            <v>Flux GES-UTCATF-Effet changement de pratiques-MtCO2eq-S4</v>
          </cell>
        </row>
        <row r="1912">
          <cell r="M1912" t="str">
            <v>Flux GES-UTCATF-Total UTCAT+F (hors forêts existantes)-MtCO2eq-TEND</v>
          </cell>
        </row>
        <row r="1913">
          <cell r="M1913" t="str">
            <v>Flux GES-UTCATF-Total UTCAT+F (hors forêts existantes)-MtCO2eq-S1</v>
          </cell>
        </row>
        <row r="1914">
          <cell r="M1914" t="str">
            <v>Flux GES-UTCATF-Total UTCAT+F (hors forêts existantes)-MtCO2eq-S2</v>
          </cell>
        </row>
        <row r="1915">
          <cell r="M1915" t="str">
            <v>Flux GES-UTCATF-Total UTCAT+F (hors forêts existantes)-MtCO2eq-S3</v>
          </cell>
        </row>
        <row r="1916">
          <cell r="M1916" t="str">
            <v>Flux GES-UTCATF-Total UTCAT+F (hors forêts existantes)-MtCO2eq-S4</v>
          </cell>
        </row>
        <row r="1917">
          <cell r="M1917" t="str">
            <v>Flux GES-UTCATF-Total UTCAT+Forêts nouvelles en cumul sur la période 2020-2050-MtCO2eq-TEND</v>
          </cell>
        </row>
        <row r="1918">
          <cell r="M1918" t="str">
            <v>Flux GES-UTCATF-Total UTCAT+Forêts nouvelles en cumul sur la période 2020-2050-MtCO2eq-S1</v>
          </cell>
        </row>
        <row r="1919">
          <cell r="M1919" t="str">
            <v>Flux GES-UTCATF-Total UTCAT+Forêts nouvelles en cumul sur la période 2020-2050-MtCO2eq-S2</v>
          </cell>
        </row>
        <row r="1920">
          <cell r="M1920" t="str">
            <v>Flux GES-UTCATF-Total UTCAT+Forêts nouvelles en cumul sur la période 2020-2050-MtCO2eq-S3</v>
          </cell>
        </row>
        <row r="1921">
          <cell r="M1921" t="str">
            <v>Flux GES-UTCATF-Total UTCAT+Forêts nouvelles en cumul sur la période 2020-2050-MtCO2eq-S4</v>
          </cell>
        </row>
        <row r="1922">
          <cell r="M1922" t="str">
            <v>Indicateurs agro-environnementaux-Consommation d'eau-Consommation d'eau pour l'irrigation-M m3-S1</v>
          </cell>
        </row>
        <row r="1923">
          <cell r="M1923" t="str">
            <v>Indicateurs agro-environnementaux-Consommation d'eau-Consommation d'eau pour l'irrigation-M m3-S3</v>
          </cell>
        </row>
        <row r="1924">
          <cell r="M1924" t="str">
            <v>Indicateurs agro-environnementaux-Consommation d'eau-Consommation d'eau pour l'irrigation-M m3-S4</v>
          </cell>
        </row>
        <row r="1925">
          <cell r="M1925" t="str">
            <v>Indicateurs agro-environnementaux-Consommation d'eau-Consommation d'eau pour l'irrigation-M m3-TEND</v>
          </cell>
        </row>
        <row r="1926">
          <cell r="M1926" t="str">
            <v>Indicateurs agro-environnementaux-Consommation d'eau-Consommation d'eau pour l'irrigation-M m3-S2</v>
          </cell>
        </row>
        <row r="1927">
          <cell r="M1927" t="str">
            <v>Indicateurs agro-environnementaux-Consommation d'eau-Consommation d'eau pour l'irrigation du maïs -M m3-TEND</v>
          </cell>
        </row>
        <row r="1928">
          <cell r="M1928" t="str">
            <v>Indicateurs agro-environnementaux-Consommation d'eau-maïs -M m3-S1</v>
          </cell>
        </row>
        <row r="1929">
          <cell r="M1929" t="str">
            <v>Indicateurs agro-environnementaux-Consommation d'eau-maïs -M m3-S2</v>
          </cell>
        </row>
        <row r="1930">
          <cell r="M1930" t="str">
            <v>Indicateurs agro-environnementaux-Consommation d'eau-maïs -M m3-S3</v>
          </cell>
        </row>
        <row r="1931">
          <cell r="M1931" t="str">
            <v>Indicateurs agro-environnementaux-Consommation d'eau-maïs -M m3-S4</v>
          </cell>
        </row>
        <row r="1932">
          <cell r="M1932" t="str">
            <v>Indicateurs agro-environnementaux-Surface irriguée-céréales hors maïs-kha-S4</v>
          </cell>
        </row>
        <row r="1933">
          <cell r="M1933" t="str">
            <v>Indicateurs agro-environnementaux-Surface irriguée-céréales hors maïs-kha-S1</v>
          </cell>
        </row>
        <row r="1934">
          <cell r="M1934" t="str">
            <v>Indicateurs agro-environnementaux-Surface irriguée-céréales hors maïs-kha-S2</v>
          </cell>
        </row>
        <row r="1935">
          <cell r="M1935" t="str">
            <v>Indicateurs agro-environnementaux-Surface irriguée-céréales hors maïs-kha-S3</v>
          </cell>
        </row>
        <row r="1936">
          <cell r="M1936" t="str">
            <v>Indicateurs agro-environnementaux-Surface irriguée-légumes, fruits-kha-S4</v>
          </cell>
        </row>
        <row r="1937">
          <cell r="M1937" t="str">
            <v>Indicateurs agro-environnementaux-Surface irriguée-légumes, fruits-kha-S1</v>
          </cell>
        </row>
        <row r="1938">
          <cell r="M1938" t="str">
            <v>Indicateurs agro-environnementaux-Surface irriguée-légumes, fruits-kha-S2</v>
          </cell>
        </row>
        <row r="1939">
          <cell r="M1939" t="str">
            <v>Indicateurs agro-environnementaux-Surface irriguée-légumes, fruits-kha-S3</v>
          </cell>
        </row>
        <row r="1940">
          <cell r="M1940" t="str">
            <v>Indicateurs agro-environnementaux-Surface irriguée-maïs-kha-S1</v>
          </cell>
        </row>
        <row r="1941">
          <cell r="M1941" t="str">
            <v>Indicateurs agro-environnementaux-Surface irriguée-maïs-kha-S2</v>
          </cell>
        </row>
        <row r="1942">
          <cell r="M1942" t="str">
            <v>Indicateurs agro-environnementaux-Surface irriguée-maïs-kha-S3</v>
          </cell>
        </row>
        <row r="1943">
          <cell r="M1943" t="str">
            <v>Indicateurs agro-environnementaux-Surface irriguée-maïs-kha-S4</v>
          </cell>
        </row>
        <row r="1944">
          <cell r="M1944" t="str">
            <v>Indicateurs agro-environnementaux-Surface irriguée-Surface irriguée-kha-S1</v>
          </cell>
        </row>
        <row r="1945">
          <cell r="M1945" t="str">
            <v>Indicateurs agro-environnementaux-Surface irriguée-Surface irriguée-kha-S2</v>
          </cell>
        </row>
        <row r="1946">
          <cell r="M1946" t="str">
            <v>Indicateurs agro-environnementaux-Surface irriguée-Surface irriguée-kha-S3</v>
          </cell>
        </row>
        <row r="1947">
          <cell r="M1947" t="str">
            <v>Indicateurs agro-environnementaux-Surface irriguée-Surface irriguée-kha-S4</v>
          </cell>
        </row>
        <row r="1948">
          <cell r="M1948" t="str">
            <v>Indicateurs agro-environnementaux-Surface irriguée-Surface irriguée-kha-TEND</v>
          </cell>
        </row>
        <row r="1949">
          <cell r="M1949" t="str">
            <v>Indicateurs agro-environnementaux-Surface irriguée-Surface irriguée de céréales hors maïs-kha-TEND</v>
          </cell>
        </row>
        <row r="1950">
          <cell r="M1950" t="str">
            <v>Indicateurs agro-environnementaux-Surface irriguée-Surface irriguée de légumes, fruits-kha-TEND</v>
          </cell>
        </row>
        <row r="1951">
          <cell r="M1951" t="str">
            <v>Indicateurs agro-environnementaux-Surface irriguée-Surface irriguée de maïs-kha-TEND</v>
          </cell>
        </row>
        <row r="1952">
          <cell r="M1952" t="str">
            <v>Indicateurs agro-environnementaux--Agriculture biologique en grandes cultures-%-TEND</v>
          </cell>
        </row>
        <row r="1953">
          <cell r="M1953" t="str">
            <v>Indicateurs agro-environnementaux--Agriculture biologique en grandes cultures-%-S1</v>
          </cell>
        </row>
        <row r="1954">
          <cell r="M1954" t="str">
            <v>Indicateurs agro-environnementaux--Agriculture biologique en grandes cultures-%-S2</v>
          </cell>
        </row>
        <row r="1955">
          <cell r="M1955" t="str">
            <v>Indicateurs agro-environnementaux--Agriculture biologique en grandes cultures-%-S3</v>
          </cell>
        </row>
        <row r="1956">
          <cell r="M1956" t="str">
            <v>Indicateurs agro-environnementaux--Agriculture biologique en grandes cultures-%-S4</v>
          </cell>
        </row>
        <row r="1957">
          <cell r="M1957" t="str">
            <v>Indicateurs agro-environnementaux--Consommation totale d'énergie -TWh-TEND</v>
          </cell>
        </row>
        <row r="1958">
          <cell r="M1958" t="str">
            <v>Indicateurs agro-environnementaux--Consommation totale d'énergie -TWh-S1</v>
          </cell>
        </row>
        <row r="1959">
          <cell r="M1959" t="str">
            <v>Indicateurs agro-environnementaux--Consommation totale d'énergie -TWh-S2</v>
          </cell>
        </row>
        <row r="1960">
          <cell r="M1960" t="str">
            <v>Indicateurs agro-environnementaux--Consommation totale d'énergie -Twh-S3</v>
          </cell>
        </row>
        <row r="1961">
          <cell r="M1961" t="str">
            <v>Indicateurs agro-environnementaux--Consommation totale d'énergie -Twh-S4</v>
          </cell>
        </row>
        <row r="1962">
          <cell r="M1962" t="str">
            <v>Indicateurs agro-environnementaux--ED : Biomasse-TWh-TEND</v>
          </cell>
        </row>
        <row r="1963">
          <cell r="M1963" t="str">
            <v>Indicateurs agro-environnementaux--ED : Biomasse-TWh-S1</v>
          </cell>
        </row>
        <row r="1964">
          <cell r="M1964" t="str">
            <v>Indicateurs agro-environnementaux--ED : Biomasse-TWh-S2</v>
          </cell>
        </row>
        <row r="1965">
          <cell r="M1965" t="str">
            <v>Indicateurs agro-environnementaux--ED : Biomasse-Twh-S3</v>
          </cell>
        </row>
        <row r="1966">
          <cell r="M1966" t="str">
            <v>Indicateurs agro-environnementaux--ED : Biomasse-Twh-S4</v>
          </cell>
        </row>
        <row r="1967">
          <cell r="M1967" t="str">
            <v>Indicateurs agro-environnementaux--ED : Carburant -TWh-TEND</v>
          </cell>
        </row>
        <row r="1968">
          <cell r="M1968" t="str">
            <v>Indicateurs agro-environnementaux--ED : Carburant -TWh-S1</v>
          </cell>
        </row>
        <row r="1969">
          <cell r="M1969" t="str">
            <v>Indicateurs agro-environnementaux--ED : Carburant -TWh-S2</v>
          </cell>
        </row>
        <row r="1970">
          <cell r="M1970" t="str">
            <v>Indicateurs agro-environnementaux--ED : Carburant -Twh-S3</v>
          </cell>
        </row>
        <row r="1971">
          <cell r="M1971" t="str">
            <v>Indicateurs agro-environnementaux--ED : Carburant -Twh-S4</v>
          </cell>
        </row>
        <row r="1972">
          <cell r="M1972" t="str">
            <v>Indicateurs agro-environnementaux--ED : Electricité -TWh-TEND</v>
          </cell>
        </row>
        <row r="1973">
          <cell r="M1973" t="str">
            <v>Indicateurs agro-environnementaux--ED : Electricité -TWh-S1</v>
          </cell>
        </row>
        <row r="1974">
          <cell r="M1974" t="str">
            <v>Indicateurs agro-environnementaux--ED : Electricité -TWh-S2</v>
          </cell>
        </row>
        <row r="1975">
          <cell r="M1975" t="str">
            <v>Indicateurs agro-environnementaux--ED : Electricité -Twh-S3</v>
          </cell>
        </row>
        <row r="1976">
          <cell r="M1976" t="str">
            <v>Indicateurs agro-environnementaux--ED : Electricité -Twh-S4</v>
          </cell>
        </row>
        <row r="1977">
          <cell r="M1977" t="str">
            <v>Indicateurs agro-environnementaux--ED : Gaz-TWh-TEND</v>
          </cell>
        </row>
        <row r="1978">
          <cell r="M1978" t="str">
            <v>Indicateurs agro-environnementaux--ED : Gaz-TWh-S1</v>
          </cell>
        </row>
        <row r="1979">
          <cell r="M1979" t="str">
            <v>Indicateurs agro-environnementaux--ED : Gaz-TWh-S2</v>
          </cell>
        </row>
        <row r="1980">
          <cell r="M1980" t="str">
            <v>Indicateurs agro-environnementaux--ED : Gaz-Twh-S3</v>
          </cell>
        </row>
        <row r="1981">
          <cell r="M1981" t="str">
            <v>Indicateurs agro-environnementaux--ED : Gaz-Twh-S4</v>
          </cell>
        </row>
        <row r="1982">
          <cell r="M1982" t="str">
            <v>Indicateurs agro-environnementaux--EI : autres intrants-TWh-TEND</v>
          </cell>
        </row>
        <row r="1983">
          <cell r="M1983" t="str">
            <v>Indicateurs agro-environnementaux--EI : autres intrants-TWh-S1</v>
          </cell>
        </row>
        <row r="1984">
          <cell r="M1984" t="str">
            <v>Indicateurs agro-environnementaux--EI : autres intrants-TWh-S2</v>
          </cell>
        </row>
        <row r="1985">
          <cell r="M1985" t="str">
            <v>Indicateurs agro-environnementaux--EI : autres intrants-Twh-S3</v>
          </cell>
        </row>
        <row r="1986">
          <cell r="M1986" t="str">
            <v>Indicateurs agro-environnementaux--EI : autres intrants-Twh-S4</v>
          </cell>
        </row>
        <row r="1987">
          <cell r="M1987" t="str">
            <v>Indicateurs agro-environnementaux--EI : Azote -TWh-TEND</v>
          </cell>
        </row>
        <row r="1988">
          <cell r="M1988" t="str">
            <v>Indicateurs agro-environnementaux--EI : Azote -TWh-S1</v>
          </cell>
        </row>
        <row r="1989">
          <cell r="M1989" t="str">
            <v>Indicateurs agro-environnementaux--EI : Azote -TWh-S2</v>
          </cell>
        </row>
        <row r="1990">
          <cell r="M1990" t="str">
            <v>Indicateurs agro-environnementaux--EI : Azote -Twh-S3</v>
          </cell>
        </row>
        <row r="1991">
          <cell r="M1991" t="str">
            <v>Indicateurs agro-environnementaux--EI : Azote -Twh-S4</v>
          </cell>
        </row>
        <row r="1992">
          <cell r="M1992" t="str">
            <v>Indicateurs agro-environnementaux--EI : Matériel-TWh-TEND</v>
          </cell>
        </row>
        <row r="1993">
          <cell r="M1993" t="str">
            <v>Indicateurs agro-environnementaux--EI : Matériel-TWh-S1</v>
          </cell>
        </row>
        <row r="1994">
          <cell r="M1994" t="str">
            <v>Indicateurs agro-environnementaux--EI : Matériel-TWh-S2</v>
          </cell>
        </row>
        <row r="1995">
          <cell r="M1995" t="str">
            <v>Indicateurs agro-environnementaux--EI : Matériel-Twh-S3</v>
          </cell>
        </row>
        <row r="1996">
          <cell r="M1996" t="str">
            <v>Indicateurs agro-environnementaux--EI : Matériel-Twh-S4</v>
          </cell>
        </row>
        <row r="1997">
          <cell r="M1997" t="str">
            <v>Indicateurs agro-environnementaux--Energie directe -TWh-TEND</v>
          </cell>
        </row>
        <row r="1998">
          <cell r="M1998" t="str">
            <v>Indicateurs agro-environnementaux--Energie directe -TWh-S1</v>
          </cell>
        </row>
        <row r="1999">
          <cell r="M1999" t="str">
            <v>Indicateurs agro-environnementaux--Energie directe -TWh-S2</v>
          </cell>
        </row>
        <row r="2000">
          <cell r="M2000" t="str">
            <v>Indicateurs agro-environnementaux--Energie directe -Twh-S3</v>
          </cell>
        </row>
        <row r="2001">
          <cell r="M2001" t="str">
            <v>Indicateurs agro-environnementaux--Energie directe -Twh-S4</v>
          </cell>
        </row>
        <row r="2002">
          <cell r="M2002" t="str">
            <v>Indicateurs agro-environnementaux--Energie indirecte -TWh-TEND</v>
          </cell>
        </row>
        <row r="2003">
          <cell r="M2003" t="str">
            <v>Indicateurs agro-environnementaux--Energie indirecte -TWh-S1</v>
          </cell>
        </row>
        <row r="2004">
          <cell r="M2004" t="str">
            <v>Indicateurs agro-environnementaux--Energie indirecte -TWh-S2</v>
          </cell>
        </row>
        <row r="2005">
          <cell r="M2005" t="str">
            <v>Indicateurs agro-environnementaux--Energie indirecte -Twh-S3</v>
          </cell>
        </row>
        <row r="2006">
          <cell r="M2006" t="str">
            <v>Indicateurs agro-environnementaux--Energie indirecte -Twh-S4</v>
          </cell>
        </row>
        <row r="2007">
          <cell r="M2007" t="str">
            <v>Indicateurs agro-environnementaux--Linéaire de haies nouvelles-milliers de km-TEND</v>
          </cell>
        </row>
        <row r="2008">
          <cell r="M2008" t="str">
            <v>Indicateurs agro-environnementaux--Linéaire de haies nouvelles-milliers de km-S1</v>
          </cell>
        </row>
        <row r="2009">
          <cell r="M2009" t="str">
            <v>Indicateurs agro-environnementaux--Linéaire de haies nouvelles-milliers de km-S2</v>
          </cell>
        </row>
        <row r="2010">
          <cell r="M2010" t="str">
            <v>Indicateurs agro-environnementaux--Linéaire de haies nouvelles-milliers de km-S3</v>
          </cell>
        </row>
        <row r="2011">
          <cell r="M2011" t="str">
            <v>Indicateurs agro-environnementaux--Linéaire de haies nouvelles-milliers de km-S4</v>
          </cell>
        </row>
        <row r="2012">
          <cell r="M2012" t="str">
            <v>Indicateurs agro-environnementaux--NODU avec TS-M doses-TEND</v>
          </cell>
        </row>
        <row r="2013">
          <cell r="M2013" t="str">
            <v>Indicateurs agro-environnementaux--NODU avec TS-M doses-S2</v>
          </cell>
        </row>
        <row r="2014">
          <cell r="M2014" t="str">
            <v>Indicateurs agro-environnementaux--NODU avec TS-M doses-S3</v>
          </cell>
        </row>
        <row r="2015">
          <cell r="M2015" t="str">
            <v>Indicateurs agro-environnementaux--NODU avec TS-M doses-S4</v>
          </cell>
        </row>
        <row r="2016">
          <cell r="M2016" t="str">
            <v>Indicateurs agro-environnementaux--NODU avec TS-M doses-S1</v>
          </cell>
        </row>
        <row r="2017">
          <cell r="M2017" t="str">
            <v>Indicateurs agro-environnementaux--Production de cultures intermédiaires-Milliers de tMS-TEND</v>
          </cell>
        </row>
        <row r="2018">
          <cell r="M2018" t="str">
            <v>Indicateurs agro-environnementaux--Production de cultures intermédiaires-Milliers de tMS-S1</v>
          </cell>
        </row>
        <row r="2019">
          <cell r="M2019" t="str">
            <v>Indicateurs agro-environnementaux--Production de cultures intermédiaires-Milliers de tMS-S2</v>
          </cell>
        </row>
        <row r="2020">
          <cell r="M2020" t="str">
            <v>Indicateurs agro-environnementaux--Production de cultures intermédiaires-Milliers de tMS-S3</v>
          </cell>
        </row>
        <row r="2021">
          <cell r="M2021" t="str">
            <v>Indicateurs agro-environnementaux--Production de cultures intermédiaires-Milliers de tMS-S4</v>
          </cell>
        </row>
        <row r="2022">
          <cell r="M2022" t="str">
            <v>Indicateurs agro-environnementaux--Production intégrée en grandes cultures-%-TEND</v>
          </cell>
        </row>
        <row r="2023">
          <cell r="M2023" t="str">
            <v>Indicateurs agro-environnementaux--Production intégrée en grandes cultures-%-S1</v>
          </cell>
        </row>
        <row r="2024">
          <cell r="M2024" t="str">
            <v>Indicateurs agro-environnementaux--Production intégrée en grandes cultures-%-S2</v>
          </cell>
        </row>
        <row r="2025">
          <cell r="M2025" t="str">
            <v>Indicateurs agro-environnementaux--Production intégrée en grandes cultures-%-S3</v>
          </cell>
        </row>
        <row r="2026">
          <cell r="M2026" t="str">
            <v>Indicateurs agro-environnementaux--Production intégrée en grandes cultures-%-S4</v>
          </cell>
        </row>
        <row r="2027">
          <cell r="M2027" t="str">
            <v>Indicateurs agro-environnementaux--Rendement blé tendre-t/ha-TEND</v>
          </cell>
        </row>
        <row r="2028">
          <cell r="M2028" t="str">
            <v>Indicateurs agro-environnementaux--Rendement blé tendre-t/ha-S1</v>
          </cell>
        </row>
        <row r="2029">
          <cell r="M2029" t="str">
            <v>Indicateurs agro-environnementaux--Rendement blé tendre-t/ha-S2</v>
          </cell>
        </row>
        <row r="2030">
          <cell r="M2030" t="str">
            <v>Indicateurs agro-environnementaux--Rendement blé tendre-t/ha-S3</v>
          </cell>
        </row>
        <row r="2031">
          <cell r="M2031" t="str">
            <v>Indicateurs agro-environnementaux--Rendement blé tendre-t/ha-S4</v>
          </cell>
        </row>
        <row r="2032">
          <cell r="M2032" t="str">
            <v>Indicateurs agro-environnementaux--Rendement global grain en culture principale ou associée,  fourrages, herbe, cultures secondaires, fruits, légumes, exprimé en matière sèche sur SAU totale-t MS / ha SAU-TEND</v>
          </cell>
        </row>
        <row r="2033">
          <cell r="M2033" t="str">
            <v>Indicateurs agro-environnementaux--Rendement global grain en culture principale ou associée,  fourrages, herbe, cultures secondaires, fruits, légumes, exprimé en matière sèche sur SAU totale-t MS / ha SAU-S1</v>
          </cell>
        </row>
        <row r="2034">
          <cell r="M2034" t="str">
            <v>Indicateurs agro-environnementaux--Rendement global grain en culture principale ou associée,  fourrages, herbe, cultures secondaires, fruits, légumes, exprimé en matière sèche sur SAU totale-t MS / ha SAU-S2</v>
          </cell>
        </row>
        <row r="2035">
          <cell r="M2035" t="str">
            <v>Indicateurs agro-environnementaux--Rendement global grain en culture principale ou associée,  fourrages, herbe, cultures secondaires, fruits, légumes, exprimé en matière sèche sur SAU totale-t MS / ha SAU-S3</v>
          </cell>
        </row>
        <row r="2036">
          <cell r="M2036" t="str">
            <v>Indicateurs agro-environnementaux--Rendement global grain en culture principale ou associée,  fourrages, herbe, cultures secondaires, fruits, légumes, exprimé en matière sèche sur SAU totale-t MS / ha SAU-S4</v>
          </cell>
        </row>
        <row r="2037">
          <cell r="M2037" t="str">
            <v>Indicateurs agro-environnementaux--Surfaces artificialisées revégétalisées-kha-S2</v>
          </cell>
        </row>
        <row r="2038">
          <cell r="M2038" t="str">
            <v>Indicateurs agro-environnementaux--Surfaces artificialisées revégétalisées-kha-S3</v>
          </cell>
        </row>
        <row r="2039">
          <cell r="M2039" t="str">
            <v>Indicateurs agro-environnementaux--Surfaces artificialisées revégétalisées-kha-S4</v>
          </cell>
        </row>
        <row r="2040">
          <cell r="M2040" t="str">
            <v>Indicateurs agro-environnementaux--Surfaces artificialisées revégétalisées-kha-TEND</v>
          </cell>
        </row>
        <row r="2041">
          <cell r="M2041" t="str">
            <v>Indicateurs agro-environnementaux--Surfaces artificialisées revégétalisées-kha-S1</v>
          </cell>
        </row>
        <row r="2042">
          <cell r="M2042" t="str">
            <v>Indicateurs agro-environnementaux--Surfaces de nouvelles cultures pérennes-kha-S2</v>
          </cell>
        </row>
        <row r="2043">
          <cell r="M2043" t="str">
            <v>Indicateurs agro-environnementaux--Surfaces de nouvelles cultures pérennes-kha-S3</v>
          </cell>
        </row>
        <row r="2044">
          <cell r="M2044" t="str">
            <v>Indicateurs agro-environnementaux--Surfaces de nouvelles cultures pérennes-kha-S4</v>
          </cell>
        </row>
        <row r="2045">
          <cell r="M2045" t="str">
            <v>Indicateurs agro-environnementaux--Surfaces de nouvelles cultures pérennes-kha-TEND</v>
          </cell>
        </row>
        <row r="2046">
          <cell r="M2046" t="str">
            <v>Indicateurs agro-environnementaux--Surfaces de nouvelles cultures pérennes-kha-S1</v>
          </cell>
        </row>
        <row r="2047">
          <cell r="M2047" t="str">
            <v>Indicateurs agro-environnementaux--Surfaces de nouvelles forêts-kha-S2</v>
          </cell>
        </row>
        <row r="2048">
          <cell r="M2048" t="str">
            <v>Indicateurs agro-environnementaux--Surfaces de nouvelles forêts-kha-S3</v>
          </cell>
        </row>
        <row r="2049">
          <cell r="M2049" t="str">
            <v>Indicateurs agro-environnementaux--Surfaces de nouvelles forêts-kha-S4</v>
          </cell>
        </row>
        <row r="2050">
          <cell r="M2050" t="str">
            <v>Indicateurs agro-environnementaux--Surfaces de nouvelles forêts-kha-TEND</v>
          </cell>
        </row>
        <row r="2051">
          <cell r="M2051" t="str">
            <v>Indicateurs agro-environnementaux--Surfaces de nouvelles forêts-kha-S1</v>
          </cell>
        </row>
        <row r="2052">
          <cell r="M2052" t="str">
            <v>Indicateurs agro-environnementaux--Surfaces de prairies avec agroforesterie et de prés-vergers-kha-TEND</v>
          </cell>
        </row>
        <row r="2053">
          <cell r="M2053" t="str">
            <v>Indicateurs agro-environnementaux--Surfaces de prairies avec agroforesterie et de prés-vergers-kha-S1</v>
          </cell>
        </row>
        <row r="2054">
          <cell r="M2054" t="str">
            <v>Indicateurs agro-environnementaux--Surfaces de prairies avec agroforesterie et de prés-vergers-kha-S2</v>
          </cell>
        </row>
        <row r="2055">
          <cell r="M2055" t="str">
            <v>Indicateurs agro-environnementaux--Surfaces de prairies avec agroforesterie et de prés-vergers-kha-S3</v>
          </cell>
        </row>
        <row r="2056">
          <cell r="M2056" t="str">
            <v>Indicateurs agro-environnementaux--Surfaces de prairies avec agroforesterie et de prés-vergers-kha-S4</v>
          </cell>
        </row>
        <row r="2057">
          <cell r="M2057" t="str">
            <v>Indicateurs agro-environnementaux--Surfaces de prairies avec IAE (type haies - 60 ml/ha de SAU)-kha-TEND</v>
          </cell>
        </row>
        <row r="2058">
          <cell r="M2058" t="str">
            <v>Indicateurs agro-environnementaux--Surfaces de prairies avec IAE (type haies - 60 ml/ha de SAU)-kha-S1</v>
          </cell>
        </row>
        <row r="2059">
          <cell r="M2059" t="str">
            <v>Indicateurs agro-environnementaux--Surfaces de prairies avec IAE (type haies - 60 ml/ha de SAU)-kha-S2</v>
          </cell>
        </row>
        <row r="2060">
          <cell r="M2060" t="str">
            <v>Indicateurs agro-environnementaux--Surfaces de prairies avec IAE (type haies - 60 ml/ha de SAU)-kha-S3</v>
          </cell>
        </row>
        <row r="2061">
          <cell r="M2061" t="str">
            <v>Indicateurs agro-environnementaux--Surfaces de prairies avec IAE (type haies - 60 ml/ha de SAU)-kha-S4</v>
          </cell>
        </row>
        <row r="2062">
          <cell r="M2062" t="str">
            <v>Indicateurs agro-environnementaux--Surfaces de prairies en région de bocage (type haies - 150 ml/ha de SAU)-kha-TEND</v>
          </cell>
        </row>
        <row r="2063">
          <cell r="M2063" t="str">
            <v>Indicateurs agro-environnementaux--Surfaces de prairies en région de bocage (type haies - 150 ml/ha de SAU)-kha-S1</v>
          </cell>
        </row>
        <row r="2064">
          <cell r="M2064" t="str">
            <v>Indicateurs agro-environnementaux--Surfaces de prairies en région de bocage (type haies - 150 ml/ha de SAU)-kha-S2</v>
          </cell>
        </row>
        <row r="2065">
          <cell r="M2065" t="str">
            <v>Indicateurs agro-environnementaux--Surfaces de prairies en région de bocage (type haies - 150 ml/ha de SAU)-kha-S3</v>
          </cell>
        </row>
        <row r="2066">
          <cell r="M2066" t="str">
            <v>Indicateurs agro-environnementaux--Surfaces de prairies en région de bocage (type haies - 150 ml/ha de SAU)-kha-S4</v>
          </cell>
        </row>
        <row r="2067">
          <cell r="M2067" t="str">
            <v>Indicateurs agro-environnementaux--Surfaces de terres arables avec agroforesterie (75 arbres / ha)-kha-TEND</v>
          </cell>
        </row>
        <row r="2068">
          <cell r="M2068" t="str">
            <v>Indicateurs agro-environnementaux--Surfaces de terres arables avec agroforesterie (75 arbres / ha)-kha-S1</v>
          </cell>
        </row>
        <row r="2069">
          <cell r="M2069" t="str">
            <v>Indicateurs agro-environnementaux--Surfaces de terres arables avec agroforesterie (75 arbres / ha)-kha-S2</v>
          </cell>
        </row>
        <row r="2070">
          <cell r="M2070" t="str">
            <v>Indicateurs agro-environnementaux--Surfaces de terres arables avec agroforesterie (75 arbres / ha)-kha-S3</v>
          </cell>
        </row>
        <row r="2071">
          <cell r="M2071" t="str">
            <v>Indicateurs agro-environnementaux--Surfaces de terres arables avec agroforesterie (75 arbres / ha)-kha-S4</v>
          </cell>
        </row>
        <row r="2072">
          <cell r="M2072" t="str">
            <v>Indicateurs agro-environnementaux--Surfaces de terres arables avec couverts-kha-TEND</v>
          </cell>
        </row>
        <row r="2073">
          <cell r="M2073" t="str">
            <v>Indicateurs agro-environnementaux--Surfaces de terres arables avec couverts-kha-S1</v>
          </cell>
        </row>
        <row r="2074">
          <cell r="M2074" t="str">
            <v>Indicateurs agro-environnementaux--Surfaces de terres arables avec couverts-kha-S2</v>
          </cell>
        </row>
        <row r="2075">
          <cell r="M2075" t="str">
            <v>Indicateurs agro-environnementaux--Surfaces de terres arables avec couverts-kha-S3</v>
          </cell>
        </row>
        <row r="2076">
          <cell r="M2076" t="str">
            <v>Indicateurs agro-environnementaux--Surfaces de terres arables avec couverts-kha-S4</v>
          </cell>
        </row>
        <row r="2077">
          <cell r="M2077" t="str">
            <v>Indicateurs agro-environnementaux--Surfaces de terres arables avec IAE (type haies - 200 ml/ha de SAU)-kha-S3</v>
          </cell>
        </row>
        <row r="2078">
          <cell r="M2078" t="str">
            <v>Indicateurs agro-environnementaux--Surfaces de terres arables avec IAE (type haies - 200 ml/ha de SAU)-kha-S4</v>
          </cell>
        </row>
        <row r="2079">
          <cell r="M2079" t="str">
            <v>Indicateurs agro-environnementaux--Surfaces de terres arables avec IAE (type haies - 200 ml/ha de SAU)-kha-TEND</v>
          </cell>
        </row>
        <row r="2080">
          <cell r="M2080" t="str">
            <v>Indicateurs agro-environnementaux--Surfaces de terres arables avec IAE (type haies - 200 ml/ha de SAU)-kha-S1</v>
          </cell>
        </row>
        <row r="2081">
          <cell r="M2081" t="str">
            <v>Indicateurs agro-environnementaux--Surfaces de terres arables avec IAE (type haies - 200 ml/ha de SAU)-kha-S2</v>
          </cell>
        </row>
        <row r="2082">
          <cell r="M2082" t="str">
            <v>Indicateurs agro-environnementaux--Surfaces de terres arables avec IAE (type haies - 60 ml/ha de SAU)-kha-S2</v>
          </cell>
        </row>
        <row r="2083">
          <cell r="M2083" t="str">
            <v>Indicateurs agro-environnementaux--Surfaces de terres arables avec IAE (type haies - 60 ml/ha de SAU)-kha-S3</v>
          </cell>
        </row>
        <row r="2084">
          <cell r="M2084" t="str">
            <v>Indicateurs agro-environnementaux--Surfaces de terres arables avec IAE (type haies - 60 ml/ha de SAU)-kha-S4</v>
          </cell>
        </row>
        <row r="2085">
          <cell r="M2085" t="str">
            <v>Indicateurs agro-environnementaux--Surfaces de terres arables avec IAE (type haies - 60 ml/ha de SAU)-kha-TEND</v>
          </cell>
        </row>
        <row r="2086">
          <cell r="M2086" t="str">
            <v>Indicateurs agro-environnementaux--Surfaces de terres arables avec IAE (type haies - 60 ml/ha de SAU)-kha-S1</v>
          </cell>
        </row>
        <row r="2087">
          <cell r="M2087" t="str">
            <v>Indicateurs agro-environnementaux--Surfaces de terres arables en semis direct-kha-S1</v>
          </cell>
        </row>
        <row r="2088">
          <cell r="M2088" t="str">
            <v>Indicateurs agro-environnementaux--Surfaces de terres arables en semis direct-kha-S2</v>
          </cell>
        </row>
        <row r="2089">
          <cell r="M2089" t="str">
            <v>Indicateurs agro-environnementaux--Surfaces de terres arables en semis direct-kha-S3</v>
          </cell>
        </row>
        <row r="2090">
          <cell r="M2090" t="str">
            <v>Indicateurs agro-environnementaux--Surfaces de terres arables en semis direct-kha-S4</v>
          </cell>
        </row>
        <row r="2091">
          <cell r="M2091" t="str">
            <v>Indicateurs agro-environnementaux--Surfaces de terres arables en semis direct-kha-TEND</v>
          </cell>
        </row>
        <row r="2092">
          <cell r="M2092" t="str">
            <v>Indicateurs agro-environnementaux--Surfaces de vignes et vergers avec enherbement-kha-TEND</v>
          </cell>
        </row>
        <row r="2093">
          <cell r="M2093" t="str">
            <v>Indicateurs agro-environnementaux--Surfaces de vignes et vergers avec enherbement-kha-S1</v>
          </cell>
        </row>
        <row r="2094">
          <cell r="M2094" t="str">
            <v>Indicateurs agro-environnementaux--Surfaces de vignes et vergers avec enherbement-kha-S2</v>
          </cell>
        </row>
        <row r="2095">
          <cell r="M2095" t="str">
            <v>Indicateurs agro-environnementaux--Surfaces de vignes et vergers avec enherbement-kha-S3</v>
          </cell>
        </row>
        <row r="2096">
          <cell r="M2096" t="str">
            <v>Indicateurs agro-environnementaux--Surfaces de vignes et vergers avec enherbement-kha-S4</v>
          </cell>
        </row>
        <row r="2097">
          <cell r="M2097" t="str">
            <v>Indicateurs agro-environnementaux--Surfaces en cultures intermédiaires-kha-TEND</v>
          </cell>
        </row>
        <row r="2098">
          <cell r="M2098" t="str">
            <v>Indicateurs agro-environnementaux--Surfaces en cultures intermédiaires-kha-S1</v>
          </cell>
        </row>
        <row r="2099">
          <cell r="M2099" t="str">
            <v>Indicateurs agro-environnementaux--Surfaces en cultures intermédiaires-kha-S2</v>
          </cell>
        </row>
        <row r="2100">
          <cell r="M2100" t="str">
            <v>Indicateurs agro-environnementaux--Surfaces en cultures intermédiaires-kha-S3</v>
          </cell>
        </row>
        <row r="2101">
          <cell r="M2101" t="str">
            <v>Indicateurs agro-environnementaux--Surfaces en cultures intermédiaires-kha-S4</v>
          </cell>
        </row>
        <row r="2102">
          <cell r="M2102" t="str">
            <v>Production agricole-Productions-Aquaculture-kt-TEND</v>
          </cell>
        </row>
        <row r="2103">
          <cell r="M2103" t="str">
            <v>Production agricole-Productions-Aquaculture-kt-S1</v>
          </cell>
        </row>
        <row r="2104">
          <cell r="M2104" t="str">
            <v>Production agricole-Productions-Aquaculture-kt-S2</v>
          </cell>
        </row>
        <row r="2105">
          <cell r="M2105" t="str">
            <v>Production agricole-Productions-Aquaculture-kt-S3</v>
          </cell>
        </row>
        <row r="2106">
          <cell r="M2106" t="str">
            <v>Production agricole-Productions-Aquaculture-kt-S4</v>
          </cell>
        </row>
        <row r="2107">
          <cell r="M2107" t="str">
            <v>Production agricole-Productions-Autres protéines alternatives-kt-TEND</v>
          </cell>
        </row>
        <row r="2108">
          <cell r="M2108" t="str">
            <v>Production agricole-Productions-Autres protéines alternatives-kt-S1</v>
          </cell>
        </row>
        <row r="2109">
          <cell r="M2109" t="str">
            <v>Production agricole-Productions-Autres protéines alternatives-kt-S2</v>
          </cell>
        </row>
        <row r="2110">
          <cell r="M2110" t="str">
            <v>Production agricole-Productions-Autres protéines alternatives-kt-S3</v>
          </cell>
        </row>
        <row r="2111">
          <cell r="M2111" t="str">
            <v>Production agricole-Productions-Autres protéines alternatives-kt-S4</v>
          </cell>
        </row>
        <row r="2112">
          <cell r="M2112" t="str">
            <v>Production agricole-Productions-Betteraves à Sucre-kt-TEND</v>
          </cell>
        </row>
        <row r="2113">
          <cell r="M2113" t="str">
            <v>Production agricole-Productions-Betteraves à Sucre-kt-S1</v>
          </cell>
        </row>
        <row r="2114">
          <cell r="M2114" t="str">
            <v>Production agricole-Productions-Betteraves à Sucre-kt-S2</v>
          </cell>
        </row>
        <row r="2115">
          <cell r="M2115" t="str">
            <v>Production agricole-Productions-Betteraves à Sucre-kt-S3</v>
          </cell>
        </row>
        <row r="2116">
          <cell r="M2116" t="str">
            <v>Production agricole-Productions-Betteraves à Sucre-kt-S4</v>
          </cell>
        </row>
        <row r="2117">
          <cell r="M2117" t="str">
            <v>Production agricole-Productions-Blé-kt-TEND</v>
          </cell>
        </row>
        <row r="2118">
          <cell r="M2118" t="str">
            <v>Production agricole-Productions-Blé-kt-S1</v>
          </cell>
        </row>
        <row r="2119">
          <cell r="M2119" t="str">
            <v>Production agricole-Productions-Blé-kt-S2</v>
          </cell>
        </row>
        <row r="2120">
          <cell r="M2120" t="str">
            <v>Production agricole-Productions-Blé-kt-S3</v>
          </cell>
        </row>
        <row r="2121">
          <cell r="M2121" t="str">
            <v>Production agricole-Productions-Blé-kt-S4</v>
          </cell>
        </row>
        <row r="2122">
          <cell r="M2122" t="str">
            <v>Production agricole-Productions-Boissons Alcooliques-kt-TEND</v>
          </cell>
        </row>
        <row r="2123">
          <cell r="M2123" t="str">
            <v>Production agricole-Productions-Boissons Alcooliques-kt-S1</v>
          </cell>
        </row>
        <row r="2124">
          <cell r="M2124" t="str">
            <v>Production agricole-Productions-Boissons Alcooliques-kt-S2</v>
          </cell>
        </row>
        <row r="2125">
          <cell r="M2125" t="str">
            <v>Production agricole-Productions-Boissons Alcooliques-kt-S3</v>
          </cell>
        </row>
        <row r="2126">
          <cell r="M2126" t="str">
            <v>Production agricole-Productions-Boissons Alcooliques-kt-S4</v>
          </cell>
        </row>
        <row r="2127">
          <cell r="M2127" t="str">
            <v>Production agricole-Productions-Cèrèales - Excl Bière-kt-TEND</v>
          </cell>
        </row>
        <row r="2128">
          <cell r="M2128" t="str">
            <v>Production agricole-Productions-Cèrèales - Excl Bière-kt-S1</v>
          </cell>
        </row>
        <row r="2129">
          <cell r="M2129" t="str">
            <v>Production agricole-Productions-Cèrèales - Excl Bière-kt-S2</v>
          </cell>
        </row>
        <row r="2130">
          <cell r="M2130" t="str">
            <v>Production agricole-Productions-Cèrèales - Excl Bière-kt-S3</v>
          </cell>
        </row>
        <row r="2131">
          <cell r="M2131" t="str">
            <v>Production agricole-Productions-Cèrèales - Excl Bière-kt-S4</v>
          </cell>
        </row>
        <row r="2132">
          <cell r="M2132" t="str">
            <v>Production agricole-Productions-Fruits-kt-TEND</v>
          </cell>
        </row>
        <row r="2133">
          <cell r="M2133" t="str">
            <v>Production agricole-Productions-Fruits-kt-S1</v>
          </cell>
        </row>
        <row r="2134">
          <cell r="M2134" t="str">
            <v>Production agricole-Productions-Fruits-kt-S2</v>
          </cell>
        </row>
        <row r="2135">
          <cell r="M2135" t="str">
            <v>Production agricole-Productions-Fruits-kt-S3</v>
          </cell>
        </row>
        <row r="2136">
          <cell r="M2136" t="str">
            <v>Production agricole-Productions-Fruits-kt-S4</v>
          </cell>
        </row>
        <row r="2137">
          <cell r="M2137" t="str">
            <v>Production agricole-Productions-Graines Colza/Moutarde-kt-TEND</v>
          </cell>
        </row>
        <row r="2138">
          <cell r="M2138" t="str">
            <v>Production agricole-Productions-Graines Colza/Moutarde-kt-S1</v>
          </cell>
        </row>
        <row r="2139">
          <cell r="M2139" t="str">
            <v>Production agricole-Productions-Graines Colza/Moutarde-kt-S2</v>
          </cell>
        </row>
        <row r="2140">
          <cell r="M2140" t="str">
            <v>Production agricole-Productions-Graines Colza/Moutarde-kt-S3</v>
          </cell>
        </row>
        <row r="2141">
          <cell r="M2141" t="str">
            <v>Production agricole-Productions-Graines Colza/Moutarde-kt-S4</v>
          </cell>
        </row>
        <row r="2142">
          <cell r="M2142" t="str">
            <v>Production agricole-Productions-Graines de Tournesol-kt-TEND</v>
          </cell>
        </row>
        <row r="2143">
          <cell r="M2143" t="str">
            <v>Production agricole-Productions-Graines de Tournesol-kt-S1</v>
          </cell>
        </row>
        <row r="2144">
          <cell r="M2144" t="str">
            <v>Production agricole-Productions-Graines de Tournesol-kt-S2</v>
          </cell>
        </row>
        <row r="2145">
          <cell r="M2145" t="str">
            <v>Production agricole-Productions-Graines de Tournesol-kt-S3</v>
          </cell>
        </row>
        <row r="2146">
          <cell r="M2146" t="str">
            <v>Production agricole-Productions-Graines de Tournesol-kt-S4</v>
          </cell>
        </row>
        <row r="2147">
          <cell r="M2147" t="str">
            <v>Production agricole-Productions-Huiles-kt-TEND</v>
          </cell>
        </row>
        <row r="2148">
          <cell r="M2148" t="str">
            <v>Production agricole-Productions-Huiles-kt-S1</v>
          </cell>
        </row>
        <row r="2149">
          <cell r="M2149" t="str">
            <v>Production agricole-Productions-Huiles-kt-S2</v>
          </cell>
        </row>
        <row r="2150">
          <cell r="M2150" t="str">
            <v>Production agricole-Productions-Huiles-kt-S3</v>
          </cell>
        </row>
        <row r="2151">
          <cell r="M2151" t="str">
            <v>Production agricole-Productions-Huiles-kt-S4</v>
          </cell>
        </row>
        <row r="2152">
          <cell r="M2152" t="str">
            <v>Production agricole-Productions-Insectes-kt-TEND</v>
          </cell>
        </row>
        <row r="2153">
          <cell r="M2153" t="str">
            <v>Production agricole-Productions-Insectes-kt-S1</v>
          </cell>
        </row>
        <row r="2154">
          <cell r="M2154" t="str">
            <v>Production agricole-Productions-Insectes-kt-S2</v>
          </cell>
        </row>
        <row r="2155">
          <cell r="M2155" t="str">
            <v>Production agricole-Productions-Insectes-kt-S3</v>
          </cell>
        </row>
        <row r="2156">
          <cell r="M2156" t="str">
            <v>Production agricole-Productions-Insectes-kt-S4</v>
          </cell>
        </row>
        <row r="2157">
          <cell r="M2157" t="str">
            <v>Production agricole-Productions-Lait - Excl Beurre-kt-TEND</v>
          </cell>
        </row>
        <row r="2158">
          <cell r="M2158" t="str">
            <v>Production agricole-Productions-Lait - Excl Beurre-kt-S1</v>
          </cell>
        </row>
        <row r="2159">
          <cell r="M2159" t="str">
            <v>Production agricole-Productions-Lait - Excl Beurre-kt-S2</v>
          </cell>
        </row>
        <row r="2160">
          <cell r="M2160" t="str">
            <v>Production agricole-Productions-Lait - Excl Beurre-kt-S3</v>
          </cell>
        </row>
        <row r="2161">
          <cell r="M2161" t="str">
            <v>Production agricole-Productions-Lait - Excl Beurre-kt-S4</v>
          </cell>
        </row>
        <row r="2162">
          <cell r="M2162" t="str">
            <v>Production agricole-Productions-Légumes-kt-TEND</v>
          </cell>
        </row>
        <row r="2163">
          <cell r="M2163" t="str">
            <v>Production agricole-Productions-Légumes-kt-S1</v>
          </cell>
        </row>
        <row r="2164">
          <cell r="M2164" t="str">
            <v>Production agricole-Productions-Légumes-kt-S2</v>
          </cell>
        </row>
        <row r="2165">
          <cell r="M2165" t="str">
            <v>Production agricole-Productions-Légumes-kt-S3</v>
          </cell>
        </row>
        <row r="2166">
          <cell r="M2166" t="str">
            <v>Production agricole-Productions-Légumes-kt-S4</v>
          </cell>
        </row>
        <row r="2167">
          <cell r="M2167" t="str">
            <v>Production agricole-Productions-Maïs-kt-TEND</v>
          </cell>
        </row>
        <row r="2168">
          <cell r="M2168" t="str">
            <v>Production agricole-Productions-Maïs-kt-S1</v>
          </cell>
        </row>
        <row r="2169">
          <cell r="M2169" t="str">
            <v>Production agricole-Productions-Maïs-kt-S2</v>
          </cell>
        </row>
        <row r="2170">
          <cell r="M2170" t="str">
            <v>Production agricole-Productions-Maïs-kt-S3</v>
          </cell>
        </row>
        <row r="2171">
          <cell r="M2171" t="str">
            <v>Production agricole-Productions-Maïs-kt-S4</v>
          </cell>
        </row>
        <row r="2172">
          <cell r="M2172" t="str">
            <v>Production agricole-Productions-Oeufs-kt-TEND</v>
          </cell>
        </row>
        <row r="2173">
          <cell r="M2173" t="str">
            <v>Production agricole-Productions-Oeufs-kt-S1</v>
          </cell>
        </row>
        <row r="2174">
          <cell r="M2174" t="str">
            <v>Production agricole-Productions-Oeufs-kt-S2</v>
          </cell>
        </row>
        <row r="2175">
          <cell r="M2175" t="str">
            <v>Production agricole-Productions-Oeufs-kt-S3</v>
          </cell>
        </row>
        <row r="2176">
          <cell r="M2176" t="str">
            <v>Production agricole-Productions-Oeufs-kt-S4</v>
          </cell>
        </row>
        <row r="2177">
          <cell r="M2177" t="str">
            <v>Production agricole-Productions-Orge-kt-TEND</v>
          </cell>
        </row>
        <row r="2178">
          <cell r="M2178" t="str">
            <v>Production agricole-Productions-Orge-kt-S1</v>
          </cell>
        </row>
        <row r="2179">
          <cell r="M2179" t="str">
            <v>Production agricole-Productions-Orge-kt-S2</v>
          </cell>
        </row>
        <row r="2180">
          <cell r="M2180" t="str">
            <v>Production agricole-Productions-Orge-kt-S3</v>
          </cell>
        </row>
        <row r="2181">
          <cell r="M2181" t="str">
            <v>Production agricole-Productions-Orge-kt-S4</v>
          </cell>
        </row>
        <row r="2182">
          <cell r="M2182" t="str">
            <v>Production agricole-Productions-Plant Oleiferes + (Total)-kt-TEND</v>
          </cell>
        </row>
        <row r="2183">
          <cell r="M2183" t="str">
            <v>Production agricole-Productions-Plant Oleiferes + (Total)-kt-S1</v>
          </cell>
        </row>
        <row r="2184">
          <cell r="M2184" t="str">
            <v>Production agricole-Productions-Plant Oleiferes + (Total)-kt-S2</v>
          </cell>
        </row>
        <row r="2185">
          <cell r="M2185" t="str">
            <v>Production agricole-Productions-Plant Oleiferes + (Total)-kt-S3</v>
          </cell>
        </row>
        <row r="2186">
          <cell r="M2186" t="str">
            <v>Production agricole-Productions-Plant Oleiferes + (Total)-kt-S4</v>
          </cell>
        </row>
        <row r="2187">
          <cell r="M2187" t="str">
            <v>Production agricole-Productions-Poisson &amp; Fruits de Mer-kt-TEND</v>
          </cell>
        </row>
        <row r="2188">
          <cell r="M2188" t="str">
            <v>Production agricole-Productions-Poisson &amp; Fruits de Mer-kt-S1</v>
          </cell>
        </row>
        <row r="2189">
          <cell r="M2189" t="str">
            <v>Production agricole-Productions-Poisson &amp; Fruits de Mer-kt-S2</v>
          </cell>
        </row>
        <row r="2190">
          <cell r="M2190" t="str">
            <v>Production agricole-Productions-Poisson &amp; Fruits de Mer-kt-S3</v>
          </cell>
        </row>
        <row r="2191">
          <cell r="M2191" t="str">
            <v>Production agricole-Productions-Poisson &amp; Fruits de Mer-kt-S4</v>
          </cell>
        </row>
        <row r="2192">
          <cell r="M2192" t="str">
            <v>Production agricole-Productions-Pommes de terre-kt-TEND</v>
          </cell>
        </row>
        <row r="2193">
          <cell r="M2193" t="str">
            <v>Production agricole-Productions-Pommes de terre-kt-S1</v>
          </cell>
        </row>
        <row r="2194">
          <cell r="M2194" t="str">
            <v>Production agricole-Productions-Pommes de terre-kt-S2</v>
          </cell>
        </row>
        <row r="2195">
          <cell r="M2195" t="str">
            <v>Production agricole-Productions-Pommes de terre-kt-S3</v>
          </cell>
        </row>
        <row r="2196">
          <cell r="M2196" t="str">
            <v>Production agricole-Productions-Pommes de terre-kt-S4</v>
          </cell>
        </row>
        <row r="2197">
          <cell r="M2197" t="str">
            <v>Production agricole-Productions-Soja-kt-TEND</v>
          </cell>
        </row>
        <row r="2198">
          <cell r="M2198" t="str">
            <v>Production agricole-Productions-Soja-kt-S1</v>
          </cell>
        </row>
        <row r="2199">
          <cell r="M2199" t="str">
            <v>Production agricole-Productions-Soja-kt-S2</v>
          </cell>
        </row>
        <row r="2200">
          <cell r="M2200" t="str">
            <v>Production agricole-Productions-Soja-kt-S3</v>
          </cell>
        </row>
        <row r="2201">
          <cell r="M2201" t="str">
            <v>Production agricole-Productions-Soja-kt-S4</v>
          </cell>
        </row>
        <row r="2202">
          <cell r="M2202" t="str">
            <v>Production agricole-Productions-Tourteaux et son-kt-TEND</v>
          </cell>
        </row>
        <row r="2203">
          <cell r="M2203" t="str">
            <v>Production agricole-Productions-Tourteaux et son-kt-S1</v>
          </cell>
        </row>
        <row r="2204">
          <cell r="M2204" t="str">
            <v>Production agricole-Productions-Tourteaux et son-kt-S2</v>
          </cell>
        </row>
        <row r="2205">
          <cell r="M2205" t="str">
            <v>Production agricole-Productions-Tourteaux et son-kt-S3</v>
          </cell>
        </row>
        <row r="2206">
          <cell r="M2206" t="str">
            <v>Production agricole-Productions-Tourteaux et son-kt-S4</v>
          </cell>
        </row>
        <row r="2207">
          <cell r="M2207" t="str">
            <v>Production agricole-Productions-Viande-kt-TEND</v>
          </cell>
        </row>
        <row r="2208">
          <cell r="M2208" t="str">
            <v>Production agricole-Productions-Viande-kt-S1</v>
          </cell>
        </row>
        <row r="2209">
          <cell r="M2209" t="str">
            <v>Production agricole-Productions-Viande-kt-S2</v>
          </cell>
        </row>
        <row r="2210">
          <cell r="M2210" t="str">
            <v>Production agricole-Productions-Viande-kt-S3</v>
          </cell>
        </row>
        <row r="2211">
          <cell r="M2211" t="str">
            <v>Production agricole-Productions-Viande-kt-S4</v>
          </cell>
        </row>
        <row r="2212">
          <cell r="M2212" t="str">
            <v>Production agricole-Productions-Viande de Bovins-kt-TEND</v>
          </cell>
        </row>
        <row r="2213">
          <cell r="M2213" t="str">
            <v>Production agricole-Productions-Viande de Bovins-kt-S1</v>
          </cell>
        </row>
        <row r="2214">
          <cell r="M2214" t="str">
            <v>Production agricole-Productions-Viande de Bovins-kt-S2</v>
          </cell>
        </row>
        <row r="2215">
          <cell r="M2215" t="str">
            <v>Production agricole-Productions-Viande de Bovins-kt-S3</v>
          </cell>
        </row>
        <row r="2216">
          <cell r="M2216" t="str">
            <v>Production agricole-Productions-Viande de Bovins-kt-S4</v>
          </cell>
        </row>
        <row r="2217">
          <cell r="M2217" t="str">
            <v>Production agricole-Productions-Viande de Suides-kt-TEND</v>
          </cell>
        </row>
        <row r="2218">
          <cell r="M2218" t="str">
            <v>Production agricole-Productions-Viande de Suides-kt-S1</v>
          </cell>
        </row>
        <row r="2219">
          <cell r="M2219" t="str">
            <v>Production agricole-Productions-Viande de Suides-kt-S2</v>
          </cell>
        </row>
        <row r="2220">
          <cell r="M2220" t="str">
            <v>Production agricole-Productions-Viande de Suides-kt-S3</v>
          </cell>
        </row>
        <row r="2221">
          <cell r="M2221" t="str">
            <v>Production agricole-Productions-Viande de Suides-kt-S4</v>
          </cell>
        </row>
        <row r="2222">
          <cell r="M2222" t="str">
            <v>Production agricole-Productions-Viande de synthèse-kt-TEND</v>
          </cell>
        </row>
        <row r="2223">
          <cell r="M2223" t="str">
            <v>Production agricole-Productions-Viande de synthèse-kt-S1</v>
          </cell>
        </row>
        <row r="2224">
          <cell r="M2224" t="str">
            <v>Production agricole-Productions-Viande de synthèse-kt-S2</v>
          </cell>
        </row>
        <row r="2225">
          <cell r="M2225" t="str">
            <v>Production agricole-Productions-Viande de synthèse-kt-S3</v>
          </cell>
        </row>
        <row r="2226">
          <cell r="M2226" t="str">
            <v>Production agricole-Productions-Viande de synthèse-kt-S4</v>
          </cell>
        </row>
        <row r="2227">
          <cell r="M2227" t="str">
            <v>Production agricole-Productions-Viande de Volailles-kt-TEND</v>
          </cell>
        </row>
        <row r="2228">
          <cell r="M2228" t="str">
            <v>Production agricole-Productions-Viande de Volailles-kt-S1</v>
          </cell>
        </row>
        <row r="2229">
          <cell r="M2229" t="str">
            <v>Production agricole-Productions-Viande de Volailles-kt-S2</v>
          </cell>
        </row>
        <row r="2230">
          <cell r="M2230" t="str">
            <v>Production agricole-Productions-Viande de Volailles-kt-S3</v>
          </cell>
        </row>
        <row r="2231">
          <cell r="M2231" t="str">
            <v>Production agricole-Productions-Viande de Volailles-kt-S4</v>
          </cell>
        </row>
        <row r="2232">
          <cell r="M2232" t="str">
            <v>Production agricole-Productions-Viande d'Ovins/Caprins-kt-TEND</v>
          </cell>
        </row>
        <row r="2233">
          <cell r="M2233" t="str">
            <v>Production agricole-Productions-Viande d'Ovins/Caprins-kt-S1</v>
          </cell>
        </row>
        <row r="2234">
          <cell r="M2234" t="str">
            <v>Production agricole-Productions-Viande d'Ovins/Caprins-kt-S2</v>
          </cell>
        </row>
        <row r="2235">
          <cell r="M2235" t="str">
            <v>Production agricole-Productions-Viande d'Ovins/Caprins-kt-S3</v>
          </cell>
        </row>
        <row r="2236">
          <cell r="M2236" t="str">
            <v>Production agricole-Productions-Viande d'Ovins/Caprins-kt-S4</v>
          </cell>
        </row>
        <row r="2237">
          <cell r="M2237" t="str">
            <v>Solde-Solde-Blé-kt-TEND</v>
          </cell>
        </row>
        <row r="2238">
          <cell r="M2238" t="str">
            <v>Solde-Solde-Blé-kt-S1</v>
          </cell>
        </row>
        <row r="2239">
          <cell r="M2239" t="str">
            <v>Solde-Solde-Blé-kt-S2</v>
          </cell>
        </row>
        <row r="2240">
          <cell r="M2240" t="str">
            <v>Solde-Solde-Blé-kt-S3</v>
          </cell>
        </row>
        <row r="2241">
          <cell r="M2241" t="str">
            <v>Solde-Solde-Blé-kt-S4</v>
          </cell>
        </row>
        <row r="2242">
          <cell r="M2242" t="str">
            <v>Solde-Solde-Boissons Alcooliques-kt-TEND</v>
          </cell>
        </row>
        <row r="2243">
          <cell r="M2243" t="str">
            <v>Solde-Solde-Boissons Alcooliques-kt-S1</v>
          </cell>
        </row>
        <row r="2244">
          <cell r="M2244" t="str">
            <v>Solde-Solde-Boissons Alcooliques-kt-S2</v>
          </cell>
        </row>
        <row r="2245">
          <cell r="M2245" t="str">
            <v>Solde-Solde-Boissons Alcooliques-kt-S3</v>
          </cell>
        </row>
        <row r="2246">
          <cell r="M2246" t="str">
            <v>Solde-Solde-Boissons Alcooliques-kt-S4</v>
          </cell>
        </row>
        <row r="2247">
          <cell r="M2247" t="str">
            <v>Solde-Solde-Cèrèales - Excl Bière-kt-TEND</v>
          </cell>
        </row>
        <row r="2248">
          <cell r="M2248" t="str">
            <v>Solde-Solde-Cèrèales - Excl Bière-kt-S1</v>
          </cell>
        </row>
        <row r="2249">
          <cell r="M2249" t="str">
            <v>Solde-Solde-Cèrèales - Excl Bière-kt-S2</v>
          </cell>
        </row>
        <row r="2250">
          <cell r="M2250" t="str">
            <v>Solde-Solde-Cèrèales - Excl Bière-kt-S3</v>
          </cell>
        </row>
        <row r="2251">
          <cell r="M2251" t="str">
            <v>Solde-Solde-Cèrèales - Excl Bière-kt-S4</v>
          </cell>
        </row>
        <row r="2252">
          <cell r="M2252" t="str">
            <v>Solde-Solde-Fruits-kt-TEND</v>
          </cell>
        </row>
        <row r="2253">
          <cell r="M2253" t="str">
            <v>Solde-Solde-Fruits-kt-S1</v>
          </cell>
        </row>
        <row r="2254">
          <cell r="M2254" t="str">
            <v>Solde-Solde-Fruits-kt-S2</v>
          </cell>
        </row>
        <row r="2255">
          <cell r="M2255" t="str">
            <v>Solde-Solde-Fruits-kt-S3</v>
          </cell>
        </row>
        <row r="2256">
          <cell r="M2256" t="str">
            <v>Solde-Solde-Fruits-kt-S4</v>
          </cell>
        </row>
        <row r="2257">
          <cell r="M2257" t="str">
            <v>Solde-Solde-Graines Colza/Moutarde-kt-TEND</v>
          </cell>
        </row>
        <row r="2258">
          <cell r="M2258" t="str">
            <v>Solde-Solde-Graines Colza/Moutarde-kt-S1</v>
          </cell>
        </row>
        <row r="2259">
          <cell r="M2259" t="str">
            <v>Solde-Solde-Graines Colza/Moutarde-kt-S2</v>
          </cell>
        </row>
        <row r="2260">
          <cell r="M2260" t="str">
            <v>Solde-Solde-Graines Colza/Moutarde-kt-S3</v>
          </cell>
        </row>
        <row r="2261">
          <cell r="M2261" t="str">
            <v>Solde-Solde-Graines Colza/Moutarde-kt-S4</v>
          </cell>
        </row>
        <row r="2262">
          <cell r="M2262" t="str">
            <v>Solde-Solde-Graines de Tournesol-kt-TEND</v>
          </cell>
        </row>
        <row r="2263">
          <cell r="M2263" t="str">
            <v>Solde-Solde-Graines de Tournesol-kt-S1</v>
          </cell>
        </row>
        <row r="2264">
          <cell r="M2264" t="str">
            <v>Solde-Solde-Graines de Tournesol-kt-S2</v>
          </cell>
        </row>
        <row r="2265">
          <cell r="M2265" t="str">
            <v>Solde-Solde-Graines de Tournesol-kt-S3</v>
          </cell>
        </row>
        <row r="2266">
          <cell r="M2266" t="str">
            <v>Solde-Solde-Graines de Tournesol-kt-S4</v>
          </cell>
        </row>
        <row r="2267">
          <cell r="M2267" t="str">
            <v>Solde-Solde-Huiles-kt-TEND</v>
          </cell>
        </row>
        <row r="2268">
          <cell r="M2268" t="str">
            <v>Solde-Solde-Huiles-kt-S1</v>
          </cell>
        </row>
        <row r="2269">
          <cell r="M2269" t="str">
            <v>Solde-Solde-Huiles-kt-S2</v>
          </cell>
        </row>
        <row r="2270">
          <cell r="M2270" t="str">
            <v>Solde-Solde-Huiles-kt-S3</v>
          </cell>
        </row>
        <row r="2271">
          <cell r="M2271" t="str">
            <v>Solde-Solde-Huiles-kt-S4</v>
          </cell>
        </row>
        <row r="2272">
          <cell r="M2272" t="str">
            <v>Solde-Solde-Lait - Excl Beurre-kt-TEND</v>
          </cell>
        </row>
        <row r="2273">
          <cell r="M2273" t="str">
            <v>Solde-Solde-Lait - Excl Beurre-kt-S1</v>
          </cell>
        </row>
        <row r="2274">
          <cell r="M2274" t="str">
            <v>Solde-Solde-Lait - Excl Beurre-kt-S2</v>
          </cell>
        </row>
        <row r="2275">
          <cell r="M2275" t="str">
            <v>Solde-Solde-Lait - Excl Beurre-kt-S3</v>
          </cell>
        </row>
        <row r="2276">
          <cell r="M2276" t="str">
            <v>Solde-Solde-Lait - Excl Beurre-kt-S4</v>
          </cell>
        </row>
        <row r="2277">
          <cell r="M2277" t="str">
            <v>Solde-Solde-Légumes-kt-TEND</v>
          </cell>
        </row>
        <row r="2278">
          <cell r="M2278" t="str">
            <v>Solde-Solde-Légumes-kt-S1</v>
          </cell>
        </row>
        <row r="2279">
          <cell r="M2279" t="str">
            <v>Solde-Solde-Légumes-kt-S2</v>
          </cell>
        </row>
        <row r="2280">
          <cell r="M2280" t="str">
            <v>Solde-Solde-Légumes-kt-S3</v>
          </cell>
        </row>
        <row r="2281">
          <cell r="M2281" t="str">
            <v>Solde-Solde-Légumes-kt-S4</v>
          </cell>
        </row>
        <row r="2282">
          <cell r="M2282" t="str">
            <v>Solde-Solde-Maïs-kt-TEND</v>
          </cell>
        </row>
        <row r="2283">
          <cell r="M2283" t="str">
            <v>Solde-Solde-Maïs-kt-S1</v>
          </cell>
        </row>
        <row r="2284">
          <cell r="M2284" t="str">
            <v>Solde-Solde-Maïs-kt-S2</v>
          </cell>
        </row>
        <row r="2285">
          <cell r="M2285" t="str">
            <v>Solde-Solde-Maïs-kt-S3</v>
          </cell>
        </row>
        <row r="2286">
          <cell r="M2286" t="str">
            <v>Solde-Solde-Maïs-kt-S4</v>
          </cell>
        </row>
        <row r="2287">
          <cell r="M2287" t="str">
            <v>Solde-Solde-Oeufs-kt-TEND</v>
          </cell>
        </row>
        <row r="2288">
          <cell r="M2288" t="str">
            <v>Solde-Solde-Oeufs-kt-S1</v>
          </cell>
        </row>
        <row r="2289">
          <cell r="M2289" t="str">
            <v>Solde-Solde-Oeufs-kt-S2</v>
          </cell>
        </row>
        <row r="2290">
          <cell r="M2290" t="str">
            <v>Solde-Solde-Oeufs-kt-S3</v>
          </cell>
        </row>
        <row r="2291">
          <cell r="M2291" t="str">
            <v>Solde-Solde-Oeufs-kt-S4</v>
          </cell>
        </row>
        <row r="2292">
          <cell r="M2292" t="str">
            <v>Solde-Solde-Orge-kt-S2</v>
          </cell>
        </row>
        <row r="2293">
          <cell r="M2293" t="str">
            <v>Solde-Solde-Orge-kt-S3</v>
          </cell>
        </row>
        <row r="2294">
          <cell r="M2294" t="str">
            <v>Solde-Solde-Orge-kt-S4</v>
          </cell>
        </row>
        <row r="2295">
          <cell r="M2295" t="str">
            <v>Solde-Solde-Orge-kt-TEND</v>
          </cell>
        </row>
        <row r="2296">
          <cell r="M2296" t="str">
            <v>Solde-Solde-Orge-kt-S1</v>
          </cell>
        </row>
        <row r="2297">
          <cell r="M2297" t="str">
            <v>Solde-Solde-Plant Oleiferes + (Total)-kt-S2</v>
          </cell>
        </row>
        <row r="2298">
          <cell r="M2298" t="str">
            <v>Solde-Solde-Plant Oleiferes + (Total)-kt-S3</v>
          </cell>
        </row>
        <row r="2299">
          <cell r="M2299" t="str">
            <v>Solde-Solde-Plant Oleiferes + (Total)-kt-TEND</v>
          </cell>
        </row>
        <row r="2300">
          <cell r="M2300" t="str">
            <v>Solde-Solde-Plant Oleiferes + (Total)-kt-S1</v>
          </cell>
        </row>
        <row r="2301">
          <cell r="M2301" t="str">
            <v>Solde-Solde-Plant Oleiferes + (Total)-kt-S4</v>
          </cell>
        </row>
        <row r="2302">
          <cell r="M2302" t="str">
            <v>Solde-Solde-Poisson &amp; Fruits de Mer-kt-TEND</v>
          </cell>
        </row>
        <row r="2303">
          <cell r="M2303" t="str">
            <v>Solde-Solde-Poisson &amp; Fruits de Mer-kt-S1</v>
          </cell>
        </row>
        <row r="2304">
          <cell r="M2304" t="str">
            <v>Solde-Solde-Poisson &amp; Fruits de Mer-kt-S2</v>
          </cell>
        </row>
        <row r="2305">
          <cell r="M2305" t="str">
            <v>Solde-Solde-Poisson &amp; Fruits de Mer-kt-S3</v>
          </cell>
        </row>
        <row r="2306">
          <cell r="M2306" t="str">
            <v>Solde-Solde-Poisson &amp; Fruits de Mer-kt-S4</v>
          </cell>
        </row>
        <row r="2307">
          <cell r="M2307" t="str">
            <v>Solde-Solde-Pommes de terre-kt-TEND</v>
          </cell>
        </row>
        <row r="2308">
          <cell r="M2308" t="str">
            <v>Solde-Solde-Pommes de terre-kt-S1</v>
          </cell>
        </row>
        <row r="2309">
          <cell r="M2309" t="str">
            <v>Solde-Solde-Pommes de terre-kt-S2</v>
          </cell>
        </row>
        <row r="2310">
          <cell r="M2310" t="str">
            <v>Solde-Solde-Pommes de terre-kt-S3</v>
          </cell>
        </row>
        <row r="2311">
          <cell r="M2311" t="str">
            <v>Solde-Solde-Pommes de terre-kt-S4</v>
          </cell>
        </row>
        <row r="2312">
          <cell r="M2312" t="str">
            <v>Solde-Solde-Soja-kt-TEND</v>
          </cell>
        </row>
        <row r="2313">
          <cell r="M2313" t="str">
            <v>Solde-Solde-Soja-kt-S1</v>
          </cell>
        </row>
        <row r="2314">
          <cell r="M2314" t="str">
            <v>Solde-Solde-Soja-kt-S2</v>
          </cell>
        </row>
        <row r="2315">
          <cell r="M2315" t="str">
            <v>Solde-Solde-Soja-kt-S3</v>
          </cell>
        </row>
        <row r="2316">
          <cell r="M2316" t="str">
            <v>Solde-Solde-Soja-kt-S4</v>
          </cell>
        </row>
        <row r="2317">
          <cell r="M2317" t="str">
            <v>Solde-Solde-Sucre-kt-TEND</v>
          </cell>
        </row>
        <row r="2318">
          <cell r="M2318" t="str">
            <v>Solde-Solde-Sucre-kt-S1</v>
          </cell>
        </row>
        <row r="2319">
          <cell r="M2319" t="str">
            <v>Solde-Solde-Sucre-kt-S2</v>
          </cell>
        </row>
        <row r="2320">
          <cell r="M2320" t="str">
            <v>Solde-Solde-Sucre-kt-S3</v>
          </cell>
        </row>
        <row r="2321">
          <cell r="M2321" t="str">
            <v>Solde-Solde-Sucre-kt-S4</v>
          </cell>
        </row>
        <row r="2322">
          <cell r="M2322" t="str">
            <v>Solde-Solde-Tourteaux et son-kt-TEND</v>
          </cell>
        </row>
        <row r="2323">
          <cell r="M2323" t="str">
            <v>Solde-Solde-Tourteaux et son-kt-S1</v>
          </cell>
        </row>
        <row r="2324">
          <cell r="M2324" t="str">
            <v>Solde-Solde-Tourteaux et son-kt-S2</v>
          </cell>
        </row>
        <row r="2325">
          <cell r="M2325" t="str">
            <v>Solde-Solde-Tourteaux et son-kt-S3</v>
          </cell>
        </row>
        <row r="2326">
          <cell r="M2326" t="str">
            <v>Solde-Solde-Tourteaux et son-kt-S4</v>
          </cell>
        </row>
        <row r="2327">
          <cell r="M2327" t="str">
            <v>Solde-Solde-Viande-kt-TEND</v>
          </cell>
        </row>
        <row r="2328">
          <cell r="M2328" t="str">
            <v>Solde-Solde-Viande-kt-S1</v>
          </cell>
        </row>
        <row r="2329">
          <cell r="M2329" t="str">
            <v>Solde-Solde-Viande-kt-S2</v>
          </cell>
        </row>
        <row r="2330">
          <cell r="M2330" t="str">
            <v>Solde-Solde-Viande-kt-S3</v>
          </cell>
        </row>
        <row r="2331">
          <cell r="M2331" t="str">
            <v>Solde-Solde-Viande-kt-S4</v>
          </cell>
        </row>
        <row r="2332">
          <cell r="M2332" t="str">
            <v>Solde-Solde-Viande de Bovins-kt-TEND</v>
          </cell>
        </row>
        <row r="2333">
          <cell r="M2333" t="str">
            <v>Solde-Solde-Viande de Bovins-kt-S1</v>
          </cell>
        </row>
        <row r="2334">
          <cell r="M2334" t="str">
            <v>Solde-Solde-Viande de Bovins-kt-S2</v>
          </cell>
        </row>
        <row r="2335">
          <cell r="M2335" t="str">
            <v>Solde-Solde-Viande de Bovins-kt-S3</v>
          </cell>
        </row>
        <row r="2336">
          <cell r="M2336" t="str">
            <v>Solde-Solde-Viande de Bovins-kt-S4</v>
          </cell>
        </row>
        <row r="2337">
          <cell r="M2337" t="str">
            <v>Solde-Solde-Viande de Suides-kt-TEND</v>
          </cell>
        </row>
        <row r="2338">
          <cell r="M2338" t="str">
            <v>Solde-Solde-Viande de Suides-kt-S1</v>
          </cell>
        </row>
        <row r="2339">
          <cell r="M2339" t="str">
            <v>Solde-Solde-Viande de Suides-kt-S2</v>
          </cell>
        </row>
        <row r="2340">
          <cell r="M2340" t="str">
            <v>Solde-Solde-Viande de Suides-kt-S3</v>
          </cell>
        </row>
        <row r="2341">
          <cell r="M2341" t="str">
            <v>Solde-Solde-Viande de Suides-kt-S4</v>
          </cell>
        </row>
        <row r="2342">
          <cell r="M2342" t="str">
            <v>Solde-Solde-Viande de Volailles-kt-TEND</v>
          </cell>
        </row>
        <row r="2343">
          <cell r="M2343" t="str">
            <v>Solde-Solde-Viande de Volailles-kt-S1</v>
          </cell>
        </row>
        <row r="2344">
          <cell r="M2344" t="str">
            <v>Solde-Solde-Viande de Volailles-kt-S2</v>
          </cell>
        </row>
        <row r="2345">
          <cell r="M2345" t="str">
            <v>Solde-Solde-Viande de Volailles-kt-S3</v>
          </cell>
        </row>
        <row r="2346">
          <cell r="M2346" t="str">
            <v>Solde-Solde-Viande de Volailles-kt-S4</v>
          </cell>
        </row>
        <row r="2347">
          <cell r="M2347" t="str">
            <v>Solde-Solde-Viande d'Ovins/Caprins-kt-TEND</v>
          </cell>
        </row>
        <row r="2348">
          <cell r="M2348" t="str">
            <v>Solde-Solde-Viande d'Ovins/Caprins-kt-S1</v>
          </cell>
        </row>
        <row r="2349">
          <cell r="M2349" t="str">
            <v>Solde-Solde-Viande d'Ovins/Caprins-kt-S2</v>
          </cell>
        </row>
        <row r="2350">
          <cell r="M2350" t="str">
            <v>Solde-Solde-Viande d'Ovins/Caprins-kt-S3</v>
          </cell>
        </row>
        <row r="2351">
          <cell r="M2351" t="str">
            <v>Solde-Solde-Viande d'Ovins/Caprins-kt-S4</v>
          </cell>
        </row>
        <row r="2352">
          <cell r="M2352" t="str">
            <v>Solde-Solde-Viande, Autre (dont protéines alternatives)-kt-TEND</v>
          </cell>
        </row>
        <row r="2353">
          <cell r="M2353" t="str">
            <v>Solde-Solde-Viande, Autre (dont protéines alternatives)-kt-S1</v>
          </cell>
        </row>
        <row r="2354">
          <cell r="M2354" t="str">
            <v>Solde-Solde-Viande, Autre (dont protéines alternatives)-kt-S2</v>
          </cell>
        </row>
        <row r="2355">
          <cell r="M2355" t="str">
            <v>Solde-Solde-Viande, Autre (dont protéines alternatives)-kt-S3</v>
          </cell>
        </row>
        <row r="2356">
          <cell r="M2356" t="str">
            <v>Solde-Solde-Viande, Autre (dont protéines alternatives)-kt-S4</v>
          </cell>
        </row>
        <row r="2357">
          <cell r="M2357" t="str">
            <v>Système d'élevage-Bovin Lait-autres élevages lait-%-TEND</v>
          </cell>
        </row>
        <row r="2358">
          <cell r="M2358" t="str">
            <v>Système d'élevage-Bovin Lait-autres élevages lait-%-S1</v>
          </cell>
        </row>
        <row r="2359">
          <cell r="M2359" t="str">
            <v>Système d'élevage-Bovin Lait-autres élevages lait-%-S2</v>
          </cell>
        </row>
        <row r="2360">
          <cell r="M2360" t="str">
            <v>Système d'élevage-Bovin Lait-autres élevages lait-%-S3</v>
          </cell>
        </row>
        <row r="2361">
          <cell r="M2361" t="str">
            <v>Système d'élevage-Bovin Lait-autres élevages lait-%-S4</v>
          </cell>
        </row>
        <row r="2362">
          <cell r="M2362" t="str">
            <v>Système d'élevage-Bovin Lait-Herbe intégral-%-TEND</v>
          </cell>
        </row>
        <row r="2363">
          <cell r="M2363" t="str">
            <v>Système d'élevage-Bovin Lait-Herbe intégral-%-S1</v>
          </cell>
        </row>
        <row r="2364">
          <cell r="M2364" t="str">
            <v>Système d'élevage-Bovin Lait-Herbe intégral-%-S2</v>
          </cell>
        </row>
        <row r="2365">
          <cell r="M2365" t="str">
            <v>Système d'élevage-Bovin Lait-Herbe intégral-%-S3</v>
          </cell>
        </row>
        <row r="2366">
          <cell r="M2366" t="str">
            <v>Système d'élevage-Bovin Lait-Herbe intégral-%-S4</v>
          </cell>
        </row>
        <row r="2367">
          <cell r="M2367" t="str">
            <v>Système d'élevage-Bovin Lait-intermédiaire-%-TEND</v>
          </cell>
        </row>
        <row r="2368">
          <cell r="M2368" t="str">
            <v>Système d'élevage-Bovin Lait-intermédiaire-%-S1</v>
          </cell>
        </row>
        <row r="2369">
          <cell r="M2369" t="str">
            <v>Système d'élevage-Bovin Lait-intermédiaire-%-S2</v>
          </cell>
        </row>
        <row r="2370">
          <cell r="M2370" t="str">
            <v>Système d'élevage-Bovin Lait-intermédiaire-%-S3</v>
          </cell>
        </row>
        <row r="2371">
          <cell r="M2371" t="str">
            <v>Système d'élevage-Bovin Lait-intermédiaire-%-S4</v>
          </cell>
        </row>
        <row r="2372">
          <cell r="M2372" t="str">
            <v>Système d'élevage-Bovin Lait-Maïs  dominant-%-TEND</v>
          </cell>
        </row>
        <row r="2373">
          <cell r="M2373" t="str">
            <v>Système d'élevage-Bovin Lait-Maïs  dominant-%-S1</v>
          </cell>
        </row>
        <row r="2374">
          <cell r="M2374" t="str">
            <v>Système d'élevage-Bovin Lait-Maïs  dominant-%-S2</v>
          </cell>
        </row>
        <row r="2375">
          <cell r="M2375" t="str">
            <v>Système d'élevage-Bovin Lait-Maïs  dominant-%-S3</v>
          </cell>
        </row>
        <row r="2376">
          <cell r="M2376" t="str">
            <v>Système d'élevage-Bovin Lait-Maïs  dominant-%-S4</v>
          </cell>
        </row>
        <row r="2377">
          <cell r="M2377" t="str">
            <v>Système d'élevage-Bovin Lait-Maïs très dominant-%-TEND</v>
          </cell>
        </row>
        <row r="2378">
          <cell r="M2378" t="str">
            <v>Système d'élevage-Bovin Lait-Maïs très dominant-%-S1</v>
          </cell>
        </row>
        <row r="2379">
          <cell r="M2379" t="str">
            <v>Système d'élevage-Bovin Lait-Maïs très dominant-%-S2</v>
          </cell>
        </row>
        <row r="2380">
          <cell r="M2380" t="str">
            <v>Système d'élevage-Bovin Lait-Maïs très dominant-%-S3</v>
          </cell>
        </row>
        <row r="2381">
          <cell r="M2381" t="str">
            <v>Système d'élevage-Bovin Lait-Maïs très dominant-%-S4</v>
          </cell>
        </row>
        <row r="2382">
          <cell r="M2382" t="str">
            <v>Système d'élevage-Bovin Lait-Paturage dominant-%-TEND</v>
          </cell>
        </row>
        <row r="2383">
          <cell r="M2383" t="str">
            <v>Système d'élevage-Bovin Lait-Paturage dominant-%-S1</v>
          </cell>
        </row>
        <row r="2384">
          <cell r="M2384" t="str">
            <v>Système d'élevage-Bovin Lait-Paturage dominant-%-S2</v>
          </cell>
        </row>
        <row r="2385">
          <cell r="M2385" t="str">
            <v>Système d'élevage-Bovin Lait-Paturage dominant-%-S3</v>
          </cell>
        </row>
        <row r="2386">
          <cell r="M2386" t="str">
            <v>Système d'élevage-Bovin Lait-Paturage dominant-%-S4</v>
          </cell>
        </row>
        <row r="2387">
          <cell r="M2387" t="str">
            <v>Système d'élevage-Bovin Lait-Paturage très dominant-%-TEND</v>
          </cell>
        </row>
        <row r="2388">
          <cell r="M2388" t="str">
            <v>Système d'élevage-Bovin Lait-Paturage très dominant-%-S1</v>
          </cell>
        </row>
        <row r="2389">
          <cell r="M2389" t="str">
            <v>Système d'élevage-Bovin Lait-Paturage très dominant-%-S2</v>
          </cell>
        </row>
        <row r="2390">
          <cell r="M2390" t="str">
            <v>Système d'élevage-Bovin Lait-Paturage très dominant-%-S3</v>
          </cell>
        </row>
        <row r="2391">
          <cell r="M2391" t="str">
            <v>Système d'élevage-Bovin Lait-Paturage très dominant-%-S4</v>
          </cell>
        </row>
        <row r="2392">
          <cell r="M2392" t="str">
            <v>Système d'élevage-Bovin Lait-Zéro pâturage-%-TEND</v>
          </cell>
        </row>
        <row r="2393">
          <cell r="M2393" t="str">
            <v>Système d'élevage-Bovin Lait-Zéro pâturage-%-S1</v>
          </cell>
        </row>
        <row r="2394">
          <cell r="M2394" t="str">
            <v>Système d'élevage-Bovin Lait-Zéro pâturage-%-S2</v>
          </cell>
        </row>
        <row r="2395">
          <cell r="M2395" t="str">
            <v>Système d'élevage-Bovin Lait-Zéro pâturage-%-S3</v>
          </cell>
        </row>
        <row r="2396">
          <cell r="M2396" t="str">
            <v>Système d'élevage-Bovin Lait-Zéro pâturage-%-S4</v>
          </cell>
        </row>
        <row r="2397">
          <cell r="M2397" t="str">
            <v>Système d'élevage-Bovin Viande-Standard-%-TEND</v>
          </cell>
        </row>
        <row r="2398">
          <cell r="M2398" t="str">
            <v>Système d'élevage-Bovin Viande-Standard-%-S1</v>
          </cell>
        </row>
        <row r="2399">
          <cell r="M2399" t="str">
            <v>Système d'élevage-Bovin Viande-Standard-%-S2</v>
          </cell>
        </row>
        <row r="2400">
          <cell r="M2400" t="str">
            <v>Système d'élevage-Bovin Viande-Standard-%-S3</v>
          </cell>
        </row>
        <row r="2401">
          <cell r="M2401" t="str">
            <v>Système d'élevage-Bovin Viande-Standard-%-S4</v>
          </cell>
        </row>
        <row r="2402">
          <cell r="M2402" t="str">
            <v>Système d'élevage-Bovin Viande-Standart-FE-%-TEND</v>
          </cell>
        </row>
        <row r="2403">
          <cell r="M2403" t="str">
            <v>Système d'élevage-Bovin Viande-Standart-FE-%-S1</v>
          </cell>
        </row>
        <row r="2404">
          <cell r="M2404" t="str">
            <v>Système d'élevage-Bovin Viande-Standart-FE-%-S2</v>
          </cell>
        </row>
        <row r="2405">
          <cell r="M2405" t="str">
            <v>Système d'élevage-Bovin Viande-Standart-FE-%-S3</v>
          </cell>
        </row>
        <row r="2406">
          <cell r="M2406" t="str">
            <v>Système d'élevage-Bovin Viande-Standart-FE-%-S4</v>
          </cell>
        </row>
        <row r="2407">
          <cell r="M2407" t="str">
            <v>Système d'élevage-Bovin Viande-Standart-FE-pature+-%-TEND</v>
          </cell>
        </row>
        <row r="2408">
          <cell r="M2408" t="str">
            <v>Système d'élevage-Bovin Viande-Standart-FE-pature+-%-S1</v>
          </cell>
        </row>
        <row r="2409">
          <cell r="M2409" t="str">
            <v>Système d'élevage-Bovin Viande-Standart-FE-pature+-%-S2</v>
          </cell>
        </row>
        <row r="2410">
          <cell r="M2410" t="str">
            <v>Système d'élevage-Bovin Viande-Standart-FE-pature+-%-S3</v>
          </cell>
        </row>
        <row r="2411">
          <cell r="M2411" t="str">
            <v>Système d'élevage-Bovin Viande-Standart-FE-pature+-%-S4</v>
          </cell>
        </row>
        <row r="2412">
          <cell r="M2412" t="str">
            <v>Système d'élevage-Contrôle export poulet-Exportations de viande de poulet-kt-TEND</v>
          </cell>
        </row>
        <row r="2413">
          <cell r="M2413" t="str">
            <v>Système d'élevage-Contrôle export poulet-Exportations de viande de poulet-kt-S1</v>
          </cell>
        </row>
        <row r="2414">
          <cell r="M2414" t="str">
            <v>Système d'élevage-Contrôle export poulet-Exportations de viande de poulet-kt-S2</v>
          </cell>
        </row>
        <row r="2415">
          <cell r="M2415" t="str">
            <v>Système d'élevage-Contrôle export poulet-Exportations de viande de poulet-kt-S3</v>
          </cell>
        </row>
        <row r="2416">
          <cell r="M2416" t="str">
            <v>Système d'élevage-Contrôle export poulet-Exportations de viande de poulet-kt-S4</v>
          </cell>
        </row>
        <row r="2417">
          <cell r="M2417" t="str">
            <v>Système d'élevage-Contrôle export poulet-Production poulet export-kt-TEND</v>
          </cell>
        </row>
        <row r="2418">
          <cell r="M2418" t="str">
            <v>Système d'élevage-Contrôle export poulet-Production poulet export-kt-S1</v>
          </cell>
        </row>
        <row r="2419">
          <cell r="M2419" t="str">
            <v>Système d'élevage-Contrôle export poulet-Production poulet export-kt-S2</v>
          </cell>
        </row>
        <row r="2420">
          <cell r="M2420" t="str">
            <v>Système d'élevage-Contrôle export poulet-Production poulet export-kt-S3</v>
          </cell>
        </row>
        <row r="2421">
          <cell r="M2421" t="str">
            <v>Système d'élevage-Contrôle export poulet-Production poulet export-kt-S4</v>
          </cell>
        </row>
        <row r="2422">
          <cell r="M2422" t="str">
            <v>Système d'élevage-Porcins-Porc engraissement bio plein air-%-TEND</v>
          </cell>
        </row>
        <row r="2423">
          <cell r="M2423" t="str">
            <v>Système d'élevage-Porcins-Porc engraissement bio plein air-%-S1</v>
          </cell>
        </row>
        <row r="2424">
          <cell r="M2424" t="str">
            <v>Système d'élevage-Porcins-Porc engraissement bio plein air-%-S2</v>
          </cell>
        </row>
        <row r="2425">
          <cell r="M2425" t="str">
            <v>Système d'élevage-Porcins-Porc engraissement bio plein air-%-S3</v>
          </cell>
        </row>
        <row r="2426">
          <cell r="M2426" t="str">
            <v>Système d'élevage-Porcins-Porc engraissement bio plein air-%-S4</v>
          </cell>
        </row>
        <row r="2427">
          <cell r="M2427" t="str">
            <v>Système d'élevage-Porcins-Porc engraissement bio sous bâtiment-%-TEND</v>
          </cell>
        </row>
        <row r="2428">
          <cell r="M2428" t="str">
            <v>Système d'élevage-Porcins-Porc engraissement bio sous bâtiment-%-S1</v>
          </cell>
        </row>
        <row r="2429">
          <cell r="M2429" t="str">
            <v>Système d'élevage-Porcins-Porc engraissement bio sous bâtiment-%-S2</v>
          </cell>
        </row>
        <row r="2430">
          <cell r="M2430" t="str">
            <v>Système d'élevage-Porcins-Porc engraissement bio sous bâtiment-%-S3</v>
          </cell>
        </row>
        <row r="2431">
          <cell r="M2431" t="str">
            <v>Système d'élevage-Porcins-Porc engraissement bio sous bâtiment-%-S4</v>
          </cell>
        </row>
        <row r="2432">
          <cell r="M2432" t="str">
            <v>Système d'élevage-Porcins-Porc engraissement conventionnel-%-TEND</v>
          </cell>
        </row>
        <row r="2433">
          <cell r="M2433" t="str">
            <v>Système d'élevage-Porcins-Porc engraissement conventionnel-%-S1</v>
          </cell>
        </row>
        <row r="2434">
          <cell r="M2434" t="str">
            <v>Système d'élevage-Porcins-Porc engraissement conventionnel-%-S2</v>
          </cell>
        </row>
        <row r="2435">
          <cell r="M2435" t="str">
            <v>Système d'élevage-Porcins-Porc engraissement conventionnel-%-S3</v>
          </cell>
        </row>
        <row r="2436">
          <cell r="M2436" t="str">
            <v>Système d'élevage-Porcins-Porc engraissement conventionnel-%-S4</v>
          </cell>
        </row>
        <row r="2437">
          <cell r="M2437" t="str">
            <v>Système d'élevage-Porcins-Porc engraissement conventionnel amélioré-%-TEND</v>
          </cell>
        </row>
        <row r="2438">
          <cell r="M2438" t="str">
            <v>Système d'élevage-Porcins-Porc engraissement conventionnel amélioré-%-S1</v>
          </cell>
        </row>
        <row r="2439">
          <cell r="M2439" t="str">
            <v>Système d'élevage-Porcins-Porc engraissement conventionnel amélioré-%-S2</v>
          </cell>
        </row>
        <row r="2440">
          <cell r="M2440" t="str">
            <v>Système d'élevage-Porcins-Porc engraissement conventionnel amélioré-%-S3</v>
          </cell>
        </row>
        <row r="2441">
          <cell r="M2441" t="str">
            <v>Système d'élevage-Porcins-Porc engraissement conventionnel amélioré-%-S4</v>
          </cell>
        </row>
        <row r="2442">
          <cell r="M2442" t="str">
            <v>Système d'élevage-Porcins-Porc extensif lourd (type porc noir gascon)-%-TEND</v>
          </cell>
        </row>
        <row r="2443">
          <cell r="M2443" t="str">
            <v>Système d'élevage-Porcins-Porc extensif lourd (type porc noir gascon)-%-S1</v>
          </cell>
        </row>
        <row r="2444">
          <cell r="M2444" t="str">
            <v>Système d'élevage-Porcins-Porc extensif lourd (type porc noir gascon)-%-S2</v>
          </cell>
        </row>
        <row r="2445">
          <cell r="M2445" t="str">
            <v>Système d'élevage-Porcins-Porc extensif lourd (type porc noir gascon)-%-S3</v>
          </cell>
        </row>
        <row r="2446">
          <cell r="M2446" t="str">
            <v>Système d'élevage-Porcins-Porc extensif lourd (type porc noir gascon)-%-S4</v>
          </cell>
        </row>
        <row r="2447">
          <cell r="M2447" t="str">
            <v>Système d'élevage-Poules Pondeuses-Poules bio-%-TEND</v>
          </cell>
        </row>
        <row r="2448">
          <cell r="M2448" t="str">
            <v>Système d'élevage-Poules Pondeuses-Poules bio-%-S1</v>
          </cell>
        </row>
        <row r="2449">
          <cell r="M2449" t="str">
            <v>Système d'élevage-Poules Pondeuses-Poules bio-%-S2</v>
          </cell>
        </row>
        <row r="2450">
          <cell r="M2450" t="str">
            <v>Système d'élevage-Poules Pondeuses-Poules bio-%-S3</v>
          </cell>
        </row>
        <row r="2451">
          <cell r="M2451" t="str">
            <v>Système d'élevage-Poules Pondeuses-Poules bio-%-S4</v>
          </cell>
        </row>
        <row r="2452">
          <cell r="M2452" t="str">
            <v>Système d'élevage-Poules Pondeuses-Poules label-%-TEND</v>
          </cell>
        </row>
        <row r="2453">
          <cell r="M2453" t="str">
            <v>Système d'élevage-Poules Pondeuses-Poules label-%-S1</v>
          </cell>
        </row>
        <row r="2454">
          <cell r="M2454" t="str">
            <v>Système d'élevage-Poules Pondeuses-Poules label-%-S2</v>
          </cell>
        </row>
        <row r="2455">
          <cell r="M2455" t="str">
            <v>Système d'élevage-Poules Pondeuses-Poules label-%-S3</v>
          </cell>
        </row>
        <row r="2456">
          <cell r="M2456" t="str">
            <v>Système d'élevage-Poules Pondeuses-Poules label-%-S4</v>
          </cell>
        </row>
        <row r="2457">
          <cell r="M2457" t="str">
            <v>Système d'élevage-Poules Pondeuses-Poules plein air standard-%-TEND</v>
          </cell>
        </row>
        <row r="2458">
          <cell r="M2458" t="str">
            <v>Système d'élevage-Poules Pondeuses-Poules plein air standard-%-S1</v>
          </cell>
        </row>
        <row r="2459">
          <cell r="M2459" t="str">
            <v>Système d'élevage-Poules Pondeuses-Poules plein air standard-%-S2</v>
          </cell>
        </row>
        <row r="2460">
          <cell r="M2460" t="str">
            <v>Système d'élevage-Poules Pondeuses-Poules plein air standard-%-S3</v>
          </cell>
        </row>
        <row r="2461">
          <cell r="M2461" t="str">
            <v>Système d'élevage-Poules Pondeuses-Poules plein air standard-%-S4</v>
          </cell>
        </row>
        <row r="2462">
          <cell r="M2462" t="str">
            <v>Système d'élevage-Poules Pondeuses-Poules standard au sol-%-TEND</v>
          </cell>
        </row>
        <row r="2463">
          <cell r="M2463" t="str">
            <v>Système d'élevage-Poules Pondeuses-Poules standard au sol-%-S1</v>
          </cell>
        </row>
        <row r="2464">
          <cell r="M2464" t="str">
            <v>Système d'élevage-Poules Pondeuses-Poules standard au sol-%-S2</v>
          </cell>
        </row>
        <row r="2465">
          <cell r="M2465" t="str">
            <v>Système d'élevage-Poules Pondeuses-Poules standard au sol-%-S3</v>
          </cell>
        </row>
        <row r="2466">
          <cell r="M2466" t="str">
            <v>Système d'élevage-Poules Pondeuses-Poules standard au sol-%-S4</v>
          </cell>
        </row>
        <row r="2467">
          <cell r="M2467" t="str">
            <v>Système d'élevage-Poules Pondeuses-Poules standard en cage-%-TEND</v>
          </cell>
        </row>
        <row r="2468">
          <cell r="M2468" t="str">
            <v>Système d'élevage-Poules Pondeuses-Poules standard en cage-%-S1</v>
          </cell>
        </row>
        <row r="2469">
          <cell r="M2469" t="str">
            <v>Système d'élevage-Poules Pondeuses-Poules standard en cage-%-S2</v>
          </cell>
        </row>
        <row r="2470">
          <cell r="M2470" t="str">
            <v>Système d'élevage-Poules Pondeuses-Poules standard en cage-%-S3</v>
          </cell>
        </row>
        <row r="2471">
          <cell r="M2471" t="str">
            <v>Système d'élevage-Poules Pondeuses-Poules standard en cage-%-S4</v>
          </cell>
        </row>
        <row r="2472">
          <cell r="M2472" t="str">
            <v>Système d'élevage-Poulets de Chair-Poulet AB-%-TEND</v>
          </cell>
        </row>
        <row r="2473">
          <cell r="M2473" t="str">
            <v>Système d'élevage-Poulets de Chair-Poulet AB-%-S1</v>
          </cell>
        </row>
        <row r="2474">
          <cell r="M2474" t="str">
            <v>Système d'élevage-Poulets de Chair-Poulet AB-%-S2</v>
          </cell>
        </row>
        <row r="2475">
          <cell r="M2475" t="str">
            <v>Système d'élevage-Poulets de Chair-Poulet AB-%-S3</v>
          </cell>
        </row>
        <row r="2476">
          <cell r="M2476" t="str">
            <v>Système d'élevage-Poulets de Chair-Poulet AB-%-S4</v>
          </cell>
        </row>
        <row r="2477">
          <cell r="M2477" t="str">
            <v>Système d'élevage-Poulets de Chair-Poulet certifié-%-TEND</v>
          </cell>
        </row>
        <row r="2478">
          <cell r="M2478" t="str">
            <v>Système d'élevage-Poulets de Chair-Poulet certifié-%-S1</v>
          </cell>
        </row>
        <row r="2479">
          <cell r="M2479" t="str">
            <v>Système d'élevage-Poulets de Chair-Poulet certifié-%-S2</v>
          </cell>
        </row>
        <row r="2480">
          <cell r="M2480" t="str">
            <v>Système d'élevage-Poulets de Chair-Poulet certifié-%-S3</v>
          </cell>
        </row>
        <row r="2481">
          <cell r="M2481" t="str">
            <v>Système d'élevage-Poulets de Chair-Poulet certifié-%-S4</v>
          </cell>
        </row>
        <row r="2482">
          <cell r="M2482" t="str">
            <v>Système d'élevage-Poulets de Chair-Poulet Export-%-TEND</v>
          </cell>
        </row>
        <row r="2483">
          <cell r="M2483" t="str">
            <v>Système d'élevage-Poulets de Chair-Poulet Export-%-S1</v>
          </cell>
        </row>
        <row r="2484">
          <cell r="M2484" t="str">
            <v>Système d'élevage-Poulets de Chair-Poulet Export-%-S2</v>
          </cell>
        </row>
        <row r="2485">
          <cell r="M2485" t="str">
            <v>Système d'élevage-Poulets de Chair-Poulet Export-%-S3</v>
          </cell>
        </row>
        <row r="2486">
          <cell r="M2486" t="str">
            <v>Système d'élevage-Poulets de Chair-Poulet Export-%-S4</v>
          </cell>
        </row>
        <row r="2487">
          <cell r="M2487" t="str">
            <v>Système d'élevage-Poulets de Chair-Poulet label-%-TEND</v>
          </cell>
        </row>
        <row r="2488">
          <cell r="M2488" t="str">
            <v>Système d'élevage-Poulets de Chair-Poulet label-%-S1</v>
          </cell>
        </row>
        <row r="2489">
          <cell r="M2489" t="str">
            <v>Système d'élevage-Poulets de Chair-Poulet label-%-S2</v>
          </cell>
        </row>
        <row r="2490">
          <cell r="M2490" t="str">
            <v>Système d'élevage-Poulets de Chair-Poulet label-%-S3</v>
          </cell>
        </row>
        <row r="2491">
          <cell r="M2491" t="str">
            <v>Système d'élevage-Poulets de Chair-Poulet label-%-S4</v>
          </cell>
        </row>
        <row r="2492">
          <cell r="M2492" t="str">
            <v>Système d'élevage-Poulets de Chair-Poulet standard-%-TEND</v>
          </cell>
        </row>
        <row r="2493">
          <cell r="M2493" t="str">
            <v>Système d'élevage-Poulets de Chair-Poulet standard-%-S1</v>
          </cell>
        </row>
        <row r="2494">
          <cell r="M2494" t="str">
            <v>Système d'élevage-Poulets de Chair-Poulet standard-%-S2</v>
          </cell>
        </row>
        <row r="2495">
          <cell r="M2495" t="str">
            <v>Système d'élevage-Poulets de Chair-Poulet standard-%-S3</v>
          </cell>
        </row>
        <row r="2496">
          <cell r="M2496" t="str">
            <v>Système d'élevage-Poulets de Chair-Poulet standard-%-S4</v>
          </cell>
        </row>
        <row r="2497">
          <cell r="M2497" t="str">
            <v>Système d'élevage-Productivité animale-Alimentation vaches allaitantes-kg MS (fourrages + concentrés) / vache présente*-TEND</v>
          </cell>
        </row>
        <row r="2498">
          <cell r="M2498" t="str">
            <v>Système d'élevage-Productivité animale-Alimentation vaches allaitantes-kg MS (fourrages + concentrés) / vache présente*-S1</v>
          </cell>
        </row>
        <row r="2499">
          <cell r="M2499" t="str">
            <v>Système d'élevage-Productivité animale-Alimentation vaches allaitantes-kg MS (fourrages + concentrés) / vache présente*-S2</v>
          </cell>
        </row>
        <row r="2500">
          <cell r="M2500" t="str">
            <v>Système d'élevage-Productivité animale-Alimentation vaches allaitantes-kg MS (fourrages + concentrés) / vache présente*-S3</v>
          </cell>
        </row>
        <row r="2501">
          <cell r="M2501" t="str">
            <v>Système d'élevage-Productivité animale-Alimentation vaches allaitantes-kg MS (fourrages + concentrés) / vache présente*-S4</v>
          </cell>
        </row>
        <row r="2502">
          <cell r="M2502" t="str">
            <v>Système d'élevage-Productivité animale-Alimentation vaches laitières-kg MS (fourrages + concentrés) / vache présente et par an-TEND</v>
          </cell>
        </row>
        <row r="2503">
          <cell r="M2503" t="str">
            <v>Système d'élevage-Productivité animale-Alimentation vaches laitières-kg MS (fourrages + concentrés) / vache présente et par an-S1</v>
          </cell>
        </row>
        <row r="2504">
          <cell r="M2504" t="str">
            <v>Système d'élevage-Productivité animale-Alimentation vaches laitières-kg MS (fourrages + concentrés) / vache présente et par an-S2</v>
          </cell>
        </row>
        <row r="2505">
          <cell r="M2505" t="str">
            <v>Système d'élevage-Productivité animale-Alimentation vaches laitières-kg MS (fourrages + concentrés) / vache présente et par an-S3</v>
          </cell>
        </row>
        <row r="2506">
          <cell r="M2506" t="str">
            <v>Système d'élevage-Productivité animale-Alimentation vaches laitières-kg MS (fourrages + concentrés) / vache présente et par an-S4</v>
          </cell>
        </row>
        <row r="2507">
          <cell r="M2507" t="str">
            <v>Système d'élevage-Productivité animale-Indice de consommation porc-kg grain/kg carcasse-TEND</v>
          </cell>
        </row>
        <row r="2508">
          <cell r="M2508" t="str">
            <v>Système d'élevage-Productivité animale-Indice de consommation porc-kg grain/kg carcasse-S1</v>
          </cell>
        </row>
        <row r="2509">
          <cell r="M2509" t="str">
            <v>Système d'élevage-Productivité animale-Indice de consommation porc-kg grain/kg carcasse-S2</v>
          </cell>
        </row>
        <row r="2510">
          <cell r="M2510" t="str">
            <v>Système d'élevage-Productivité animale-Indice de consommation porc-kg grain/kg carcasse-S3</v>
          </cell>
        </row>
        <row r="2511">
          <cell r="M2511" t="str">
            <v>Système d'élevage-Productivité animale-Indice de consommation porc-kg grain/kg carcasse-S4</v>
          </cell>
        </row>
        <row r="2512">
          <cell r="M2512" t="str">
            <v>Système d'élevage-Productivité animale-Indice de consommation poulet de chair-kg grain/kg carcasse-TEND</v>
          </cell>
        </row>
        <row r="2513">
          <cell r="M2513" t="str">
            <v>Système d'élevage-Productivité animale-Indice de consommation poulet de chair-kg grain/kg carcasse-S1</v>
          </cell>
        </row>
        <row r="2514">
          <cell r="M2514" t="str">
            <v>Système d'élevage-Productivité animale-Indice de consommation poulet de chair-kg grain/kg carcasse-S2</v>
          </cell>
        </row>
        <row r="2515">
          <cell r="M2515" t="str">
            <v>Système d'élevage-Productivité animale-Indice de consommation poulet de chair-kg grain/kg carcasse-S3</v>
          </cell>
        </row>
        <row r="2516">
          <cell r="M2516" t="str">
            <v>Système d'élevage-Productivité animale-Indice de consommation poulet de chair-kg grain/kg carcasse-S4</v>
          </cell>
        </row>
        <row r="2517">
          <cell r="M2517" t="str">
            <v>Usages Non alimentaires biomasse-Autres usages-Cultures intermédiaires laissées au champ-kt MS-TEND</v>
          </cell>
        </row>
        <row r="2518">
          <cell r="M2518" t="str">
            <v>Usages Non alimentaires biomasse-Autres usages-Cultures intermédiaires laissées au champ-kt MS-S1</v>
          </cell>
        </row>
        <row r="2519">
          <cell r="M2519" t="str">
            <v>Usages Non alimentaires biomasse-Autres usages-Cultures intermédiaires laissées au champ-kt MS-S2</v>
          </cell>
        </row>
        <row r="2520">
          <cell r="M2520" t="str">
            <v>Usages Non alimentaires biomasse-Autres usages-Cultures intermédiaires laissées au champ-kt MS-S3</v>
          </cell>
        </row>
        <row r="2521">
          <cell r="M2521" t="str">
            <v>Usages Non alimentaires biomasse-Autres usages-Cultures intermédiaires laissées au champ-kt MS-S4</v>
          </cell>
        </row>
        <row r="2522">
          <cell r="M2522" t="str">
            <v>Usages Non alimentaires biomasse-Autres usages-Résidus de culture laissés au champ-kt MS-TEND</v>
          </cell>
        </row>
        <row r="2523">
          <cell r="M2523" t="str">
            <v>Usages Non alimentaires biomasse-Autres usages-Résidus de culture laissés au champ-kt MS-S1</v>
          </cell>
        </row>
        <row r="2524">
          <cell r="M2524" t="str">
            <v>Usages Non alimentaires biomasse-Autres usages-Résidus de culture laissés au champ-kt MS-S2</v>
          </cell>
        </row>
        <row r="2525">
          <cell r="M2525" t="str">
            <v>Usages Non alimentaires biomasse-Autres usages-Résidus de culture laissés au champ-kt MS-S3</v>
          </cell>
        </row>
        <row r="2526">
          <cell r="M2526" t="str">
            <v>Usages Non alimentaires biomasse-Autres usages-Résidus de culture laissés au champ-kt MS-S4</v>
          </cell>
        </row>
        <row r="2527">
          <cell r="M2527" t="str">
            <v>Usages Non alimentaires biomasse-Autres usages-Résidus de culture utilisés comme matériau-kt MS-TEND</v>
          </cell>
        </row>
        <row r="2528">
          <cell r="M2528" t="str">
            <v>Usages Non alimentaires biomasse-Autres usages-Résidus de culture utilisés comme matériau-kt MS-S1</v>
          </cell>
        </row>
        <row r="2529">
          <cell r="M2529" t="str">
            <v>Usages Non alimentaires biomasse-Autres usages-Résidus de culture utilisés comme matériau-kt MS-S2</v>
          </cell>
        </row>
        <row r="2530">
          <cell r="M2530" t="str">
            <v>Usages Non alimentaires biomasse-Autres usages-Résidus de culture utilisés comme matériau-kt MS-S3</v>
          </cell>
        </row>
        <row r="2531">
          <cell r="M2531" t="str">
            <v>Usages Non alimentaires biomasse-Autres usages-Résidus de culture utilisés comme matériau-kt MS-S4</v>
          </cell>
        </row>
        <row r="2532">
          <cell r="M2532" t="str">
            <v>Usages Non alimentaires biomasse-Autres usages-Résidus de culture utilisés en carburant 2G-kt MS-TEND</v>
          </cell>
        </row>
        <row r="2533">
          <cell r="M2533" t="str">
            <v>Usages Non alimentaires biomasse-Autres usages-Résidus de culture utilisés en carburant 2G-kt MS-S1</v>
          </cell>
        </row>
        <row r="2534">
          <cell r="M2534" t="str">
            <v>Usages Non alimentaires biomasse-Autres usages-Résidus de culture utilisés en carburant 2G-kt MS-S2</v>
          </cell>
        </row>
        <row r="2535">
          <cell r="M2535" t="str">
            <v>Usages Non alimentaires biomasse-Autres usages-Résidus de culture utilisés en carburant 2G-kt MS-S3</v>
          </cell>
        </row>
        <row r="2536">
          <cell r="M2536" t="str">
            <v>Usages Non alimentaires biomasse-Autres usages-Résidus de culture utilisés en carburant 2G-kt MS-S4</v>
          </cell>
        </row>
        <row r="2537">
          <cell r="M2537" t="str">
            <v>Usages Non alimentaires biomasse-Autres usages-Résidus de culture utilisés en combustion-kt MS-TEND</v>
          </cell>
        </row>
        <row r="2538">
          <cell r="M2538" t="str">
            <v>Usages Non alimentaires biomasse-Autres usages-Résidus de culture utilisés en combustion-kt MS-S1</v>
          </cell>
        </row>
        <row r="2539">
          <cell r="M2539" t="str">
            <v>Usages Non alimentaires biomasse-Autres usages-Résidus de culture utilisés en combustion-kt MS-S2</v>
          </cell>
        </row>
        <row r="2540">
          <cell r="M2540" t="str">
            <v>Usages Non alimentaires biomasse-Autres usages-Résidus de culture utilisés en combustion-kt MS-S3</v>
          </cell>
        </row>
        <row r="2541">
          <cell r="M2541" t="str">
            <v>Usages Non alimentaires biomasse-Autres usages-Résidus de culture utilisés en combustion-kt MS-S4</v>
          </cell>
        </row>
        <row r="2542">
          <cell r="M2542" t="str">
            <v>Usages Non alimentaires biomasse-Autres usages-Résidus de culture utilisés en litière-kt MS-TEND</v>
          </cell>
        </row>
        <row r="2543">
          <cell r="M2543" t="str">
            <v>Usages Non alimentaires biomasse-Autres usages-Résidus de culture utilisés en litière-kt MS-S1</v>
          </cell>
        </row>
        <row r="2544">
          <cell r="M2544" t="str">
            <v>Usages Non alimentaires biomasse-Autres usages-Résidus de culture utilisés en litière-kt MS-S2</v>
          </cell>
        </row>
        <row r="2545">
          <cell r="M2545" t="str">
            <v>Usages Non alimentaires biomasse-Autres usages-Résidus de culture utilisés en litière-kt MS-S3</v>
          </cell>
        </row>
        <row r="2546">
          <cell r="M2546" t="str">
            <v>Usages Non alimentaires biomasse-Autres usages-Résidus de culture utilisés en litière-kt MS-S4</v>
          </cell>
        </row>
        <row r="2547">
          <cell r="M2547" t="str">
            <v>Usages Non alimentaires biomasse-Biocarburants-Autres huiles utilisées en production de biocarburant-kt-TEND</v>
          </cell>
        </row>
        <row r="2548">
          <cell r="M2548" t="str">
            <v>Usages Non alimentaires biomasse-Biocarburants-Autres huiles utilisées en production de biocarburant-kt-S1</v>
          </cell>
        </row>
        <row r="2549">
          <cell r="M2549" t="str">
            <v>Usages Non alimentaires biomasse-Biocarburants-Autres huiles utilisées en production de biocarburant-kt-S2</v>
          </cell>
        </row>
        <row r="2550">
          <cell r="M2550" t="str">
            <v>Usages Non alimentaires biomasse-Biocarburants-Autres huiles utilisées en production de biocarburant-kt-S3</v>
          </cell>
        </row>
        <row r="2551">
          <cell r="M2551" t="str">
            <v>Usages Non alimentaires biomasse-Biocarburants-Autres huiles utilisées en production de biocarburant-kt-S4</v>
          </cell>
        </row>
        <row r="2552">
          <cell r="M2552" t="str">
            <v>Usages Non alimentaires biomasse-Biocarburants-Betterave utilisée en production d'éthanol-kt-TEND</v>
          </cell>
        </row>
        <row r="2553">
          <cell r="M2553" t="str">
            <v>Usages Non alimentaires biomasse-Biocarburants-Betterave utilisée en production d'éthanol-kt-S1</v>
          </cell>
        </row>
        <row r="2554">
          <cell r="M2554" t="str">
            <v>Usages Non alimentaires biomasse-Biocarburants-Betterave utilisée en production d'éthanol-kt-S2</v>
          </cell>
        </row>
        <row r="2555">
          <cell r="M2555" t="str">
            <v>Usages Non alimentaires biomasse-Biocarburants-Betterave utilisée en production d'éthanol-kt-S3</v>
          </cell>
        </row>
        <row r="2556">
          <cell r="M2556" t="str">
            <v>Usages Non alimentaires biomasse-Biocarburants-Betterave utilisée en production d'éthanol-kt-S4</v>
          </cell>
        </row>
        <row r="2557">
          <cell r="M2557" t="str">
            <v>Usages Non alimentaires biomasse-Biocarburants-Blé utilisé en production d'éthanol-kt-TEND</v>
          </cell>
        </row>
        <row r="2558">
          <cell r="M2558" t="str">
            <v>Usages Non alimentaires biomasse-Biocarburants-Blé utilisé en production d'éthanol-kt-S1</v>
          </cell>
        </row>
        <row r="2559">
          <cell r="M2559" t="str">
            <v>Usages Non alimentaires biomasse-Biocarburants-Blé utilisé en production d'éthanol-kt-S2</v>
          </cell>
        </row>
        <row r="2560">
          <cell r="M2560" t="str">
            <v>Usages Non alimentaires biomasse-Biocarburants-Blé utilisé en production d'éthanol-kt-S3</v>
          </cell>
        </row>
        <row r="2561">
          <cell r="M2561" t="str">
            <v>Usages Non alimentaires biomasse-Biocarburants-Blé utilisé en production d'éthanol-kt-S4</v>
          </cell>
        </row>
        <row r="2562">
          <cell r="M2562" t="str">
            <v>Usages Non alimentaires biomasse-Biocarburants-Huile de colza utilisée en production de biocarburant-kt-TEND</v>
          </cell>
        </row>
        <row r="2563">
          <cell r="M2563" t="str">
            <v>Usages Non alimentaires biomasse-Biocarburants-Huile de colza utilisée en production de biocarburant-kt-S1</v>
          </cell>
        </row>
        <row r="2564">
          <cell r="M2564" t="str">
            <v>Usages Non alimentaires biomasse-Biocarburants-Huile de colza utilisée en production de biocarburant-kt-S2</v>
          </cell>
        </row>
        <row r="2565">
          <cell r="M2565" t="str">
            <v>Usages Non alimentaires biomasse-Biocarburants-Huile de colza utilisée en production de biocarburant-kt-S3</v>
          </cell>
        </row>
        <row r="2566">
          <cell r="M2566" t="str">
            <v>Usages Non alimentaires biomasse-Biocarburants-Huile de colza utilisée en production de biocarburant-kt-S4</v>
          </cell>
        </row>
        <row r="2567">
          <cell r="M2567" t="str">
            <v>Usages Non alimentaires biomasse-Biocarburants-Huile de palme utilisée en production de biocarburant-kt-TEND</v>
          </cell>
        </row>
        <row r="2568">
          <cell r="M2568" t="str">
            <v>Usages Non alimentaires biomasse-Biocarburants-Huile de palme utilisée en production de biocarburant-kt-S1</v>
          </cell>
        </row>
        <row r="2569">
          <cell r="M2569" t="str">
            <v>Usages Non alimentaires biomasse-Biocarburants-Huile de palme utilisée en production de biocarburant-kt-S2</v>
          </cell>
        </row>
        <row r="2570">
          <cell r="M2570" t="str">
            <v>Usages Non alimentaires biomasse-Biocarburants-Huile de palme utilisée en production de biocarburant-kt-S3</v>
          </cell>
        </row>
        <row r="2571">
          <cell r="M2571" t="str">
            <v>Usages Non alimentaires biomasse-Biocarburants-Huile de palme utilisée en production de biocarburant-kt-S4</v>
          </cell>
        </row>
        <row r="2572">
          <cell r="M2572" t="str">
            <v>Usages Non alimentaires biomasse-Biocarburants-Huile de palmiste utilisée en production de biocarburant-kt-TEND</v>
          </cell>
        </row>
        <row r="2573">
          <cell r="M2573" t="str">
            <v>Usages Non alimentaires biomasse-Biocarburants-Huile de palmiste utilisée en production de biocarburant-kt-S1</v>
          </cell>
        </row>
        <row r="2574">
          <cell r="M2574" t="str">
            <v>Usages Non alimentaires biomasse-Biocarburants-Huile de palmiste utilisée en production de biocarburant-kt-S2</v>
          </cell>
        </row>
        <row r="2575">
          <cell r="M2575" t="str">
            <v>Usages Non alimentaires biomasse-Biocarburants-Huile de palmiste utilisée en production de biocarburant-kt-S3</v>
          </cell>
        </row>
        <row r="2576">
          <cell r="M2576" t="str">
            <v>Usages Non alimentaires biomasse-Biocarburants-Huile de palmiste utilisée en production de biocarburant-kt-S4</v>
          </cell>
        </row>
        <row r="2577">
          <cell r="M2577" t="str">
            <v>Usages Non alimentaires biomasse-Biocarburants-Huile de soja utilisée en production de biocarburant-kt-TEND</v>
          </cell>
        </row>
        <row r="2578">
          <cell r="M2578" t="str">
            <v>Usages Non alimentaires biomasse-Biocarburants-Huile de soja utilisée en production de biocarburant-kt-S1</v>
          </cell>
        </row>
        <row r="2579">
          <cell r="M2579" t="str">
            <v>Usages Non alimentaires biomasse-Biocarburants-Huile de soja utilisée en production de biocarburant-kt-S2</v>
          </cell>
        </row>
        <row r="2580">
          <cell r="M2580" t="str">
            <v>Usages Non alimentaires biomasse-Biocarburants-Huile de soja utilisée en production de biocarburant-kt-S3</v>
          </cell>
        </row>
        <row r="2581">
          <cell r="M2581" t="str">
            <v>Usages Non alimentaires biomasse-Biocarburants-Huile de soja utilisée en production de biocarburant-kt-S4</v>
          </cell>
        </row>
        <row r="2582">
          <cell r="M2582" t="str">
            <v>Usages Non alimentaires biomasse-Biocarburants-Huile de tourneseol utilisée en production de biocarburant-kt-TEND</v>
          </cell>
        </row>
        <row r="2583">
          <cell r="M2583" t="str">
            <v>Usages Non alimentaires biomasse-Biocarburants-Huile de tourneseol utilisée en production de biocarburant-kt-S1</v>
          </cell>
        </row>
        <row r="2584">
          <cell r="M2584" t="str">
            <v>Usages Non alimentaires biomasse-Biocarburants-Huile de tourneseol utilisée en production de biocarburant-kt-S2</v>
          </cell>
        </row>
        <row r="2585">
          <cell r="M2585" t="str">
            <v>Usages Non alimentaires biomasse-Biocarburants-Huile de tourneseol utilisée en production de biocarburant-kt-S3</v>
          </cell>
        </row>
        <row r="2586">
          <cell r="M2586" t="str">
            <v>Usages Non alimentaires biomasse-Biocarburants-Huile de tourneseol utilisée en production de biocarburant-kt-S4</v>
          </cell>
        </row>
        <row r="2587">
          <cell r="M2587" t="str">
            <v>Usages Non alimentaires biomasse-Biocarburants-Maïs utilisé en production d'éthanol-kt-TEND</v>
          </cell>
        </row>
        <row r="2588">
          <cell r="M2588" t="str">
            <v>Usages Non alimentaires biomasse-Biocarburants-Maïs utilisé en production d'éthanol-kt-S1</v>
          </cell>
        </row>
        <row r="2589">
          <cell r="M2589" t="str">
            <v>Usages Non alimentaires biomasse-Biocarburants-Maïs utilisé en production d'éthanol-kt-S2</v>
          </cell>
        </row>
        <row r="2590">
          <cell r="M2590" t="str">
            <v>Usages Non alimentaires biomasse-Biocarburants-Maïs utilisé en production d'éthanol-kt-S3</v>
          </cell>
        </row>
        <row r="2591">
          <cell r="M2591" t="str">
            <v>Usages Non alimentaires biomasse-Biocarburants-Maïs utilisé en production d'éthanol-kt-S4</v>
          </cell>
        </row>
        <row r="2592">
          <cell r="M2592" t="str">
            <v>Usages Non alimentaires biomasse-Biocarburants-Pomme de terre utilisée en production d'éthanol-kt-TEND</v>
          </cell>
        </row>
        <row r="2593">
          <cell r="M2593" t="str">
            <v>Usages Non alimentaires biomasse-Biocarburants-Pomme de terre utilisée en production d'éthanol-kt-S1</v>
          </cell>
        </row>
        <row r="2594">
          <cell r="M2594" t="str">
            <v>Usages Non alimentaires biomasse-Biocarburants-Pomme de terre utilisée en production d'éthanol-kt-S2</v>
          </cell>
        </row>
        <row r="2595">
          <cell r="M2595" t="str">
            <v>Usages Non alimentaires biomasse-Biocarburants-Pomme de terre utilisée en production d'éthanol-kt-S3</v>
          </cell>
        </row>
        <row r="2596">
          <cell r="M2596" t="str">
            <v>Usages Non alimentaires biomasse-Biocarburants-Pomme de terre utilisée en production d'éthanol-kt-S4</v>
          </cell>
        </row>
        <row r="2597">
          <cell r="M2597" t="str">
            <v>Usages Non alimentaires biomasse-Biocarburants-Sucre utilisé en production d'éthanol-kt-TEND</v>
          </cell>
        </row>
        <row r="2598">
          <cell r="M2598" t="str">
            <v>Usages Non alimentaires biomasse-Biocarburants-Sucre utilisé en production d'éthanol-kt-S1</v>
          </cell>
        </row>
        <row r="2599">
          <cell r="M2599" t="str">
            <v>Usages Non alimentaires biomasse-Biocarburants-Sucre utilisé en production d'éthanol-kt-S2</v>
          </cell>
        </row>
        <row r="2600">
          <cell r="M2600" t="str">
            <v>Usages Non alimentaires biomasse-Biocarburants-Sucre utilisé en production d'éthanol-kt-S3</v>
          </cell>
        </row>
        <row r="2601">
          <cell r="M2601" t="str">
            <v>Usages Non alimentaires biomasse-Biocarburants-Sucre utilisé en production d'éthanol-kt-S4</v>
          </cell>
        </row>
        <row r="2602">
          <cell r="M2602" t="str">
            <v>Usages Non alimentaires biomasse-Méthanisation-CIVE méthanisée-kt MS-TEND</v>
          </cell>
        </row>
        <row r="2603">
          <cell r="M2603" t="str">
            <v>Usages Non alimentaires biomasse-Méthanisation-CIVE méthanisée-kt MS-S1</v>
          </cell>
        </row>
        <row r="2604">
          <cell r="M2604" t="str">
            <v>Usages Non alimentaires biomasse-Méthanisation-CIVE méthanisée-kt MS-S2</v>
          </cell>
        </row>
        <row r="2605">
          <cell r="M2605" t="str">
            <v>Usages Non alimentaires biomasse-Méthanisation-CIVE méthanisée-kt MS-S3</v>
          </cell>
        </row>
        <row r="2606">
          <cell r="M2606" t="str">
            <v>Usages Non alimentaires biomasse-Méthanisation-CIVE méthanisée-kt MS-S4</v>
          </cell>
        </row>
        <row r="2607">
          <cell r="M2607" t="str">
            <v>Usages Non alimentaires biomasse-Méthanisation-Fourrages méthanisés-kt MS-TEND</v>
          </cell>
        </row>
        <row r="2608">
          <cell r="M2608" t="str">
            <v>Usages Non alimentaires biomasse-Méthanisation-Fourrages méthanisés-kt MS-S1</v>
          </cell>
        </row>
        <row r="2609">
          <cell r="M2609" t="str">
            <v>Usages Non alimentaires biomasse-Méthanisation-Fourrages méthanisés-kt MS-S2</v>
          </cell>
        </row>
        <row r="2610">
          <cell r="M2610" t="str">
            <v>Usages Non alimentaires biomasse-Méthanisation-Fourrages méthanisés-kt MS-S3</v>
          </cell>
        </row>
        <row r="2611">
          <cell r="M2611" t="str">
            <v>Usages Non alimentaires biomasse-Méthanisation-Fourrages méthanisés-kt MS-S4</v>
          </cell>
        </row>
        <row r="2612">
          <cell r="M2612" t="str">
            <v>Usages Non alimentaires biomasse-Méthanisation-Fumier méthanisé-kt MS-TEND</v>
          </cell>
        </row>
        <row r="2613">
          <cell r="M2613" t="str">
            <v>Usages Non alimentaires biomasse-Méthanisation-Fumier méthanisé-kt MS-S1</v>
          </cell>
        </row>
        <row r="2614">
          <cell r="M2614" t="str">
            <v>Usages Non alimentaires biomasse-Méthanisation-Fumier méthanisé-kt MS-S2</v>
          </cell>
        </row>
        <row r="2615">
          <cell r="M2615" t="str">
            <v>Usages Non alimentaires biomasse-Méthanisation-Fumier méthanisé-kt MS-S3</v>
          </cell>
        </row>
        <row r="2616">
          <cell r="M2616" t="str">
            <v>Usages Non alimentaires biomasse-Méthanisation-Fumier méthanisé-kt MS-S4</v>
          </cell>
        </row>
        <row r="2617">
          <cell r="M2617" t="str">
            <v>Usages Non alimentaires biomasse-Méthanisation-Herbe méthanisée-kt MS-TEND</v>
          </cell>
        </row>
        <row r="2618">
          <cell r="M2618" t="str">
            <v>Usages Non alimentaires biomasse-Méthanisation-Herbe méthanisée-kt MS-S1</v>
          </cell>
        </row>
        <row r="2619">
          <cell r="M2619" t="str">
            <v>Usages Non alimentaires biomasse-Méthanisation-Herbe méthanisée-kt MS-S2</v>
          </cell>
        </row>
        <row r="2620">
          <cell r="M2620" t="str">
            <v>Usages Non alimentaires biomasse-Méthanisation-Herbe méthanisée-kt MS-S3</v>
          </cell>
        </row>
        <row r="2621">
          <cell r="M2621" t="str">
            <v>Usages Non alimentaires biomasse-Méthanisation-Herbe méthanisée-kt MS-S4</v>
          </cell>
        </row>
        <row r="2622">
          <cell r="M2622" t="str">
            <v>Usages Non alimentaires biomasse-Méthanisation-Lisier méthanisé-kt MS-TEND</v>
          </cell>
        </row>
        <row r="2623">
          <cell r="M2623" t="str">
            <v>Usages Non alimentaires biomasse-Méthanisation-Lisier méthanisé-kt MS-S1</v>
          </cell>
        </row>
        <row r="2624">
          <cell r="M2624" t="str">
            <v>Usages Non alimentaires biomasse-Méthanisation-Lisier méthanisé-kt MS-S2</v>
          </cell>
        </row>
        <row r="2625">
          <cell r="M2625" t="str">
            <v>Usages Non alimentaires biomasse-Méthanisation-Lisier méthanisé-kt MS-S3</v>
          </cell>
        </row>
        <row r="2626">
          <cell r="M2626" t="str">
            <v>Usages Non alimentaires biomasse-Méthanisation-Lisier méthanisé-kt MS-S4</v>
          </cell>
        </row>
        <row r="2627">
          <cell r="M2627" t="str">
            <v>Usages Non alimentaires biomasse-Méthanisation-Production de biogaz - CIVE-TWh-TEND</v>
          </cell>
        </row>
        <row r="2628">
          <cell r="M2628" t="str">
            <v>Usages Non alimentaires biomasse-Méthanisation-Production de biogaz - CIVE-TWh-S1</v>
          </cell>
        </row>
        <row r="2629">
          <cell r="M2629" t="str">
            <v>Usages Non alimentaires biomasse-Méthanisation-Production de biogaz - CIVE-TWh-S2</v>
          </cell>
        </row>
        <row r="2630">
          <cell r="M2630" t="str">
            <v>Usages Non alimentaires biomasse-Méthanisation-Production de biogaz - CIVE-TWh-S3</v>
          </cell>
        </row>
        <row r="2631">
          <cell r="M2631" t="str">
            <v>Usages Non alimentaires biomasse-Méthanisation-Production de biogaz - CIVE-TWh-S4</v>
          </cell>
        </row>
        <row r="2632">
          <cell r="M2632" t="str">
            <v>Usages Non alimentaires biomasse-Méthanisation-Production de biogaz - déjections-TWh-TEND</v>
          </cell>
        </row>
        <row r="2633">
          <cell r="M2633" t="str">
            <v>Usages Non alimentaires biomasse-Méthanisation-Production de biogaz - déjections-TWh-S1</v>
          </cell>
        </row>
        <row r="2634">
          <cell r="M2634" t="str">
            <v>Usages Non alimentaires biomasse-Méthanisation-Production de biogaz - déjections-TWh-S2</v>
          </cell>
        </row>
        <row r="2635">
          <cell r="M2635" t="str">
            <v>Usages Non alimentaires biomasse-Méthanisation-Production de biogaz - déjections-TWh-S3</v>
          </cell>
        </row>
        <row r="2636">
          <cell r="M2636" t="str">
            <v>Usages Non alimentaires biomasse-Méthanisation-Production de biogaz - déjections-TWh-S4</v>
          </cell>
        </row>
        <row r="2637">
          <cell r="M2637" t="str">
            <v>Usages Non alimentaires biomasse-Méthanisation-Production de biogaz - fourrages-TWh-TEND</v>
          </cell>
        </row>
        <row r="2638">
          <cell r="M2638" t="str">
            <v>Usages Non alimentaires biomasse-Méthanisation-Production de biogaz - fourrages-TWh-S1</v>
          </cell>
        </row>
        <row r="2639">
          <cell r="M2639" t="str">
            <v>Usages Non alimentaires biomasse-Méthanisation-Production de biogaz - fourrages-TWh-S2</v>
          </cell>
        </row>
        <row r="2640">
          <cell r="M2640" t="str">
            <v>Usages Non alimentaires biomasse-Méthanisation-Production de biogaz - fourrages-TWh-S3</v>
          </cell>
        </row>
        <row r="2641">
          <cell r="M2641" t="str">
            <v>Usages Non alimentaires biomasse-Méthanisation-Production de biogaz - fourrages-TWh-S4</v>
          </cell>
        </row>
        <row r="2642">
          <cell r="M2642" t="str">
            <v>Usages Non alimentaires biomasse-Méthanisation-Production de biogaz - herbe-TWh-TEND</v>
          </cell>
        </row>
        <row r="2643">
          <cell r="M2643" t="str">
            <v>Usages Non alimentaires biomasse-Méthanisation-Production de biogaz - herbe-TWh-S1</v>
          </cell>
        </row>
        <row r="2644">
          <cell r="M2644" t="str">
            <v>Usages Non alimentaires biomasse-Méthanisation-Production de biogaz - herbe-TWh-S2</v>
          </cell>
        </row>
        <row r="2645">
          <cell r="M2645" t="str">
            <v>Usages Non alimentaires biomasse-Méthanisation-Production de biogaz - herbe-TWh-S3</v>
          </cell>
        </row>
        <row r="2646">
          <cell r="M2646" t="str">
            <v>Usages Non alimentaires biomasse-Méthanisation-Production de biogaz - herbe-TWh-S4</v>
          </cell>
        </row>
        <row r="2647">
          <cell r="M2647" t="str">
            <v>Usages Non alimentaires biomasse-Méthanisation-Production de biogaz - résidus de culture-TWh-TEND</v>
          </cell>
        </row>
        <row r="2648">
          <cell r="M2648" t="str">
            <v>Usages Non alimentaires biomasse-Méthanisation-Production de biogaz - résidus de culture-TWh-S1</v>
          </cell>
        </row>
        <row r="2649">
          <cell r="M2649" t="str">
            <v>Usages Non alimentaires biomasse-Méthanisation-Production de biogaz - résidus de culture-TWh-S2</v>
          </cell>
        </row>
        <row r="2650">
          <cell r="M2650" t="str">
            <v>Usages Non alimentaires biomasse-Méthanisation-Production de biogaz - résidus de culture-TWh-S3</v>
          </cell>
        </row>
        <row r="2651">
          <cell r="M2651" t="str">
            <v>Usages Non alimentaires biomasse-Méthanisation-Production de biogaz - résidus de culture-TWh-S4</v>
          </cell>
        </row>
        <row r="2652">
          <cell r="M2652" t="str">
            <v>Usages Non alimentaires biomasse-Méthanisation-Proportion de CIVE méthanisées-%-TEND</v>
          </cell>
        </row>
        <row r="2653">
          <cell r="M2653" t="str">
            <v>Usages Non alimentaires biomasse-Méthanisation-Proportion de CIVE méthanisées-%-S1</v>
          </cell>
        </row>
        <row r="2654">
          <cell r="M2654" t="str">
            <v>Usages Non alimentaires biomasse-Méthanisation-Proportion de CIVE méthanisées-%-S2</v>
          </cell>
        </row>
        <row r="2655">
          <cell r="M2655" t="str">
            <v>Usages Non alimentaires biomasse-Méthanisation-Proportion de CIVE méthanisées-%-S3</v>
          </cell>
        </row>
        <row r="2656">
          <cell r="M2656" t="str">
            <v>Usages Non alimentaires biomasse-Méthanisation-Proportion de CIVE méthanisées-%-S4</v>
          </cell>
        </row>
        <row r="2657">
          <cell r="M2657" t="str">
            <v>Usages Non alimentaires biomasse-Méthanisation-Proportion de déjections méthanisées-%-TEND</v>
          </cell>
        </row>
        <row r="2658">
          <cell r="M2658" t="str">
            <v>Usages Non alimentaires biomasse-Méthanisation-Proportion de déjections méthanisées-%-S1</v>
          </cell>
        </row>
        <row r="2659">
          <cell r="M2659" t="str">
            <v>Usages Non alimentaires biomasse-Méthanisation-Proportion de déjections méthanisées-%-S2</v>
          </cell>
        </row>
        <row r="2660">
          <cell r="M2660" t="str">
            <v>Usages Non alimentaires biomasse-Méthanisation-Proportion de déjections méthanisées-%-S3</v>
          </cell>
        </row>
        <row r="2661">
          <cell r="M2661" t="str">
            <v>Usages Non alimentaires biomasse-Méthanisation-Proportion de déjections méthanisées-%-S4</v>
          </cell>
        </row>
        <row r="2662">
          <cell r="M2662" t="str">
            <v>Usages Non alimentaires biomasse-Méthanisation-Proportion de fourrages méthanisés-%-TEND</v>
          </cell>
        </row>
        <row r="2663">
          <cell r="M2663" t="str">
            <v>Usages Non alimentaires biomasse-Méthanisation-Proportion de fourrages méthanisés-%-S1</v>
          </cell>
        </row>
        <row r="2664">
          <cell r="M2664" t="str">
            <v>Usages Non alimentaires biomasse-Méthanisation-Proportion de fourrages méthanisés-%-S2</v>
          </cell>
        </row>
        <row r="2665">
          <cell r="M2665" t="str">
            <v>Usages Non alimentaires biomasse-Méthanisation-Proportion de fourrages méthanisés-%-S3</v>
          </cell>
        </row>
        <row r="2666">
          <cell r="M2666" t="str">
            <v>Usages Non alimentaires biomasse-Méthanisation-Proportion de fourrages méthanisés-%-S4</v>
          </cell>
        </row>
        <row r="2667">
          <cell r="M2667" t="str">
            <v>Usages Non alimentaires biomasse-Méthanisation-Proportion de résidus de culture méthanisés-%-TEND</v>
          </cell>
        </row>
        <row r="2668">
          <cell r="M2668" t="str">
            <v>Usages Non alimentaires biomasse-Méthanisation-Proportion de résidus de culture méthanisés-%-S1</v>
          </cell>
        </row>
        <row r="2669">
          <cell r="M2669" t="str">
            <v>Usages Non alimentaires biomasse-Méthanisation-Proportion de résidus de culture méthanisés-%-S2</v>
          </cell>
        </row>
        <row r="2670">
          <cell r="M2670" t="str">
            <v>Usages Non alimentaires biomasse-Méthanisation-Proportion de résidus de culture méthanisés-%-S3</v>
          </cell>
        </row>
        <row r="2671">
          <cell r="M2671" t="str">
            <v>Usages Non alimentaires biomasse-Méthanisation-Proportion de résidus de culture méthanisés-%-S4</v>
          </cell>
        </row>
        <row r="2672">
          <cell r="M2672" t="str">
            <v>Usages Non alimentaires biomasse-Méthanisation-Proportion d'herbe méthanisée-%-TEND</v>
          </cell>
        </row>
        <row r="2673">
          <cell r="M2673" t="str">
            <v>Usages Non alimentaires biomasse-Méthanisation-Proportion d'herbe méthanisée-%-S1</v>
          </cell>
        </row>
        <row r="2674">
          <cell r="M2674" t="str">
            <v>Usages Non alimentaires biomasse-Méthanisation-Proportion d'herbe méthanisée-%-S2</v>
          </cell>
        </row>
        <row r="2675">
          <cell r="M2675" t="str">
            <v>Usages Non alimentaires biomasse-Méthanisation-Proportion d'herbe méthanisée-%-S3</v>
          </cell>
        </row>
        <row r="2676">
          <cell r="M2676" t="str">
            <v>Usages Non alimentaires biomasse-Méthanisation-Proportion d'herbe méthanisée-%-S4</v>
          </cell>
        </row>
        <row r="2677">
          <cell r="M2677" t="str">
            <v>Usages Non alimentaires biomasse-Méthanisation-Résidus de culture méthanisés-kt MS-TEND</v>
          </cell>
        </row>
        <row r="2678">
          <cell r="M2678" t="str">
            <v>Usages Non alimentaires biomasse-Méthanisation-Résidus de culture méthanisés-kt MS-S1</v>
          </cell>
        </row>
        <row r="2679">
          <cell r="M2679" t="str">
            <v>Usages Non alimentaires biomasse-Méthanisation-Résidus de culture méthanisés-kt MS-S2</v>
          </cell>
        </row>
        <row r="2680">
          <cell r="M2680" t="str">
            <v>Usages Non alimentaires biomasse-Méthanisation-Résidus de culture méthanisés-kt MS-S3</v>
          </cell>
        </row>
        <row r="2681">
          <cell r="M2681" t="str">
            <v>Usages Non alimentaires biomasse-Méthanisation-Résidus de culture méthanisés-kt MS-S4</v>
          </cell>
        </row>
        <row r="2682">
          <cell r="M2682" t="str">
            <v>Utilisation du territoire-Détail SAU-Arboriculture-kha-TEND</v>
          </cell>
        </row>
        <row r="2683">
          <cell r="M2683" t="str">
            <v>Utilisation du territoire-Détail SAU-Arboriculture-kha-S1</v>
          </cell>
        </row>
        <row r="2684">
          <cell r="M2684" t="str">
            <v>Utilisation du territoire-Détail SAU-Arboriculture-kha-S2</v>
          </cell>
        </row>
        <row r="2685">
          <cell r="M2685" t="str">
            <v>Utilisation du territoire-Détail SAU-Arboriculture-kha-S3</v>
          </cell>
        </row>
        <row r="2686">
          <cell r="M2686" t="str">
            <v>Utilisation du territoire-Détail SAU-Arboriculture-kha-S4</v>
          </cell>
        </row>
        <row r="2687">
          <cell r="M2687" t="str">
            <v>Utilisation du territoire-Détail SAU-Betteraves industrielles-kha-TEND</v>
          </cell>
        </row>
        <row r="2688">
          <cell r="M2688" t="str">
            <v>Utilisation du territoire-Détail SAU-Betteraves industrielles-kha-S1</v>
          </cell>
        </row>
        <row r="2689">
          <cell r="M2689" t="str">
            <v>Utilisation du territoire-Détail SAU-Betteraves industrielles-kha-S2</v>
          </cell>
        </row>
        <row r="2690">
          <cell r="M2690" t="str">
            <v>Utilisation du territoire-Détail SAU-Betteraves industrielles-kha-S3</v>
          </cell>
        </row>
        <row r="2691">
          <cell r="M2691" t="str">
            <v>Utilisation du territoire-Détail SAU-Betteraves industrielles-kha-S4</v>
          </cell>
        </row>
        <row r="2692">
          <cell r="M2692" t="str">
            <v>Utilisation du territoire-Détail SAU-blé dur-kha-TEND</v>
          </cell>
        </row>
        <row r="2693">
          <cell r="M2693" t="str">
            <v>Utilisation du territoire-Détail SAU-blé dur-kha-S1</v>
          </cell>
        </row>
        <row r="2694">
          <cell r="M2694" t="str">
            <v>Utilisation du territoire-Détail SAU-blé dur-kha-S2</v>
          </cell>
        </row>
        <row r="2695">
          <cell r="M2695" t="str">
            <v>Utilisation du territoire-Détail SAU-blé dur-kha-S3</v>
          </cell>
        </row>
        <row r="2696">
          <cell r="M2696" t="str">
            <v>Utilisation du territoire-Détail SAU-blé dur-kha-S4</v>
          </cell>
        </row>
        <row r="2697">
          <cell r="M2697" t="str">
            <v>Utilisation du territoire-Détail SAU-blé tendre-kha-TEND</v>
          </cell>
        </row>
        <row r="2698">
          <cell r="M2698" t="str">
            <v>Utilisation du territoire-Détail SAU-blé tendre-kha-S1</v>
          </cell>
        </row>
        <row r="2699">
          <cell r="M2699" t="str">
            <v>Utilisation du territoire-Détail SAU-blé tendre-kha-S2</v>
          </cell>
        </row>
        <row r="2700">
          <cell r="M2700" t="str">
            <v>Utilisation du territoire-Détail SAU-blé tendre-kha-S4</v>
          </cell>
        </row>
        <row r="2701">
          <cell r="M2701" t="str">
            <v>Utilisation du territoire-Détail SAU-blé tendre-kha-S3</v>
          </cell>
        </row>
        <row r="2702">
          <cell r="M2702" t="str">
            <v>Utilisation du territoire-Détail SAU-Céréales-kha-TEND</v>
          </cell>
        </row>
        <row r="2703">
          <cell r="M2703" t="str">
            <v>Utilisation du territoire-Détail SAU-Céréales-kha-S1</v>
          </cell>
        </row>
        <row r="2704">
          <cell r="M2704" t="str">
            <v>Utilisation du territoire-Détail SAU-Céréales-kha-S2</v>
          </cell>
        </row>
        <row r="2705">
          <cell r="M2705" t="str">
            <v>Utilisation du territoire-Détail SAU-Céréales-kha-S3</v>
          </cell>
        </row>
        <row r="2706">
          <cell r="M2706" t="str">
            <v>Utilisation du territoire-Détail SAU-Céréales-kha-S4</v>
          </cell>
        </row>
        <row r="2707">
          <cell r="M2707" t="str">
            <v>Utilisation du territoire-Détail SAU-colza-kha-TEND</v>
          </cell>
        </row>
        <row r="2708">
          <cell r="M2708" t="str">
            <v>Utilisation du territoire-Détail SAU-colza-kha-S1</v>
          </cell>
        </row>
        <row r="2709">
          <cell r="M2709" t="str">
            <v>Utilisation du territoire-Détail SAU-colza-kha-S2</v>
          </cell>
        </row>
        <row r="2710">
          <cell r="M2710" t="str">
            <v>Utilisation du territoire-Détail SAU-colza-kha-S3</v>
          </cell>
        </row>
        <row r="2711">
          <cell r="M2711" t="str">
            <v>Utilisation du territoire-Détail SAU-colza-kha-S4</v>
          </cell>
        </row>
        <row r="2712">
          <cell r="M2712" t="str">
            <v>Utilisation du territoire-Détail SAU-Cultures fourragères-kha-TEND</v>
          </cell>
        </row>
        <row r="2713">
          <cell r="M2713" t="str">
            <v>Utilisation du territoire-Détail SAU-Cultures fourragères-kha-S1</v>
          </cell>
        </row>
        <row r="2714">
          <cell r="M2714" t="str">
            <v>Utilisation du territoire-Détail SAU-Cultures fourragères-kha-S2</v>
          </cell>
        </row>
        <row r="2715">
          <cell r="M2715" t="str">
            <v>Utilisation du territoire-Détail SAU-Cultures fourragères-kha-S3</v>
          </cell>
        </row>
        <row r="2716">
          <cell r="M2716" t="str">
            <v>Utilisation du territoire-Détail SAU-Cultures fourragères-kha-S4</v>
          </cell>
        </row>
        <row r="2717">
          <cell r="M2717" t="str">
            <v>Utilisation du territoire-Détail SAU-Cultures industrielles-kha-TEND</v>
          </cell>
        </row>
        <row r="2718">
          <cell r="M2718" t="str">
            <v>Utilisation du territoire-Détail SAU-Cultures industrielles-kha-S1</v>
          </cell>
        </row>
        <row r="2719">
          <cell r="M2719" t="str">
            <v>Utilisation du territoire-Détail SAU-Cultures industrielles-kha-S2</v>
          </cell>
        </row>
        <row r="2720">
          <cell r="M2720" t="str">
            <v>Utilisation du territoire-Détail SAU-Cultures industrielles-kha-S3</v>
          </cell>
        </row>
        <row r="2721">
          <cell r="M2721" t="str">
            <v>Utilisation du territoire-Détail SAU-Cultures industrielles-kha-S4</v>
          </cell>
        </row>
        <row r="2722">
          <cell r="M2722" t="str">
            <v>Utilisation du territoire-Détail SAU-Cultures maraichères-kha-TEND</v>
          </cell>
        </row>
        <row r="2723">
          <cell r="M2723" t="str">
            <v>Utilisation du territoire-Détail SAU-Cultures maraichères-kha-S1</v>
          </cell>
        </row>
        <row r="2724">
          <cell r="M2724" t="str">
            <v>Utilisation du territoire-Détail SAU-Cultures maraichères-kha-S2</v>
          </cell>
        </row>
        <row r="2725">
          <cell r="M2725" t="str">
            <v>Utilisation du territoire-Détail SAU-Cultures maraichères-kha-S3</v>
          </cell>
        </row>
        <row r="2726">
          <cell r="M2726" t="str">
            <v>Utilisation du territoire-Détail SAU-Cultures maraichères-kha-S4</v>
          </cell>
        </row>
        <row r="2727">
          <cell r="M2727" t="str">
            <v>Utilisation du territoire-Détail SAU-cultures maraîchères sous serre chauffée-kha-TEND</v>
          </cell>
        </row>
        <row r="2728">
          <cell r="M2728" t="str">
            <v>Utilisation du territoire-Détail SAU-cultures maraîchères sous serre chauffée-kha-S1</v>
          </cell>
        </row>
        <row r="2729">
          <cell r="M2729" t="str">
            <v>Utilisation du territoire-Détail SAU-cultures maraîchères sous serre chauffée-kha-S2</v>
          </cell>
        </row>
        <row r="2730">
          <cell r="M2730" t="str">
            <v>Utilisation du territoire-Détail SAU-cultures maraîchères sous serre chauffée-kha-S3</v>
          </cell>
        </row>
        <row r="2731">
          <cell r="M2731" t="str">
            <v>Utilisation du territoire-Détail SAU-cultures maraîchères sous serre chauffée-kha-S4</v>
          </cell>
        </row>
        <row r="2732">
          <cell r="M2732" t="str">
            <v>Utilisation du territoire-Détail SAU-Cultures permanentes-kha-TEND</v>
          </cell>
        </row>
        <row r="2733">
          <cell r="M2733" t="str">
            <v>Utilisation du territoire-Détail SAU-Cultures permanentes-kha-S1</v>
          </cell>
        </row>
        <row r="2734">
          <cell r="M2734" t="str">
            <v>Utilisation du territoire-Détail SAU-Cultures permanentes-kha-S2</v>
          </cell>
        </row>
        <row r="2735">
          <cell r="M2735" t="str">
            <v>Utilisation du territoire-Détail SAU-Cultures permanentes-kha-S3</v>
          </cell>
        </row>
        <row r="2736">
          <cell r="M2736" t="str">
            <v>Utilisation du territoire-Détail SAU-Cultures permanentes-kha-S4</v>
          </cell>
        </row>
        <row r="2737">
          <cell r="M2737" t="str">
            <v>Utilisation du territoire-Détail SAU-Féveroles et fèves-kha-TEND</v>
          </cell>
        </row>
        <row r="2738">
          <cell r="M2738" t="str">
            <v>Utilisation du territoire-Détail SAU-Féveroles et fèves-kha-S1</v>
          </cell>
        </row>
        <row r="2739">
          <cell r="M2739" t="str">
            <v>Utilisation du territoire-Détail SAU-Féveroles et fèves-kha-S2</v>
          </cell>
        </row>
        <row r="2740">
          <cell r="M2740" t="str">
            <v>Utilisation du territoire-Détail SAU-Féveroles et fèves-kha-S3</v>
          </cell>
        </row>
        <row r="2741">
          <cell r="M2741" t="str">
            <v>Utilisation du territoire-Détail SAU-Féveroles et fèves-kha-S4</v>
          </cell>
        </row>
        <row r="2742">
          <cell r="M2742" t="str">
            <v>Utilisation du territoire-Détail SAU-Jachères-kha-TEND</v>
          </cell>
        </row>
        <row r="2743">
          <cell r="M2743" t="str">
            <v>Utilisation du territoire-Détail SAU-Jachères-kha-S1</v>
          </cell>
        </row>
        <row r="2744">
          <cell r="M2744" t="str">
            <v>Utilisation du territoire-Détail SAU-Jachères-kha-S2</v>
          </cell>
        </row>
        <row r="2745">
          <cell r="M2745" t="str">
            <v>Utilisation du territoire-Détail SAU-Jachères-kha-S3</v>
          </cell>
        </row>
        <row r="2746">
          <cell r="M2746" t="str">
            <v>Utilisation du territoire-Détail SAU-Jachères-kha-S4</v>
          </cell>
        </row>
        <row r="2747">
          <cell r="M2747" t="str">
            <v>Utilisation du territoire-Détail SAU-Légumes frais-kha-TEND</v>
          </cell>
        </row>
        <row r="2748">
          <cell r="M2748" t="str">
            <v>Utilisation du territoire-Détail SAU-Légumes frais-kha-S1</v>
          </cell>
        </row>
        <row r="2749">
          <cell r="M2749" t="str">
            <v>Utilisation du territoire-Détail SAU-Légumes frais-kha-S2</v>
          </cell>
        </row>
        <row r="2750">
          <cell r="M2750" t="str">
            <v>Utilisation du territoire-Détail SAU-Légumes frais-kha-S3</v>
          </cell>
        </row>
        <row r="2751">
          <cell r="M2751" t="str">
            <v>Utilisation du territoire-Détail SAU-Légumes frais-kha-S4</v>
          </cell>
        </row>
        <row r="2752">
          <cell r="M2752" t="str">
            <v>Utilisation du territoire-Détail SAU-Légumes secs-kha-TEND</v>
          </cell>
        </row>
        <row r="2753">
          <cell r="M2753" t="str">
            <v>Utilisation du territoire-Détail SAU-Légumes secs-kha-S1</v>
          </cell>
        </row>
        <row r="2754">
          <cell r="M2754" t="str">
            <v>Utilisation du territoire-Détail SAU-Légumes secs-kha-S2</v>
          </cell>
        </row>
        <row r="2755">
          <cell r="M2755" t="str">
            <v>Utilisation du territoire-Détail SAU-Légumes secs-kha-S3</v>
          </cell>
        </row>
        <row r="2756">
          <cell r="M2756" t="str">
            <v>Utilisation du territoire-Détail SAU-Légumes secs-kha-S4</v>
          </cell>
        </row>
        <row r="2757">
          <cell r="M2757" t="str">
            <v>Utilisation du territoire-Détail SAU-maïs (grain et semence)-kha-TEND</v>
          </cell>
        </row>
        <row r="2758">
          <cell r="M2758" t="str">
            <v>Utilisation du territoire-Détail SAU-maïs (grain et semence)-kha-S1</v>
          </cell>
        </row>
        <row r="2759">
          <cell r="M2759" t="str">
            <v>Utilisation du territoire-Détail SAU-maïs (grain et semence)-kha-S2</v>
          </cell>
        </row>
        <row r="2760">
          <cell r="M2760" t="str">
            <v>Utilisation du territoire-Détail SAU-maïs (grain et semence)-kha-S3</v>
          </cell>
        </row>
        <row r="2761">
          <cell r="M2761" t="str">
            <v>Utilisation du territoire-Détail SAU-maïs (grain et semence)-kha-S4</v>
          </cell>
        </row>
        <row r="2762">
          <cell r="M2762" t="str">
            <v>Utilisation du territoire-Détail SAU-Maïs fourrage-kha-TEND</v>
          </cell>
        </row>
        <row r="2763">
          <cell r="M2763" t="str">
            <v>Utilisation du territoire-Détail SAU-Maïs fourrage-kha-S1</v>
          </cell>
        </row>
        <row r="2764">
          <cell r="M2764" t="str">
            <v>Utilisation du territoire-Détail SAU-Maïs fourrage-kha-S2</v>
          </cell>
        </row>
        <row r="2765">
          <cell r="M2765" t="str">
            <v>Utilisation du territoire-Détail SAU-Maïs fourrage-kha-S3</v>
          </cell>
        </row>
        <row r="2766">
          <cell r="M2766" t="str">
            <v>Utilisation du territoire-Détail SAU-Maïs fourrage-kha-S4</v>
          </cell>
        </row>
        <row r="2767">
          <cell r="M2767" t="str">
            <v>Utilisation du territoire-Détail SAU-Oléagineux-kha-TEND</v>
          </cell>
        </row>
        <row r="2768">
          <cell r="M2768" t="str">
            <v>Utilisation du territoire-Détail SAU-Oléagineux-kha-S1</v>
          </cell>
        </row>
        <row r="2769">
          <cell r="M2769" t="str">
            <v>Utilisation du territoire-Détail SAU-Oléagineux-kha-S2</v>
          </cell>
        </row>
        <row r="2770">
          <cell r="M2770" t="str">
            <v>Utilisation du territoire-Détail SAU-Oléagineux-kha-S3</v>
          </cell>
        </row>
        <row r="2771">
          <cell r="M2771" t="str">
            <v>Utilisation du territoire-Détail SAU-Oléagineux-kha-S4</v>
          </cell>
        </row>
        <row r="2772">
          <cell r="M2772" t="str">
            <v>Utilisation du territoire-Détail SAU-Orge et escourgeon-kha-TEND</v>
          </cell>
        </row>
        <row r="2773">
          <cell r="M2773" t="str">
            <v>Utilisation du territoire-Détail SAU-Orge et escourgeon-kha-S1</v>
          </cell>
        </row>
        <row r="2774">
          <cell r="M2774" t="str">
            <v>Utilisation du territoire-Détail SAU-Orge et escourgeon-kha-S2</v>
          </cell>
        </row>
        <row r="2775">
          <cell r="M2775" t="str">
            <v>Utilisation du territoire-Détail SAU-Orge et escourgeon-kha-S3</v>
          </cell>
        </row>
        <row r="2776">
          <cell r="M2776" t="str">
            <v>Utilisation du territoire-Détail SAU-Orge et escourgeon-kha-S4</v>
          </cell>
        </row>
        <row r="2777">
          <cell r="M2777" t="str">
            <v>Utilisation du territoire-Détail SAU-Pois protéagineux-kha-TEND</v>
          </cell>
        </row>
        <row r="2778">
          <cell r="M2778" t="str">
            <v>Utilisation du territoire-Détail SAU-Pois protéagineux-kha-S1</v>
          </cell>
        </row>
        <row r="2779">
          <cell r="M2779" t="str">
            <v>Utilisation du territoire-Détail SAU-Pois protéagineux-kha-S2</v>
          </cell>
        </row>
        <row r="2780">
          <cell r="M2780" t="str">
            <v>Utilisation du territoire-Détail SAU-Pois protéagineux-kha-S3</v>
          </cell>
        </row>
        <row r="2781">
          <cell r="M2781" t="str">
            <v>Utilisation du territoire-Détail SAU-Pois protéagineux-kha-S4</v>
          </cell>
        </row>
        <row r="2782">
          <cell r="M2782" t="str">
            <v>Utilisation du territoire-Détail SAU-Pomme de terre-kha-TEND</v>
          </cell>
        </row>
        <row r="2783">
          <cell r="M2783" t="str">
            <v>Utilisation du territoire-Détail SAU-Pomme de terre-kha-S1</v>
          </cell>
        </row>
        <row r="2784">
          <cell r="M2784" t="str">
            <v>Utilisation du territoire-Détail SAU-Pomme de terre-kha-S2</v>
          </cell>
        </row>
        <row r="2785">
          <cell r="M2785" t="str">
            <v>Utilisation du territoire-Détail SAU-Pomme de terre-kha-S3</v>
          </cell>
        </row>
        <row r="2786">
          <cell r="M2786" t="str">
            <v>Utilisation du territoire-Détail SAU-Pomme de terre-kha-S4</v>
          </cell>
        </row>
        <row r="2787">
          <cell r="M2787" t="str">
            <v>Utilisation du territoire-Détail SAU-Prairie naturelle productive-kha-TEND</v>
          </cell>
        </row>
        <row r="2788">
          <cell r="M2788" t="str">
            <v>Utilisation du territoire-Détail SAU-Prairie naturelle productive-kha-S1</v>
          </cell>
        </row>
        <row r="2789">
          <cell r="M2789" t="str">
            <v>Utilisation du territoire-Détail SAU-Prairie naturelle productive-kha-S2</v>
          </cell>
        </row>
        <row r="2790">
          <cell r="M2790" t="str">
            <v>Utilisation du territoire-Détail SAU-Prairie naturelle productive-kha-S3</v>
          </cell>
        </row>
        <row r="2791">
          <cell r="M2791" t="str">
            <v>Utilisation du territoire-Détail SAU-Prairie naturelle productive-kha-S4</v>
          </cell>
        </row>
        <row r="2792">
          <cell r="M2792" t="str">
            <v>Utilisation du territoire-Détail SAU-Prairie peu productive, parcours et alpages-kha-TEND</v>
          </cell>
        </row>
        <row r="2793">
          <cell r="M2793" t="str">
            <v>Utilisation du territoire-Détail SAU-Prairie peu productive, parcours et alpages-kha-S1</v>
          </cell>
        </row>
        <row r="2794">
          <cell r="M2794" t="str">
            <v>Utilisation du territoire-Détail SAU-Prairie peu productive, parcours et alpages-kha-S2</v>
          </cell>
        </row>
        <row r="2795">
          <cell r="M2795" t="str">
            <v>Utilisation du territoire-Détail SAU-Prairie peu productive, parcours et alpages-kha-S3</v>
          </cell>
        </row>
        <row r="2796">
          <cell r="M2796" t="str">
            <v>Utilisation du territoire-Détail SAU-Prairie peu productive, parcours et alpages-kha-S4</v>
          </cell>
        </row>
        <row r="2797">
          <cell r="M2797" t="str">
            <v>Utilisation du territoire-Détail SAU-Prairies artificielles-kha-TEND</v>
          </cell>
        </row>
        <row r="2798">
          <cell r="M2798" t="str">
            <v>Utilisation du territoire-Détail SAU-Prairies artificielles-kha-S1</v>
          </cell>
        </row>
        <row r="2799">
          <cell r="M2799" t="str">
            <v>Utilisation du territoire-Détail SAU-Prairies artificielles-kha-S2</v>
          </cell>
        </row>
        <row r="2800">
          <cell r="M2800" t="str">
            <v>Utilisation du territoire-Détail SAU-Prairies artificielles-kha-S3</v>
          </cell>
        </row>
        <row r="2801">
          <cell r="M2801" t="str">
            <v>Utilisation du territoire-Détail SAU-Prairies artificielles-kha-S4</v>
          </cell>
        </row>
        <row r="2802">
          <cell r="M2802" t="str">
            <v>Utilisation du territoire-Détail SAU-Prairies temporaires-kha-TEND</v>
          </cell>
        </row>
        <row r="2803">
          <cell r="M2803" t="str">
            <v>Utilisation du territoire-Détail SAU-Prairies temporaires-kha-S1</v>
          </cell>
        </row>
        <row r="2804">
          <cell r="M2804" t="str">
            <v>Utilisation du territoire-Détail SAU-Prairies temporaires-kha-S2</v>
          </cell>
        </row>
        <row r="2805">
          <cell r="M2805" t="str">
            <v>Utilisation du territoire-Détail SAU-Prairies temporaires-kha-S3</v>
          </cell>
        </row>
        <row r="2806">
          <cell r="M2806" t="str">
            <v>Utilisation du territoire-Détail SAU-Prairies temporaires-kha-S4</v>
          </cell>
        </row>
        <row r="2807">
          <cell r="M2807" t="str">
            <v>Utilisation du territoire-Détail SAU-Protéagineux-kha-TEND</v>
          </cell>
        </row>
        <row r="2808">
          <cell r="M2808" t="str">
            <v>Utilisation du territoire-Détail SAU-Protéagineux-kha-S1</v>
          </cell>
        </row>
        <row r="2809">
          <cell r="M2809" t="str">
            <v>Utilisation du territoire-Détail SAU-Protéagineux-kha-S2</v>
          </cell>
        </row>
        <row r="2810">
          <cell r="M2810" t="str">
            <v>Utilisation du territoire-Détail SAU-Protéagineux-kha-S3</v>
          </cell>
        </row>
        <row r="2811">
          <cell r="M2811" t="str">
            <v>Utilisation du territoire-Détail SAU-Protéagineux-kha-S4</v>
          </cell>
        </row>
        <row r="2812">
          <cell r="M2812" t="str">
            <v>Utilisation du territoire-Détail SAU-soja-kha-TEND</v>
          </cell>
        </row>
        <row r="2813">
          <cell r="M2813" t="str">
            <v>Utilisation du territoire-Détail SAU-soja-kha-S1</v>
          </cell>
        </row>
        <row r="2814">
          <cell r="M2814" t="str">
            <v>Utilisation du territoire-Détail SAU-soja-kha-S2</v>
          </cell>
        </row>
        <row r="2815">
          <cell r="M2815" t="str">
            <v>Utilisation du territoire-Détail SAU-soja-kha-S3</v>
          </cell>
        </row>
        <row r="2816">
          <cell r="M2816" t="str">
            <v>Utilisation du territoire-Détail SAU-soja-kha-S4</v>
          </cell>
        </row>
        <row r="2817">
          <cell r="M2817" t="str">
            <v>Utilisation du territoire-Détail SAU-Surfaces toujours en herbe (STH)-kha-TEND</v>
          </cell>
        </row>
        <row r="2818">
          <cell r="M2818" t="str">
            <v>Utilisation du territoire-Détail SAU-Surfaces toujours en herbe (STH)-kha-S1</v>
          </cell>
        </row>
        <row r="2819">
          <cell r="M2819" t="str">
            <v>Utilisation du territoire-Détail SAU-Surfaces toujours en herbe (STH)-kha-S2</v>
          </cell>
        </row>
        <row r="2820">
          <cell r="M2820" t="str">
            <v>Utilisation du territoire-Détail SAU-Surfaces toujours en herbe (STH)-kha-S3</v>
          </cell>
        </row>
        <row r="2821">
          <cell r="M2821" t="str">
            <v>Utilisation du territoire-Détail SAU-Surfaces toujours en herbe (STH)-kha-S4</v>
          </cell>
        </row>
        <row r="2822">
          <cell r="M2822" t="str">
            <v>Utilisation du territoire-Détail SAU-TCR ou plantes énergétiques pérennes-kha-TEND</v>
          </cell>
        </row>
        <row r="2823">
          <cell r="M2823" t="str">
            <v>Utilisation du territoire-Détail SAU-TCR ou plantes énergétiques pérennes-kha-S1</v>
          </cell>
        </row>
        <row r="2824">
          <cell r="M2824" t="str">
            <v>Utilisation du territoire-Détail SAU-TCR ou plantes énergétiques pérennes-kha-S2</v>
          </cell>
        </row>
        <row r="2825">
          <cell r="M2825" t="str">
            <v>Utilisation du territoire-Détail SAU-TCR ou plantes énergétiques pérennes-kha-S3</v>
          </cell>
        </row>
        <row r="2826">
          <cell r="M2826" t="str">
            <v>Utilisation du territoire-Détail SAU-TCR ou plantes énergétiques pérennes-kha-S4</v>
          </cell>
        </row>
        <row r="2827">
          <cell r="M2827" t="str">
            <v>Utilisation du territoire-Détail SAU-tournesol-kha-TEND</v>
          </cell>
        </row>
        <row r="2828">
          <cell r="M2828" t="str">
            <v>Utilisation du territoire-Détail SAU-tournesol-kha-S1</v>
          </cell>
        </row>
        <row r="2829">
          <cell r="M2829" t="str">
            <v>Utilisation du territoire-Détail SAU-tournesol-kha-S2</v>
          </cell>
        </row>
        <row r="2830">
          <cell r="M2830" t="str">
            <v>Utilisation du territoire-Détail SAU-tournesol-kha-S3</v>
          </cell>
        </row>
        <row r="2831">
          <cell r="M2831" t="str">
            <v>Utilisation du territoire-Détail SAU-tournesol-kha-S4</v>
          </cell>
        </row>
        <row r="2832">
          <cell r="M2832" t="str">
            <v>Utilisation du territoire-Détail SAU-triticale-kha-TEND</v>
          </cell>
        </row>
        <row r="2833">
          <cell r="M2833" t="str">
            <v>Utilisation du territoire-Détail SAU-triticale-kha-S1</v>
          </cell>
        </row>
        <row r="2834">
          <cell r="M2834" t="str">
            <v>Utilisation du territoire-Détail SAU-triticale-kha-S2</v>
          </cell>
        </row>
        <row r="2835">
          <cell r="M2835" t="str">
            <v>Utilisation du territoire-Détail SAU-triticale-kha-S3</v>
          </cell>
        </row>
        <row r="2836">
          <cell r="M2836" t="str">
            <v>Utilisation du territoire-Détail SAU-triticale-kha-S4</v>
          </cell>
        </row>
        <row r="2837">
          <cell r="M2837" t="str">
            <v>Utilisation du territoire-Détail SAU-Vignes-kha-TEND</v>
          </cell>
        </row>
        <row r="2838">
          <cell r="M2838" t="str">
            <v>Utilisation du territoire-Détail SAU-Vignes-kha-S1</v>
          </cell>
        </row>
        <row r="2839">
          <cell r="M2839" t="str">
            <v>Utilisation du territoire-Détail SAU-Vignes-kha-S2</v>
          </cell>
        </row>
        <row r="2840">
          <cell r="M2840" t="str">
            <v>Utilisation du territoire-Détail SAU-Vignes-kha-S3</v>
          </cell>
        </row>
        <row r="2841">
          <cell r="M2841" t="str">
            <v>Utilisation du territoire-Détail SAU-Vignes-kha-S4</v>
          </cell>
        </row>
        <row r="2842">
          <cell r="M2842" t="str">
            <v>Utilisation du territoire-Surface Agricole utile-Arboriculture-kha-TEND</v>
          </cell>
        </row>
        <row r="2843">
          <cell r="M2843" t="str">
            <v>Utilisation du territoire-Surface Agricole utile-Arboriculture-kha-S1</v>
          </cell>
        </row>
        <row r="2844">
          <cell r="M2844" t="str">
            <v>Utilisation du territoire-Surface Agricole utile-Arboriculture-kha-S2</v>
          </cell>
        </row>
        <row r="2845">
          <cell r="M2845" t="str">
            <v>Utilisation du territoire-Surface Agricole utile-Arboriculture-kha-S3</v>
          </cell>
        </row>
        <row r="2846">
          <cell r="M2846" t="str">
            <v>Utilisation du territoire-Surface Agricole utile-Arboriculture-kha-S4</v>
          </cell>
        </row>
        <row r="2847">
          <cell r="M2847" t="str">
            <v>Utilisation du territoire-Surface Agricole utile-Céréales-kha-TEND</v>
          </cell>
        </row>
        <row r="2848">
          <cell r="M2848" t="str">
            <v>Utilisation du territoire-Surface Agricole utile-Céréales-kha-S1</v>
          </cell>
        </row>
        <row r="2849">
          <cell r="M2849" t="str">
            <v>Utilisation du territoire-Surface Agricole utile-Céréales-kha-S2</v>
          </cell>
        </row>
        <row r="2850">
          <cell r="M2850" t="str">
            <v>Utilisation du territoire-Surface Agricole utile-Céréales-kha-S3</v>
          </cell>
        </row>
        <row r="2851">
          <cell r="M2851" t="str">
            <v>Utilisation du territoire-Surface Agricole utile-Céréales-kha-S4</v>
          </cell>
        </row>
        <row r="2852">
          <cell r="M2852" t="str">
            <v>Utilisation du territoire-Surface Agricole utile-Cultures fourragères (hors prairies cultivées de légumineuses)-kha-TEND</v>
          </cell>
        </row>
        <row r="2853">
          <cell r="M2853" t="str">
            <v>Utilisation du territoire-Surface Agricole utile-Cultures fourragères (hors prairies cultivées de légumineuses)-kha-S1</v>
          </cell>
        </row>
        <row r="2854">
          <cell r="M2854" t="str">
            <v>Utilisation du territoire-Surface Agricole utile-Cultures fourragères (hors prairies cultivées de légumineuses)-kha-S2</v>
          </cell>
        </row>
        <row r="2855">
          <cell r="M2855" t="str">
            <v>Utilisation du territoire-Surface Agricole utile-Cultures fourragères (hors prairies cultivées de légumineuses)-kha-S3</v>
          </cell>
        </row>
        <row r="2856">
          <cell r="M2856" t="str">
            <v>Utilisation du territoire-Surface Agricole utile-Cultures fourragères (hors prairies cultivées de légumineuses)-kha-S4</v>
          </cell>
        </row>
        <row r="2857">
          <cell r="M2857" t="str">
            <v>Utilisation du territoire-Surface Agricole utile-Cultures industrielles-kha-TEND</v>
          </cell>
        </row>
        <row r="2858">
          <cell r="M2858" t="str">
            <v>Utilisation du territoire-Surface Agricole utile-Cultures industrielles-kha-S1</v>
          </cell>
        </row>
        <row r="2859">
          <cell r="M2859" t="str">
            <v>Utilisation du territoire-Surface Agricole utile-Cultures industrielles-kha-S2</v>
          </cell>
        </row>
        <row r="2860">
          <cell r="M2860" t="str">
            <v>Utilisation du territoire-Surface Agricole utile-Cultures industrielles-kha-S3</v>
          </cell>
        </row>
        <row r="2861">
          <cell r="M2861" t="str">
            <v>Utilisation du territoire-Surface Agricole utile-Cultures industrielles-kha-S4</v>
          </cell>
        </row>
        <row r="2862">
          <cell r="M2862" t="str">
            <v>Utilisation du territoire-Surface Agricole utile-Légumes-kha-TEND</v>
          </cell>
        </row>
        <row r="2863">
          <cell r="M2863" t="str">
            <v>Utilisation du territoire-Surface Agricole utile-Légumes-kha-S1</v>
          </cell>
        </row>
        <row r="2864">
          <cell r="M2864" t="str">
            <v>Utilisation du territoire-Surface Agricole utile-Légumes-kha-S2</v>
          </cell>
        </row>
        <row r="2865">
          <cell r="M2865" t="str">
            <v>Utilisation du territoire-Surface Agricole utile-Légumes-kha-S3</v>
          </cell>
        </row>
        <row r="2866">
          <cell r="M2866" t="str">
            <v>Utilisation du territoire-Surface Agricole utile-Légumes-kha-S4</v>
          </cell>
        </row>
        <row r="2867">
          <cell r="M2867" t="str">
            <v>Utilisation du territoire-Surface Agricole utile-Oléagineux-kha-TEND</v>
          </cell>
        </row>
        <row r="2868">
          <cell r="M2868" t="str">
            <v>Utilisation du territoire-Surface Agricole utile-Oléagineux-kha-S1</v>
          </cell>
        </row>
        <row r="2869">
          <cell r="M2869" t="str">
            <v>Utilisation du territoire-Surface Agricole utile-Oléagineux-kha-S2</v>
          </cell>
        </row>
        <row r="2870">
          <cell r="M2870" t="str">
            <v>Utilisation du territoire-Surface Agricole utile-Oléagineux-kha-S3</v>
          </cell>
        </row>
        <row r="2871">
          <cell r="M2871" t="str">
            <v>Utilisation du territoire-Surface Agricole utile-Oléagineux-kha-S4</v>
          </cell>
        </row>
        <row r="2872">
          <cell r="M2872" t="str">
            <v>Utilisation du territoire-Surface Agricole utile-Prairie peu productive-kha-TEND</v>
          </cell>
        </row>
        <row r="2873">
          <cell r="M2873" t="str">
            <v>Utilisation du territoire-Surface Agricole utile-Prairie peu productive-kha-S1</v>
          </cell>
        </row>
        <row r="2874">
          <cell r="M2874" t="str">
            <v>Utilisation du territoire-Surface Agricole utile-Prairie peu productive-kha-S2</v>
          </cell>
        </row>
        <row r="2875">
          <cell r="M2875" t="str">
            <v>Utilisation du territoire-Surface Agricole utile-Prairie peu productive-kha-S3</v>
          </cell>
        </row>
        <row r="2876">
          <cell r="M2876" t="str">
            <v>Utilisation du territoire-Surface Agricole utile-Prairie peu productive-kha-S4</v>
          </cell>
        </row>
        <row r="2877">
          <cell r="M2877" t="str">
            <v>Utilisation du territoire-Surface Agricole utile-Prairie productive-kha-TEND</v>
          </cell>
        </row>
        <row r="2878">
          <cell r="M2878" t="str">
            <v>Utilisation du territoire-Surface Agricole utile-Prairie productive-kha-S1</v>
          </cell>
        </row>
        <row r="2879">
          <cell r="M2879" t="str">
            <v>Utilisation du territoire-Surface Agricole utile-Prairie productive-kha-S2</v>
          </cell>
        </row>
        <row r="2880">
          <cell r="M2880" t="str">
            <v>Utilisation du territoire-Surface Agricole utile-Prairie productive-kha-S3</v>
          </cell>
        </row>
        <row r="2881">
          <cell r="M2881" t="str">
            <v>Utilisation du territoire-Surface Agricole utile-Prairie productive-kha-S4</v>
          </cell>
        </row>
        <row r="2882">
          <cell r="M2882" t="str">
            <v>Utilisation du territoire-Surface Agricole utile-Prairies cultivées de légumineuses-kha-TEND</v>
          </cell>
        </row>
        <row r="2883">
          <cell r="M2883" t="str">
            <v>Utilisation du territoire-Surface Agricole utile-Prairies cultivées de légumineuses-kha-S1</v>
          </cell>
        </row>
        <row r="2884">
          <cell r="M2884" t="str">
            <v>Utilisation du territoire-Surface Agricole utile-Prairies cultivées de légumineuses-kha-S2</v>
          </cell>
        </row>
        <row r="2885">
          <cell r="M2885" t="str">
            <v>Utilisation du territoire-Surface Agricole utile-Prairies cultivées de légumineuses-kha-S3</v>
          </cell>
        </row>
        <row r="2886">
          <cell r="M2886" t="str">
            <v>Utilisation du territoire-Surface Agricole utile-Prairies cultivées de légumineuses-kha-S4</v>
          </cell>
        </row>
        <row r="2887">
          <cell r="M2887" t="str">
            <v>Utilisation du territoire-Surface Agricole utile-Protéagineux-kha-TEND</v>
          </cell>
        </row>
        <row r="2888">
          <cell r="M2888" t="str">
            <v>Utilisation du territoire-Surface Agricole utile-Protéagineux-kha-S1</v>
          </cell>
        </row>
        <row r="2889">
          <cell r="M2889" t="str">
            <v>Utilisation du territoire-Surface Agricole utile-Protéagineux-kha-S2</v>
          </cell>
        </row>
        <row r="2890">
          <cell r="M2890" t="str">
            <v>Utilisation du territoire-Surface Agricole utile-Protéagineux-kha-S3</v>
          </cell>
        </row>
        <row r="2891">
          <cell r="M2891" t="str">
            <v>Utilisation du territoire-Surface Agricole utile-Protéagineux-kha-S4</v>
          </cell>
        </row>
        <row r="2892">
          <cell r="M2892" t="str">
            <v>Utilisation du territoire-Surface Agricole utile-Vignes-kha-TEND</v>
          </cell>
        </row>
        <row r="2893">
          <cell r="M2893" t="str">
            <v>Utilisation du territoire-Surface Agricole utile-Vignes-kha-S1</v>
          </cell>
        </row>
        <row r="2894">
          <cell r="M2894" t="str">
            <v>Utilisation du territoire-Surface Agricole utile-Vignes-kha-S2</v>
          </cell>
        </row>
        <row r="2895">
          <cell r="M2895" t="str">
            <v>Utilisation du territoire-Surface Agricole utile-Vignes-kha-S3</v>
          </cell>
        </row>
        <row r="2896">
          <cell r="M2896" t="str">
            <v>Utilisation du territoire-Surface Agricole utile-Vignes-kha-S4</v>
          </cell>
        </row>
        <row r="2897">
          <cell r="M2897" t="str">
            <v>Utilisation du territoire-Usage des terres-Autres cultures pérennes-kha-TEND</v>
          </cell>
        </row>
        <row r="2898">
          <cell r="M2898" t="str">
            <v>Utilisation du territoire-Usage des terres-Autres cultures pérennes-kha-S1</v>
          </cell>
        </row>
        <row r="2899">
          <cell r="M2899" t="str">
            <v>Utilisation du territoire-Usage des terres-Autres cultures pérennes-kha-S2</v>
          </cell>
        </row>
        <row r="2900">
          <cell r="M2900" t="str">
            <v>Utilisation du territoire-Usage des terres-Autres cultures pérennes-kha-S3</v>
          </cell>
        </row>
        <row r="2901">
          <cell r="M2901" t="str">
            <v>Utilisation du territoire-Usage des terres-Autres cultures pérennes-kha-S4</v>
          </cell>
        </row>
        <row r="2902">
          <cell r="M2902" t="str">
            <v>Utilisation du territoire-Usage des terres-Autres espaces naturels, landes-kha-TEND</v>
          </cell>
        </row>
        <row r="2903">
          <cell r="M2903" t="str">
            <v>Utilisation du territoire-Usage des terres-Autres espaces naturels, landes-kha-S1</v>
          </cell>
        </row>
        <row r="2904">
          <cell r="M2904" t="str">
            <v>Utilisation du territoire-Usage des terres-Autres espaces naturels, landes-kha-S2</v>
          </cell>
        </row>
        <row r="2905">
          <cell r="M2905" t="str">
            <v>Utilisation du territoire-Usage des terres-Autres espaces naturels, landes-kha-S3</v>
          </cell>
        </row>
        <row r="2906">
          <cell r="M2906" t="str">
            <v>Utilisation du territoire-Usage des terres-Autres espaces naturels, landes-kha-S4</v>
          </cell>
        </row>
        <row r="2907">
          <cell r="M2907" t="str">
            <v>Utilisation du territoire-Usage des terres-Céréales oléoprotéagineux-kha-TEND</v>
          </cell>
        </row>
        <row r="2908">
          <cell r="M2908" t="str">
            <v>Utilisation du territoire-Usage des terres-Céréales oléoprotéagineux-kha-S1</v>
          </cell>
        </row>
        <row r="2909">
          <cell r="M2909" t="str">
            <v>Utilisation du territoire-Usage des terres-Céréales oléoprotéagineux-kha-S2</v>
          </cell>
        </row>
        <row r="2910">
          <cell r="M2910" t="str">
            <v>Utilisation du territoire-Usage des terres-Céréales oléoprotéagineux-kha-S3</v>
          </cell>
        </row>
        <row r="2911">
          <cell r="M2911" t="str">
            <v>Utilisation du territoire-Usage des terres-Céréales oléoprotéagineux-kha-S4</v>
          </cell>
        </row>
        <row r="2912">
          <cell r="M2912" t="str">
            <v>Utilisation du territoire-Usage des terres-Cultures fourragères-kha-TEND</v>
          </cell>
        </row>
        <row r="2913">
          <cell r="M2913" t="str">
            <v>Utilisation du territoire-Usage des terres-Cultures fourragères-kha-S1</v>
          </cell>
        </row>
        <row r="2914">
          <cell r="M2914" t="str">
            <v>Utilisation du territoire-Usage des terres-Cultures fourragères-kha-S2</v>
          </cell>
        </row>
        <row r="2915">
          <cell r="M2915" t="str">
            <v>Utilisation du territoire-Usage des terres-Cultures fourragères-kha-S3</v>
          </cell>
        </row>
        <row r="2916">
          <cell r="M2916" t="str">
            <v>Utilisation du territoire-Usage des terres-Cultures fourragères-kha-S4</v>
          </cell>
        </row>
        <row r="2917">
          <cell r="M2917" t="str">
            <v>Utilisation du territoire-Usage des terres-Cultures fruitières-kha-TEND</v>
          </cell>
        </row>
        <row r="2918">
          <cell r="M2918" t="str">
            <v>Utilisation du territoire-Usage des terres-Cultures fruitières-kha-S1</v>
          </cell>
        </row>
        <row r="2919">
          <cell r="M2919" t="str">
            <v>Utilisation du territoire-Usage des terres-Cultures fruitières-kha-S2</v>
          </cell>
        </row>
        <row r="2920">
          <cell r="M2920" t="str">
            <v>Utilisation du territoire-Usage des terres-Cultures fruitières-kha-S3</v>
          </cell>
        </row>
        <row r="2921">
          <cell r="M2921" t="str">
            <v>Utilisation du territoire-Usage des terres-Cultures fruitières-kha-S4</v>
          </cell>
        </row>
        <row r="2922">
          <cell r="M2922" t="str">
            <v>Utilisation du territoire-Usage des terres-Cultures industrielles-kha-TEND</v>
          </cell>
        </row>
        <row r="2923">
          <cell r="M2923" t="str">
            <v>Utilisation du territoire-Usage des terres-Cultures industrielles-kha-S1</v>
          </cell>
        </row>
        <row r="2924">
          <cell r="M2924" t="str">
            <v>Utilisation du territoire-Usage des terres-Cultures industrielles-kha-S2</v>
          </cell>
        </row>
        <row r="2925">
          <cell r="M2925" t="str">
            <v>Utilisation du territoire-Usage des terres-Cultures industrielles-kha-S3</v>
          </cell>
        </row>
        <row r="2926">
          <cell r="M2926" t="str">
            <v>Utilisation du territoire-Usage des terres-Cultures industrielles-kha-S4</v>
          </cell>
        </row>
        <row r="2927">
          <cell r="M2927" t="str">
            <v>Utilisation du territoire-Usage des terres-Cultures maraichères et jardins-kha-TEND</v>
          </cell>
        </row>
        <row r="2928">
          <cell r="M2928" t="str">
            <v>Utilisation du territoire-Usage des terres-Cultures maraichères et jardins-kha-S1</v>
          </cell>
        </row>
        <row r="2929">
          <cell r="M2929" t="str">
            <v>Utilisation du territoire-Usage des terres-Cultures maraichères et jardins-kha-S2</v>
          </cell>
        </row>
        <row r="2930">
          <cell r="M2930" t="str">
            <v>Utilisation du territoire-Usage des terres-Cultures maraichères et jardins-kha-S3</v>
          </cell>
        </row>
        <row r="2931">
          <cell r="M2931" t="str">
            <v>Utilisation du territoire-Usage des terres-Cultures maraichères et jardins-kha-S4</v>
          </cell>
        </row>
        <row r="2932">
          <cell r="M2932" t="str">
            <v>Utilisation du territoire-Usage des terres-Eaux, roches, autres [écarts]-kha-TEND</v>
          </cell>
        </row>
        <row r="2933">
          <cell r="M2933" t="str">
            <v>Utilisation du territoire-Usage des terres-Eaux, roches, autres [écarts]-kha-S1</v>
          </cell>
        </row>
        <row r="2934">
          <cell r="M2934" t="str">
            <v>Utilisation du territoire-Usage des terres-Eaux, roches, autres [écarts]-kha-S2</v>
          </cell>
        </row>
        <row r="2935">
          <cell r="M2935" t="str">
            <v>Utilisation du territoire-Usage des terres-Eaux, roches, autres [écarts]-kha-S3</v>
          </cell>
        </row>
        <row r="2936">
          <cell r="M2936" t="str">
            <v>Utilisation du territoire-Usage des terres-Eaux, roches, autres [écarts]-kha-S4</v>
          </cell>
        </row>
        <row r="2937">
          <cell r="M2937" t="str">
            <v>Utilisation du territoire-Usage des terres-Ecart-kha-TEND</v>
          </cell>
        </row>
        <row r="2938">
          <cell r="M2938" t="str">
            <v>Utilisation du territoire-Usage des terres-Ecart-kha-S1</v>
          </cell>
        </row>
        <row r="2939">
          <cell r="M2939" t="str">
            <v>Utilisation du territoire-Usage des terres-Ecart-kha-S2</v>
          </cell>
        </row>
        <row r="2940">
          <cell r="M2940" t="str">
            <v>Utilisation du territoire-Usage des terres-Ecart-kha-S3</v>
          </cell>
        </row>
        <row r="2941">
          <cell r="M2941" t="str">
            <v>Utilisation du territoire-Usage des terres-Ecart-kha-S4</v>
          </cell>
        </row>
        <row r="2942">
          <cell r="M2942" t="str">
            <v>Utilisation du territoire-Usage des terres-Ensemble surfaces peu anthropisées (forêts, prairies peu productives, landes, autres, IAE)-kha-TEND</v>
          </cell>
        </row>
        <row r="2943">
          <cell r="M2943" t="str">
            <v>Utilisation du territoire-Usage des terres-Ensemble surfaces peu anthropisées (forêts, prairies peu productives, landes, autres, IAE)-kha-S1</v>
          </cell>
        </row>
        <row r="2944">
          <cell r="M2944" t="str">
            <v>Utilisation du territoire-Usage des terres-Ensemble surfaces peu anthropisées (forêts, prairies peu productives, landes, autres, IAE)-kha-S2</v>
          </cell>
        </row>
        <row r="2945">
          <cell r="M2945" t="str">
            <v>Utilisation du territoire-Usage des terres-Ensemble surfaces peu anthropisées (forêts, prairies peu productives, landes, autres, IAE)-kha-S3</v>
          </cell>
        </row>
        <row r="2946">
          <cell r="M2946" t="str">
            <v>Utilisation du territoire-Usage des terres-Ensemble surfaces peu anthropisées (forêts, prairies peu productives, landes, autres, IAE)-kha-S4</v>
          </cell>
        </row>
        <row r="2947">
          <cell r="M2947" t="str">
            <v>Utilisation du territoire-Usage des terres-Espaces artificialisés-kha-TEND</v>
          </cell>
        </row>
        <row r="2948">
          <cell r="M2948" t="str">
            <v>Utilisation du territoire-Usage des terres-Espaces artificialisés-kha-S1</v>
          </cell>
        </row>
        <row r="2949">
          <cell r="M2949" t="str">
            <v>Utilisation du territoire-Usage des terres-Espaces artificialisés-kha-S2</v>
          </cell>
        </row>
        <row r="2950">
          <cell r="M2950" t="str">
            <v>Utilisation du territoire-Usage des terres-Espaces artificialisés-kha-S3</v>
          </cell>
        </row>
        <row r="2951">
          <cell r="M2951" t="str">
            <v>Utilisation du territoire-Usage des terres-Espaces artificialisés-kha-S4</v>
          </cell>
        </row>
        <row r="2952">
          <cell r="M2952" t="str">
            <v>Utilisation du territoire-Usage des terres-Forêts et peupleraies-kha-TEND</v>
          </cell>
        </row>
        <row r="2953">
          <cell r="M2953" t="str">
            <v>Utilisation du territoire-Usage des terres-Forêts et peupleraies-kha-S1</v>
          </cell>
        </row>
        <row r="2954">
          <cell r="M2954" t="str">
            <v>Utilisation du territoire-Usage des terres-Forêts et peupleraies-kha-S2</v>
          </cell>
        </row>
        <row r="2955">
          <cell r="M2955" t="str">
            <v>Utilisation du territoire-Usage des terres-Forêts et peupleraies-kha-S3</v>
          </cell>
        </row>
        <row r="2956">
          <cell r="M2956" t="str">
            <v>Utilisation du territoire-Usage des terres-Forêts et peupleraies-kha-S4</v>
          </cell>
        </row>
        <row r="2957">
          <cell r="M2957" t="str">
            <v>Utilisation du territoire-Usage des terres-Jachères-kha-TEND</v>
          </cell>
        </row>
        <row r="2958">
          <cell r="M2958" t="str">
            <v>Utilisation du territoire-Usage des terres-Jachères-kha-S1</v>
          </cell>
        </row>
        <row r="2959">
          <cell r="M2959" t="str">
            <v>Utilisation du territoire-Usage des terres-Jachères-kha-S2</v>
          </cell>
        </row>
        <row r="2960">
          <cell r="M2960" t="str">
            <v>Utilisation du territoire-Usage des terres-Jachères-kha-S3</v>
          </cell>
        </row>
        <row r="2961">
          <cell r="M2961" t="str">
            <v>Utilisation du territoire-Usage des terres-Jachères-kha-S4</v>
          </cell>
        </row>
        <row r="2962">
          <cell r="M2962" t="str">
            <v>Utilisation du territoire-Usage des terres-Prairies naturelles-kha-TEND</v>
          </cell>
        </row>
        <row r="2963">
          <cell r="M2963" t="str">
            <v>Utilisation du territoire-Usage des terres-Prairies naturelles-kha-S1</v>
          </cell>
        </row>
        <row r="2964">
          <cell r="M2964" t="str">
            <v>Utilisation du territoire-Usage des terres-Prairies naturelles-kha-S2</v>
          </cell>
        </row>
        <row r="2965">
          <cell r="M2965" t="str">
            <v>Utilisation du territoire-Usage des terres-Prairies naturelles-kha-S3</v>
          </cell>
        </row>
        <row r="2966">
          <cell r="M2966" t="str">
            <v>Utilisation du territoire-Usage des terres-Prairies naturelles-kha-S4</v>
          </cell>
        </row>
        <row r="2967">
          <cell r="M2967" t="str">
            <v>Utilisation du territoire-Usage des terres-Surface totale du territoire-kha-TEND</v>
          </cell>
        </row>
        <row r="2968">
          <cell r="M2968" t="str">
            <v>Utilisation du territoire-Usage des terres-Surface totale du territoire-kha-S1</v>
          </cell>
        </row>
        <row r="2969">
          <cell r="M2969" t="str">
            <v>Utilisation du territoire-Usage des terres-Surface totale du territoire-kha-S2</v>
          </cell>
        </row>
        <row r="2970">
          <cell r="M2970" t="str">
            <v>Utilisation du territoire-Usage des terres-Surface totale du territoire-kha-S3</v>
          </cell>
        </row>
        <row r="2971">
          <cell r="M2971" t="str">
            <v>Utilisation du territoire-Usage des terres-Surface totale du territoire-kha-S4</v>
          </cell>
        </row>
        <row r="2972">
          <cell r="M2972" t="str">
            <v>Utilisation du territoire-Usage des terres-Terres arables -kha-TEND</v>
          </cell>
        </row>
        <row r="2973">
          <cell r="M2973" t="str">
            <v>Utilisation du territoire-Usage des terres-Terres arables -kha-S1</v>
          </cell>
        </row>
        <row r="2974">
          <cell r="M2974" t="str">
            <v>Utilisation du territoire-Usage des terres-Terres arables -kha-S2</v>
          </cell>
        </row>
        <row r="2975">
          <cell r="M2975" t="str">
            <v>Utilisation du territoire-Usage des terres-Terres arables -kha-S3</v>
          </cell>
        </row>
        <row r="2976">
          <cell r="M2976" t="str">
            <v>Utilisation du territoire-Usage des terres-Terres arables -kha-S4</v>
          </cell>
        </row>
        <row r="2977">
          <cell r="M2977" t="str">
            <v>Utilisation du territoire-Usage des terres-Total Surface Agricole Utile-kha-TEND</v>
          </cell>
        </row>
        <row r="2978">
          <cell r="M2978" t="str">
            <v>Utilisation du territoire-Usage des terres-Total Surface Agricole Utile-kha-S1</v>
          </cell>
        </row>
        <row r="2979">
          <cell r="M2979" t="str">
            <v>Utilisation du territoire-Usage des terres-Total Surface Agricole Utile-kha-S2</v>
          </cell>
        </row>
        <row r="2980">
          <cell r="M2980" t="str">
            <v>Utilisation du territoire-Usage des terres-Total Surface Agricole Utile-kha-S3</v>
          </cell>
        </row>
        <row r="2981">
          <cell r="M2981" t="str">
            <v>Utilisation du territoire-Usage des terres-Total Surface Agricole Utile-kha-S4</v>
          </cell>
        </row>
        <row r="2982">
          <cell r="M2982" t="str">
            <v>Utilisation du territoire-Usage des terres-Vignes-kha-TEND</v>
          </cell>
        </row>
        <row r="2983">
          <cell r="M2983" t="str">
            <v>Utilisation du territoire-Usage des terres-Vignes-kha-S1</v>
          </cell>
        </row>
        <row r="2984">
          <cell r="M2984" t="str">
            <v>Utilisation du territoire-Usage des terres-Vignes-kha-S2</v>
          </cell>
        </row>
        <row r="2985">
          <cell r="M2985" t="str">
            <v>Utilisation du territoire-Usage des terres-Vignes-kha-S3</v>
          </cell>
        </row>
        <row r="2986">
          <cell r="M2986" t="str">
            <v>Utilisation du territoire-Usage des terres-Vignes-kha-S4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0"/>
      <sheetName val="S1"/>
      <sheetName val="S2"/>
      <sheetName val="S3"/>
      <sheetName val="S4"/>
      <sheetName val="Comparaisons"/>
      <sheetName val="Comparaisons (2)"/>
      <sheetName val="AMS_RUN3_2050"/>
    </sheetNames>
    <sheetDataSet>
      <sheetData sheetId="0">
        <row r="11">
          <cell r="R11" t="str">
            <v>Population-Milliers de personnes</v>
          </cell>
        </row>
        <row r="12">
          <cell r="R12" t="str">
            <v>Code scénario-</v>
          </cell>
        </row>
        <row r="13">
          <cell r="R13" t="str">
            <v>Besoins en protéines (kt)-kt/an</v>
          </cell>
        </row>
        <row r="14">
          <cell r="R14" t="str">
            <v>Disponibilité alimentaire en protéines (kt)-kt/an</v>
          </cell>
        </row>
        <row r="15">
          <cell r="R15" t="str">
            <v>Indice de Masse Corporelle 20-59 ans--</v>
          </cell>
        </row>
        <row r="16">
          <cell r="R16" t="str">
            <v>Besoins en protéines (ANC)-g/personne.jour</v>
          </cell>
        </row>
        <row r="17">
          <cell r="R17" t="str">
            <v>Disponibilité en protéines-g/personne.jour</v>
          </cell>
        </row>
        <row r="18">
          <cell r="R18" t="str">
            <v>Surconsommation de protéines-%</v>
          </cell>
        </row>
        <row r="19">
          <cell r="R19" t="str">
            <v>Proportion de protéines végétales-%</v>
          </cell>
        </row>
        <row r="20">
          <cell r="R20" t="str">
            <v>Surconsommation d'énergie-%</v>
          </cell>
        </row>
        <row r="21">
          <cell r="R21" t="str">
            <v>Apports en calcium du lait-mg/jour</v>
          </cell>
        </row>
        <row r="22">
          <cell r="R22" t="str">
            <v>Pertes et gaspillages-%</v>
          </cell>
        </row>
        <row r="23">
          <cell r="R23" t="str">
            <v>Céréales-g éq. primaire/jour</v>
          </cell>
        </row>
        <row r="24">
          <cell r="R24" t="str">
            <v>Pommes de terre-g éq. primaire/jour</v>
          </cell>
        </row>
        <row r="25">
          <cell r="R25" t="str">
            <v>Sucres-g éq. primaire/jour</v>
          </cell>
        </row>
        <row r="26">
          <cell r="R26" t="str">
            <v>Légumineuses-g éq. primaire/jour</v>
          </cell>
        </row>
        <row r="27">
          <cell r="R27" t="str">
            <v>Fruits coque-g éq. primaire/jour</v>
          </cell>
        </row>
        <row r="28">
          <cell r="R28" t="str">
            <v>Plantes oléifères et huiles-g éq. primaire/jour</v>
          </cell>
        </row>
        <row r="29">
          <cell r="R29" t="str">
            <v>Légumes-g éq. primaire/jour</v>
          </cell>
        </row>
        <row r="30">
          <cell r="R30" t="str">
            <v>Fruits-g éq. primaire/jour</v>
          </cell>
        </row>
        <row r="31">
          <cell r="R31" t="str">
            <v>Café thé cacao-g éq. primaire/jour</v>
          </cell>
        </row>
        <row r="32">
          <cell r="R32" t="str">
            <v>Boissons alcooliques-g éq. primaire/jour</v>
          </cell>
        </row>
        <row r="33">
          <cell r="R33" t="str">
            <v>Lait et beurre-g éq. primaire/jour</v>
          </cell>
        </row>
        <row r="34">
          <cell r="R34" t="str">
            <v>Œufs-g éq. primaire/jour</v>
          </cell>
        </row>
        <row r="35">
          <cell r="R35" t="str">
            <v>Poissons-g éq. primaire/jour</v>
          </cell>
        </row>
        <row r="36">
          <cell r="R36" t="str">
            <v>Coquillages et crustacés-g éq. primaire/jour</v>
          </cell>
        </row>
        <row r="37">
          <cell r="R37" t="str">
            <v>Viande et abats-g éq. primaire/jour</v>
          </cell>
        </row>
        <row r="38">
          <cell r="R38" t="str">
            <v xml:space="preserve"> viande bovine-g éq. primaire/jour</v>
          </cell>
        </row>
        <row r="39">
          <cell r="R39" t="str">
            <v xml:space="preserve"> viande d'ovin et caprin-g éq. primaire/jour</v>
          </cell>
        </row>
        <row r="40">
          <cell r="R40" t="str">
            <v xml:space="preserve"> viande porcine-g éq. primaire/jour</v>
          </cell>
        </row>
        <row r="41">
          <cell r="R41" t="str">
            <v xml:space="preserve"> viande de volaille-g éq. primaire/jour</v>
          </cell>
        </row>
        <row r="42">
          <cell r="R42" t="str">
            <v xml:space="preserve"> autres viandes-g éq. primaire/jour</v>
          </cell>
        </row>
        <row r="43">
          <cell r="R43" t="str">
            <v>abats-g éq. primaire/jour</v>
          </cell>
        </row>
        <row r="44">
          <cell r="R44" t="str">
            <v>Céréales-kt/an</v>
          </cell>
        </row>
        <row r="45">
          <cell r="R45" t="str">
            <v>Pommes de terre-kt/an</v>
          </cell>
        </row>
        <row r="46">
          <cell r="R46" t="str">
            <v>Sucres-kt/an</v>
          </cell>
        </row>
        <row r="47">
          <cell r="R47" t="str">
            <v>Légumineuses-kt/an</v>
          </cell>
        </row>
        <row r="48">
          <cell r="R48" t="str">
            <v>Fruits coque-kt/an</v>
          </cell>
        </row>
        <row r="49">
          <cell r="R49" t="str">
            <v>Plantes oléifères et huiles-kt/an</v>
          </cell>
        </row>
        <row r="50">
          <cell r="R50" t="str">
            <v>Légumes-kt/an</v>
          </cell>
        </row>
        <row r="51">
          <cell r="R51" t="str">
            <v>Fruits-kt/an</v>
          </cell>
        </row>
        <row r="52">
          <cell r="R52" t="str">
            <v>Café thé cacao-kt/an</v>
          </cell>
        </row>
        <row r="53">
          <cell r="R53" t="str">
            <v>Boissons alcooliques-kt/an</v>
          </cell>
        </row>
        <row r="54">
          <cell r="R54" t="str">
            <v>Viande et abats-kt/an</v>
          </cell>
        </row>
        <row r="55">
          <cell r="R55" t="str">
            <v>Lait et beurre-kt/an</v>
          </cell>
        </row>
        <row r="56">
          <cell r="R56" t="str">
            <v>Œufs-kt/an</v>
          </cell>
        </row>
        <row r="57">
          <cell r="R57" t="str">
            <v>Poissons-kt/an</v>
          </cell>
        </row>
        <row r="58">
          <cell r="R58" t="str">
            <v>Coquillages et crustacés-kt/an</v>
          </cell>
        </row>
        <row r="59">
          <cell r="R59" t="str">
            <v>UTILISATION DU TERRITOIRE -</v>
          </cell>
        </row>
        <row r="60">
          <cell r="R60" t="str">
            <v>Eaux, roches, autres [écarts]-Milliers d'hectares</v>
          </cell>
        </row>
        <row r="61">
          <cell r="R61" t="str">
            <v>Forêts et peupleraies-Milliers d'hectares</v>
          </cell>
        </row>
        <row r="62">
          <cell r="R62" t="str">
            <v>Autres espaces naturels, landes-Milliers d'hectares</v>
          </cell>
        </row>
        <row r="63">
          <cell r="R63" t="str">
            <v>Jachères-Milliers d'hectares</v>
          </cell>
        </row>
        <row r="64">
          <cell r="R64" t="str">
            <v>Autres cultures pérennes-Milliers d'hectares</v>
          </cell>
        </row>
        <row r="65">
          <cell r="R65" t="str">
            <v>Cultures fruitières-Milliers d'hectares</v>
          </cell>
        </row>
        <row r="66">
          <cell r="R66" t="str">
            <v>Vignes-Milliers d'hectares</v>
          </cell>
        </row>
        <row r="67">
          <cell r="R67" t="str">
            <v>Prairies naturelles-Milliers d'hectares</v>
          </cell>
        </row>
        <row r="68">
          <cell r="R68" t="str">
            <v>Cultures fourragères-Milliers d'hectares</v>
          </cell>
        </row>
        <row r="69">
          <cell r="R69" t="str">
            <v>Céréales oléoprotéagineux-Milliers d'hectares</v>
          </cell>
        </row>
        <row r="70">
          <cell r="R70" t="str">
            <v>Cultures maraichères et jardins-Milliers d'hectares</v>
          </cell>
        </row>
        <row r="71">
          <cell r="R71" t="str">
            <v>Cultures industrielles-Milliers d'hectares</v>
          </cell>
        </row>
        <row r="72">
          <cell r="R72" t="str">
            <v>Espaces artificialisés-Milliers d'hectares</v>
          </cell>
        </row>
        <row r="73">
          <cell r="R73" t="str">
            <v>Ecart-Milliers d'hectares</v>
          </cell>
        </row>
        <row r="74">
          <cell r="R74" t="str">
            <v>Surface totale du territoire-Milliers d'hectares</v>
          </cell>
        </row>
        <row r="75">
          <cell r="R75" t="str">
            <v>Total Surface Agricole Utile-Milliers d'hectares</v>
          </cell>
        </row>
        <row r="76">
          <cell r="R76" t="str">
            <v>Terres arables -Milliers d'hectares</v>
          </cell>
        </row>
        <row r="77">
          <cell r="R77" t="str">
            <v>Ensemble surfaces peu anthropisées (forêts, prairies peu productives, landes, autres, IAE)-Milliers d'hectares</v>
          </cell>
        </row>
        <row r="78">
          <cell r="R78" t="str">
            <v>SAU-</v>
          </cell>
        </row>
        <row r="79">
          <cell r="R79" t="str">
            <v>Céréales-Milliers d'hectares</v>
          </cell>
        </row>
        <row r="80">
          <cell r="R80" t="str">
            <v>Oléagineux-Milliers d'hectares</v>
          </cell>
        </row>
        <row r="81">
          <cell r="R81" t="str">
            <v>Protéagineux-Milliers d'hectares</v>
          </cell>
        </row>
        <row r="82">
          <cell r="R82" t="str">
            <v>Cultures industrielles-Milliers d'hectares</v>
          </cell>
        </row>
        <row r="83">
          <cell r="R83" t="str">
            <v>Cultures fourragères (hors prairies cultivées de légumineuses)-Milliers d'hectares</v>
          </cell>
        </row>
        <row r="84">
          <cell r="R84" t="str">
            <v>Prairies cultivées de légumineuses-Milliers d'hectares</v>
          </cell>
        </row>
        <row r="85">
          <cell r="R85" t="str">
            <v>Prairie productive-Milliers d'hectares</v>
          </cell>
        </row>
        <row r="86">
          <cell r="R86" t="str">
            <v>Prairie peu productive-Milliers d'hectares</v>
          </cell>
        </row>
        <row r="87">
          <cell r="R87" t="str">
            <v>Vignes-Milliers d'hectares</v>
          </cell>
        </row>
        <row r="88">
          <cell r="R88" t="str">
            <v>Arboriculture-Milliers d'hectares</v>
          </cell>
        </row>
        <row r="89">
          <cell r="R89" t="str">
            <v>Légumes-Milliers d'hectares</v>
          </cell>
        </row>
        <row r="90">
          <cell r="R90" t="str">
            <v>SAU_DETAILS-</v>
          </cell>
        </row>
        <row r="91">
          <cell r="R91" t="str">
            <v>Céréales-Milliers d'hectares</v>
          </cell>
        </row>
        <row r="92">
          <cell r="R92" t="str">
            <v>blé tendre-Milliers d'hectares</v>
          </cell>
        </row>
        <row r="93">
          <cell r="R93" t="str">
            <v>blé dur-Milliers d'hectares</v>
          </cell>
        </row>
        <row r="94">
          <cell r="R94" t="str">
            <v>maïs (grain et semence)-Milliers d'hectares</v>
          </cell>
        </row>
        <row r="95">
          <cell r="R95" t="str">
            <v>Orge et escourgeon-Milliers d'hectares</v>
          </cell>
        </row>
        <row r="96">
          <cell r="R96" t="str">
            <v>triticale-Milliers d'hectares</v>
          </cell>
        </row>
        <row r="97">
          <cell r="R97" t="str">
            <v>Oléagineux-Milliers d'hectares</v>
          </cell>
        </row>
        <row r="98">
          <cell r="R98" t="str">
            <v>colza-Milliers d'hectares</v>
          </cell>
        </row>
        <row r="99">
          <cell r="R99" t="str">
            <v>tournesol-Milliers d'hectares</v>
          </cell>
        </row>
        <row r="100">
          <cell r="R100" t="str">
            <v>soja-Milliers d'hectares</v>
          </cell>
        </row>
        <row r="101">
          <cell r="R101" t="str">
            <v>Protéagineux-Milliers d'hectares</v>
          </cell>
        </row>
        <row r="102">
          <cell r="R102" t="str">
            <v>Féveroles et fèves-Milliers d'hectares</v>
          </cell>
        </row>
        <row r="103">
          <cell r="R103" t="str">
            <v>Pois protéagineux-Milliers d'hectares</v>
          </cell>
        </row>
        <row r="104">
          <cell r="R104" t="str">
            <v>Cultures fourragères-Milliers d'hectares</v>
          </cell>
        </row>
        <row r="105">
          <cell r="R105" t="str">
            <v>Maïs fourrage-Milliers d'hectares</v>
          </cell>
        </row>
        <row r="106">
          <cell r="R106" t="str">
            <v>Prairies artificielles-Milliers d'hectares</v>
          </cell>
        </row>
        <row r="107">
          <cell r="R107" t="str">
            <v>Prairies temporaires-Milliers d'hectares</v>
          </cell>
        </row>
        <row r="108">
          <cell r="R108" t="str">
            <v>Cultures industrielles-Milliers d'hectares</v>
          </cell>
        </row>
        <row r="109">
          <cell r="R109" t="str">
            <v>Pomme de terre-Milliers d'hectares</v>
          </cell>
        </row>
        <row r="110">
          <cell r="R110" t="str">
            <v>Betteraves industrielles-Milliers d'hectares</v>
          </cell>
        </row>
        <row r="111">
          <cell r="R111" t="str">
            <v>Cultures maraichères-Milliers d'hectares</v>
          </cell>
        </row>
        <row r="112">
          <cell r="R112" t="str">
            <v>Légumes frais-Milliers d'hectares</v>
          </cell>
        </row>
        <row r="113">
          <cell r="R113" t="str">
            <v>Légumes secs-Milliers d'hectares</v>
          </cell>
        </row>
        <row r="114">
          <cell r="R114" t="str">
            <v>cultures maraîchères sous serre chauffée-Hectares</v>
          </cell>
        </row>
        <row r="115">
          <cell r="R115" t="str">
            <v>Surfaces toujours en herbe (STH)-Milliers d'hectares</v>
          </cell>
        </row>
        <row r="116">
          <cell r="R116" t="str">
            <v>Prairie naturelle productive-Milliers d'hectares</v>
          </cell>
        </row>
        <row r="117">
          <cell r="R117" t="str">
            <v>Prairie peu productive, parcours et alpages-Milliers d'hectares</v>
          </cell>
        </row>
        <row r="118">
          <cell r="R118" t="str">
            <v>Cultures permanentes-Milliers d'hectares</v>
          </cell>
        </row>
        <row r="119">
          <cell r="R119" t="str">
            <v>Vignes-Milliers d'hectares</v>
          </cell>
        </row>
        <row r="120">
          <cell r="R120" t="str">
            <v>Arboriculture-Milliers d'hectares</v>
          </cell>
        </row>
        <row r="121">
          <cell r="R121" t="str">
            <v>TCR ou plantes énergétiques pérennes-Milliers d'hectares</v>
          </cell>
        </row>
        <row r="122">
          <cell r="R122" t="str">
            <v>Jachères-Milliers d'hectares</v>
          </cell>
        </row>
        <row r="123">
          <cell r="R123" t="str">
            <v>CHEPTELS-</v>
          </cell>
        </row>
        <row r="124">
          <cell r="R124" t="str">
            <v>Nombre de places de porcs charcutiers-Milliers effectifs</v>
          </cell>
        </row>
        <row r="125">
          <cell r="R125" t="str">
            <v>dont conventionnel-Milliers effectifs</v>
          </cell>
        </row>
        <row r="126">
          <cell r="R126" t="str">
            <v>dont label-Milliers effectifs</v>
          </cell>
        </row>
        <row r="127">
          <cell r="R127" t="str">
            <v>dont bio-Milliers effectifs</v>
          </cell>
        </row>
        <row r="128">
          <cell r="R128" t="str">
            <v>Nombre de places de poulets de chair-Milliers effectifs</v>
          </cell>
        </row>
        <row r="129">
          <cell r="R129" t="str">
            <v>dont poulet standard-Milliers effectifs</v>
          </cell>
        </row>
        <row r="130">
          <cell r="R130" t="str">
            <v>dont poulets label-Milliers effectifs</v>
          </cell>
        </row>
        <row r="131">
          <cell r="R131" t="str">
            <v>dont poulets bio-Milliers effectifs</v>
          </cell>
        </row>
        <row r="132">
          <cell r="R132" t="str">
            <v>Nombre de places de poules pondeuses-Milliers effectifs</v>
          </cell>
        </row>
        <row r="133">
          <cell r="R133" t="str">
            <v>Nombre de places de canards-Milliers effectifs</v>
          </cell>
        </row>
        <row r="134">
          <cell r="R134" t="str">
            <v>Nombre de place de dindes-Milliers effectifs</v>
          </cell>
        </row>
        <row r="135">
          <cell r="R135" t="str">
            <v>Nombre de chèvres-Milliers effectifs</v>
          </cell>
        </row>
        <row r="136">
          <cell r="R136" t="str">
            <v>Nombre de brebis lait-Milliers effectifs</v>
          </cell>
        </row>
        <row r="137">
          <cell r="R137" t="str">
            <v>Nombre de brebis viande-Milliers effectifs</v>
          </cell>
        </row>
        <row r="138">
          <cell r="R138" t="str">
            <v>Vaches laitières-Milliers effectifs</v>
          </cell>
        </row>
        <row r="139">
          <cell r="R139" t="str">
            <v>Vaches allaitantes-Milliers effectifs</v>
          </cell>
        </row>
        <row r="140">
          <cell r="R140" t="str">
            <v>Nombre de vaches total-Milliers effectifs</v>
          </cell>
        </row>
        <row r="141">
          <cell r="R141" t="str">
            <v>Production de lait-Millions de litres</v>
          </cell>
        </row>
        <row r="142">
          <cell r="R142" t="str">
            <v>dont système conventionnel-Millions de litres</v>
          </cell>
        </row>
        <row r="143">
          <cell r="R143" t="str">
            <v>dont sustème intermédiaire-Millions de litres</v>
          </cell>
        </row>
        <row r="144">
          <cell r="R144" t="str">
            <v>dont suystème extensif-Millions de litres</v>
          </cell>
        </row>
        <row r="145">
          <cell r="R145" t="str">
            <v>Production de lait par vache laitière-Milliers de litres/an par VL</v>
          </cell>
        </row>
        <row r="146">
          <cell r="R146" t="str">
            <v>Indice de consommation poulet de chair-kg grain / kg carcasse</v>
          </cell>
        </row>
        <row r="147">
          <cell r="R147" t="str">
            <v>Production de poulet de chair par places-kg carcasse par an et par place</v>
          </cell>
        </row>
        <row r="148">
          <cell r="R148" t="str">
            <v>Surfaces aquaculture, entomoculture et autres protéines alternatives-milliers d'hectares</v>
          </cell>
        </row>
        <row r="149">
          <cell r="R149" t="str">
            <v>Nombre d'UBG-Miliers d'UGB</v>
          </cell>
        </row>
        <row r="150">
          <cell r="R150" t="str">
            <v>SYSTÈMES D'ÉLEVAGE-</v>
          </cell>
        </row>
        <row r="151">
          <cell r="R151" t="str">
            <v>Bovin lait-</v>
          </cell>
        </row>
        <row r="152">
          <cell r="R152" t="str">
            <v>Zéro pâturage-%</v>
          </cell>
        </row>
        <row r="153">
          <cell r="R153" t="str">
            <v>Maïs très dominant-%</v>
          </cell>
        </row>
        <row r="154">
          <cell r="R154" t="str">
            <v>Maïs  dominant-%</v>
          </cell>
        </row>
        <row r="155">
          <cell r="R155" t="str">
            <v>intermédiaire-%</v>
          </cell>
        </row>
        <row r="156">
          <cell r="R156" t="str">
            <v>Paturage dominant-%</v>
          </cell>
        </row>
        <row r="157">
          <cell r="R157" t="str">
            <v>Paturage très dominant-%</v>
          </cell>
        </row>
        <row r="158">
          <cell r="R158" t="str">
            <v>Herbe intégral-%</v>
          </cell>
        </row>
        <row r="159">
          <cell r="R159" t="str">
            <v>autres élevages lait-%</v>
          </cell>
        </row>
        <row r="160">
          <cell r="R160" t="str">
            <v>Bovin viande-%</v>
          </cell>
        </row>
        <row r="161">
          <cell r="R161" t="str">
            <v>Standard-%</v>
          </cell>
        </row>
        <row r="162">
          <cell r="R162" t="str">
            <v>Standart-FE-%</v>
          </cell>
        </row>
        <row r="163">
          <cell r="R163" t="str">
            <v>Standart-FE-pature+-%</v>
          </cell>
        </row>
        <row r="164">
          <cell r="R164" t="str">
            <v>Poules pondeuses-%</v>
          </cell>
        </row>
        <row r="165">
          <cell r="R165" t="str">
            <v>Poules standard en cage-%</v>
          </cell>
        </row>
        <row r="166">
          <cell r="R166" t="str">
            <v>Poules standard au sol-%</v>
          </cell>
        </row>
        <row r="167">
          <cell r="R167" t="str">
            <v>Poules plein air standard-%</v>
          </cell>
        </row>
        <row r="168">
          <cell r="R168" t="str">
            <v>Poules label-%</v>
          </cell>
        </row>
        <row r="169">
          <cell r="R169" t="str">
            <v>Poules bio-%</v>
          </cell>
        </row>
        <row r="170">
          <cell r="R170" t="str">
            <v>Poulets de chair-%</v>
          </cell>
        </row>
        <row r="171">
          <cell r="R171" t="str">
            <v>Poulet standard-%</v>
          </cell>
        </row>
        <row r="172">
          <cell r="R172" t="str">
            <v>Poulet certifié-%</v>
          </cell>
        </row>
        <row r="173">
          <cell r="R173" t="str">
            <v>Poulet label-%</v>
          </cell>
        </row>
        <row r="174">
          <cell r="R174" t="str">
            <v>Poulet AB-%</v>
          </cell>
        </row>
        <row r="175">
          <cell r="R175" t="str">
            <v>Poulet Export-%</v>
          </cell>
        </row>
        <row r="176">
          <cell r="R176" t="str">
            <v>Porcins-%</v>
          </cell>
        </row>
        <row r="177">
          <cell r="R177" t="str">
            <v>Porc engraissement conventionnel-%</v>
          </cell>
        </row>
        <row r="178">
          <cell r="R178" t="str">
            <v>Porc engraissement conventionnel amélioré-%</v>
          </cell>
        </row>
        <row r="179">
          <cell r="R179" t="str">
            <v>Porc engraissement bio sous bâtiment-%</v>
          </cell>
        </row>
        <row r="180">
          <cell r="R180" t="str">
            <v>Porc engraissement bio plein air-%</v>
          </cell>
        </row>
        <row r="181">
          <cell r="R181" t="str">
            <v>Porc extensif lourd (type porc noir gascon)-%</v>
          </cell>
        </row>
        <row r="182">
          <cell r="R182" t="str">
            <v>Contrôle export poulet-</v>
          </cell>
        </row>
        <row r="183">
          <cell r="R183" t="str">
            <v>Production poulet export-kt</v>
          </cell>
        </row>
        <row r="184">
          <cell r="R184" t="str">
            <v>Exportations de viande de poulet-kt</v>
          </cell>
        </row>
        <row r="185">
          <cell r="R185" t="str">
            <v>-</v>
          </cell>
        </row>
        <row r="186">
          <cell r="R186" t="str">
            <v>Indice de consommation poulet de chair-kg grain/kg carcasse</v>
          </cell>
        </row>
        <row r="187">
          <cell r="R187" t="str">
            <v>Indice de consommation porc-kg grain/kg carcasse</v>
          </cell>
        </row>
        <row r="188">
          <cell r="R188" t="str">
            <v>Alimentation vaches laitières-kg MS (fourrages + concentrés) / vache présente et par an</v>
          </cell>
        </row>
        <row r="189">
          <cell r="R189" t="str">
            <v>Alimentation vaches allaitantes-kg MS (fourrages + concentrés) / vache présente et par an</v>
          </cell>
        </row>
        <row r="190">
          <cell r="R190" t="str">
            <v>CLIMAGRI-</v>
          </cell>
        </row>
        <row r="191">
          <cell r="R191" t="str">
            <v>Emissions directes de GES -kt eq. CO2</v>
          </cell>
        </row>
        <row r="192">
          <cell r="R192" t="str">
            <v>consommation d'énergie -kt eq. CO2</v>
          </cell>
        </row>
        <row r="193">
          <cell r="R193" t="str">
            <v>émissions directes des sols -kt eq. CO2</v>
          </cell>
        </row>
        <row r="194">
          <cell r="R194" t="str">
            <v>émissions lessivage + NH3-kt eq. CO2</v>
          </cell>
        </row>
        <row r="195">
          <cell r="R195" t="str">
            <v>émissions CO2 des sols (chaux, dolomie)-kt eq. CO2</v>
          </cell>
        </row>
        <row r="196">
          <cell r="R196" t="str">
            <v>fermentation entérique -kt eq. CO2</v>
          </cell>
        </row>
        <row r="197">
          <cell r="R197" t="str">
            <v>stockage des effluents -kt eq. CO2</v>
          </cell>
        </row>
        <row r="198">
          <cell r="R198" t="str">
            <v>Emissions indirectes de GES -kt eq. CO2</v>
          </cell>
        </row>
        <row r="199">
          <cell r="R199" t="str">
            <v>fabrication de l'azote -kt eq. CO2</v>
          </cell>
        </row>
        <row r="200">
          <cell r="R200" t="str">
            <v>fabrication des autres fertilisants-kt eq. CO2</v>
          </cell>
        </row>
        <row r="201">
          <cell r="R201" t="str">
            <v>mise à disposition de l'énergie -kt eq. CO2</v>
          </cell>
        </row>
        <row r="202">
          <cell r="R202" t="str">
            <v>Produits phytosanitaires -kt eq. CO2</v>
          </cell>
        </row>
        <row r="203">
          <cell r="R203" t="str">
            <v>fabrication du matériel -kt eq. CO2</v>
          </cell>
        </row>
        <row r="204">
          <cell r="R204" t="str">
            <v>Bilan brute des émissions -kt eq. CO2</v>
          </cell>
        </row>
        <row r="205">
          <cell r="R205" t="str">
            <v>GES / ha SAU-t éq. CO2 / ha</v>
          </cell>
        </row>
        <row r="206">
          <cell r="R206" t="str">
            <v>GES format CCNUCC / CITEPA-kt eq. CO2</v>
          </cell>
        </row>
        <row r="207">
          <cell r="R207" t="str">
            <v>Indicateur repère CH4 (FR : 2,8 ktCO2eq/UBG)-CH4 en kt eq. CO2/ milliers UGB</v>
          </cell>
        </row>
        <row r="208">
          <cell r="R208" t="str">
            <v>Indicateur repère N2O (FR : 2,2 ktCO2eq/kha terres arables)-N2O en kt eq. CO2/ kha de terres arables</v>
          </cell>
        </row>
        <row r="209">
          <cell r="R209" t="str">
            <v>GES-</v>
          </cell>
        </row>
        <row r="210">
          <cell r="R210" t="str">
            <v>N2O-kt eq. CO2</v>
          </cell>
        </row>
        <row r="211">
          <cell r="R211" t="str">
            <v>émissions directes des sols -kt eq. CO2</v>
          </cell>
        </row>
        <row r="212">
          <cell r="R212" t="str">
            <v>émissions lessivage + NH3-kt eq. CO2</v>
          </cell>
        </row>
        <row r="213">
          <cell r="R213" t="str">
            <v>fabrication des engrais azotés -kt eq. CO2</v>
          </cell>
        </row>
        <row r="214">
          <cell r="R214" t="str">
            <v>effluents d'élevage -kt eq. CO2</v>
          </cell>
        </row>
        <row r="215">
          <cell r="R215" t="str">
            <v>CH4-kt eq. CO2</v>
          </cell>
        </row>
        <row r="216">
          <cell r="R216" t="str">
            <v>fermentation entérique -kt eq. CO2</v>
          </cell>
        </row>
        <row r="217">
          <cell r="R217" t="str">
            <v>effluents d'élevage -kt eq. CO2</v>
          </cell>
        </row>
        <row r="218">
          <cell r="R218" t="str">
            <v>CO2-kt eq. CO2</v>
          </cell>
        </row>
        <row r="219">
          <cell r="R219" t="str">
            <v>consommation d'énergie  -kt eq. CO2</v>
          </cell>
        </row>
        <row r="220">
          <cell r="R220" t="str">
            <v>fabrication d'engrais azoté -kt eq. CO2</v>
          </cell>
        </row>
        <row r="221">
          <cell r="R221" t="str">
            <v>autres postes (autres engrais, aliments du bétail, …)-kt eq. CO2</v>
          </cell>
        </row>
        <row r="222">
          <cell r="R222" t="str">
            <v>Emissions territoriales-kt eq. CO2</v>
          </cell>
        </row>
        <row r="223">
          <cell r="R223" t="str">
            <v>GES-</v>
          </cell>
        </row>
        <row r="224">
          <cell r="R224" t="str">
            <v>Coefficient d'ajustement des facteurs GES-sans</v>
          </cell>
        </row>
        <row r="225">
          <cell r="R225" t="str">
            <v>Emissions (calculées sur base coefficients x productions finales)-kt eq. CO2</v>
          </cell>
        </row>
        <row r="226">
          <cell r="R226" t="str">
            <v>Export-kt eq. CO2</v>
          </cell>
        </row>
        <row r="227">
          <cell r="R227" t="str">
            <v>Import-kt eq. CO2</v>
          </cell>
        </row>
        <row r="228">
          <cell r="R228" t="str">
            <v>Solde import - export GES (corrigé)-kt eq. CO2</v>
          </cell>
        </row>
        <row r="229">
          <cell r="R229" t="str">
            <v>Empreinte GES (estimation)-kt eq. CO2</v>
          </cell>
        </row>
        <row r="230">
          <cell r="R230" t="str">
            <v>Empreinte GES par habitant-t eq CO2 / habitant</v>
          </cell>
        </row>
        <row r="231">
          <cell r="R231" t="str">
            <v>UTCATF-</v>
          </cell>
        </row>
        <row r="232">
          <cell r="R232" t="str">
            <v>Effet changement de pratiques-Kt eq. CO2/an</v>
          </cell>
        </row>
        <row r="233">
          <cell r="R233" t="str">
            <v>Changement d'affectation des terres-Kt eq. CO2/an</v>
          </cell>
        </row>
        <row r="234">
          <cell r="R234" t="str">
            <v>Total UTCAT+F (hors forêts existantes)-Kt eq. CO2/an</v>
          </cell>
        </row>
        <row r="235">
          <cell r="R235" t="str">
            <v>Total UTCAT+Forêts nouvelles en cumul sur la période 2020-2050-Kt eq. CO2/an</v>
          </cell>
        </row>
        <row r="236">
          <cell r="R236" t="str">
            <v>Bioénergies -</v>
          </cell>
        </row>
        <row r="237">
          <cell r="R237" t="str">
            <v>Bois - ressources primaires et produits connexes de scierie-TWh</v>
          </cell>
        </row>
        <row r="238">
          <cell r="R238" t="str">
            <v>Bois énergie issu de la forêt-TWh</v>
          </cell>
        </row>
        <row r="239">
          <cell r="R239" t="str">
            <v>Produits connexes de scierie énergie-TWh</v>
          </cell>
        </row>
        <row r="240">
          <cell r="R240" t="str">
            <v>Bois énergie issu de l'agroforesterie et des arbres hors forêt-TWh</v>
          </cell>
        </row>
        <row r="241">
          <cell r="R241" t="str">
            <v>Autres biomasses solides - bois de rebut, déchets et produits dérivés du bois, résidus de culture-TWh</v>
          </cell>
        </row>
        <row r="242">
          <cell r="R242" t="str">
            <v>Déchets de bois (2nde transformation, bois de rebut, emballages, déconstruction)-TWh</v>
          </cell>
        </row>
        <row r="243">
          <cell r="R243" t="str">
            <v>Autres produits dérivés du bois boues de papeterie, liqueurs noires…)-TWh</v>
          </cell>
        </row>
        <row r="244">
          <cell r="R244" t="str">
            <v>Résidus de culture usage combustion-TWh</v>
          </cell>
        </row>
        <row r="245">
          <cell r="R245" t="str">
            <v>Résidus de culture biocarburants 2G-TWh</v>
          </cell>
        </row>
        <row r="246">
          <cell r="R246" t="str">
            <v>Biogaz-TWh</v>
          </cell>
        </row>
        <row r="247">
          <cell r="R247" t="str">
            <v>Déchets alimentaires-TWh</v>
          </cell>
        </row>
        <row r="248">
          <cell r="R248" t="str">
            <v>Déjections d'élevage méthanisées-TWh</v>
          </cell>
        </row>
        <row r="249">
          <cell r="R249" t="str">
            <v>Résidus de culture méthanisés-TWh</v>
          </cell>
        </row>
        <row r="250">
          <cell r="R250" t="str">
            <v>Cultures intermédiaires méthanisées-TWh</v>
          </cell>
        </row>
        <row r="251">
          <cell r="R251" t="str">
            <v>Herbe et cultures fourragères méthanisées-TWh</v>
          </cell>
        </row>
        <row r="252">
          <cell r="R252" t="str">
            <v>Autres biogaz-TWh</v>
          </cell>
        </row>
        <row r="253">
          <cell r="R253" t="str">
            <v>Biogaz d'algues-TWh</v>
          </cell>
        </row>
        <row r="254">
          <cell r="R254" t="str">
            <v>Biomasse liquide-TWh</v>
          </cell>
        </row>
        <row r="255">
          <cell r="R255" t="str">
            <v>Ethanol-TWh</v>
          </cell>
        </row>
        <row r="256">
          <cell r="R256" t="str">
            <v>Biodiesel-TWh</v>
          </cell>
        </row>
        <row r="257">
          <cell r="R257" t="str">
            <v>Biocarburants 2nde generation-TWh</v>
          </cell>
        </row>
        <row r="258">
          <cell r="R258" t="str">
            <v>Ethanol d'algues-TWh</v>
          </cell>
        </row>
        <row r="259">
          <cell r="R259" t="str">
            <v>Biogazole d'algues-TWh</v>
          </cell>
        </row>
        <row r="260">
          <cell r="R260" t="str">
            <v>TOTAL BIOENERGIES-TWh</v>
          </cell>
        </row>
        <row r="261">
          <cell r="R261" t="str">
            <v>Total hors forêt et produits dérivés du bois-</v>
          </cell>
        </row>
        <row r="262">
          <cell r="R262" t="str">
            <v>INDICATEURS AGRO-ENVIRONNEMENTAUX-</v>
          </cell>
        </row>
        <row r="263">
          <cell r="R263" t="str">
            <v>Agriculture biologique en grandes cultures-%</v>
          </cell>
        </row>
        <row r="264">
          <cell r="R264" t="str">
            <v>Production intégrée en grandes cultures-%</v>
          </cell>
        </row>
        <row r="265">
          <cell r="R265" t="str">
            <v>Rendement global grain en culture principale ou associée,  fourrages, herbe, cultures secondaires, fruits, légumes, exprimé en matière sèche sur SAU totale-t MS / ha SAU</v>
          </cell>
        </row>
        <row r="266">
          <cell r="R266" t="str">
            <v>Rendement blé tendre-t/ha</v>
          </cell>
        </row>
        <row r="267">
          <cell r="R267" t="str">
            <v>Surface irriguée-kha</v>
          </cell>
        </row>
        <row r="268">
          <cell r="R268" t="str">
            <v>céréales hors maïs-kha</v>
          </cell>
        </row>
        <row r="269">
          <cell r="R269" t="str">
            <v>maïs irrigué-kha</v>
          </cell>
        </row>
        <row r="270">
          <cell r="R270" t="str">
            <v>légumes, fruits-kha</v>
          </cell>
        </row>
        <row r="271">
          <cell r="R271" t="str">
            <v>Consommation d'eau pour l'irrigation-M m3</v>
          </cell>
        </row>
        <row r="272">
          <cell r="R272" t="str">
            <v>maïs irrigué-M m3</v>
          </cell>
        </row>
        <row r="273">
          <cell r="R273" t="str">
            <v>Energie directe -GWh</v>
          </cell>
        </row>
        <row r="274">
          <cell r="R274" t="str">
            <v>ED : Carburant -GWh</v>
          </cell>
        </row>
        <row r="275">
          <cell r="R275" t="str">
            <v>ED : Electricité -GWh</v>
          </cell>
        </row>
        <row r="276">
          <cell r="R276" t="str">
            <v>ED : Gaz-GWh</v>
          </cell>
        </row>
        <row r="277">
          <cell r="R277" t="str">
            <v>ED : Biomasse-GWh</v>
          </cell>
        </row>
        <row r="278">
          <cell r="R278" t="str">
            <v>Energie indirecte -GWh</v>
          </cell>
        </row>
        <row r="279">
          <cell r="R279" t="str">
            <v>EI : Azote -GWh</v>
          </cell>
        </row>
        <row r="280">
          <cell r="R280" t="str">
            <v>EI : autres intrants-GWh</v>
          </cell>
        </row>
        <row r="281">
          <cell r="R281" t="str">
            <v>EI : Matériel-GWh</v>
          </cell>
        </row>
        <row r="282">
          <cell r="R282" t="str">
            <v>Consommation totale d'énergie -GWh</v>
          </cell>
        </row>
        <row r="283">
          <cell r="R283" t="str">
            <v>NODU avec TS-M doses</v>
          </cell>
        </row>
        <row r="284">
          <cell r="R284" t="str">
            <v>Surfaces de terres arables avec couverts-kha</v>
          </cell>
        </row>
        <row r="285">
          <cell r="R285" t="str">
            <v>Surfaces de terres arables en semis direct-kha</v>
          </cell>
        </row>
        <row r="286">
          <cell r="R286" t="str">
            <v>Surfaces de terres arables avec IAE (type haies - 60 ml/ha de SAU)-kha</v>
          </cell>
        </row>
        <row r="287">
          <cell r="R287" t="str">
            <v>Surfaces de terres arables avec IAE (type haies - 200 ml/ha de SAU)-kha</v>
          </cell>
        </row>
        <row r="288">
          <cell r="R288" t="str">
            <v>Surfaces de terres arables avec agroforesterie (75 arbres / ha)-kha</v>
          </cell>
        </row>
        <row r="289">
          <cell r="R289" t="str">
            <v>Surfaces de prairies avec IAE (type haies - 60 ml/ha de SAU)-kha</v>
          </cell>
        </row>
        <row r="290">
          <cell r="R290" t="str">
            <v>Surfaces de prairies en région de bocage (type haies - 150 ml/ha de SAU)-kha</v>
          </cell>
        </row>
        <row r="291">
          <cell r="R291" t="str">
            <v>Surfaces de prairies avec agroforesterie et de prés-vergers-kha</v>
          </cell>
        </row>
        <row r="292">
          <cell r="R292" t="str">
            <v>Surfaces de vignes et vergers avec enherbement-kha</v>
          </cell>
        </row>
        <row r="293">
          <cell r="R293" t="str">
            <v>Surfaces de nouvelles forêts-kha</v>
          </cell>
        </row>
        <row r="294">
          <cell r="R294" t="str">
            <v>Surfaces de nouvelles cultures pérennes-kha</v>
          </cell>
        </row>
        <row r="295">
          <cell r="R295" t="str">
            <v>Surfaces artificialisées revégétalisées-kha</v>
          </cell>
        </row>
        <row r="296">
          <cell r="R296" t="str">
            <v>Linéaire de haies nouvelles-milliers de km</v>
          </cell>
        </row>
        <row r="297">
          <cell r="R297" t="str">
            <v>Surfaces en cultures intermédiaires-kha</v>
          </cell>
        </row>
        <row r="298">
          <cell r="R298" t="str">
            <v>Production de cultures intermédiaires-Milliers de tMS</v>
          </cell>
        </row>
        <row r="299">
          <cell r="R299" t="str">
            <v>Principales productions-</v>
          </cell>
        </row>
        <row r="300">
          <cell r="R300" t="str">
            <v>Cèrèales - Excl Bière-kt</v>
          </cell>
        </row>
        <row r="301">
          <cell r="R301" t="str">
            <v>Blé-kt</v>
          </cell>
        </row>
        <row r="302">
          <cell r="R302" t="str">
            <v>Orge-kt</v>
          </cell>
        </row>
        <row r="303">
          <cell r="R303" t="str">
            <v>Maïs-kt</v>
          </cell>
        </row>
        <row r="304">
          <cell r="R304" t="str">
            <v>Pommes de terre-kt</v>
          </cell>
        </row>
        <row r="305">
          <cell r="R305" t="str">
            <v>Betteraves à Sucre-kt</v>
          </cell>
        </row>
        <row r="306">
          <cell r="R306" t="str">
            <v>Plant Oleiferes + (Total)-kt</v>
          </cell>
        </row>
        <row r="307">
          <cell r="R307" t="str">
            <v>Soja-kt</v>
          </cell>
        </row>
        <row r="308">
          <cell r="R308" t="str">
            <v>Graines de Tournesol-kt</v>
          </cell>
        </row>
        <row r="309">
          <cell r="R309" t="str">
            <v>Graines Colza/Moutarde-kt</v>
          </cell>
        </row>
        <row r="310">
          <cell r="R310" t="str">
            <v>Huiles-kt</v>
          </cell>
        </row>
        <row r="311">
          <cell r="R311" t="str">
            <v>Tourteaux et son-kt</v>
          </cell>
        </row>
        <row r="312">
          <cell r="R312" t="str">
            <v>Légumes-kt</v>
          </cell>
        </row>
        <row r="313">
          <cell r="R313" t="str">
            <v>Fruits-kt</v>
          </cell>
        </row>
        <row r="314">
          <cell r="R314" t="str">
            <v>Boissons Alcooliques-kt</v>
          </cell>
        </row>
        <row r="315">
          <cell r="R315" t="str">
            <v>Viande-kt</v>
          </cell>
        </row>
        <row r="316">
          <cell r="R316" t="str">
            <v>Viande de Bovins-kt</v>
          </cell>
        </row>
        <row r="317">
          <cell r="R317" t="str">
            <v>Viande d'Ovins/Caprins-kt</v>
          </cell>
        </row>
        <row r="318">
          <cell r="R318" t="str">
            <v>Viande de Suides-kt</v>
          </cell>
        </row>
        <row r="319">
          <cell r="R319" t="str">
            <v>Viande de Volailles-kt</v>
          </cell>
        </row>
        <row r="320">
          <cell r="R320" t="str">
            <v>Oeufs-kt</v>
          </cell>
        </row>
        <row r="321">
          <cell r="R321" t="str">
            <v>Lait - Excl Beurre-kt</v>
          </cell>
        </row>
        <row r="322">
          <cell r="R322" t="str">
            <v>Poisson &amp; Fruits de Mer-kt</v>
          </cell>
        </row>
        <row r="323">
          <cell r="R323" t="str">
            <v>Aquaculture-kt</v>
          </cell>
        </row>
        <row r="324">
          <cell r="R324" t="str">
            <v>Insectes-kt</v>
          </cell>
        </row>
        <row r="325">
          <cell r="R325" t="str">
            <v>Viande de synthèse-kt</v>
          </cell>
        </row>
        <row r="326">
          <cell r="R326" t="str">
            <v>Autres protéines alternatives-kt</v>
          </cell>
        </row>
        <row r="327">
          <cell r="R327" t="str">
            <v>Soldes des principaux produits-</v>
          </cell>
        </row>
        <row r="328">
          <cell r="R328" t="str">
            <v>Cèrèales - Excl Bière-kt</v>
          </cell>
        </row>
        <row r="329">
          <cell r="R329" t="str">
            <v>Blé-kt</v>
          </cell>
        </row>
        <row r="330">
          <cell r="R330" t="str">
            <v>Orge-kt</v>
          </cell>
        </row>
        <row r="331">
          <cell r="R331" t="str">
            <v>Maïs-kt</v>
          </cell>
        </row>
        <row r="332">
          <cell r="R332" t="str">
            <v>Pommes de terre-kt</v>
          </cell>
        </row>
        <row r="333">
          <cell r="R333" t="str">
            <v>Sucre-kt</v>
          </cell>
        </row>
        <row r="334">
          <cell r="R334" t="str">
            <v>Plant Oleiferes + (Total)-kt</v>
          </cell>
        </row>
        <row r="335">
          <cell r="R335" t="str">
            <v>Soja-kt</v>
          </cell>
        </row>
        <row r="336">
          <cell r="R336" t="str">
            <v>Graines de Tournesol-kt</v>
          </cell>
        </row>
        <row r="337">
          <cell r="R337" t="str">
            <v>Graines Colza/Moutarde-kt</v>
          </cell>
        </row>
        <row r="338">
          <cell r="R338" t="str">
            <v>Huiles-kt</v>
          </cell>
        </row>
        <row r="339">
          <cell r="R339" t="str">
            <v>Tourteaux et son-kt</v>
          </cell>
        </row>
        <row r="340">
          <cell r="R340" t="str">
            <v>Légumes-kt</v>
          </cell>
        </row>
        <row r="341">
          <cell r="R341" t="str">
            <v>Fruits-kt</v>
          </cell>
        </row>
        <row r="342">
          <cell r="R342" t="str">
            <v>Boissons Alcooliques-kt</v>
          </cell>
        </row>
        <row r="343">
          <cell r="R343" t="str">
            <v>Viande-kt</v>
          </cell>
        </row>
        <row r="344">
          <cell r="R344" t="str">
            <v>Viande de Bovins-kt</v>
          </cell>
        </row>
        <row r="345">
          <cell r="R345" t="str">
            <v>Viande d'Ovins/Caprins-kt</v>
          </cell>
        </row>
        <row r="346">
          <cell r="R346" t="str">
            <v>Viande de Suides-kt</v>
          </cell>
        </row>
        <row r="347">
          <cell r="R347" t="str">
            <v>Viande de Volailles-kt</v>
          </cell>
        </row>
        <row r="348">
          <cell r="R348" t="str">
            <v>Viande, Autre (dont protéines alternatives)-kt</v>
          </cell>
        </row>
        <row r="349">
          <cell r="R349" t="str">
            <v>Oeufs-kt</v>
          </cell>
        </row>
        <row r="350">
          <cell r="R350" t="str">
            <v>Lait - Excl Beurre-kt</v>
          </cell>
        </row>
        <row r="351">
          <cell r="R351" t="str">
            <v>Poisson &amp; Fruits de Mer-kt</v>
          </cell>
        </row>
        <row r="352">
          <cell r="R352" t="str">
            <v>BILAN ALIMENTATION DU BETAIL-</v>
          </cell>
        </row>
        <row r="353">
          <cell r="R353" t="str">
            <v>Ressources-</v>
          </cell>
        </row>
        <row r="354">
          <cell r="R354" t="str">
            <v>Céréales-kt</v>
          </cell>
        </row>
        <row r="355">
          <cell r="R355" t="str">
            <v>Tourteau de soja et graine-kt</v>
          </cell>
        </row>
        <row r="356">
          <cell r="R356" t="str">
            <v>Autres tourteaux et graines oléoprotéagineux-kt</v>
          </cell>
        </row>
        <row r="357">
          <cell r="R357" t="str">
            <v>Autres concentrés-kt</v>
          </cell>
        </row>
        <row r="358">
          <cell r="R358" t="str">
            <v>Cultures associées-kt</v>
          </cell>
        </row>
        <row r="359">
          <cell r="R359" t="str">
            <v>Biodéchets (matière sèche)  pour insectes et protéines alternatives-kt MS</v>
          </cell>
        </row>
        <row r="360">
          <cell r="R360" t="str">
            <v>Fourniture de protéines alternatives (insectes pour aquaculture, etc.)-kt</v>
          </cell>
        </row>
        <row r="361">
          <cell r="R361" t="str">
            <v>Production herbe sur prairies naturelles-kt MS</v>
          </cell>
        </row>
        <row r="362">
          <cell r="R362" t="str">
            <v>Production herbe sur prairies temporaires-kt MS</v>
          </cell>
        </row>
        <row r="363">
          <cell r="R363" t="str">
            <v>Production herbe sur prairies légumineuses-kt MS</v>
          </cell>
        </row>
        <row r="364">
          <cell r="R364" t="str">
            <v>Production fourragère (maïs et cultures fourragères)-kt MS</v>
          </cell>
        </row>
        <row r="365">
          <cell r="R365" t="str">
            <v>Production de cultures intermédiaires-kt MS</v>
          </cell>
        </row>
        <row r="366">
          <cell r="R366" t="str">
            <v>Déficit hebe-kt MS</v>
          </cell>
        </row>
        <row r="367">
          <cell r="R367" t="str">
            <v>Emplois-</v>
          </cell>
        </row>
        <row r="368">
          <cell r="R368" t="str">
            <v>Ruminants - herbe et fourrages-kt MS</v>
          </cell>
        </row>
        <row r="369">
          <cell r="R369" t="str">
            <v>Ruminants - herbe pâturée-kt MS</v>
          </cell>
        </row>
        <row r="370">
          <cell r="R370" t="str">
            <v>Herbe et fourrages méthanisés-kt MS</v>
          </cell>
        </row>
        <row r="371">
          <cell r="R371" t="str">
            <v>Surplus herbe-kt MS</v>
          </cell>
        </row>
        <row r="372">
          <cell r="R372" t="str">
            <v>Concentrés pour ruminants-kt</v>
          </cell>
        </row>
        <row r="373">
          <cell r="R373" t="str">
            <v>Concentrés porcs-kt</v>
          </cell>
        </row>
        <row r="374">
          <cell r="R374" t="str">
            <v>Concentrés volailles-kt</v>
          </cell>
        </row>
        <row r="375">
          <cell r="R375" t="str">
            <v>Concentrés poissons-kt</v>
          </cell>
        </row>
        <row r="376">
          <cell r="R376" t="str">
            <v>Substrats pour insectes, viande de synthèse et autres protéines alternatives-kt</v>
          </cell>
        </row>
        <row r="377">
          <cell r="R377" t="str">
            <v>(Pertes process de conversion matières brutes / concentrés)-kt</v>
          </cell>
        </row>
        <row r="378">
          <cell r="R378" t="str">
            <v>(Autoconsommation protéines alternatives)-kt</v>
          </cell>
        </row>
        <row r="379">
          <cell r="R379" t="str">
            <v>Surfaces allouées à l'alimentation animale-</v>
          </cell>
        </row>
        <row r="380">
          <cell r="R380" t="str">
            <v>Surfaces de prairies permanentes allouées aux productions animales-kha</v>
          </cell>
        </row>
        <row r="381">
          <cell r="R381" t="str">
            <v>Surfaces de cultures fourragères (dont ensilage de maïs et prairies temporaires ou artificielles) allouées aux productions animales-kha</v>
          </cell>
        </row>
        <row r="382">
          <cell r="R382" t="str">
            <v>Surfaces de cultures de graines allouées aux productions animales-kha</v>
          </cell>
        </row>
        <row r="383">
          <cell r="R383" t="str">
            <v>-</v>
          </cell>
        </row>
        <row r="384">
          <cell r="R384" t="str">
            <v>Usages non alimentaire de la biomasse-</v>
          </cell>
        </row>
        <row r="385">
          <cell r="R385" t="str">
            <v>Méthanisation-</v>
          </cell>
        </row>
        <row r="386">
          <cell r="R386" t="str">
            <v>Fumier méthanisé-ktMS</v>
          </cell>
        </row>
        <row r="387">
          <cell r="R387" t="str">
            <v>Lisier méthanisé-ktMS</v>
          </cell>
        </row>
        <row r="388">
          <cell r="R388" t="str">
            <v>Résidus de culture méthanisés-ktMS</v>
          </cell>
        </row>
        <row r="389">
          <cell r="R389" t="str">
            <v>CIVE méthanisée-ktMS</v>
          </cell>
        </row>
        <row r="390">
          <cell r="R390" t="str">
            <v>Herbe méthanisée-ktMS</v>
          </cell>
        </row>
        <row r="391">
          <cell r="R391" t="str">
            <v>Fourrages méthanisés-ktMS</v>
          </cell>
        </row>
        <row r="392">
          <cell r="R392" t="str">
            <v>Proportion de déjections méthanisées-%</v>
          </cell>
        </row>
        <row r="393">
          <cell r="R393" t="str">
            <v>Proportion de résidus de culture méthanisés-%</v>
          </cell>
        </row>
        <row r="394">
          <cell r="R394" t="str">
            <v>Proportion de CIVE méthanisées-%</v>
          </cell>
        </row>
        <row r="395">
          <cell r="R395" t="str">
            <v>Proportion d'herbe méthanisée-%</v>
          </cell>
        </row>
        <row r="396">
          <cell r="R396" t="str">
            <v>Proportion de fourrages méthanisés-%</v>
          </cell>
        </row>
        <row r="397">
          <cell r="R397" t="str">
            <v>Production de biogaz - déjections-TWh PCs</v>
          </cell>
        </row>
        <row r="398">
          <cell r="R398" t="str">
            <v>Production de biogaz - CIVE-TWh PCs</v>
          </cell>
        </row>
        <row r="399">
          <cell r="R399" t="str">
            <v>Production de biogaz - résidus de culture-TWh PCs</v>
          </cell>
        </row>
        <row r="400">
          <cell r="R400" t="str">
            <v>Production de biogaz - herbe-TWh PCs</v>
          </cell>
        </row>
        <row r="401">
          <cell r="R401" t="str">
            <v>Production de biogaz - fourrages-TWh PCs</v>
          </cell>
        </row>
        <row r="402">
          <cell r="R402" t="str">
            <v>Autres usages-</v>
          </cell>
        </row>
        <row r="403">
          <cell r="R403" t="str">
            <v>Résidus de culture utilisés en combustion-ktMS</v>
          </cell>
        </row>
        <row r="404">
          <cell r="R404" t="str">
            <v>Résidus de culture utilisés en carburant 2G-ktMS</v>
          </cell>
        </row>
        <row r="405">
          <cell r="R405" t="str">
            <v>Résidus de culture utilisés comme matériau-ktMS</v>
          </cell>
        </row>
        <row r="406">
          <cell r="R406" t="str">
            <v>Résidus de culture utilisés en litière-ktMS</v>
          </cell>
        </row>
        <row r="407">
          <cell r="R407" t="str">
            <v>Résidus de culture laissés au champ-ktMS</v>
          </cell>
        </row>
        <row r="408">
          <cell r="R408" t="str">
            <v>Cultures intermédiaires laissées au champ-ktMS</v>
          </cell>
        </row>
        <row r="409">
          <cell r="R409" t="str">
            <v>Biocarburants-</v>
          </cell>
        </row>
        <row r="410">
          <cell r="R410" t="str">
            <v>Blé utilisé en production d'éthanol-kt</v>
          </cell>
        </row>
        <row r="411">
          <cell r="R411" t="str">
            <v>Maïs utilisé en production d'éthanol-kt</v>
          </cell>
        </row>
        <row r="412">
          <cell r="R412" t="str">
            <v>Pomme de terre utilisée en production d'éthanol-kt</v>
          </cell>
        </row>
        <row r="413">
          <cell r="R413" t="str">
            <v>Huile de soja utilisée en production de biocarburant-kt</v>
          </cell>
        </row>
        <row r="414">
          <cell r="R414" t="str">
            <v>Huile de tourneseol utilisée en production de biocarburant-kt</v>
          </cell>
        </row>
        <row r="415">
          <cell r="R415" t="str">
            <v>Huile de colza utilisée en production de biocarburant-kt</v>
          </cell>
        </row>
        <row r="416">
          <cell r="R416" t="str">
            <v>Huile de palmiste utilisée en production de biocarburant-kt</v>
          </cell>
        </row>
        <row r="417">
          <cell r="R417" t="str">
            <v>Huile de palme utilisée en production de biocarburant-kt</v>
          </cell>
        </row>
        <row r="418">
          <cell r="R418" t="str">
            <v>Autres huiles utilisées en production de biocarburant-kt</v>
          </cell>
        </row>
        <row r="419">
          <cell r="R419" t="str">
            <v>Sucre utilisé en production d'éthanol-kt</v>
          </cell>
        </row>
        <row r="420">
          <cell r="R420" t="str">
            <v>Betterave utilisée en production d'éthanol-kt</v>
          </cell>
        </row>
        <row r="421">
          <cell r="R421" t="str">
            <v>EMPREINTE CLIMATIQUE PAR CATÉGORIE DE PRODUITS-</v>
          </cell>
        </row>
        <row r="422">
          <cell r="R422" t="str">
            <v>Céréales et maîs-</v>
          </cell>
        </row>
        <row r="423">
          <cell r="R423" t="str">
            <v>Pommes de terre-</v>
          </cell>
        </row>
        <row r="424">
          <cell r="R424" t="str">
            <v>Produits laitiers-</v>
          </cell>
        </row>
        <row r="425">
          <cell r="R425" t="str">
            <v>Sucre-</v>
          </cell>
        </row>
        <row r="426">
          <cell r="R426" t="str">
            <v>Viande, abats, graisses animales, œufs-</v>
          </cell>
        </row>
        <row r="427">
          <cell r="R427" t="str">
            <v>Boissons alcooliques-</v>
          </cell>
        </row>
        <row r="428">
          <cell r="R428" t="str">
            <v>Tourteaux, huiles, oléoprotéagineux-</v>
          </cell>
        </row>
        <row r="429">
          <cell r="R429" t="str">
            <v>Café, cacao, thé, épices, stimulants-</v>
          </cell>
        </row>
        <row r="430">
          <cell r="R430" t="str">
            <v>Fruits et légumes-</v>
          </cell>
        </row>
        <row r="431">
          <cell r="R431" t="str">
            <v>Poissons et produits halieutiques-</v>
          </cell>
        </row>
        <row r="432">
          <cell r="R432" t="str">
            <v>Emissions de GES dues aux productions-</v>
          </cell>
        </row>
        <row r="433">
          <cell r="R433" t="str">
            <v>Céréales et maîs-</v>
          </cell>
        </row>
        <row r="434">
          <cell r="R434" t="str">
            <v>Pommes de terre-</v>
          </cell>
        </row>
        <row r="435">
          <cell r="R435" t="str">
            <v>Produits laitiers-</v>
          </cell>
        </row>
        <row r="436">
          <cell r="R436" t="str">
            <v>Sucre-</v>
          </cell>
        </row>
        <row r="437">
          <cell r="R437" t="str">
            <v>Viande, abats, graisses animales, œufs-</v>
          </cell>
        </row>
        <row r="438">
          <cell r="R438" t="str">
            <v>Boissons alcooliques-</v>
          </cell>
        </row>
        <row r="439">
          <cell r="R439" t="str">
            <v>Tourteaux, huiles, oléoprotéagineux-</v>
          </cell>
        </row>
        <row r="440">
          <cell r="R440" t="str">
            <v>Café, cacao, thé, épices, stimulants-</v>
          </cell>
        </row>
        <row r="441">
          <cell r="R441" t="str">
            <v>Fruits et légumes-</v>
          </cell>
        </row>
        <row r="442">
          <cell r="R442" t="str">
            <v>Poissons et produits halieutiques-</v>
          </cell>
        </row>
        <row r="443">
          <cell r="R443" t="str">
            <v>Emissions de GES des exportations-</v>
          </cell>
        </row>
        <row r="444">
          <cell r="R444" t="str">
            <v>Céréales et maîs-</v>
          </cell>
        </row>
        <row r="445">
          <cell r="R445" t="str">
            <v>Pommes de terre-</v>
          </cell>
        </row>
        <row r="446">
          <cell r="R446" t="str">
            <v>Produits laitiers-</v>
          </cell>
        </row>
        <row r="447">
          <cell r="R447" t="str">
            <v>Sucre-</v>
          </cell>
        </row>
        <row r="448">
          <cell r="R448" t="str">
            <v>Viande, abats, graisses animales, œufs-</v>
          </cell>
        </row>
        <row r="449">
          <cell r="R449" t="str">
            <v>Boissons alcooliques-</v>
          </cell>
        </row>
        <row r="450">
          <cell r="R450" t="str">
            <v>Tourteaux, huiles, oléoprotéagineux-</v>
          </cell>
        </row>
        <row r="451">
          <cell r="R451" t="str">
            <v>Café, cacao, thé, épices, stimulants-</v>
          </cell>
        </row>
        <row r="452">
          <cell r="R452" t="str">
            <v>Fruits et légumes-</v>
          </cell>
        </row>
        <row r="453">
          <cell r="R453" t="str">
            <v>Poissons et produits halieutiques-</v>
          </cell>
        </row>
        <row r="454">
          <cell r="R454" t="str">
            <v>Emissions de GES des importations-</v>
          </cell>
        </row>
        <row r="455">
          <cell r="R455" t="str">
            <v>Bilan d'azote-</v>
          </cell>
        </row>
        <row r="456">
          <cell r="R456" t="str">
            <v>Engrais minéraux-ktN/an</v>
          </cell>
        </row>
        <row r="457">
          <cell r="R457" t="str">
            <v>Fixation symbiotique-ktN/an</v>
          </cell>
        </row>
        <row r="458">
          <cell r="R458" t="str">
            <v>Recyclage (redéposition atmosph., pâture, végétaux laissés au champ)-ktN/an</v>
          </cell>
        </row>
        <row r="459">
          <cell r="R459" t="str">
            <v>Recyclage (engrais verts)-ktN/an</v>
          </cell>
        </row>
        <row r="460">
          <cell r="R460" t="str">
            <v>Recyclage (épandage fumier, lisier)-ktN/an</v>
          </cell>
        </row>
        <row r="461">
          <cell r="R461" t="str">
            <v>Recyclage (épandage digestat)-ktN/an</v>
          </cell>
        </row>
        <row r="462">
          <cell r="R462" t="str">
            <v>Exportations par les fourrages et pâture-ktN/an</v>
          </cell>
        </row>
        <row r="463">
          <cell r="R463" t="str">
            <v>Exportations par les cultures-ktN/an</v>
          </cell>
        </row>
        <row r="464">
          <cell r="R464" t="str">
            <v>Volatilisation-ktN/an</v>
          </cell>
        </row>
        <row r="465">
          <cell r="R465" t="str">
            <v>Solde au sol-ktN/an</v>
          </cell>
        </row>
        <row r="466">
          <cell r="R466" t="str">
            <v>Solde au sol (kg/ha)-kg/ha</v>
          </cell>
        </row>
        <row r="467">
          <cell r="R467" t="str">
            <v>Bilans d'approvisionnement-</v>
          </cell>
        </row>
        <row r="468">
          <cell r="R468" t="str">
            <v>Alimentation humaine-</v>
          </cell>
        </row>
        <row r="469">
          <cell r="R469" t="str">
            <v>Blé-kt/an</v>
          </cell>
        </row>
        <row r="470">
          <cell r="R470" t="str">
            <v>Céréales-kt/an</v>
          </cell>
        </row>
        <row r="471">
          <cell r="R471" t="str">
            <v>Lait-kt/an</v>
          </cell>
        </row>
        <row r="472">
          <cell r="R472" t="str">
            <v>Viande-kt/an</v>
          </cell>
        </row>
        <row r="473">
          <cell r="R473" t="str">
            <v>Fruits-kt/an</v>
          </cell>
        </row>
        <row r="474">
          <cell r="R474" t="str">
            <v>Légumes-kt/an</v>
          </cell>
        </row>
        <row r="475">
          <cell r="R475" t="str">
            <v>Alimentation animale-</v>
          </cell>
        </row>
        <row r="476">
          <cell r="R476" t="str">
            <v>Blé-kt/an</v>
          </cell>
        </row>
        <row r="477">
          <cell r="R477" t="str">
            <v>Céréales-kt/an</v>
          </cell>
        </row>
        <row r="478">
          <cell r="R478" t="str">
            <v>Lait-kt/an</v>
          </cell>
        </row>
        <row r="479">
          <cell r="R479" t="str">
            <v>Viande-kt/an</v>
          </cell>
        </row>
        <row r="480">
          <cell r="R480" t="str">
            <v>Fruits-kt/an</v>
          </cell>
        </row>
        <row r="481">
          <cell r="R481" t="str">
            <v>Légumes-kt/an</v>
          </cell>
        </row>
        <row r="482">
          <cell r="R482" t="str">
            <v>Autres utilisations-</v>
          </cell>
        </row>
        <row r="483">
          <cell r="R483" t="str">
            <v>Blé-kt/an</v>
          </cell>
        </row>
        <row r="484">
          <cell r="R484" t="str">
            <v>Céréales-kt/an</v>
          </cell>
        </row>
        <row r="485">
          <cell r="R485" t="str">
            <v>Lait-kt/an</v>
          </cell>
        </row>
        <row r="486">
          <cell r="R486" t="str">
            <v>Viande-kt/an</v>
          </cell>
        </row>
        <row r="487">
          <cell r="R487" t="str">
            <v>Fruits-kt/an</v>
          </cell>
        </row>
        <row r="488">
          <cell r="R488" t="str">
            <v>Légumes-kt/an</v>
          </cell>
        </row>
        <row r="489">
          <cell r="R489" t="str">
            <v>Exportations-</v>
          </cell>
        </row>
        <row r="490">
          <cell r="R490" t="str">
            <v>Blé-kt/an</v>
          </cell>
        </row>
        <row r="491">
          <cell r="R491" t="str">
            <v>Céréales-kt/an</v>
          </cell>
        </row>
        <row r="492">
          <cell r="R492" t="str">
            <v>Lait-kt/an</v>
          </cell>
        </row>
        <row r="493">
          <cell r="R493" t="str">
            <v>Viande-kt/an</v>
          </cell>
        </row>
        <row r="494">
          <cell r="R494" t="str">
            <v>Fruits-kt/an</v>
          </cell>
        </row>
        <row r="495">
          <cell r="R495" t="str">
            <v>Légumes-kt/an</v>
          </cell>
        </row>
        <row r="496">
          <cell r="R496" t="str">
            <v>Production-</v>
          </cell>
        </row>
        <row r="497">
          <cell r="R497" t="str">
            <v>Blé-kt/an</v>
          </cell>
        </row>
        <row r="498">
          <cell r="R498" t="str">
            <v>Céréales-kt/an</v>
          </cell>
        </row>
        <row r="499">
          <cell r="R499" t="str">
            <v>Lait-kt/an</v>
          </cell>
        </row>
        <row r="500">
          <cell r="R500" t="str">
            <v>Viande-kt/an</v>
          </cell>
        </row>
        <row r="501">
          <cell r="R501" t="str">
            <v>Fruits-kt/an</v>
          </cell>
        </row>
        <row r="502">
          <cell r="R502" t="str">
            <v>Légumes-kt/an</v>
          </cell>
        </row>
        <row r="503">
          <cell r="R503" t="str">
            <v>Importations-</v>
          </cell>
        </row>
        <row r="504">
          <cell r="R504" t="str">
            <v>Blé-kt/an</v>
          </cell>
        </row>
        <row r="505">
          <cell r="R505" t="str">
            <v>Céréales-kt/an</v>
          </cell>
        </row>
        <row r="506">
          <cell r="R506" t="str">
            <v>Lait-kt/an</v>
          </cell>
        </row>
        <row r="507">
          <cell r="R507" t="str">
            <v>Viande-kt/an</v>
          </cell>
        </row>
        <row r="508">
          <cell r="R508" t="str">
            <v>Fruits-kt/an</v>
          </cell>
        </row>
        <row r="509">
          <cell r="R509" t="str">
            <v>Légumes-kt/an</v>
          </cell>
        </row>
        <row r="510">
          <cell r="R510" t="str">
            <v>CTRL-</v>
          </cell>
        </row>
        <row r="511">
          <cell r="R511" t="str">
            <v>Blé-</v>
          </cell>
        </row>
        <row r="512">
          <cell r="R512" t="str">
            <v>Céréales-</v>
          </cell>
        </row>
        <row r="513">
          <cell r="R513" t="str">
            <v>Lait-</v>
          </cell>
        </row>
        <row r="514">
          <cell r="R514" t="str">
            <v>Viande-</v>
          </cell>
        </row>
        <row r="515">
          <cell r="R515" t="str">
            <v>Fruits-</v>
          </cell>
        </row>
        <row r="516">
          <cell r="R516" t="str">
            <v>Légumes-</v>
          </cell>
        </row>
        <row r="517">
          <cell r="R517" t="str">
            <v>-</v>
          </cell>
        </row>
        <row r="518">
          <cell r="R518" t="str">
            <v>Flux bruts export &amp; import-</v>
          </cell>
        </row>
        <row r="519">
          <cell r="R519" t="str">
            <v>Flux bruts exportés-</v>
          </cell>
        </row>
        <row r="520">
          <cell r="R520" t="str">
            <v>Cèrèales - Excl Bière-kt/an</v>
          </cell>
        </row>
        <row r="521">
          <cell r="R521" t="str">
            <v>Blé-kt/an</v>
          </cell>
        </row>
        <row r="522">
          <cell r="R522" t="str">
            <v>Orge-kt/an</v>
          </cell>
        </row>
        <row r="523">
          <cell r="R523" t="str">
            <v>Maïs-kt/an</v>
          </cell>
        </row>
        <row r="524">
          <cell r="R524" t="str">
            <v>Pommes de terre-kt/an</v>
          </cell>
        </row>
        <row r="525">
          <cell r="R525" t="str">
            <v>Sucre-kt/an</v>
          </cell>
        </row>
        <row r="526">
          <cell r="R526" t="str">
            <v>Légumineuses-kt/an</v>
          </cell>
        </row>
        <row r="527">
          <cell r="R527" t="str">
            <v>Fruit Coque + (Total)-kt/an</v>
          </cell>
        </row>
        <row r="528">
          <cell r="R528" t="str">
            <v>Plant Oleiferes + (Total)-kt/an</v>
          </cell>
        </row>
        <row r="529">
          <cell r="R529" t="str">
            <v>Soja-kt/an</v>
          </cell>
        </row>
        <row r="530">
          <cell r="R530" t="str">
            <v>Graines de Tournesol-kt/an</v>
          </cell>
        </row>
        <row r="531">
          <cell r="R531" t="str">
            <v>Graines Colza/Moutarde-kt/an</v>
          </cell>
        </row>
        <row r="532">
          <cell r="R532" t="str">
            <v>Huiles-kt/an</v>
          </cell>
        </row>
        <row r="533">
          <cell r="R533" t="str">
            <v>Légumes-kt/an</v>
          </cell>
        </row>
        <row r="534">
          <cell r="R534" t="str">
            <v>Tomates-kt/an</v>
          </cell>
        </row>
        <row r="535">
          <cell r="R535" t="str">
            <v>Oignons-kt/an</v>
          </cell>
        </row>
        <row r="536">
          <cell r="R536" t="str">
            <v>Fruits-kt/an</v>
          </cell>
        </row>
        <row r="537">
          <cell r="R537" t="str">
            <v>Oranges, Mandarines-kt/an</v>
          </cell>
        </row>
        <row r="538">
          <cell r="R538" t="str">
            <v>Banane-kt/an</v>
          </cell>
        </row>
        <row r="539">
          <cell r="R539" t="str">
            <v>Pommes-kt/an</v>
          </cell>
        </row>
        <row r="540">
          <cell r="R540" t="str">
            <v>Ananas-kt/an</v>
          </cell>
        </row>
        <row r="541">
          <cell r="R541" t="str">
            <v>Stimulants + (Total)-kt/an</v>
          </cell>
        </row>
        <row r="542">
          <cell r="R542" t="str">
            <v>Café-kt/an</v>
          </cell>
        </row>
        <row r="543">
          <cell r="R543" t="str">
            <v>Feve de Cacao-kt/an</v>
          </cell>
        </row>
        <row r="544">
          <cell r="R544" t="str">
            <v>Boissons Alcooliques-kt/an</v>
          </cell>
        </row>
        <row r="545">
          <cell r="R545" t="str">
            <v>Vin-kt/an</v>
          </cell>
        </row>
        <row r="546">
          <cell r="R546" t="str">
            <v>Bière-kt/an</v>
          </cell>
        </row>
        <row r="547">
          <cell r="R547" t="str">
            <v>Viande-kt/an</v>
          </cell>
        </row>
        <row r="548">
          <cell r="R548" t="str">
            <v>Viande de Bovins-kt/an</v>
          </cell>
        </row>
        <row r="549">
          <cell r="R549" t="str">
            <v>Viande d'Ovins/Caprins-kt/an</v>
          </cell>
        </row>
        <row r="550">
          <cell r="R550" t="str">
            <v>Viande de Suides-kt/an</v>
          </cell>
        </row>
        <row r="551">
          <cell r="R551" t="str">
            <v>Viande de Volailles-kt/an</v>
          </cell>
        </row>
        <row r="552">
          <cell r="R552" t="str">
            <v>Graisses Animales-kt/an</v>
          </cell>
        </row>
        <row r="553">
          <cell r="R553" t="str">
            <v>Lait - Excl Beurre-kt/an</v>
          </cell>
        </row>
        <row r="554">
          <cell r="R554" t="str">
            <v>Œufs-kt/an</v>
          </cell>
        </row>
        <row r="555">
          <cell r="R555" t="str">
            <v>Poisson &amp; Fruits de Mer-kt/an</v>
          </cell>
        </row>
        <row r="556">
          <cell r="R556" t="str">
            <v>Tourteaux et son-kt/an</v>
          </cell>
        </row>
        <row r="557">
          <cell r="R557" t="str">
            <v>Flux bruts importés-</v>
          </cell>
        </row>
        <row r="558">
          <cell r="R558" t="str">
            <v>Cèrèales - Excl Bière-kt/an</v>
          </cell>
        </row>
        <row r="559">
          <cell r="R559" t="str">
            <v>Blé-kt/an</v>
          </cell>
        </row>
        <row r="560">
          <cell r="R560" t="str">
            <v>Orge-kt/an</v>
          </cell>
        </row>
        <row r="561">
          <cell r="R561" t="str">
            <v>Maïs-kt/an</v>
          </cell>
        </row>
        <row r="562">
          <cell r="R562" t="str">
            <v>Pommes de terre-kt/an</v>
          </cell>
        </row>
        <row r="563">
          <cell r="R563" t="str">
            <v>Sucre-kt/an</v>
          </cell>
        </row>
        <row r="564">
          <cell r="R564" t="str">
            <v>Légumineuses-kt/an</v>
          </cell>
        </row>
        <row r="565">
          <cell r="R565" t="str">
            <v>Fruit Coque + (Total)-kt/an</v>
          </cell>
        </row>
        <row r="566">
          <cell r="R566" t="str">
            <v>Plant Oleiferes + (Total)-kt/an</v>
          </cell>
        </row>
        <row r="567">
          <cell r="R567" t="str">
            <v>Soja-kt/an</v>
          </cell>
        </row>
        <row r="568">
          <cell r="R568" t="str">
            <v>Graines de Tournesol-kt/an</v>
          </cell>
        </row>
        <row r="569">
          <cell r="R569" t="str">
            <v>Graines Colza/Moutarde-kt/an</v>
          </cell>
        </row>
        <row r="570">
          <cell r="R570" t="str">
            <v>Huiles-kt/an</v>
          </cell>
        </row>
        <row r="571">
          <cell r="R571" t="str">
            <v>Légumes-kt/an</v>
          </cell>
        </row>
        <row r="572">
          <cell r="R572" t="str">
            <v>Tomates-kt/an</v>
          </cell>
        </row>
        <row r="573">
          <cell r="R573" t="str">
            <v>Oignons-kt/an</v>
          </cell>
        </row>
        <row r="574">
          <cell r="R574" t="str">
            <v>Fruits-kt/an</v>
          </cell>
        </row>
        <row r="575">
          <cell r="R575" t="str">
            <v>Oranges, Mandarines-kt/an</v>
          </cell>
        </row>
        <row r="576">
          <cell r="R576" t="str">
            <v>Banane-kt/an</v>
          </cell>
        </row>
        <row r="577">
          <cell r="R577" t="str">
            <v>Pommes-kt/an</v>
          </cell>
        </row>
        <row r="578">
          <cell r="R578" t="str">
            <v>Ananas-kt/an</v>
          </cell>
        </row>
        <row r="579">
          <cell r="R579" t="str">
            <v>Stimulants + (Total)-kt/an</v>
          </cell>
        </row>
        <row r="580">
          <cell r="R580" t="str">
            <v>Café-kt/an</v>
          </cell>
        </row>
        <row r="581">
          <cell r="R581" t="str">
            <v>Feve de Cacao-kt/an</v>
          </cell>
        </row>
        <row r="582">
          <cell r="R582" t="str">
            <v>Boissons Alcooliques-kt/an</v>
          </cell>
        </row>
        <row r="583">
          <cell r="R583" t="str">
            <v>Vin-kt/an</v>
          </cell>
        </row>
        <row r="584">
          <cell r="R584" t="str">
            <v>Bière-kt/an</v>
          </cell>
        </row>
        <row r="585">
          <cell r="R585" t="str">
            <v>Viande-kt/an</v>
          </cell>
        </row>
        <row r="586">
          <cell r="R586" t="str">
            <v>Viande de Bovins-kt/an</v>
          </cell>
        </row>
        <row r="587">
          <cell r="R587" t="str">
            <v>Viande d'Ovins/Caprins-kt/an</v>
          </cell>
        </row>
        <row r="588">
          <cell r="R588" t="str">
            <v>Viande de Suides-kt/an</v>
          </cell>
        </row>
        <row r="589">
          <cell r="R589" t="str">
            <v>Viande de Volailles-kt/an</v>
          </cell>
        </row>
        <row r="590">
          <cell r="R590" t="str">
            <v>Graisses Animales-kt/an</v>
          </cell>
        </row>
        <row r="591">
          <cell r="R591" t="str">
            <v>Lait - Excl Beurre-kt/an</v>
          </cell>
        </row>
        <row r="592">
          <cell r="R592" t="str">
            <v>Œufs-kt/an</v>
          </cell>
        </row>
        <row r="593">
          <cell r="R593" t="str">
            <v>Poisson &amp; Fruits de Mer-kt/an</v>
          </cell>
        </row>
        <row r="594">
          <cell r="R594" t="str">
            <v>Tourteaux et son-kt/an</v>
          </cell>
        </row>
        <row r="595">
          <cell r="R595" t="str">
            <v>-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MS_RUN3_2050"/>
      <sheetName val="Graphes"/>
      <sheetName val="ENERDATA"/>
    </sheetNames>
    <sheetDataSet>
      <sheetData sheetId="0">
        <row r="11">
          <cell r="I11" t="str">
            <v>Population-Milliers de personnes</v>
          </cell>
        </row>
        <row r="12">
          <cell r="I12" t="str">
            <v>Code scénario-</v>
          </cell>
        </row>
        <row r="13">
          <cell r="I13" t="str">
            <v>Besoins en protéines (ANC)-kt/an</v>
          </cell>
        </row>
        <row r="14">
          <cell r="I14" t="str">
            <v>Disponibilité alimentaire en protéines-kt/an</v>
          </cell>
        </row>
        <row r="15">
          <cell r="I15" t="str">
            <v>Indice de Masse Corporelle 20-59 ans--</v>
          </cell>
        </row>
        <row r="16">
          <cell r="I16" t="str">
            <v>Besoins en protéines (ANC)-g/personne.jour</v>
          </cell>
        </row>
        <row r="17">
          <cell r="I17" t="str">
            <v>Disponibilité en protéines (ANC)-g/personne.jour</v>
          </cell>
        </row>
        <row r="18">
          <cell r="I18" t="str">
            <v>Surconsommation de protéines-%</v>
          </cell>
        </row>
        <row r="19">
          <cell r="I19" t="str">
            <v>Proportion de protéines végétales-%</v>
          </cell>
        </row>
        <row r="20">
          <cell r="I20" t="str">
            <v>Surconsommation d'énergie-%</v>
          </cell>
        </row>
        <row r="21">
          <cell r="I21" t="str">
            <v>Apports en calcium du lait-mg/jour</v>
          </cell>
        </row>
        <row r="22">
          <cell r="I22" t="str">
            <v>Pertes et gaspillages-%</v>
          </cell>
        </row>
        <row r="23">
          <cell r="I23" t="str">
            <v>Céréales-g éq. primaire/jour</v>
          </cell>
        </row>
        <row r="24">
          <cell r="I24" t="str">
            <v>Pommes de terre-g éq. primaire/jour</v>
          </cell>
        </row>
        <row r="25">
          <cell r="I25" t="str">
            <v>Sucres-g éq. primaire/jour</v>
          </cell>
        </row>
        <row r="26">
          <cell r="I26" t="str">
            <v>Légumineuses-g éq. primaire/jour</v>
          </cell>
        </row>
        <row r="27">
          <cell r="I27" t="str">
            <v>Fruits coque-g éq. primaire/jour</v>
          </cell>
        </row>
        <row r="28">
          <cell r="I28" t="str">
            <v>Plantes oléifères et huiles-g éq. primaire/jour</v>
          </cell>
        </row>
        <row r="29">
          <cell r="I29" t="str">
            <v>Légumes-g éq. primaire/jour</v>
          </cell>
        </row>
        <row r="30">
          <cell r="I30" t="str">
            <v>Fruits-g éq. primaire/jour</v>
          </cell>
        </row>
        <row r="31">
          <cell r="I31" t="str">
            <v>Café thé cacao-g éq. primaire/jour</v>
          </cell>
        </row>
        <row r="32">
          <cell r="I32" t="str">
            <v>Boissons alcooliques-g éq. primaire/jour</v>
          </cell>
        </row>
        <row r="33">
          <cell r="I33" t="str">
            <v>Lait et beurre-g éq. primaire/jour</v>
          </cell>
        </row>
        <row r="34">
          <cell r="I34" t="str">
            <v>Œufs-g éq. primaire/jour</v>
          </cell>
        </row>
        <row r="35">
          <cell r="I35" t="str">
            <v>Poissons-g éq. primaire/jour</v>
          </cell>
        </row>
        <row r="36">
          <cell r="I36" t="str">
            <v>Coquillages et crustacés-g éq. primaire/jour</v>
          </cell>
        </row>
        <row r="37">
          <cell r="I37" t="str">
            <v>Viande et abats-g éq. primaire/jour</v>
          </cell>
        </row>
        <row r="38">
          <cell r="I38" t="str">
            <v xml:space="preserve"> viande bovine-g éq. primaire/jour</v>
          </cell>
        </row>
        <row r="39">
          <cell r="I39" t="str">
            <v xml:space="preserve"> viande d'ovin et caprin-g éq. primaire/jour</v>
          </cell>
        </row>
        <row r="40">
          <cell r="I40" t="str">
            <v xml:space="preserve"> viande porcine-g éq. primaire/jour</v>
          </cell>
        </row>
        <row r="41">
          <cell r="I41" t="str">
            <v xml:space="preserve"> viande de volaille-g éq. primaire/jour</v>
          </cell>
        </row>
        <row r="42">
          <cell r="I42" t="str">
            <v xml:space="preserve"> autres viandes-g éq. primaire/jour</v>
          </cell>
        </row>
        <row r="43">
          <cell r="I43" t="str">
            <v>abats-g éq. primaire/jour</v>
          </cell>
        </row>
        <row r="44">
          <cell r="I44" t="str">
            <v>Céréales-kt/an</v>
          </cell>
        </row>
        <row r="45">
          <cell r="I45" t="str">
            <v>Pommes de terre-kt/an</v>
          </cell>
        </row>
        <row r="46">
          <cell r="I46" t="str">
            <v>Sucres-kt/an</v>
          </cell>
        </row>
        <row r="47">
          <cell r="I47" t="str">
            <v>Légumineuses-kt/an</v>
          </cell>
        </row>
        <row r="48">
          <cell r="I48" t="str">
            <v>Fruits coque-kt/an</v>
          </cell>
        </row>
        <row r="49">
          <cell r="I49" t="str">
            <v>Plantes oléifères et huiles-kt/an</v>
          </cell>
        </row>
        <row r="50">
          <cell r="I50" t="str">
            <v>Légumes-kt/an</v>
          </cell>
        </row>
        <row r="51">
          <cell r="I51" t="str">
            <v>Fruits-kt/an</v>
          </cell>
        </row>
        <row r="52">
          <cell r="I52" t="str">
            <v>Café thé cacao-kt/an</v>
          </cell>
        </row>
        <row r="53">
          <cell r="I53" t="str">
            <v>Boissons alcooliques-kt/an</v>
          </cell>
        </row>
        <row r="54">
          <cell r="I54" t="str">
            <v>Viande et abats-kt/an</v>
          </cell>
        </row>
        <row r="55">
          <cell r="I55" t="str">
            <v>Lait et beurre-kt/an</v>
          </cell>
        </row>
        <row r="56">
          <cell r="I56" t="str">
            <v>Œufs-kt/an</v>
          </cell>
        </row>
        <row r="57">
          <cell r="I57" t="str">
            <v>Poissons-kt/an</v>
          </cell>
        </row>
        <row r="58">
          <cell r="I58" t="str">
            <v>Coquillages et crustacés-kt/an</v>
          </cell>
        </row>
        <row r="59">
          <cell r="I59" t="str">
            <v>UTILISATION DU TERRITOIRE -</v>
          </cell>
        </row>
        <row r="60">
          <cell r="I60" t="str">
            <v>Céréales oléoprotéagineux-Milliers d'hectares</v>
          </cell>
        </row>
        <row r="61">
          <cell r="I61" t="str">
            <v>Cultures industrielles, vigne, fruits, cultures pérennes,  légumes, jardins-Milliers d'hectares</v>
          </cell>
        </row>
        <row r="62">
          <cell r="I62" t="str">
            <v>Cultures fourragères-Milliers d'hectares</v>
          </cell>
        </row>
        <row r="63">
          <cell r="I63" t="str">
            <v>Prairies naturelles-Milliers d'hectares</v>
          </cell>
        </row>
        <row r="64">
          <cell r="I64" t="str">
            <v>Total Surface Agricole Utile-Milliers d'hectares</v>
          </cell>
        </row>
        <row r="65">
          <cell r="I65" t="str">
            <v>dont terres arables-Milliers d'hectares</v>
          </cell>
        </row>
        <row r="66">
          <cell r="I66" t="str">
            <v>Forêts et peupleraies-Milliers d'hectares</v>
          </cell>
        </row>
        <row r="67">
          <cell r="I67" t="str">
            <v>Landes, friches-Milliers d'hectares</v>
          </cell>
        </row>
        <row r="68">
          <cell r="I68" t="str">
            <v>Surfaces artificialisées-Milliers d'hectares</v>
          </cell>
        </row>
        <row r="69">
          <cell r="I69" t="str">
            <v>Autres (roches, eaux, autres espaces naturels)-Milliers d'hectares</v>
          </cell>
        </row>
        <row r="70">
          <cell r="I70" t="str">
            <v>TOTAL-Milliers d'hectares</v>
          </cell>
        </row>
        <row r="71">
          <cell r="I71" t="str">
            <v>Ensemble surfaces peu anthropisées (forêts, prairies peu productives, landes, autres, IAE)-Milliers d'hectares</v>
          </cell>
        </row>
        <row r="72">
          <cell r="I72" t="str">
            <v>SAU_DETAILS-</v>
          </cell>
        </row>
        <row r="73">
          <cell r="I73" t="str">
            <v>Céréales-Milliers d'hectares</v>
          </cell>
        </row>
        <row r="74">
          <cell r="I74" t="str">
            <v>blé tendre-Milliers d'hectares</v>
          </cell>
        </row>
        <row r="75">
          <cell r="I75" t="str">
            <v>blé dur-Milliers d'hectares</v>
          </cell>
        </row>
        <row r="76">
          <cell r="I76" t="str">
            <v>maïs (grain et semence)-Milliers d'hectares</v>
          </cell>
        </row>
        <row r="77">
          <cell r="I77" t="str">
            <v>Orge et escourgeon-Milliers d'hectares</v>
          </cell>
        </row>
        <row r="78">
          <cell r="I78" t="str">
            <v>triticale-Milliers d'hectares</v>
          </cell>
        </row>
        <row r="79">
          <cell r="I79" t="str">
            <v>Oléagineux-Milliers d'hectares</v>
          </cell>
        </row>
        <row r="80">
          <cell r="I80" t="str">
            <v>colza-Milliers d'hectares</v>
          </cell>
        </row>
        <row r="81">
          <cell r="I81" t="str">
            <v>tournesol-Milliers d'hectares</v>
          </cell>
        </row>
        <row r="82">
          <cell r="I82" t="str">
            <v>soja-Milliers d'hectares</v>
          </cell>
        </row>
        <row r="83">
          <cell r="I83" t="str">
            <v>Protéagineux-Milliers d'hectares</v>
          </cell>
        </row>
        <row r="84">
          <cell r="I84" t="str">
            <v>Féveroles et fèves-Milliers d'hectares</v>
          </cell>
        </row>
        <row r="85">
          <cell r="I85" t="str">
            <v>Pois protéagineux-Milliers d'hectares</v>
          </cell>
        </row>
        <row r="86">
          <cell r="I86" t="str">
            <v>Cultures fourragères-Milliers d'hectares</v>
          </cell>
        </row>
        <row r="87">
          <cell r="I87" t="str">
            <v>Maïs fourrage-Milliers d'hectares</v>
          </cell>
        </row>
        <row r="88">
          <cell r="I88" t="str">
            <v>Prairies artificielles-Milliers d'hectares</v>
          </cell>
        </row>
        <row r="89">
          <cell r="I89" t="str">
            <v>Prairies temporaires-Milliers d'hectares</v>
          </cell>
        </row>
        <row r="90">
          <cell r="I90" t="str">
            <v>Cultures industrielles-Milliers d'hectares</v>
          </cell>
        </row>
        <row r="91">
          <cell r="I91" t="str">
            <v>Pomme de terre-Milliers d'hectares</v>
          </cell>
        </row>
        <row r="92">
          <cell r="I92" t="str">
            <v>Betteraves industrielles-Milliers d'hectares</v>
          </cell>
        </row>
        <row r="93">
          <cell r="I93" t="str">
            <v>Cultures maraichères-Milliers d'hectares</v>
          </cell>
        </row>
        <row r="94">
          <cell r="I94" t="str">
            <v>Légumes frais-Milliers d'hectares</v>
          </cell>
        </row>
        <row r="95">
          <cell r="I95" t="str">
            <v>Légumes secs-Milliers d'hectares</v>
          </cell>
        </row>
        <row r="96">
          <cell r="I96" t="str">
            <v>cultures maraîchères sous serre chauffée-Hectares</v>
          </cell>
        </row>
        <row r="97">
          <cell r="I97" t="str">
            <v>Surfaces toujours en herbe (STH)-Milliers d'hectares</v>
          </cell>
        </row>
        <row r="98">
          <cell r="I98" t="str">
            <v>Prairie naturelle productive-Milliers d'hectares</v>
          </cell>
        </row>
        <row r="99">
          <cell r="I99" t="str">
            <v>Prairie peu productive, parcours et alpages-Milliers d'hectares</v>
          </cell>
        </row>
        <row r="100">
          <cell r="I100" t="str">
            <v>Cultures permanentes-Milliers d'hectares</v>
          </cell>
        </row>
        <row r="101">
          <cell r="I101" t="str">
            <v>Vignes-Milliers d'hectares</v>
          </cell>
        </row>
        <row r="102">
          <cell r="I102" t="str">
            <v>Arboriculture-Milliers d'hectares</v>
          </cell>
        </row>
        <row r="103">
          <cell r="I103" t="str">
            <v>TCR ou plantes énergétiques pérennes-Milliers d'hectares</v>
          </cell>
        </row>
        <row r="104">
          <cell r="I104" t="str">
            <v>Jachères-Milliers d'hectares</v>
          </cell>
        </row>
        <row r="105">
          <cell r="I105" t="str">
            <v>CHEPTELS-</v>
          </cell>
        </row>
        <row r="106">
          <cell r="I106" t="str">
            <v>Nombre de places de porcs charcutiers-Milliers effectifs</v>
          </cell>
        </row>
        <row r="107">
          <cell r="I107" t="str">
            <v>dont conventionnel-Milliers effectifs</v>
          </cell>
        </row>
        <row r="108">
          <cell r="I108" t="str">
            <v>dont label-Milliers effectifs</v>
          </cell>
        </row>
        <row r="109">
          <cell r="I109" t="str">
            <v>dont bio-Milliers effectifs</v>
          </cell>
        </row>
        <row r="110">
          <cell r="I110" t="str">
            <v>Nombre de places de poulets de chair-Milliers effectifs</v>
          </cell>
        </row>
        <row r="111">
          <cell r="I111" t="str">
            <v>dont poulet standard-Milliers effectifs</v>
          </cell>
        </row>
        <row r="112">
          <cell r="I112" t="str">
            <v>dont poulets label-Milliers effectifs</v>
          </cell>
        </row>
        <row r="113">
          <cell r="I113" t="str">
            <v>dont poulets bio-Milliers effectifs</v>
          </cell>
        </row>
        <row r="114">
          <cell r="I114" t="str">
            <v>Nombre de places de poules pondeuses-Milliers effectifs</v>
          </cell>
        </row>
        <row r="115">
          <cell r="I115" t="str">
            <v>Nombre de chèvres-Milliers effectifs</v>
          </cell>
        </row>
        <row r="116">
          <cell r="I116" t="str">
            <v>Nombre de brebis lait-Milliers effectifs</v>
          </cell>
        </row>
        <row r="117">
          <cell r="I117" t="str">
            <v>Nombre de brebis viande-Milliers effectifs</v>
          </cell>
        </row>
        <row r="118">
          <cell r="I118" t="str">
            <v>Nombre de vaches-Milliers effectifs</v>
          </cell>
        </row>
        <row r="119">
          <cell r="I119" t="str">
            <v>dont bovins lait-Milliers effectifs</v>
          </cell>
        </row>
        <row r="120">
          <cell r="I120" t="str">
            <v>dont bovins viande-Milliers effectifs</v>
          </cell>
        </row>
        <row r="121">
          <cell r="I121" t="str">
            <v>Production de lait-Millions de litres</v>
          </cell>
        </row>
        <row r="122">
          <cell r="I122" t="str">
            <v>dont système conventionnel-Millions de litres</v>
          </cell>
        </row>
        <row r="123">
          <cell r="I123" t="str">
            <v>dont sustème intermédiaire-Millions de litres</v>
          </cell>
        </row>
        <row r="124">
          <cell r="I124" t="str">
            <v>dont suystème extensif-Millions de litres</v>
          </cell>
        </row>
        <row r="125">
          <cell r="I125" t="str">
            <v>Production de lait par vache laitière-Milliers de litres/an par VL</v>
          </cell>
        </row>
        <row r="126">
          <cell r="I126" t="str">
            <v>Indice de consommation poulet de chair-kg grain / kg carcasse</v>
          </cell>
        </row>
        <row r="127">
          <cell r="I127" t="str">
            <v>Production de poulet de chair par places-kg carcasse par an et par place</v>
          </cell>
        </row>
        <row r="128">
          <cell r="I128" t="str">
            <v>Surfaces aquaculture, entomoculture et autres protéines alternatives-milliers d'hectares</v>
          </cell>
        </row>
        <row r="129">
          <cell r="I129" t="str">
            <v>CLIMAGRI-</v>
          </cell>
        </row>
        <row r="130">
          <cell r="I130" t="str">
            <v>Emissions directes de GES -Mt eq. CO2</v>
          </cell>
        </row>
        <row r="131">
          <cell r="I131" t="str">
            <v>consommation d'énergie -Mt eq. CO2</v>
          </cell>
        </row>
        <row r="132">
          <cell r="I132" t="str">
            <v>émissions directes des sols -Mt eq. CO2</v>
          </cell>
        </row>
        <row r="133">
          <cell r="I133" t="str">
            <v>émissions lessivage + NH3-Mt eq. CO2</v>
          </cell>
        </row>
        <row r="134">
          <cell r="I134" t="str">
            <v>émissions CO2 des sols (chaux, dolomie)-Mt eq. CO2</v>
          </cell>
        </row>
        <row r="135">
          <cell r="I135" t="str">
            <v>fermentation entérique -Mt eq. CO2</v>
          </cell>
        </row>
        <row r="136">
          <cell r="I136" t="str">
            <v>stockage des effluents -Mt eq. CO2</v>
          </cell>
        </row>
        <row r="137">
          <cell r="I137" t="str">
            <v>Emissions indirectes de GES -Mt eq. CO2</v>
          </cell>
        </row>
        <row r="138">
          <cell r="I138" t="str">
            <v>fabrication de l'azote -Mt eq. CO2</v>
          </cell>
        </row>
        <row r="139">
          <cell r="I139" t="str">
            <v>fabrication des autres fertilisants-Mt eq. CO2</v>
          </cell>
        </row>
        <row r="140">
          <cell r="I140" t="str">
            <v>mise à disposition de l'énergie -Mt eq. CO2</v>
          </cell>
        </row>
        <row r="141">
          <cell r="I141" t="str">
            <v>Produits phytosanitaires -Mt eq. CO2</v>
          </cell>
        </row>
        <row r="142">
          <cell r="I142" t="str">
            <v>fabrication du matériel -Mt eq. CO2</v>
          </cell>
        </row>
        <row r="143">
          <cell r="I143" t="str">
            <v>Bilan brute des émissions -Mt eq. CO2</v>
          </cell>
        </row>
        <row r="144">
          <cell r="I144" t="str">
            <v>GES / ha SAU-t éq. CO2 / ha</v>
          </cell>
        </row>
        <row r="145">
          <cell r="I145" t="str">
            <v>GES / tMS-t éq. CO2 / t MS</v>
          </cell>
        </row>
        <row r="146">
          <cell r="I146" t="str">
            <v>GES_Prod.vég./tMS -t éq. CO2 / t MS</v>
          </cell>
        </row>
        <row r="147">
          <cell r="I147" t="str">
            <v>GES format CCNUCC / CITEPA-Mt eq. CO2</v>
          </cell>
        </row>
        <row r="148">
          <cell r="I148" t="str">
            <v>CH4-Mt eq. CO2</v>
          </cell>
        </row>
        <row r="149">
          <cell r="I149" t="str">
            <v>N2O-Mt eq. CO2</v>
          </cell>
        </row>
        <row r="150">
          <cell r="I150" t="str">
            <v>GES-</v>
          </cell>
        </row>
        <row r="151">
          <cell r="I151" t="str">
            <v>N2O-Mt eq. CO2</v>
          </cell>
        </row>
        <row r="152">
          <cell r="I152" t="str">
            <v>émissions directes des sols -Mt eq. CO2</v>
          </cell>
        </row>
        <row r="153">
          <cell r="I153" t="str">
            <v>émissions lessivage + NH3-Mt eq. CO2</v>
          </cell>
        </row>
        <row r="154">
          <cell r="I154" t="str">
            <v>fabrication des engrais azotés -Mt eq. CO2</v>
          </cell>
        </row>
        <row r="155">
          <cell r="I155" t="str">
            <v>effluents d'élevage -Mt eq. CO2</v>
          </cell>
        </row>
        <row r="156">
          <cell r="I156" t="str">
            <v>CH4-Mt eq. CO2</v>
          </cell>
        </row>
        <row r="157">
          <cell r="I157" t="str">
            <v>fermentation entérique -Mt eq. CO2</v>
          </cell>
        </row>
        <row r="158">
          <cell r="I158" t="str">
            <v>effluents d'élevage -Mt eq. CO2</v>
          </cell>
        </row>
        <row r="159">
          <cell r="I159" t="str">
            <v>CO2-Mt eq. CO2</v>
          </cell>
        </row>
        <row r="160">
          <cell r="I160" t="str">
            <v>consommation d'énergie  -Mt eq. CO2</v>
          </cell>
        </row>
        <row r="161">
          <cell r="I161" t="str">
            <v>engrais azoté -Mt eq. CO2</v>
          </cell>
        </row>
        <row r="162">
          <cell r="I162" t="str">
            <v>autres postes (autres engrais, aliments du bétail, …)-Mt eq. CO2</v>
          </cell>
        </row>
        <row r="163">
          <cell r="I163" t="str">
            <v>Emissions territoriales-Mt eq. CO2</v>
          </cell>
        </row>
        <row r="164">
          <cell r="I164" t="str">
            <v>GES-</v>
          </cell>
        </row>
        <row r="165">
          <cell r="I165" t="str">
            <v>Coefficient d'ajustement des facteurs GES-sans</v>
          </cell>
        </row>
        <row r="166">
          <cell r="I166" t="str">
            <v>Emissions calculées sur base coefficients par productions finales-Mt eq. CO2</v>
          </cell>
        </row>
        <row r="167">
          <cell r="I167" t="str">
            <v>Export-Mt eq. CO2</v>
          </cell>
        </row>
        <row r="168">
          <cell r="I168" t="str">
            <v>Import-Mt eq. CO2</v>
          </cell>
        </row>
        <row r="169">
          <cell r="I169" t="str">
            <v>Solde import - export GES (corrigé)-Mt eq. CO2</v>
          </cell>
        </row>
        <row r="170">
          <cell r="I170" t="str">
            <v>Empreinte GES (estimation)-Mt eq. CO2</v>
          </cell>
        </row>
        <row r="171">
          <cell r="I171" t="str">
            <v>Empreinte GES par habitant-t eq CO2 / habitant</v>
          </cell>
        </row>
        <row r="172">
          <cell r="I172" t="str">
            <v>UTCATF-</v>
          </cell>
        </row>
        <row r="173">
          <cell r="I173" t="str">
            <v>Effet changement de pratiques-Mt eq. CO2/an</v>
          </cell>
        </row>
        <row r="174">
          <cell r="I174" t="str">
            <v>Changement d'affectation des terres-Mt eq. CO2/an</v>
          </cell>
        </row>
        <row r="175">
          <cell r="I175" t="str">
            <v>Total UTCAT+F (hors forêts existantes)-Mt eq. CO2/an</v>
          </cell>
        </row>
        <row r="176">
          <cell r="I176" t="str">
            <v>Total UTCAT+Forêts nouvelles en cumul sur la période 2020-2050-Mt eq. CO2</v>
          </cell>
        </row>
        <row r="177">
          <cell r="I177" t="str">
            <v>Bioénergies -</v>
          </cell>
        </row>
        <row r="178">
          <cell r="I178" t="str">
            <v>Bois - ressources primaires et produits connexes de scierie-TWh</v>
          </cell>
        </row>
        <row r="179">
          <cell r="I179" t="str">
            <v>Bois énergie issu de la forêt-TWh</v>
          </cell>
        </row>
        <row r="180">
          <cell r="I180" t="str">
            <v>Produits connexes de scierie énergie-TWh</v>
          </cell>
        </row>
        <row r="181">
          <cell r="I181" t="str">
            <v>Bois énergie issu de l'agroforesterie et des arbres hors forêt-TWh</v>
          </cell>
        </row>
        <row r="182">
          <cell r="I182" t="str">
            <v>Autres biomasses solides - bois de rebut, déchets et produits dérivés du bois, résidus de culture-TWh</v>
          </cell>
        </row>
        <row r="183">
          <cell r="I183" t="str">
            <v>Déchets de bois (2nde transformation, bois de rebut, emballages, déconstruction)-TWh</v>
          </cell>
        </row>
        <row r="184">
          <cell r="I184" t="str">
            <v>Autres produits dérivés du bois boues de papeterie, liqueurs noires…)-TWh</v>
          </cell>
        </row>
        <row r="185">
          <cell r="I185" t="str">
            <v>Résidus de culture usage combustion-TWh</v>
          </cell>
        </row>
        <row r="186">
          <cell r="I186" t="str">
            <v>Résidus de culture biocarburants 2G-TWh</v>
          </cell>
        </row>
        <row r="187">
          <cell r="I187" t="str">
            <v>Biogaz-TWh</v>
          </cell>
        </row>
        <row r="188">
          <cell r="I188" t="str">
            <v>Déchets alimentaires-TWh</v>
          </cell>
        </row>
        <row r="189">
          <cell r="I189" t="str">
            <v>Déjections d'élevage méthanisées-TWh</v>
          </cell>
        </row>
        <row r="190">
          <cell r="I190" t="str">
            <v>Résidus de culture méthanisés-TWh</v>
          </cell>
        </row>
        <row r="191">
          <cell r="I191" t="str">
            <v>Cultures intermédiaires méthanisées-TWh</v>
          </cell>
        </row>
        <row r="192">
          <cell r="I192" t="str">
            <v>Herbe et cultures fourragères méthanisées-TWh</v>
          </cell>
        </row>
        <row r="193">
          <cell r="I193" t="str">
            <v>Autres biogaz-TWh</v>
          </cell>
        </row>
        <row r="194">
          <cell r="I194" t="str">
            <v>Biogaz d'algues-TWh</v>
          </cell>
        </row>
        <row r="195">
          <cell r="I195" t="str">
            <v>Biomasse liquide-TWh</v>
          </cell>
        </row>
        <row r="196">
          <cell r="I196" t="str">
            <v>Ethanol-TWh</v>
          </cell>
        </row>
        <row r="197">
          <cell r="I197" t="str">
            <v>Biodiesel-TWh</v>
          </cell>
        </row>
        <row r="198">
          <cell r="I198" t="str">
            <v>Biocarburants 2nde generation-TWh</v>
          </cell>
        </row>
        <row r="199">
          <cell r="I199" t="str">
            <v>Ethanol d'algues-TWh</v>
          </cell>
        </row>
        <row r="200">
          <cell r="I200" t="str">
            <v>Biogazole d'algues-TWh</v>
          </cell>
        </row>
        <row r="201">
          <cell r="I201" t="str">
            <v>TOTAL-TWh</v>
          </cell>
        </row>
        <row r="202">
          <cell r="I202" t="str">
            <v>Total hors forêt et produits dérivés du bois-</v>
          </cell>
        </row>
        <row r="203">
          <cell r="I203" t="str">
            <v>INDICATEURS AGRO-ENVIRONNEMENTAUX-</v>
          </cell>
        </row>
        <row r="204">
          <cell r="I204" t="str">
            <v>Agriculture biologique en grandes cultures-%</v>
          </cell>
        </row>
        <row r="205">
          <cell r="I205" t="str">
            <v>Production intégrée en grandes cultures-%</v>
          </cell>
        </row>
        <row r="206">
          <cell r="I206" t="str">
            <v>Rendement global grain en culture principale ou associée,  fourrages, herbe, cultures secondaires, fruits, légumes, exprimé en matière sèche sur SAU totale-t MS / ha SAU</v>
          </cell>
        </row>
        <row r="207">
          <cell r="I207" t="str">
            <v>Rendement blé tendre-t/ha</v>
          </cell>
        </row>
        <row r="208">
          <cell r="I208" t="str">
            <v>Surface irriguée-Mha</v>
          </cell>
        </row>
        <row r="209">
          <cell r="I209" t="str">
            <v>-Mha</v>
          </cell>
        </row>
        <row r="210">
          <cell r="I210" t="str">
            <v>-Mha</v>
          </cell>
        </row>
        <row r="211">
          <cell r="I211" t="str">
            <v>-Mha</v>
          </cell>
        </row>
        <row r="212">
          <cell r="I212" t="str">
            <v>Consommation d'eau pour l'irrigation-Mds m3</v>
          </cell>
        </row>
        <row r="213">
          <cell r="I213" t="str">
            <v>maïs -Mds m3</v>
          </cell>
        </row>
        <row r="214">
          <cell r="I214" t="str">
            <v>NODU avec TS-M doses</v>
          </cell>
        </row>
        <row r="215">
          <cell r="I215" t="str">
            <v>Surfaces de terres arables avec couverts-kha</v>
          </cell>
        </row>
        <row r="216">
          <cell r="I216" t="str">
            <v>Surfaces de terres arables en semis direct-kha</v>
          </cell>
        </row>
        <row r="217">
          <cell r="I217" t="str">
            <v>Surfaces de terres arables avec IAE (type haies - 60 ml/ha de SAU)-kha</v>
          </cell>
        </row>
        <row r="218">
          <cell r="I218" t="str">
            <v>Surfaces de terres arables avec IAE (type haies - 200 ml/ha de SAU)-kha</v>
          </cell>
        </row>
        <row r="219">
          <cell r="I219" t="str">
            <v>Surfaces de terres arables avec agroforesterie (75 arbres / ha)-kha</v>
          </cell>
        </row>
        <row r="220">
          <cell r="I220" t="str">
            <v>Surfaces de prairies avec IAE (type haies - 60 ml/ha de SAU)-kha</v>
          </cell>
        </row>
        <row r="221">
          <cell r="I221" t="str">
            <v>Surfaces de prairies en région de bocage (type haies - 150 ml/ha de SAU)-kha</v>
          </cell>
        </row>
        <row r="222">
          <cell r="I222" t="str">
            <v>Surfaces de prairies avec agroforesterie-kha</v>
          </cell>
        </row>
        <row r="223">
          <cell r="I223" t="str">
            <v>Surfaces de vignes et vergers avec enherbement-kha</v>
          </cell>
        </row>
        <row r="224">
          <cell r="I224" t="str">
            <v>Surfaces de nouvelles forêts-kha</v>
          </cell>
        </row>
        <row r="225">
          <cell r="I225" t="str">
            <v>Surfaces de nouvelles cultures pérennes-kha</v>
          </cell>
        </row>
        <row r="226">
          <cell r="I226" t="str">
            <v>Linéaire de haies-milliers de km</v>
          </cell>
        </row>
        <row r="227">
          <cell r="I227" t="str">
            <v>Surfaces artificialisées revégétalisées-kha</v>
          </cell>
        </row>
        <row r="228">
          <cell r="I228" t="str">
            <v>Production de cultures intermédiaires-Milliers de tMS</v>
          </cell>
        </row>
        <row r="229">
          <cell r="I229" t="str">
            <v>Consommation N minéral-ktN</v>
          </cell>
        </row>
        <row r="230">
          <cell r="I230" t="str">
            <v>Quantités d'azote obtenu par fixation symbiotique-ktN</v>
          </cell>
        </row>
        <row r="231">
          <cell r="I231" t="str">
            <v>Quantité d'azote recyclée par les digestats et composts-ktN</v>
          </cell>
        </row>
        <row r="232">
          <cell r="I232" t="str">
            <v>Azote exporté par les cultures, fourrages et herbe-ktN</v>
          </cell>
        </row>
        <row r="233">
          <cell r="I233" t="str">
            <v>Emission d'ammoniac -ktN</v>
          </cell>
        </row>
        <row r="234">
          <cell r="I234" t="str">
            <v>Solde azote au sol-kg/ha</v>
          </cell>
        </row>
        <row r="235">
          <cell r="I235" t="str">
            <v>Consommation d'énergie finale de l'agriculture-TWh</v>
          </cell>
        </row>
        <row r="236">
          <cell r="I236" t="str">
            <v>Principales productions-</v>
          </cell>
        </row>
        <row r="237">
          <cell r="I237" t="str">
            <v>Cèrèales - Excl Bière-kt</v>
          </cell>
        </row>
        <row r="238">
          <cell r="I238" t="str">
            <v>Blé-kt</v>
          </cell>
        </row>
        <row r="239">
          <cell r="I239" t="str">
            <v>Orge-kt</v>
          </cell>
        </row>
        <row r="240">
          <cell r="I240" t="str">
            <v>Maïs-kt</v>
          </cell>
        </row>
        <row r="241">
          <cell r="I241" t="str">
            <v>Pommes de terre-kt</v>
          </cell>
        </row>
        <row r="242">
          <cell r="I242" t="str">
            <v>Betteraves à Sucre-kt</v>
          </cell>
        </row>
        <row r="243">
          <cell r="I243" t="str">
            <v>Plant Oleiferes + (Total)-kt</v>
          </cell>
        </row>
        <row r="244">
          <cell r="I244" t="str">
            <v>Soja-kt</v>
          </cell>
        </row>
        <row r="245">
          <cell r="I245" t="str">
            <v>Graines de Tournesol-kt</v>
          </cell>
        </row>
        <row r="246">
          <cell r="I246" t="str">
            <v>Graines Colza/Moutarde-kt</v>
          </cell>
        </row>
        <row r="247">
          <cell r="I247" t="str">
            <v>Huiles-kt</v>
          </cell>
        </row>
        <row r="248">
          <cell r="I248" t="str">
            <v>Tourteaux et son-kt</v>
          </cell>
        </row>
        <row r="249">
          <cell r="I249" t="str">
            <v>Légumes-kt</v>
          </cell>
        </row>
        <row r="250">
          <cell r="I250" t="str">
            <v>Fruits-kt</v>
          </cell>
        </row>
        <row r="251">
          <cell r="I251" t="str">
            <v>Boissons Alcooliques-kt</v>
          </cell>
        </row>
        <row r="252">
          <cell r="I252" t="str">
            <v>Viande-kt</v>
          </cell>
        </row>
        <row r="253">
          <cell r="I253" t="str">
            <v>Viande de Bovins-kt</v>
          </cell>
        </row>
        <row r="254">
          <cell r="I254" t="str">
            <v>Viande d'Ovins/Caprins-kt</v>
          </cell>
        </row>
        <row r="255">
          <cell r="I255" t="str">
            <v>Viande de Suides-kt</v>
          </cell>
        </row>
        <row r="256">
          <cell r="I256" t="str">
            <v>Viande de Volailles-kt</v>
          </cell>
        </row>
        <row r="257">
          <cell r="I257" t="str">
            <v>Oeufs-kt</v>
          </cell>
        </row>
        <row r="258">
          <cell r="I258" t="str">
            <v>Lait - Excl Beurre-kt</v>
          </cell>
        </row>
        <row r="259">
          <cell r="I259" t="str">
            <v>Poisson &amp; Fruits de Mer-kt</v>
          </cell>
        </row>
        <row r="260">
          <cell r="I260" t="str">
            <v>Aquaculture-kt</v>
          </cell>
        </row>
        <row r="261">
          <cell r="I261" t="str">
            <v>Insectes-kt</v>
          </cell>
        </row>
        <row r="262">
          <cell r="I262" t="str">
            <v>Viande de synthèse-kt</v>
          </cell>
        </row>
        <row r="263">
          <cell r="I263" t="str">
            <v>Autres protéines alternatives-kt</v>
          </cell>
        </row>
        <row r="264">
          <cell r="I264" t="str">
            <v>Soldes des principaux produits-</v>
          </cell>
        </row>
        <row r="265">
          <cell r="I265" t="str">
            <v>Cèrèales - Excl Bière-kt</v>
          </cell>
        </row>
        <row r="266">
          <cell r="I266" t="str">
            <v>Blé-kt</v>
          </cell>
        </row>
        <row r="267">
          <cell r="I267" t="str">
            <v>Orge-kt</v>
          </cell>
        </row>
        <row r="268">
          <cell r="I268" t="str">
            <v>Maïs-kt</v>
          </cell>
        </row>
        <row r="269">
          <cell r="I269" t="str">
            <v>Pommes de terre-kt</v>
          </cell>
        </row>
        <row r="270">
          <cell r="I270" t="str">
            <v>Sucre-kt</v>
          </cell>
        </row>
        <row r="271">
          <cell r="I271" t="str">
            <v>Plant Oleiferes + (Total)-kt</v>
          </cell>
        </row>
        <row r="272">
          <cell r="I272" t="str">
            <v>Soja-kt</v>
          </cell>
        </row>
        <row r="273">
          <cell r="I273" t="str">
            <v>Graines de Tournesol-kt</v>
          </cell>
        </row>
        <row r="274">
          <cell r="I274" t="str">
            <v>Graines Colza/Moutarde-kt</v>
          </cell>
        </row>
        <row r="275">
          <cell r="I275" t="str">
            <v>Huiles-kt</v>
          </cell>
        </row>
        <row r="276">
          <cell r="I276" t="str">
            <v>Tourteaux et son-kt</v>
          </cell>
        </row>
        <row r="277">
          <cell r="I277" t="str">
            <v>Légumes-kt</v>
          </cell>
        </row>
        <row r="278">
          <cell r="I278" t="str">
            <v>Fruits-kt</v>
          </cell>
        </row>
        <row r="279">
          <cell r="I279" t="str">
            <v>Boissons Alcooliques-kt</v>
          </cell>
        </row>
        <row r="280">
          <cell r="I280" t="str">
            <v>Viande-kt</v>
          </cell>
        </row>
        <row r="281">
          <cell r="I281" t="str">
            <v>Viande de Bovins-kt</v>
          </cell>
        </row>
        <row r="282">
          <cell r="I282" t="str">
            <v>Viande d'Ovins/Caprins-kt</v>
          </cell>
        </row>
        <row r="283">
          <cell r="I283" t="str">
            <v>Viande de Suides-kt</v>
          </cell>
        </row>
        <row r="284">
          <cell r="I284" t="str">
            <v>Viande de Volailles-kt</v>
          </cell>
        </row>
        <row r="285">
          <cell r="I285" t="str">
            <v>Viande, Autre (dont protéines alternatives)-kt</v>
          </cell>
        </row>
        <row r="286">
          <cell r="I286" t="str">
            <v>Oeufs-kt</v>
          </cell>
        </row>
        <row r="287">
          <cell r="I287" t="str">
            <v>Lait - Excl Beurre-kt</v>
          </cell>
        </row>
        <row r="288">
          <cell r="I288" t="str">
            <v>Poisson &amp; Fruits de Mer-kt</v>
          </cell>
        </row>
        <row r="289">
          <cell r="I289" t="str">
            <v>BILAN ALIMENTATION DU BETAIL-</v>
          </cell>
        </row>
        <row r="290">
          <cell r="I290" t="str">
            <v>Ressources-</v>
          </cell>
        </row>
        <row r="291">
          <cell r="I291" t="str">
            <v>Céréales-kt</v>
          </cell>
        </row>
        <row r="292">
          <cell r="I292" t="str">
            <v>Tourteau de soja et graine-kt</v>
          </cell>
        </row>
        <row r="293">
          <cell r="I293" t="str">
            <v>Autres tourteaux et graines oléoprotéagineux-kt</v>
          </cell>
        </row>
        <row r="294">
          <cell r="I294" t="str">
            <v>Autres concentrés-kt</v>
          </cell>
        </row>
        <row r="295">
          <cell r="I295" t="str">
            <v>Cultures associées-kt</v>
          </cell>
        </row>
        <row r="296">
          <cell r="I296" t="str">
            <v>Biodéchets (matière sèche)  pour insectes et protéines alternatives-kt MS</v>
          </cell>
        </row>
        <row r="297">
          <cell r="I297" t="str">
            <v>Fourniture de protéines alternatives (insectes pour aquaculture, etc.)-kt</v>
          </cell>
        </row>
        <row r="298">
          <cell r="I298" t="str">
            <v>Production herbe sur prairies naturelles-kt MS</v>
          </cell>
        </row>
        <row r="299">
          <cell r="I299" t="str">
            <v>Production herbe sur prairies temporaires-kt MS</v>
          </cell>
        </row>
        <row r="300">
          <cell r="I300" t="str">
            <v>Production herbe sur prairies légumineuses-kt MS</v>
          </cell>
        </row>
        <row r="301">
          <cell r="I301" t="str">
            <v>Production fourragère (maïs et cultures fourragères)-kt MS</v>
          </cell>
        </row>
        <row r="302">
          <cell r="I302" t="str">
            <v>Production de cultures intermédiaires-kt MS</v>
          </cell>
        </row>
        <row r="303">
          <cell r="I303" t="str">
            <v>Déficit hebe-kt MS</v>
          </cell>
        </row>
        <row r="304">
          <cell r="I304" t="str">
            <v>Emplois-</v>
          </cell>
        </row>
        <row r="305">
          <cell r="I305" t="str">
            <v>Ruminants - herbe et fourrages-kt MS</v>
          </cell>
        </row>
        <row r="306">
          <cell r="I306" t="str">
            <v>Ruminants - herbe pâturée-kt MS</v>
          </cell>
        </row>
        <row r="307">
          <cell r="I307" t="str">
            <v>Herbe et fourrages méthanisés-kt MS</v>
          </cell>
        </row>
        <row r="308">
          <cell r="I308" t="str">
            <v>Surplus herbe-kt MS</v>
          </cell>
        </row>
        <row r="309">
          <cell r="I309" t="str">
            <v>Concentrés pour ruminants-kt</v>
          </cell>
        </row>
        <row r="310">
          <cell r="I310" t="str">
            <v>Concentrés porcs-kt</v>
          </cell>
        </row>
        <row r="311">
          <cell r="I311" t="str">
            <v>Concentrés volailles-kt</v>
          </cell>
        </row>
        <row r="312">
          <cell r="I312" t="str">
            <v>Concentrés poissons-kt</v>
          </cell>
        </row>
        <row r="313">
          <cell r="I313" t="str">
            <v>Substrats pour insectes, viande de synthèse et autres protéines alternatives-kt</v>
          </cell>
        </row>
        <row r="314">
          <cell r="I314" t="str">
            <v>(Pertes process de conversion matières brutes / concentrés)-kt</v>
          </cell>
        </row>
        <row r="315">
          <cell r="I315" t="str">
            <v>(Autoconsommation protéines alternatives)-kt</v>
          </cell>
        </row>
        <row r="316">
          <cell r="I316" t="str">
            <v>-</v>
          </cell>
        </row>
        <row r="317">
          <cell r="I317" t="str">
            <v>Usages non alimentaire de la biomasse-</v>
          </cell>
        </row>
        <row r="318">
          <cell r="I318" t="str">
            <v>Méthanisation-</v>
          </cell>
        </row>
        <row r="319">
          <cell r="I319" t="str">
            <v>Fumier méthanisé-ktMS</v>
          </cell>
        </row>
        <row r="320">
          <cell r="I320" t="str">
            <v>Lisier méthanisé-ktMS</v>
          </cell>
        </row>
        <row r="321">
          <cell r="I321" t="str">
            <v>Résidus de culture méthanisés-ktMS</v>
          </cell>
        </row>
        <row r="322">
          <cell r="I322" t="str">
            <v>Résidus de culture méthanisés-ktMS</v>
          </cell>
        </row>
        <row r="323">
          <cell r="I323" t="str">
            <v>CIVE méthanisée-ktMS</v>
          </cell>
        </row>
        <row r="324">
          <cell r="I324" t="str">
            <v>Herbe méthanisée-ktMS</v>
          </cell>
        </row>
        <row r="325">
          <cell r="I325" t="str">
            <v>Fourrages méthanisés-ktMS</v>
          </cell>
        </row>
        <row r="326">
          <cell r="I326" t="str">
            <v>Proportion de déjections méthanisées-%</v>
          </cell>
        </row>
        <row r="327">
          <cell r="I327" t="str">
            <v>Proportion de résidus de culture méthanisés-%</v>
          </cell>
        </row>
        <row r="328">
          <cell r="I328" t="str">
            <v>Proportion de CIVE méthanisées-%</v>
          </cell>
        </row>
        <row r="329">
          <cell r="I329" t="str">
            <v>Proportion d'herbe méthanisée-%</v>
          </cell>
        </row>
        <row r="330">
          <cell r="I330" t="str">
            <v>Proportion de fourrages méthanisés-%</v>
          </cell>
        </row>
        <row r="331">
          <cell r="I331" t="str">
            <v>Production de biogaz - déjections-TWh PCs</v>
          </cell>
        </row>
        <row r="332">
          <cell r="I332" t="str">
            <v>Production de biogaz - CIVE-TWh PCs</v>
          </cell>
        </row>
        <row r="333">
          <cell r="I333" t="str">
            <v>Production de biogaz - résidus de culture-TWh PCs</v>
          </cell>
        </row>
        <row r="334">
          <cell r="I334" t="str">
            <v>Production de biogaz - herbe-TWh PCs</v>
          </cell>
        </row>
        <row r="335">
          <cell r="I335" t="str">
            <v>Production de biogaz - fourrages-TWh PCs</v>
          </cell>
        </row>
        <row r="336">
          <cell r="I336" t="str">
            <v>Autres usages-</v>
          </cell>
        </row>
        <row r="337">
          <cell r="I337" t="str">
            <v>Résidus de culture utilisés en combustion-ktMS</v>
          </cell>
        </row>
        <row r="338">
          <cell r="I338" t="str">
            <v>Résidus de culture utilisés en carburant 2G-ktMS</v>
          </cell>
        </row>
        <row r="339">
          <cell r="I339" t="str">
            <v>Résidus de culture utilisés comme matériau-ktMS</v>
          </cell>
        </row>
        <row r="340">
          <cell r="I340" t="str">
            <v>Résidus de culture utilisés en litière-ktMS</v>
          </cell>
        </row>
        <row r="341">
          <cell r="I341" t="str">
            <v>Résidus de culture laissés au champ-ktMS</v>
          </cell>
        </row>
        <row r="342">
          <cell r="I342" t="str">
            <v>Cultures intermédiaires laissées au champ-ktMS</v>
          </cell>
        </row>
        <row r="343">
          <cell r="I343" t="str">
            <v>Biocarburants-</v>
          </cell>
        </row>
        <row r="344">
          <cell r="I344" t="str">
            <v>Blé utilisé en production d'éthanol-kt</v>
          </cell>
        </row>
        <row r="345">
          <cell r="I345" t="str">
            <v>Maïs utilisé en production d'éthanol-kt</v>
          </cell>
        </row>
        <row r="346">
          <cell r="I346" t="str">
            <v>Pomme de terre utilisée en production d'éthanol-kt</v>
          </cell>
        </row>
        <row r="347">
          <cell r="I347" t="str">
            <v>Huile de soja utilisée en production de biocarburant-kt</v>
          </cell>
        </row>
        <row r="348">
          <cell r="I348" t="str">
            <v>Huile de tourneseol utilisée en production de biocarburant-kt</v>
          </cell>
        </row>
        <row r="349">
          <cell r="I349" t="str">
            <v>Huile de colza utilisée en production de biocarburant-kt</v>
          </cell>
        </row>
        <row r="350">
          <cell r="I350" t="str">
            <v>Huile de palmiste utilisée en production de biocarburant-kt</v>
          </cell>
        </row>
        <row r="351">
          <cell r="I351" t="str">
            <v>Huile de palme utilisée en production de biocarburant-kt</v>
          </cell>
        </row>
        <row r="352">
          <cell r="I352" t="str">
            <v>Autres huiles utilisées en production de biocarburant-kt</v>
          </cell>
        </row>
        <row r="353">
          <cell r="I353" t="str">
            <v>Sucre utilisé en production d'éthanol-kt</v>
          </cell>
        </row>
        <row r="354">
          <cell r="I354" t="str">
            <v>Betterave utilisée en production d'éthanol-kt</v>
          </cell>
        </row>
      </sheetData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MS_RUN3_2030"/>
      <sheetName val="ENERDATA_AMS_3_30"/>
      <sheetName val="Graph_30"/>
    </sheetNames>
    <sheetDataSet>
      <sheetData sheetId="0">
        <row r="11">
          <cell r="I11" t="str">
            <v>Population-Milliers de personnes</v>
          </cell>
        </row>
        <row r="12">
          <cell r="I12" t="str">
            <v>Code scénario-</v>
          </cell>
        </row>
        <row r="13">
          <cell r="I13" t="str">
            <v>Besoins en protéines (ANC)-kt/an</v>
          </cell>
        </row>
        <row r="14">
          <cell r="I14" t="str">
            <v>Disponibilité alimentaire en protéines-kt/an</v>
          </cell>
        </row>
        <row r="15">
          <cell r="I15" t="str">
            <v>Indice de Masse Corporelle 20-59 ans--</v>
          </cell>
        </row>
        <row r="16">
          <cell r="I16" t="str">
            <v>Besoins en protéines (ANC)-g/personne.jour</v>
          </cell>
        </row>
        <row r="17">
          <cell r="I17" t="str">
            <v>Disponibilité en protéines (ANC)-g/personne.jour</v>
          </cell>
        </row>
        <row r="18">
          <cell r="I18" t="str">
            <v>Surconsommation de protéines-%</v>
          </cell>
        </row>
        <row r="19">
          <cell r="I19" t="str">
            <v>Proportion de protéines végétales-%</v>
          </cell>
        </row>
        <row r="20">
          <cell r="I20" t="str">
            <v>Surconsommation d'énergie-%</v>
          </cell>
        </row>
        <row r="21">
          <cell r="I21" t="str">
            <v>Apports en calcium du lait-mg/jour</v>
          </cell>
        </row>
        <row r="22">
          <cell r="I22" t="str">
            <v>Pertes et gaspillages-%</v>
          </cell>
        </row>
        <row r="23">
          <cell r="I23" t="str">
            <v>Céréales-g éq. primaire/jour</v>
          </cell>
        </row>
        <row r="24">
          <cell r="I24" t="str">
            <v>Pommes de terre-g éq. primaire/jour</v>
          </cell>
        </row>
        <row r="25">
          <cell r="I25" t="str">
            <v>Sucres-g éq. primaire/jour</v>
          </cell>
        </row>
        <row r="26">
          <cell r="I26" t="str">
            <v>Légumineuses-g éq. primaire/jour</v>
          </cell>
        </row>
        <row r="27">
          <cell r="I27" t="str">
            <v>Fruits coque-g éq. primaire/jour</v>
          </cell>
        </row>
        <row r="28">
          <cell r="I28" t="str">
            <v>Plantes oléifères et huiles-g éq. primaire/jour</v>
          </cell>
        </row>
        <row r="29">
          <cell r="I29" t="str">
            <v>Légumes-g éq. primaire/jour</v>
          </cell>
        </row>
        <row r="30">
          <cell r="I30" t="str">
            <v>Fruits-g éq. primaire/jour</v>
          </cell>
        </row>
        <row r="31">
          <cell r="I31" t="str">
            <v>Café thé cacao-g éq. primaire/jour</v>
          </cell>
        </row>
        <row r="32">
          <cell r="I32" t="str">
            <v>Boissons alcooliques-g éq. primaire/jour</v>
          </cell>
        </row>
        <row r="33">
          <cell r="I33" t="str">
            <v>Lait et beurre-g éq. primaire/jour</v>
          </cell>
        </row>
        <row r="34">
          <cell r="I34" t="str">
            <v>Œufs-g éq. primaire/jour</v>
          </cell>
        </row>
        <row r="35">
          <cell r="I35" t="str">
            <v>Poissons-g éq. primaire/jour</v>
          </cell>
        </row>
        <row r="36">
          <cell r="I36" t="str">
            <v>Coquillages et crustacés-g éq. primaire/jour</v>
          </cell>
        </row>
        <row r="37">
          <cell r="I37" t="str">
            <v>Viande et abats-g éq. primaire/jour</v>
          </cell>
        </row>
        <row r="38">
          <cell r="I38" t="str">
            <v xml:space="preserve"> viande bovine-g éq. primaire/jour</v>
          </cell>
        </row>
        <row r="39">
          <cell r="I39" t="str">
            <v xml:space="preserve"> viande d'ovin et caprin-g éq. primaire/jour</v>
          </cell>
        </row>
        <row r="40">
          <cell r="I40" t="str">
            <v xml:space="preserve"> viande porcine-g éq. primaire/jour</v>
          </cell>
        </row>
        <row r="41">
          <cell r="I41" t="str">
            <v xml:space="preserve"> viande de volaille-g éq. primaire/jour</v>
          </cell>
        </row>
        <row r="42">
          <cell r="I42" t="str">
            <v xml:space="preserve"> autres viandes-g éq. primaire/jour</v>
          </cell>
        </row>
        <row r="43">
          <cell r="I43" t="str">
            <v>abats-g éq. primaire/jour</v>
          </cell>
        </row>
        <row r="44">
          <cell r="I44" t="str">
            <v>Céréales-kt/an</v>
          </cell>
        </row>
        <row r="45">
          <cell r="I45" t="str">
            <v>Pommes de terre-kt/an</v>
          </cell>
        </row>
        <row r="46">
          <cell r="I46" t="str">
            <v>Sucres-kt/an</v>
          </cell>
        </row>
        <row r="47">
          <cell r="I47" t="str">
            <v>Légumineuses-kt/an</v>
          </cell>
        </row>
        <row r="48">
          <cell r="I48" t="str">
            <v>Fruits coque-kt/an</v>
          </cell>
        </row>
        <row r="49">
          <cell r="I49" t="str">
            <v>Plantes oléifères et huiles-kt/an</v>
          </cell>
        </row>
        <row r="50">
          <cell r="I50" t="str">
            <v>Légumes-kt/an</v>
          </cell>
        </row>
        <row r="51">
          <cell r="I51" t="str">
            <v>Fruits-kt/an</v>
          </cell>
        </row>
        <row r="52">
          <cell r="I52" t="str">
            <v>Café thé cacao-kt/an</v>
          </cell>
        </row>
        <row r="53">
          <cell r="I53" t="str">
            <v>Boissons alcooliques-kt/an</v>
          </cell>
        </row>
        <row r="54">
          <cell r="I54" t="str">
            <v>Viande et abats-kt/an</v>
          </cell>
        </row>
        <row r="55">
          <cell r="I55" t="str">
            <v>Lait et beurre-kt/an</v>
          </cell>
        </row>
        <row r="56">
          <cell r="I56" t="str">
            <v>Œufs-kt/an</v>
          </cell>
        </row>
        <row r="57">
          <cell r="I57" t="str">
            <v>Poissons-kt/an</v>
          </cell>
        </row>
        <row r="58">
          <cell r="I58" t="str">
            <v>Coquillages et crustacés-kt/an</v>
          </cell>
        </row>
        <row r="59">
          <cell r="I59" t="str">
            <v>UTILISATION DU TERRITOIRE -</v>
          </cell>
        </row>
        <row r="60">
          <cell r="I60" t="str">
            <v>Céréales oléoprotéagineux-Milliers d'hectares</v>
          </cell>
        </row>
        <row r="61">
          <cell r="I61" t="str">
            <v>Cultures industrielles, vigne, fruits, cultures pérennes,  légumes, jardins-Milliers d'hectares</v>
          </cell>
        </row>
        <row r="62">
          <cell r="I62" t="str">
            <v>Cultures fourragères-Milliers d'hectares</v>
          </cell>
        </row>
        <row r="63">
          <cell r="I63" t="str">
            <v>Prairies naturelles-Milliers d'hectares</v>
          </cell>
        </row>
        <row r="64">
          <cell r="I64" t="str">
            <v>Total Surface Agricole Utile-Milliers d'hectares</v>
          </cell>
        </row>
        <row r="65">
          <cell r="I65" t="str">
            <v>dont terres arables-Milliers d'hectares</v>
          </cell>
        </row>
        <row r="66">
          <cell r="I66" t="str">
            <v>Forêts et peupleraies-Milliers d'hectares</v>
          </cell>
        </row>
        <row r="67">
          <cell r="I67" t="str">
            <v>Landes, friches-Milliers d'hectares</v>
          </cell>
        </row>
        <row r="68">
          <cell r="I68" t="str">
            <v>Surfaces artificialisées-Milliers d'hectares</v>
          </cell>
        </row>
        <row r="69">
          <cell r="I69" t="str">
            <v>Autres (roches, eaux, autres espaces naturels)-Milliers d'hectares</v>
          </cell>
        </row>
        <row r="70">
          <cell r="I70" t="str">
            <v>TOTAL-Milliers d'hectares</v>
          </cell>
        </row>
        <row r="71">
          <cell r="I71" t="str">
            <v>Ensemble surfaces peu anthropisées (forêts, prairies peu productives, landes, autres, IAE)-Milliers d'hectares</v>
          </cell>
        </row>
        <row r="72">
          <cell r="I72" t="str">
            <v>SAU_DETAILS-</v>
          </cell>
        </row>
        <row r="73">
          <cell r="I73" t="str">
            <v>Céréales-Milliers d'hectares</v>
          </cell>
        </row>
        <row r="74">
          <cell r="I74" t="str">
            <v>blé tendre-Milliers d'hectares</v>
          </cell>
        </row>
        <row r="75">
          <cell r="I75" t="str">
            <v>blé dur-Milliers d'hectares</v>
          </cell>
        </row>
        <row r="76">
          <cell r="I76" t="str">
            <v>maïs (grain et semence)-Milliers d'hectares</v>
          </cell>
        </row>
        <row r="77">
          <cell r="I77" t="str">
            <v>Orge et escourgeon-Milliers d'hectares</v>
          </cell>
        </row>
        <row r="78">
          <cell r="I78" t="str">
            <v>triticale-Milliers d'hectares</v>
          </cell>
        </row>
        <row r="79">
          <cell r="I79" t="str">
            <v>Oléagineux-Milliers d'hectares</v>
          </cell>
        </row>
        <row r="80">
          <cell r="I80" t="str">
            <v>colza-Milliers d'hectares</v>
          </cell>
        </row>
        <row r="81">
          <cell r="I81" t="str">
            <v>tournesol-Milliers d'hectares</v>
          </cell>
        </row>
        <row r="82">
          <cell r="I82" t="str">
            <v>soja-Milliers d'hectares</v>
          </cell>
        </row>
        <row r="83">
          <cell r="I83" t="str">
            <v>Protéagineux-Milliers d'hectares</v>
          </cell>
        </row>
        <row r="84">
          <cell r="I84" t="str">
            <v>Féveroles et fèves-Milliers d'hectares</v>
          </cell>
        </row>
        <row r="85">
          <cell r="I85" t="str">
            <v>Pois protéagineux-Milliers d'hectares</v>
          </cell>
        </row>
        <row r="86">
          <cell r="I86" t="str">
            <v>Cultures fourragères-Milliers d'hectares</v>
          </cell>
        </row>
        <row r="87">
          <cell r="I87" t="str">
            <v>Maïs fourrage-Milliers d'hectares</v>
          </cell>
        </row>
        <row r="88">
          <cell r="I88" t="str">
            <v>Prairies artificielles-Milliers d'hectares</v>
          </cell>
        </row>
        <row r="89">
          <cell r="I89" t="str">
            <v>Prairies temporaires-Milliers d'hectares</v>
          </cell>
        </row>
        <row r="90">
          <cell r="I90" t="str">
            <v>Cultures industrielles-Milliers d'hectares</v>
          </cell>
        </row>
        <row r="91">
          <cell r="I91" t="str">
            <v>Pomme de terre-Milliers d'hectares</v>
          </cell>
        </row>
        <row r="92">
          <cell r="I92" t="str">
            <v>Betteraves industrielles-Milliers d'hectares</v>
          </cell>
        </row>
        <row r="93">
          <cell r="I93" t="str">
            <v>Cultures maraichères-Milliers d'hectares</v>
          </cell>
        </row>
        <row r="94">
          <cell r="I94" t="str">
            <v>Légumes frais-Milliers d'hectares</v>
          </cell>
        </row>
        <row r="95">
          <cell r="I95" t="str">
            <v>Légumes secs-Milliers d'hectares</v>
          </cell>
        </row>
        <row r="96">
          <cell r="I96" t="str">
            <v>cultures maraîchères sous serre chauffée-Hectares</v>
          </cell>
        </row>
        <row r="97">
          <cell r="I97" t="str">
            <v>Surfaces toujours en herbe (STH)-Milliers d'hectares</v>
          </cell>
        </row>
        <row r="98">
          <cell r="I98" t="str">
            <v>Prairie naturelle productive-Milliers d'hectares</v>
          </cell>
        </row>
        <row r="99">
          <cell r="I99" t="str">
            <v>Prairie peu productive, parcours et alpages-Milliers d'hectares</v>
          </cell>
        </row>
        <row r="100">
          <cell r="I100" t="str">
            <v>Cultures permanentes-Milliers d'hectares</v>
          </cell>
        </row>
        <row r="101">
          <cell r="I101" t="str">
            <v>Vignes-Milliers d'hectares</v>
          </cell>
        </row>
        <row r="102">
          <cell r="I102" t="str">
            <v>Arboriculture-Milliers d'hectares</v>
          </cell>
        </row>
        <row r="103">
          <cell r="I103" t="str">
            <v>TCR ou plantes énergétiques pérennes-Milliers d'hectares</v>
          </cell>
        </row>
        <row r="104">
          <cell r="I104" t="str">
            <v>Jachères-Milliers d'hectares</v>
          </cell>
        </row>
        <row r="105">
          <cell r="I105" t="str">
            <v>CHEPTELS-</v>
          </cell>
        </row>
        <row r="106">
          <cell r="I106" t="str">
            <v>Nombre de places de porcs charcutiers-Milliers effectifs</v>
          </cell>
        </row>
        <row r="107">
          <cell r="I107" t="str">
            <v>dont conventionnel-Milliers effectifs</v>
          </cell>
        </row>
        <row r="108">
          <cell r="I108" t="str">
            <v>dont label-Milliers effectifs</v>
          </cell>
        </row>
        <row r="109">
          <cell r="I109" t="str">
            <v>dont bio-Milliers effectifs</v>
          </cell>
        </row>
        <row r="110">
          <cell r="I110" t="str">
            <v>Nombre de places de poulets de chair-Milliers effectifs</v>
          </cell>
        </row>
        <row r="111">
          <cell r="I111" t="str">
            <v>dont poulet standard-Milliers effectifs</v>
          </cell>
        </row>
        <row r="112">
          <cell r="I112" t="str">
            <v>dont poulets label-Milliers effectifs</v>
          </cell>
        </row>
        <row r="113">
          <cell r="I113" t="str">
            <v>dont poulets bio-Milliers effectifs</v>
          </cell>
        </row>
        <row r="114">
          <cell r="I114" t="str">
            <v>Nombre de places de poules pondeuses-Milliers effectifs</v>
          </cell>
        </row>
        <row r="115">
          <cell r="I115" t="str">
            <v>Nombre de chèvres-Milliers effectifs</v>
          </cell>
        </row>
        <row r="116">
          <cell r="I116" t="str">
            <v>Nombre de brebis lait-Milliers effectifs</v>
          </cell>
        </row>
        <row r="117">
          <cell r="I117" t="str">
            <v>Nombre de brebis viande-Milliers effectifs</v>
          </cell>
        </row>
        <row r="118">
          <cell r="I118" t="str">
            <v>Nombre de vaches-Milliers effectifs</v>
          </cell>
        </row>
        <row r="119">
          <cell r="I119" t="str">
            <v>dont bovins lait-Milliers effectifs</v>
          </cell>
        </row>
        <row r="120">
          <cell r="I120" t="str">
            <v>dont bovins viande-Milliers effectifs</v>
          </cell>
        </row>
        <row r="121">
          <cell r="I121" t="str">
            <v>Production de lait-Millions de litres</v>
          </cell>
        </row>
        <row r="122">
          <cell r="I122" t="str">
            <v>dont système conventionnel-Millions de litres</v>
          </cell>
        </row>
        <row r="123">
          <cell r="I123" t="str">
            <v>dont sustème intermédiaire-Millions de litres</v>
          </cell>
        </row>
        <row r="124">
          <cell r="I124" t="str">
            <v>dont suystème extensif-Millions de litres</v>
          </cell>
        </row>
        <row r="125">
          <cell r="I125" t="str">
            <v>Production de lait par vache laitière-Milliers de litres/an par VL</v>
          </cell>
        </row>
        <row r="126">
          <cell r="I126" t="str">
            <v>Indice de consommation poulet de chair-kg grain / kg carcasse</v>
          </cell>
        </row>
        <row r="127">
          <cell r="I127" t="str">
            <v>Production de poulet de chair par places-kg carcasse par an et par place</v>
          </cell>
        </row>
        <row r="128">
          <cell r="I128" t="str">
            <v>Surfaces aquaculture, entomoculture et autres protéines alternatives-milliers d'hectares</v>
          </cell>
        </row>
        <row r="129">
          <cell r="I129" t="str">
            <v>CLIMAGRI-</v>
          </cell>
        </row>
        <row r="130">
          <cell r="I130" t="str">
            <v>Emissions directes de GES -Mt eq. CO2</v>
          </cell>
        </row>
        <row r="131">
          <cell r="I131" t="str">
            <v>consommation d'énergie -Mt eq. CO2</v>
          </cell>
        </row>
        <row r="132">
          <cell r="I132" t="str">
            <v>émissions directes des sols -Mt eq. CO2</v>
          </cell>
        </row>
        <row r="133">
          <cell r="I133" t="str">
            <v>émissions lessivage + NH3-Mt eq. CO2</v>
          </cell>
        </row>
        <row r="134">
          <cell r="I134" t="str">
            <v>émissions CO2 des sols (chaux, dolomie)-Mt eq. CO2</v>
          </cell>
        </row>
        <row r="135">
          <cell r="I135" t="str">
            <v>fermentation entérique -Mt eq. CO2</v>
          </cell>
        </row>
        <row r="136">
          <cell r="I136" t="str">
            <v>stockage des effluents -Mt eq. CO2</v>
          </cell>
        </row>
        <row r="137">
          <cell r="I137" t="str">
            <v>Emissions indirectes de GES -Mt eq. CO2</v>
          </cell>
        </row>
        <row r="138">
          <cell r="I138" t="str">
            <v>fabrication de l'azote -Mt eq. CO2</v>
          </cell>
        </row>
        <row r="139">
          <cell r="I139" t="str">
            <v>fabrication des autres fertilisants-Mt eq. CO2</v>
          </cell>
        </row>
        <row r="140">
          <cell r="I140" t="str">
            <v>mise à disposition de l'énergie -Mt eq. CO2</v>
          </cell>
        </row>
        <row r="141">
          <cell r="I141" t="str">
            <v>Produits phytosanitaires -Mt eq. CO2</v>
          </cell>
        </row>
        <row r="142">
          <cell r="I142" t="str">
            <v>fabrication du matériel -Mt eq. CO2</v>
          </cell>
        </row>
        <row r="143">
          <cell r="I143" t="str">
            <v>Bilan brute des émissions -Mt eq. CO2</v>
          </cell>
        </row>
        <row r="144">
          <cell r="I144" t="str">
            <v>GES / ha SAU-t éq. CO2 / ha</v>
          </cell>
        </row>
        <row r="145">
          <cell r="I145" t="str">
            <v>GES / tMS-t éq. CO2 / t MS</v>
          </cell>
        </row>
        <row r="146">
          <cell r="I146" t="str">
            <v>GES_Prod.vég./tMS -t éq. CO2 / t MS</v>
          </cell>
        </row>
        <row r="147">
          <cell r="I147" t="str">
            <v>GES format CCNUCC / CITEPA-Mt eq. CO2</v>
          </cell>
        </row>
        <row r="148">
          <cell r="I148" t="str">
            <v>CH4-Mt eq. CO2</v>
          </cell>
        </row>
        <row r="149">
          <cell r="I149" t="str">
            <v>N2O-Mt eq. CO2</v>
          </cell>
        </row>
        <row r="150">
          <cell r="I150" t="str">
            <v>GES-</v>
          </cell>
        </row>
        <row r="151">
          <cell r="I151" t="str">
            <v>N2O-Mt eq. CO2</v>
          </cell>
        </row>
        <row r="152">
          <cell r="I152" t="str">
            <v>émissions directes des sols -Mt eq. CO2</v>
          </cell>
        </row>
        <row r="153">
          <cell r="I153" t="str">
            <v>émissions lessivage + NH3-Mt eq. CO2</v>
          </cell>
        </row>
        <row r="154">
          <cell r="I154" t="str">
            <v>fabrication des engrais azotés -Mt eq. CO2</v>
          </cell>
        </row>
        <row r="155">
          <cell r="I155" t="str">
            <v>effluents d'élevage -Mt eq. CO2</v>
          </cell>
        </row>
        <row r="156">
          <cell r="I156" t="str">
            <v>CH4-Mt eq. CO2</v>
          </cell>
        </row>
        <row r="157">
          <cell r="I157" t="str">
            <v>fermentation entérique -Mt eq. CO2</v>
          </cell>
        </row>
        <row r="158">
          <cell r="I158" t="str">
            <v>effluents d'élevage -Mt eq. CO2</v>
          </cell>
        </row>
        <row r="159">
          <cell r="I159" t="str">
            <v>CO2-Mt eq. CO2</v>
          </cell>
        </row>
        <row r="160">
          <cell r="I160" t="str">
            <v>consommation d'énergie  -Mt eq. CO2</v>
          </cell>
        </row>
        <row r="161">
          <cell r="I161" t="str">
            <v>engrais azoté -Mt eq. CO2</v>
          </cell>
        </row>
        <row r="162">
          <cell r="I162" t="str">
            <v>autres postes (autres engrais, aliments du bétail, …)-Mt eq. CO2</v>
          </cell>
        </row>
        <row r="163">
          <cell r="I163" t="str">
            <v>Emissions territoriales-Mt eq. CO2</v>
          </cell>
        </row>
        <row r="164">
          <cell r="I164" t="str">
            <v>GES-</v>
          </cell>
        </row>
        <row r="165">
          <cell r="I165" t="str">
            <v>Coefficient d'ajustement des facteurs GES-sans</v>
          </cell>
        </row>
        <row r="166">
          <cell r="I166" t="str">
            <v>Emissions calculées sur base coefficients par productions finales-Mt eq. CO2</v>
          </cell>
        </row>
        <row r="167">
          <cell r="I167" t="str">
            <v>Export-Mt eq. CO2</v>
          </cell>
        </row>
        <row r="168">
          <cell r="I168" t="str">
            <v>Import-Mt eq. CO2</v>
          </cell>
        </row>
        <row r="169">
          <cell r="I169" t="str">
            <v>Solde import - export GES (corrigé)-Mt eq. CO2</v>
          </cell>
        </row>
        <row r="170">
          <cell r="I170" t="str">
            <v>Empreinte GES (estimation)-Mt eq. CO2</v>
          </cell>
        </row>
        <row r="171">
          <cell r="I171" t="str">
            <v>Empreinte GES par habitant-t eq CO2 / habitant</v>
          </cell>
        </row>
        <row r="172">
          <cell r="I172" t="str">
            <v>UTCATF-</v>
          </cell>
        </row>
        <row r="173">
          <cell r="I173" t="str">
            <v>Effet changement de pratiques-Mt eq. CO2/an</v>
          </cell>
        </row>
        <row r="174">
          <cell r="I174" t="str">
            <v>Changement d'affectation des terres-Mt eq. CO2/an</v>
          </cell>
        </row>
        <row r="175">
          <cell r="I175" t="str">
            <v>Total UTCAT+F (hors forêts existantes)-Mt eq. CO2/an</v>
          </cell>
        </row>
        <row r="176">
          <cell r="I176" t="str">
            <v>Total UTCAT+Forêts nouvelles en cumul sur la période 2020-2050-Mt eq. CO2</v>
          </cell>
        </row>
        <row r="177">
          <cell r="I177" t="str">
            <v>Bioénergies -</v>
          </cell>
        </row>
        <row r="178">
          <cell r="I178" t="str">
            <v>Bois - ressources primaires et produits connexes de scierie-TWh</v>
          </cell>
        </row>
        <row r="179">
          <cell r="I179" t="str">
            <v>Bois énergie issu de la forêt-TWh</v>
          </cell>
        </row>
        <row r="180">
          <cell r="I180" t="str">
            <v>Produits connexes de scierie énergie-TWh</v>
          </cell>
        </row>
        <row r="181">
          <cell r="I181" t="str">
            <v>Bois énergie issu de l'agroforesterie et des arbres hors forêt-TWh</v>
          </cell>
        </row>
        <row r="182">
          <cell r="I182" t="str">
            <v>Autres biomasses solides - bois de rebut, déchets et produits dérivés du bois, résidus de culture-TWh</v>
          </cell>
        </row>
        <row r="183">
          <cell r="I183" t="str">
            <v>Déchets de bois (2nde transformation, bois de rebut, emballages, déconstruction)-TWh</v>
          </cell>
        </row>
        <row r="184">
          <cell r="I184" t="str">
            <v>Autres produits dérivés du bois boues de papeterie, liqueurs noires…)-TWh</v>
          </cell>
        </row>
        <row r="185">
          <cell r="I185" t="str">
            <v>Résidus de culture usage combustion-TWh</v>
          </cell>
        </row>
        <row r="186">
          <cell r="I186" t="str">
            <v>Résidus de culture biocarburants 2G-TWh</v>
          </cell>
        </row>
        <row r="187">
          <cell r="I187" t="str">
            <v>Biogaz-TWh</v>
          </cell>
        </row>
        <row r="188">
          <cell r="I188" t="str">
            <v>Déchets alimentaires-TWh</v>
          </cell>
        </row>
        <row r="189">
          <cell r="I189" t="str">
            <v>Déjections d'élevage méthanisées-TWh</v>
          </cell>
        </row>
        <row r="190">
          <cell r="I190" t="str">
            <v>Résidus de culture méthanisés-TWh</v>
          </cell>
        </row>
        <row r="191">
          <cell r="I191" t="str">
            <v>Cultures intermédiaires méthanisées-TWh</v>
          </cell>
        </row>
        <row r="192">
          <cell r="I192" t="str">
            <v>Herbe et cultures fourragères méthanisées-TWh</v>
          </cell>
        </row>
        <row r="193">
          <cell r="I193" t="str">
            <v>Autres biogaz-TWh</v>
          </cell>
        </row>
        <row r="194">
          <cell r="I194" t="str">
            <v>Biogaz d'algues-TWh</v>
          </cell>
        </row>
        <row r="195">
          <cell r="I195" t="str">
            <v>Biomasse liquide-TWh</v>
          </cell>
        </row>
        <row r="196">
          <cell r="I196" t="str">
            <v>Ethanol-TWh</v>
          </cell>
        </row>
        <row r="197">
          <cell r="I197" t="str">
            <v>Biodiesel-TWh</v>
          </cell>
        </row>
        <row r="198">
          <cell r="I198" t="str">
            <v>Biocarburants 2nde generation-TWh</v>
          </cell>
        </row>
        <row r="199">
          <cell r="I199" t="str">
            <v>Ethanol d'algues-TWh</v>
          </cell>
        </row>
        <row r="200">
          <cell r="I200" t="str">
            <v>Biogazole d'algues-TWh</v>
          </cell>
        </row>
        <row r="201">
          <cell r="I201" t="str">
            <v>TOTAL-TWh</v>
          </cell>
        </row>
        <row r="202">
          <cell r="I202" t="str">
            <v>Total hors forêt et produits dérivés du bois-</v>
          </cell>
        </row>
        <row r="203">
          <cell r="I203" t="str">
            <v>INDICATEURS AGRO-ENVIRONNEMENTAUX-</v>
          </cell>
        </row>
        <row r="204">
          <cell r="I204" t="str">
            <v>Agriculture biologique en grandes cultures-%</v>
          </cell>
        </row>
        <row r="205">
          <cell r="I205" t="str">
            <v>Production intégrée en grandes cultures-%</v>
          </cell>
        </row>
        <row r="206">
          <cell r="I206" t="str">
            <v>Rendement global grain en culture principale ou associée,  fourrages, herbe, cultures secondaires, fruits, légumes, exprimé en matière sèche sur SAU totale-t MS / ha SAU</v>
          </cell>
        </row>
        <row r="207">
          <cell r="I207" t="str">
            <v>Rendement blé tendre-t/ha</v>
          </cell>
        </row>
        <row r="208">
          <cell r="I208" t="str">
            <v>Surface irriguée-Mha</v>
          </cell>
        </row>
        <row r="209">
          <cell r="I209" t="str">
            <v>-Mha</v>
          </cell>
        </row>
        <row r="210">
          <cell r="I210" t="str">
            <v>-Mha</v>
          </cell>
        </row>
        <row r="211">
          <cell r="I211" t="str">
            <v>-Mha</v>
          </cell>
        </row>
        <row r="212">
          <cell r="I212" t="str">
            <v>Consommation d'eau pour l'irrigation-Mds m3</v>
          </cell>
        </row>
        <row r="213">
          <cell r="I213" t="str">
            <v>maïs -Mds m3</v>
          </cell>
        </row>
        <row r="214">
          <cell r="I214" t="str">
            <v>NODU avec TS-M doses</v>
          </cell>
        </row>
        <row r="215">
          <cell r="I215" t="str">
            <v>Surfaces de terres arables avec couverts-kha</v>
          </cell>
        </row>
        <row r="216">
          <cell r="I216" t="str">
            <v>Surfaces de terres arables en semis direct-kha</v>
          </cell>
        </row>
        <row r="217">
          <cell r="I217" t="str">
            <v>Surfaces de terres arables avec IAE (type haies - 60 ml/ha de SAU)-kha</v>
          </cell>
        </row>
        <row r="218">
          <cell r="I218" t="str">
            <v>Surfaces de terres arables avec IAE (type haies - 200 ml/ha de SAU)-kha</v>
          </cell>
        </row>
        <row r="219">
          <cell r="I219" t="str">
            <v>Surfaces de terres arables avec agroforesterie (75 arbres / ha)-kha</v>
          </cell>
        </row>
        <row r="220">
          <cell r="I220" t="str">
            <v>Surfaces de prairies avec IAE (type haies - 60 ml/ha de SAU)-kha</v>
          </cell>
        </row>
        <row r="221">
          <cell r="I221" t="str">
            <v>Surfaces de prairies en région de bocage (type haies - 150 ml/ha de SAU)-kha</v>
          </cell>
        </row>
        <row r="222">
          <cell r="I222" t="str">
            <v>Surfaces de prairies avec agroforesterie-kha</v>
          </cell>
        </row>
        <row r="223">
          <cell r="I223" t="str">
            <v>Surfaces de vignes et vergers avec enherbement-kha</v>
          </cell>
        </row>
        <row r="224">
          <cell r="I224" t="str">
            <v>Surfaces de nouvelles forêts-kha</v>
          </cell>
        </row>
        <row r="225">
          <cell r="I225" t="str">
            <v>Surfaces de nouvelles cultures pérennes-kha</v>
          </cell>
        </row>
        <row r="226">
          <cell r="I226" t="str">
            <v>Linéaire de haies-milliers de km</v>
          </cell>
        </row>
        <row r="227">
          <cell r="I227" t="str">
            <v>Surfaces artificialisées revégétalisées-kha</v>
          </cell>
        </row>
        <row r="228">
          <cell r="I228" t="str">
            <v>Production de cultures intermédiaires-Milliers de tMS</v>
          </cell>
        </row>
        <row r="229">
          <cell r="I229" t="str">
            <v>Consommation N minéral-ktN</v>
          </cell>
        </row>
        <row r="230">
          <cell r="I230" t="str">
            <v>Quantités d'azote obtenu par fixation symbiotique-ktN</v>
          </cell>
        </row>
        <row r="231">
          <cell r="I231" t="str">
            <v>Quantité d'azote recyclée par les digestats et composts-ktN</v>
          </cell>
        </row>
        <row r="232">
          <cell r="I232" t="str">
            <v>Azote exporté par les cultures, fourrages et herbe-ktN</v>
          </cell>
        </row>
        <row r="233">
          <cell r="I233" t="str">
            <v>Emission d'ammoniac -ktN</v>
          </cell>
        </row>
        <row r="234">
          <cell r="I234" t="str">
            <v>Solde azote au sol-kg/ha</v>
          </cell>
        </row>
        <row r="235">
          <cell r="I235" t="str">
            <v>Consommation d'énergie finale de l'agriculture-TWh</v>
          </cell>
        </row>
        <row r="236">
          <cell r="I236" t="str">
            <v>Principales productions-</v>
          </cell>
        </row>
        <row r="237">
          <cell r="I237" t="str">
            <v>Cèrèales - Excl Bière-kt</v>
          </cell>
        </row>
        <row r="238">
          <cell r="I238" t="str">
            <v>Blé-kt</v>
          </cell>
        </row>
        <row r="239">
          <cell r="I239" t="str">
            <v>Orge-kt</v>
          </cell>
        </row>
        <row r="240">
          <cell r="I240" t="str">
            <v>Maïs-kt</v>
          </cell>
        </row>
        <row r="241">
          <cell r="I241" t="str">
            <v>Pommes de terre-kt</v>
          </cell>
        </row>
        <row r="242">
          <cell r="I242" t="str">
            <v>Betteraves à Sucre-kt</v>
          </cell>
        </row>
        <row r="243">
          <cell r="I243" t="str">
            <v>Plant Oleiferes + (Total)-kt</v>
          </cell>
        </row>
        <row r="244">
          <cell r="I244" t="str">
            <v>Soja-kt</v>
          </cell>
        </row>
        <row r="245">
          <cell r="I245" t="str">
            <v>Graines de Tournesol-kt</v>
          </cell>
        </row>
        <row r="246">
          <cell r="I246" t="str">
            <v>Graines Colza/Moutarde-kt</v>
          </cell>
        </row>
        <row r="247">
          <cell r="I247" t="str">
            <v>Huiles-kt</v>
          </cell>
        </row>
        <row r="248">
          <cell r="I248" t="str">
            <v>Tourteaux et son-kt</v>
          </cell>
        </row>
        <row r="249">
          <cell r="I249" t="str">
            <v>Légumes-kt</v>
          </cell>
        </row>
        <row r="250">
          <cell r="I250" t="str">
            <v>Fruits-kt</v>
          </cell>
        </row>
        <row r="251">
          <cell r="I251" t="str">
            <v>Boissons Alcooliques-kt</v>
          </cell>
        </row>
        <row r="252">
          <cell r="I252" t="str">
            <v>Viande-kt</v>
          </cell>
        </row>
        <row r="253">
          <cell r="I253" t="str">
            <v>Viande de Bovins-kt</v>
          </cell>
        </row>
        <row r="254">
          <cell r="I254" t="str">
            <v>Viande d'Ovins/Caprins-kt</v>
          </cell>
        </row>
        <row r="255">
          <cell r="I255" t="str">
            <v>Viande de Suides-kt</v>
          </cell>
        </row>
        <row r="256">
          <cell r="I256" t="str">
            <v>Viande de Volailles-kt</v>
          </cell>
        </row>
        <row r="257">
          <cell r="I257" t="str">
            <v>Oeufs-kt</v>
          </cell>
        </row>
        <row r="258">
          <cell r="I258" t="str">
            <v>Lait - Excl Beurre-kt</v>
          </cell>
        </row>
        <row r="259">
          <cell r="I259" t="str">
            <v>Poisson &amp; Fruits de Mer-kt</v>
          </cell>
        </row>
        <row r="260">
          <cell r="I260" t="str">
            <v>Aquaculture-kt</v>
          </cell>
        </row>
        <row r="261">
          <cell r="I261" t="str">
            <v>Insectes-kt</v>
          </cell>
        </row>
        <row r="262">
          <cell r="I262" t="str">
            <v>Viande de synthèse-kt</v>
          </cell>
        </row>
        <row r="263">
          <cell r="I263" t="str">
            <v>Autres protéines alternatives-kt</v>
          </cell>
        </row>
        <row r="264">
          <cell r="I264" t="str">
            <v>Soldes des principaux produits-</v>
          </cell>
        </row>
        <row r="265">
          <cell r="I265" t="str">
            <v>Cèrèales - Excl Bière-kt</v>
          </cell>
        </row>
        <row r="266">
          <cell r="I266" t="str">
            <v>Blé-kt</v>
          </cell>
        </row>
        <row r="267">
          <cell r="I267" t="str">
            <v>Orge-kt</v>
          </cell>
        </row>
        <row r="268">
          <cell r="I268" t="str">
            <v>Maïs-kt</v>
          </cell>
        </row>
        <row r="269">
          <cell r="I269" t="str">
            <v>Pommes de terre-kt</v>
          </cell>
        </row>
        <row r="270">
          <cell r="I270" t="str">
            <v>Sucre-kt</v>
          </cell>
        </row>
        <row r="271">
          <cell r="I271" t="str">
            <v>Plant Oleiferes + (Total)-kt</v>
          </cell>
        </row>
        <row r="272">
          <cell r="I272" t="str">
            <v>Soja-kt</v>
          </cell>
        </row>
        <row r="273">
          <cell r="I273" t="str">
            <v>Graines de Tournesol-kt</v>
          </cell>
        </row>
        <row r="274">
          <cell r="I274" t="str">
            <v>Graines Colza/Moutarde-kt</v>
          </cell>
        </row>
        <row r="275">
          <cell r="I275" t="str">
            <v>Huiles-kt</v>
          </cell>
        </row>
        <row r="276">
          <cell r="I276" t="str">
            <v>Tourteaux et son-kt</v>
          </cell>
        </row>
        <row r="277">
          <cell r="I277" t="str">
            <v>Légumes-kt</v>
          </cell>
        </row>
        <row r="278">
          <cell r="I278" t="str">
            <v>Fruits-kt</v>
          </cell>
        </row>
        <row r="279">
          <cell r="I279" t="str">
            <v>Boissons Alcooliques-kt</v>
          </cell>
        </row>
        <row r="280">
          <cell r="I280" t="str">
            <v>Viande-kt</v>
          </cell>
        </row>
        <row r="281">
          <cell r="I281" t="str">
            <v>Viande de Bovins-kt</v>
          </cell>
        </row>
        <row r="282">
          <cell r="I282" t="str">
            <v>Viande d'Ovins/Caprins-kt</v>
          </cell>
        </row>
        <row r="283">
          <cell r="I283" t="str">
            <v>Viande de Suides-kt</v>
          </cell>
        </row>
        <row r="284">
          <cell r="I284" t="str">
            <v>Viande de Volailles-kt</v>
          </cell>
        </row>
        <row r="285">
          <cell r="I285" t="str">
            <v>Viande, Autre (dont protéines alternatives)-kt</v>
          </cell>
        </row>
        <row r="286">
          <cell r="I286" t="str">
            <v>Oeufs-kt</v>
          </cell>
        </row>
        <row r="287">
          <cell r="I287" t="str">
            <v>Lait - Excl Beurre-kt</v>
          </cell>
        </row>
        <row r="288">
          <cell r="I288" t="str">
            <v>Poisson &amp; Fruits de Mer-kt</v>
          </cell>
        </row>
        <row r="289">
          <cell r="I289" t="str">
            <v>BILAN ALIMENTATION DU BETAIL-</v>
          </cell>
        </row>
        <row r="290">
          <cell r="I290" t="str">
            <v>Ressources-</v>
          </cell>
        </row>
        <row r="291">
          <cell r="I291" t="str">
            <v>Céréales-kt</v>
          </cell>
        </row>
        <row r="292">
          <cell r="I292" t="str">
            <v>Tourteau de soja et graine-kt</v>
          </cell>
        </row>
        <row r="293">
          <cell r="I293" t="str">
            <v>Autres tourteaux et graines oléoprotéagineux-kt</v>
          </cell>
        </row>
        <row r="294">
          <cell r="I294" t="str">
            <v>Autres concentrés-kt</v>
          </cell>
        </row>
        <row r="295">
          <cell r="I295" t="str">
            <v>Cultures associées-kt</v>
          </cell>
        </row>
        <row r="296">
          <cell r="I296" t="str">
            <v>Biodéchets (matière sèche)  pour insectes et protéines alternatives-kt MS</v>
          </cell>
        </row>
        <row r="297">
          <cell r="I297" t="str">
            <v>Fourniture de protéines alternatives (insectes pour aquaculture, etc.)-kt</v>
          </cell>
        </row>
        <row r="298">
          <cell r="I298" t="str">
            <v>Production herbe sur prairies naturelles-kt MS</v>
          </cell>
        </row>
        <row r="299">
          <cell r="I299" t="str">
            <v>Production herbe sur prairies temporaires-kt MS</v>
          </cell>
        </row>
        <row r="300">
          <cell r="I300" t="str">
            <v>Production herbe sur prairies légumineuses-kt MS</v>
          </cell>
        </row>
        <row r="301">
          <cell r="I301" t="str">
            <v>Production fourragère (maïs et cultures fourragères)-kt MS</v>
          </cell>
        </row>
        <row r="302">
          <cell r="I302" t="str">
            <v>Production de cultures intermédiaires-kt MS</v>
          </cell>
        </row>
        <row r="303">
          <cell r="I303" t="str">
            <v>Déficit hebe-kt MS</v>
          </cell>
        </row>
        <row r="304">
          <cell r="I304" t="str">
            <v>Emplois-</v>
          </cell>
        </row>
        <row r="305">
          <cell r="I305" t="str">
            <v>Ruminants - herbe et fourrages-kt MS</v>
          </cell>
        </row>
        <row r="306">
          <cell r="I306" t="str">
            <v>Ruminants - herbe pâturée-kt MS</v>
          </cell>
        </row>
        <row r="307">
          <cell r="I307" t="str">
            <v>Herbe et fourrages méthanisés-kt MS</v>
          </cell>
        </row>
        <row r="308">
          <cell r="I308" t="str">
            <v>Surplus herbe-kt MS</v>
          </cell>
        </row>
        <row r="309">
          <cell r="I309" t="str">
            <v>Concentrés pour ruminants-kt</v>
          </cell>
        </row>
        <row r="310">
          <cell r="I310" t="str">
            <v>Concentrés porcs-kt</v>
          </cell>
        </row>
        <row r="311">
          <cell r="I311" t="str">
            <v>Concentrés volailles-kt</v>
          </cell>
        </row>
        <row r="312">
          <cell r="I312" t="str">
            <v>Concentrés poissons-kt</v>
          </cell>
        </row>
        <row r="313">
          <cell r="I313" t="str">
            <v>Substrats pour insectes, viande de synthèse et autres protéines alternatives-kt</v>
          </cell>
        </row>
        <row r="314">
          <cell r="I314" t="str">
            <v>(Pertes process de conversion matières brutes / concentrés)-kt</v>
          </cell>
        </row>
        <row r="315">
          <cell r="I315" t="str">
            <v>(Autoconsommation protéines alternatives)-kt</v>
          </cell>
        </row>
        <row r="316">
          <cell r="I316" t="str">
            <v>-</v>
          </cell>
        </row>
        <row r="317">
          <cell r="I317" t="str">
            <v>Usages non alimentaire de la biomasse-</v>
          </cell>
        </row>
        <row r="318">
          <cell r="I318" t="str">
            <v>Méthanisation-</v>
          </cell>
        </row>
        <row r="319">
          <cell r="I319" t="str">
            <v>Fumier méthanisé-ktMS</v>
          </cell>
        </row>
        <row r="320">
          <cell r="I320" t="str">
            <v>Lisier méthanisé-ktMS</v>
          </cell>
        </row>
        <row r="321">
          <cell r="I321" t="str">
            <v>Résidus de culture méthanisés-ktMS</v>
          </cell>
        </row>
        <row r="322">
          <cell r="I322" t="str">
            <v>Résidus de culture méthanisés-ktMS</v>
          </cell>
        </row>
        <row r="323">
          <cell r="I323" t="str">
            <v>CIVE méthanisée-ktMS</v>
          </cell>
        </row>
        <row r="324">
          <cell r="I324" t="str">
            <v>Herbe méthanisée-ktMS</v>
          </cell>
        </row>
        <row r="325">
          <cell r="I325" t="str">
            <v>Fourrages méthanisés-ktMS</v>
          </cell>
        </row>
        <row r="326">
          <cell r="I326" t="str">
            <v>Proportion de déjections méthanisées-%</v>
          </cell>
        </row>
        <row r="327">
          <cell r="I327" t="str">
            <v>Proportion de résidus de culture méthanisés-%</v>
          </cell>
        </row>
        <row r="328">
          <cell r="I328" t="str">
            <v>Proportion de CIVE méthanisées-%</v>
          </cell>
        </row>
        <row r="329">
          <cell r="I329" t="str">
            <v>Proportion d'herbe méthanisée-%</v>
          </cell>
        </row>
        <row r="330">
          <cell r="I330" t="str">
            <v>Proportion de fourrages méthanisés-%</v>
          </cell>
        </row>
        <row r="331">
          <cell r="I331" t="str">
            <v>Production de biogaz - déjections-TWh PCs</v>
          </cell>
        </row>
        <row r="332">
          <cell r="I332" t="str">
            <v>Production de biogaz - CIVE-TWh PCs</v>
          </cell>
        </row>
        <row r="333">
          <cell r="I333" t="str">
            <v>Production de biogaz - résidus de culture-TWh PCs</v>
          </cell>
        </row>
        <row r="334">
          <cell r="I334" t="str">
            <v>Production de biogaz - herbe-TWh PCs</v>
          </cell>
        </row>
        <row r="335">
          <cell r="I335" t="str">
            <v>Production de biogaz - fourrages-TWh PCs</v>
          </cell>
        </row>
        <row r="336">
          <cell r="I336" t="str">
            <v>Autres usages-</v>
          </cell>
        </row>
        <row r="337">
          <cell r="I337" t="str">
            <v>Résidus de culture utilisés en combustion-ktMS</v>
          </cell>
        </row>
        <row r="338">
          <cell r="I338" t="str">
            <v>Résidus de culture utilisés en carburant 2G-ktMS</v>
          </cell>
        </row>
        <row r="339">
          <cell r="I339" t="str">
            <v>Résidus de culture utilisés comme matériau-ktMS</v>
          </cell>
        </row>
        <row r="340">
          <cell r="I340" t="str">
            <v>Résidus de culture utilisés en litière-ktMS</v>
          </cell>
        </row>
        <row r="341">
          <cell r="I341" t="str">
            <v>Résidus de culture laissés au champ-ktMS</v>
          </cell>
        </row>
        <row r="342">
          <cell r="I342" t="str">
            <v>Cultures intermédiaires laissées au champ-ktMS</v>
          </cell>
        </row>
        <row r="343">
          <cell r="I343" t="str">
            <v>Biocarburants-</v>
          </cell>
        </row>
        <row r="344">
          <cell r="I344" t="str">
            <v>Blé utilisé en production d'éthanol-kt</v>
          </cell>
        </row>
        <row r="345">
          <cell r="I345" t="str">
            <v>Maïs utilisé en production d'éthanol-kt</v>
          </cell>
        </row>
        <row r="346">
          <cell r="I346" t="str">
            <v>Pomme de terre utilisée en production d'éthanol-kt</v>
          </cell>
        </row>
        <row r="347">
          <cell r="I347" t="str">
            <v>Huile de soja utilisée en production de biocarburant-kt</v>
          </cell>
        </row>
        <row r="348">
          <cell r="I348" t="str">
            <v>Huile de tourneseol utilisée en production de biocarburant-kt</v>
          </cell>
        </row>
        <row r="349">
          <cell r="I349" t="str">
            <v>Huile de colza utilisée en production de biocarburant-kt</v>
          </cell>
        </row>
        <row r="350">
          <cell r="I350" t="str">
            <v>Huile de palmiste utilisée en production de biocarburant-kt</v>
          </cell>
        </row>
        <row r="351">
          <cell r="I351" t="str">
            <v>Huile de palme utilisée en production de biocarburant-kt</v>
          </cell>
        </row>
        <row r="352">
          <cell r="I352" t="str">
            <v>Autres huiles utilisées en production de biocarburant-kt</v>
          </cell>
        </row>
        <row r="353">
          <cell r="I353" t="str">
            <v>Sucre utilisé en production d'éthanol-kt</v>
          </cell>
        </row>
        <row r="354">
          <cell r="I354" t="str">
            <v>Betterave utilisée en production d'éthanol-kt</v>
          </cell>
        </row>
      </sheetData>
      <sheetData sheetId="1"/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0"/>
      <sheetName val="S1"/>
      <sheetName val="S2"/>
      <sheetName val="S3"/>
      <sheetName val="S4"/>
      <sheetName val="Comparaisons"/>
      <sheetName val="Comparaisons (2)"/>
    </sheetNames>
    <sheetDataSet>
      <sheetData sheetId="0">
        <row r="6">
          <cell r="I6">
            <v>2020</v>
          </cell>
        </row>
      </sheetData>
      <sheetData sheetId="1">
        <row r="6">
          <cell r="K6">
            <v>2030</v>
          </cell>
          <cell r="O6">
            <v>2050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ATS_1"/>
      <sheetName val="RESULTATS_2"/>
      <sheetName val="RESULTATS_3"/>
      <sheetName val="RESULTATS_4"/>
      <sheetName val="REPERES"/>
      <sheetName val="IndicEco"/>
      <sheetName val="SortieCITEPA"/>
      <sheetName val="SortieFormatEnerdata"/>
      <sheetName val="Correspondance"/>
    </sheetNames>
    <sheetDataSet>
      <sheetData sheetId="0" refreshError="1"/>
      <sheetData sheetId="1" refreshError="1"/>
      <sheetData sheetId="2" refreshError="1"/>
      <sheetData sheetId="3">
        <row r="1">
          <cell r="G1" t="str">
            <v>Catégorie</v>
          </cell>
          <cell r="H1" t="str">
            <v>Sous-catégorie</v>
          </cell>
          <cell r="I1" t="str">
            <v>Variable</v>
          </cell>
          <cell r="J1" t="str">
            <v>Unité</v>
          </cell>
          <cell r="W1" t="str">
            <v>Cat&amp;SsCat&amp;Var</v>
          </cell>
        </row>
        <row r="2">
          <cell r="G2" t="str">
            <v>Alimentation Humaine</v>
          </cell>
          <cell r="H2" t="str">
            <v>Approvisionnement</v>
          </cell>
          <cell r="I2" t="str">
            <v>Boissons alcooliques</v>
          </cell>
          <cell r="J2" t="str">
            <v>kt</v>
          </cell>
          <cell r="W2" t="str">
            <v>Alimentation Humaine-Approvisionnement-Boissons alcooliques</v>
          </cell>
        </row>
        <row r="3">
          <cell r="G3" t="str">
            <v>Alimentation Humaine</v>
          </cell>
          <cell r="H3" t="str">
            <v>Approvisionnement</v>
          </cell>
          <cell r="I3" t="str">
            <v>Café thé cacao</v>
          </cell>
          <cell r="J3" t="str">
            <v>kt</v>
          </cell>
          <cell r="W3" t="str">
            <v>Alimentation Humaine-Approvisionnement-Café thé cacao</v>
          </cell>
        </row>
        <row r="4">
          <cell r="G4" t="str">
            <v>Alimentation Humaine</v>
          </cell>
          <cell r="H4" t="str">
            <v>Approvisionnement</v>
          </cell>
          <cell r="I4" t="str">
            <v>Céréales</v>
          </cell>
          <cell r="J4" t="str">
            <v>kt</v>
          </cell>
          <cell r="W4" t="str">
            <v>Alimentation Humaine-Approvisionnement-Céréales</v>
          </cell>
        </row>
        <row r="5">
          <cell r="G5" t="str">
            <v>Alimentation Humaine</v>
          </cell>
          <cell r="H5" t="str">
            <v>Approvisionnement</v>
          </cell>
          <cell r="I5" t="str">
            <v>Coquillages et crustacés</v>
          </cell>
          <cell r="J5" t="str">
            <v>kt</v>
          </cell>
          <cell r="W5" t="str">
            <v>Alimentation Humaine-Approvisionnement-Coquillages et crustacés</v>
          </cell>
        </row>
        <row r="6">
          <cell r="G6" t="str">
            <v>Alimentation Humaine</v>
          </cell>
          <cell r="H6" t="str">
            <v>Approvisionnement</v>
          </cell>
          <cell r="I6" t="str">
            <v>Fruits</v>
          </cell>
          <cell r="J6" t="str">
            <v>kt</v>
          </cell>
          <cell r="W6" t="str">
            <v>Alimentation Humaine-Approvisionnement-Fruits</v>
          </cell>
        </row>
        <row r="7">
          <cell r="G7" t="str">
            <v>Alimentation Humaine</v>
          </cell>
          <cell r="H7" t="str">
            <v>Approvisionnement</v>
          </cell>
          <cell r="I7" t="str">
            <v>Fruits coque</v>
          </cell>
          <cell r="J7" t="str">
            <v>kt</v>
          </cell>
          <cell r="W7" t="str">
            <v>Alimentation Humaine-Approvisionnement-Fruits coque</v>
          </cell>
        </row>
        <row r="8">
          <cell r="G8" t="str">
            <v>Alimentation Humaine</v>
          </cell>
          <cell r="H8" t="str">
            <v>Approvisionnement</v>
          </cell>
          <cell r="I8" t="str">
            <v>Lait et beurre</v>
          </cell>
          <cell r="J8" t="str">
            <v>kt</v>
          </cell>
          <cell r="W8" t="str">
            <v>Alimentation Humaine-Approvisionnement-Lait et beurre</v>
          </cell>
        </row>
        <row r="9">
          <cell r="G9" t="str">
            <v>Alimentation Humaine</v>
          </cell>
          <cell r="H9" t="str">
            <v>Approvisionnement</v>
          </cell>
          <cell r="I9" t="str">
            <v>Légumes</v>
          </cell>
          <cell r="J9" t="str">
            <v>kt</v>
          </cell>
          <cell r="W9" t="str">
            <v>Alimentation Humaine-Approvisionnement-Légumes</v>
          </cell>
        </row>
        <row r="10">
          <cell r="G10" t="str">
            <v>Alimentation Humaine</v>
          </cell>
          <cell r="H10" t="str">
            <v>Approvisionnement</v>
          </cell>
          <cell r="I10" t="str">
            <v>Légumineuses</v>
          </cell>
          <cell r="J10" t="str">
            <v>kt</v>
          </cell>
          <cell r="W10" t="str">
            <v>Alimentation Humaine-Approvisionnement-Légumineuses</v>
          </cell>
        </row>
        <row r="11">
          <cell r="G11" t="str">
            <v>Alimentation Humaine</v>
          </cell>
          <cell r="H11" t="str">
            <v>Approvisionnement</v>
          </cell>
          <cell r="I11" t="str">
            <v>Œufs</v>
          </cell>
          <cell r="J11" t="str">
            <v>kt</v>
          </cell>
          <cell r="W11" t="str">
            <v>Alimentation Humaine-Approvisionnement-Œufs</v>
          </cell>
        </row>
        <row r="12">
          <cell r="G12" t="str">
            <v>Alimentation Humaine</v>
          </cell>
          <cell r="H12" t="str">
            <v>Approvisionnement</v>
          </cell>
          <cell r="I12" t="str">
            <v>Plantes oléifères et huiles</v>
          </cell>
          <cell r="J12" t="str">
            <v>kt</v>
          </cell>
          <cell r="W12" t="str">
            <v>Alimentation Humaine-Approvisionnement-Plantes oléifères et huiles</v>
          </cell>
        </row>
        <row r="13">
          <cell r="G13" t="str">
            <v>Alimentation Humaine</v>
          </cell>
          <cell r="H13" t="str">
            <v>Approvisionnement</v>
          </cell>
          <cell r="I13" t="str">
            <v>Poissons</v>
          </cell>
          <cell r="J13" t="str">
            <v>kt</v>
          </cell>
          <cell r="W13" t="str">
            <v>Alimentation Humaine-Approvisionnement-Poissons</v>
          </cell>
        </row>
        <row r="14">
          <cell r="G14" t="str">
            <v>Alimentation Humaine</v>
          </cell>
          <cell r="H14" t="str">
            <v>Approvisionnement</v>
          </cell>
          <cell r="I14" t="str">
            <v>Pommes de terre</v>
          </cell>
          <cell r="J14" t="str">
            <v>kt</v>
          </cell>
          <cell r="W14" t="str">
            <v>Alimentation Humaine-Approvisionnement-Pommes de terre</v>
          </cell>
        </row>
        <row r="15">
          <cell r="G15" t="str">
            <v>Alimentation Humaine</v>
          </cell>
          <cell r="H15" t="str">
            <v>Approvisionnement</v>
          </cell>
          <cell r="I15" t="str">
            <v>Sucres</v>
          </cell>
          <cell r="J15" t="str">
            <v>kt</v>
          </cell>
          <cell r="W15" t="str">
            <v>Alimentation Humaine-Approvisionnement-Sucres</v>
          </cell>
        </row>
        <row r="16">
          <cell r="G16" t="str">
            <v>Alimentation Humaine</v>
          </cell>
          <cell r="H16" t="str">
            <v>Approvisionnement</v>
          </cell>
          <cell r="I16" t="str">
            <v>Viande et abats</v>
          </cell>
          <cell r="J16" t="str">
            <v>kt</v>
          </cell>
          <cell r="W16" t="str">
            <v>Alimentation Humaine-Approvisionnement-Viande et abats</v>
          </cell>
        </row>
        <row r="17">
          <cell r="G17" t="str">
            <v>Alimentation Humaine</v>
          </cell>
          <cell r="H17" t="str">
            <v>Assiette</v>
          </cell>
          <cell r="I17" t="str">
            <v xml:space="preserve"> autres viandes</v>
          </cell>
          <cell r="J17" t="str">
            <v>g éq. primaire/jour</v>
          </cell>
          <cell r="W17" t="str">
            <v>Alimentation Humaine-Assiette- autres viandes</v>
          </cell>
        </row>
        <row r="18">
          <cell r="G18" t="str">
            <v>Alimentation Humaine</v>
          </cell>
          <cell r="H18" t="str">
            <v>Assiette</v>
          </cell>
          <cell r="I18" t="str">
            <v xml:space="preserve"> viande bovine</v>
          </cell>
          <cell r="J18" t="str">
            <v>g éq. primaire/jour</v>
          </cell>
          <cell r="W18" t="str">
            <v>Alimentation Humaine-Assiette- viande bovine</v>
          </cell>
        </row>
        <row r="19">
          <cell r="G19" t="str">
            <v>Alimentation Humaine</v>
          </cell>
          <cell r="H19" t="str">
            <v>Assiette</v>
          </cell>
          <cell r="I19" t="str">
            <v xml:space="preserve"> viande d'ovin et caprin</v>
          </cell>
          <cell r="J19" t="str">
            <v>g éq. primaire/jour</v>
          </cell>
          <cell r="W19" t="str">
            <v>Alimentation Humaine-Assiette- viande d'ovin et caprin</v>
          </cell>
        </row>
        <row r="20">
          <cell r="G20" t="str">
            <v>Alimentation Humaine</v>
          </cell>
          <cell r="H20" t="str">
            <v>Assiette</v>
          </cell>
          <cell r="I20" t="str">
            <v xml:space="preserve"> viande de volaille</v>
          </cell>
          <cell r="J20" t="str">
            <v>g éq. primaire/jour</v>
          </cell>
          <cell r="W20" t="str">
            <v>Alimentation Humaine-Assiette- viande de volaille</v>
          </cell>
        </row>
        <row r="21">
          <cell r="G21" t="str">
            <v>Alimentation Humaine</v>
          </cell>
          <cell r="H21" t="str">
            <v>Assiette</v>
          </cell>
          <cell r="I21" t="str">
            <v xml:space="preserve"> viande porcine</v>
          </cell>
          <cell r="J21" t="str">
            <v>g éq. primaire/jour</v>
          </cell>
          <cell r="W21" t="str">
            <v>Alimentation Humaine-Assiette- viande porcine</v>
          </cell>
        </row>
        <row r="22">
          <cell r="G22" t="str">
            <v>Alimentation Humaine</v>
          </cell>
          <cell r="H22" t="str">
            <v>Assiette</v>
          </cell>
          <cell r="I22" t="str">
            <v>abats</v>
          </cell>
          <cell r="J22" t="str">
            <v>g éq. primaire/jour</v>
          </cell>
          <cell r="W22" t="str">
            <v>Alimentation Humaine-Assiette-abats</v>
          </cell>
        </row>
        <row r="23">
          <cell r="G23" t="str">
            <v>Alimentation Humaine</v>
          </cell>
          <cell r="H23" t="str">
            <v>Assiette</v>
          </cell>
          <cell r="I23" t="str">
            <v>Boissons alcooliques</v>
          </cell>
          <cell r="J23" t="str">
            <v>g éq. primaire/jour</v>
          </cell>
          <cell r="W23" t="str">
            <v>Alimentation Humaine-Assiette-Boissons alcooliques</v>
          </cell>
        </row>
        <row r="24">
          <cell r="G24" t="str">
            <v>Alimentation Humaine</v>
          </cell>
          <cell r="H24" t="str">
            <v>Assiette</v>
          </cell>
          <cell r="I24" t="str">
            <v>Café thé cacao</v>
          </cell>
          <cell r="J24" t="str">
            <v>g éq. primaire/jour</v>
          </cell>
          <cell r="W24" t="str">
            <v>Alimentation Humaine-Assiette-Café thé cacao</v>
          </cell>
        </row>
        <row r="25">
          <cell r="G25" t="str">
            <v>Alimentation Humaine</v>
          </cell>
          <cell r="H25" t="str">
            <v>Assiette</v>
          </cell>
          <cell r="I25" t="str">
            <v>Céréales</v>
          </cell>
          <cell r="J25" t="str">
            <v>g éq. primaire/jour</v>
          </cell>
          <cell r="W25" t="str">
            <v>Alimentation Humaine-Assiette-Céréales</v>
          </cell>
        </row>
        <row r="26">
          <cell r="G26" t="str">
            <v>Alimentation Humaine</v>
          </cell>
          <cell r="H26" t="str">
            <v>Assiette</v>
          </cell>
          <cell r="I26" t="str">
            <v>Coquillages et crustacés</v>
          </cell>
          <cell r="J26" t="str">
            <v>g éq. primaire/jour</v>
          </cell>
          <cell r="W26" t="str">
            <v>Alimentation Humaine-Assiette-Coquillages et crustacés</v>
          </cell>
        </row>
        <row r="27">
          <cell r="G27" t="str">
            <v>Alimentation Humaine</v>
          </cell>
          <cell r="H27" t="str">
            <v>Assiette</v>
          </cell>
          <cell r="I27" t="str">
            <v>Fruits</v>
          </cell>
          <cell r="J27" t="str">
            <v>g éq. primaire/jour</v>
          </cell>
          <cell r="W27" t="str">
            <v>Alimentation Humaine-Assiette-Fruits</v>
          </cell>
        </row>
        <row r="28">
          <cell r="G28" t="str">
            <v>Alimentation Humaine</v>
          </cell>
          <cell r="H28" t="str">
            <v>Assiette</v>
          </cell>
          <cell r="I28" t="str">
            <v>Fruits coque</v>
          </cell>
          <cell r="J28" t="str">
            <v>g éq. primaire/jour</v>
          </cell>
          <cell r="W28" t="str">
            <v>Alimentation Humaine-Assiette-Fruits coque</v>
          </cell>
        </row>
        <row r="29">
          <cell r="G29" t="str">
            <v>Alimentation Humaine</v>
          </cell>
          <cell r="H29" t="str">
            <v>Assiette</v>
          </cell>
          <cell r="I29" t="str">
            <v>Lait et beurre</v>
          </cell>
          <cell r="J29" t="str">
            <v>g éq. primaire/jour</v>
          </cell>
          <cell r="W29" t="str">
            <v>Alimentation Humaine-Assiette-Lait et beurre</v>
          </cell>
        </row>
        <row r="30">
          <cell r="G30" t="str">
            <v>Alimentation Humaine</v>
          </cell>
          <cell r="H30" t="str">
            <v>Assiette</v>
          </cell>
          <cell r="I30" t="str">
            <v>Légumes</v>
          </cell>
          <cell r="J30" t="str">
            <v>g éq. primaire/jour</v>
          </cell>
          <cell r="W30" t="str">
            <v>Alimentation Humaine-Assiette-Légumes</v>
          </cell>
        </row>
        <row r="31">
          <cell r="G31" t="str">
            <v>Alimentation Humaine</v>
          </cell>
          <cell r="H31" t="str">
            <v>Assiette</v>
          </cell>
          <cell r="I31" t="str">
            <v>Légumineuses</v>
          </cell>
          <cell r="J31" t="str">
            <v>g éq. primaire/jour</v>
          </cell>
          <cell r="W31" t="str">
            <v>Alimentation Humaine-Assiette-Légumineuses</v>
          </cell>
        </row>
        <row r="32">
          <cell r="G32" t="str">
            <v>Alimentation Humaine</v>
          </cell>
          <cell r="H32" t="str">
            <v>Assiette</v>
          </cell>
          <cell r="I32" t="str">
            <v>Œufs</v>
          </cell>
          <cell r="J32" t="str">
            <v>g éq. primaire/jour</v>
          </cell>
          <cell r="W32" t="str">
            <v>Alimentation Humaine-Assiette-Œufs</v>
          </cell>
        </row>
        <row r="33">
          <cell r="G33" t="str">
            <v>Alimentation Humaine</v>
          </cell>
          <cell r="H33" t="str">
            <v>Assiette</v>
          </cell>
          <cell r="I33" t="str">
            <v>Plantes oléifères et huiles</v>
          </cell>
          <cell r="J33" t="str">
            <v>g éq. primaire/jour</v>
          </cell>
          <cell r="W33" t="str">
            <v>Alimentation Humaine-Assiette-Plantes oléifères et huiles</v>
          </cell>
        </row>
        <row r="34">
          <cell r="G34" t="str">
            <v>Alimentation Humaine</v>
          </cell>
          <cell r="H34" t="str">
            <v>Assiette</v>
          </cell>
          <cell r="I34" t="str">
            <v>Poissons</v>
          </cell>
          <cell r="J34" t="str">
            <v>g éq. primaire/jour</v>
          </cell>
          <cell r="W34" t="str">
            <v>Alimentation Humaine-Assiette-Poissons</v>
          </cell>
        </row>
        <row r="35">
          <cell r="G35" t="str">
            <v>Alimentation Humaine</v>
          </cell>
          <cell r="H35" t="str">
            <v>Assiette</v>
          </cell>
          <cell r="I35" t="str">
            <v>Pommes de terre</v>
          </cell>
          <cell r="J35" t="str">
            <v>g éq. primaire/jour</v>
          </cell>
          <cell r="W35" t="str">
            <v>Alimentation Humaine-Assiette-Pommes de terre</v>
          </cell>
        </row>
        <row r="36">
          <cell r="G36" t="str">
            <v>Alimentation Humaine</v>
          </cell>
          <cell r="H36" t="str">
            <v>Assiette</v>
          </cell>
          <cell r="I36" t="str">
            <v>Sucres</v>
          </cell>
          <cell r="J36" t="str">
            <v>g éq. primaire/jour</v>
          </cell>
          <cell r="W36" t="str">
            <v>Alimentation Humaine-Assiette-Sucres</v>
          </cell>
        </row>
        <row r="37">
          <cell r="G37" t="str">
            <v>Alimentation Humaine</v>
          </cell>
          <cell r="H37" t="str">
            <v>Assiette</v>
          </cell>
          <cell r="I37" t="str">
            <v>Viande et abats</v>
          </cell>
          <cell r="J37" t="str">
            <v>g éq. primaire/jour</v>
          </cell>
          <cell r="W37" t="str">
            <v>Alimentation Humaine-Assiette-Viande et abats</v>
          </cell>
        </row>
        <row r="38">
          <cell r="G38" t="str">
            <v>Alimentation Humaine</v>
          </cell>
          <cell r="H38" t="str">
            <v>Gaspillage</v>
          </cell>
          <cell r="I38" t="str">
            <v>Pertes et gaspillages</v>
          </cell>
          <cell r="J38" t="str">
            <v>%</v>
          </cell>
          <cell r="W38" t="str">
            <v>Alimentation Humaine-Gaspillage-Pertes et gaspillages</v>
          </cell>
        </row>
        <row r="39">
          <cell r="G39" t="str">
            <v>Alimentation Humaine</v>
          </cell>
          <cell r="H39" t="str">
            <v>Nutrition</v>
          </cell>
          <cell r="I39" t="str">
            <v>Apports en calcium du lait</v>
          </cell>
          <cell r="J39" t="str">
            <v>mg/jour</v>
          </cell>
          <cell r="W39" t="str">
            <v>Alimentation Humaine-Nutrition-Apports en calcium du lait</v>
          </cell>
        </row>
        <row r="40">
          <cell r="G40" t="str">
            <v>Alimentation Humaine</v>
          </cell>
          <cell r="H40" t="str">
            <v>Nutrition</v>
          </cell>
          <cell r="I40" t="str">
            <v>Besoins en protéines (ANC)</v>
          </cell>
          <cell r="J40" t="str">
            <v>g/personne.jour</v>
          </cell>
          <cell r="W40" t="str">
            <v>Alimentation Humaine-Nutrition-Besoins en protéines (ANC)</v>
          </cell>
        </row>
        <row r="41">
          <cell r="G41" t="str">
            <v>Alimentation Humaine</v>
          </cell>
          <cell r="H41" t="str">
            <v>Nutrition</v>
          </cell>
          <cell r="I41" t="str">
            <v>Besoins en protéines (kt)</v>
          </cell>
          <cell r="J41" t="str">
            <v>kt</v>
          </cell>
          <cell r="W41" t="str">
            <v>Alimentation Humaine-Nutrition-Besoins en protéines (kt)</v>
          </cell>
        </row>
        <row r="42">
          <cell r="G42" t="str">
            <v>Alimentation Humaine</v>
          </cell>
          <cell r="H42" t="str">
            <v>Nutrition</v>
          </cell>
          <cell r="I42" t="str">
            <v>Disponibilité alimentaire en protéines (kt)</v>
          </cell>
          <cell r="J42" t="str">
            <v>kt</v>
          </cell>
          <cell r="W42" t="str">
            <v>Alimentation Humaine-Nutrition-Disponibilité alimentaire en protéines (kt)</v>
          </cell>
        </row>
        <row r="43">
          <cell r="G43" t="str">
            <v>Alimentation Humaine</v>
          </cell>
          <cell r="H43" t="str">
            <v>Nutrition</v>
          </cell>
          <cell r="I43" t="str">
            <v>Disponibilité en protéines</v>
          </cell>
          <cell r="J43" t="str">
            <v>g/personne.jour</v>
          </cell>
          <cell r="W43" t="str">
            <v>Alimentation Humaine-Nutrition-Disponibilité en protéines</v>
          </cell>
        </row>
        <row r="44">
          <cell r="G44" t="str">
            <v>Alimentation Humaine</v>
          </cell>
          <cell r="H44" t="str">
            <v>Nutrition</v>
          </cell>
          <cell r="I44" t="str">
            <v>Indice de Masse Corporelle 20-59 ans</v>
          </cell>
          <cell r="J44" t="str">
            <v>sans unité</v>
          </cell>
          <cell r="W44" t="str">
            <v>Alimentation Humaine-Nutrition-Indice de Masse Corporelle 20-59 ans</v>
          </cell>
        </row>
        <row r="45">
          <cell r="G45" t="str">
            <v>Alimentation Humaine</v>
          </cell>
          <cell r="H45" t="str">
            <v>Nutrition</v>
          </cell>
          <cell r="I45" t="str">
            <v>Proportion de protéines végétales</v>
          </cell>
          <cell r="J45" t="str">
            <v>%</v>
          </cell>
          <cell r="W45" t="str">
            <v>Alimentation Humaine-Nutrition-Proportion de protéines végétales</v>
          </cell>
        </row>
        <row r="46">
          <cell r="G46" t="str">
            <v>Alimentation Humaine</v>
          </cell>
          <cell r="H46" t="str">
            <v>Nutrition</v>
          </cell>
          <cell r="I46" t="str">
            <v>Protéines animales, g/jour</v>
          </cell>
          <cell r="J46" t="str">
            <v>g/personne.jour</v>
          </cell>
          <cell r="W46" t="str">
            <v>Alimentation Humaine-Nutrition-Protéines animales, g/jour</v>
          </cell>
        </row>
        <row r="47">
          <cell r="G47" t="str">
            <v>Alimentation Humaine</v>
          </cell>
          <cell r="H47" t="str">
            <v>Nutrition</v>
          </cell>
          <cell r="I47" t="str">
            <v>Surconsommation d'énergie</v>
          </cell>
          <cell r="J47" t="str">
            <v>%</v>
          </cell>
          <cell r="W47" t="str">
            <v>Alimentation Humaine-Nutrition-Surconsommation d'énergie</v>
          </cell>
        </row>
        <row r="48">
          <cell r="G48" t="str">
            <v>Alimentation Humaine</v>
          </cell>
          <cell r="H48" t="str">
            <v>Nutrition</v>
          </cell>
          <cell r="I48" t="str">
            <v>Surconsommation de protéines</v>
          </cell>
          <cell r="J48" t="str">
            <v>%</v>
          </cell>
          <cell r="W48" t="str">
            <v>Alimentation Humaine-Nutrition-Surconsommation de protéines</v>
          </cell>
        </row>
        <row r="49">
          <cell r="G49" t="str">
            <v>Alimentation Humaine</v>
          </cell>
          <cell r="H49" t="str">
            <v>Population</v>
          </cell>
          <cell r="I49" t="str">
            <v>Masse moyenne 20-59 ans</v>
          </cell>
          <cell r="J49" t="str">
            <v>kg</v>
          </cell>
          <cell r="W49" t="str">
            <v>Alimentation Humaine-Population-Masse moyenne 20-59 ans</v>
          </cell>
        </row>
        <row r="50">
          <cell r="G50" t="str">
            <v>Alimentation Humaine</v>
          </cell>
          <cell r="H50" t="str">
            <v>Population</v>
          </cell>
          <cell r="I50" t="str">
            <v>Population</v>
          </cell>
          <cell r="J50" t="str">
            <v>Milliers de personnes</v>
          </cell>
          <cell r="W50" t="str">
            <v>Alimentation Humaine-Population-Population</v>
          </cell>
        </row>
        <row r="51">
          <cell r="G51" t="str">
            <v>Alimentation Humaine</v>
          </cell>
          <cell r="H51" t="str">
            <v>Population</v>
          </cell>
          <cell r="I51" t="str">
            <v>Taille moyenne 20-59 ans, cm</v>
          </cell>
          <cell r="J51" t="str">
            <v>cm</v>
          </cell>
          <cell r="W51" t="str">
            <v>Alimentation Humaine-Population-Taille moyenne 20-59 ans, cm</v>
          </cell>
        </row>
        <row r="52">
          <cell r="G52" t="str">
            <v>Bilan alimentation animale</v>
          </cell>
          <cell r="H52" t="str">
            <v>Emplois</v>
          </cell>
          <cell r="I52" t="str">
            <v>(Autoconsommation protéines alternatives)</v>
          </cell>
          <cell r="J52" t="str">
            <v>kt</v>
          </cell>
          <cell r="W52" t="str">
            <v>Bilan alimentation animale-Emplois-(Autoconsommation protéines alternatives)</v>
          </cell>
        </row>
        <row r="53">
          <cell r="G53" t="str">
            <v>Bilan alimentation animale</v>
          </cell>
          <cell r="H53" t="str">
            <v>Emplois</v>
          </cell>
          <cell r="I53" t="str">
            <v>(Pertes process de conversion matières brutes / concentrés)</v>
          </cell>
          <cell r="J53" t="str">
            <v>kt</v>
          </cell>
          <cell r="W53" t="str">
            <v>Bilan alimentation animale-Emplois-(Pertes process de conversion matières brutes / concentrés)</v>
          </cell>
        </row>
        <row r="54">
          <cell r="G54" t="str">
            <v>Bilan alimentation animale</v>
          </cell>
          <cell r="H54" t="str">
            <v>Emplois</v>
          </cell>
          <cell r="I54" t="str">
            <v>Concentrés poissons</v>
          </cell>
          <cell r="J54" t="str">
            <v>kt</v>
          </cell>
          <cell r="W54" t="str">
            <v>Bilan alimentation animale-Emplois-Concentrés poissons</v>
          </cell>
        </row>
        <row r="55">
          <cell r="G55" t="str">
            <v>Bilan alimentation animale</v>
          </cell>
          <cell r="H55" t="str">
            <v>Emplois</v>
          </cell>
          <cell r="I55" t="str">
            <v>Concentrés porcs</v>
          </cell>
          <cell r="J55" t="str">
            <v>kt</v>
          </cell>
          <cell r="W55" t="str">
            <v>Bilan alimentation animale-Emplois-Concentrés porcs</v>
          </cell>
        </row>
        <row r="56">
          <cell r="G56" t="str">
            <v>Bilan alimentation animale</v>
          </cell>
          <cell r="H56" t="str">
            <v>Emplois</v>
          </cell>
          <cell r="I56" t="str">
            <v>Concentrés pour ruminants</v>
          </cell>
          <cell r="J56" t="str">
            <v>kt</v>
          </cell>
          <cell r="W56" t="str">
            <v>Bilan alimentation animale-Emplois-Concentrés pour ruminants</v>
          </cell>
        </row>
        <row r="57">
          <cell r="G57" t="str">
            <v>Bilan alimentation animale</v>
          </cell>
          <cell r="H57" t="str">
            <v>Emplois</v>
          </cell>
          <cell r="I57" t="str">
            <v>Concentrés volailles</v>
          </cell>
          <cell r="J57" t="str">
            <v>kt</v>
          </cell>
          <cell r="W57" t="str">
            <v>Bilan alimentation animale-Emplois-Concentrés volailles</v>
          </cell>
        </row>
        <row r="58">
          <cell r="G58" t="str">
            <v>Bilan alimentation animale</v>
          </cell>
          <cell r="H58" t="str">
            <v>Emplois</v>
          </cell>
          <cell r="I58" t="str">
            <v>Emplois totaux</v>
          </cell>
          <cell r="J58" t="str">
            <v>kt MS</v>
          </cell>
          <cell r="W58" t="str">
            <v>Bilan alimentation animale-Emplois-Emplois totaux</v>
          </cell>
        </row>
        <row r="59">
          <cell r="G59" t="str">
            <v>Bilan alimentation animale</v>
          </cell>
          <cell r="H59" t="str">
            <v>Emplois</v>
          </cell>
          <cell r="I59" t="str">
            <v>Herbe et fourrages méthanisés</v>
          </cell>
          <cell r="J59" t="str">
            <v>kt MS</v>
          </cell>
          <cell r="W59" t="str">
            <v>Bilan alimentation animale-Emplois-Herbe et fourrages méthanisés</v>
          </cell>
        </row>
        <row r="60">
          <cell r="G60" t="str">
            <v>Bilan alimentation animale</v>
          </cell>
          <cell r="H60" t="str">
            <v>Emplois</v>
          </cell>
          <cell r="I60" t="str">
            <v>Ruminants - herbe et fourrages</v>
          </cell>
          <cell r="J60" t="str">
            <v>kt MS</v>
          </cell>
          <cell r="W60" t="str">
            <v>Bilan alimentation animale-Emplois-Ruminants - herbe et fourrages</v>
          </cell>
        </row>
        <row r="61">
          <cell r="G61" t="str">
            <v>Bilan alimentation animale</v>
          </cell>
          <cell r="H61" t="str">
            <v>Emplois</v>
          </cell>
          <cell r="I61" t="str">
            <v>Ruminants - herbe pâturée</v>
          </cell>
          <cell r="J61" t="str">
            <v>kt MS</v>
          </cell>
          <cell r="W61" t="str">
            <v>Bilan alimentation animale-Emplois-Ruminants - herbe pâturée</v>
          </cell>
        </row>
        <row r="62">
          <cell r="G62" t="str">
            <v>Bilan alimentation animale</v>
          </cell>
          <cell r="H62" t="str">
            <v>Emplois</v>
          </cell>
          <cell r="I62" t="str">
            <v>Substrats pour insectes, viande de synthèse et autres protéines alternatives</v>
          </cell>
          <cell r="J62" t="str">
            <v>kt</v>
          </cell>
          <cell r="W62" t="str">
            <v>Bilan alimentation animale-Emplois-Substrats pour insectes, viande de synthèse et autres protéines alternatives</v>
          </cell>
        </row>
        <row r="63">
          <cell r="G63" t="str">
            <v>Bilan alimentation animale</v>
          </cell>
          <cell r="H63" t="str">
            <v>Emplois</v>
          </cell>
          <cell r="I63" t="str">
            <v>Surplus herbe</v>
          </cell>
          <cell r="J63" t="str">
            <v>kt MS</v>
          </cell>
          <cell r="W63" t="str">
            <v>Bilan alimentation animale-Emplois-Surplus herbe</v>
          </cell>
        </row>
        <row r="64">
          <cell r="G64" t="str">
            <v>Bilan alimentation animale</v>
          </cell>
          <cell r="H64" t="str">
            <v>Ressources</v>
          </cell>
          <cell r="I64" t="str">
            <v>Autres concentrés</v>
          </cell>
          <cell r="J64" t="str">
            <v>kt</v>
          </cell>
          <cell r="W64" t="str">
            <v>Bilan alimentation animale-Ressources-Autres concentrés</v>
          </cell>
        </row>
        <row r="65">
          <cell r="G65" t="str">
            <v>Bilan alimentation animale</v>
          </cell>
          <cell r="H65" t="str">
            <v>Ressources</v>
          </cell>
          <cell r="I65" t="str">
            <v>Autres tourteaux et graines oléoprotéagineux</v>
          </cell>
          <cell r="J65" t="str">
            <v>kt</v>
          </cell>
          <cell r="W65" t="str">
            <v>Bilan alimentation animale-Ressources-Autres tourteaux et graines oléoprotéagineux</v>
          </cell>
        </row>
        <row r="66">
          <cell r="G66" t="str">
            <v>Bilan alimentation animale</v>
          </cell>
          <cell r="H66" t="str">
            <v>Ressources</v>
          </cell>
          <cell r="I66" t="str">
            <v>Biodéchets (matière sèche)  pour insectes et protéines alternatives</v>
          </cell>
          <cell r="J66" t="str">
            <v>kt MS</v>
          </cell>
          <cell r="W66" t="str">
            <v>Bilan alimentation animale-Ressources-Biodéchets (matière sèche)  pour insectes et protéines alternatives</v>
          </cell>
        </row>
        <row r="67">
          <cell r="G67" t="str">
            <v>Bilan alimentation animale</v>
          </cell>
          <cell r="H67" t="str">
            <v>Ressources</v>
          </cell>
          <cell r="I67" t="str">
            <v>Céréales</v>
          </cell>
          <cell r="J67" t="str">
            <v>kt</v>
          </cell>
          <cell r="W67" t="str">
            <v>Bilan alimentation animale-Ressources-Céréales</v>
          </cell>
        </row>
        <row r="68">
          <cell r="G68" t="str">
            <v>Bilan alimentation animale</v>
          </cell>
          <cell r="H68" t="str">
            <v>Ressources</v>
          </cell>
          <cell r="I68" t="str">
            <v>Cultures associées</v>
          </cell>
          <cell r="J68" t="str">
            <v>kt</v>
          </cell>
          <cell r="W68" t="str">
            <v>Bilan alimentation animale-Ressources-Cultures associées</v>
          </cell>
        </row>
        <row r="69">
          <cell r="G69" t="str">
            <v>Bilan alimentation animale</v>
          </cell>
          <cell r="H69" t="str">
            <v>Ressources</v>
          </cell>
          <cell r="I69" t="str">
            <v>Déficit hebe</v>
          </cell>
          <cell r="J69" t="str">
            <v>kt MS</v>
          </cell>
          <cell r="W69" t="str">
            <v>Bilan alimentation animale-Ressources-Déficit hebe</v>
          </cell>
        </row>
        <row r="70">
          <cell r="G70" t="str">
            <v>Bilan alimentation animale</v>
          </cell>
          <cell r="H70" t="str">
            <v>Ressources</v>
          </cell>
          <cell r="I70" t="str">
            <v>Fourniture de protéines alternatives (insectes pour aquaculture, etc.)</v>
          </cell>
          <cell r="J70" t="str">
            <v>kt</v>
          </cell>
          <cell r="W70" t="str">
            <v>Bilan alimentation animale-Ressources-Fourniture de protéines alternatives (insectes pour aquaculture, etc.)</v>
          </cell>
        </row>
        <row r="71">
          <cell r="G71" t="str">
            <v>Bilan alimentation animale</v>
          </cell>
          <cell r="H71" t="str">
            <v>Ressources</v>
          </cell>
          <cell r="I71" t="str">
            <v>Production de cultures intermédiaires</v>
          </cell>
          <cell r="J71" t="str">
            <v>kt MS</v>
          </cell>
          <cell r="W71" t="str">
            <v>Bilan alimentation animale-Ressources-Production de cultures intermédiaires</v>
          </cell>
        </row>
        <row r="72">
          <cell r="G72" t="str">
            <v>Bilan alimentation animale</v>
          </cell>
          <cell r="H72" t="str">
            <v>Ressources</v>
          </cell>
          <cell r="I72" t="str">
            <v>Production fourragère (maïs et cultures fourragères)</v>
          </cell>
          <cell r="J72" t="str">
            <v>kt MS</v>
          </cell>
          <cell r="W72" t="str">
            <v>Bilan alimentation animale-Ressources-Production fourragère (maïs et cultures fourragères)</v>
          </cell>
        </row>
        <row r="73">
          <cell r="G73" t="str">
            <v>Bilan alimentation animale</v>
          </cell>
          <cell r="H73" t="str">
            <v>Ressources</v>
          </cell>
          <cell r="I73" t="str">
            <v>Production herbe sur prairies légumineuses</v>
          </cell>
          <cell r="J73" t="str">
            <v>kt MS</v>
          </cell>
          <cell r="W73" t="str">
            <v>Bilan alimentation animale-Ressources-Production herbe sur prairies légumineuses</v>
          </cell>
        </row>
        <row r="74">
          <cell r="G74" t="str">
            <v>Bilan alimentation animale</v>
          </cell>
          <cell r="H74" t="str">
            <v>Ressources</v>
          </cell>
          <cell r="I74" t="str">
            <v>Production herbe sur prairies naturelles</v>
          </cell>
          <cell r="J74" t="str">
            <v>kt MS</v>
          </cell>
          <cell r="W74" t="str">
            <v>Bilan alimentation animale-Ressources-Production herbe sur prairies naturelles</v>
          </cell>
        </row>
        <row r="75">
          <cell r="G75" t="str">
            <v>Bilan alimentation animale</v>
          </cell>
          <cell r="H75" t="str">
            <v>Ressources</v>
          </cell>
          <cell r="I75" t="str">
            <v>Production herbe sur prairies temporaires</v>
          </cell>
          <cell r="J75" t="str">
            <v>kt MS</v>
          </cell>
          <cell r="W75" t="str">
            <v>Bilan alimentation animale-Ressources-Production herbe sur prairies temporaires</v>
          </cell>
        </row>
        <row r="76">
          <cell r="G76" t="str">
            <v>Bilan alimentation animale</v>
          </cell>
          <cell r="H76" t="str">
            <v>Ressources</v>
          </cell>
          <cell r="I76" t="str">
            <v>Ressources totales</v>
          </cell>
          <cell r="J76" t="str">
            <v>kt</v>
          </cell>
          <cell r="W76" t="str">
            <v>Bilan alimentation animale-Ressources-Ressources totales</v>
          </cell>
        </row>
        <row r="77">
          <cell r="G77" t="str">
            <v>Bilan alimentation animale</v>
          </cell>
          <cell r="H77" t="str">
            <v>Ressources</v>
          </cell>
          <cell r="I77" t="str">
            <v>Tourteau de soja et graine</v>
          </cell>
          <cell r="J77" t="str">
            <v>kt</v>
          </cell>
          <cell r="W77" t="str">
            <v>Bilan alimentation animale-Ressources-Tourteau de soja et graine</v>
          </cell>
        </row>
        <row r="78">
          <cell r="G78" t="str">
            <v>Bilan alimentation animale</v>
          </cell>
          <cell r="H78" t="str">
            <v>Surfaces allouées à l'alimentation animale</v>
          </cell>
          <cell r="I78" t="str">
            <v>Surfaces de cultures de graines allouées aux productions animales</v>
          </cell>
          <cell r="J78" t="str">
            <v>kha</v>
          </cell>
          <cell r="W78" t="str">
            <v>Bilan alimentation animale-Surfaces allouées à l'alimentation animale-Surfaces de cultures de graines allouées aux productions animales</v>
          </cell>
        </row>
        <row r="79">
          <cell r="G79" t="str">
            <v>Bilan alimentation animale</v>
          </cell>
          <cell r="H79" t="str">
            <v>Surfaces allouées à l'alimentation animale</v>
          </cell>
          <cell r="I79" t="str">
            <v>Surfaces de cultures fourragères (dont ensilage de maïs et prairies temporaires ou artificielles) allouées aux productions animales</v>
          </cell>
          <cell r="J79" t="str">
            <v>kha</v>
          </cell>
          <cell r="W79" t="str">
            <v>Bilan alimentation animale-Surfaces allouées à l'alimentation animale-Surfaces de cultures fourragères (dont ensilage de maïs et prairies temporaires ou artificielles) allouées aux productions animales</v>
          </cell>
        </row>
        <row r="80">
          <cell r="G80" t="str">
            <v>Bilan alimentation animale</v>
          </cell>
          <cell r="H80" t="str">
            <v>Surfaces allouées à l'alimentation animale</v>
          </cell>
          <cell r="I80" t="str">
            <v>Surfaces de prairies permanentes allouées aux productions animales</v>
          </cell>
          <cell r="J80" t="str">
            <v>kha</v>
          </cell>
          <cell r="W80" t="str">
            <v>Bilan alimentation animale-Surfaces allouées à l'alimentation animale-Surfaces de prairies permanentes allouées aux productions animales</v>
          </cell>
        </row>
        <row r="81">
          <cell r="G81" t="str">
            <v>Bilan azote</v>
          </cell>
          <cell r="I81" t="str">
            <v>Bilan d'azote total</v>
          </cell>
          <cell r="J81" t="str">
            <v>ktN</v>
          </cell>
          <cell r="W81" t="str">
            <v>Bilan azote--Bilan d'azote total</v>
          </cell>
        </row>
        <row r="82">
          <cell r="G82" t="str">
            <v>Bilan azote</v>
          </cell>
          <cell r="I82" t="str">
            <v>Engrais minéraux</v>
          </cell>
          <cell r="J82" t="str">
            <v>ktN</v>
          </cell>
          <cell r="W82" t="str">
            <v>Bilan azote--Engrais minéraux</v>
          </cell>
        </row>
        <row r="83">
          <cell r="G83" t="str">
            <v>Bilan azote</v>
          </cell>
          <cell r="I83" t="str">
            <v>Exportations par les cultures</v>
          </cell>
          <cell r="J83" t="str">
            <v>ktN</v>
          </cell>
          <cell r="W83" t="str">
            <v>Bilan azote--Exportations par les cultures</v>
          </cell>
        </row>
        <row r="84">
          <cell r="G84" t="str">
            <v>Bilan azote</v>
          </cell>
          <cell r="I84" t="str">
            <v>Exportations par les fourrages et pâture</v>
          </cell>
          <cell r="J84" t="str">
            <v>ktN</v>
          </cell>
          <cell r="W84" t="str">
            <v>Bilan azote--Exportations par les fourrages et pâture</v>
          </cell>
        </row>
        <row r="85">
          <cell r="G85" t="str">
            <v>Bilan azote</v>
          </cell>
          <cell r="I85" t="str">
            <v>Fixation symbiotique</v>
          </cell>
          <cell r="J85" t="str">
            <v>ktN</v>
          </cell>
          <cell r="W85" t="str">
            <v>Bilan azote--Fixation symbiotique</v>
          </cell>
        </row>
        <row r="86">
          <cell r="G86" t="str">
            <v>Bilan azote</v>
          </cell>
          <cell r="I86" t="str">
            <v>Recyclage (engrais verts)</v>
          </cell>
          <cell r="J86" t="str">
            <v>ktN</v>
          </cell>
          <cell r="W86" t="str">
            <v>Bilan azote--Recyclage (engrais verts)</v>
          </cell>
        </row>
        <row r="87">
          <cell r="G87" t="str">
            <v>Bilan azote</v>
          </cell>
          <cell r="I87" t="str">
            <v>Recyclage (épandage digestat)</v>
          </cell>
          <cell r="J87" t="str">
            <v>ktN</v>
          </cell>
          <cell r="W87" t="str">
            <v>Bilan azote--Recyclage (épandage digestat)</v>
          </cell>
        </row>
        <row r="88">
          <cell r="G88" t="str">
            <v>Bilan azote</v>
          </cell>
          <cell r="I88" t="str">
            <v>Recyclage (épandage fumier, lisier)</v>
          </cell>
          <cell r="J88" t="str">
            <v>ktN</v>
          </cell>
          <cell r="W88" t="str">
            <v>Bilan azote--Recyclage (épandage fumier, lisier)</v>
          </cell>
        </row>
        <row r="89">
          <cell r="G89" t="str">
            <v>Bilan azote</v>
          </cell>
          <cell r="I89" t="str">
            <v>Recyclage (redéposition atmosph., pâture, végétaux laissés au champ)</v>
          </cell>
          <cell r="J89" t="str">
            <v>ktN</v>
          </cell>
          <cell r="W89" t="str">
            <v>Bilan azote--Recyclage (redéposition atmosph., pâture, végétaux laissés au champ)</v>
          </cell>
        </row>
        <row r="90">
          <cell r="G90" t="str">
            <v>Bilan azote</v>
          </cell>
          <cell r="I90" t="str">
            <v>Solde au sol</v>
          </cell>
          <cell r="J90" t="str">
            <v>ktN</v>
          </cell>
          <cell r="W90" t="str">
            <v>Bilan azote--Solde au sol</v>
          </cell>
        </row>
        <row r="91">
          <cell r="G91" t="str">
            <v>Bilan azote</v>
          </cell>
          <cell r="I91" t="str">
            <v>Solde au sol (kg/ha)</v>
          </cell>
          <cell r="J91" t="str">
            <v>kg/ha</v>
          </cell>
          <cell r="W91" t="str">
            <v>Bilan azote--Solde au sol (kg/ha)</v>
          </cell>
        </row>
        <row r="92">
          <cell r="G92" t="str">
            <v>Bilan azote</v>
          </cell>
          <cell r="I92" t="str">
            <v>Volatilisation</v>
          </cell>
          <cell r="J92" t="str">
            <v>ktN</v>
          </cell>
          <cell r="W92" t="str">
            <v>Bilan azote--Volatilisation</v>
          </cell>
        </row>
        <row r="93">
          <cell r="G93" t="str">
            <v>Bilan d'approvisionnement</v>
          </cell>
          <cell r="H93" t="str">
            <v>Alimentation animale</v>
          </cell>
          <cell r="I93" t="str">
            <v>Blé</v>
          </cell>
          <cell r="J93" t="str">
            <v>kt</v>
          </cell>
          <cell r="W93" t="str">
            <v>Bilan d'approvisionnement-Alimentation animale-Blé</v>
          </cell>
        </row>
        <row r="94">
          <cell r="G94" t="str">
            <v>Bilan d'approvisionnement</v>
          </cell>
          <cell r="H94" t="str">
            <v>Alimentation animale</v>
          </cell>
          <cell r="I94" t="str">
            <v>Céréales</v>
          </cell>
          <cell r="J94" t="str">
            <v>kt</v>
          </cell>
          <cell r="W94" t="str">
            <v>Bilan d'approvisionnement-Alimentation animale-Céréales</v>
          </cell>
        </row>
        <row r="95">
          <cell r="G95" t="str">
            <v>Bilan d'approvisionnement</v>
          </cell>
          <cell r="H95" t="str">
            <v>Alimentation animale</v>
          </cell>
          <cell r="I95" t="str">
            <v>Fruits</v>
          </cell>
          <cell r="J95" t="str">
            <v>kt</v>
          </cell>
          <cell r="W95" t="str">
            <v>Bilan d'approvisionnement-Alimentation animale-Fruits</v>
          </cell>
        </row>
        <row r="96">
          <cell r="G96" t="str">
            <v>Bilan d'approvisionnement</v>
          </cell>
          <cell r="H96" t="str">
            <v>Alimentation animale</v>
          </cell>
          <cell r="I96" t="str">
            <v>Lait</v>
          </cell>
          <cell r="J96" t="str">
            <v>kt</v>
          </cell>
          <cell r="W96" t="str">
            <v>Bilan d'approvisionnement-Alimentation animale-Lait</v>
          </cell>
        </row>
        <row r="97">
          <cell r="G97" t="str">
            <v>Bilan d'approvisionnement</v>
          </cell>
          <cell r="H97" t="str">
            <v>Alimentation animale</v>
          </cell>
          <cell r="I97" t="str">
            <v>Légumes</v>
          </cell>
          <cell r="J97" t="str">
            <v>kt</v>
          </cell>
          <cell r="W97" t="str">
            <v>Bilan d'approvisionnement-Alimentation animale-Légumes</v>
          </cell>
        </row>
        <row r="98">
          <cell r="G98" t="str">
            <v>Bilan d'approvisionnement</v>
          </cell>
          <cell r="H98" t="str">
            <v>Alimentation animale</v>
          </cell>
          <cell r="I98" t="str">
            <v>Viande</v>
          </cell>
          <cell r="J98" t="str">
            <v>kt</v>
          </cell>
          <cell r="W98" t="str">
            <v>Bilan d'approvisionnement-Alimentation animale-Viande</v>
          </cell>
        </row>
        <row r="99">
          <cell r="G99" t="str">
            <v>Bilan d'approvisionnement</v>
          </cell>
          <cell r="H99" t="str">
            <v>Alimentation humaine</v>
          </cell>
          <cell r="I99" t="str">
            <v>Blé</v>
          </cell>
          <cell r="J99" t="str">
            <v>kt</v>
          </cell>
          <cell r="W99" t="str">
            <v>Bilan d'approvisionnement-Alimentation humaine-Blé</v>
          </cell>
        </row>
        <row r="100">
          <cell r="G100" t="str">
            <v>Bilan d'approvisionnement</v>
          </cell>
          <cell r="H100" t="str">
            <v>Alimentation humaine</v>
          </cell>
          <cell r="I100" t="str">
            <v>Céréales</v>
          </cell>
          <cell r="J100" t="str">
            <v>kt</v>
          </cell>
          <cell r="W100" t="str">
            <v>Bilan d'approvisionnement-Alimentation humaine-Céréales</v>
          </cell>
        </row>
        <row r="101">
          <cell r="G101" t="str">
            <v>Bilan d'approvisionnement</v>
          </cell>
          <cell r="H101" t="str">
            <v>Alimentation humaine</v>
          </cell>
          <cell r="I101" t="str">
            <v>Fruits</v>
          </cell>
          <cell r="J101" t="str">
            <v>kt</v>
          </cell>
          <cell r="W101" t="str">
            <v>Bilan d'approvisionnement-Alimentation humaine-Fruits</v>
          </cell>
        </row>
        <row r="102">
          <cell r="G102" t="str">
            <v>Bilan d'approvisionnement</v>
          </cell>
          <cell r="H102" t="str">
            <v>Alimentation humaine</v>
          </cell>
          <cell r="I102" t="str">
            <v>Lait</v>
          </cell>
          <cell r="J102" t="str">
            <v>kt</v>
          </cell>
          <cell r="W102" t="str">
            <v>Bilan d'approvisionnement-Alimentation humaine-Lait</v>
          </cell>
        </row>
        <row r="103">
          <cell r="G103" t="str">
            <v>Bilan d'approvisionnement</v>
          </cell>
          <cell r="H103" t="str">
            <v>Alimentation humaine</v>
          </cell>
          <cell r="I103" t="str">
            <v>Légumes</v>
          </cell>
          <cell r="J103" t="str">
            <v>kt</v>
          </cell>
          <cell r="W103" t="str">
            <v>Bilan d'approvisionnement-Alimentation humaine-Légumes</v>
          </cell>
        </row>
        <row r="104">
          <cell r="G104" t="str">
            <v>Bilan d'approvisionnement</v>
          </cell>
          <cell r="H104" t="str">
            <v>Alimentation humaine</v>
          </cell>
          <cell r="I104" t="str">
            <v>Viande</v>
          </cell>
          <cell r="J104" t="str">
            <v>kt</v>
          </cell>
          <cell r="W104" t="str">
            <v>Bilan d'approvisionnement-Alimentation humaine-Viande</v>
          </cell>
        </row>
        <row r="105">
          <cell r="G105" t="str">
            <v>Bilan d'approvisionnement</v>
          </cell>
          <cell r="H105" t="str">
            <v>Autres utilisations</v>
          </cell>
          <cell r="I105" t="str">
            <v>Blé</v>
          </cell>
          <cell r="J105" t="str">
            <v>kt</v>
          </cell>
          <cell r="W105" t="str">
            <v>Bilan d'approvisionnement-Autres utilisations-Blé</v>
          </cell>
        </row>
        <row r="106">
          <cell r="G106" t="str">
            <v>Bilan d'approvisionnement</v>
          </cell>
          <cell r="H106" t="str">
            <v>Autres utilisations</v>
          </cell>
          <cell r="I106" t="str">
            <v>Céréales</v>
          </cell>
          <cell r="J106" t="str">
            <v>kt</v>
          </cell>
          <cell r="W106" t="str">
            <v>Bilan d'approvisionnement-Autres utilisations-Céréales</v>
          </cell>
        </row>
        <row r="107">
          <cell r="G107" t="str">
            <v>Bilan d'approvisionnement</v>
          </cell>
          <cell r="H107" t="str">
            <v>Autres utilisations</v>
          </cell>
          <cell r="I107" t="str">
            <v>Fruits</v>
          </cell>
          <cell r="J107" t="str">
            <v>kt</v>
          </cell>
          <cell r="W107" t="str">
            <v>Bilan d'approvisionnement-Autres utilisations-Fruits</v>
          </cell>
        </row>
        <row r="108">
          <cell r="G108" t="str">
            <v>Bilan d'approvisionnement</v>
          </cell>
          <cell r="H108" t="str">
            <v>Autres utilisations</v>
          </cell>
          <cell r="I108" t="str">
            <v>Lait</v>
          </cell>
          <cell r="J108" t="str">
            <v>kt</v>
          </cell>
          <cell r="W108" t="str">
            <v>Bilan d'approvisionnement-Autres utilisations-Lait</v>
          </cell>
        </row>
        <row r="109">
          <cell r="G109" t="str">
            <v>Bilan d'approvisionnement</v>
          </cell>
          <cell r="H109" t="str">
            <v>Autres utilisations</v>
          </cell>
          <cell r="I109" t="str">
            <v>Légumes</v>
          </cell>
          <cell r="J109" t="str">
            <v>kt</v>
          </cell>
          <cell r="W109" t="str">
            <v>Bilan d'approvisionnement-Autres utilisations-Légumes</v>
          </cell>
        </row>
        <row r="110">
          <cell r="G110" t="str">
            <v>Bilan d'approvisionnement</v>
          </cell>
          <cell r="H110" t="str">
            <v>Autres utilisations</v>
          </cell>
          <cell r="I110" t="str">
            <v>Viande</v>
          </cell>
          <cell r="J110" t="str">
            <v>kt</v>
          </cell>
          <cell r="W110" t="str">
            <v>Bilan d'approvisionnement-Autres utilisations-Viande</v>
          </cell>
        </row>
        <row r="111">
          <cell r="G111" t="str">
            <v>Bilan d'approvisionnement</v>
          </cell>
          <cell r="H111" t="str">
            <v>Export</v>
          </cell>
          <cell r="I111" t="str">
            <v>Blé</v>
          </cell>
          <cell r="J111" t="str">
            <v>kt</v>
          </cell>
          <cell r="W111" t="str">
            <v>Bilan d'approvisionnement-Export-Blé</v>
          </cell>
        </row>
        <row r="112">
          <cell r="G112" t="str">
            <v>Bilan d'approvisionnement</v>
          </cell>
          <cell r="H112" t="str">
            <v>Export</v>
          </cell>
          <cell r="I112" t="str">
            <v>Céréales</v>
          </cell>
          <cell r="J112" t="str">
            <v>kt</v>
          </cell>
          <cell r="W112" t="str">
            <v>Bilan d'approvisionnement-Export-Céréales</v>
          </cell>
        </row>
        <row r="113">
          <cell r="G113" t="str">
            <v>Bilan d'approvisionnement</v>
          </cell>
          <cell r="H113" t="str">
            <v>Export</v>
          </cell>
          <cell r="I113" t="str">
            <v>Fruits</v>
          </cell>
          <cell r="J113" t="str">
            <v>kt</v>
          </cell>
          <cell r="W113" t="str">
            <v>Bilan d'approvisionnement-Export-Fruits</v>
          </cell>
        </row>
        <row r="114">
          <cell r="G114" t="str">
            <v>Bilan d'approvisionnement</v>
          </cell>
          <cell r="H114" t="str">
            <v>Export</v>
          </cell>
          <cell r="I114" t="str">
            <v>Lait</v>
          </cell>
          <cell r="J114" t="str">
            <v>kt</v>
          </cell>
          <cell r="W114" t="str">
            <v>Bilan d'approvisionnement-Export-Lait</v>
          </cell>
        </row>
        <row r="115">
          <cell r="G115" t="str">
            <v>Bilan d'approvisionnement</v>
          </cell>
          <cell r="H115" t="str">
            <v>Export</v>
          </cell>
          <cell r="I115" t="str">
            <v>Légumes</v>
          </cell>
          <cell r="J115" t="str">
            <v>kt</v>
          </cell>
          <cell r="W115" t="str">
            <v>Bilan d'approvisionnement-Export-Légumes</v>
          </cell>
        </row>
        <row r="116">
          <cell r="G116" t="str">
            <v>Bilan d'approvisionnement</v>
          </cell>
          <cell r="H116" t="str">
            <v>Export</v>
          </cell>
          <cell r="I116" t="str">
            <v>Viande</v>
          </cell>
          <cell r="J116" t="str">
            <v>kt</v>
          </cell>
          <cell r="W116" t="str">
            <v>Bilan d'approvisionnement-Export-Viande</v>
          </cell>
        </row>
        <row r="117">
          <cell r="G117" t="str">
            <v>Bilan d'approvisionnement</v>
          </cell>
          <cell r="H117" t="str">
            <v>Import</v>
          </cell>
          <cell r="I117" t="str">
            <v>Blé</v>
          </cell>
          <cell r="J117" t="str">
            <v>kt</v>
          </cell>
          <cell r="W117" t="str">
            <v>Bilan d'approvisionnement-Import-Blé</v>
          </cell>
        </row>
        <row r="118">
          <cell r="G118" t="str">
            <v>Bilan d'approvisionnement</v>
          </cell>
          <cell r="H118" t="str">
            <v>Import</v>
          </cell>
          <cell r="I118" t="str">
            <v>Céréales</v>
          </cell>
          <cell r="J118" t="str">
            <v>kt</v>
          </cell>
          <cell r="W118" t="str">
            <v>Bilan d'approvisionnement-Import-Céréales</v>
          </cell>
        </row>
        <row r="119">
          <cell r="G119" t="str">
            <v>Bilan d'approvisionnement</v>
          </cell>
          <cell r="H119" t="str">
            <v>Import</v>
          </cell>
          <cell r="I119" t="str">
            <v>Fruits</v>
          </cell>
          <cell r="J119" t="str">
            <v>kt</v>
          </cell>
          <cell r="W119" t="str">
            <v>Bilan d'approvisionnement-Import-Fruits</v>
          </cell>
        </row>
        <row r="120">
          <cell r="G120" t="str">
            <v>Bilan d'approvisionnement</v>
          </cell>
          <cell r="H120" t="str">
            <v>Import</v>
          </cell>
          <cell r="I120" t="str">
            <v>Lait</v>
          </cell>
          <cell r="J120" t="str">
            <v>kt</v>
          </cell>
          <cell r="W120" t="str">
            <v>Bilan d'approvisionnement-Import-Lait</v>
          </cell>
        </row>
        <row r="121">
          <cell r="G121" t="str">
            <v>Bilan d'approvisionnement</v>
          </cell>
          <cell r="H121" t="str">
            <v>Import</v>
          </cell>
          <cell r="I121" t="str">
            <v>Légumes</v>
          </cell>
          <cell r="J121" t="str">
            <v>kt</v>
          </cell>
          <cell r="W121" t="str">
            <v>Bilan d'approvisionnement-Import-Légumes</v>
          </cell>
        </row>
        <row r="122">
          <cell r="G122" t="str">
            <v>Bilan d'approvisionnement</v>
          </cell>
          <cell r="H122" t="str">
            <v>Import</v>
          </cell>
          <cell r="I122" t="str">
            <v>Viande</v>
          </cell>
          <cell r="J122" t="str">
            <v>kt</v>
          </cell>
          <cell r="W122" t="str">
            <v>Bilan d'approvisionnement-Import-Viande</v>
          </cell>
        </row>
        <row r="123">
          <cell r="G123" t="str">
            <v>Bilan d'approvisionnement</v>
          </cell>
          <cell r="H123" t="str">
            <v>Productions</v>
          </cell>
          <cell r="I123" t="str">
            <v>Blé</v>
          </cell>
          <cell r="J123" t="str">
            <v>kt</v>
          </cell>
          <cell r="W123" t="str">
            <v>Bilan d'approvisionnement-Productions-Blé</v>
          </cell>
        </row>
        <row r="124">
          <cell r="G124" t="str">
            <v>Bilan d'approvisionnement</v>
          </cell>
          <cell r="H124" t="str">
            <v>Productions</v>
          </cell>
          <cell r="I124" t="str">
            <v>Céréales</v>
          </cell>
          <cell r="J124" t="str">
            <v>kt</v>
          </cell>
          <cell r="W124" t="str">
            <v>Bilan d'approvisionnement-Productions-Céréales</v>
          </cell>
        </row>
        <row r="125">
          <cell r="G125" t="str">
            <v>Bilan d'approvisionnement</v>
          </cell>
          <cell r="H125" t="str">
            <v>Productions</v>
          </cell>
          <cell r="I125" t="str">
            <v>Fruits</v>
          </cell>
          <cell r="J125" t="str">
            <v>kt</v>
          </cell>
          <cell r="W125" t="str">
            <v>Bilan d'approvisionnement-Productions-Fruits</v>
          </cell>
        </row>
        <row r="126">
          <cell r="G126" t="str">
            <v>Bilan d'approvisionnement</v>
          </cell>
          <cell r="H126" t="str">
            <v>Productions</v>
          </cell>
          <cell r="I126" t="str">
            <v>Lait</v>
          </cell>
          <cell r="J126" t="str">
            <v>kt</v>
          </cell>
          <cell r="W126" t="str">
            <v>Bilan d'approvisionnement-Productions-Lait</v>
          </cell>
        </row>
        <row r="127">
          <cell r="G127" t="str">
            <v>Bilan d'approvisionnement</v>
          </cell>
          <cell r="H127" t="str">
            <v>Productions</v>
          </cell>
          <cell r="I127" t="str">
            <v>Légumes</v>
          </cell>
          <cell r="J127" t="str">
            <v>kt</v>
          </cell>
          <cell r="W127" t="str">
            <v>Bilan d'approvisionnement-Productions-Légumes</v>
          </cell>
        </row>
        <row r="128">
          <cell r="G128" t="str">
            <v>Bilan d'approvisionnement</v>
          </cell>
          <cell r="H128" t="str">
            <v>Productions</v>
          </cell>
          <cell r="I128" t="str">
            <v>Viande</v>
          </cell>
          <cell r="J128" t="str">
            <v>kt</v>
          </cell>
          <cell r="W128" t="str">
            <v>Bilan d'approvisionnement-Productions-Viande</v>
          </cell>
        </row>
        <row r="129">
          <cell r="G129" t="str">
            <v>Bioénergies</v>
          </cell>
          <cell r="H129" t="str">
            <v>Biomasse</v>
          </cell>
          <cell r="I129" t="str">
            <v>Autres biogaz</v>
          </cell>
          <cell r="J129" t="str">
            <v>TWh</v>
          </cell>
          <cell r="W129" t="str">
            <v>Bioénergies-Biomasse-Autres biogaz</v>
          </cell>
        </row>
        <row r="130">
          <cell r="G130" t="str">
            <v>Bioénergies</v>
          </cell>
          <cell r="H130" t="str">
            <v>Biomasse</v>
          </cell>
          <cell r="I130" t="str">
            <v>Autres biomasses solides - bois de rebut, déchets et produits dérivés du bois, résidus de culture</v>
          </cell>
          <cell r="J130" t="str">
            <v>TWh</v>
          </cell>
          <cell r="W130" t="str">
            <v>Bioénergies-Biomasse-Autres biomasses solides - bois de rebut, déchets et produits dérivés du bois, résidus de culture</v>
          </cell>
        </row>
        <row r="131">
          <cell r="G131" t="str">
            <v>Bioénergies</v>
          </cell>
          <cell r="H131" t="str">
            <v>Biomasse</v>
          </cell>
          <cell r="I131" t="str">
            <v>Autres produits dérivés du bois boues de papeterie, liqueurs noires…)</v>
          </cell>
          <cell r="J131" t="str">
            <v>TWh</v>
          </cell>
          <cell r="W131" t="str">
            <v>Bioénergies-Biomasse-Autres produits dérivés du bois boues de papeterie, liqueurs noires…)</v>
          </cell>
        </row>
        <row r="132">
          <cell r="G132" t="str">
            <v>Bioénergies</v>
          </cell>
          <cell r="H132" t="str">
            <v>Biomasse</v>
          </cell>
          <cell r="I132" t="str">
            <v>Biocarburants 2nde generation</v>
          </cell>
          <cell r="J132" t="str">
            <v>TWh</v>
          </cell>
          <cell r="W132" t="str">
            <v>Bioénergies-Biomasse-Biocarburants 2nde generation</v>
          </cell>
        </row>
        <row r="133">
          <cell r="G133" t="str">
            <v>Bioénergies</v>
          </cell>
          <cell r="H133" t="str">
            <v>Biomasse</v>
          </cell>
          <cell r="I133" t="str">
            <v>Biodiesel</v>
          </cell>
          <cell r="J133" t="str">
            <v>TWh</v>
          </cell>
          <cell r="W133" t="str">
            <v>Bioénergies-Biomasse-Biodiesel</v>
          </cell>
        </row>
        <row r="134">
          <cell r="G134" t="str">
            <v>Bioénergies</v>
          </cell>
          <cell r="H134" t="str">
            <v>Biomasse</v>
          </cell>
          <cell r="I134" t="str">
            <v>Biogaz</v>
          </cell>
          <cell r="J134" t="str">
            <v>TWh</v>
          </cell>
          <cell r="W134" t="str">
            <v>Bioénergies-Biomasse-Biogaz</v>
          </cell>
        </row>
        <row r="135">
          <cell r="G135" t="str">
            <v>Bioénergies</v>
          </cell>
          <cell r="H135" t="str">
            <v>Biomasse</v>
          </cell>
          <cell r="I135" t="str">
            <v>Biogaz d'algues</v>
          </cell>
          <cell r="J135" t="str">
            <v>TWh</v>
          </cell>
          <cell r="W135" t="str">
            <v>Bioénergies-Biomasse-Biogaz d'algues</v>
          </cell>
        </row>
        <row r="136">
          <cell r="G136" t="str">
            <v>Bioénergies</v>
          </cell>
          <cell r="H136" t="str">
            <v>Biomasse</v>
          </cell>
          <cell r="I136" t="str">
            <v>Biogazole d'algues</v>
          </cell>
          <cell r="J136" t="str">
            <v>TWh</v>
          </cell>
          <cell r="W136" t="str">
            <v>Bioénergies-Biomasse-Biogazole d'algues</v>
          </cell>
        </row>
        <row r="137">
          <cell r="G137" t="str">
            <v>Bioénergies</v>
          </cell>
          <cell r="H137" t="str">
            <v>Biomasse</v>
          </cell>
          <cell r="I137" t="str">
            <v>Biomasse liquide</v>
          </cell>
          <cell r="J137" t="str">
            <v>TWh</v>
          </cell>
          <cell r="W137" t="str">
            <v>Bioénergies-Biomasse-Biomasse liquide</v>
          </cell>
        </row>
        <row r="138">
          <cell r="G138" t="str">
            <v>Bioénergies</v>
          </cell>
          <cell r="H138" t="str">
            <v>Biomasse</v>
          </cell>
          <cell r="I138" t="str">
            <v>Bois - ressources primaires et produits connexes de scierie</v>
          </cell>
          <cell r="J138" t="str">
            <v>TWh</v>
          </cell>
          <cell r="W138" t="str">
            <v>Bioénergies-Biomasse-Bois - ressources primaires et produits connexes de scierie</v>
          </cell>
        </row>
        <row r="139">
          <cell r="G139" t="str">
            <v>Bioénergies</v>
          </cell>
          <cell r="H139" t="str">
            <v>Biomasse</v>
          </cell>
          <cell r="I139" t="str">
            <v>Bois énergie issu de l'agroforesterie et des arbres hors forêt</v>
          </cell>
          <cell r="J139" t="str">
            <v>TWh</v>
          </cell>
          <cell r="W139" t="str">
            <v>Bioénergies-Biomasse-Bois énergie issu de l'agroforesterie et des arbres hors forêt</v>
          </cell>
        </row>
        <row r="140">
          <cell r="G140" t="str">
            <v>Bioénergies</v>
          </cell>
          <cell r="H140" t="str">
            <v>Biomasse</v>
          </cell>
          <cell r="I140" t="str">
            <v>Bois énergie issu de la forêt</v>
          </cell>
          <cell r="J140" t="str">
            <v>TWh</v>
          </cell>
          <cell r="W140" t="str">
            <v>Bioénergies-Biomasse-Bois énergie issu de la forêt</v>
          </cell>
        </row>
        <row r="141">
          <cell r="G141" t="str">
            <v>Bioénergies</v>
          </cell>
          <cell r="H141" t="str">
            <v>Biomasse</v>
          </cell>
          <cell r="I141" t="str">
            <v>Cultures intermédiaires méthanisées</v>
          </cell>
          <cell r="J141" t="str">
            <v>TWh</v>
          </cell>
          <cell r="W141" t="str">
            <v>Bioénergies-Biomasse-Cultures intermédiaires méthanisées</v>
          </cell>
        </row>
        <row r="142">
          <cell r="G142" t="str">
            <v>Bioénergies</v>
          </cell>
          <cell r="H142" t="str">
            <v>Biomasse</v>
          </cell>
          <cell r="I142" t="str">
            <v>Déchets alimentaires</v>
          </cell>
          <cell r="J142" t="str">
            <v>TWh</v>
          </cell>
          <cell r="W142" t="str">
            <v>Bioénergies-Biomasse-Déchets alimentaires</v>
          </cell>
        </row>
        <row r="143">
          <cell r="G143" t="str">
            <v>Bioénergies</v>
          </cell>
          <cell r="H143" t="str">
            <v>Biomasse</v>
          </cell>
          <cell r="I143" t="str">
            <v>Déchets de bois (2nde transformation, bois de rebut, emballages, déconstruction)</v>
          </cell>
          <cell r="J143" t="str">
            <v>TWh</v>
          </cell>
          <cell r="W143" t="str">
            <v>Bioénergies-Biomasse-Déchets de bois (2nde transformation, bois de rebut, emballages, déconstruction)</v>
          </cell>
        </row>
        <row r="144">
          <cell r="G144" t="str">
            <v>Bioénergies</v>
          </cell>
          <cell r="H144" t="str">
            <v>Biomasse</v>
          </cell>
          <cell r="I144" t="str">
            <v>Déjections d'élevage méthanisées</v>
          </cell>
          <cell r="J144" t="str">
            <v>TWh</v>
          </cell>
          <cell r="W144" t="str">
            <v>Bioénergies-Biomasse-Déjections d'élevage méthanisées</v>
          </cell>
        </row>
        <row r="145">
          <cell r="G145" t="str">
            <v>Bioénergies</v>
          </cell>
          <cell r="H145" t="str">
            <v>Biomasse</v>
          </cell>
          <cell r="I145" t="str">
            <v>Ethanol</v>
          </cell>
          <cell r="J145" t="str">
            <v>TWh</v>
          </cell>
          <cell r="W145" t="str">
            <v>Bioénergies-Biomasse-Ethanol</v>
          </cell>
        </row>
        <row r="146">
          <cell r="G146" t="str">
            <v>Bioénergies</v>
          </cell>
          <cell r="H146" t="str">
            <v>Biomasse</v>
          </cell>
          <cell r="I146" t="str">
            <v>Ethanol d'algues</v>
          </cell>
          <cell r="J146" t="str">
            <v>TWh</v>
          </cell>
          <cell r="W146" t="str">
            <v>Bioénergies-Biomasse-Ethanol d'algues</v>
          </cell>
        </row>
        <row r="147">
          <cell r="G147" t="str">
            <v>Bioénergies</v>
          </cell>
          <cell r="H147" t="str">
            <v>Biomasse</v>
          </cell>
          <cell r="I147" t="str">
            <v>Herbe et cultures fourragères méthanisées</v>
          </cell>
          <cell r="J147" t="str">
            <v>TWh</v>
          </cell>
          <cell r="W147" t="str">
            <v>Bioénergies-Biomasse-Herbe et cultures fourragères méthanisées</v>
          </cell>
        </row>
        <row r="148">
          <cell r="G148" t="str">
            <v>Bioénergies</v>
          </cell>
          <cell r="H148" t="str">
            <v>Biomasse</v>
          </cell>
          <cell r="I148" t="str">
            <v>Produits connexes de scierie énergie</v>
          </cell>
          <cell r="J148" t="str">
            <v>TWh</v>
          </cell>
          <cell r="W148" t="str">
            <v>Bioénergies-Biomasse-Produits connexes de scierie énergie</v>
          </cell>
        </row>
        <row r="149">
          <cell r="G149" t="str">
            <v>Bioénergies</v>
          </cell>
          <cell r="H149" t="str">
            <v>Biomasse</v>
          </cell>
          <cell r="I149" t="str">
            <v>Résidus de culture biocarburants 2G</v>
          </cell>
          <cell r="J149" t="str">
            <v>TWh</v>
          </cell>
          <cell r="W149" t="str">
            <v>Bioénergies-Biomasse-Résidus de culture biocarburants 2G</v>
          </cell>
        </row>
        <row r="150">
          <cell r="G150" t="str">
            <v>Bioénergies</v>
          </cell>
          <cell r="H150" t="str">
            <v>Biomasse</v>
          </cell>
          <cell r="I150" t="str">
            <v>Résidus de culture méthanisés</v>
          </cell>
          <cell r="J150" t="str">
            <v>TWh</v>
          </cell>
          <cell r="W150" t="str">
            <v>Bioénergies-Biomasse-Résidus de culture méthanisés</v>
          </cell>
        </row>
        <row r="151">
          <cell r="G151" t="str">
            <v>Bioénergies</v>
          </cell>
          <cell r="H151" t="str">
            <v>Biomasse</v>
          </cell>
          <cell r="I151" t="str">
            <v>Résidus de culture usage combustion</v>
          </cell>
          <cell r="J151" t="str">
            <v>TWh</v>
          </cell>
          <cell r="W151" t="str">
            <v>Bioénergies-Biomasse-Résidus de culture usage combustion</v>
          </cell>
        </row>
        <row r="152">
          <cell r="G152" t="str">
            <v>Bioénergies</v>
          </cell>
          <cell r="H152" t="str">
            <v>Biomasse</v>
          </cell>
          <cell r="I152" t="str">
            <v>TOTAL BIOENERGIES</v>
          </cell>
          <cell r="J152" t="str">
            <v>TWh</v>
          </cell>
          <cell r="W152" t="str">
            <v>Bioénergies-Biomasse-TOTAL BIOENERGIES</v>
          </cell>
        </row>
        <row r="153">
          <cell r="G153" t="str">
            <v>Bioénergies</v>
          </cell>
          <cell r="H153" t="str">
            <v>Biomasse</v>
          </cell>
          <cell r="I153" t="str">
            <v>Total hors forêt et produits dérivés du bois</v>
          </cell>
          <cell r="J153" t="str">
            <v>TWh</v>
          </cell>
          <cell r="W153" t="str">
            <v>Bioénergies-Biomasse-Total hors forêt et produits dérivés du bois</v>
          </cell>
        </row>
        <row r="154">
          <cell r="G154" t="str">
            <v>Changement d'usage des terres</v>
          </cell>
          <cell r="I154" t="str">
            <v>Autres surfaces_reste_Autres surfaces</v>
          </cell>
          <cell r="J154" t="str">
            <v>kha</v>
          </cell>
          <cell r="W154" t="str">
            <v>Changement d'usage des terres--Autres surfaces_reste_Autres surfaces</v>
          </cell>
        </row>
        <row r="155">
          <cell r="G155" t="str">
            <v>Changement d'usage des terres</v>
          </cell>
          <cell r="I155" t="str">
            <v>Autres surfaces_vers_Forêt</v>
          </cell>
          <cell r="J155" t="str">
            <v>kha</v>
          </cell>
          <cell r="W155" t="str">
            <v>Changement d'usage des terres--Autres surfaces_vers_Forêt</v>
          </cell>
        </row>
        <row r="156">
          <cell r="G156" t="str">
            <v>Changement d'usage des terres</v>
          </cell>
          <cell r="I156" t="str">
            <v>Autres surfaces_vers_Prairies productives</v>
          </cell>
          <cell r="J156" t="str">
            <v>kha</v>
          </cell>
          <cell r="W156" t="str">
            <v>Changement d'usage des terres--Autres surfaces_vers_Prairies productives</v>
          </cell>
        </row>
        <row r="157">
          <cell r="G157" t="str">
            <v>Changement d'usage des terres</v>
          </cell>
          <cell r="I157" t="str">
            <v>Autres surfaces_vers_STH peu productives</v>
          </cell>
          <cell r="J157" t="str">
            <v>kha</v>
          </cell>
          <cell r="W157" t="str">
            <v>Changement d'usage des terres--Autres surfaces_vers_STH peu productives</v>
          </cell>
        </row>
        <row r="158">
          <cell r="G158" t="str">
            <v>Changement d'usage des terres</v>
          </cell>
          <cell r="I158" t="str">
            <v>Autres surfaces_vers_Surfaces arables</v>
          </cell>
          <cell r="J158" t="str">
            <v>kha</v>
          </cell>
          <cell r="W158" t="str">
            <v>Changement d'usage des terres--Autres surfaces_vers_Surfaces arables</v>
          </cell>
        </row>
        <row r="159">
          <cell r="G159" t="str">
            <v>Changement d'usage des terres</v>
          </cell>
          <cell r="I159" t="str">
            <v>Autres surfaces_vers_Surfaces artificialisées</v>
          </cell>
          <cell r="J159" t="str">
            <v>kha</v>
          </cell>
          <cell r="W159" t="str">
            <v>Changement d'usage des terres--Autres surfaces_vers_Surfaces artificialisées</v>
          </cell>
        </row>
        <row r="160">
          <cell r="G160" t="str">
            <v>Changement d'usage des terres</v>
          </cell>
          <cell r="I160" t="str">
            <v>Autres surfaces_vers_Vignes</v>
          </cell>
          <cell r="J160" t="str">
            <v>kha</v>
          </cell>
          <cell r="W160" t="str">
            <v>Changement d'usage des terres--Autres surfaces_vers_Vignes</v>
          </cell>
        </row>
        <row r="161">
          <cell r="G161" t="str">
            <v>Changement d'usage des terres</v>
          </cell>
          <cell r="I161" t="str">
            <v>Forêt_reste_Forêt</v>
          </cell>
          <cell r="J161" t="str">
            <v>kha</v>
          </cell>
          <cell r="W161" t="str">
            <v>Changement d'usage des terres--Forêt_reste_Forêt</v>
          </cell>
        </row>
        <row r="162">
          <cell r="G162" t="str">
            <v>Changement d'usage des terres</v>
          </cell>
          <cell r="I162" t="str">
            <v>Forêt_vers_Autres surfaces</v>
          </cell>
          <cell r="J162" t="str">
            <v>kha</v>
          </cell>
          <cell r="W162" t="str">
            <v>Changement d'usage des terres--Forêt_vers_Autres surfaces</v>
          </cell>
        </row>
        <row r="163">
          <cell r="G163" t="str">
            <v>Changement d'usage des terres</v>
          </cell>
          <cell r="I163" t="str">
            <v>Forêt_vers_Prairies productives</v>
          </cell>
          <cell r="J163" t="str">
            <v>kha</v>
          </cell>
          <cell r="W163" t="str">
            <v>Changement d'usage des terres--Forêt_vers_Prairies productives</v>
          </cell>
        </row>
        <row r="164">
          <cell r="G164" t="str">
            <v>Changement d'usage des terres</v>
          </cell>
          <cell r="I164" t="str">
            <v>Forêt_vers_STH peu productives</v>
          </cell>
          <cell r="J164" t="str">
            <v>kha</v>
          </cell>
          <cell r="W164" t="str">
            <v>Changement d'usage des terres--Forêt_vers_STH peu productives</v>
          </cell>
        </row>
        <row r="165">
          <cell r="G165" t="str">
            <v>Changement d'usage des terres</v>
          </cell>
          <cell r="I165" t="str">
            <v>Forêt_vers_Surfaces arables</v>
          </cell>
          <cell r="J165" t="str">
            <v>kha</v>
          </cell>
          <cell r="W165" t="str">
            <v>Changement d'usage des terres--Forêt_vers_Surfaces arables</v>
          </cell>
        </row>
        <row r="166">
          <cell r="G166" t="str">
            <v>Changement d'usage des terres</v>
          </cell>
          <cell r="I166" t="str">
            <v>Forêt_vers_Surfaces artificialisées</v>
          </cell>
          <cell r="J166" t="str">
            <v>kha</v>
          </cell>
          <cell r="W166" t="str">
            <v>Changement d'usage des terres--Forêt_vers_Surfaces artificialisées</v>
          </cell>
        </row>
        <row r="167">
          <cell r="G167" t="str">
            <v>Changement d'usage des terres</v>
          </cell>
          <cell r="I167" t="str">
            <v>Forêt_vers_Vignes</v>
          </cell>
          <cell r="J167" t="str">
            <v>kha</v>
          </cell>
          <cell r="W167" t="str">
            <v>Changement d'usage des terres--Forêt_vers_Vignes</v>
          </cell>
        </row>
        <row r="168">
          <cell r="G168" t="str">
            <v>Changement d'usage des terres</v>
          </cell>
          <cell r="I168" t="str">
            <v>Prairies productives_reste_Prairies productives</v>
          </cell>
          <cell r="J168" t="str">
            <v>kha</v>
          </cell>
          <cell r="W168" t="str">
            <v>Changement d'usage des terres--Prairies productives_reste_Prairies productives</v>
          </cell>
        </row>
        <row r="169">
          <cell r="G169" t="str">
            <v>Changement d'usage des terres</v>
          </cell>
          <cell r="I169" t="str">
            <v>Prairies productives_vers_Autres surfaces</v>
          </cell>
          <cell r="J169" t="str">
            <v>kha</v>
          </cell>
          <cell r="W169" t="str">
            <v>Changement d'usage des terres--Prairies productives_vers_Autres surfaces</v>
          </cell>
        </row>
        <row r="170">
          <cell r="G170" t="str">
            <v>Changement d'usage des terres</v>
          </cell>
          <cell r="I170" t="str">
            <v>Prairies productives_vers_Forêt</v>
          </cell>
          <cell r="J170" t="str">
            <v>kha</v>
          </cell>
          <cell r="W170" t="str">
            <v>Changement d'usage des terres--Prairies productives_vers_Forêt</v>
          </cell>
        </row>
        <row r="171">
          <cell r="G171" t="str">
            <v>Changement d'usage des terres</v>
          </cell>
          <cell r="I171" t="str">
            <v>Prairies productives_vers_STH peu productives</v>
          </cell>
          <cell r="J171" t="str">
            <v>kha</v>
          </cell>
          <cell r="W171" t="str">
            <v>Changement d'usage des terres--Prairies productives_vers_STH peu productives</v>
          </cell>
        </row>
        <row r="172">
          <cell r="G172" t="str">
            <v>Changement d'usage des terres</v>
          </cell>
          <cell r="I172" t="str">
            <v>Prairies productives_vers_Surfaces arables</v>
          </cell>
          <cell r="J172" t="str">
            <v>kha</v>
          </cell>
          <cell r="W172" t="str">
            <v>Changement d'usage des terres--Prairies productives_vers_Surfaces arables</v>
          </cell>
        </row>
        <row r="173">
          <cell r="G173" t="str">
            <v>Changement d'usage des terres</v>
          </cell>
          <cell r="I173" t="str">
            <v>Prairies productives_vers_Surfaces artificialisées</v>
          </cell>
          <cell r="J173" t="str">
            <v>kha</v>
          </cell>
          <cell r="W173" t="str">
            <v>Changement d'usage des terres--Prairies productives_vers_Surfaces artificialisées</v>
          </cell>
        </row>
        <row r="174">
          <cell r="G174" t="str">
            <v>Changement d'usage des terres</v>
          </cell>
          <cell r="I174" t="str">
            <v>Prairies productives_vers_Vignes</v>
          </cell>
          <cell r="J174" t="str">
            <v>kha</v>
          </cell>
          <cell r="W174" t="str">
            <v>Changement d'usage des terres--Prairies productives_vers_Vignes</v>
          </cell>
        </row>
        <row r="175">
          <cell r="G175" t="str">
            <v>Changement d'usage des terres</v>
          </cell>
          <cell r="I175" t="str">
            <v>STH peu productives_reste_STH peu productives</v>
          </cell>
          <cell r="J175" t="str">
            <v>kha</v>
          </cell>
          <cell r="W175" t="str">
            <v>Changement d'usage des terres--STH peu productives_reste_STH peu productives</v>
          </cell>
        </row>
        <row r="176">
          <cell r="G176" t="str">
            <v>Changement d'usage des terres</v>
          </cell>
          <cell r="I176" t="str">
            <v>STH peu productives_vers_Autres surfaces</v>
          </cell>
          <cell r="J176" t="str">
            <v>kha</v>
          </cell>
          <cell r="W176" t="str">
            <v>Changement d'usage des terres--STH peu productives_vers_Autres surfaces</v>
          </cell>
        </row>
        <row r="177">
          <cell r="G177" t="str">
            <v>Changement d'usage des terres</v>
          </cell>
          <cell r="I177" t="str">
            <v>STH peu productives_vers_Forêt</v>
          </cell>
          <cell r="J177" t="str">
            <v>kha</v>
          </cell>
          <cell r="W177" t="str">
            <v>Changement d'usage des terres--STH peu productives_vers_Forêt</v>
          </cell>
        </row>
        <row r="178">
          <cell r="G178" t="str">
            <v>Changement d'usage des terres</v>
          </cell>
          <cell r="I178" t="str">
            <v>STH peu productives_vers_Prairies productives</v>
          </cell>
          <cell r="J178" t="str">
            <v>kha</v>
          </cell>
          <cell r="W178" t="str">
            <v>Changement d'usage des terres--STH peu productives_vers_Prairies productives</v>
          </cell>
        </row>
        <row r="179">
          <cell r="G179" t="str">
            <v>Changement d'usage des terres</v>
          </cell>
          <cell r="I179" t="str">
            <v>STH peu productives_vers_Surfaces arables</v>
          </cell>
          <cell r="J179" t="str">
            <v>kha</v>
          </cell>
          <cell r="W179" t="str">
            <v>Changement d'usage des terres--STH peu productives_vers_Surfaces arables</v>
          </cell>
        </row>
        <row r="180">
          <cell r="G180" t="str">
            <v>Changement d'usage des terres</v>
          </cell>
          <cell r="I180" t="str">
            <v>STH peu productives_vers_Surfaces artificialisées</v>
          </cell>
          <cell r="J180" t="str">
            <v>kha</v>
          </cell>
          <cell r="W180" t="str">
            <v>Changement d'usage des terres--STH peu productives_vers_Surfaces artificialisées</v>
          </cell>
        </row>
        <row r="181">
          <cell r="G181" t="str">
            <v>Changement d'usage des terres</v>
          </cell>
          <cell r="I181" t="str">
            <v>STH peu productives_vers_Vignes</v>
          </cell>
          <cell r="J181" t="str">
            <v>kha</v>
          </cell>
          <cell r="W181" t="str">
            <v>Changement d'usage des terres--STH peu productives_vers_Vignes</v>
          </cell>
        </row>
        <row r="182">
          <cell r="G182" t="str">
            <v>Changement d'usage des terres</v>
          </cell>
          <cell r="I182" t="str">
            <v>Surface_vers_Autres surfaces</v>
          </cell>
          <cell r="J182" t="str">
            <v>kha</v>
          </cell>
          <cell r="W182" t="str">
            <v>Changement d'usage des terres--Surface_vers_Autres surfaces</v>
          </cell>
        </row>
        <row r="183">
          <cell r="G183" t="str">
            <v>Changement d'usage des terres</v>
          </cell>
          <cell r="I183" t="str">
            <v>Surface_vers_Forêt</v>
          </cell>
          <cell r="J183" t="str">
            <v>kha</v>
          </cell>
          <cell r="W183" t="str">
            <v>Changement d'usage des terres--Surface_vers_Forêt</v>
          </cell>
        </row>
        <row r="184">
          <cell r="G184" t="str">
            <v>Changement d'usage des terres</v>
          </cell>
          <cell r="I184" t="str">
            <v>Surface_vers_Prairies productives</v>
          </cell>
          <cell r="J184" t="str">
            <v>kha</v>
          </cell>
          <cell r="W184" t="str">
            <v>Changement d'usage des terres--Surface_vers_Prairies productives</v>
          </cell>
        </row>
        <row r="185">
          <cell r="G185" t="str">
            <v>Changement d'usage des terres</v>
          </cell>
          <cell r="I185" t="str">
            <v>Surface_vers_STH peu productives</v>
          </cell>
          <cell r="J185" t="str">
            <v>kha</v>
          </cell>
          <cell r="W185" t="str">
            <v>Changement d'usage des terres--Surface_vers_STH peu productives</v>
          </cell>
        </row>
        <row r="186">
          <cell r="G186" t="str">
            <v>Changement d'usage des terres</v>
          </cell>
          <cell r="I186" t="str">
            <v>Surface_vers_Surfaces arables</v>
          </cell>
          <cell r="J186" t="str">
            <v>kha</v>
          </cell>
          <cell r="W186" t="str">
            <v>Changement d'usage des terres--Surface_vers_Surfaces arables</v>
          </cell>
        </row>
        <row r="187">
          <cell r="G187" t="str">
            <v>Changement d'usage des terres</v>
          </cell>
          <cell r="I187" t="str">
            <v>Surface_vers_Surfaces artificialisées</v>
          </cell>
          <cell r="J187" t="str">
            <v>kha</v>
          </cell>
          <cell r="W187" t="str">
            <v>Changement d'usage des terres--Surface_vers_Surfaces artificialisées</v>
          </cell>
        </row>
        <row r="188">
          <cell r="G188" t="str">
            <v>Changement d'usage des terres</v>
          </cell>
          <cell r="I188" t="str">
            <v>Surface_vers_Vignes</v>
          </cell>
          <cell r="J188" t="str">
            <v>kha</v>
          </cell>
          <cell r="W188" t="str">
            <v>Changement d'usage des terres--Surface_vers_Vignes</v>
          </cell>
        </row>
        <row r="189">
          <cell r="G189" t="str">
            <v>Changement d'usage des terres</v>
          </cell>
          <cell r="I189" t="str">
            <v>Surfaces arables_reste_Surfaces arables</v>
          </cell>
          <cell r="J189" t="str">
            <v>kha</v>
          </cell>
          <cell r="W189" t="str">
            <v>Changement d'usage des terres--Surfaces arables_reste_Surfaces arables</v>
          </cell>
        </row>
        <row r="190">
          <cell r="G190" t="str">
            <v>Changement d'usage des terres</v>
          </cell>
          <cell r="I190" t="str">
            <v>Surfaces arables_vers_Autres surfaces</v>
          </cell>
          <cell r="J190" t="str">
            <v>kha</v>
          </cell>
          <cell r="W190" t="str">
            <v>Changement d'usage des terres--Surfaces arables_vers_Autres surfaces</v>
          </cell>
        </row>
        <row r="191">
          <cell r="G191" t="str">
            <v>Changement d'usage des terres</v>
          </cell>
          <cell r="I191" t="str">
            <v>Surfaces arables_vers_Forêt</v>
          </cell>
          <cell r="J191" t="str">
            <v>kha</v>
          </cell>
          <cell r="W191" t="str">
            <v>Changement d'usage des terres--Surfaces arables_vers_Forêt</v>
          </cell>
        </row>
        <row r="192">
          <cell r="G192" t="str">
            <v>Changement d'usage des terres</v>
          </cell>
          <cell r="I192" t="str">
            <v>Surfaces arables_vers_Prairies productives</v>
          </cell>
          <cell r="J192" t="str">
            <v>kha</v>
          </cell>
          <cell r="W192" t="str">
            <v>Changement d'usage des terres--Surfaces arables_vers_Prairies productives</v>
          </cell>
        </row>
        <row r="193">
          <cell r="G193" t="str">
            <v>Changement d'usage des terres</v>
          </cell>
          <cell r="I193" t="str">
            <v>Surfaces arables_vers_STH peu productives</v>
          </cell>
          <cell r="J193" t="str">
            <v>kha</v>
          </cell>
          <cell r="W193" t="str">
            <v>Changement d'usage des terres--Surfaces arables_vers_STH peu productives</v>
          </cell>
        </row>
        <row r="194">
          <cell r="G194" t="str">
            <v>Changement d'usage des terres</v>
          </cell>
          <cell r="I194" t="str">
            <v>Surfaces arables_vers_Surfaces artificialisées</v>
          </cell>
          <cell r="J194" t="str">
            <v>kha</v>
          </cell>
          <cell r="W194" t="str">
            <v>Changement d'usage des terres--Surfaces arables_vers_Surfaces artificialisées</v>
          </cell>
        </row>
        <row r="195">
          <cell r="G195" t="str">
            <v>Changement d'usage des terres</v>
          </cell>
          <cell r="I195" t="str">
            <v>Surfaces arables_vers_Vignes</v>
          </cell>
          <cell r="J195" t="str">
            <v>kha</v>
          </cell>
          <cell r="W195" t="str">
            <v>Changement d'usage des terres--Surfaces arables_vers_Vignes</v>
          </cell>
        </row>
        <row r="196">
          <cell r="G196" t="str">
            <v>Changement d'usage des terres</v>
          </cell>
          <cell r="I196" t="str">
            <v>Surfaces artificialisées_reste_Surfaces artificialisées</v>
          </cell>
          <cell r="J196" t="str">
            <v>kha</v>
          </cell>
          <cell r="W196" t="str">
            <v>Changement d'usage des terres--Surfaces artificialisées_reste_Surfaces artificialisées</v>
          </cell>
        </row>
        <row r="197">
          <cell r="G197" t="str">
            <v>Changement d'usage des terres</v>
          </cell>
          <cell r="I197" t="str">
            <v>Surfaces artificialisées_vers_Autres surfaces</v>
          </cell>
          <cell r="J197" t="str">
            <v>kha</v>
          </cell>
          <cell r="W197" t="str">
            <v>Changement d'usage des terres--Surfaces artificialisées_vers_Autres surfaces</v>
          </cell>
        </row>
        <row r="198">
          <cell r="G198" t="str">
            <v>Changement d'usage des terres</v>
          </cell>
          <cell r="I198" t="str">
            <v>Surfaces artificialisées_vers_Forêt</v>
          </cell>
          <cell r="J198" t="str">
            <v>kha</v>
          </cell>
          <cell r="W198" t="str">
            <v>Changement d'usage des terres--Surfaces artificialisées_vers_Forêt</v>
          </cell>
        </row>
        <row r="199">
          <cell r="G199" t="str">
            <v>Changement d'usage des terres</v>
          </cell>
          <cell r="I199" t="str">
            <v>Surfaces artificialisées_vers_Prairies productives</v>
          </cell>
          <cell r="J199" t="str">
            <v>kha</v>
          </cell>
          <cell r="W199" t="str">
            <v>Changement d'usage des terres--Surfaces artificialisées_vers_Prairies productives</v>
          </cell>
        </row>
        <row r="200">
          <cell r="G200" t="str">
            <v>Changement d'usage des terres</v>
          </cell>
          <cell r="I200" t="str">
            <v>Surfaces artificialisées_vers_STH peu productives</v>
          </cell>
          <cell r="J200" t="str">
            <v>kha</v>
          </cell>
          <cell r="W200" t="str">
            <v>Changement d'usage des terres--Surfaces artificialisées_vers_STH peu productives</v>
          </cell>
        </row>
        <row r="201">
          <cell r="G201" t="str">
            <v>Changement d'usage des terres</v>
          </cell>
          <cell r="I201" t="str">
            <v>Surfaces artificialisées_vers_Surfaces arables</v>
          </cell>
          <cell r="J201" t="str">
            <v>kha</v>
          </cell>
          <cell r="W201" t="str">
            <v>Changement d'usage des terres--Surfaces artificialisées_vers_Surfaces arables</v>
          </cell>
        </row>
        <row r="202">
          <cell r="G202" t="str">
            <v>Changement d'usage des terres</v>
          </cell>
          <cell r="I202" t="str">
            <v>Surfaces artificialisées_vers_Vignes</v>
          </cell>
          <cell r="J202" t="str">
            <v>kha</v>
          </cell>
          <cell r="W202" t="str">
            <v>Changement d'usage des terres--Surfaces artificialisées_vers_Vignes</v>
          </cell>
        </row>
        <row r="203">
          <cell r="G203" t="str">
            <v>Changement d'usage des terres</v>
          </cell>
          <cell r="I203" t="str">
            <v>Vignes_reste_Vignes</v>
          </cell>
          <cell r="J203" t="str">
            <v>kha</v>
          </cell>
          <cell r="W203" t="str">
            <v>Changement d'usage des terres--Vignes_reste_Vignes</v>
          </cell>
        </row>
        <row r="204">
          <cell r="G204" t="str">
            <v>Changement d'usage des terres</v>
          </cell>
          <cell r="I204" t="str">
            <v>Vignes_vers_Autres surfaces</v>
          </cell>
          <cell r="J204" t="str">
            <v>kha</v>
          </cell>
          <cell r="W204" t="str">
            <v>Changement d'usage des terres--Vignes_vers_Autres surfaces</v>
          </cell>
        </row>
        <row r="205">
          <cell r="G205" t="str">
            <v>Changement d'usage des terres</v>
          </cell>
          <cell r="I205" t="str">
            <v>Vignes_vers_Forêt</v>
          </cell>
          <cell r="J205" t="str">
            <v>kha</v>
          </cell>
          <cell r="W205" t="str">
            <v>Changement d'usage des terres--Vignes_vers_Forêt</v>
          </cell>
        </row>
        <row r="206">
          <cell r="G206" t="str">
            <v>Changement d'usage des terres</v>
          </cell>
          <cell r="I206" t="str">
            <v>Vignes_vers_Prairies productives</v>
          </cell>
          <cell r="J206" t="str">
            <v>kha</v>
          </cell>
          <cell r="W206" t="str">
            <v>Changement d'usage des terres--Vignes_vers_Prairies productives</v>
          </cell>
        </row>
        <row r="207">
          <cell r="G207" t="str">
            <v>Changement d'usage des terres</v>
          </cell>
          <cell r="I207" t="str">
            <v>Vignes_vers_STH peu productives</v>
          </cell>
          <cell r="J207" t="str">
            <v>kha</v>
          </cell>
          <cell r="W207" t="str">
            <v>Changement d'usage des terres--Vignes_vers_STH peu productives</v>
          </cell>
        </row>
        <row r="208">
          <cell r="G208" t="str">
            <v>Changement d'usage des terres</v>
          </cell>
          <cell r="I208" t="str">
            <v>Vignes_vers_Surfaces arables</v>
          </cell>
          <cell r="J208" t="str">
            <v>kha</v>
          </cell>
          <cell r="W208" t="str">
            <v>Changement d'usage des terres--Vignes_vers_Surfaces arables</v>
          </cell>
        </row>
        <row r="209">
          <cell r="G209" t="str">
            <v>Changement d'usage des terres</v>
          </cell>
          <cell r="I209" t="str">
            <v>Vignes_vers_Surfaces artificialisées</v>
          </cell>
          <cell r="J209" t="str">
            <v>kha</v>
          </cell>
          <cell r="W209" t="str">
            <v>Changement d'usage des terres--Vignes_vers_Surfaces artificialisées</v>
          </cell>
        </row>
        <row r="210">
          <cell r="G210" t="str">
            <v>Cheptels</v>
          </cell>
          <cell r="H210" t="str">
            <v>Productions Animales</v>
          </cell>
          <cell r="I210" t="str">
            <v>dont porc bio</v>
          </cell>
          <cell r="J210" t="str">
            <v>Milliers effectifs</v>
          </cell>
          <cell r="W210" t="str">
            <v>Cheptels-Productions Animales-dont porc bio</v>
          </cell>
        </row>
        <row r="211">
          <cell r="G211" t="str">
            <v>Cheptels</v>
          </cell>
          <cell r="H211" t="str">
            <v>Productions Animales</v>
          </cell>
          <cell r="I211" t="str">
            <v>dont porc conventionnel</v>
          </cell>
          <cell r="J211" t="str">
            <v>Milliers effectifs</v>
          </cell>
          <cell r="W211" t="str">
            <v>Cheptels-Productions Animales-dont porc conventionnel</v>
          </cell>
        </row>
        <row r="212">
          <cell r="G212" t="str">
            <v>Cheptels</v>
          </cell>
          <cell r="H212" t="str">
            <v>Productions Animales</v>
          </cell>
          <cell r="I212" t="str">
            <v>dont porc label</v>
          </cell>
          <cell r="J212" t="str">
            <v>Milliers effectifs</v>
          </cell>
          <cell r="W212" t="str">
            <v>Cheptels-Productions Animales-dont porc label</v>
          </cell>
        </row>
        <row r="213">
          <cell r="G213" t="str">
            <v>Cheptels</v>
          </cell>
          <cell r="H213" t="str">
            <v>Productions Animales</v>
          </cell>
          <cell r="I213" t="str">
            <v>dont poulet export</v>
          </cell>
          <cell r="J213" t="str">
            <v>Milliers effectifs</v>
          </cell>
          <cell r="W213" t="str">
            <v>Cheptels-Productions Animales-dont poulet export</v>
          </cell>
        </row>
        <row r="214">
          <cell r="G214" t="str">
            <v>Cheptels</v>
          </cell>
          <cell r="H214" t="str">
            <v>Productions Animales</v>
          </cell>
          <cell r="I214" t="str">
            <v>dont poulet standard</v>
          </cell>
          <cell r="J214" t="str">
            <v>Milliers effectifs</v>
          </cell>
          <cell r="W214" t="str">
            <v>Cheptels-Productions Animales-dont poulet standard</v>
          </cell>
        </row>
        <row r="215">
          <cell r="G215" t="str">
            <v>Cheptels</v>
          </cell>
          <cell r="H215" t="str">
            <v>Productions Animales</v>
          </cell>
          <cell r="I215" t="str">
            <v>dont poulets bio</v>
          </cell>
          <cell r="J215" t="str">
            <v>Milliers effectifs</v>
          </cell>
          <cell r="W215" t="str">
            <v>Cheptels-Productions Animales-dont poulets bio</v>
          </cell>
        </row>
        <row r="216">
          <cell r="G216" t="str">
            <v>Cheptels</v>
          </cell>
          <cell r="H216" t="str">
            <v>Productions Animales</v>
          </cell>
          <cell r="I216" t="str">
            <v>dont poulets label</v>
          </cell>
          <cell r="J216" t="str">
            <v>Milliers effectifs</v>
          </cell>
          <cell r="W216" t="str">
            <v>Cheptels-Productions Animales-dont poulets label</v>
          </cell>
        </row>
        <row r="217">
          <cell r="G217" t="str">
            <v>Cheptels</v>
          </cell>
          <cell r="H217" t="str">
            <v>Productions Animales</v>
          </cell>
          <cell r="I217" t="str">
            <v>dont lait système intermédiaire</v>
          </cell>
          <cell r="J217" t="str">
            <v>Millions de litres</v>
          </cell>
          <cell r="W217" t="str">
            <v>Cheptels-Productions Animales-dont lait système intermédiaire</v>
          </cell>
        </row>
        <row r="218">
          <cell r="G218" t="str">
            <v>Cheptels</v>
          </cell>
          <cell r="H218" t="str">
            <v>Productions Animales</v>
          </cell>
          <cell r="I218" t="str">
            <v>dont lait système extensif</v>
          </cell>
          <cell r="J218" t="str">
            <v>Millions de litres</v>
          </cell>
          <cell r="W218" t="str">
            <v>Cheptels-Productions Animales-dont lait système extensif</v>
          </cell>
        </row>
        <row r="219">
          <cell r="G219" t="str">
            <v>Cheptels</v>
          </cell>
          <cell r="H219" t="str">
            <v>Productions Animales</v>
          </cell>
          <cell r="I219" t="str">
            <v>dont lait système conventionnel</v>
          </cell>
          <cell r="J219" t="str">
            <v>Millions de litres</v>
          </cell>
          <cell r="W219" t="str">
            <v>Cheptels-Productions Animales-dont lait système conventionnel</v>
          </cell>
        </row>
        <row r="220">
          <cell r="G220" t="str">
            <v>Cheptels</v>
          </cell>
          <cell r="H220" t="str">
            <v>Productions Animales</v>
          </cell>
          <cell r="I220" t="str">
            <v>Indice de consommation poulet de chair</v>
          </cell>
          <cell r="J220" t="str">
            <v>kg grain / kg carcasse</v>
          </cell>
          <cell r="W220" t="str">
            <v>Cheptels-Productions Animales-Indice de consommation poulet de chair</v>
          </cell>
        </row>
        <row r="221">
          <cell r="G221" t="str">
            <v>Cheptels</v>
          </cell>
          <cell r="H221" t="str">
            <v>Productions Animales</v>
          </cell>
          <cell r="I221" t="str">
            <v>Nombre d'UBG</v>
          </cell>
          <cell r="J221" t="str">
            <v>Milliers d'UGB</v>
          </cell>
          <cell r="W221" t="str">
            <v>Cheptels-Productions Animales-Nombre d'UBG</v>
          </cell>
        </row>
        <row r="222">
          <cell r="G222" t="str">
            <v>Cheptels</v>
          </cell>
          <cell r="H222" t="str">
            <v>Productions Animales</v>
          </cell>
          <cell r="I222" t="str">
            <v>Nombre de brebis lait</v>
          </cell>
          <cell r="J222" t="str">
            <v>Milliers effectifs</v>
          </cell>
          <cell r="W222" t="str">
            <v>Cheptels-Productions Animales-Nombre de brebis lait</v>
          </cell>
        </row>
        <row r="223">
          <cell r="G223" t="str">
            <v>Cheptels</v>
          </cell>
          <cell r="H223" t="str">
            <v>Productions Animales</v>
          </cell>
          <cell r="I223" t="str">
            <v>Nombre de brebis viande</v>
          </cell>
          <cell r="J223" t="str">
            <v>Milliers effectifs</v>
          </cell>
          <cell r="W223" t="str">
            <v>Cheptels-Productions Animales-Nombre de brebis viande</v>
          </cell>
        </row>
        <row r="224">
          <cell r="G224" t="str">
            <v>Cheptels</v>
          </cell>
          <cell r="H224" t="str">
            <v>Productions Animales</v>
          </cell>
          <cell r="I224" t="str">
            <v>Nombre de chèvres</v>
          </cell>
          <cell r="J224" t="str">
            <v>Milliers effectifs</v>
          </cell>
          <cell r="W224" t="str">
            <v>Cheptels-Productions Animales-Nombre de chèvres</v>
          </cell>
        </row>
        <row r="225">
          <cell r="G225" t="str">
            <v>Cheptels</v>
          </cell>
          <cell r="H225" t="str">
            <v>Productions Animales</v>
          </cell>
          <cell r="I225" t="str">
            <v>Nombre de place de dindes</v>
          </cell>
          <cell r="J225" t="str">
            <v>Milliers effectifs</v>
          </cell>
          <cell r="W225" t="str">
            <v>Cheptels-Productions Animales-Nombre de place de dindes</v>
          </cell>
        </row>
        <row r="226">
          <cell r="G226" t="str">
            <v>Cheptels</v>
          </cell>
          <cell r="H226" t="str">
            <v>Productions Animales</v>
          </cell>
          <cell r="I226" t="str">
            <v>Nombre de places de canards</v>
          </cell>
          <cell r="J226" t="str">
            <v>Milliers effectifs</v>
          </cell>
          <cell r="W226" t="str">
            <v>Cheptels-Productions Animales-Nombre de places de canards</v>
          </cell>
        </row>
        <row r="227">
          <cell r="G227" t="str">
            <v>Cheptels</v>
          </cell>
          <cell r="H227" t="str">
            <v>Productions Animales</v>
          </cell>
          <cell r="I227" t="str">
            <v>Nombre de places de porcs charcutiers</v>
          </cell>
          <cell r="J227" t="str">
            <v>Milliers effectifs</v>
          </cell>
          <cell r="W227" t="str">
            <v>Cheptels-Productions Animales-Nombre de places de porcs charcutiers</v>
          </cell>
        </row>
        <row r="228">
          <cell r="G228" t="str">
            <v>Cheptels</v>
          </cell>
          <cell r="H228" t="str">
            <v>Productions Animales</v>
          </cell>
          <cell r="I228" t="str">
            <v>Nombre de places de poules pondeuses</v>
          </cell>
          <cell r="J228" t="str">
            <v>Milliers effectifs</v>
          </cell>
          <cell r="W228" t="str">
            <v>Cheptels-Productions Animales-Nombre de places de poules pondeuses</v>
          </cell>
        </row>
        <row r="229">
          <cell r="G229" t="str">
            <v>Cheptels</v>
          </cell>
          <cell r="H229" t="str">
            <v>Productions Animales</v>
          </cell>
          <cell r="I229" t="str">
            <v>Nombre de places de poulets de chair</v>
          </cell>
          <cell r="J229" t="str">
            <v>Milliers effectifs</v>
          </cell>
          <cell r="W229" t="str">
            <v>Cheptels-Productions Animales-Nombre de places de poulets de chair</v>
          </cell>
        </row>
        <row r="230">
          <cell r="G230" t="str">
            <v>Cheptels</v>
          </cell>
          <cell r="H230" t="str">
            <v>Productions Animales</v>
          </cell>
          <cell r="I230" t="str">
            <v>Nombre de vaches total</v>
          </cell>
          <cell r="J230" t="str">
            <v>Milliers effectifs</v>
          </cell>
          <cell r="W230" t="str">
            <v>Cheptels-Productions Animales-Nombre de vaches total</v>
          </cell>
        </row>
        <row r="231">
          <cell r="G231" t="str">
            <v>Cheptels</v>
          </cell>
          <cell r="H231" t="str">
            <v>Productions Animales</v>
          </cell>
          <cell r="I231" t="str">
            <v>Production de lait</v>
          </cell>
          <cell r="J231" t="str">
            <v>Millions de litres</v>
          </cell>
          <cell r="W231" t="str">
            <v>Cheptels-Productions Animales-Production de lait</v>
          </cell>
        </row>
        <row r="232">
          <cell r="G232" t="str">
            <v>Cheptels</v>
          </cell>
          <cell r="H232" t="str">
            <v>Productions Animales</v>
          </cell>
          <cell r="I232" t="str">
            <v>Production de lait par vache laitière</v>
          </cell>
          <cell r="J232" t="str">
            <v>Milliers de litres par VL</v>
          </cell>
          <cell r="W232" t="str">
            <v>Cheptels-Productions Animales-Production de lait par vache laitière</v>
          </cell>
        </row>
        <row r="233">
          <cell r="G233" t="str">
            <v>Cheptels</v>
          </cell>
          <cell r="H233" t="str">
            <v>Productions Animales</v>
          </cell>
          <cell r="I233" t="str">
            <v>Production de poulet de chair par places</v>
          </cell>
          <cell r="J233" t="str">
            <v>kg carcasse /place</v>
          </cell>
          <cell r="W233" t="str">
            <v>Cheptels-Productions Animales-Production de poulet de chair par places</v>
          </cell>
        </row>
        <row r="234">
          <cell r="G234" t="str">
            <v>Cheptels</v>
          </cell>
          <cell r="H234" t="str">
            <v>Productions Animales</v>
          </cell>
          <cell r="I234" t="str">
            <v>Surfaces aquaculture, entomoculture et autres protéines alternatives</v>
          </cell>
          <cell r="J234" t="str">
            <v>kha</v>
          </cell>
          <cell r="W234" t="str">
            <v>Cheptels-Productions Animales-Surfaces aquaculture, entomoculture et autres protéines alternatives</v>
          </cell>
        </row>
        <row r="235">
          <cell r="G235" t="str">
            <v>Cheptels</v>
          </cell>
          <cell r="H235" t="str">
            <v>Productions Animales</v>
          </cell>
          <cell r="I235" t="str">
            <v>Vaches allaitantes</v>
          </cell>
          <cell r="J235" t="str">
            <v>Milliers effectifs</v>
          </cell>
          <cell r="W235" t="str">
            <v>Cheptels-Productions Animales-Vaches allaitantes</v>
          </cell>
        </row>
        <row r="236">
          <cell r="G236" t="str">
            <v>Cheptels</v>
          </cell>
          <cell r="H236" t="str">
            <v>Productions Animales</v>
          </cell>
          <cell r="I236" t="str">
            <v>Vaches laitières</v>
          </cell>
          <cell r="J236" t="str">
            <v>Milliers effectifs</v>
          </cell>
          <cell r="W236" t="str">
            <v>Cheptels-Productions Animales-Vaches laitières</v>
          </cell>
        </row>
        <row r="237">
          <cell r="G237" t="str">
            <v>Empreinte climatique</v>
          </cell>
          <cell r="H237" t="str">
            <v>Export</v>
          </cell>
          <cell r="I237" t="str">
            <v>Boissons alcooliques</v>
          </cell>
          <cell r="J237" t="str">
            <v>ktCO2eq</v>
          </cell>
          <cell r="W237" t="str">
            <v>Empreinte climatique-Export-Boissons alcooliques</v>
          </cell>
        </row>
        <row r="238">
          <cell r="G238" t="str">
            <v>Empreinte climatique</v>
          </cell>
          <cell r="H238" t="str">
            <v>Export</v>
          </cell>
          <cell r="I238" t="str">
            <v>Café, cacao, thé, épices, stimulants</v>
          </cell>
          <cell r="J238" t="str">
            <v>ktCO2eq</v>
          </cell>
          <cell r="W238" t="str">
            <v>Empreinte climatique-Export-Café, cacao, thé, épices, stimulants</v>
          </cell>
        </row>
        <row r="239">
          <cell r="G239" t="str">
            <v>Empreinte climatique</v>
          </cell>
          <cell r="H239" t="str">
            <v>Export</v>
          </cell>
          <cell r="I239" t="str">
            <v>Céréales et maîs</v>
          </cell>
          <cell r="J239" t="str">
            <v>ktCO2eq</v>
          </cell>
          <cell r="W239" t="str">
            <v>Empreinte climatique-Export-Céréales et maîs</v>
          </cell>
        </row>
        <row r="240">
          <cell r="G240" t="str">
            <v>Empreinte climatique</v>
          </cell>
          <cell r="H240" t="str">
            <v>Export</v>
          </cell>
          <cell r="I240" t="str">
            <v>Emissions de GES des exportations</v>
          </cell>
          <cell r="J240" t="str">
            <v>ktCO2eq</v>
          </cell>
          <cell r="W240" t="str">
            <v>Empreinte climatique-Export-Emissions de GES des exportations</v>
          </cell>
        </row>
        <row r="241">
          <cell r="G241" t="str">
            <v>Empreinte climatique</v>
          </cell>
          <cell r="H241" t="str">
            <v>Export</v>
          </cell>
          <cell r="I241" t="str">
            <v>Fruits et légumes</v>
          </cell>
          <cell r="J241" t="str">
            <v>ktCO2eq</v>
          </cell>
          <cell r="W241" t="str">
            <v>Empreinte climatique-Export-Fruits et légumes</v>
          </cell>
        </row>
        <row r="242">
          <cell r="G242" t="str">
            <v>Empreinte climatique</v>
          </cell>
          <cell r="H242" t="str">
            <v>Export</v>
          </cell>
          <cell r="I242" t="str">
            <v>Poissons et produits halieutiques</v>
          </cell>
          <cell r="J242" t="str">
            <v>ktCO2eq</v>
          </cell>
          <cell r="W242" t="str">
            <v>Empreinte climatique-Export-Poissons et produits halieutiques</v>
          </cell>
        </row>
        <row r="243">
          <cell r="G243" t="str">
            <v>Empreinte climatique</v>
          </cell>
          <cell r="H243" t="str">
            <v>Export</v>
          </cell>
          <cell r="I243" t="str">
            <v>Pommes de terre</v>
          </cell>
          <cell r="J243" t="str">
            <v>ktCO2eq</v>
          </cell>
          <cell r="W243" t="str">
            <v>Empreinte climatique-Export-Pommes de terre</v>
          </cell>
        </row>
        <row r="244">
          <cell r="G244" t="str">
            <v>Empreinte climatique</v>
          </cell>
          <cell r="H244" t="str">
            <v>Export</v>
          </cell>
          <cell r="I244" t="str">
            <v>Produits laitiers</v>
          </cell>
          <cell r="J244" t="str">
            <v>ktCO2eq</v>
          </cell>
          <cell r="W244" t="str">
            <v>Empreinte climatique-Export-Produits laitiers</v>
          </cell>
        </row>
        <row r="245">
          <cell r="G245" t="str">
            <v>Empreinte climatique</v>
          </cell>
          <cell r="H245" t="str">
            <v>Export</v>
          </cell>
          <cell r="I245" t="str">
            <v>Sucre</v>
          </cell>
          <cell r="J245" t="str">
            <v>ktCO2eq</v>
          </cell>
          <cell r="W245" t="str">
            <v>Empreinte climatique-Export-Sucre</v>
          </cell>
        </row>
        <row r="246">
          <cell r="G246" t="str">
            <v>Empreinte climatique</v>
          </cell>
          <cell r="H246" t="str">
            <v>Export</v>
          </cell>
          <cell r="I246" t="str">
            <v>Tourteaux, huiles, oléoprotéagineux</v>
          </cell>
          <cell r="J246" t="str">
            <v>ktCO2eq</v>
          </cell>
          <cell r="W246" t="str">
            <v>Empreinte climatique-Export-Tourteaux, huiles, oléoprotéagineux</v>
          </cell>
        </row>
        <row r="247">
          <cell r="G247" t="str">
            <v>Empreinte climatique</v>
          </cell>
          <cell r="H247" t="str">
            <v>Export</v>
          </cell>
          <cell r="I247" t="str">
            <v>Viande, abats, graisses animales, œufs</v>
          </cell>
          <cell r="J247" t="str">
            <v>ktCO2eq</v>
          </cell>
          <cell r="W247" t="str">
            <v>Empreinte climatique-Export-Viande, abats, graisses animales, œufs</v>
          </cell>
        </row>
        <row r="248">
          <cell r="G248" t="str">
            <v>Empreinte climatique</v>
          </cell>
          <cell r="H248" t="str">
            <v>Import</v>
          </cell>
          <cell r="I248" t="str">
            <v>Boissons alcooliques</v>
          </cell>
          <cell r="J248" t="str">
            <v>ktCO2eq</v>
          </cell>
          <cell r="W248" t="str">
            <v>Empreinte climatique-Import-Boissons alcooliques</v>
          </cell>
        </row>
        <row r="249">
          <cell r="G249" t="str">
            <v>Empreinte climatique</v>
          </cell>
          <cell r="H249" t="str">
            <v>Import</v>
          </cell>
          <cell r="I249" t="str">
            <v>Café, cacao, thé, épices, stimulants</v>
          </cell>
          <cell r="J249" t="str">
            <v>ktCO2eq</v>
          </cell>
          <cell r="W249" t="str">
            <v>Empreinte climatique-Import-Café, cacao, thé, épices, stimulants</v>
          </cell>
        </row>
        <row r="250">
          <cell r="G250" t="str">
            <v>Empreinte climatique</v>
          </cell>
          <cell r="H250" t="str">
            <v>Import</v>
          </cell>
          <cell r="I250" t="str">
            <v>Céréales et maîs</v>
          </cell>
          <cell r="J250" t="str">
            <v>ktCO2eq</v>
          </cell>
          <cell r="W250" t="str">
            <v>Empreinte climatique-Import-Céréales et maîs</v>
          </cell>
        </row>
        <row r="251">
          <cell r="G251" t="str">
            <v>Empreinte climatique</v>
          </cell>
          <cell r="H251" t="str">
            <v>Import</v>
          </cell>
          <cell r="I251" t="str">
            <v>Emissions de GES des importations</v>
          </cell>
          <cell r="J251" t="str">
            <v>ktCO2eq</v>
          </cell>
          <cell r="W251" t="str">
            <v>Empreinte climatique-Import-Emissions de GES des importations</v>
          </cell>
        </row>
        <row r="252">
          <cell r="G252" t="str">
            <v>Empreinte climatique</v>
          </cell>
          <cell r="H252" t="str">
            <v>Import</v>
          </cell>
          <cell r="I252" t="str">
            <v>Fruits et légumes</v>
          </cell>
          <cell r="J252" t="str">
            <v>ktCO2eq</v>
          </cell>
          <cell r="W252" t="str">
            <v>Empreinte climatique-Import-Fruits et légumes</v>
          </cell>
        </row>
        <row r="253">
          <cell r="G253" t="str">
            <v>Empreinte climatique</v>
          </cell>
          <cell r="H253" t="str">
            <v>Import</v>
          </cell>
          <cell r="I253" t="str">
            <v>Poissons et produits halieutiques</v>
          </cell>
          <cell r="J253" t="str">
            <v>ktCO2eq</v>
          </cell>
          <cell r="W253" t="str">
            <v>Empreinte climatique-Import-Poissons et produits halieutiques</v>
          </cell>
        </row>
        <row r="254">
          <cell r="G254" t="str">
            <v>Empreinte climatique</v>
          </cell>
          <cell r="H254" t="str">
            <v>Import</v>
          </cell>
          <cell r="I254" t="str">
            <v>Pommes de terre</v>
          </cell>
          <cell r="J254" t="str">
            <v>ktCO2eq</v>
          </cell>
          <cell r="W254" t="str">
            <v>Empreinte climatique-Import-Pommes de terre</v>
          </cell>
        </row>
        <row r="255">
          <cell r="G255" t="str">
            <v>Empreinte climatique</v>
          </cell>
          <cell r="H255" t="str">
            <v>Import</v>
          </cell>
          <cell r="I255" t="str">
            <v>Produits laitiers</v>
          </cell>
          <cell r="J255" t="str">
            <v>ktCO2eq</v>
          </cell>
          <cell r="W255" t="str">
            <v>Empreinte climatique-Import-Produits laitiers</v>
          </cell>
        </row>
        <row r="256">
          <cell r="G256" t="str">
            <v>Empreinte climatique</v>
          </cell>
          <cell r="H256" t="str">
            <v>Import</v>
          </cell>
          <cell r="I256" t="str">
            <v>Sucre</v>
          </cell>
          <cell r="J256" t="str">
            <v>ktCO2eq</v>
          </cell>
          <cell r="W256" t="str">
            <v>Empreinte climatique-Import-Sucre</v>
          </cell>
        </row>
        <row r="257">
          <cell r="G257" t="str">
            <v>Empreinte climatique</v>
          </cell>
          <cell r="H257" t="str">
            <v>Import</v>
          </cell>
          <cell r="I257" t="str">
            <v>Tourteaux, huiles, oléoprotéagineux</v>
          </cell>
          <cell r="J257" t="str">
            <v>ktCO2eq</v>
          </cell>
          <cell r="W257" t="str">
            <v>Empreinte climatique-Import-Tourteaux, huiles, oléoprotéagineux</v>
          </cell>
        </row>
        <row r="258">
          <cell r="G258" t="str">
            <v>Empreinte climatique</v>
          </cell>
          <cell r="H258" t="str">
            <v>Import</v>
          </cell>
          <cell r="I258" t="str">
            <v>Viande, abats, graisses animales, œufs</v>
          </cell>
          <cell r="J258" t="str">
            <v>ktCO2eq</v>
          </cell>
          <cell r="W258" t="str">
            <v>Empreinte climatique-Import-Viande, abats, graisses animales, œufs</v>
          </cell>
        </row>
        <row r="259">
          <cell r="G259" t="str">
            <v>Empreinte climatique</v>
          </cell>
          <cell r="H259" t="str">
            <v>Productions Finales</v>
          </cell>
          <cell r="I259" t="str">
            <v>Boissons alcooliques</v>
          </cell>
          <cell r="J259" t="str">
            <v>ktCO2eq</v>
          </cell>
          <cell r="W259" t="str">
            <v>Empreinte climatique-Productions Finales-Boissons alcooliques</v>
          </cell>
        </row>
        <row r="260">
          <cell r="G260" t="str">
            <v>Empreinte climatique</v>
          </cell>
          <cell r="H260" t="str">
            <v>Productions Finales</v>
          </cell>
          <cell r="I260" t="str">
            <v>Café, cacao, thé, épices, stimulants</v>
          </cell>
          <cell r="J260" t="str">
            <v>ktCO2eq</v>
          </cell>
          <cell r="W260" t="str">
            <v>Empreinte climatique-Productions Finales-Café, cacao, thé, épices, stimulants</v>
          </cell>
        </row>
        <row r="261">
          <cell r="G261" t="str">
            <v>Empreinte climatique</v>
          </cell>
          <cell r="H261" t="str">
            <v>Productions Finales</v>
          </cell>
          <cell r="I261" t="str">
            <v>Céréales et maîs</v>
          </cell>
          <cell r="J261" t="str">
            <v>ktCO2eq</v>
          </cell>
          <cell r="W261" t="str">
            <v>Empreinte climatique-Productions Finales-Céréales et maîs</v>
          </cell>
        </row>
        <row r="262">
          <cell r="G262" t="str">
            <v>Empreinte climatique</v>
          </cell>
          <cell r="H262" t="str">
            <v>Productions Finales</v>
          </cell>
          <cell r="I262" t="str">
            <v>Emissions de GES dues aux productions</v>
          </cell>
          <cell r="J262" t="str">
            <v>ktCO2eq</v>
          </cell>
          <cell r="W262" t="str">
            <v>Empreinte climatique-Productions Finales-Emissions de GES dues aux productions</v>
          </cell>
        </row>
        <row r="263">
          <cell r="G263" t="str">
            <v>Empreinte climatique</v>
          </cell>
          <cell r="H263" t="str">
            <v>Productions Finales</v>
          </cell>
          <cell r="I263" t="str">
            <v>Fruits et légumes</v>
          </cell>
          <cell r="J263" t="str">
            <v>ktCO2eq</v>
          </cell>
          <cell r="W263" t="str">
            <v>Empreinte climatique-Productions Finales-Fruits et légumes</v>
          </cell>
        </row>
        <row r="264">
          <cell r="G264" t="str">
            <v>Empreinte climatique</v>
          </cell>
          <cell r="H264" t="str">
            <v>Productions Finales</v>
          </cell>
          <cell r="I264" t="str">
            <v>Poissons et produits halieutiques</v>
          </cell>
          <cell r="J264" t="str">
            <v>ktCO2eq</v>
          </cell>
          <cell r="W264" t="str">
            <v>Empreinte climatique-Productions Finales-Poissons et produits halieutiques</v>
          </cell>
        </row>
        <row r="265">
          <cell r="G265" t="str">
            <v>Empreinte climatique</v>
          </cell>
          <cell r="H265" t="str">
            <v>Productions Finales</v>
          </cell>
          <cell r="I265" t="str">
            <v>Pommes de terre</v>
          </cell>
          <cell r="J265" t="str">
            <v>ktCO2eq</v>
          </cell>
          <cell r="W265" t="str">
            <v>Empreinte climatique-Productions Finales-Pommes de terre</v>
          </cell>
        </row>
        <row r="266">
          <cell r="G266" t="str">
            <v>Empreinte climatique</v>
          </cell>
          <cell r="H266" t="str">
            <v>Productions Finales</v>
          </cell>
          <cell r="I266" t="str">
            <v>Produits laitiers</v>
          </cell>
          <cell r="J266" t="str">
            <v>ktCO2eq</v>
          </cell>
          <cell r="W266" t="str">
            <v>Empreinte climatique-Productions Finales-Produits laitiers</v>
          </cell>
        </row>
        <row r="267">
          <cell r="G267" t="str">
            <v>Empreinte climatique</v>
          </cell>
          <cell r="H267" t="str">
            <v>Productions Finales</v>
          </cell>
          <cell r="I267" t="str">
            <v>Sucre</v>
          </cell>
          <cell r="J267" t="str">
            <v>ktCO2eq</v>
          </cell>
          <cell r="W267" t="str">
            <v>Empreinte climatique-Productions Finales-Sucre</v>
          </cell>
        </row>
        <row r="268">
          <cell r="G268" t="str">
            <v>Empreinte climatique</v>
          </cell>
          <cell r="H268" t="str">
            <v>Productions Finales</v>
          </cell>
          <cell r="I268" t="str">
            <v>Tourteaux, huiles, oléoprotéagineux</v>
          </cell>
          <cell r="J268" t="str">
            <v>ktCO2eq</v>
          </cell>
          <cell r="W268" t="str">
            <v>Empreinte climatique-Productions Finales-Tourteaux, huiles, oléoprotéagineux</v>
          </cell>
        </row>
        <row r="269">
          <cell r="G269" t="str">
            <v>Empreinte climatique</v>
          </cell>
          <cell r="H269" t="str">
            <v>Productions Finales</v>
          </cell>
          <cell r="I269" t="str">
            <v>Viande, abats, graisses animales, œufs</v>
          </cell>
          <cell r="J269" t="str">
            <v>ktCO2eq</v>
          </cell>
          <cell r="W269" t="str">
            <v>Empreinte climatique-Productions Finales-Viande, abats, graisses animales, œufs</v>
          </cell>
        </row>
        <row r="270">
          <cell r="G270" t="str">
            <v>Flux bruts export et import</v>
          </cell>
          <cell r="H270" t="str">
            <v>Flux bruts exportés</v>
          </cell>
          <cell r="I270" t="str">
            <v>Ananas</v>
          </cell>
          <cell r="J270" t="str">
            <v>kt</v>
          </cell>
          <cell r="W270" t="str">
            <v>Flux bruts export et import-Flux bruts exportés-Ananas</v>
          </cell>
        </row>
        <row r="271">
          <cell r="G271" t="str">
            <v>Flux bruts export et import</v>
          </cell>
          <cell r="H271" t="str">
            <v>Flux bruts exportés</v>
          </cell>
          <cell r="I271" t="str">
            <v>Banane</v>
          </cell>
          <cell r="J271" t="str">
            <v>kt</v>
          </cell>
          <cell r="W271" t="str">
            <v>Flux bruts export et import-Flux bruts exportés-Banane</v>
          </cell>
        </row>
        <row r="272">
          <cell r="G272" t="str">
            <v>Flux bruts export et import</v>
          </cell>
          <cell r="H272" t="str">
            <v>Flux bruts exportés</v>
          </cell>
          <cell r="I272" t="str">
            <v>Bière</v>
          </cell>
          <cell r="J272" t="str">
            <v>kt</v>
          </cell>
          <cell r="W272" t="str">
            <v>Flux bruts export et import-Flux bruts exportés-Bière</v>
          </cell>
        </row>
        <row r="273">
          <cell r="G273" t="str">
            <v>Flux bruts export et import</v>
          </cell>
          <cell r="H273" t="str">
            <v>Flux bruts exportés</v>
          </cell>
          <cell r="I273" t="str">
            <v>Blé</v>
          </cell>
          <cell r="J273" t="str">
            <v>kt</v>
          </cell>
          <cell r="W273" t="str">
            <v>Flux bruts export et import-Flux bruts exportés-Blé</v>
          </cell>
        </row>
        <row r="274">
          <cell r="G274" t="str">
            <v>Flux bruts export et import</v>
          </cell>
          <cell r="H274" t="str">
            <v>Flux bruts exportés</v>
          </cell>
          <cell r="I274" t="str">
            <v>Boissons Alcooliques</v>
          </cell>
          <cell r="J274" t="str">
            <v>kt</v>
          </cell>
          <cell r="W274" t="str">
            <v>Flux bruts export et import-Flux bruts exportés-Boissons Alcooliques</v>
          </cell>
        </row>
        <row r="275">
          <cell r="G275" t="str">
            <v>Flux bruts export et import</v>
          </cell>
          <cell r="H275" t="str">
            <v>Flux bruts exportés</v>
          </cell>
          <cell r="I275" t="str">
            <v>Café</v>
          </cell>
          <cell r="J275" t="str">
            <v>kt</v>
          </cell>
          <cell r="W275" t="str">
            <v>Flux bruts export et import-Flux bruts exportés-Café</v>
          </cell>
        </row>
        <row r="276">
          <cell r="G276" t="str">
            <v>Flux bruts export et import</v>
          </cell>
          <cell r="H276" t="str">
            <v>Flux bruts exportés</v>
          </cell>
          <cell r="I276" t="str">
            <v>Cèrèales - Excl Bière</v>
          </cell>
          <cell r="J276" t="str">
            <v>kt</v>
          </cell>
          <cell r="W276" t="str">
            <v>Flux bruts export et import-Flux bruts exportés-Cèrèales - Excl Bière</v>
          </cell>
        </row>
        <row r="277">
          <cell r="G277" t="str">
            <v>Flux bruts export et import</v>
          </cell>
          <cell r="H277" t="str">
            <v>Flux bruts exportés</v>
          </cell>
          <cell r="I277" t="str">
            <v>Feve de Cacao</v>
          </cell>
          <cell r="J277" t="str">
            <v>kt</v>
          </cell>
          <cell r="W277" t="str">
            <v>Flux bruts export et import-Flux bruts exportés-Feve de Cacao</v>
          </cell>
        </row>
        <row r="278">
          <cell r="G278" t="str">
            <v>Flux bruts export et import</v>
          </cell>
          <cell r="H278" t="str">
            <v>Flux bruts exportés</v>
          </cell>
          <cell r="I278" t="str">
            <v>Fruit Coque + (Total)</v>
          </cell>
          <cell r="J278" t="str">
            <v>kt</v>
          </cell>
          <cell r="W278" t="str">
            <v>Flux bruts export et import-Flux bruts exportés-Fruit Coque + (Total)</v>
          </cell>
        </row>
        <row r="279">
          <cell r="G279" t="str">
            <v>Flux bruts export et import</v>
          </cell>
          <cell r="H279" t="str">
            <v>Flux bruts exportés</v>
          </cell>
          <cell r="I279" t="str">
            <v>Fruits</v>
          </cell>
          <cell r="J279" t="str">
            <v>kt</v>
          </cell>
          <cell r="W279" t="str">
            <v>Flux bruts export et import-Flux bruts exportés-Fruits</v>
          </cell>
        </row>
        <row r="280">
          <cell r="G280" t="str">
            <v>Flux bruts export et import</v>
          </cell>
          <cell r="H280" t="str">
            <v>Flux bruts exportés</v>
          </cell>
          <cell r="I280" t="str">
            <v>Graines Colza/Moutarde</v>
          </cell>
          <cell r="J280" t="str">
            <v>kt</v>
          </cell>
          <cell r="W280" t="str">
            <v>Flux bruts export et import-Flux bruts exportés-Graines Colza/Moutarde</v>
          </cell>
        </row>
        <row r="281">
          <cell r="G281" t="str">
            <v>Flux bruts export et import</v>
          </cell>
          <cell r="H281" t="str">
            <v>Flux bruts exportés</v>
          </cell>
          <cell r="I281" t="str">
            <v>Graines de Tournesol</v>
          </cell>
          <cell r="J281" t="str">
            <v>kt</v>
          </cell>
          <cell r="W281" t="str">
            <v>Flux bruts export et import-Flux bruts exportés-Graines de Tournesol</v>
          </cell>
        </row>
        <row r="282">
          <cell r="G282" t="str">
            <v>Flux bruts export et import</v>
          </cell>
          <cell r="H282" t="str">
            <v>Flux bruts exportés</v>
          </cell>
          <cell r="I282" t="str">
            <v>Graisses Animales</v>
          </cell>
          <cell r="J282" t="str">
            <v>kt</v>
          </cell>
          <cell r="W282" t="str">
            <v>Flux bruts export et import-Flux bruts exportés-Graisses Animales</v>
          </cell>
        </row>
        <row r="283">
          <cell r="G283" t="str">
            <v>Flux bruts export et import</v>
          </cell>
          <cell r="H283" t="str">
            <v>Flux bruts exportés</v>
          </cell>
          <cell r="I283" t="str">
            <v>Huiles</v>
          </cell>
          <cell r="J283" t="str">
            <v>kt</v>
          </cell>
          <cell r="W283" t="str">
            <v>Flux bruts export et import-Flux bruts exportés-Huiles</v>
          </cell>
        </row>
        <row r="284">
          <cell r="G284" t="str">
            <v>Flux bruts export et import</v>
          </cell>
          <cell r="H284" t="str">
            <v>Flux bruts exportés</v>
          </cell>
          <cell r="I284" t="str">
            <v>Lait - Excl Beurre</v>
          </cell>
          <cell r="J284" t="str">
            <v>kt</v>
          </cell>
          <cell r="W284" t="str">
            <v>Flux bruts export et import-Flux bruts exportés-Lait - Excl Beurre</v>
          </cell>
        </row>
        <row r="285">
          <cell r="G285" t="str">
            <v>Flux bruts export et import</v>
          </cell>
          <cell r="H285" t="str">
            <v>Flux bruts exportés</v>
          </cell>
          <cell r="I285" t="str">
            <v>Légumes</v>
          </cell>
          <cell r="J285" t="str">
            <v>kt</v>
          </cell>
          <cell r="W285" t="str">
            <v>Flux bruts export et import-Flux bruts exportés-Légumes</v>
          </cell>
        </row>
        <row r="286">
          <cell r="G286" t="str">
            <v>Flux bruts export et import</v>
          </cell>
          <cell r="H286" t="str">
            <v>Flux bruts exportés</v>
          </cell>
          <cell r="I286" t="str">
            <v>Légumineuses</v>
          </cell>
          <cell r="J286" t="str">
            <v>kt</v>
          </cell>
          <cell r="W286" t="str">
            <v>Flux bruts export et import-Flux bruts exportés-Légumineuses</v>
          </cell>
        </row>
        <row r="287">
          <cell r="G287" t="str">
            <v>Flux bruts export et import</v>
          </cell>
          <cell r="H287" t="str">
            <v>Flux bruts exportés</v>
          </cell>
          <cell r="I287" t="str">
            <v>Maïs</v>
          </cell>
          <cell r="J287" t="str">
            <v>kt</v>
          </cell>
          <cell r="W287" t="str">
            <v>Flux bruts export et import-Flux bruts exportés-Maïs</v>
          </cell>
        </row>
        <row r="288">
          <cell r="G288" t="str">
            <v>Flux bruts export et import</v>
          </cell>
          <cell r="H288" t="str">
            <v>Flux bruts exportés</v>
          </cell>
          <cell r="I288" t="str">
            <v>Œufs</v>
          </cell>
          <cell r="J288" t="str">
            <v>kt</v>
          </cell>
          <cell r="W288" t="str">
            <v>Flux bruts export et import-Flux bruts exportés-Œufs</v>
          </cell>
        </row>
        <row r="289">
          <cell r="G289" t="str">
            <v>Flux bruts export et import</v>
          </cell>
          <cell r="H289" t="str">
            <v>Flux bruts exportés</v>
          </cell>
          <cell r="I289" t="str">
            <v>Oignons</v>
          </cell>
          <cell r="J289" t="str">
            <v>kt</v>
          </cell>
          <cell r="W289" t="str">
            <v>Flux bruts export et import-Flux bruts exportés-Oignons</v>
          </cell>
        </row>
        <row r="290">
          <cell r="G290" t="str">
            <v>Flux bruts export et import</v>
          </cell>
          <cell r="H290" t="str">
            <v>Flux bruts exportés</v>
          </cell>
          <cell r="I290" t="str">
            <v>Oranges, Mandarines</v>
          </cell>
          <cell r="J290" t="str">
            <v>kt</v>
          </cell>
          <cell r="W290" t="str">
            <v>Flux bruts export et import-Flux bruts exportés-Oranges, Mandarines</v>
          </cell>
        </row>
        <row r="291">
          <cell r="G291" t="str">
            <v>Flux bruts export et import</v>
          </cell>
          <cell r="H291" t="str">
            <v>Flux bruts exportés</v>
          </cell>
          <cell r="I291" t="str">
            <v>Orge</v>
          </cell>
          <cell r="J291" t="str">
            <v>kt</v>
          </cell>
          <cell r="W291" t="str">
            <v>Flux bruts export et import-Flux bruts exportés-Orge</v>
          </cell>
        </row>
        <row r="292">
          <cell r="G292" t="str">
            <v>Flux bruts export et import</v>
          </cell>
          <cell r="H292" t="str">
            <v>Flux bruts exportés</v>
          </cell>
          <cell r="I292" t="str">
            <v>Plant Oleiferes + (Total)</v>
          </cell>
          <cell r="J292" t="str">
            <v>kt</v>
          </cell>
          <cell r="W292" t="str">
            <v>Flux bruts export et import-Flux bruts exportés-Plant Oleiferes + (Total)</v>
          </cell>
        </row>
        <row r="293">
          <cell r="G293" t="str">
            <v>Flux bruts export et import</v>
          </cell>
          <cell r="H293" t="str">
            <v>Flux bruts exportés</v>
          </cell>
          <cell r="I293" t="str">
            <v>Poisson &amp; Fruits de Mer</v>
          </cell>
          <cell r="J293" t="str">
            <v>kt</v>
          </cell>
          <cell r="W293" t="str">
            <v>Flux bruts export et import-Flux bruts exportés-Poisson &amp; Fruits de Mer</v>
          </cell>
        </row>
        <row r="294">
          <cell r="G294" t="str">
            <v>Flux bruts export et import</v>
          </cell>
          <cell r="H294" t="str">
            <v>Flux bruts exportés</v>
          </cell>
          <cell r="I294" t="str">
            <v>Pommes</v>
          </cell>
          <cell r="J294" t="str">
            <v>kt</v>
          </cell>
          <cell r="W294" t="str">
            <v>Flux bruts export et import-Flux bruts exportés-Pommes</v>
          </cell>
        </row>
        <row r="295">
          <cell r="G295" t="str">
            <v>Flux bruts export et import</v>
          </cell>
          <cell r="H295" t="str">
            <v>Flux bruts exportés</v>
          </cell>
          <cell r="I295" t="str">
            <v>Pommes de terre</v>
          </cell>
          <cell r="J295" t="str">
            <v>kt</v>
          </cell>
          <cell r="W295" t="str">
            <v>Flux bruts export et import-Flux bruts exportés-Pommes de terre</v>
          </cell>
        </row>
        <row r="296">
          <cell r="G296" t="str">
            <v>Flux bruts export et import</v>
          </cell>
          <cell r="H296" t="str">
            <v>Flux bruts exportés</v>
          </cell>
          <cell r="I296" t="str">
            <v>Soja</v>
          </cell>
          <cell r="J296" t="str">
            <v>kt</v>
          </cell>
          <cell r="W296" t="str">
            <v>Flux bruts export et import-Flux bruts exportés-Soja</v>
          </cell>
        </row>
        <row r="297">
          <cell r="G297" t="str">
            <v>Flux bruts export et import</v>
          </cell>
          <cell r="H297" t="str">
            <v>Flux bruts exportés</v>
          </cell>
          <cell r="I297" t="str">
            <v>Stimulants + (Total)</v>
          </cell>
          <cell r="J297" t="str">
            <v>kt</v>
          </cell>
          <cell r="W297" t="str">
            <v>Flux bruts export et import-Flux bruts exportés-Stimulants + (Total)</v>
          </cell>
        </row>
        <row r="298">
          <cell r="G298" t="str">
            <v>Flux bruts export et import</v>
          </cell>
          <cell r="H298" t="str">
            <v>Flux bruts exportés</v>
          </cell>
          <cell r="I298" t="str">
            <v>Sucre</v>
          </cell>
          <cell r="J298" t="str">
            <v>kt</v>
          </cell>
          <cell r="W298" t="str">
            <v>Flux bruts export et import-Flux bruts exportés-Sucre</v>
          </cell>
        </row>
        <row r="299">
          <cell r="G299" t="str">
            <v>Flux bruts export et import</v>
          </cell>
          <cell r="H299" t="str">
            <v>Flux bruts exportés</v>
          </cell>
          <cell r="I299" t="str">
            <v>Tomates</v>
          </cell>
          <cell r="J299" t="str">
            <v>kt</v>
          </cell>
          <cell r="W299" t="str">
            <v>Flux bruts export et import-Flux bruts exportés-Tomates</v>
          </cell>
        </row>
        <row r="300">
          <cell r="G300" t="str">
            <v>Flux bruts export et import</v>
          </cell>
          <cell r="H300" t="str">
            <v>Flux bruts exportés</v>
          </cell>
          <cell r="I300" t="str">
            <v>Tourteaux et son</v>
          </cell>
          <cell r="J300" t="str">
            <v>kt</v>
          </cell>
          <cell r="W300" t="str">
            <v>Flux bruts export et import-Flux bruts exportés-Tourteaux et son</v>
          </cell>
        </row>
        <row r="301">
          <cell r="G301" t="str">
            <v>Flux bruts export et import</v>
          </cell>
          <cell r="H301" t="str">
            <v>Flux bruts exportés</v>
          </cell>
          <cell r="I301" t="str">
            <v>Viande</v>
          </cell>
          <cell r="J301" t="str">
            <v>kt</v>
          </cell>
          <cell r="W301" t="str">
            <v>Flux bruts export et import-Flux bruts exportés-Viande</v>
          </cell>
        </row>
        <row r="302">
          <cell r="G302" t="str">
            <v>Flux bruts export et import</v>
          </cell>
          <cell r="H302" t="str">
            <v>Flux bruts exportés</v>
          </cell>
          <cell r="I302" t="str">
            <v>Viande d'Ovins/Caprins</v>
          </cell>
          <cell r="J302" t="str">
            <v>kt</v>
          </cell>
          <cell r="W302" t="str">
            <v>Flux bruts export et import-Flux bruts exportés-Viande d'Ovins/Caprins</v>
          </cell>
        </row>
        <row r="303">
          <cell r="G303" t="str">
            <v>Flux bruts export et import</v>
          </cell>
          <cell r="H303" t="str">
            <v>Flux bruts exportés</v>
          </cell>
          <cell r="I303" t="str">
            <v>Viande de Bovins</v>
          </cell>
          <cell r="J303" t="str">
            <v>kt</v>
          </cell>
          <cell r="W303" t="str">
            <v>Flux bruts export et import-Flux bruts exportés-Viande de Bovins</v>
          </cell>
        </row>
        <row r="304">
          <cell r="G304" t="str">
            <v>Flux bruts export et import</v>
          </cell>
          <cell r="H304" t="str">
            <v>Flux bruts exportés</v>
          </cell>
          <cell r="I304" t="str">
            <v>Viande de Suides</v>
          </cell>
          <cell r="J304" t="str">
            <v>kt</v>
          </cell>
          <cell r="W304" t="str">
            <v>Flux bruts export et import-Flux bruts exportés-Viande de Suides</v>
          </cell>
        </row>
        <row r="305">
          <cell r="G305" t="str">
            <v>Flux bruts export et import</v>
          </cell>
          <cell r="H305" t="str">
            <v>Flux bruts exportés</v>
          </cell>
          <cell r="I305" t="str">
            <v>Viande de Volailles</v>
          </cell>
          <cell r="J305" t="str">
            <v>kt</v>
          </cell>
          <cell r="W305" t="str">
            <v>Flux bruts export et import-Flux bruts exportés-Viande de Volailles</v>
          </cell>
        </row>
        <row r="306">
          <cell r="G306" t="str">
            <v>Flux bruts export et import</v>
          </cell>
          <cell r="H306" t="str">
            <v>Flux bruts exportés</v>
          </cell>
          <cell r="I306" t="str">
            <v>Vin</v>
          </cell>
          <cell r="J306" t="str">
            <v>kt</v>
          </cell>
          <cell r="W306" t="str">
            <v>Flux bruts export et import-Flux bruts exportés-Vin</v>
          </cell>
        </row>
        <row r="307">
          <cell r="G307" t="str">
            <v>Flux bruts export et import</v>
          </cell>
          <cell r="H307" t="str">
            <v>Flux bruts importés</v>
          </cell>
          <cell r="I307" t="str">
            <v>Ananas</v>
          </cell>
          <cell r="J307" t="str">
            <v>kt</v>
          </cell>
          <cell r="W307" t="str">
            <v>Flux bruts export et import-Flux bruts importés-Ananas</v>
          </cell>
        </row>
        <row r="308">
          <cell r="G308" t="str">
            <v>Flux bruts export et import</v>
          </cell>
          <cell r="H308" t="str">
            <v>Flux bruts importés</v>
          </cell>
          <cell r="I308" t="str">
            <v>Banane</v>
          </cell>
          <cell r="J308" t="str">
            <v>kt</v>
          </cell>
          <cell r="W308" t="str">
            <v>Flux bruts export et import-Flux bruts importés-Banane</v>
          </cell>
        </row>
        <row r="309">
          <cell r="G309" t="str">
            <v>Flux bruts export et import</v>
          </cell>
          <cell r="H309" t="str">
            <v>Flux bruts importés</v>
          </cell>
          <cell r="I309" t="str">
            <v>Bière</v>
          </cell>
          <cell r="J309" t="str">
            <v>kt</v>
          </cell>
          <cell r="W309" t="str">
            <v>Flux bruts export et import-Flux bruts importés-Bière</v>
          </cell>
        </row>
        <row r="310">
          <cell r="G310" t="str">
            <v>Flux bruts export et import</v>
          </cell>
          <cell r="H310" t="str">
            <v>Flux bruts importés</v>
          </cell>
          <cell r="I310" t="str">
            <v>Blé</v>
          </cell>
          <cell r="J310" t="str">
            <v>kt</v>
          </cell>
          <cell r="W310" t="str">
            <v>Flux bruts export et import-Flux bruts importés-Blé</v>
          </cell>
        </row>
        <row r="311">
          <cell r="G311" t="str">
            <v>Flux bruts export et import</v>
          </cell>
          <cell r="H311" t="str">
            <v>Flux bruts importés</v>
          </cell>
          <cell r="I311" t="str">
            <v>Boissons Alcooliques</v>
          </cell>
          <cell r="J311" t="str">
            <v>kt</v>
          </cell>
          <cell r="W311" t="str">
            <v>Flux bruts export et import-Flux bruts importés-Boissons Alcooliques</v>
          </cell>
        </row>
        <row r="312">
          <cell r="G312" t="str">
            <v>Flux bruts export et import</v>
          </cell>
          <cell r="H312" t="str">
            <v>Flux bruts importés</v>
          </cell>
          <cell r="I312" t="str">
            <v>Café</v>
          </cell>
          <cell r="J312" t="str">
            <v>kt</v>
          </cell>
          <cell r="W312" t="str">
            <v>Flux bruts export et import-Flux bruts importés-Café</v>
          </cell>
        </row>
        <row r="313">
          <cell r="G313" t="str">
            <v>Flux bruts export et import</v>
          </cell>
          <cell r="H313" t="str">
            <v>Flux bruts importés</v>
          </cell>
          <cell r="I313" t="str">
            <v>Cèrèales - Excl Bière</v>
          </cell>
          <cell r="J313" t="str">
            <v>kt</v>
          </cell>
          <cell r="W313" t="str">
            <v>Flux bruts export et import-Flux bruts importés-Cèrèales - Excl Bière</v>
          </cell>
        </row>
        <row r="314">
          <cell r="G314" t="str">
            <v>Flux bruts export et import</v>
          </cell>
          <cell r="H314" t="str">
            <v>Flux bruts importés</v>
          </cell>
          <cell r="I314" t="str">
            <v>Feve de Cacao</v>
          </cell>
          <cell r="J314" t="str">
            <v>kt</v>
          </cell>
          <cell r="W314" t="str">
            <v>Flux bruts export et import-Flux bruts importés-Feve de Cacao</v>
          </cell>
        </row>
        <row r="315">
          <cell r="G315" t="str">
            <v>Flux bruts export et import</v>
          </cell>
          <cell r="H315" t="str">
            <v>Flux bruts importés</v>
          </cell>
          <cell r="I315" t="str">
            <v>Fruit Coque + (Total)</v>
          </cell>
          <cell r="J315" t="str">
            <v>kt</v>
          </cell>
          <cell r="W315" t="str">
            <v>Flux bruts export et import-Flux bruts importés-Fruit Coque + (Total)</v>
          </cell>
        </row>
        <row r="316">
          <cell r="G316" t="str">
            <v>Flux bruts export et import</v>
          </cell>
          <cell r="H316" t="str">
            <v>Flux bruts importés</v>
          </cell>
          <cell r="I316" t="str">
            <v>Fruits</v>
          </cell>
          <cell r="J316" t="str">
            <v>kt</v>
          </cell>
          <cell r="W316" t="str">
            <v>Flux bruts export et import-Flux bruts importés-Fruits</v>
          </cell>
        </row>
        <row r="317">
          <cell r="G317" t="str">
            <v>Flux bruts export et import</v>
          </cell>
          <cell r="H317" t="str">
            <v>Flux bruts importés</v>
          </cell>
          <cell r="I317" t="str">
            <v>Graines Colza/Moutarde</v>
          </cell>
          <cell r="J317" t="str">
            <v>kt</v>
          </cell>
          <cell r="W317" t="str">
            <v>Flux bruts export et import-Flux bruts importés-Graines Colza/Moutarde</v>
          </cell>
        </row>
        <row r="318">
          <cell r="G318" t="str">
            <v>Flux bruts export et import</v>
          </cell>
          <cell r="H318" t="str">
            <v>Flux bruts importés</v>
          </cell>
          <cell r="I318" t="str">
            <v>Graines de Tournesol</v>
          </cell>
          <cell r="J318" t="str">
            <v>kt</v>
          </cell>
          <cell r="W318" t="str">
            <v>Flux bruts export et import-Flux bruts importés-Graines de Tournesol</v>
          </cell>
        </row>
        <row r="319">
          <cell r="G319" t="str">
            <v>Flux bruts export et import</v>
          </cell>
          <cell r="H319" t="str">
            <v>Flux bruts importés</v>
          </cell>
          <cell r="I319" t="str">
            <v>Graisses Animales</v>
          </cell>
          <cell r="J319" t="str">
            <v>kt</v>
          </cell>
          <cell r="W319" t="str">
            <v>Flux bruts export et import-Flux bruts importés-Graisses Animales</v>
          </cell>
        </row>
        <row r="320">
          <cell r="G320" t="str">
            <v>Flux bruts export et import</v>
          </cell>
          <cell r="H320" t="str">
            <v>Flux bruts importés</v>
          </cell>
          <cell r="I320" t="str">
            <v>Huiles</v>
          </cell>
          <cell r="J320" t="str">
            <v>kt</v>
          </cell>
          <cell r="W320" t="str">
            <v>Flux bruts export et import-Flux bruts importés-Huiles</v>
          </cell>
        </row>
        <row r="321">
          <cell r="G321" t="str">
            <v>Flux bruts export et import</v>
          </cell>
          <cell r="H321" t="str">
            <v>Flux bruts importés</v>
          </cell>
          <cell r="I321" t="str">
            <v>Lait - Excl Beurre</v>
          </cell>
          <cell r="J321" t="str">
            <v>kt</v>
          </cell>
          <cell r="W321" t="str">
            <v>Flux bruts export et import-Flux bruts importés-Lait - Excl Beurre</v>
          </cell>
        </row>
        <row r="322">
          <cell r="G322" t="str">
            <v>Flux bruts export et import</v>
          </cell>
          <cell r="H322" t="str">
            <v>Flux bruts importés</v>
          </cell>
          <cell r="I322" t="str">
            <v>Légumes</v>
          </cell>
          <cell r="J322" t="str">
            <v>kt</v>
          </cell>
          <cell r="W322" t="str">
            <v>Flux bruts export et import-Flux bruts importés-Légumes</v>
          </cell>
        </row>
        <row r="323">
          <cell r="G323" t="str">
            <v>Flux bruts export et import</v>
          </cell>
          <cell r="H323" t="str">
            <v>Flux bruts importés</v>
          </cell>
          <cell r="I323" t="str">
            <v>Légumineuses</v>
          </cell>
          <cell r="J323" t="str">
            <v>kt</v>
          </cell>
          <cell r="W323" t="str">
            <v>Flux bruts export et import-Flux bruts importés-Légumineuses</v>
          </cell>
        </row>
        <row r="324">
          <cell r="G324" t="str">
            <v>Flux bruts export et import</v>
          </cell>
          <cell r="H324" t="str">
            <v>Flux bruts importés</v>
          </cell>
          <cell r="I324" t="str">
            <v>Maïs</v>
          </cell>
          <cell r="J324" t="str">
            <v>kt</v>
          </cell>
          <cell r="W324" t="str">
            <v>Flux bruts export et import-Flux bruts importés-Maïs</v>
          </cell>
        </row>
        <row r="325">
          <cell r="G325" t="str">
            <v>Flux bruts export et import</v>
          </cell>
          <cell r="H325" t="str">
            <v>Flux bruts importés</v>
          </cell>
          <cell r="I325" t="str">
            <v>Œufs</v>
          </cell>
          <cell r="J325" t="str">
            <v>kt</v>
          </cell>
          <cell r="W325" t="str">
            <v>Flux bruts export et import-Flux bruts importés-Œufs</v>
          </cell>
        </row>
        <row r="326">
          <cell r="G326" t="str">
            <v>Flux bruts export et import</v>
          </cell>
          <cell r="H326" t="str">
            <v>Flux bruts importés</v>
          </cell>
          <cell r="I326" t="str">
            <v>Oignons</v>
          </cell>
          <cell r="J326" t="str">
            <v>kt</v>
          </cell>
          <cell r="W326" t="str">
            <v>Flux bruts export et import-Flux bruts importés-Oignons</v>
          </cell>
        </row>
        <row r="327">
          <cell r="G327" t="str">
            <v>Flux bruts export et import</v>
          </cell>
          <cell r="H327" t="str">
            <v>Flux bruts importés</v>
          </cell>
          <cell r="I327" t="str">
            <v>Oranges, Mandarines</v>
          </cell>
          <cell r="J327" t="str">
            <v>kt</v>
          </cell>
          <cell r="W327" t="str">
            <v>Flux bruts export et import-Flux bruts importés-Oranges, Mandarines</v>
          </cell>
        </row>
        <row r="328">
          <cell r="G328" t="str">
            <v>Flux bruts export et import</v>
          </cell>
          <cell r="H328" t="str">
            <v>Flux bruts importés</v>
          </cell>
          <cell r="I328" t="str">
            <v>Orge</v>
          </cell>
          <cell r="J328" t="str">
            <v>kt</v>
          </cell>
          <cell r="W328" t="str">
            <v>Flux bruts export et import-Flux bruts importés-Orge</v>
          </cell>
        </row>
        <row r="329">
          <cell r="G329" t="str">
            <v>Flux bruts export et import</v>
          </cell>
          <cell r="H329" t="str">
            <v>Flux bruts importés</v>
          </cell>
          <cell r="I329" t="str">
            <v>Plant Oleiferes + (Total)</v>
          </cell>
          <cell r="J329" t="str">
            <v>kt</v>
          </cell>
          <cell r="W329" t="str">
            <v>Flux bruts export et import-Flux bruts importés-Plant Oleiferes + (Total)</v>
          </cell>
        </row>
        <row r="330">
          <cell r="G330" t="str">
            <v>Flux bruts export et import</v>
          </cell>
          <cell r="H330" t="str">
            <v>Flux bruts importés</v>
          </cell>
          <cell r="I330" t="str">
            <v>Poisson &amp; Fruits de Mer</v>
          </cell>
          <cell r="J330" t="str">
            <v>kt</v>
          </cell>
          <cell r="W330" t="str">
            <v>Flux bruts export et import-Flux bruts importés-Poisson &amp; Fruits de Mer</v>
          </cell>
        </row>
        <row r="331">
          <cell r="G331" t="str">
            <v>Flux bruts export et import</v>
          </cell>
          <cell r="H331" t="str">
            <v>Flux bruts importés</v>
          </cell>
          <cell r="I331" t="str">
            <v>Pommes</v>
          </cell>
          <cell r="J331" t="str">
            <v>kt</v>
          </cell>
          <cell r="W331" t="str">
            <v>Flux bruts export et import-Flux bruts importés-Pommes</v>
          </cell>
        </row>
        <row r="332">
          <cell r="G332" t="str">
            <v>Flux bruts export et import</v>
          </cell>
          <cell r="H332" t="str">
            <v>Flux bruts importés</v>
          </cell>
          <cell r="I332" t="str">
            <v>Pommes de terre</v>
          </cell>
          <cell r="J332" t="str">
            <v>kt</v>
          </cell>
          <cell r="W332" t="str">
            <v>Flux bruts export et import-Flux bruts importés-Pommes de terre</v>
          </cell>
        </row>
        <row r="333">
          <cell r="G333" t="str">
            <v>Flux bruts export et import</v>
          </cell>
          <cell r="H333" t="str">
            <v>Flux bruts importés</v>
          </cell>
          <cell r="I333" t="str">
            <v>Soja</v>
          </cell>
          <cell r="J333" t="str">
            <v>kt</v>
          </cell>
          <cell r="W333" t="str">
            <v>Flux bruts export et import-Flux bruts importés-Soja</v>
          </cell>
        </row>
        <row r="334">
          <cell r="G334" t="str">
            <v>Flux bruts export et import</v>
          </cell>
          <cell r="H334" t="str">
            <v>Flux bruts importés</v>
          </cell>
          <cell r="I334" t="str">
            <v>Stimulants + (Total)</v>
          </cell>
          <cell r="J334" t="str">
            <v>kt</v>
          </cell>
          <cell r="W334" t="str">
            <v>Flux bruts export et import-Flux bruts importés-Stimulants + (Total)</v>
          </cell>
        </row>
        <row r="335">
          <cell r="G335" t="str">
            <v>Flux bruts export et import</v>
          </cell>
          <cell r="H335" t="str">
            <v>Flux bruts importés</v>
          </cell>
          <cell r="I335" t="str">
            <v>Sucre</v>
          </cell>
          <cell r="J335" t="str">
            <v>kt</v>
          </cell>
          <cell r="W335" t="str">
            <v>Flux bruts export et import-Flux bruts importés-Sucre</v>
          </cell>
        </row>
        <row r="336">
          <cell r="G336" t="str">
            <v>Flux bruts export et import</v>
          </cell>
          <cell r="H336" t="str">
            <v>Flux bruts importés</v>
          </cell>
          <cell r="I336" t="str">
            <v>Tomates</v>
          </cell>
          <cell r="J336" t="str">
            <v>kt</v>
          </cell>
          <cell r="W336" t="str">
            <v>Flux bruts export et import-Flux bruts importés-Tomates</v>
          </cell>
        </row>
        <row r="337">
          <cell r="G337" t="str">
            <v>Flux bruts export et import</v>
          </cell>
          <cell r="H337" t="str">
            <v>Flux bruts importés</v>
          </cell>
          <cell r="I337" t="str">
            <v>Tourteaux et son</v>
          </cell>
          <cell r="J337" t="str">
            <v>kt</v>
          </cell>
          <cell r="W337" t="str">
            <v>Flux bruts export et import-Flux bruts importés-Tourteaux et son</v>
          </cell>
        </row>
        <row r="338">
          <cell r="G338" t="str">
            <v>Flux bruts export et import</v>
          </cell>
          <cell r="H338" t="str">
            <v>Flux bruts importés</v>
          </cell>
          <cell r="I338" t="str">
            <v>Viande</v>
          </cell>
          <cell r="J338" t="str">
            <v>kt</v>
          </cell>
          <cell r="W338" t="str">
            <v>Flux bruts export et import-Flux bruts importés-Viande</v>
          </cell>
        </row>
        <row r="339">
          <cell r="G339" t="str">
            <v>Flux bruts export et import</v>
          </cell>
          <cell r="H339" t="str">
            <v>Flux bruts importés</v>
          </cell>
          <cell r="I339" t="str">
            <v>Viande d'Ovins/Caprins</v>
          </cell>
          <cell r="J339" t="str">
            <v>kt</v>
          </cell>
          <cell r="W339" t="str">
            <v>Flux bruts export et import-Flux bruts importés-Viande d'Ovins/Caprins</v>
          </cell>
        </row>
        <row r="340">
          <cell r="G340" t="str">
            <v>Flux bruts export et import</v>
          </cell>
          <cell r="H340" t="str">
            <v>Flux bruts importés</v>
          </cell>
          <cell r="I340" t="str">
            <v>Viande de Bovins</v>
          </cell>
          <cell r="J340" t="str">
            <v>kt</v>
          </cell>
          <cell r="W340" t="str">
            <v>Flux bruts export et import-Flux bruts importés-Viande de Bovins</v>
          </cell>
        </row>
        <row r="341">
          <cell r="G341" t="str">
            <v>Flux bruts export et import</v>
          </cell>
          <cell r="H341" t="str">
            <v>Flux bruts importés</v>
          </cell>
          <cell r="I341" t="str">
            <v>Viande de Suides</v>
          </cell>
          <cell r="J341" t="str">
            <v>kt</v>
          </cell>
          <cell r="W341" t="str">
            <v>Flux bruts export et import-Flux bruts importés-Viande de Suides</v>
          </cell>
        </row>
        <row r="342">
          <cell r="G342" t="str">
            <v>Flux bruts export et import</v>
          </cell>
          <cell r="H342" t="str">
            <v>Flux bruts importés</v>
          </cell>
          <cell r="I342" t="str">
            <v>Viande de Volailles</v>
          </cell>
          <cell r="J342" t="str">
            <v>kt</v>
          </cell>
          <cell r="W342" t="str">
            <v>Flux bruts export et import-Flux bruts importés-Viande de Volailles</v>
          </cell>
        </row>
        <row r="343">
          <cell r="G343" t="str">
            <v>Flux bruts export et import</v>
          </cell>
          <cell r="H343" t="str">
            <v>Flux bruts importés</v>
          </cell>
          <cell r="I343" t="str">
            <v>Vin</v>
          </cell>
          <cell r="J343" t="str">
            <v>kt</v>
          </cell>
          <cell r="W343" t="str">
            <v>Flux bruts export et import-Flux bruts importés-Vin</v>
          </cell>
        </row>
        <row r="344">
          <cell r="G344" t="str">
            <v>Flux GES</v>
          </cell>
          <cell r="H344" t="str">
            <v xml:space="preserve">Bilan brute des émissions </v>
          </cell>
          <cell r="I344" t="str">
            <v xml:space="preserve">Bilan brute des émissions </v>
          </cell>
          <cell r="J344" t="str">
            <v>MtCO2eq</v>
          </cell>
          <cell r="W344" t="str">
            <v xml:space="preserve">Flux GES-Bilan brute des émissions -Bilan brute des émissions </v>
          </cell>
        </row>
        <row r="345">
          <cell r="G345" t="str">
            <v>Flux GES</v>
          </cell>
          <cell r="H345" t="str">
            <v xml:space="preserve">Bilan brute des émissions </v>
          </cell>
          <cell r="I345" t="str">
            <v>GES / ha SAU</v>
          </cell>
          <cell r="J345" t="str">
            <v>t éq. CO2 / ha</v>
          </cell>
          <cell r="W345" t="str">
            <v>Flux GES-Bilan brute des émissions -GES / ha SAU</v>
          </cell>
        </row>
        <row r="346">
          <cell r="G346" t="str">
            <v>Flux GES</v>
          </cell>
          <cell r="H346" t="str">
            <v xml:space="preserve">Bilan brute des émissions </v>
          </cell>
          <cell r="I346" t="str">
            <v>GES format CCNUCC / CITEPA</v>
          </cell>
          <cell r="J346" t="str">
            <v>MtCO2eq</v>
          </cell>
          <cell r="W346" t="str">
            <v>Flux GES-Bilan brute des émissions -GES format CCNUCC / CITEPA</v>
          </cell>
        </row>
        <row r="347">
          <cell r="G347" t="str">
            <v>Flux GES</v>
          </cell>
          <cell r="H347" t="str">
            <v xml:space="preserve">Bilan brute des émissions </v>
          </cell>
          <cell r="I347" t="str">
            <v>Indicateur repère CH4 (FR : 2,8 ktCO2eq/UBG)</v>
          </cell>
          <cell r="J347" t="str">
            <v>CH4 en MtCO2eq / milliers UGB</v>
          </cell>
          <cell r="W347" t="str">
            <v>Flux GES-Bilan brute des émissions -Indicateur repère CH4 (FR : 2,8 ktCO2eq/UBG)</v>
          </cell>
        </row>
        <row r="348">
          <cell r="G348" t="str">
            <v>Flux GES</v>
          </cell>
          <cell r="H348" t="str">
            <v xml:space="preserve">Bilan brute des émissions </v>
          </cell>
          <cell r="I348" t="str">
            <v>Indicateur repère N2O (FR : 2,2 ktCO2eq/kha terres arables)</v>
          </cell>
          <cell r="J348" t="str">
            <v>N2O en MtCO2eq / kha de terres arables</v>
          </cell>
          <cell r="W348" t="str">
            <v>Flux GES-Bilan brute des émissions -Indicateur repère N2O (FR : 2,2 ktCO2eq/kha terres arables)</v>
          </cell>
        </row>
        <row r="349">
          <cell r="G349" t="str">
            <v>Flux GES</v>
          </cell>
          <cell r="H349" t="str">
            <v>Détail par GES_CH4</v>
          </cell>
          <cell r="I349" t="str">
            <v xml:space="preserve">effluents d'élevage </v>
          </cell>
          <cell r="J349" t="str">
            <v>MtCO2eq</v>
          </cell>
          <cell r="W349" t="str">
            <v xml:space="preserve">Flux GES-Détail par GES_CH4-effluents d'élevage </v>
          </cell>
        </row>
        <row r="350">
          <cell r="G350" t="str">
            <v>Flux GES</v>
          </cell>
          <cell r="H350" t="str">
            <v>Détail par GES_CH4</v>
          </cell>
          <cell r="I350" t="str">
            <v>émissions CH4 total</v>
          </cell>
          <cell r="J350" t="str">
            <v>MtCO2eq</v>
          </cell>
          <cell r="W350" t="str">
            <v>Flux GES-Détail par GES_CH4-émissions CH4 total</v>
          </cell>
        </row>
        <row r="351">
          <cell r="G351" t="str">
            <v>Flux GES</v>
          </cell>
          <cell r="H351" t="str">
            <v>Détail par GES_CH4</v>
          </cell>
          <cell r="I351" t="str">
            <v xml:space="preserve">fermentation entérique </v>
          </cell>
          <cell r="J351" t="str">
            <v>MtCO2eq</v>
          </cell>
          <cell r="W351" t="str">
            <v xml:space="preserve">Flux GES-Détail par GES_CH4-fermentation entérique </v>
          </cell>
        </row>
        <row r="352">
          <cell r="G352" t="str">
            <v>Flux GES</v>
          </cell>
          <cell r="H352" t="str">
            <v>Détail par GES_CO2</v>
          </cell>
          <cell r="I352" t="str">
            <v>autres postes (autres engrais, aliments du bétail, …)</v>
          </cell>
          <cell r="J352" t="str">
            <v>MtCO2eq</v>
          </cell>
          <cell r="W352" t="str">
            <v>Flux GES-Détail par GES_CO2-autres postes (autres engrais, aliments du bétail, …)</v>
          </cell>
        </row>
        <row r="353">
          <cell r="G353" t="str">
            <v>Flux GES</v>
          </cell>
          <cell r="H353" t="str">
            <v>Détail par GES_CO2</v>
          </cell>
          <cell r="I353" t="str">
            <v xml:space="preserve">consommation d'énergie  </v>
          </cell>
          <cell r="J353" t="str">
            <v>MtCO2eq</v>
          </cell>
          <cell r="W353" t="str">
            <v xml:space="preserve">Flux GES-Détail par GES_CO2-consommation d'énergie  </v>
          </cell>
        </row>
        <row r="354">
          <cell r="G354" t="str">
            <v>Flux GES</v>
          </cell>
          <cell r="H354" t="str">
            <v>Détail par GES_CO2</v>
          </cell>
          <cell r="I354" t="str">
            <v>émissions CO2 total</v>
          </cell>
          <cell r="J354" t="str">
            <v>MtCO2eq</v>
          </cell>
          <cell r="W354" t="str">
            <v>Flux GES-Détail par GES_CO2-émissions CO2 total</v>
          </cell>
        </row>
        <row r="355">
          <cell r="G355" t="str">
            <v>Flux GES</v>
          </cell>
          <cell r="H355" t="str">
            <v>Détail par GES_CO2</v>
          </cell>
          <cell r="I355" t="str">
            <v xml:space="preserve">fabrication d'engrais azoté </v>
          </cell>
          <cell r="J355" t="str">
            <v>MtCO2eq</v>
          </cell>
          <cell r="W355" t="str">
            <v xml:space="preserve">Flux GES-Détail par GES_CO2-fabrication d'engrais azoté </v>
          </cell>
        </row>
        <row r="356">
          <cell r="G356" t="str">
            <v>Flux GES</v>
          </cell>
          <cell r="H356" t="str">
            <v>Détail par GES_N2O</v>
          </cell>
          <cell r="I356" t="str">
            <v xml:space="preserve">effluents d'élevage </v>
          </cell>
          <cell r="J356" t="str">
            <v>MtCO2eq</v>
          </cell>
          <cell r="W356" t="str">
            <v xml:space="preserve">Flux GES-Détail par GES_N2O-effluents d'élevage </v>
          </cell>
        </row>
        <row r="357">
          <cell r="G357" t="str">
            <v>Flux GES</v>
          </cell>
          <cell r="H357" t="str">
            <v>Détail par GES_N2O</v>
          </cell>
          <cell r="I357" t="str">
            <v xml:space="preserve">émissions directes des sols </v>
          </cell>
          <cell r="J357" t="str">
            <v>MtCO2eq</v>
          </cell>
          <cell r="W357" t="str">
            <v xml:space="preserve">Flux GES-Détail par GES_N2O-émissions directes des sols </v>
          </cell>
        </row>
        <row r="358">
          <cell r="G358" t="str">
            <v>Flux GES</v>
          </cell>
          <cell r="H358" t="str">
            <v>Détail par GES_N2O</v>
          </cell>
          <cell r="I358" t="str">
            <v>émissions lessivage + NH3</v>
          </cell>
          <cell r="J358" t="str">
            <v>MtCO2eq</v>
          </cell>
          <cell r="W358" t="str">
            <v>Flux GES-Détail par GES_N2O-émissions lessivage + NH3</v>
          </cell>
        </row>
        <row r="359">
          <cell r="G359" t="str">
            <v>Flux GES</v>
          </cell>
          <cell r="H359" t="str">
            <v>Détail par GES_N2O</v>
          </cell>
          <cell r="I359" t="str">
            <v>émissions N2O total</v>
          </cell>
          <cell r="J359" t="str">
            <v>MtCO2eq</v>
          </cell>
          <cell r="W359" t="str">
            <v>Flux GES-Détail par GES_N2O-émissions N2O total</v>
          </cell>
        </row>
        <row r="360">
          <cell r="G360" t="str">
            <v>Flux GES</v>
          </cell>
          <cell r="H360" t="str">
            <v>Détail par GES_N2O</v>
          </cell>
          <cell r="I360" t="str">
            <v xml:space="preserve">fabrication des engrais azotés </v>
          </cell>
          <cell r="J360" t="str">
            <v>MtCO2eq</v>
          </cell>
          <cell r="W360" t="str">
            <v xml:space="preserve">Flux GES-Détail par GES_N2O-fabrication des engrais azotés </v>
          </cell>
        </row>
        <row r="361">
          <cell r="G361" t="str">
            <v>Flux GES</v>
          </cell>
          <cell r="H361" t="str">
            <v xml:space="preserve">Emissions directes </v>
          </cell>
          <cell r="I361" t="str">
            <v xml:space="preserve">consommation d'énergie </v>
          </cell>
          <cell r="J361" t="str">
            <v>MtCO2eq</v>
          </cell>
          <cell r="W361" t="str">
            <v xml:space="preserve">Flux GES-Emissions directes -consommation d'énergie </v>
          </cell>
        </row>
        <row r="362">
          <cell r="G362" t="str">
            <v>Flux GES</v>
          </cell>
          <cell r="H362" t="str">
            <v xml:space="preserve">Emissions directes </v>
          </cell>
          <cell r="I362" t="str">
            <v>émissions CO2 des sols (chaux, dolomie)</v>
          </cell>
          <cell r="J362" t="str">
            <v>MtCO2eq</v>
          </cell>
          <cell r="W362" t="str">
            <v>Flux GES-Emissions directes -émissions CO2 des sols (chaux, dolomie)</v>
          </cell>
        </row>
        <row r="363">
          <cell r="G363" t="str">
            <v>Flux GES</v>
          </cell>
          <cell r="H363" t="str">
            <v xml:space="preserve">Emissions directes </v>
          </cell>
          <cell r="I363" t="str">
            <v>Emissions directes de GES total</v>
          </cell>
          <cell r="J363" t="str">
            <v>MtCO2eq</v>
          </cell>
          <cell r="W363" t="str">
            <v>Flux GES-Emissions directes -Emissions directes de GES total</v>
          </cell>
        </row>
        <row r="364">
          <cell r="G364" t="str">
            <v>Flux GES</v>
          </cell>
          <cell r="H364" t="str">
            <v xml:space="preserve">Emissions directes </v>
          </cell>
          <cell r="I364" t="str">
            <v xml:space="preserve">émissions directes des sols </v>
          </cell>
          <cell r="J364" t="str">
            <v>MtCO2eq</v>
          </cell>
          <cell r="W364" t="str">
            <v xml:space="preserve">Flux GES-Emissions directes -émissions directes des sols </v>
          </cell>
        </row>
        <row r="365">
          <cell r="G365" t="str">
            <v>Flux GES</v>
          </cell>
          <cell r="H365" t="str">
            <v xml:space="preserve">Emissions directes </v>
          </cell>
          <cell r="I365" t="str">
            <v>émissions lessivage + NH3</v>
          </cell>
          <cell r="J365" t="str">
            <v>MtCO2eq</v>
          </cell>
          <cell r="W365" t="str">
            <v>Flux GES-Emissions directes -émissions lessivage + NH3</v>
          </cell>
        </row>
        <row r="366">
          <cell r="G366" t="str">
            <v>Flux GES</v>
          </cell>
          <cell r="H366" t="str">
            <v xml:space="preserve">Emissions directes </v>
          </cell>
          <cell r="I366" t="str">
            <v xml:space="preserve">fermentation entérique </v>
          </cell>
          <cell r="J366" t="str">
            <v>MtCO2eq</v>
          </cell>
          <cell r="W366" t="str">
            <v xml:space="preserve">Flux GES-Emissions directes -fermentation entérique </v>
          </cell>
        </row>
        <row r="367">
          <cell r="G367" t="str">
            <v>Flux GES</v>
          </cell>
          <cell r="H367" t="str">
            <v xml:space="preserve">Emissions directes </v>
          </cell>
          <cell r="I367" t="str">
            <v xml:space="preserve">stockage des effluents </v>
          </cell>
          <cell r="J367" t="str">
            <v>MtCO2eq</v>
          </cell>
          <cell r="W367" t="str">
            <v xml:space="preserve">Flux GES-Emissions directes -stockage des effluents </v>
          </cell>
        </row>
        <row r="368">
          <cell r="G368" t="str">
            <v>Flux GES</v>
          </cell>
          <cell r="H368" t="str">
            <v>Emissions indirectes</v>
          </cell>
          <cell r="I368" t="str">
            <v>Emissions indirectes de GES total</v>
          </cell>
          <cell r="J368" t="str">
            <v>MtCO2eq</v>
          </cell>
          <cell r="W368" t="str">
            <v>Flux GES-Emissions indirectes-Emissions indirectes de GES total</v>
          </cell>
        </row>
        <row r="369">
          <cell r="G369" t="str">
            <v>Flux GES</v>
          </cell>
          <cell r="H369" t="str">
            <v>Emissions indirectes</v>
          </cell>
          <cell r="I369" t="str">
            <v xml:space="preserve">fabrication de l'azote </v>
          </cell>
          <cell r="J369" t="str">
            <v>MtCO2eq</v>
          </cell>
          <cell r="W369" t="str">
            <v xml:space="preserve">Flux GES-Emissions indirectes-fabrication de l'azote </v>
          </cell>
        </row>
        <row r="370">
          <cell r="G370" t="str">
            <v>Flux GES</v>
          </cell>
          <cell r="H370" t="str">
            <v>Emissions indirectes</v>
          </cell>
          <cell r="I370" t="str">
            <v>fabrication des autres fertilisants</v>
          </cell>
          <cell r="J370" t="str">
            <v>MtCO2eq</v>
          </cell>
          <cell r="W370" t="str">
            <v>Flux GES-Emissions indirectes-fabrication des autres fertilisants</v>
          </cell>
        </row>
        <row r="371">
          <cell r="G371" t="str">
            <v>Flux GES</v>
          </cell>
          <cell r="H371" t="str">
            <v>Emissions indirectes</v>
          </cell>
          <cell r="I371" t="str">
            <v xml:space="preserve">fabrication du matériel </v>
          </cell>
          <cell r="J371" t="str">
            <v>MtCO2eq</v>
          </cell>
          <cell r="W371" t="str">
            <v xml:space="preserve">Flux GES-Emissions indirectes-fabrication du matériel </v>
          </cell>
        </row>
        <row r="372">
          <cell r="G372" t="str">
            <v>Flux GES</v>
          </cell>
          <cell r="H372" t="str">
            <v>Emissions indirectes</v>
          </cell>
          <cell r="I372" t="str">
            <v xml:space="preserve">mise à disposition de l'énergie </v>
          </cell>
          <cell r="J372" t="str">
            <v>MtCO2eq</v>
          </cell>
          <cell r="W372" t="str">
            <v xml:space="preserve">Flux GES-Emissions indirectes-mise à disposition de l'énergie </v>
          </cell>
        </row>
        <row r="373">
          <cell r="G373" t="str">
            <v>Flux GES</v>
          </cell>
          <cell r="H373" t="str">
            <v>Emissions indirectes</v>
          </cell>
          <cell r="I373" t="str">
            <v xml:space="preserve">Produits phytosanitaires </v>
          </cell>
          <cell r="J373" t="str">
            <v>MtCO2eq</v>
          </cell>
          <cell r="W373" t="str">
            <v xml:space="preserve">Flux GES-Emissions indirectes-Produits phytosanitaires </v>
          </cell>
        </row>
        <row r="374">
          <cell r="G374" t="str">
            <v>Flux GES</v>
          </cell>
          <cell r="H374" t="str">
            <v>Emissions territoriales</v>
          </cell>
          <cell r="I374" t="str">
            <v>Emissions territoriales</v>
          </cell>
          <cell r="J374" t="str">
            <v>MtCO2eq</v>
          </cell>
          <cell r="W374" t="str">
            <v>Flux GES-Emissions territoriales-Emissions territoriales</v>
          </cell>
        </row>
        <row r="375">
          <cell r="G375" t="str">
            <v>Flux GES</v>
          </cell>
          <cell r="H375" t="str">
            <v>Empreinte GES agri</v>
          </cell>
          <cell r="I375" t="str">
            <v>Coefficient d'ajustement des facteurs GES</v>
          </cell>
          <cell r="J375" t="str">
            <v>Sans unité</v>
          </cell>
          <cell r="W375" t="str">
            <v>Flux GES-Empreinte GES agri-Coefficient d'ajustement des facteurs GES</v>
          </cell>
        </row>
        <row r="376">
          <cell r="G376" t="str">
            <v>Flux GES</v>
          </cell>
          <cell r="H376" t="str">
            <v>Empreinte GES agri</v>
          </cell>
          <cell r="I376" t="str">
            <v>Emissions (calculées sur base coefficients x productions finales)</v>
          </cell>
          <cell r="J376" t="str">
            <v>MtCO2eq</v>
          </cell>
          <cell r="W376" t="str">
            <v>Flux GES-Empreinte GES agri-Emissions (calculées sur base coefficients x productions finales)</v>
          </cell>
        </row>
        <row r="377">
          <cell r="G377" t="str">
            <v>Flux GES</v>
          </cell>
          <cell r="H377" t="str">
            <v>Empreinte GES agri</v>
          </cell>
          <cell r="I377" t="str">
            <v>Empreinte GES (estimation)</v>
          </cell>
          <cell r="J377" t="str">
            <v>MtCO2eq</v>
          </cell>
          <cell r="W377" t="str">
            <v>Flux GES-Empreinte GES agri-Empreinte GES (estimation)</v>
          </cell>
        </row>
        <row r="378">
          <cell r="G378" t="str">
            <v>Flux GES</v>
          </cell>
          <cell r="H378" t="str">
            <v>Empreinte GES agri</v>
          </cell>
          <cell r="I378" t="str">
            <v>Empreinte GES par habitant</v>
          </cell>
          <cell r="J378" t="str">
            <v>t eq CO2 / habitant</v>
          </cell>
          <cell r="W378" t="str">
            <v>Flux GES-Empreinte GES agri-Empreinte GES par habitant</v>
          </cell>
        </row>
        <row r="379">
          <cell r="G379" t="str">
            <v>Flux GES</v>
          </cell>
          <cell r="H379" t="str">
            <v>Empreinte GES agri</v>
          </cell>
          <cell r="I379" t="str">
            <v>Export</v>
          </cell>
          <cell r="J379" t="str">
            <v>MtCO2eq</v>
          </cell>
          <cell r="W379" t="str">
            <v>Flux GES-Empreinte GES agri-Export</v>
          </cell>
        </row>
        <row r="380">
          <cell r="G380" t="str">
            <v>Flux GES</v>
          </cell>
          <cell r="H380" t="str">
            <v>Empreinte GES agri</v>
          </cell>
          <cell r="I380" t="str">
            <v>Import</v>
          </cell>
          <cell r="J380" t="str">
            <v>MtCO2eq</v>
          </cell>
          <cell r="W380" t="str">
            <v>Flux GES-Empreinte GES agri-Import</v>
          </cell>
        </row>
        <row r="381">
          <cell r="G381" t="str">
            <v>Flux GES</v>
          </cell>
          <cell r="H381" t="str">
            <v>Empreinte GES agri</v>
          </cell>
          <cell r="I381" t="str">
            <v>Solde import - export GES (corrigé)</v>
          </cell>
          <cell r="J381" t="str">
            <v>MtCO2eq</v>
          </cell>
          <cell r="W381" t="str">
            <v>Flux GES-Empreinte GES agri-Solde import - export GES (corrigé)</v>
          </cell>
        </row>
        <row r="382">
          <cell r="G382" t="str">
            <v>Flux GES</v>
          </cell>
          <cell r="H382" t="str">
            <v>UTCATF</v>
          </cell>
          <cell r="I382" t="str">
            <v>Changement d'affectation des terres</v>
          </cell>
          <cell r="J382" t="str">
            <v>MtCO2eq</v>
          </cell>
          <cell r="W382" t="str">
            <v>Flux GES-UTCATF-Changement d'affectation des terres</v>
          </cell>
        </row>
        <row r="383">
          <cell r="G383" t="str">
            <v>Flux GES</v>
          </cell>
          <cell r="H383" t="str">
            <v>UTCATF</v>
          </cell>
          <cell r="I383" t="str">
            <v>Effet changement de pratiques</v>
          </cell>
          <cell r="J383" t="str">
            <v>MtCO2eq</v>
          </cell>
          <cell r="W383" t="str">
            <v>Flux GES-UTCATF-Effet changement de pratiques</v>
          </cell>
        </row>
        <row r="384">
          <cell r="G384" t="str">
            <v>Flux GES</v>
          </cell>
          <cell r="H384" t="str">
            <v>UTCATF</v>
          </cell>
          <cell r="I384" t="str">
            <v>Total UTCAT+F (hors forêts existantes)</v>
          </cell>
          <cell r="J384" t="str">
            <v>MtCO2eq</v>
          </cell>
          <cell r="W384" t="str">
            <v>Flux GES-UTCATF-Total UTCAT+F (hors forêts existantes)</v>
          </cell>
        </row>
        <row r="385">
          <cell r="G385" t="str">
            <v>Flux GES</v>
          </cell>
          <cell r="H385" t="str">
            <v>UTCATF</v>
          </cell>
          <cell r="I385" t="str">
            <v>Total UTCAT+Forêts nouvelles en cumul sur la période 2020-2050</v>
          </cell>
          <cell r="J385" t="str">
            <v>MtCO2eq</v>
          </cell>
          <cell r="W385" t="str">
            <v>Flux GES-UTCATF-Total UTCAT+Forêts nouvelles en cumul sur la période 2020-2050</v>
          </cell>
        </row>
        <row r="386">
          <cell r="G386" t="str">
            <v>Indicateurs agro-environnementaux</v>
          </cell>
          <cell r="H386" t="str">
            <v>Consommation d'eau</v>
          </cell>
          <cell r="I386" t="str">
            <v>Consommation d'eau pour l'irrigation</v>
          </cell>
          <cell r="J386" t="str">
            <v>M m3</v>
          </cell>
          <cell r="W386" t="str">
            <v>Indicateurs agro-environnementaux-Consommation d'eau-Consommation d'eau pour l'irrigation</v>
          </cell>
        </row>
        <row r="387">
          <cell r="G387" t="str">
            <v>Indicateurs agro-environnementaux</v>
          </cell>
          <cell r="H387" t="str">
            <v>Consommation d'eau</v>
          </cell>
          <cell r="I387" t="str">
            <v xml:space="preserve">maïs </v>
          </cell>
          <cell r="J387" t="str">
            <v>M m3</v>
          </cell>
          <cell r="W387" t="str">
            <v xml:space="preserve">Indicateurs agro-environnementaux-Consommation d'eau-maïs </v>
          </cell>
        </row>
        <row r="388">
          <cell r="G388" t="str">
            <v>Indicateurs agro-environnementaux</v>
          </cell>
          <cell r="H388" t="str">
            <v>Surface irriguée</v>
          </cell>
          <cell r="I388" t="str">
            <v>céréales hors maïs</v>
          </cell>
          <cell r="J388" t="str">
            <v>kha</v>
          </cell>
          <cell r="W388" t="str">
            <v>Indicateurs agro-environnementaux-Surface irriguée-céréales hors maïs</v>
          </cell>
        </row>
        <row r="389">
          <cell r="G389" t="str">
            <v>Indicateurs agro-environnementaux</v>
          </cell>
          <cell r="H389" t="str">
            <v>Surface irriguée</v>
          </cell>
          <cell r="I389" t="str">
            <v>légumes, fruits</v>
          </cell>
          <cell r="J389" t="str">
            <v>kha</v>
          </cell>
          <cell r="W389" t="str">
            <v>Indicateurs agro-environnementaux-Surface irriguée-légumes, fruits</v>
          </cell>
        </row>
        <row r="390">
          <cell r="G390" t="str">
            <v>Indicateurs agro-environnementaux</v>
          </cell>
          <cell r="H390" t="str">
            <v>Surface irriguée</v>
          </cell>
          <cell r="I390" t="str">
            <v>maïs</v>
          </cell>
          <cell r="J390" t="str">
            <v>kha</v>
          </cell>
          <cell r="W390" t="str">
            <v>Indicateurs agro-environnementaux-Surface irriguée-maïs</v>
          </cell>
        </row>
        <row r="391">
          <cell r="G391" t="str">
            <v>Indicateurs agro-environnementaux</v>
          </cell>
          <cell r="H391" t="str">
            <v>Surface irriguée</v>
          </cell>
          <cell r="I391" t="str">
            <v>Surface irriguée</v>
          </cell>
          <cell r="J391" t="str">
            <v>kha</v>
          </cell>
          <cell r="W391" t="str">
            <v>Indicateurs agro-environnementaux-Surface irriguée-Surface irriguée</v>
          </cell>
        </row>
        <row r="392">
          <cell r="G392" t="str">
            <v>Indicateurs agro-environnementaux</v>
          </cell>
          <cell r="I392" t="str">
            <v>Agriculture biologique en grandes cultures</v>
          </cell>
          <cell r="J392" t="str">
            <v>%</v>
          </cell>
          <cell r="W392" t="str">
            <v>Indicateurs agro-environnementaux--Agriculture biologique en grandes cultures</v>
          </cell>
        </row>
        <row r="393">
          <cell r="G393" t="str">
            <v>Indicateurs agro-environnementaux</v>
          </cell>
          <cell r="I393" t="str">
            <v xml:space="preserve">Consommation totale d'énergie </v>
          </cell>
          <cell r="J393" t="str">
            <v>TWh</v>
          </cell>
          <cell r="W393" t="str">
            <v xml:space="preserve">Indicateurs agro-environnementaux--Consommation totale d'énergie </v>
          </cell>
        </row>
        <row r="394">
          <cell r="G394" t="str">
            <v>Indicateurs agro-environnementaux</v>
          </cell>
          <cell r="I394" t="str">
            <v>ED : BioGNV</v>
          </cell>
          <cell r="J394" t="str">
            <v>TWh</v>
          </cell>
          <cell r="W394" t="str">
            <v>Indicateurs agro-environnementaux--ED : BioGNV</v>
          </cell>
        </row>
        <row r="395">
          <cell r="G395" t="str">
            <v>Indicateurs agro-environnementaux</v>
          </cell>
          <cell r="I395" t="str">
            <v>ED : Biomasse</v>
          </cell>
          <cell r="J395" t="str">
            <v>TWh</v>
          </cell>
          <cell r="W395" t="str">
            <v>Indicateurs agro-environnementaux--ED : Biomasse</v>
          </cell>
        </row>
        <row r="396">
          <cell r="G396" t="str">
            <v>Indicateurs agro-environnementaux</v>
          </cell>
          <cell r="I396" t="str">
            <v xml:space="preserve">ED : Carburant </v>
          </cell>
          <cell r="J396" t="str">
            <v>TWh</v>
          </cell>
          <cell r="W396" t="str">
            <v xml:space="preserve">Indicateurs agro-environnementaux--ED : Carburant </v>
          </cell>
        </row>
        <row r="397">
          <cell r="G397" t="str">
            <v>Indicateurs agro-environnementaux</v>
          </cell>
          <cell r="I397" t="str">
            <v xml:space="preserve">ED : Electricité </v>
          </cell>
          <cell r="J397" t="str">
            <v>TWh</v>
          </cell>
          <cell r="W397" t="str">
            <v xml:space="preserve">Indicateurs agro-environnementaux--ED : Electricité </v>
          </cell>
        </row>
        <row r="398">
          <cell r="G398" t="str">
            <v>Indicateurs agro-environnementaux</v>
          </cell>
          <cell r="I398" t="str">
            <v>ED : Gaz</v>
          </cell>
          <cell r="J398" t="str">
            <v>TWh</v>
          </cell>
          <cell r="W398" t="str">
            <v>Indicateurs agro-environnementaux--ED : Gaz</v>
          </cell>
        </row>
        <row r="399">
          <cell r="G399" t="str">
            <v>Indicateurs agro-environnementaux</v>
          </cell>
          <cell r="I399" t="str">
            <v>EI : autres intrants</v>
          </cell>
          <cell r="J399" t="str">
            <v>TWh</v>
          </cell>
          <cell r="W399" t="str">
            <v>Indicateurs agro-environnementaux--EI : autres intrants</v>
          </cell>
        </row>
        <row r="400">
          <cell r="G400" t="str">
            <v>Indicateurs agro-environnementaux</v>
          </cell>
          <cell r="I400" t="str">
            <v xml:space="preserve">EI : Azote </v>
          </cell>
          <cell r="J400" t="str">
            <v>TWh</v>
          </cell>
          <cell r="W400" t="str">
            <v xml:space="preserve">Indicateurs agro-environnementaux--EI : Azote </v>
          </cell>
        </row>
        <row r="401">
          <cell r="G401" t="str">
            <v>Indicateurs agro-environnementaux</v>
          </cell>
          <cell r="I401" t="str">
            <v>EI : Matériel</v>
          </cell>
          <cell r="J401" t="str">
            <v>TWh</v>
          </cell>
          <cell r="W401" t="str">
            <v>Indicateurs agro-environnementaux--EI : Matériel</v>
          </cell>
        </row>
        <row r="402">
          <cell r="G402" t="str">
            <v>Indicateurs agro-environnementaux</v>
          </cell>
          <cell r="I402" t="str">
            <v xml:space="preserve">Energie directe </v>
          </cell>
          <cell r="J402" t="str">
            <v>TWh</v>
          </cell>
          <cell r="W402" t="str">
            <v xml:space="preserve">Indicateurs agro-environnementaux--Energie directe </v>
          </cell>
        </row>
        <row r="403">
          <cell r="G403" t="str">
            <v>Indicateurs agro-environnementaux</v>
          </cell>
          <cell r="I403" t="str">
            <v xml:space="preserve">Energie indirecte </v>
          </cell>
          <cell r="J403" t="str">
            <v>TWh</v>
          </cell>
          <cell r="W403" t="str">
            <v xml:space="preserve">Indicateurs agro-environnementaux--Energie indirecte </v>
          </cell>
        </row>
        <row r="404">
          <cell r="G404" t="str">
            <v>Indicateurs agro-environnementaux</v>
          </cell>
          <cell r="I404" t="str">
            <v>Linéaire de haies</v>
          </cell>
          <cell r="J404" t="str">
            <v>milliers de km</v>
          </cell>
          <cell r="W404" t="str">
            <v>Indicateurs agro-environnementaux--Linéaire de haies</v>
          </cell>
        </row>
        <row r="405">
          <cell r="G405" t="str">
            <v>Indicateurs agro-environnementaux</v>
          </cell>
          <cell r="I405" t="str">
            <v>NODU avec TS</v>
          </cell>
          <cell r="J405" t="str">
            <v>M doses</v>
          </cell>
          <cell r="W405" t="str">
            <v>Indicateurs agro-environnementaux--NODU avec TS</v>
          </cell>
        </row>
        <row r="406">
          <cell r="G406" t="str">
            <v>Indicateurs agro-environnementaux</v>
          </cell>
          <cell r="I406" t="str">
            <v>Production de cultures intermédiaires</v>
          </cell>
          <cell r="J406" t="str">
            <v>Milliers de tMS</v>
          </cell>
          <cell r="W406" t="str">
            <v>Indicateurs agro-environnementaux--Production de cultures intermédiaires</v>
          </cell>
        </row>
        <row r="407">
          <cell r="G407" t="str">
            <v>Indicateurs agro-environnementaux</v>
          </cell>
          <cell r="I407" t="str">
            <v>Production intégrée en grandes cultures</v>
          </cell>
          <cell r="J407" t="str">
            <v>%</v>
          </cell>
          <cell r="W407" t="str">
            <v>Indicateurs agro-environnementaux--Production intégrée en grandes cultures</v>
          </cell>
        </row>
        <row r="408">
          <cell r="G408" t="str">
            <v>Indicateurs agro-environnementaux</v>
          </cell>
          <cell r="I408" t="str">
            <v>Rendement blé tendre</v>
          </cell>
          <cell r="J408" t="str">
            <v>t/ha</v>
          </cell>
          <cell r="W408" t="str">
            <v>Indicateurs agro-environnementaux--Rendement blé tendre</v>
          </cell>
        </row>
        <row r="409">
          <cell r="G409" t="str">
            <v>Indicateurs agro-environnementaux</v>
          </cell>
          <cell r="I409" t="str">
            <v>Rendement global grain en culture principale ou associée,  fourrages, herbe, cultures secondaires, fruits, légumes, exprimé en matière sèche sur SAU totale</v>
          </cell>
          <cell r="J409" t="str">
            <v>t MS / ha SAU</v>
          </cell>
          <cell r="W409" t="str">
            <v>Indicateurs agro-environnementaux--Rendement global grain en culture principale ou associée,  fourrages, herbe, cultures secondaires, fruits, légumes, exprimé en matière sèche sur SAU totale</v>
          </cell>
        </row>
        <row r="410">
          <cell r="G410" t="str">
            <v>Indicateurs agro-environnementaux</v>
          </cell>
          <cell r="I410" t="str">
            <v>Surfaces artificialisées revégétalisées</v>
          </cell>
          <cell r="J410" t="str">
            <v>kha</v>
          </cell>
          <cell r="W410" t="str">
            <v>Indicateurs agro-environnementaux--Surfaces artificialisées revégétalisées</v>
          </cell>
        </row>
        <row r="411">
          <cell r="G411" t="str">
            <v>Indicateurs agro-environnementaux</v>
          </cell>
          <cell r="I411" t="str">
            <v>Surfaces de nouvelles cultures pérennes</v>
          </cell>
          <cell r="J411" t="str">
            <v>kha</v>
          </cell>
          <cell r="W411" t="str">
            <v>Indicateurs agro-environnementaux--Surfaces de nouvelles cultures pérennes</v>
          </cell>
        </row>
        <row r="412">
          <cell r="G412" t="str">
            <v>Indicateurs agro-environnementaux</v>
          </cell>
          <cell r="I412" t="str">
            <v>Surfaces de nouvelles forêts</v>
          </cell>
          <cell r="J412" t="str">
            <v>kha</v>
          </cell>
          <cell r="W412" t="str">
            <v>Indicateurs agro-environnementaux--Surfaces de nouvelles forêts</v>
          </cell>
        </row>
        <row r="413">
          <cell r="G413" t="str">
            <v>Indicateurs agro-environnementaux</v>
          </cell>
          <cell r="I413" t="str">
            <v>Surfaces de prairies avec agroforesterie et de prés-vergers</v>
          </cell>
          <cell r="J413" t="str">
            <v>kha</v>
          </cell>
          <cell r="W413" t="str">
            <v>Indicateurs agro-environnementaux--Surfaces de prairies avec agroforesterie et de prés-vergers</v>
          </cell>
        </row>
        <row r="414">
          <cell r="G414" t="str">
            <v>Indicateurs agro-environnementaux</v>
          </cell>
          <cell r="I414" t="str">
            <v>Surfaces de prairies avec IAE (type haies - 60 ml/ha de SAU)</v>
          </cell>
          <cell r="J414" t="str">
            <v>kha</v>
          </cell>
          <cell r="W414" t="str">
            <v>Indicateurs agro-environnementaux--Surfaces de prairies avec IAE (type haies - 60 ml/ha de SAU)</v>
          </cell>
        </row>
        <row r="415">
          <cell r="G415" t="str">
            <v>Indicateurs agro-environnementaux</v>
          </cell>
          <cell r="I415" t="str">
            <v>Surfaces de prairies en région de bocage (type haies - 150 ml/ha de SAU)</v>
          </cell>
          <cell r="J415" t="str">
            <v>kha</v>
          </cell>
          <cell r="W415" t="str">
            <v>Indicateurs agro-environnementaux--Surfaces de prairies en région de bocage (type haies - 150 ml/ha de SAU)</v>
          </cell>
        </row>
        <row r="416">
          <cell r="G416" t="str">
            <v>Indicateurs agro-environnementaux</v>
          </cell>
          <cell r="I416" t="str">
            <v>Surfaces de terres arables avec agroforesterie (75 arbres / ha)</v>
          </cell>
          <cell r="J416" t="str">
            <v>kha</v>
          </cell>
          <cell r="W416" t="str">
            <v>Indicateurs agro-environnementaux--Surfaces de terres arables avec agroforesterie (75 arbres / ha)</v>
          </cell>
        </row>
        <row r="417">
          <cell r="G417" t="str">
            <v>Indicateurs agro-environnementaux</v>
          </cell>
          <cell r="I417" t="str">
            <v>Surfaces de terres arables avec couverts</v>
          </cell>
          <cell r="J417" t="str">
            <v>kha</v>
          </cell>
          <cell r="W417" t="str">
            <v>Indicateurs agro-environnementaux--Surfaces de terres arables avec couverts</v>
          </cell>
        </row>
        <row r="418">
          <cell r="G418" t="str">
            <v>Indicateurs agro-environnementaux</v>
          </cell>
          <cell r="I418" t="str">
            <v>Surfaces de terres arables avec IAE (type haies - 200 ml/ha de SAU)</v>
          </cell>
          <cell r="J418" t="str">
            <v>kha</v>
          </cell>
          <cell r="W418" t="str">
            <v>Indicateurs agro-environnementaux--Surfaces de terres arables avec IAE (type haies - 200 ml/ha de SAU)</v>
          </cell>
        </row>
        <row r="419">
          <cell r="G419" t="str">
            <v>Indicateurs agro-environnementaux</v>
          </cell>
          <cell r="I419" t="str">
            <v>Surfaces de terres arables avec IAE (type haies - 60 ml/ha de SAU)</v>
          </cell>
          <cell r="J419" t="str">
            <v>kha</v>
          </cell>
          <cell r="W419" t="str">
            <v>Indicateurs agro-environnementaux--Surfaces de terres arables avec IAE (type haies - 60 ml/ha de SAU)</v>
          </cell>
        </row>
        <row r="420">
          <cell r="G420" t="str">
            <v>Indicateurs agro-environnementaux</v>
          </cell>
          <cell r="I420" t="str">
            <v>Surfaces de terres arables en semis direct</v>
          </cell>
          <cell r="J420" t="str">
            <v>kha</v>
          </cell>
          <cell r="W420" t="str">
            <v>Indicateurs agro-environnementaux--Surfaces de terres arables en semis direct</v>
          </cell>
        </row>
        <row r="421">
          <cell r="G421" t="str">
            <v>Indicateurs agro-environnementaux</v>
          </cell>
          <cell r="I421" t="str">
            <v>Surfaces de vignes et vergers avec enherbement</v>
          </cell>
          <cell r="J421" t="str">
            <v>kha</v>
          </cell>
          <cell r="W421" t="str">
            <v>Indicateurs agro-environnementaux--Surfaces de vignes et vergers avec enherbement</v>
          </cell>
        </row>
        <row r="422">
          <cell r="G422" t="str">
            <v>Production agricole</v>
          </cell>
          <cell r="H422" t="str">
            <v>Productions</v>
          </cell>
          <cell r="I422" t="str">
            <v>Aquaculture</v>
          </cell>
          <cell r="J422" t="str">
            <v>kt</v>
          </cell>
          <cell r="W422" t="str">
            <v>Production agricole-Productions-Aquaculture</v>
          </cell>
        </row>
        <row r="423">
          <cell r="G423" t="str">
            <v>Production agricole</v>
          </cell>
          <cell r="H423" t="str">
            <v>Productions</v>
          </cell>
          <cell r="I423" t="str">
            <v>Autres protéines alternatives</v>
          </cell>
          <cell r="J423" t="str">
            <v>kt</v>
          </cell>
          <cell r="W423" t="str">
            <v>Production agricole-Productions-Autres protéines alternatives</v>
          </cell>
        </row>
        <row r="424">
          <cell r="G424" t="str">
            <v>Production agricole</v>
          </cell>
          <cell r="H424" t="str">
            <v>Productions</v>
          </cell>
          <cell r="I424" t="str">
            <v>Betteraves à Sucre</v>
          </cell>
          <cell r="J424" t="str">
            <v>kt</v>
          </cell>
          <cell r="W424" t="str">
            <v>Production agricole-Productions-Betteraves à Sucre</v>
          </cell>
        </row>
        <row r="425">
          <cell r="G425" t="str">
            <v>Production agricole</v>
          </cell>
          <cell r="H425" t="str">
            <v>Productions</v>
          </cell>
          <cell r="I425" t="str">
            <v>Blé</v>
          </cell>
          <cell r="J425" t="str">
            <v>kt</v>
          </cell>
          <cell r="W425" t="str">
            <v>Production agricole-Productions-Blé</v>
          </cell>
        </row>
        <row r="426">
          <cell r="G426" t="str">
            <v>Production agricole</v>
          </cell>
          <cell r="H426" t="str">
            <v>Productions</v>
          </cell>
          <cell r="I426" t="str">
            <v>Boissons Alcooliques</v>
          </cell>
          <cell r="J426" t="str">
            <v>kt</v>
          </cell>
          <cell r="W426" t="str">
            <v>Production agricole-Productions-Boissons Alcooliques</v>
          </cell>
        </row>
        <row r="427">
          <cell r="G427" t="str">
            <v>Production agricole</v>
          </cell>
          <cell r="H427" t="str">
            <v>Productions</v>
          </cell>
          <cell r="I427" t="str">
            <v>Cèrèales - Excl Bière</v>
          </cell>
          <cell r="J427" t="str">
            <v>kt</v>
          </cell>
          <cell r="W427" t="str">
            <v>Production agricole-Productions-Cèrèales - Excl Bière</v>
          </cell>
        </row>
        <row r="428">
          <cell r="G428" t="str">
            <v>Production agricole</v>
          </cell>
          <cell r="H428" t="str">
            <v>Productions</v>
          </cell>
          <cell r="I428" t="str">
            <v>Fruits</v>
          </cell>
          <cell r="J428" t="str">
            <v>kt</v>
          </cell>
          <cell r="W428" t="str">
            <v>Production agricole-Productions-Fruits</v>
          </cell>
        </row>
        <row r="429">
          <cell r="G429" t="str">
            <v>Production agricole</v>
          </cell>
          <cell r="H429" t="str">
            <v>Productions</v>
          </cell>
          <cell r="I429" t="str">
            <v>Graines Colza/Moutarde</v>
          </cell>
          <cell r="J429" t="str">
            <v>kt</v>
          </cell>
          <cell r="W429" t="str">
            <v>Production agricole-Productions-Graines Colza/Moutarde</v>
          </cell>
        </row>
        <row r="430">
          <cell r="G430" t="str">
            <v>Production agricole</v>
          </cell>
          <cell r="H430" t="str">
            <v>Productions</v>
          </cell>
          <cell r="I430" t="str">
            <v>Graines de Tournesol</v>
          </cell>
          <cell r="J430" t="str">
            <v>kt</v>
          </cell>
          <cell r="W430" t="str">
            <v>Production agricole-Productions-Graines de Tournesol</v>
          </cell>
        </row>
        <row r="431">
          <cell r="G431" t="str">
            <v>Production agricole</v>
          </cell>
          <cell r="H431" t="str">
            <v>Productions</v>
          </cell>
          <cell r="I431" t="str">
            <v>Huiles</v>
          </cell>
          <cell r="J431" t="str">
            <v>kt</v>
          </cell>
          <cell r="W431" t="str">
            <v>Production agricole-Productions-Huiles</v>
          </cell>
        </row>
        <row r="432">
          <cell r="G432" t="str">
            <v>Production agricole</v>
          </cell>
          <cell r="H432" t="str">
            <v>Productions</v>
          </cell>
          <cell r="I432" t="str">
            <v>Insectes</v>
          </cell>
          <cell r="J432" t="str">
            <v>kt</v>
          </cell>
          <cell r="W432" t="str">
            <v>Production agricole-Productions-Insectes</v>
          </cell>
        </row>
        <row r="433">
          <cell r="G433" t="str">
            <v>Production agricole</v>
          </cell>
          <cell r="H433" t="str">
            <v>Productions</v>
          </cell>
          <cell r="I433" t="str">
            <v>Lait - Excl Beurre</v>
          </cell>
          <cell r="J433" t="str">
            <v>kt</v>
          </cell>
          <cell r="W433" t="str">
            <v>Production agricole-Productions-Lait - Excl Beurre</v>
          </cell>
        </row>
        <row r="434">
          <cell r="G434" t="str">
            <v>Production agricole</v>
          </cell>
          <cell r="H434" t="str">
            <v>Productions</v>
          </cell>
          <cell r="I434" t="str">
            <v>Légumes</v>
          </cell>
          <cell r="J434" t="str">
            <v>kt</v>
          </cell>
          <cell r="W434" t="str">
            <v>Production agricole-Productions-Légumes</v>
          </cell>
        </row>
        <row r="435">
          <cell r="G435" t="str">
            <v>Production agricole</v>
          </cell>
          <cell r="H435" t="str">
            <v>Productions</v>
          </cell>
          <cell r="I435" t="str">
            <v>Maïs</v>
          </cell>
          <cell r="J435" t="str">
            <v>kt</v>
          </cell>
          <cell r="W435" t="str">
            <v>Production agricole-Productions-Maïs</v>
          </cell>
        </row>
        <row r="436">
          <cell r="G436" t="str">
            <v>Production agricole</v>
          </cell>
          <cell r="H436" t="str">
            <v>Productions</v>
          </cell>
          <cell r="I436" t="str">
            <v>Oeufs</v>
          </cell>
          <cell r="J436" t="str">
            <v>kt</v>
          </cell>
          <cell r="W436" t="str">
            <v>Production agricole-Productions-Oeufs</v>
          </cell>
        </row>
        <row r="437">
          <cell r="G437" t="str">
            <v>Production agricole</v>
          </cell>
          <cell r="H437" t="str">
            <v>Productions</v>
          </cell>
          <cell r="I437" t="str">
            <v>Orge</v>
          </cell>
          <cell r="J437" t="str">
            <v>kt</v>
          </cell>
          <cell r="W437" t="str">
            <v>Production agricole-Productions-Orge</v>
          </cell>
        </row>
        <row r="438">
          <cell r="G438" t="str">
            <v>Production agricole</v>
          </cell>
          <cell r="H438" t="str">
            <v>Productions</v>
          </cell>
          <cell r="I438" t="str">
            <v>Plant Oleiferes + (Total)</v>
          </cell>
          <cell r="J438" t="str">
            <v>kt</v>
          </cell>
          <cell r="W438" t="str">
            <v>Production agricole-Productions-Plant Oleiferes + (Total)</v>
          </cell>
        </row>
        <row r="439">
          <cell r="G439" t="str">
            <v>Production agricole</v>
          </cell>
          <cell r="H439" t="str">
            <v>Productions</v>
          </cell>
          <cell r="I439" t="str">
            <v>Poisson &amp; Fruits de Mer</v>
          </cell>
          <cell r="J439" t="str">
            <v>kt</v>
          </cell>
          <cell r="W439" t="str">
            <v>Production agricole-Productions-Poisson &amp; Fruits de Mer</v>
          </cell>
        </row>
        <row r="440">
          <cell r="G440" t="str">
            <v>Production agricole</v>
          </cell>
          <cell r="H440" t="str">
            <v>Productions</v>
          </cell>
          <cell r="I440" t="str">
            <v>Pommes de terre</v>
          </cell>
          <cell r="J440" t="str">
            <v>kt</v>
          </cell>
          <cell r="W440" t="str">
            <v>Production agricole-Productions-Pommes de terre</v>
          </cell>
        </row>
        <row r="441">
          <cell r="G441" t="str">
            <v>Production agricole</v>
          </cell>
          <cell r="H441" t="str">
            <v>Productions</v>
          </cell>
          <cell r="I441" t="str">
            <v>Soja</v>
          </cell>
          <cell r="J441" t="str">
            <v>kt</v>
          </cell>
          <cell r="W441" t="str">
            <v>Production agricole-Productions-Soja</v>
          </cell>
        </row>
        <row r="442">
          <cell r="G442" t="str">
            <v>Production agricole</v>
          </cell>
          <cell r="H442" t="str">
            <v>Productions</v>
          </cell>
          <cell r="I442" t="str">
            <v>Tourteaux et son</v>
          </cell>
          <cell r="J442" t="str">
            <v>kt</v>
          </cell>
          <cell r="W442" t="str">
            <v>Production agricole-Productions-Tourteaux et son</v>
          </cell>
        </row>
        <row r="443">
          <cell r="G443" t="str">
            <v>Production agricole</v>
          </cell>
          <cell r="H443" t="str">
            <v>Productions</v>
          </cell>
          <cell r="I443" t="str">
            <v>Viande</v>
          </cell>
          <cell r="J443" t="str">
            <v>kt</v>
          </cell>
          <cell r="W443" t="str">
            <v>Production agricole-Productions-Viande</v>
          </cell>
        </row>
        <row r="444">
          <cell r="G444" t="str">
            <v>Production agricole</v>
          </cell>
          <cell r="H444" t="str">
            <v>Productions</v>
          </cell>
          <cell r="I444" t="str">
            <v>Viande d'Ovins/Caprins</v>
          </cell>
          <cell r="J444" t="str">
            <v>kt</v>
          </cell>
          <cell r="W444" t="str">
            <v>Production agricole-Productions-Viande d'Ovins/Caprins</v>
          </cell>
        </row>
        <row r="445">
          <cell r="G445" t="str">
            <v>Production agricole</v>
          </cell>
          <cell r="H445" t="str">
            <v>Productions</v>
          </cell>
          <cell r="I445" t="str">
            <v>Viande de Bovins</v>
          </cell>
          <cell r="J445" t="str">
            <v>kt</v>
          </cell>
          <cell r="W445" t="str">
            <v>Production agricole-Productions-Viande de Bovins</v>
          </cell>
        </row>
        <row r="446">
          <cell r="G446" t="str">
            <v>Production agricole</v>
          </cell>
          <cell r="H446" t="str">
            <v>Productions</v>
          </cell>
          <cell r="I446" t="str">
            <v>Viande de Suides</v>
          </cell>
          <cell r="J446" t="str">
            <v>kt</v>
          </cell>
          <cell r="W446" t="str">
            <v>Production agricole-Productions-Viande de Suides</v>
          </cell>
        </row>
        <row r="447">
          <cell r="G447" t="str">
            <v>Production agricole</v>
          </cell>
          <cell r="H447" t="str">
            <v>Productions</v>
          </cell>
          <cell r="I447" t="str">
            <v>Viande de synthèse</v>
          </cell>
          <cell r="J447" t="str">
            <v>kt</v>
          </cell>
          <cell r="W447" t="str">
            <v>Production agricole-Productions-Viande de synthèse</v>
          </cell>
        </row>
        <row r="448">
          <cell r="G448" t="str">
            <v>Production agricole</v>
          </cell>
          <cell r="H448" t="str">
            <v>Productions</v>
          </cell>
          <cell r="I448" t="str">
            <v>Viande de Volailles</v>
          </cell>
          <cell r="J448" t="str">
            <v>kt</v>
          </cell>
          <cell r="W448" t="str">
            <v>Production agricole-Productions-Viande de Volailles</v>
          </cell>
        </row>
        <row r="449">
          <cell r="G449" t="str">
            <v>Solde</v>
          </cell>
          <cell r="H449" t="str">
            <v>Solde</v>
          </cell>
          <cell r="I449" t="str">
            <v>Blé</v>
          </cell>
          <cell r="J449" t="str">
            <v>kt</v>
          </cell>
          <cell r="W449" t="str">
            <v>Solde-Solde-Blé</v>
          </cell>
        </row>
        <row r="450">
          <cell r="G450" t="str">
            <v>Solde</v>
          </cell>
          <cell r="H450" t="str">
            <v>Solde</v>
          </cell>
          <cell r="I450" t="str">
            <v>Boissons Alcooliques</v>
          </cell>
          <cell r="J450" t="str">
            <v>kt</v>
          </cell>
          <cell r="W450" t="str">
            <v>Solde-Solde-Boissons Alcooliques</v>
          </cell>
        </row>
        <row r="451">
          <cell r="G451" t="str">
            <v>Solde</v>
          </cell>
          <cell r="H451" t="str">
            <v>Solde</v>
          </cell>
          <cell r="I451" t="str">
            <v>Cèrèales - Excl Bière</v>
          </cell>
          <cell r="J451" t="str">
            <v>kt</v>
          </cell>
          <cell r="W451" t="str">
            <v>Solde-Solde-Cèrèales - Excl Bière</v>
          </cell>
        </row>
        <row r="452">
          <cell r="G452" t="str">
            <v>Solde</v>
          </cell>
          <cell r="H452" t="str">
            <v>Solde</v>
          </cell>
          <cell r="I452" t="str">
            <v>Fruits</v>
          </cell>
          <cell r="J452" t="str">
            <v>kt</v>
          </cell>
          <cell r="W452" t="str">
            <v>Solde-Solde-Fruits</v>
          </cell>
        </row>
        <row r="453">
          <cell r="G453" t="str">
            <v>Solde</v>
          </cell>
          <cell r="H453" t="str">
            <v>Solde</v>
          </cell>
          <cell r="I453" t="str">
            <v>Graines Colza/Moutarde</v>
          </cell>
          <cell r="J453" t="str">
            <v>kt</v>
          </cell>
          <cell r="W453" t="str">
            <v>Solde-Solde-Graines Colza/Moutarde</v>
          </cell>
        </row>
        <row r="454">
          <cell r="G454" t="str">
            <v>Solde</v>
          </cell>
          <cell r="H454" t="str">
            <v>Solde</v>
          </cell>
          <cell r="I454" t="str">
            <v>Graines de Tournesol</v>
          </cell>
          <cell r="J454" t="str">
            <v>kt</v>
          </cell>
          <cell r="W454" t="str">
            <v>Solde-Solde-Graines de Tournesol</v>
          </cell>
        </row>
        <row r="455">
          <cell r="G455" t="str">
            <v>Solde</v>
          </cell>
          <cell r="H455" t="str">
            <v>Solde</v>
          </cell>
          <cell r="I455" t="str">
            <v>Huiles</v>
          </cell>
          <cell r="J455" t="str">
            <v>kt</v>
          </cell>
          <cell r="W455" t="str">
            <v>Solde-Solde-Huiles</v>
          </cell>
        </row>
        <row r="456">
          <cell r="G456" t="str">
            <v>Solde</v>
          </cell>
          <cell r="H456" t="str">
            <v>Solde</v>
          </cell>
          <cell r="I456" t="str">
            <v>Lait - Excl Beurre</v>
          </cell>
          <cell r="J456" t="str">
            <v>kt</v>
          </cell>
          <cell r="W456" t="str">
            <v>Solde-Solde-Lait - Excl Beurre</v>
          </cell>
        </row>
        <row r="457">
          <cell r="G457" t="str">
            <v>Solde</v>
          </cell>
          <cell r="H457" t="str">
            <v>Solde</v>
          </cell>
          <cell r="I457" t="str">
            <v>Légumes</v>
          </cell>
          <cell r="J457" t="str">
            <v>kt</v>
          </cell>
          <cell r="W457" t="str">
            <v>Solde-Solde-Légumes</v>
          </cell>
        </row>
        <row r="458">
          <cell r="G458" t="str">
            <v>Solde</v>
          </cell>
          <cell r="H458" t="str">
            <v>Solde</v>
          </cell>
          <cell r="I458" t="str">
            <v>Maïs</v>
          </cell>
          <cell r="J458" t="str">
            <v>kt</v>
          </cell>
          <cell r="W458" t="str">
            <v>Solde-Solde-Maïs</v>
          </cell>
        </row>
        <row r="459">
          <cell r="G459" t="str">
            <v>Solde</v>
          </cell>
          <cell r="H459" t="str">
            <v>Solde</v>
          </cell>
          <cell r="I459" t="str">
            <v>Oeufs</v>
          </cell>
          <cell r="J459" t="str">
            <v>kt</v>
          </cell>
          <cell r="W459" t="str">
            <v>Solde-Solde-Oeufs</v>
          </cell>
        </row>
        <row r="460">
          <cell r="G460" t="str">
            <v>Solde</v>
          </cell>
          <cell r="H460" t="str">
            <v>Solde</v>
          </cell>
          <cell r="I460" t="str">
            <v>Orge</v>
          </cell>
          <cell r="J460" t="str">
            <v>kt</v>
          </cell>
          <cell r="W460" t="str">
            <v>Solde-Solde-Orge</v>
          </cell>
        </row>
        <row r="461">
          <cell r="G461" t="str">
            <v>Solde</v>
          </cell>
          <cell r="H461" t="str">
            <v>Solde</v>
          </cell>
          <cell r="I461" t="str">
            <v>Plant Oleiferes + (Total)</v>
          </cell>
          <cell r="J461" t="str">
            <v>kt</v>
          </cell>
          <cell r="W461" t="str">
            <v>Solde-Solde-Plant Oleiferes + (Total)</v>
          </cell>
        </row>
        <row r="462">
          <cell r="G462" t="str">
            <v>Solde</v>
          </cell>
          <cell r="H462" t="str">
            <v>Solde</v>
          </cell>
          <cell r="I462" t="str">
            <v>Poisson &amp; Fruits de Mer</v>
          </cell>
          <cell r="J462" t="str">
            <v>kt</v>
          </cell>
          <cell r="W462" t="str">
            <v>Solde-Solde-Poisson &amp; Fruits de Mer</v>
          </cell>
        </row>
        <row r="463">
          <cell r="G463" t="str">
            <v>Solde</v>
          </cell>
          <cell r="H463" t="str">
            <v>Solde</v>
          </cell>
          <cell r="I463" t="str">
            <v>Pommes de terre</v>
          </cell>
          <cell r="J463" t="str">
            <v>kt</v>
          </cell>
          <cell r="W463" t="str">
            <v>Solde-Solde-Pommes de terre</v>
          </cell>
        </row>
        <row r="464">
          <cell r="G464" t="str">
            <v>Solde</v>
          </cell>
          <cell r="H464" t="str">
            <v>Solde</v>
          </cell>
          <cell r="I464" t="str">
            <v>Soja</v>
          </cell>
          <cell r="J464" t="str">
            <v>kt</v>
          </cell>
          <cell r="W464" t="str">
            <v>Solde-Solde-Soja</v>
          </cell>
        </row>
        <row r="465">
          <cell r="G465" t="str">
            <v>Solde</v>
          </cell>
          <cell r="H465" t="str">
            <v>Solde</v>
          </cell>
          <cell r="I465" t="str">
            <v>Sucre</v>
          </cell>
          <cell r="J465" t="str">
            <v>kt</v>
          </cell>
          <cell r="W465" t="str">
            <v>Solde-Solde-Sucre</v>
          </cell>
        </row>
        <row r="466">
          <cell r="G466" t="str">
            <v>Solde</v>
          </cell>
          <cell r="H466" t="str">
            <v>Solde</v>
          </cell>
          <cell r="I466" t="str">
            <v>Tourteaux et son</v>
          </cell>
          <cell r="J466" t="str">
            <v>kt</v>
          </cell>
          <cell r="W466" t="str">
            <v>Solde-Solde-Tourteaux et son</v>
          </cell>
        </row>
        <row r="467">
          <cell r="G467" t="str">
            <v>Solde</v>
          </cell>
          <cell r="H467" t="str">
            <v>Solde</v>
          </cell>
          <cell r="I467" t="str">
            <v>Viande</v>
          </cell>
          <cell r="J467" t="str">
            <v>kt</v>
          </cell>
          <cell r="W467" t="str">
            <v>Solde-Solde-Viande</v>
          </cell>
        </row>
        <row r="468">
          <cell r="G468" t="str">
            <v>Solde</v>
          </cell>
          <cell r="H468" t="str">
            <v>Solde</v>
          </cell>
          <cell r="I468" t="str">
            <v>Viande d'Ovins/Caprins</v>
          </cell>
          <cell r="J468" t="str">
            <v>kt</v>
          </cell>
          <cell r="W468" t="str">
            <v>Solde-Solde-Viande d'Ovins/Caprins</v>
          </cell>
        </row>
        <row r="469">
          <cell r="G469" t="str">
            <v>Solde</v>
          </cell>
          <cell r="H469" t="str">
            <v>Solde</v>
          </cell>
          <cell r="I469" t="str">
            <v>Viande de Bovins</v>
          </cell>
          <cell r="J469" t="str">
            <v>kt</v>
          </cell>
          <cell r="W469" t="str">
            <v>Solde-Solde-Viande de Bovins</v>
          </cell>
        </row>
        <row r="470">
          <cell r="G470" t="str">
            <v>Solde</v>
          </cell>
          <cell r="H470" t="str">
            <v>Solde</v>
          </cell>
          <cell r="I470" t="str">
            <v>Viande de Suides</v>
          </cell>
          <cell r="J470" t="str">
            <v>kt</v>
          </cell>
          <cell r="W470" t="str">
            <v>Solde-Solde-Viande de Suides</v>
          </cell>
        </row>
        <row r="471">
          <cell r="G471" t="str">
            <v>Solde</v>
          </cell>
          <cell r="H471" t="str">
            <v>Solde</v>
          </cell>
          <cell r="I471" t="str">
            <v>Viande de Volailles</v>
          </cell>
          <cell r="J471" t="str">
            <v>kt</v>
          </cell>
          <cell r="W471" t="str">
            <v>Solde-Solde-Viande de Volailles</v>
          </cell>
        </row>
        <row r="472">
          <cell r="G472" t="str">
            <v>Solde</v>
          </cell>
          <cell r="H472" t="str">
            <v>Solde</v>
          </cell>
          <cell r="I472" t="str">
            <v>Viande, Autre (dont protéines alternatives)</v>
          </cell>
          <cell r="J472" t="str">
            <v>kt</v>
          </cell>
          <cell r="W472" t="str">
            <v>Solde-Solde-Viande, Autre (dont protéines alternatives)</v>
          </cell>
        </row>
        <row r="473">
          <cell r="G473" t="str">
            <v>Système d'élevage</v>
          </cell>
          <cell r="H473" t="str">
            <v>Bovin Lait</v>
          </cell>
          <cell r="I473" t="str">
            <v>autres élevages lait</v>
          </cell>
          <cell r="J473" t="str">
            <v>%</v>
          </cell>
          <cell r="W473" t="str">
            <v>Système d'élevage-Bovin Lait-autres élevages lait</v>
          </cell>
        </row>
        <row r="474">
          <cell r="G474" t="str">
            <v>Système d'élevage</v>
          </cell>
          <cell r="H474" t="str">
            <v>Bovin Lait</v>
          </cell>
          <cell r="I474" t="str">
            <v>Herbe intégral</v>
          </cell>
          <cell r="J474" t="str">
            <v>%</v>
          </cell>
          <cell r="W474" t="str">
            <v>Système d'élevage-Bovin Lait-Herbe intégral</v>
          </cell>
        </row>
        <row r="475">
          <cell r="G475" t="str">
            <v>Système d'élevage</v>
          </cell>
          <cell r="H475" t="str">
            <v>Bovin Lait</v>
          </cell>
          <cell r="I475" t="str">
            <v>intermédiaire</v>
          </cell>
          <cell r="J475" t="str">
            <v>%</v>
          </cell>
          <cell r="W475" t="str">
            <v>Système d'élevage-Bovin Lait-intermédiaire</v>
          </cell>
        </row>
        <row r="476">
          <cell r="G476" t="str">
            <v>Système d'élevage</v>
          </cell>
          <cell r="H476" t="str">
            <v>Bovin Lait</v>
          </cell>
          <cell r="I476" t="str">
            <v>Maïs  dominant</v>
          </cell>
          <cell r="J476" t="str">
            <v>%</v>
          </cell>
          <cell r="W476" t="str">
            <v>Système d'élevage-Bovin Lait-Maïs  dominant</v>
          </cell>
        </row>
        <row r="477">
          <cell r="G477" t="str">
            <v>Système d'élevage</v>
          </cell>
          <cell r="H477" t="str">
            <v>Bovin Lait</v>
          </cell>
          <cell r="I477" t="str">
            <v>Maïs très dominant</v>
          </cell>
          <cell r="J477" t="str">
            <v>%</v>
          </cell>
          <cell r="W477" t="str">
            <v>Système d'élevage-Bovin Lait-Maïs très dominant</v>
          </cell>
        </row>
        <row r="478">
          <cell r="G478" t="str">
            <v>Système d'élevage</v>
          </cell>
          <cell r="H478" t="str">
            <v>Bovin Lait</v>
          </cell>
          <cell r="I478" t="str">
            <v>Paturage dominant</v>
          </cell>
          <cell r="J478" t="str">
            <v>%</v>
          </cell>
          <cell r="W478" t="str">
            <v>Système d'élevage-Bovin Lait-Paturage dominant</v>
          </cell>
        </row>
        <row r="479">
          <cell r="G479" t="str">
            <v>Système d'élevage</v>
          </cell>
          <cell r="H479" t="str">
            <v>Bovin Lait</v>
          </cell>
          <cell r="I479" t="str">
            <v>Paturage très dominant</v>
          </cell>
          <cell r="J479" t="str">
            <v>%</v>
          </cell>
          <cell r="W479" t="str">
            <v>Système d'élevage-Bovin Lait-Paturage très dominant</v>
          </cell>
        </row>
        <row r="480">
          <cell r="G480" t="str">
            <v>Système d'élevage</v>
          </cell>
          <cell r="H480" t="str">
            <v>Bovin Lait</v>
          </cell>
          <cell r="I480" t="str">
            <v>Zéro pâturage</v>
          </cell>
          <cell r="J480" t="str">
            <v>%</v>
          </cell>
          <cell r="W480" t="str">
            <v>Système d'élevage-Bovin Lait-Zéro pâturage</v>
          </cell>
        </row>
        <row r="481">
          <cell r="G481" t="str">
            <v>Système d'élevage</v>
          </cell>
          <cell r="H481" t="str">
            <v>Bovin Viande</v>
          </cell>
          <cell r="I481" t="str">
            <v>Standard</v>
          </cell>
          <cell r="J481" t="str">
            <v>%</v>
          </cell>
          <cell r="W481" t="str">
            <v>Système d'élevage-Bovin Viande-Standard</v>
          </cell>
        </row>
        <row r="482">
          <cell r="G482" t="str">
            <v>Système d'élevage</v>
          </cell>
          <cell r="H482" t="str">
            <v>Bovin Viande</v>
          </cell>
          <cell r="I482" t="str">
            <v>Standart-FE</v>
          </cell>
          <cell r="J482" t="str">
            <v>%</v>
          </cell>
          <cell r="W482" t="str">
            <v>Système d'élevage-Bovin Viande-Standart-FE</v>
          </cell>
        </row>
        <row r="483">
          <cell r="G483" t="str">
            <v>Système d'élevage</v>
          </cell>
          <cell r="H483" t="str">
            <v>Bovin Viande</v>
          </cell>
          <cell r="I483" t="str">
            <v>Standart-FE-pature+</v>
          </cell>
          <cell r="J483" t="str">
            <v>%</v>
          </cell>
          <cell r="W483" t="str">
            <v>Système d'élevage-Bovin Viande-Standart-FE-pature+</v>
          </cell>
        </row>
        <row r="484">
          <cell r="G484" t="str">
            <v>Système d'élevage</v>
          </cell>
          <cell r="H484" t="str">
            <v>Contrôle export poulet</v>
          </cell>
          <cell r="I484" t="str">
            <v>Exportations de viande de poulet</v>
          </cell>
          <cell r="J484" t="str">
            <v>kt</v>
          </cell>
          <cell r="W484" t="str">
            <v>Système d'élevage-Contrôle export poulet-Exportations de viande de poulet</v>
          </cell>
        </row>
        <row r="485">
          <cell r="G485" t="str">
            <v>Système d'élevage</v>
          </cell>
          <cell r="H485" t="str">
            <v>Contrôle export poulet</v>
          </cell>
          <cell r="I485" t="str">
            <v>Production poulet export</v>
          </cell>
          <cell r="J485" t="str">
            <v>kt</v>
          </cell>
          <cell r="W485" t="str">
            <v>Système d'élevage-Contrôle export poulet-Production poulet export</v>
          </cell>
        </row>
        <row r="486">
          <cell r="G486" t="str">
            <v>Système d'élevage</v>
          </cell>
          <cell r="H486" t="str">
            <v>Porcins</v>
          </cell>
          <cell r="I486" t="str">
            <v>Porc engraissement bio plein air</v>
          </cell>
          <cell r="J486" t="str">
            <v>%</v>
          </cell>
          <cell r="W486" t="str">
            <v>Système d'élevage-Porcins-Porc engraissement bio plein air</v>
          </cell>
        </row>
        <row r="487">
          <cell r="G487" t="str">
            <v>Système d'élevage</v>
          </cell>
          <cell r="H487" t="str">
            <v>Porcins</v>
          </cell>
          <cell r="I487" t="str">
            <v>Porc engraissement bio sous bâtiment</v>
          </cell>
          <cell r="J487" t="str">
            <v>%</v>
          </cell>
          <cell r="W487" t="str">
            <v>Système d'élevage-Porcins-Porc engraissement bio sous bâtiment</v>
          </cell>
        </row>
        <row r="488">
          <cell r="G488" t="str">
            <v>Système d'élevage</v>
          </cell>
          <cell r="H488" t="str">
            <v>Porcins</v>
          </cell>
          <cell r="I488" t="str">
            <v>Porc engraissement conventionnel</v>
          </cell>
          <cell r="J488" t="str">
            <v>%</v>
          </cell>
          <cell r="W488" t="str">
            <v>Système d'élevage-Porcins-Porc engraissement conventionnel</v>
          </cell>
        </row>
        <row r="489">
          <cell r="G489" t="str">
            <v>Système d'élevage</v>
          </cell>
          <cell r="H489" t="str">
            <v>Porcins</v>
          </cell>
          <cell r="I489" t="str">
            <v>Porc engraissement conventionnel amélioré</v>
          </cell>
          <cell r="J489" t="str">
            <v>%</v>
          </cell>
          <cell r="W489" t="str">
            <v>Système d'élevage-Porcins-Porc engraissement conventionnel amélioré</v>
          </cell>
        </row>
        <row r="490">
          <cell r="G490" t="str">
            <v>Système d'élevage</v>
          </cell>
          <cell r="H490" t="str">
            <v>Porcins</v>
          </cell>
          <cell r="I490" t="str">
            <v>Porc extensif lourd (type porc noir gascon)</v>
          </cell>
          <cell r="J490" t="str">
            <v>%</v>
          </cell>
          <cell r="W490" t="str">
            <v>Système d'élevage-Porcins-Porc extensif lourd (type porc noir gascon)</v>
          </cell>
        </row>
        <row r="491">
          <cell r="G491" t="str">
            <v>Système d'élevage</v>
          </cell>
          <cell r="H491" t="str">
            <v>Poules Pondeuses</v>
          </cell>
          <cell r="I491" t="str">
            <v>Poules bio</v>
          </cell>
          <cell r="J491" t="str">
            <v>%</v>
          </cell>
          <cell r="W491" t="str">
            <v>Système d'élevage-Poules Pondeuses-Poules bio</v>
          </cell>
        </row>
        <row r="492">
          <cell r="G492" t="str">
            <v>Système d'élevage</v>
          </cell>
          <cell r="H492" t="str">
            <v>Poules Pondeuses</v>
          </cell>
          <cell r="I492" t="str">
            <v>Poules label</v>
          </cell>
          <cell r="J492" t="str">
            <v>%</v>
          </cell>
          <cell r="W492" t="str">
            <v>Système d'élevage-Poules Pondeuses-Poules label</v>
          </cell>
        </row>
        <row r="493">
          <cell r="G493" t="str">
            <v>Système d'élevage</v>
          </cell>
          <cell r="H493" t="str">
            <v>Poules Pondeuses</v>
          </cell>
          <cell r="I493" t="str">
            <v>Poules plein air standard</v>
          </cell>
          <cell r="J493" t="str">
            <v>%</v>
          </cell>
          <cell r="W493" t="str">
            <v>Système d'élevage-Poules Pondeuses-Poules plein air standard</v>
          </cell>
        </row>
        <row r="494">
          <cell r="G494" t="str">
            <v>Système d'élevage</v>
          </cell>
          <cell r="H494" t="str">
            <v>Poules Pondeuses</v>
          </cell>
          <cell r="I494" t="str">
            <v>Poules standard au sol</v>
          </cell>
          <cell r="J494" t="str">
            <v>%</v>
          </cell>
          <cell r="W494" t="str">
            <v>Système d'élevage-Poules Pondeuses-Poules standard au sol</v>
          </cell>
        </row>
        <row r="495">
          <cell r="G495" t="str">
            <v>Système d'élevage</v>
          </cell>
          <cell r="H495" t="str">
            <v>Poules Pondeuses</v>
          </cell>
          <cell r="I495" t="str">
            <v>Poules standard en cage</v>
          </cell>
          <cell r="J495" t="str">
            <v>%</v>
          </cell>
          <cell r="W495" t="str">
            <v>Système d'élevage-Poules Pondeuses-Poules standard en cage</v>
          </cell>
        </row>
        <row r="496">
          <cell r="G496" t="str">
            <v>Système d'élevage</v>
          </cell>
          <cell r="H496" t="str">
            <v>Poulets de Chair</v>
          </cell>
          <cell r="I496" t="str">
            <v>Poulet AB</v>
          </cell>
          <cell r="J496" t="str">
            <v>%</v>
          </cell>
          <cell r="W496" t="str">
            <v>Système d'élevage-Poulets de Chair-Poulet AB</v>
          </cell>
        </row>
        <row r="497">
          <cell r="G497" t="str">
            <v>Système d'élevage</v>
          </cell>
          <cell r="H497" t="str">
            <v>Poulets de Chair</v>
          </cell>
          <cell r="I497" t="str">
            <v>Poulet certifié</v>
          </cell>
          <cell r="J497" t="str">
            <v>%</v>
          </cell>
          <cell r="W497" t="str">
            <v>Système d'élevage-Poulets de Chair-Poulet certifié</v>
          </cell>
        </row>
        <row r="498">
          <cell r="G498" t="str">
            <v>Système d'élevage</v>
          </cell>
          <cell r="H498" t="str">
            <v>Poulets de Chair</v>
          </cell>
          <cell r="I498" t="str">
            <v>Poulet Export</v>
          </cell>
          <cell r="J498" t="str">
            <v>%</v>
          </cell>
          <cell r="W498" t="str">
            <v>Système d'élevage-Poulets de Chair-Poulet Export</v>
          </cell>
        </row>
        <row r="499">
          <cell r="G499" t="str">
            <v>Système d'élevage</v>
          </cell>
          <cell r="H499" t="str">
            <v>Poulets de Chair</v>
          </cell>
          <cell r="I499" t="str">
            <v>Poulet label</v>
          </cell>
          <cell r="J499" t="str">
            <v>%</v>
          </cell>
          <cell r="W499" t="str">
            <v>Système d'élevage-Poulets de Chair-Poulet label</v>
          </cell>
        </row>
        <row r="500">
          <cell r="G500" t="str">
            <v>Système d'élevage</v>
          </cell>
          <cell r="H500" t="str">
            <v>Poulets de Chair</v>
          </cell>
          <cell r="I500" t="str">
            <v>Poulet standard</v>
          </cell>
          <cell r="J500" t="str">
            <v>%</v>
          </cell>
          <cell r="W500" t="str">
            <v>Système d'élevage-Poulets de Chair-Poulet standard</v>
          </cell>
        </row>
        <row r="501">
          <cell r="G501" t="str">
            <v>Système d'élevage</v>
          </cell>
          <cell r="H501" t="str">
            <v>Productivité animale</v>
          </cell>
          <cell r="I501" t="str">
            <v>Alimentation vaches allaitantes</v>
          </cell>
          <cell r="J501" t="str">
            <v>kg MS (fourrages + concentrés) / vache présente*</v>
          </cell>
          <cell r="W501" t="str">
            <v>Système d'élevage-Productivité animale-Alimentation vaches allaitantes</v>
          </cell>
        </row>
        <row r="502">
          <cell r="G502" t="str">
            <v>Système d'élevage</v>
          </cell>
          <cell r="H502" t="str">
            <v>Productivité animale</v>
          </cell>
          <cell r="I502" t="str">
            <v>Alimentation vaches laitières</v>
          </cell>
          <cell r="J502" t="str">
            <v>kg MS (fourrages + concentrés) / vache présente et par an</v>
          </cell>
          <cell r="W502" t="str">
            <v>Système d'élevage-Productivité animale-Alimentation vaches laitières</v>
          </cell>
        </row>
        <row r="503">
          <cell r="G503" t="str">
            <v>Système d'élevage</v>
          </cell>
          <cell r="H503" t="str">
            <v>Productivité animale</v>
          </cell>
          <cell r="I503" t="str">
            <v>Indice de consommation porc</v>
          </cell>
          <cell r="J503" t="str">
            <v>kg grain/kg carcasse</v>
          </cell>
          <cell r="W503" t="str">
            <v>Système d'élevage-Productivité animale-Indice de consommation porc</v>
          </cell>
        </row>
        <row r="504">
          <cell r="G504" t="str">
            <v>Système d'élevage</v>
          </cell>
          <cell r="H504" t="str">
            <v>Productivité animale</v>
          </cell>
          <cell r="I504" t="str">
            <v>Indice de consommation poulet de chair</v>
          </cell>
          <cell r="J504" t="str">
            <v>kg grain/kg carcasse</v>
          </cell>
          <cell r="W504" t="str">
            <v>Système d'élevage-Productivité animale-Indice de consommation poulet de chair</v>
          </cell>
        </row>
        <row r="505">
          <cell r="G505" t="str">
            <v>Usages Non alimentaires biomasse</v>
          </cell>
          <cell r="H505" t="str">
            <v>Autres usages</v>
          </cell>
          <cell r="I505" t="str">
            <v>Cultures intermédiaires laissées au champ</v>
          </cell>
          <cell r="J505" t="str">
            <v>kt MS</v>
          </cell>
          <cell r="W505" t="str">
            <v>Usages Non alimentaires biomasse-Autres usages-Cultures intermédiaires laissées au champ</v>
          </cell>
        </row>
        <row r="506">
          <cell r="G506" t="str">
            <v>Usages Non alimentaires biomasse</v>
          </cell>
          <cell r="H506" t="str">
            <v>Autres usages</v>
          </cell>
          <cell r="I506" t="str">
            <v>Résidus de culture laissés au champ</v>
          </cell>
          <cell r="J506" t="str">
            <v>kt MS</v>
          </cell>
          <cell r="W506" t="str">
            <v>Usages Non alimentaires biomasse-Autres usages-Résidus de culture laissés au champ</v>
          </cell>
        </row>
        <row r="507">
          <cell r="G507" t="str">
            <v>Usages Non alimentaires biomasse</v>
          </cell>
          <cell r="H507" t="str">
            <v>Autres usages</v>
          </cell>
          <cell r="I507" t="str">
            <v>Résidus de culture utilisés comme matériau</v>
          </cell>
          <cell r="J507" t="str">
            <v>kt MS</v>
          </cell>
          <cell r="W507" t="str">
            <v>Usages Non alimentaires biomasse-Autres usages-Résidus de culture utilisés comme matériau</v>
          </cell>
        </row>
        <row r="508">
          <cell r="G508" t="str">
            <v>Usages Non alimentaires biomasse</v>
          </cell>
          <cell r="H508" t="str">
            <v>Autres usages</v>
          </cell>
          <cell r="I508" t="str">
            <v>Résidus de culture utilisés en carburant 2G</v>
          </cell>
          <cell r="J508" t="str">
            <v>kt MS</v>
          </cell>
          <cell r="W508" t="str">
            <v>Usages Non alimentaires biomasse-Autres usages-Résidus de culture utilisés en carburant 2G</v>
          </cell>
        </row>
        <row r="509">
          <cell r="G509" t="str">
            <v>Usages Non alimentaires biomasse</v>
          </cell>
          <cell r="H509" t="str">
            <v>Autres usages</v>
          </cell>
          <cell r="I509" t="str">
            <v>Résidus de culture utilisés en combustion</v>
          </cell>
          <cell r="J509" t="str">
            <v>kt MS</v>
          </cell>
          <cell r="W509" t="str">
            <v>Usages Non alimentaires biomasse-Autres usages-Résidus de culture utilisés en combustion</v>
          </cell>
        </row>
        <row r="510">
          <cell r="G510" t="str">
            <v>Usages Non alimentaires biomasse</v>
          </cell>
          <cell r="H510" t="str">
            <v>Autres usages</v>
          </cell>
          <cell r="I510" t="str">
            <v>Résidus de culture utilisés en litière</v>
          </cell>
          <cell r="J510" t="str">
            <v>kt MS</v>
          </cell>
          <cell r="W510" t="str">
            <v>Usages Non alimentaires biomasse-Autres usages-Résidus de culture utilisés en litière</v>
          </cell>
        </row>
        <row r="511">
          <cell r="G511" t="str">
            <v>Usages Non alimentaires biomasse</v>
          </cell>
          <cell r="H511" t="str">
            <v>Biocarburants</v>
          </cell>
          <cell r="I511" t="str">
            <v>Autres huiles utilisées en production de biocarburant</v>
          </cell>
          <cell r="J511" t="str">
            <v>kt</v>
          </cell>
          <cell r="W511" t="str">
            <v>Usages Non alimentaires biomasse-Biocarburants-Autres huiles utilisées en production de biocarburant</v>
          </cell>
        </row>
        <row r="512">
          <cell r="G512" t="str">
            <v>Usages Non alimentaires biomasse</v>
          </cell>
          <cell r="H512" t="str">
            <v>Biocarburants</v>
          </cell>
          <cell r="I512" t="str">
            <v>Betterave utilisée en production d'éthanol</v>
          </cell>
          <cell r="J512" t="str">
            <v>kt</v>
          </cell>
          <cell r="W512" t="str">
            <v>Usages Non alimentaires biomasse-Biocarburants-Betterave utilisée en production d'éthanol</v>
          </cell>
        </row>
        <row r="513">
          <cell r="G513" t="str">
            <v>Usages Non alimentaires biomasse</v>
          </cell>
          <cell r="H513" t="str">
            <v>Biocarburants</v>
          </cell>
          <cell r="I513" t="str">
            <v>Blé utilisé en production d'éthanol</v>
          </cell>
          <cell r="J513" t="str">
            <v>kt</v>
          </cell>
          <cell r="W513" t="str">
            <v>Usages Non alimentaires biomasse-Biocarburants-Blé utilisé en production d'éthanol</v>
          </cell>
        </row>
        <row r="514">
          <cell r="G514" t="str">
            <v>Usages Non alimentaires biomasse</v>
          </cell>
          <cell r="H514" t="str">
            <v>Biocarburants</v>
          </cell>
          <cell r="I514" t="str">
            <v>Huile de colza utilisée en production de biocarburant</v>
          </cell>
          <cell r="J514" t="str">
            <v>kt</v>
          </cell>
          <cell r="W514" t="str">
            <v>Usages Non alimentaires biomasse-Biocarburants-Huile de colza utilisée en production de biocarburant</v>
          </cell>
        </row>
        <row r="515">
          <cell r="G515" t="str">
            <v>Usages Non alimentaires biomasse</v>
          </cell>
          <cell r="H515" t="str">
            <v>Biocarburants</v>
          </cell>
          <cell r="I515" t="str">
            <v>Huile de palme utilisée en production de biocarburant</v>
          </cell>
          <cell r="J515" t="str">
            <v>kt</v>
          </cell>
          <cell r="W515" t="str">
            <v>Usages Non alimentaires biomasse-Biocarburants-Huile de palme utilisée en production de biocarburant</v>
          </cell>
        </row>
        <row r="516">
          <cell r="G516" t="str">
            <v>Usages Non alimentaires biomasse</v>
          </cell>
          <cell r="H516" t="str">
            <v>Biocarburants</v>
          </cell>
          <cell r="I516" t="str">
            <v>Huile de palmiste utilisée en production de biocarburant</v>
          </cell>
          <cell r="J516" t="str">
            <v>kt</v>
          </cell>
          <cell r="W516" t="str">
            <v>Usages Non alimentaires biomasse-Biocarburants-Huile de palmiste utilisée en production de biocarburant</v>
          </cell>
        </row>
        <row r="517">
          <cell r="G517" t="str">
            <v>Usages Non alimentaires biomasse</v>
          </cell>
          <cell r="H517" t="str">
            <v>Biocarburants</v>
          </cell>
          <cell r="I517" t="str">
            <v>Huile de soja utilisée en production de biocarburant</v>
          </cell>
          <cell r="J517" t="str">
            <v>kt</v>
          </cell>
          <cell r="W517" t="str">
            <v>Usages Non alimentaires biomasse-Biocarburants-Huile de soja utilisée en production de biocarburant</v>
          </cell>
        </row>
        <row r="518">
          <cell r="G518" t="str">
            <v>Usages Non alimentaires biomasse</v>
          </cell>
          <cell r="H518" t="str">
            <v>Biocarburants</v>
          </cell>
          <cell r="I518" t="str">
            <v>Huile de tourneseol utilisée en production de biocarburant</v>
          </cell>
          <cell r="J518" t="str">
            <v>kt</v>
          </cell>
          <cell r="W518" t="str">
            <v>Usages Non alimentaires biomasse-Biocarburants-Huile de tourneseol utilisée en production de biocarburant</v>
          </cell>
        </row>
        <row r="519">
          <cell r="G519" t="str">
            <v>Usages Non alimentaires biomasse</v>
          </cell>
          <cell r="H519" t="str">
            <v>Biocarburants</v>
          </cell>
          <cell r="I519" t="str">
            <v>Maïs utilisé en production d'éthanol</v>
          </cell>
          <cell r="J519" t="str">
            <v>kt</v>
          </cell>
          <cell r="W519" t="str">
            <v>Usages Non alimentaires biomasse-Biocarburants-Maïs utilisé en production d'éthanol</v>
          </cell>
        </row>
        <row r="520">
          <cell r="G520" t="str">
            <v>Usages Non alimentaires biomasse</v>
          </cell>
          <cell r="H520" t="str">
            <v>Biocarburants</v>
          </cell>
          <cell r="I520" t="str">
            <v>Pomme de terre utilisée en production d'éthanol</v>
          </cell>
          <cell r="J520" t="str">
            <v>kt</v>
          </cell>
          <cell r="W520" t="str">
            <v>Usages Non alimentaires biomasse-Biocarburants-Pomme de terre utilisée en production d'éthanol</v>
          </cell>
        </row>
        <row r="521">
          <cell r="G521" t="str">
            <v>Usages Non alimentaires biomasse</v>
          </cell>
          <cell r="H521" t="str">
            <v>Biocarburants</v>
          </cell>
          <cell r="I521" t="str">
            <v>Sucre utilisé en production d'éthanol</v>
          </cell>
          <cell r="J521" t="str">
            <v>kt</v>
          </cell>
          <cell r="W521" t="str">
            <v>Usages Non alimentaires biomasse-Biocarburants-Sucre utilisé en production d'éthanol</v>
          </cell>
        </row>
        <row r="522">
          <cell r="G522" t="str">
            <v>Usages Non alimentaires biomasse</v>
          </cell>
          <cell r="H522" t="str">
            <v>Méthanisation</v>
          </cell>
          <cell r="I522" t="str">
            <v>CIVE méthanisée</v>
          </cell>
          <cell r="J522" t="str">
            <v>kt MS</v>
          </cell>
          <cell r="W522" t="str">
            <v>Usages Non alimentaires biomasse-Méthanisation-CIVE méthanisée</v>
          </cell>
        </row>
        <row r="523">
          <cell r="G523" t="str">
            <v>Usages Non alimentaires biomasse</v>
          </cell>
          <cell r="H523" t="str">
            <v>Méthanisation</v>
          </cell>
          <cell r="I523" t="str">
            <v>Fourrages méthanisés</v>
          </cell>
          <cell r="J523" t="str">
            <v>kt MS</v>
          </cell>
          <cell r="W523" t="str">
            <v>Usages Non alimentaires biomasse-Méthanisation-Fourrages méthanisés</v>
          </cell>
        </row>
        <row r="524">
          <cell r="G524" t="str">
            <v>Usages Non alimentaires biomasse</v>
          </cell>
          <cell r="H524" t="str">
            <v>Méthanisation</v>
          </cell>
          <cell r="I524" t="str">
            <v>Fumier méthanisé</v>
          </cell>
          <cell r="J524" t="str">
            <v>kt MS</v>
          </cell>
          <cell r="W524" t="str">
            <v>Usages Non alimentaires biomasse-Méthanisation-Fumier méthanisé</v>
          </cell>
        </row>
        <row r="525">
          <cell r="G525" t="str">
            <v>Usages Non alimentaires biomasse</v>
          </cell>
          <cell r="H525" t="str">
            <v>Méthanisation</v>
          </cell>
          <cell r="I525" t="str">
            <v>Herbe méthanisée</v>
          </cell>
          <cell r="J525" t="str">
            <v>kt MS</v>
          </cell>
          <cell r="W525" t="str">
            <v>Usages Non alimentaires biomasse-Méthanisation-Herbe méthanisée</v>
          </cell>
        </row>
        <row r="526">
          <cell r="G526" t="str">
            <v>Usages Non alimentaires biomasse</v>
          </cell>
          <cell r="H526" t="str">
            <v>Méthanisation</v>
          </cell>
          <cell r="I526" t="str">
            <v>Lisier méthanisé</v>
          </cell>
          <cell r="J526" t="str">
            <v>kt MS</v>
          </cell>
          <cell r="W526" t="str">
            <v>Usages Non alimentaires biomasse-Méthanisation-Lisier méthanisé</v>
          </cell>
        </row>
        <row r="527">
          <cell r="G527" t="str">
            <v>Usages Non alimentaires biomasse</v>
          </cell>
          <cell r="H527" t="str">
            <v>Méthanisation</v>
          </cell>
          <cell r="I527" t="str">
            <v>Production de biogaz - CIVE</v>
          </cell>
          <cell r="J527" t="str">
            <v>TWh</v>
          </cell>
          <cell r="W527" t="str">
            <v>Usages Non alimentaires biomasse-Méthanisation-Production de biogaz - CIVE</v>
          </cell>
        </row>
        <row r="528">
          <cell r="G528" t="str">
            <v>Usages Non alimentaires biomasse</v>
          </cell>
          <cell r="H528" t="str">
            <v>Méthanisation</v>
          </cell>
          <cell r="I528" t="str">
            <v>Production de biogaz - déjections</v>
          </cell>
          <cell r="J528" t="str">
            <v>TWh</v>
          </cell>
          <cell r="W528" t="str">
            <v>Usages Non alimentaires biomasse-Méthanisation-Production de biogaz - déjections</v>
          </cell>
        </row>
        <row r="529">
          <cell r="G529" t="str">
            <v>Usages Non alimentaires biomasse</v>
          </cell>
          <cell r="H529" t="str">
            <v>Méthanisation</v>
          </cell>
          <cell r="I529" t="str">
            <v>Production de biogaz - fourrages</v>
          </cell>
          <cell r="J529" t="str">
            <v>TWh</v>
          </cell>
          <cell r="W529" t="str">
            <v>Usages Non alimentaires biomasse-Méthanisation-Production de biogaz - fourrages</v>
          </cell>
        </row>
        <row r="530">
          <cell r="G530" t="str">
            <v>Usages Non alimentaires biomasse</v>
          </cell>
          <cell r="H530" t="str">
            <v>Méthanisation</v>
          </cell>
          <cell r="I530" t="str">
            <v>Production de biogaz - herbe</v>
          </cell>
          <cell r="J530" t="str">
            <v>TWh</v>
          </cell>
          <cell r="W530" t="str">
            <v>Usages Non alimentaires biomasse-Méthanisation-Production de biogaz - herbe</v>
          </cell>
        </row>
        <row r="531">
          <cell r="G531" t="str">
            <v>Usages Non alimentaires biomasse</v>
          </cell>
          <cell r="H531" t="str">
            <v>Méthanisation</v>
          </cell>
          <cell r="I531" t="str">
            <v>Production de biogaz - résidus de culture</v>
          </cell>
          <cell r="J531" t="str">
            <v>TWh</v>
          </cell>
          <cell r="W531" t="str">
            <v>Usages Non alimentaires biomasse-Méthanisation-Production de biogaz - résidus de culture</v>
          </cell>
        </row>
        <row r="532">
          <cell r="G532" t="str">
            <v>Usages Non alimentaires biomasse</v>
          </cell>
          <cell r="H532" t="str">
            <v>Méthanisation</v>
          </cell>
          <cell r="I532" t="str">
            <v>Proportion d'herbe méthanisée</v>
          </cell>
          <cell r="J532" t="str">
            <v>%</v>
          </cell>
          <cell r="W532" t="str">
            <v>Usages Non alimentaires biomasse-Méthanisation-Proportion d'herbe méthanisée</v>
          </cell>
        </row>
        <row r="533">
          <cell r="G533" t="str">
            <v>Usages Non alimentaires biomasse</v>
          </cell>
          <cell r="H533" t="str">
            <v>Méthanisation</v>
          </cell>
          <cell r="I533" t="str">
            <v>Proportion de CIVE méthanisées</v>
          </cell>
          <cell r="J533" t="str">
            <v>%</v>
          </cell>
          <cell r="W533" t="str">
            <v>Usages Non alimentaires biomasse-Méthanisation-Proportion de CIVE méthanisées</v>
          </cell>
        </row>
        <row r="534">
          <cell r="G534" t="str">
            <v>Usages Non alimentaires biomasse</v>
          </cell>
          <cell r="H534" t="str">
            <v>Méthanisation</v>
          </cell>
          <cell r="I534" t="str">
            <v>Proportion de déjections méthanisées</v>
          </cell>
          <cell r="J534" t="str">
            <v>%</v>
          </cell>
          <cell r="W534" t="str">
            <v>Usages Non alimentaires biomasse-Méthanisation-Proportion de déjections méthanisées</v>
          </cell>
        </row>
        <row r="535">
          <cell r="G535" t="str">
            <v>Usages Non alimentaires biomasse</v>
          </cell>
          <cell r="H535" t="str">
            <v>Méthanisation</v>
          </cell>
          <cell r="I535" t="str">
            <v>Proportion de fourrages méthanisés</v>
          </cell>
          <cell r="J535" t="str">
            <v>%</v>
          </cell>
          <cell r="W535" t="str">
            <v>Usages Non alimentaires biomasse-Méthanisation-Proportion de fourrages méthanisés</v>
          </cell>
        </row>
        <row r="536">
          <cell r="G536" t="str">
            <v>Usages Non alimentaires biomasse</v>
          </cell>
          <cell r="H536" t="str">
            <v>Méthanisation</v>
          </cell>
          <cell r="I536" t="str">
            <v>Proportion de résidus de culture méthanisés</v>
          </cell>
          <cell r="J536" t="str">
            <v>%</v>
          </cell>
          <cell r="W536" t="str">
            <v>Usages Non alimentaires biomasse-Méthanisation-Proportion de résidus de culture méthanisés</v>
          </cell>
        </row>
        <row r="537">
          <cell r="G537" t="str">
            <v>Usages Non alimentaires biomasse</v>
          </cell>
          <cell r="H537" t="str">
            <v>Méthanisation</v>
          </cell>
          <cell r="I537" t="str">
            <v>Résidus de culture méthanisés</v>
          </cell>
          <cell r="J537" t="str">
            <v>kt MS</v>
          </cell>
          <cell r="W537" t="str">
            <v>Usages Non alimentaires biomasse-Méthanisation-Résidus de culture méthanisés</v>
          </cell>
        </row>
        <row r="538">
          <cell r="G538" t="str">
            <v>Utilisation du territoire</v>
          </cell>
          <cell r="H538" t="str">
            <v>Détail SAU</v>
          </cell>
          <cell r="I538" t="str">
            <v>Arboriculture</v>
          </cell>
          <cell r="J538" t="str">
            <v>kha</v>
          </cell>
          <cell r="W538" t="str">
            <v>Utilisation du territoire-Détail SAU-Arboriculture</v>
          </cell>
        </row>
        <row r="539">
          <cell r="G539" t="str">
            <v>Utilisation du territoire</v>
          </cell>
          <cell r="H539" t="str">
            <v>Détail SAU</v>
          </cell>
          <cell r="I539" t="str">
            <v>Betteraves industrielles</v>
          </cell>
          <cell r="J539" t="str">
            <v>kha</v>
          </cell>
          <cell r="W539" t="str">
            <v>Utilisation du territoire-Détail SAU-Betteraves industrielles</v>
          </cell>
        </row>
        <row r="540">
          <cell r="G540" t="str">
            <v>Utilisation du territoire</v>
          </cell>
          <cell r="H540" t="str">
            <v>Détail SAU</v>
          </cell>
          <cell r="I540" t="str">
            <v>blé dur</v>
          </cell>
          <cell r="J540" t="str">
            <v>kha</v>
          </cell>
          <cell r="W540" t="str">
            <v>Utilisation du territoire-Détail SAU-blé dur</v>
          </cell>
        </row>
        <row r="541">
          <cell r="G541" t="str">
            <v>Utilisation du territoire</v>
          </cell>
          <cell r="H541" t="str">
            <v>Détail SAU</v>
          </cell>
          <cell r="I541" t="str">
            <v>blé tendre</v>
          </cell>
          <cell r="J541" t="str">
            <v>kha</v>
          </cell>
          <cell r="W541" t="str">
            <v>Utilisation du territoire-Détail SAU-blé tendre</v>
          </cell>
        </row>
        <row r="542">
          <cell r="G542" t="str">
            <v>Utilisation du territoire</v>
          </cell>
          <cell r="H542" t="str">
            <v>Détail SAU</v>
          </cell>
          <cell r="I542" t="str">
            <v>Céréales</v>
          </cell>
          <cell r="J542" t="str">
            <v>kha</v>
          </cell>
          <cell r="W542" t="str">
            <v>Utilisation du territoire-Détail SAU-Céréales</v>
          </cell>
        </row>
        <row r="543">
          <cell r="G543" t="str">
            <v>Utilisation du territoire</v>
          </cell>
          <cell r="H543" t="str">
            <v>Détail SAU</v>
          </cell>
          <cell r="I543" t="str">
            <v>Chanvre</v>
          </cell>
          <cell r="J543" t="str">
            <v>kha</v>
          </cell>
          <cell r="W543" t="str">
            <v>Utilisation du territoire-Détail SAU-Chanvre</v>
          </cell>
        </row>
        <row r="544">
          <cell r="G544" t="str">
            <v>Utilisation du territoire</v>
          </cell>
          <cell r="H544" t="str">
            <v>Détail SAU</v>
          </cell>
          <cell r="I544" t="str">
            <v>colza</v>
          </cell>
          <cell r="J544" t="str">
            <v>kha</v>
          </cell>
          <cell r="W544" t="str">
            <v>Utilisation du territoire-Détail SAU-colza</v>
          </cell>
        </row>
        <row r="545">
          <cell r="G545" t="str">
            <v>Utilisation du territoire</v>
          </cell>
          <cell r="H545" t="str">
            <v>Détail SAU</v>
          </cell>
          <cell r="I545" t="str">
            <v>Cultures fourragères</v>
          </cell>
          <cell r="J545" t="str">
            <v>kha</v>
          </cell>
          <cell r="W545" t="str">
            <v>Utilisation du territoire-Détail SAU-Cultures fourragères</v>
          </cell>
        </row>
        <row r="546">
          <cell r="G546" t="str">
            <v>Utilisation du territoire</v>
          </cell>
          <cell r="H546" t="str">
            <v>Détail SAU</v>
          </cell>
          <cell r="I546" t="str">
            <v>Cultures industrielles</v>
          </cell>
          <cell r="J546" t="str">
            <v>kha</v>
          </cell>
          <cell r="W546" t="str">
            <v>Utilisation du territoire-Détail SAU-Cultures industrielles</v>
          </cell>
        </row>
        <row r="547">
          <cell r="G547" t="str">
            <v>Utilisation du territoire</v>
          </cell>
          <cell r="H547" t="str">
            <v>Détail SAU</v>
          </cell>
          <cell r="I547" t="str">
            <v>Cultures maraichères</v>
          </cell>
          <cell r="J547" t="str">
            <v>kha</v>
          </cell>
          <cell r="W547" t="str">
            <v>Utilisation du territoire-Détail SAU-Cultures maraichères</v>
          </cell>
        </row>
        <row r="548">
          <cell r="G548" t="str">
            <v>Utilisation du territoire</v>
          </cell>
          <cell r="H548" t="str">
            <v>Détail SAU</v>
          </cell>
          <cell r="I548" t="str">
            <v>cultures maraîchères sous serre chauffée</v>
          </cell>
          <cell r="J548" t="str">
            <v>kha</v>
          </cell>
          <cell r="W548" t="str">
            <v>Utilisation du territoire-Détail SAU-cultures maraîchères sous serre chauffée</v>
          </cell>
        </row>
        <row r="549">
          <cell r="G549" t="str">
            <v>Utilisation du territoire</v>
          </cell>
          <cell r="H549" t="str">
            <v>Détail SAU</v>
          </cell>
          <cell r="I549" t="str">
            <v>Cultures permanentes</v>
          </cell>
          <cell r="J549" t="str">
            <v>kha</v>
          </cell>
          <cell r="W549" t="str">
            <v>Utilisation du territoire-Détail SAU-Cultures permanentes</v>
          </cell>
        </row>
        <row r="550">
          <cell r="G550" t="str">
            <v>Utilisation du territoire</v>
          </cell>
          <cell r="H550" t="str">
            <v>Détail SAU</v>
          </cell>
          <cell r="I550" t="str">
            <v>Féveroles et fèves</v>
          </cell>
          <cell r="J550" t="str">
            <v>kha</v>
          </cell>
          <cell r="W550" t="str">
            <v>Utilisation du territoire-Détail SAU-Féveroles et fèves</v>
          </cell>
        </row>
        <row r="551">
          <cell r="G551" t="str">
            <v>Utilisation du territoire</v>
          </cell>
          <cell r="H551" t="str">
            <v>Détail SAU</v>
          </cell>
          <cell r="I551" t="str">
            <v>Jachères</v>
          </cell>
          <cell r="J551" t="str">
            <v>kha</v>
          </cell>
          <cell r="W551" t="str">
            <v>Utilisation du territoire-Détail SAU-Jachères</v>
          </cell>
        </row>
        <row r="552">
          <cell r="G552" t="str">
            <v>Utilisation du territoire</v>
          </cell>
          <cell r="H552" t="str">
            <v>Détail SAU</v>
          </cell>
          <cell r="I552" t="str">
            <v>Légumes frais</v>
          </cell>
          <cell r="J552" t="str">
            <v>kha</v>
          </cell>
          <cell r="W552" t="str">
            <v>Utilisation du territoire-Détail SAU-Légumes frais</v>
          </cell>
        </row>
        <row r="553">
          <cell r="G553" t="str">
            <v>Utilisation du territoire</v>
          </cell>
          <cell r="H553" t="str">
            <v>Détail SAU</v>
          </cell>
          <cell r="I553" t="str">
            <v>Légumes secs</v>
          </cell>
          <cell r="J553" t="str">
            <v>kha</v>
          </cell>
          <cell r="W553" t="str">
            <v>Utilisation du territoire-Détail SAU-Légumes secs</v>
          </cell>
        </row>
        <row r="554">
          <cell r="G554" t="str">
            <v>Utilisation du territoire</v>
          </cell>
          <cell r="H554" t="str">
            <v>Détail SAU</v>
          </cell>
          <cell r="I554" t="str">
            <v>Lin</v>
          </cell>
          <cell r="J554" t="str">
            <v>kha</v>
          </cell>
          <cell r="W554" t="str">
            <v>Utilisation du territoire-Détail SAU-Lin</v>
          </cell>
        </row>
        <row r="555">
          <cell r="G555" t="str">
            <v>Utilisation du territoire</v>
          </cell>
          <cell r="H555" t="str">
            <v>Détail SAU</v>
          </cell>
          <cell r="I555" t="str">
            <v>maïs (grain et semence)</v>
          </cell>
          <cell r="J555" t="str">
            <v>kha</v>
          </cell>
          <cell r="W555" t="str">
            <v>Utilisation du territoire-Détail SAU-maïs (grain et semence)</v>
          </cell>
        </row>
        <row r="556">
          <cell r="G556" t="str">
            <v>Utilisation du territoire</v>
          </cell>
          <cell r="H556" t="str">
            <v>Détail SAU</v>
          </cell>
          <cell r="I556" t="str">
            <v>Maïs fourrage</v>
          </cell>
          <cell r="J556" t="str">
            <v>kha</v>
          </cell>
          <cell r="W556" t="str">
            <v>Utilisation du territoire-Détail SAU-Maïs fourrage</v>
          </cell>
        </row>
        <row r="557">
          <cell r="G557" t="str">
            <v>Utilisation du territoire</v>
          </cell>
          <cell r="H557" t="str">
            <v>Détail SAU</v>
          </cell>
          <cell r="I557" t="str">
            <v>Oléagineux</v>
          </cell>
          <cell r="J557" t="str">
            <v>kha</v>
          </cell>
          <cell r="W557" t="str">
            <v>Utilisation du territoire-Détail SAU-Oléagineux</v>
          </cell>
        </row>
        <row r="558">
          <cell r="G558" t="str">
            <v>Utilisation du territoire</v>
          </cell>
          <cell r="H558" t="str">
            <v>Détail SAU</v>
          </cell>
          <cell r="I558" t="str">
            <v>Orge et escourgeon</v>
          </cell>
          <cell r="J558" t="str">
            <v>kha</v>
          </cell>
          <cell r="W558" t="str">
            <v>Utilisation du territoire-Détail SAU-Orge et escourgeon</v>
          </cell>
        </row>
        <row r="559">
          <cell r="G559" t="str">
            <v>Utilisation du territoire</v>
          </cell>
          <cell r="H559" t="str">
            <v>Détail SAU</v>
          </cell>
          <cell r="I559" t="str">
            <v>Pois protéagineux</v>
          </cell>
          <cell r="J559" t="str">
            <v>kha</v>
          </cell>
          <cell r="W559" t="str">
            <v>Utilisation du territoire-Détail SAU-Pois protéagineux</v>
          </cell>
        </row>
        <row r="560">
          <cell r="G560" t="str">
            <v>Utilisation du territoire</v>
          </cell>
          <cell r="H560" t="str">
            <v>Détail SAU</v>
          </cell>
          <cell r="I560" t="str">
            <v>Pomme de terre</v>
          </cell>
          <cell r="J560" t="str">
            <v>kha</v>
          </cell>
          <cell r="W560" t="str">
            <v>Utilisation du territoire-Détail SAU-Pomme de terre</v>
          </cell>
        </row>
        <row r="561">
          <cell r="G561" t="str">
            <v>Utilisation du territoire</v>
          </cell>
          <cell r="H561" t="str">
            <v>Détail SAU</v>
          </cell>
          <cell r="I561" t="str">
            <v>Prairie naturelle productive</v>
          </cell>
          <cell r="J561" t="str">
            <v>kha</v>
          </cell>
          <cell r="W561" t="str">
            <v>Utilisation du territoire-Détail SAU-Prairie naturelle productive</v>
          </cell>
        </row>
        <row r="562">
          <cell r="G562" t="str">
            <v>Utilisation du territoire</v>
          </cell>
          <cell r="H562" t="str">
            <v>Détail SAU</v>
          </cell>
          <cell r="I562" t="str">
            <v>Prairie peu productive, parcours et alpages</v>
          </cell>
          <cell r="J562" t="str">
            <v>kha</v>
          </cell>
          <cell r="W562" t="str">
            <v>Utilisation du territoire-Détail SAU-Prairie peu productive, parcours et alpages</v>
          </cell>
        </row>
        <row r="563">
          <cell r="G563" t="str">
            <v>Utilisation du territoire</v>
          </cell>
          <cell r="H563" t="str">
            <v>Détail SAU</v>
          </cell>
          <cell r="I563" t="str">
            <v>Prairies artificielles</v>
          </cell>
          <cell r="J563" t="str">
            <v>kha</v>
          </cell>
          <cell r="W563" t="str">
            <v>Utilisation du territoire-Détail SAU-Prairies artificielles</v>
          </cell>
        </row>
        <row r="564">
          <cell r="G564" t="str">
            <v>Utilisation du territoire</v>
          </cell>
          <cell r="H564" t="str">
            <v>Détail SAU</v>
          </cell>
          <cell r="I564" t="str">
            <v>Prairies temporaires</v>
          </cell>
          <cell r="J564" t="str">
            <v>kha</v>
          </cell>
          <cell r="W564" t="str">
            <v>Utilisation du territoire-Détail SAU-Prairies temporaires</v>
          </cell>
        </row>
        <row r="565">
          <cell r="G565" t="str">
            <v>Utilisation du territoire</v>
          </cell>
          <cell r="H565" t="str">
            <v>Détail SAU</v>
          </cell>
          <cell r="I565" t="str">
            <v>Protéagineux</v>
          </cell>
          <cell r="J565" t="str">
            <v>kha</v>
          </cell>
          <cell r="W565" t="str">
            <v>Utilisation du territoire-Détail SAU-Protéagineux</v>
          </cell>
        </row>
        <row r="566">
          <cell r="G566" t="str">
            <v>Utilisation du territoire</v>
          </cell>
          <cell r="H566" t="str">
            <v>Détail SAU</v>
          </cell>
          <cell r="I566" t="str">
            <v>soja</v>
          </cell>
          <cell r="J566" t="str">
            <v>kha</v>
          </cell>
          <cell r="W566" t="str">
            <v>Utilisation du territoire-Détail SAU-soja</v>
          </cell>
        </row>
        <row r="567">
          <cell r="G567" t="str">
            <v>Utilisation du territoire</v>
          </cell>
          <cell r="H567" t="str">
            <v>Détail SAU</v>
          </cell>
          <cell r="I567" t="str">
            <v>Surfaces toujours en herbe (STH)</v>
          </cell>
          <cell r="J567" t="str">
            <v>kha</v>
          </cell>
          <cell r="W567" t="str">
            <v>Utilisation du territoire-Détail SAU-Surfaces toujours en herbe (STH)</v>
          </cell>
        </row>
        <row r="568">
          <cell r="G568" t="str">
            <v>Utilisation du territoire</v>
          </cell>
          <cell r="H568" t="str">
            <v>Détail SAU</v>
          </cell>
          <cell r="I568" t="str">
            <v>TCR ou plantes énergétiques pérennes</v>
          </cell>
          <cell r="J568" t="str">
            <v>kha</v>
          </cell>
          <cell r="W568" t="str">
            <v>Utilisation du territoire-Détail SAU-TCR ou plantes énergétiques pérennes</v>
          </cell>
        </row>
        <row r="569">
          <cell r="G569" t="str">
            <v>Utilisation du territoire</v>
          </cell>
          <cell r="H569" t="str">
            <v>Détail SAU</v>
          </cell>
          <cell r="I569" t="str">
            <v>tournesol</v>
          </cell>
          <cell r="J569" t="str">
            <v>kha</v>
          </cell>
          <cell r="W569" t="str">
            <v>Utilisation du territoire-Détail SAU-tournesol</v>
          </cell>
        </row>
        <row r="570">
          <cell r="G570" t="str">
            <v>Utilisation du territoire</v>
          </cell>
          <cell r="H570" t="str">
            <v>Détail SAU</v>
          </cell>
          <cell r="I570" t="str">
            <v>triticale</v>
          </cell>
          <cell r="J570" t="str">
            <v>kha</v>
          </cell>
          <cell r="W570" t="str">
            <v>Utilisation du territoire-Détail SAU-triticale</v>
          </cell>
        </row>
        <row r="571">
          <cell r="G571" t="str">
            <v>Utilisation du territoire</v>
          </cell>
          <cell r="H571" t="str">
            <v>Détail SAU</v>
          </cell>
          <cell r="I571" t="str">
            <v>Vignes</v>
          </cell>
          <cell r="J571" t="str">
            <v>kha</v>
          </cell>
          <cell r="W571" t="str">
            <v>Utilisation du territoire-Détail SAU-Vignes</v>
          </cell>
        </row>
        <row r="572">
          <cell r="G572" t="str">
            <v>Utilisation du territoire</v>
          </cell>
          <cell r="H572" t="str">
            <v>Détail SAU</v>
          </cell>
          <cell r="I572" t="str">
            <v>Vignes</v>
          </cell>
          <cell r="J572" t="str">
            <v>kha</v>
          </cell>
          <cell r="W572" t="str">
            <v>Utilisation du territoire-Détail SAU-Vignes</v>
          </cell>
        </row>
        <row r="573">
          <cell r="G573" t="str">
            <v>Utilisation du territoire</v>
          </cell>
          <cell r="H573" t="str">
            <v>Surface Agricole utile</v>
          </cell>
          <cell r="I573" t="str">
            <v>Arboriculture</v>
          </cell>
          <cell r="J573" t="str">
            <v>kha</v>
          </cell>
          <cell r="W573" t="str">
            <v>Utilisation du territoire-Surface Agricole utile-Arboriculture</v>
          </cell>
        </row>
        <row r="574">
          <cell r="G574" t="str">
            <v>Utilisation du territoire</v>
          </cell>
          <cell r="H574" t="str">
            <v>Surface Agricole utile</v>
          </cell>
          <cell r="I574" t="str">
            <v>Céréales</v>
          </cell>
          <cell r="J574" t="str">
            <v>kha</v>
          </cell>
          <cell r="W574" t="str">
            <v>Utilisation du territoire-Surface Agricole utile-Céréales</v>
          </cell>
        </row>
        <row r="575">
          <cell r="G575" t="str">
            <v>Utilisation du territoire</v>
          </cell>
          <cell r="H575" t="str">
            <v>Surface Agricole utile</v>
          </cell>
          <cell r="I575" t="str">
            <v>Cultures fourragères (hors prairies cultivées de légumineuses)</v>
          </cell>
          <cell r="J575" t="str">
            <v>kha</v>
          </cell>
          <cell r="W575" t="str">
            <v>Utilisation du territoire-Surface Agricole utile-Cultures fourragères (hors prairies cultivées de légumineuses)</v>
          </cell>
        </row>
        <row r="576">
          <cell r="G576" t="str">
            <v>Utilisation du territoire</v>
          </cell>
          <cell r="H576" t="str">
            <v>Surface Agricole utile</v>
          </cell>
          <cell r="I576" t="str">
            <v>Cultures industrielles</v>
          </cell>
          <cell r="J576" t="str">
            <v>kha</v>
          </cell>
          <cell r="W576" t="str">
            <v>Utilisation du territoire-Surface Agricole utile-Cultures industrielles</v>
          </cell>
        </row>
        <row r="577">
          <cell r="G577" t="str">
            <v>Utilisation du territoire</v>
          </cell>
          <cell r="H577" t="str">
            <v>Surface Agricole utile</v>
          </cell>
          <cell r="I577" t="str">
            <v>Légumes</v>
          </cell>
          <cell r="J577" t="str">
            <v>kha</v>
          </cell>
          <cell r="W577" t="str">
            <v>Utilisation du territoire-Surface Agricole utile-Légumes</v>
          </cell>
        </row>
        <row r="578">
          <cell r="G578" t="str">
            <v>Utilisation du territoire</v>
          </cell>
          <cell r="H578" t="str">
            <v>Surface Agricole utile</v>
          </cell>
          <cell r="I578" t="str">
            <v>Oléagineux</v>
          </cell>
          <cell r="J578" t="str">
            <v>kha</v>
          </cell>
          <cell r="W578" t="str">
            <v>Utilisation du territoire-Surface Agricole utile-Oléagineux</v>
          </cell>
        </row>
        <row r="579">
          <cell r="G579" t="str">
            <v>Utilisation du territoire</v>
          </cell>
          <cell r="H579" t="str">
            <v>Surface Agricole utile</v>
          </cell>
          <cell r="I579" t="str">
            <v>Prairie peu productive</v>
          </cell>
          <cell r="J579" t="str">
            <v>kha</v>
          </cell>
          <cell r="W579" t="str">
            <v>Utilisation du territoire-Surface Agricole utile-Prairie peu productive</v>
          </cell>
        </row>
        <row r="580">
          <cell r="G580" t="str">
            <v>Utilisation du territoire</v>
          </cell>
          <cell r="H580" t="str">
            <v>Surface Agricole utile</v>
          </cell>
          <cell r="I580" t="str">
            <v>Prairie productive</v>
          </cell>
          <cell r="J580" t="str">
            <v>kha</v>
          </cell>
          <cell r="W580" t="str">
            <v>Utilisation du territoire-Surface Agricole utile-Prairie productive</v>
          </cell>
        </row>
        <row r="581">
          <cell r="G581" t="str">
            <v>Utilisation du territoire</v>
          </cell>
          <cell r="H581" t="str">
            <v>Surface Agricole utile</v>
          </cell>
          <cell r="I581" t="str">
            <v>Prairies cultivées de légumineuses</v>
          </cell>
          <cell r="J581" t="str">
            <v>kha</v>
          </cell>
          <cell r="W581" t="str">
            <v>Utilisation du territoire-Surface Agricole utile-Prairies cultivées de légumineuses</v>
          </cell>
        </row>
        <row r="582">
          <cell r="G582" t="str">
            <v>Utilisation du territoire</v>
          </cell>
          <cell r="H582" t="str">
            <v>Surface Agricole utile</v>
          </cell>
          <cell r="I582" t="str">
            <v>Protéagineux</v>
          </cell>
          <cell r="J582" t="str">
            <v>kha</v>
          </cell>
          <cell r="W582" t="str">
            <v>Utilisation du territoire-Surface Agricole utile-Protéagineux</v>
          </cell>
        </row>
        <row r="583">
          <cell r="G583" t="str">
            <v>Utilisation du territoire</v>
          </cell>
          <cell r="H583" t="str">
            <v>Surface Agricole utile</v>
          </cell>
          <cell r="I583" t="str">
            <v>Vignes</v>
          </cell>
          <cell r="J583" t="str">
            <v>kha</v>
          </cell>
          <cell r="W583" t="str">
            <v>Utilisation du territoire-Surface Agricole utile-Vignes</v>
          </cell>
        </row>
        <row r="584">
          <cell r="G584" t="str">
            <v>Utilisation du territoire</v>
          </cell>
          <cell r="H584" t="str">
            <v>Usage des terres</v>
          </cell>
          <cell r="I584" t="str">
            <v>Autres cultures pérennes</v>
          </cell>
          <cell r="J584" t="str">
            <v>kha</v>
          </cell>
          <cell r="W584" t="str">
            <v>Utilisation du territoire-Usage des terres-Autres cultures pérennes</v>
          </cell>
        </row>
        <row r="585">
          <cell r="G585" t="str">
            <v>Utilisation du territoire</v>
          </cell>
          <cell r="H585" t="str">
            <v>Usage des terres</v>
          </cell>
          <cell r="I585" t="str">
            <v>Autres espaces naturels, landes</v>
          </cell>
          <cell r="J585" t="str">
            <v>kha</v>
          </cell>
          <cell r="W585" t="str">
            <v>Utilisation du territoire-Usage des terres-Autres espaces naturels, landes</v>
          </cell>
        </row>
        <row r="586">
          <cell r="G586" t="str">
            <v>Utilisation du territoire</v>
          </cell>
          <cell r="H586" t="str">
            <v>Usage des terres</v>
          </cell>
          <cell r="I586" t="str">
            <v>Céréales oléoprotéagineux</v>
          </cell>
          <cell r="J586" t="str">
            <v>kha</v>
          </cell>
          <cell r="W586" t="str">
            <v>Utilisation du territoire-Usage des terres-Céréales oléoprotéagineux</v>
          </cell>
        </row>
        <row r="587">
          <cell r="G587" t="str">
            <v>Utilisation du territoire</v>
          </cell>
          <cell r="H587" t="str">
            <v>Usage des terres</v>
          </cell>
          <cell r="I587" t="str">
            <v>Cultures fourragères</v>
          </cell>
          <cell r="J587" t="str">
            <v>kha</v>
          </cell>
          <cell r="W587" t="str">
            <v>Utilisation du territoire-Usage des terres-Cultures fourragères</v>
          </cell>
        </row>
        <row r="588">
          <cell r="G588" t="str">
            <v>Utilisation du territoire</v>
          </cell>
          <cell r="H588" t="str">
            <v>Usage des terres</v>
          </cell>
          <cell r="I588" t="str">
            <v>Cultures fruitières</v>
          </cell>
          <cell r="J588" t="str">
            <v>kha</v>
          </cell>
          <cell r="W588" t="str">
            <v>Utilisation du territoire-Usage des terres-Cultures fruitières</v>
          </cell>
        </row>
        <row r="589">
          <cell r="G589" t="str">
            <v>Utilisation du territoire</v>
          </cell>
          <cell r="H589" t="str">
            <v>Usage des terres</v>
          </cell>
          <cell r="I589" t="str">
            <v>Cultures industrielles</v>
          </cell>
          <cell r="J589" t="str">
            <v>kha</v>
          </cell>
          <cell r="W589" t="str">
            <v>Utilisation du territoire-Usage des terres-Cultures industrielles</v>
          </cell>
        </row>
        <row r="590">
          <cell r="G590" t="str">
            <v>Utilisation du territoire</v>
          </cell>
          <cell r="H590" t="str">
            <v>Usage des terres</v>
          </cell>
          <cell r="I590" t="str">
            <v>Cultures maraichères et jardins</v>
          </cell>
          <cell r="J590" t="str">
            <v>kha</v>
          </cell>
          <cell r="W590" t="str">
            <v>Utilisation du territoire-Usage des terres-Cultures maraichères et jardins</v>
          </cell>
        </row>
        <row r="591">
          <cell r="G591" t="str">
            <v>Utilisation du territoire</v>
          </cell>
          <cell r="H591" t="str">
            <v>Usage des terres</v>
          </cell>
          <cell r="I591" t="str">
            <v>Eaux, roches, autres [écarts]</v>
          </cell>
          <cell r="J591" t="str">
            <v>kha</v>
          </cell>
          <cell r="W591" t="str">
            <v>Utilisation du territoire-Usage des terres-Eaux, roches, autres [écarts]</v>
          </cell>
        </row>
        <row r="592">
          <cell r="G592" t="str">
            <v>Utilisation du territoire</v>
          </cell>
          <cell r="H592" t="str">
            <v>Usage des terres</v>
          </cell>
          <cell r="I592" t="str">
            <v>Ecart</v>
          </cell>
          <cell r="J592" t="str">
            <v>kha</v>
          </cell>
          <cell r="W592" t="str">
            <v>Utilisation du territoire-Usage des terres-Ecart</v>
          </cell>
        </row>
        <row r="593">
          <cell r="G593" t="str">
            <v>Utilisation du territoire</v>
          </cell>
          <cell r="H593" t="str">
            <v>Usage des terres</v>
          </cell>
          <cell r="I593" t="str">
            <v>Ensemble surfaces peu anthropisées (forêts, prairies peu productives, landes, autres, IAE)</v>
          </cell>
          <cell r="J593" t="str">
            <v>kha</v>
          </cell>
          <cell r="W593" t="str">
            <v>Utilisation du territoire-Usage des terres-Ensemble surfaces peu anthropisées (forêts, prairies peu productives, landes, autres, IAE)</v>
          </cell>
        </row>
        <row r="594">
          <cell r="G594" t="str">
            <v>Utilisation du territoire</v>
          </cell>
          <cell r="H594" t="str">
            <v>Usage des terres</v>
          </cell>
          <cell r="I594" t="str">
            <v>Espaces artificialisés</v>
          </cell>
          <cell r="J594" t="str">
            <v>kha</v>
          </cell>
          <cell r="W594" t="str">
            <v>Utilisation du territoire-Usage des terres-Espaces artificialisés</v>
          </cell>
        </row>
        <row r="595">
          <cell r="G595" t="str">
            <v>Utilisation du territoire</v>
          </cell>
          <cell r="H595" t="str">
            <v>Usage des terres</v>
          </cell>
          <cell r="I595" t="str">
            <v>Forêts et peupleraies</v>
          </cell>
          <cell r="J595" t="str">
            <v>kha</v>
          </cell>
          <cell r="W595" t="str">
            <v>Utilisation du territoire-Usage des terres-Forêts et peupleraies</v>
          </cell>
        </row>
        <row r="596">
          <cell r="G596" t="str">
            <v>Utilisation du territoire</v>
          </cell>
          <cell r="H596" t="str">
            <v>Usage des terres</v>
          </cell>
          <cell r="I596" t="str">
            <v>Jachères</v>
          </cell>
          <cell r="J596" t="str">
            <v>kha</v>
          </cell>
          <cell r="W596" t="str">
            <v>Utilisation du territoire-Usage des terres-Jachères</v>
          </cell>
        </row>
        <row r="597">
          <cell r="G597" t="str">
            <v>Utilisation du territoire</v>
          </cell>
          <cell r="H597" t="str">
            <v>Usage des terres</v>
          </cell>
          <cell r="I597" t="str">
            <v>Prairies naturelles</v>
          </cell>
          <cell r="J597" t="str">
            <v>kha</v>
          </cell>
          <cell r="W597" t="str">
            <v>Utilisation du territoire-Usage des terres-Prairies naturelles</v>
          </cell>
        </row>
        <row r="598">
          <cell r="G598" t="str">
            <v>Utilisation du territoire</v>
          </cell>
          <cell r="H598" t="str">
            <v>Usage des terres</v>
          </cell>
          <cell r="I598" t="str">
            <v>Surface totale du territoire</v>
          </cell>
          <cell r="J598" t="str">
            <v>kha</v>
          </cell>
          <cell r="W598" t="str">
            <v>Utilisation du territoire-Usage des terres-Surface totale du territoire</v>
          </cell>
        </row>
        <row r="599">
          <cell r="G599" t="str">
            <v>Utilisation du territoire</v>
          </cell>
          <cell r="H599" t="str">
            <v>Usage des terres</v>
          </cell>
          <cell r="I599" t="str">
            <v xml:space="preserve">Terres arables </v>
          </cell>
          <cell r="J599" t="str">
            <v>kha</v>
          </cell>
          <cell r="W599" t="str">
            <v xml:space="preserve">Utilisation du territoire-Usage des terres-Terres arables </v>
          </cell>
        </row>
        <row r="600">
          <cell r="G600" t="str">
            <v>Utilisation du territoire</v>
          </cell>
          <cell r="H600" t="str">
            <v>Usage des terres</v>
          </cell>
          <cell r="I600" t="str">
            <v>Total Surface Agricole Utile</v>
          </cell>
          <cell r="J600" t="str">
            <v>kha</v>
          </cell>
          <cell r="W600" t="str">
            <v>Utilisation du territoire-Usage des terres-Total Surface Agricole Utile</v>
          </cell>
        </row>
        <row r="601">
          <cell r="G601" t="str">
            <v>Utilisation du territoire</v>
          </cell>
          <cell r="H601" t="str">
            <v>Usage des terres</v>
          </cell>
          <cell r="I601" t="str">
            <v>Vignes</v>
          </cell>
          <cell r="J601" t="str">
            <v>kha</v>
          </cell>
          <cell r="W601" t="str">
            <v>Utilisation du territoire-Usage des terres-Vignes</v>
          </cell>
        </row>
        <row r="602">
          <cell r="H602" t="str">
            <v>ZZZ</v>
          </cell>
          <cell r="I602" t="str">
            <v>ZZZ</v>
          </cell>
          <cell r="J602" t="str">
            <v>ZZZ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MS_RUN3_2050"/>
      <sheetName val="Graphes"/>
      <sheetName val="ENERDATA"/>
    </sheetNames>
    <sheetDataSet>
      <sheetData sheetId="0" refreshError="1">
        <row r="11">
          <cell r="I11" t="str">
            <v>Population-Milliers de personnes</v>
          </cell>
        </row>
        <row r="12">
          <cell r="I12" t="str">
            <v>Code scénario-</v>
          </cell>
        </row>
        <row r="13">
          <cell r="I13" t="str">
            <v>Besoins en protéines (ANC)-kt/an</v>
          </cell>
        </row>
        <row r="14">
          <cell r="I14" t="str">
            <v>Disponibilité alimentaire en protéines-kt/an</v>
          </cell>
        </row>
        <row r="15">
          <cell r="I15" t="str">
            <v>Indice de Masse Corporelle 20-59 ans--</v>
          </cell>
        </row>
        <row r="16">
          <cell r="I16" t="str">
            <v>Besoins en protéines (ANC)-g/personne.jour</v>
          </cell>
        </row>
        <row r="17">
          <cell r="I17" t="str">
            <v>Disponibilité en protéines (ANC)-g/personne.jour</v>
          </cell>
        </row>
        <row r="18">
          <cell r="I18" t="str">
            <v>Surconsommation de protéines-%</v>
          </cell>
        </row>
        <row r="19">
          <cell r="I19" t="str">
            <v>Proportion de protéines végétales-%</v>
          </cell>
        </row>
        <row r="20">
          <cell r="I20" t="str">
            <v>Surconsommation d'énergie-%</v>
          </cell>
        </row>
        <row r="21">
          <cell r="I21" t="str">
            <v>Apports en calcium du lait-mg/jour</v>
          </cell>
        </row>
        <row r="22">
          <cell r="I22" t="str">
            <v>Pertes et gaspillages-%</v>
          </cell>
        </row>
        <row r="23">
          <cell r="I23" t="str">
            <v>Céréales-g éq. primaire/jour</v>
          </cell>
        </row>
        <row r="24">
          <cell r="I24" t="str">
            <v>Pommes de terre-g éq. primaire/jour</v>
          </cell>
        </row>
        <row r="25">
          <cell r="I25" t="str">
            <v>Sucres-g éq. primaire/jour</v>
          </cell>
        </row>
        <row r="26">
          <cell r="I26" t="str">
            <v>Légumineuses-g éq. primaire/jour</v>
          </cell>
        </row>
        <row r="27">
          <cell r="I27" t="str">
            <v>Fruits coque-g éq. primaire/jour</v>
          </cell>
        </row>
        <row r="28">
          <cell r="I28" t="str">
            <v>Plantes oléifères et huiles-g éq. primaire/jour</v>
          </cell>
        </row>
        <row r="29">
          <cell r="I29" t="str">
            <v>Légumes-g éq. primaire/jour</v>
          </cell>
        </row>
        <row r="30">
          <cell r="I30" t="str">
            <v>Fruits-g éq. primaire/jour</v>
          </cell>
        </row>
        <row r="31">
          <cell r="I31" t="str">
            <v>Café thé cacao-g éq. primaire/jour</v>
          </cell>
        </row>
        <row r="32">
          <cell r="I32" t="str">
            <v>Boissons alcooliques-g éq. primaire/jour</v>
          </cell>
        </row>
        <row r="33">
          <cell r="I33" t="str">
            <v>Lait et beurre-g éq. primaire/jour</v>
          </cell>
        </row>
        <row r="34">
          <cell r="I34" t="str">
            <v>Œufs-g éq. primaire/jour</v>
          </cell>
        </row>
        <row r="35">
          <cell r="I35" t="str">
            <v>Poissons-g éq. primaire/jour</v>
          </cell>
        </row>
        <row r="36">
          <cell r="I36" t="str">
            <v>Coquillages et crustacés-g éq. primaire/jour</v>
          </cell>
        </row>
        <row r="37">
          <cell r="I37" t="str">
            <v>Viande et abats-g éq. primaire/jour</v>
          </cell>
        </row>
        <row r="38">
          <cell r="I38" t="str">
            <v xml:space="preserve"> viande bovine-g éq. primaire/jour</v>
          </cell>
        </row>
        <row r="39">
          <cell r="I39" t="str">
            <v xml:space="preserve"> viande d'ovin et caprin-g éq. primaire/jour</v>
          </cell>
        </row>
        <row r="40">
          <cell r="I40" t="str">
            <v xml:space="preserve"> viande porcine-g éq. primaire/jour</v>
          </cell>
        </row>
        <row r="41">
          <cell r="I41" t="str">
            <v xml:space="preserve"> viande de volaille-g éq. primaire/jour</v>
          </cell>
        </row>
        <row r="42">
          <cell r="I42" t="str">
            <v xml:space="preserve"> autres viandes-g éq. primaire/jour</v>
          </cell>
        </row>
        <row r="43">
          <cell r="I43" t="str">
            <v>abats-g éq. primaire/jour</v>
          </cell>
        </row>
        <row r="44">
          <cell r="I44" t="str">
            <v>Céréales-kt/an</v>
          </cell>
        </row>
        <row r="45">
          <cell r="I45" t="str">
            <v>Pommes de terre-kt/an</v>
          </cell>
        </row>
        <row r="46">
          <cell r="I46" t="str">
            <v>Sucres-kt/an</v>
          </cell>
        </row>
        <row r="47">
          <cell r="I47" t="str">
            <v>Légumineuses-kt/an</v>
          </cell>
        </row>
        <row r="48">
          <cell r="I48" t="str">
            <v>Fruits coque-kt/an</v>
          </cell>
        </row>
        <row r="49">
          <cell r="I49" t="str">
            <v>Plantes oléifères et huiles-kt/an</v>
          </cell>
        </row>
        <row r="50">
          <cell r="I50" t="str">
            <v>Légumes-kt/an</v>
          </cell>
        </row>
        <row r="51">
          <cell r="I51" t="str">
            <v>Fruits-kt/an</v>
          </cell>
        </row>
        <row r="52">
          <cell r="I52" t="str">
            <v>Café thé cacao-kt/an</v>
          </cell>
        </row>
        <row r="53">
          <cell r="I53" t="str">
            <v>Boissons alcooliques-kt/an</v>
          </cell>
        </row>
        <row r="54">
          <cell r="I54" t="str">
            <v>Viande et abats-kt/an</v>
          </cell>
        </row>
        <row r="55">
          <cell r="I55" t="str">
            <v>Lait et beurre-kt/an</v>
          </cell>
        </row>
        <row r="56">
          <cell r="I56" t="str">
            <v>Œufs-kt/an</v>
          </cell>
        </row>
        <row r="57">
          <cell r="I57" t="str">
            <v>Poissons-kt/an</v>
          </cell>
        </row>
        <row r="58">
          <cell r="I58" t="str">
            <v>Coquillages et crustacés-kt/an</v>
          </cell>
        </row>
        <row r="59">
          <cell r="I59" t="str">
            <v>UTILISATION DU TERRITOIRE -</v>
          </cell>
        </row>
        <row r="60">
          <cell r="I60" t="str">
            <v>Céréales oléoprotéagineux-Milliers d'hectares</v>
          </cell>
        </row>
        <row r="61">
          <cell r="I61" t="str">
            <v>Cultures industrielles, vigne, fruits, cultures pérennes,  légumes, jardins-Milliers d'hectares</v>
          </cell>
        </row>
        <row r="62">
          <cell r="I62" t="str">
            <v>Cultures fourragères-Milliers d'hectares</v>
          </cell>
        </row>
        <row r="63">
          <cell r="I63" t="str">
            <v>Prairies naturelles-Milliers d'hectares</v>
          </cell>
        </row>
        <row r="64">
          <cell r="I64" t="str">
            <v>Total Surface Agricole Utile-Milliers d'hectares</v>
          </cell>
        </row>
        <row r="65">
          <cell r="I65" t="str">
            <v>dont terres arables-Milliers d'hectares</v>
          </cell>
        </row>
        <row r="66">
          <cell r="I66" t="str">
            <v>Forêts et peupleraies-Milliers d'hectares</v>
          </cell>
        </row>
        <row r="67">
          <cell r="I67" t="str">
            <v>Landes, friches-Milliers d'hectares</v>
          </cell>
        </row>
        <row r="68">
          <cell r="I68" t="str">
            <v>Surfaces artificialisées-Milliers d'hectares</v>
          </cell>
        </row>
        <row r="69">
          <cell r="I69" t="str">
            <v>Autres (roches, eaux, autres espaces naturels)-Milliers d'hectares</v>
          </cell>
        </row>
        <row r="70">
          <cell r="I70" t="str">
            <v>TOTAL-Milliers d'hectares</v>
          </cell>
        </row>
        <row r="71">
          <cell r="I71" t="str">
            <v>Ensemble surfaces peu anthropisées (forêts, prairies peu productives, landes, autres, IAE)-Milliers d'hectares</v>
          </cell>
        </row>
        <row r="72">
          <cell r="I72" t="str">
            <v>SAU_DETAILS-</v>
          </cell>
        </row>
        <row r="73">
          <cell r="I73" t="str">
            <v>Céréales-Milliers d'hectares</v>
          </cell>
        </row>
        <row r="74">
          <cell r="I74" t="str">
            <v>blé tendre-Milliers d'hectares</v>
          </cell>
        </row>
        <row r="75">
          <cell r="I75" t="str">
            <v>blé dur-Milliers d'hectares</v>
          </cell>
        </row>
        <row r="76">
          <cell r="I76" t="str">
            <v>maïs (grain et semence)-Milliers d'hectares</v>
          </cell>
        </row>
        <row r="77">
          <cell r="I77" t="str">
            <v>Orge et escourgeon-Milliers d'hectares</v>
          </cell>
        </row>
        <row r="78">
          <cell r="I78" t="str">
            <v>triticale-Milliers d'hectares</v>
          </cell>
        </row>
        <row r="79">
          <cell r="I79" t="str">
            <v>Oléagineux-Milliers d'hectares</v>
          </cell>
        </row>
        <row r="80">
          <cell r="I80" t="str">
            <v>colza-Milliers d'hectares</v>
          </cell>
        </row>
        <row r="81">
          <cell r="I81" t="str">
            <v>tournesol-Milliers d'hectares</v>
          </cell>
        </row>
        <row r="82">
          <cell r="I82" t="str">
            <v>soja-Milliers d'hectares</v>
          </cell>
        </row>
        <row r="83">
          <cell r="I83" t="str">
            <v>Protéagineux-Milliers d'hectares</v>
          </cell>
        </row>
        <row r="84">
          <cell r="I84" t="str">
            <v>Féveroles et fèves-Milliers d'hectares</v>
          </cell>
        </row>
        <row r="85">
          <cell r="I85" t="str">
            <v>Pois protéagineux-Milliers d'hectares</v>
          </cell>
        </row>
        <row r="86">
          <cell r="I86" t="str">
            <v>Cultures fourragères-Milliers d'hectares</v>
          </cell>
        </row>
        <row r="87">
          <cell r="I87" t="str">
            <v>Maïs fourrage-Milliers d'hectares</v>
          </cell>
        </row>
        <row r="88">
          <cell r="I88" t="str">
            <v>Prairies artificielles-Milliers d'hectares</v>
          </cell>
        </row>
        <row r="89">
          <cell r="I89" t="str">
            <v>Prairies temporaires-Milliers d'hectares</v>
          </cell>
        </row>
        <row r="90">
          <cell r="I90" t="str">
            <v>Cultures industrielles-Milliers d'hectares</v>
          </cell>
        </row>
        <row r="91">
          <cell r="I91" t="str">
            <v>Pomme de terre-Milliers d'hectares</v>
          </cell>
        </row>
        <row r="92">
          <cell r="I92" t="str">
            <v>Betteraves industrielles-Milliers d'hectares</v>
          </cell>
        </row>
        <row r="93">
          <cell r="I93" t="str">
            <v>Cultures maraichères-Milliers d'hectares</v>
          </cell>
        </row>
        <row r="94">
          <cell r="I94" t="str">
            <v>Légumes frais-Milliers d'hectares</v>
          </cell>
        </row>
        <row r="95">
          <cell r="I95" t="str">
            <v>Légumes secs-Milliers d'hectares</v>
          </cell>
        </row>
        <row r="96">
          <cell r="I96" t="str">
            <v>cultures maraîchères sous serre chauffée-Hectares</v>
          </cell>
        </row>
        <row r="97">
          <cell r="I97" t="str">
            <v>Surfaces toujours en herbe (STH)-Milliers d'hectares</v>
          </cell>
        </row>
        <row r="98">
          <cell r="I98" t="str">
            <v>Prairie naturelle productive-Milliers d'hectares</v>
          </cell>
        </row>
        <row r="99">
          <cell r="I99" t="str">
            <v>Prairie peu productive, parcours et alpages-Milliers d'hectares</v>
          </cell>
        </row>
        <row r="100">
          <cell r="I100" t="str">
            <v>Cultures permanentes-Milliers d'hectares</v>
          </cell>
        </row>
        <row r="101">
          <cell r="I101" t="str">
            <v>Vignes-Milliers d'hectares</v>
          </cell>
        </row>
        <row r="102">
          <cell r="I102" t="str">
            <v>Arboriculture-Milliers d'hectares</v>
          </cell>
        </row>
        <row r="103">
          <cell r="I103" t="str">
            <v>TCR ou plantes énergétiques pérennes-Milliers d'hectares</v>
          </cell>
        </row>
        <row r="104">
          <cell r="I104" t="str">
            <v>Jachères-Milliers d'hectares</v>
          </cell>
        </row>
        <row r="105">
          <cell r="I105" t="str">
            <v>CHEPTELS-</v>
          </cell>
        </row>
        <row r="106">
          <cell r="I106" t="str">
            <v>Nombre de places de porcs charcutiers-Milliers effectifs</v>
          </cell>
        </row>
        <row r="107">
          <cell r="I107" t="str">
            <v>dont conventionnel-Milliers effectifs</v>
          </cell>
        </row>
        <row r="108">
          <cell r="I108" t="str">
            <v>dont label-Milliers effectifs</v>
          </cell>
        </row>
        <row r="109">
          <cell r="I109" t="str">
            <v>dont bio-Milliers effectifs</v>
          </cell>
        </row>
        <row r="110">
          <cell r="I110" t="str">
            <v>Nombre de places de poulets de chair-Milliers effectifs</v>
          </cell>
        </row>
        <row r="111">
          <cell r="I111" t="str">
            <v>dont poulet standard-Milliers effectifs</v>
          </cell>
        </row>
        <row r="112">
          <cell r="I112" t="str">
            <v>dont poulets label-Milliers effectifs</v>
          </cell>
        </row>
        <row r="113">
          <cell r="I113" t="str">
            <v>dont poulets bio-Milliers effectifs</v>
          </cell>
        </row>
        <row r="114">
          <cell r="I114" t="str">
            <v>Nombre de places de poules pondeuses-Milliers effectifs</v>
          </cell>
        </row>
        <row r="115">
          <cell r="I115" t="str">
            <v>Nombre de chèvres-Milliers effectifs</v>
          </cell>
        </row>
        <row r="116">
          <cell r="I116" t="str">
            <v>Nombre de brebis lait-Milliers effectifs</v>
          </cell>
        </row>
        <row r="117">
          <cell r="I117" t="str">
            <v>Nombre de brebis viande-Milliers effectifs</v>
          </cell>
        </row>
        <row r="118">
          <cell r="I118" t="str">
            <v>Nombre de vaches-Milliers effectifs</v>
          </cell>
        </row>
        <row r="119">
          <cell r="I119" t="str">
            <v>dont bovins lait-Milliers effectifs</v>
          </cell>
        </row>
        <row r="120">
          <cell r="I120" t="str">
            <v>dont bovins viande-Milliers effectifs</v>
          </cell>
        </row>
        <row r="121">
          <cell r="I121" t="str">
            <v>Production de lait-Millions de litres</v>
          </cell>
        </row>
        <row r="122">
          <cell r="I122" t="str">
            <v>dont système conventionnel-Millions de litres</v>
          </cell>
        </row>
        <row r="123">
          <cell r="I123" t="str">
            <v>dont sustème intermédiaire-Millions de litres</v>
          </cell>
        </row>
        <row r="124">
          <cell r="I124" t="str">
            <v>dont suystème extensif-Millions de litres</v>
          </cell>
        </row>
        <row r="125">
          <cell r="I125" t="str">
            <v>Production de lait par vache laitière-Milliers de litres/an par VL</v>
          </cell>
        </row>
        <row r="126">
          <cell r="I126" t="str">
            <v>Indice de consommation poulet de chair-kg grain / kg carcasse</v>
          </cell>
        </row>
        <row r="127">
          <cell r="I127" t="str">
            <v>Production de poulet de chair par places-kg carcasse par an et par place</v>
          </cell>
        </row>
        <row r="128">
          <cell r="I128" t="str">
            <v>Surfaces aquaculture, entomoculture et autres protéines alternatives-milliers d'hectares</v>
          </cell>
        </row>
        <row r="129">
          <cell r="I129" t="str">
            <v>CLIMAGRI-</v>
          </cell>
        </row>
        <row r="130">
          <cell r="I130" t="str">
            <v>Emissions directes de GES -Mt eq. CO2</v>
          </cell>
        </row>
        <row r="131">
          <cell r="I131" t="str">
            <v>consommation d'énergie -Mt eq. CO2</v>
          </cell>
        </row>
        <row r="132">
          <cell r="I132" t="str">
            <v>émissions directes des sols -Mt eq. CO2</v>
          </cell>
        </row>
        <row r="133">
          <cell r="I133" t="str">
            <v>émissions lessivage + NH3-Mt eq. CO2</v>
          </cell>
        </row>
        <row r="134">
          <cell r="I134" t="str">
            <v>émissions CO2 des sols (chaux, dolomie)-Mt eq. CO2</v>
          </cell>
        </row>
        <row r="135">
          <cell r="I135" t="str">
            <v>fermentation entérique -Mt eq. CO2</v>
          </cell>
        </row>
        <row r="136">
          <cell r="I136" t="str">
            <v>stockage des effluents -Mt eq. CO2</v>
          </cell>
        </row>
        <row r="137">
          <cell r="I137" t="str">
            <v>Emissions indirectes de GES -Mt eq. CO2</v>
          </cell>
        </row>
        <row r="138">
          <cell r="I138" t="str">
            <v>fabrication de l'azote -Mt eq. CO2</v>
          </cell>
        </row>
        <row r="139">
          <cell r="I139" t="str">
            <v>fabrication des autres fertilisants-Mt eq. CO2</v>
          </cell>
        </row>
        <row r="140">
          <cell r="I140" t="str">
            <v>mise à disposition de l'énergie -Mt eq. CO2</v>
          </cell>
        </row>
        <row r="141">
          <cell r="I141" t="str">
            <v>Produits phytosanitaires -Mt eq. CO2</v>
          </cell>
        </row>
        <row r="142">
          <cell r="I142" t="str">
            <v>fabrication du matériel -Mt eq. CO2</v>
          </cell>
        </row>
        <row r="143">
          <cell r="I143" t="str">
            <v>Bilan brute des émissions -Mt eq. CO2</v>
          </cell>
        </row>
        <row r="144">
          <cell r="I144" t="str">
            <v>GES / ha SAU-t éq. CO2 / ha</v>
          </cell>
        </row>
        <row r="145">
          <cell r="I145" t="str">
            <v>GES / tMS-t éq. CO2 / t MS</v>
          </cell>
        </row>
        <row r="146">
          <cell r="I146" t="str">
            <v>GES_Prod.vég./tMS -t éq. CO2 / t MS</v>
          </cell>
        </row>
        <row r="147">
          <cell r="I147" t="str">
            <v>GES format CCNUCC / CITEPA-Mt eq. CO2</v>
          </cell>
        </row>
        <row r="148">
          <cell r="I148" t="str">
            <v>CH4-Mt eq. CO2</v>
          </cell>
        </row>
        <row r="149">
          <cell r="I149" t="str">
            <v>N2O-Mt eq. CO2</v>
          </cell>
        </row>
        <row r="150">
          <cell r="I150" t="str">
            <v>GES-</v>
          </cell>
        </row>
        <row r="151">
          <cell r="I151" t="str">
            <v>N2O-Mt eq. CO2</v>
          </cell>
        </row>
        <row r="152">
          <cell r="I152" t="str">
            <v>émissions directes des sols -Mt eq. CO2</v>
          </cell>
        </row>
        <row r="153">
          <cell r="I153" t="str">
            <v>émissions lessivage + NH3-Mt eq. CO2</v>
          </cell>
        </row>
        <row r="154">
          <cell r="I154" t="str">
            <v>fabrication des engrais azotés -Mt eq. CO2</v>
          </cell>
        </row>
        <row r="155">
          <cell r="I155" t="str">
            <v>effluents d'élevage -Mt eq. CO2</v>
          </cell>
        </row>
        <row r="156">
          <cell r="I156" t="str">
            <v>CH4-Mt eq. CO2</v>
          </cell>
        </row>
        <row r="157">
          <cell r="I157" t="str">
            <v>fermentation entérique -Mt eq. CO2</v>
          </cell>
        </row>
        <row r="158">
          <cell r="I158" t="str">
            <v>effluents d'élevage -Mt eq. CO2</v>
          </cell>
        </row>
        <row r="159">
          <cell r="I159" t="str">
            <v>CO2-Mt eq. CO2</v>
          </cell>
        </row>
        <row r="160">
          <cell r="I160" t="str">
            <v>consommation d'énergie  -Mt eq. CO2</v>
          </cell>
        </row>
        <row r="161">
          <cell r="I161" t="str">
            <v>engrais azoté -Mt eq. CO2</v>
          </cell>
        </row>
        <row r="162">
          <cell r="I162" t="str">
            <v>autres postes (autres engrais, aliments du bétail, …)-Mt eq. CO2</v>
          </cell>
        </row>
        <row r="163">
          <cell r="I163" t="str">
            <v>Emissions territoriales-Mt eq. CO2</v>
          </cell>
        </row>
        <row r="164">
          <cell r="I164" t="str">
            <v>GES-</v>
          </cell>
        </row>
        <row r="165">
          <cell r="I165" t="str">
            <v>Coefficient d'ajustement des facteurs GES-sans</v>
          </cell>
        </row>
        <row r="166">
          <cell r="I166" t="str">
            <v>Emissions calculées sur base coefficients par productions finales-Mt eq. CO2</v>
          </cell>
        </row>
        <row r="167">
          <cell r="I167" t="str">
            <v>Export-Mt eq. CO2</v>
          </cell>
        </row>
        <row r="168">
          <cell r="I168" t="str">
            <v>Import-Mt eq. CO2</v>
          </cell>
        </row>
        <row r="169">
          <cell r="I169" t="str">
            <v>Solde import - export GES (corrigé)-Mt eq. CO2</v>
          </cell>
        </row>
        <row r="170">
          <cell r="I170" t="str">
            <v>Empreinte GES (estimation)-Mt eq. CO2</v>
          </cell>
        </row>
        <row r="171">
          <cell r="I171" t="str">
            <v>Empreinte GES par habitant-t eq CO2 / habitant</v>
          </cell>
        </row>
        <row r="172">
          <cell r="I172" t="str">
            <v>UTCATF-</v>
          </cell>
        </row>
        <row r="173">
          <cell r="I173" t="str">
            <v>Effet changement de pratiques-Mt eq. CO2/an</v>
          </cell>
        </row>
        <row r="174">
          <cell r="I174" t="str">
            <v>Changement d'affectation des terres-Mt eq. CO2/an</v>
          </cell>
        </row>
        <row r="175">
          <cell r="I175" t="str">
            <v>Total UTCAT+F (hors forêts existantes)-Mt eq. CO2/an</v>
          </cell>
        </row>
        <row r="176">
          <cell r="I176" t="str">
            <v>Total UTCAT+Forêts nouvelles en cumul sur la période 2020-2050-Mt eq. CO2</v>
          </cell>
        </row>
        <row r="177">
          <cell r="I177" t="str">
            <v>Bioénergies -</v>
          </cell>
        </row>
        <row r="178">
          <cell r="I178" t="str">
            <v>Bois - ressources primaires et produits connexes de scierie-TWh</v>
          </cell>
        </row>
        <row r="179">
          <cell r="I179" t="str">
            <v>Bois énergie issu de la forêt-TWh</v>
          </cell>
        </row>
        <row r="180">
          <cell r="I180" t="str">
            <v>Produits connexes de scierie énergie-TWh</v>
          </cell>
        </row>
        <row r="181">
          <cell r="I181" t="str">
            <v>Bois énergie issu de l'agroforesterie et des arbres hors forêt-TWh</v>
          </cell>
        </row>
        <row r="182">
          <cell r="I182" t="str">
            <v>Autres biomasses solides - bois de rebut, déchets et produits dérivés du bois, résidus de culture-TWh</v>
          </cell>
        </row>
        <row r="183">
          <cell r="I183" t="str">
            <v>Déchets de bois (2nde transformation, bois de rebut, emballages, déconstruction)-TWh</v>
          </cell>
        </row>
        <row r="184">
          <cell r="I184" t="str">
            <v>Autres produits dérivés du bois boues de papeterie, liqueurs noires…)-TWh</v>
          </cell>
        </row>
        <row r="185">
          <cell r="I185" t="str">
            <v>Résidus de culture usage combustion-TWh</v>
          </cell>
        </row>
        <row r="186">
          <cell r="I186" t="str">
            <v>Résidus de culture biocarburants 2G-TWh</v>
          </cell>
        </row>
        <row r="187">
          <cell r="I187" t="str">
            <v>Biogaz-TWh</v>
          </cell>
        </row>
        <row r="188">
          <cell r="I188" t="str">
            <v>Déchets alimentaires-TWh</v>
          </cell>
        </row>
        <row r="189">
          <cell r="I189" t="str">
            <v>Déjections d'élevage méthanisées-TWh</v>
          </cell>
        </row>
        <row r="190">
          <cell r="I190" t="str">
            <v>Résidus de culture méthanisés-TWh</v>
          </cell>
        </row>
        <row r="191">
          <cell r="I191" t="str">
            <v>Cultures intermédiaires méthanisées-TWh</v>
          </cell>
        </row>
        <row r="192">
          <cell r="I192" t="str">
            <v>Herbe et cultures fourragères méthanisées-TWh</v>
          </cell>
        </row>
        <row r="193">
          <cell r="I193" t="str">
            <v>Autres biogaz-TWh</v>
          </cell>
        </row>
        <row r="194">
          <cell r="I194" t="str">
            <v>Biogaz d'algues-TWh</v>
          </cell>
        </row>
        <row r="195">
          <cell r="I195" t="str">
            <v>Biomasse liquide-TWh</v>
          </cell>
        </row>
        <row r="196">
          <cell r="I196" t="str">
            <v>Ethanol-TWh</v>
          </cell>
        </row>
        <row r="197">
          <cell r="I197" t="str">
            <v>Biodiesel-TWh</v>
          </cell>
        </row>
        <row r="198">
          <cell r="I198" t="str">
            <v>Biocarburants 2nde generation-TWh</v>
          </cell>
        </row>
        <row r="199">
          <cell r="I199" t="str">
            <v>Ethanol d'algues-TWh</v>
          </cell>
        </row>
        <row r="200">
          <cell r="I200" t="str">
            <v>Biogazole d'algues-TWh</v>
          </cell>
        </row>
        <row r="201">
          <cell r="I201" t="str">
            <v>TOTAL-TWh</v>
          </cell>
        </row>
        <row r="202">
          <cell r="I202" t="str">
            <v>Total hors forêt et produits dérivés du bois-</v>
          </cell>
        </row>
        <row r="203">
          <cell r="I203" t="str">
            <v>INDICATEURS AGRO-ENVIRONNEMENTAUX-</v>
          </cell>
        </row>
        <row r="204">
          <cell r="I204" t="str">
            <v>Agriculture biologique en grandes cultures-%</v>
          </cell>
        </row>
        <row r="205">
          <cell r="I205" t="str">
            <v>Production intégrée en grandes cultures-%</v>
          </cell>
        </row>
        <row r="206">
          <cell r="I206" t="str">
            <v>Rendement global grain en culture principale ou associée,  fourrages, herbe, cultures secondaires, fruits, légumes, exprimé en matière sèche sur SAU totale-t MS / ha SAU</v>
          </cell>
        </row>
        <row r="207">
          <cell r="I207" t="str">
            <v>Rendement blé tendre-t/ha</v>
          </cell>
        </row>
        <row r="208">
          <cell r="I208" t="str">
            <v>Surface irriguée-Mha</v>
          </cell>
        </row>
        <row r="209">
          <cell r="I209" t="str">
            <v>-Mha</v>
          </cell>
        </row>
        <row r="210">
          <cell r="I210" t="str">
            <v>-Mha</v>
          </cell>
        </row>
        <row r="211">
          <cell r="I211" t="str">
            <v>-Mha</v>
          </cell>
        </row>
        <row r="212">
          <cell r="I212" t="str">
            <v>Consommation d'eau pour l'irrigation-Mds m3</v>
          </cell>
        </row>
        <row r="213">
          <cell r="I213" t="str">
            <v>maïs -Mds m3</v>
          </cell>
        </row>
        <row r="214">
          <cell r="I214" t="str">
            <v>NODU avec TS-M doses</v>
          </cell>
        </row>
        <row r="215">
          <cell r="I215" t="str">
            <v>Surfaces de terres arables avec couverts-kha</v>
          </cell>
        </row>
        <row r="216">
          <cell r="I216" t="str">
            <v>Surfaces de terres arables en semis direct-kha</v>
          </cell>
        </row>
        <row r="217">
          <cell r="I217" t="str">
            <v>Surfaces de terres arables avec IAE (type haies - 60 ml/ha de SAU)-kha</v>
          </cell>
        </row>
        <row r="218">
          <cell r="I218" t="str">
            <v>Surfaces de terres arables avec IAE (type haies - 200 ml/ha de SAU)-kha</v>
          </cell>
        </row>
        <row r="219">
          <cell r="I219" t="str">
            <v>Surfaces de terres arables avec agroforesterie (75 arbres / ha)-kha</v>
          </cell>
        </row>
        <row r="220">
          <cell r="I220" t="str">
            <v>Surfaces de prairies avec IAE (type haies - 60 ml/ha de SAU)-kha</v>
          </cell>
        </row>
        <row r="221">
          <cell r="I221" t="str">
            <v>Surfaces de prairies en région de bocage (type haies - 150 ml/ha de SAU)-kha</v>
          </cell>
        </row>
        <row r="222">
          <cell r="I222" t="str">
            <v>Surfaces de prairies avec agroforesterie-kha</v>
          </cell>
        </row>
        <row r="223">
          <cell r="I223" t="str">
            <v>Surfaces de vignes et vergers avec enherbement-kha</v>
          </cell>
        </row>
        <row r="224">
          <cell r="I224" t="str">
            <v>Surfaces de nouvelles forêts-kha</v>
          </cell>
        </row>
        <row r="225">
          <cell r="I225" t="str">
            <v>Surfaces de nouvelles cultures pérennes-kha</v>
          </cell>
        </row>
        <row r="226">
          <cell r="I226" t="str">
            <v>Linéaire de haies-milliers de km</v>
          </cell>
        </row>
        <row r="227">
          <cell r="I227" t="str">
            <v>Surfaces artificialisées revégétalisées-kha</v>
          </cell>
        </row>
        <row r="228">
          <cell r="I228" t="str">
            <v>Production de cultures intermédiaires-Milliers de tMS</v>
          </cell>
        </row>
        <row r="229">
          <cell r="I229" t="str">
            <v>Consommation N minéral-ktN</v>
          </cell>
        </row>
        <row r="230">
          <cell r="I230" t="str">
            <v>Quantités d'azote obtenu par fixation symbiotique-ktN</v>
          </cell>
        </row>
        <row r="231">
          <cell r="I231" t="str">
            <v>Quantité d'azote recyclée par les digestats et composts-ktN</v>
          </cell>
        </row>
        <row r="232">
          <cell r="I232" t="str">
            <v>Azote exporté par les cultures, fourrages et herbe-ktN</v>
          </cell>
        </row>
        <row r="233">
          <cell r="I233" t="str">
            <v>Emission d'ammoniac -ktN</v>
          </cell>
        </row>
        <row r="234">
          <cell r="I234" t="str">
            <v>Solde azote au sol-kg/ha</v>
          </cell>
        </row>
        <row r="235">
          <cell r="I235" t="str">
            <v>Consommation d'énergie finale de l'agriculture-TWh</v>
          </cell>
        </row>
        <row r="236">
          <cell r="I236" t="str">
            <v>Principales productions-</v>
          </cell>
        </row>
        <row r="237">
          <cell r="I237" t="str">
            <v>Cèrèales - Excl Bière-kt</v>
          </cell>
        </row>
        <row r="238">
          <cell r="I238" t="str">
            <v>Blé-kt</v>
          </cell>
        </row>
        <row r="239">
          <cell r="I239" t="str">
            <v>Orge-kt</v>
          </cell>
        </row>
        <row r="240">
          <cell r="I240" t="str">
            <v>Maïs-kt</v>
          </cell>
        </row>
        <row r="241">
          <cell r="I241" t="str">
            <v>Pommes de terre-kt</v>
          </cell>
        </row>
        <row r="242">
          <cell r="I242" t="str">
            <v>Betteraves à Sucre-kt</v>
          </cell>
        </row>
        <row r="243">
          <cell r="I243" t="str">
            <v>Plant Oleiferes + (Total)-kt</v>
          </cell>
        </row>
        <row r="244">
          <cell r="I244" t="str">
            <v>Soja-kt</v>
          </cell>
        </row>
        <row r="245">
          <cell r="I245" t="str">
            <v>Graines de Tournesol-kt</v>
          </cell>
        </row>
        <row r="246">
          <cell r="I246" t="str">
            <v>Graines Colza/Moutarde-kt</v>
          </cell>
        </row>
        <row r="247">
          <cell r="I247" t="str">
            <v>Huiles-kt</v>
          </cell>
        </row>
        <row r="248">
          <cell r="I248" t="str">
            <v>Tourteaux et son-kt</v>
          </cell>
        </row>
        <row r="249">
          <cell r="I249" t="str">
            <v>Légumes-kt</v>
          </cell>
        </row>
        <row r="250">
          <cell r="I250" t="str">
            <v>Fruits-kt</v>
          </cell>
        </row>
        <row r="251">
          <cell r="I251" t="str">
            <v>Boissons Alcooliques-kt</v>
          </cell>
        </row>
        <row r="252">
          <cell r="I252" t="str">
            <v>Viande-kt</v>
          </cell>
        </row>
        <row r="253">
          <cell r="I253" t="str">
            <v>Viande de Bovins-kt</v>
          </cell>
        </row>
        <row r="254">
          <cell r="I254" t="str">
            <v>Viande d'Ovins/Caprins-kt</v>
          </cell>
        </row>
        <row r="255">
          <cell r="I255" t="str">
            <v>Viande de Suides-kt</v>
          </cell>
        </row>
        <row r="256">
          <cell r="I256" t="str">
            <v>Viande de Volailles-kt</v>
          </cell>
        </row>
        <row r="257">
          <cell r="I257" t="str">
            <v>Oeufs-kt</v>
          </cell>
        </row>
        <row r="258">
          <cell r="I258" t="str">
            <v>Lait - Excl Beurre-kt</v>
          </cell>
        </row>
        <row r="259">
          <cell r="I259" t="str">
            <v>Poisson &amp; Fruits de Mer-kt</v>
          </cell>
        </row>
        <row r="260">
          <cell r="I260" t="str">
            <v>Aquaculture-kt</v>
          </cell>
        </row>
        <row r="261">
          <cell r="I261" t="str">
            <v>Insectes-kt</v>
          </cell>
        </row>
        <row r="262">
          <cell r="I262" t="str">
            <v>Viande de synthèse-kt</v>
          </cell>
        </row>
        <row r="263">
          <cell r="I263" t="str">
            <v>Autres protéines alternatives-kt</v>
          </cell>
        </row>
        <row r="264">
          <cell r="I264" t="str">
            <v>Soldes des principaux produits-</v>
          </cell>
        </row>
        <row r="265">
          <cell r="I265" t="str">
            <v>Cèrèales - Excl Bière-kt</v>
          </cell>
        </row>
        <row r="266">
          <cell r="I266" t="str">
            <v>Blé-kt</v>
          </cell>
        </row>
        <row r="267">
          <cell r="I267" t="str">
            <v>Orge-kt</v>
          </cell>
        </row>
        <row r="268">
          <cell r="I268" t="str">
            <v>Maïs-kt</v>
          </cell>
        </row>
        <row r="269">
          <cell r="I269" t="str">
            <v>Pommes de terre-kt</v>
          </cell>
        </row>
        <row r="270">
          <cell r="I270" t="str">
            <v>Sucre-kt</v>
          </cell>
        </row>
        <row r="271">
          <cell r="I271" t="str">
            <v>Plant Oleiferes + (Total)-kt</v>
          </cell>
        </row>
        <row r="272">
          <cell r="I272" t="str">
            <v>Soja-kt</v>
          </cell>
        </row>
        <row r="273">
          <cell r="I273" t="str">
            <v>Graines de Tournesol-kt</v>
          </cell>
        </row>
        <row r="274">
          <cell r="I274" t="str">
            <v>Graines Colza/Moutarde-kt</v>
          </cell>
        </row>
        <row r="275">
          <cell r="I275" t="str">
            <v>Huiles-kt</v>
          </cell>
        </row>
        <row r="276">
          <cell r="I276" t="str">
            <v>Tourteaux et son-kt</v>
          </cell>
        </row>
        <row r="277">
          <cell r="I277" t="str">
            <v>Légumes-kt</v>
          </cell>
        </row>
        <row r="278">
          <cell r="I278" t="str">
            <v>Fruits-kt</v>
          </cell>
        </row>
        <row r="279">
          <cell r="I279" t="str">
            <v>Boissons Alcooliques-kt</v>
          </cell>
        </row>
        <row r="280">
          <cell r="I280" t="str">
            <v>Viande-kt</v>
          </cell>
        </row>
        <row r="281">
          <cell r="I281" t="str">
            <v>Viande de Bovins-kt</v>
          </cell>
        </row>
        <row r="282">
          <cell r="I282" t="str">
            <v>Viande d'Ovins/Caprins-kt</v>
          </cell>
        </row>
        <row r="283">
          <cell r="I283" t="str">
            <v>Viande de Suides-kt</v>
          </cell>
        </row>
        <row r="284">
          <cell r="I284" t="str">
            <v>Viande de Volailles-kt</v>
          </cell>
        </row>
        <row r="285">
          <cell r="I285" t="str">
            <v>Viande, Autre (dont protéines alternatives)-kt</v>
          </cell>
        </row>
        <row r="286">
          <cell r="I286" t="str">
            <v>Oeufs-kt</v>
          </cell>
        </row>
        <row r="287">
          <cell r="I287" t="str">
            <v>Lait - Excl Beurre-kt</v>
          </cell>
        </row>
        <row r="288">
          <cell r="I288" t="str">
            <v>Poisson &amp; Fruits de Mer-kt</v>
          </cell>
        </row>
        <row r="289">
          <cell r="I289" t="str">
            <v>BILAN ALIMENTATION DU BETAIL-</v>
          </cell>
        </row>
        <row r="290">
          <cell r="I290" t="str">
            <v>Ressources-</v>
          </cell>
        </row>
        <row r="291">
          <cell r="I291" t="str">
            <v>Céréales-kt</v>
          </cell>
        </row>
        <row r="292">
          <cell r="I292" t="str">
            <v>Tourteau de soja et graine-kt</v>
          </cell>
        </row>
        <row r="293">
          <cell r="I293" t="str">
            <v>Autres tourteaux et graines oléoprotéagineux-kt</v>
          </cell>
        </row>
        <row r="294">
          <cell r="I294" t="str">
            <v>Autres concentrés-kt</v>
          </cell>
        </row>
        <row r="295">
          <cell r="I295" t="str">
            <v>Cultures associées-kt</v>
          </cell>
        </row>
        <row r="296">
          <cell r="I296" t="str">
            <v>Biodéchets (matière sèche)  pour insectes et protéines alternatives-kt MS</v>
          </cell>
        </row>
        <row r="297">
          <cell r="I297" t="str">
            <v>Fourniture de protéines alternatives (insectes pour aquaculture, etc.)-kt</v>
          </cell>
        </row>
        <row r="298">
          <cell r="I298" t="str">
            <v>Production herbe sur prairies naturelles-kt MS</v>
          </cell>
        </row>
        <row r="299">
          <cell r="I299" t="str">
            <v>Production herbe sur prairies temporaires-kt MS</v>
          </cell>
        </row>
        <row r="300">
          <cell r="I300" t="str">
            <v>Production herbe sur prairies légumineuses-kt MS</v>
          </cell>
        </row>
        <row r="301">
          <cell r="I301" t="str">
            <v>Production fourragère (maïs et cultures fourragères)-kt MS</v>
          </cell>
        </row>
        <row r="302">
          <cell r="I302" t="str">
            <v>Production de cultures intermédiaires-kt MS</v>
          </cell>
        </row>
        <row r="303">
          <cell r="I303" t="str">
            <v>Déficit hebe-kt MS</v>
          </cell>
        </row>
        <row r="304">
          <cell r="I304" t="str">
            <v>Emplois-</v>
          </cell>
        </row>
        <row r="305">
          <cell r="I305" t="str">
            <v>Ruminants - herbe et fourrages-kt MS</v>
          </cell>
        </row>
        <row r="306">
          <cell r="I306" t="str">
            <v>Ruminants - herbe pâturée-kt MS</v>
          </cell>
        </row>
        <row r="307">
          <cell r="I307" t="str">
            <v>Herbe et fourrages méthanisés-kt MS</v>
          </cell>
        </row>
        <row r="308">
          <cell r="I308" t="str">
            <v>Surplus herbe-kt MS</v>
          </cell>
        </row>
        <row r="309">
          <cell r="I309" t="str">
            <v>Concentrés pour ruminants-kt</v>
          </cell>
        </row>
        <row r="310">
          <cell r="I310" t="str">
            <v>Concentrés porcs-kt</v>
          </cell>
        </row>
        <row r="311">
          <cell r="I311" t="str">
            <v>Concentrés volailles-kt</v>
          </cell>
        </row>
        <row r="312">
          <cell r="I312" t="str">
            <v>Concentrés poissons-kt</v>
          </cell>
        </row>
        <row r="313">
          <cell r="I313" t="str">
            <v>Substrats pour insectes, viande de synthèse et autres protéines alternatives-kt</v>
          </cell>
        </row>
        <row r="314">
          <cell r="I314" t="str">
            <v>(Pertes process de conversion matières brutes / concentrés)-kt</v>
          </cell>
        </row>
        <row r="315">
          <cell r="I315" t="str">
            <v>(Autoconsommation protéines alternatives)-kt</v>
          </cell>
        </row>
        <row r="316">
          <cell r="I316" t="str">
            <v>-</v>
          </cell>
        </row>
        <row r="317">
          <cell r="I317" t="str">
            <v>Usages non alimentaire de la biomasse-</v>
          </cell>
        </row>
        <row r="318">
          <cell r="I318" t="str">
            <v>Méthanisation-</v>
          </cell>
        </row>
        <row r="319">
          <cell r="I319" t="str">
            <v>Fumier méthanisé-ktMS</v>
          </cell>
        </row>
        <row r="320">
          <cell r="I320" t="str">
            <v>Lisier méthanisé-ktMS</v>
          </cell>
        </row>
        <row r="321">
          <cell r="I321" t="str">
            <v>Résidus de culture méthanisés-ktMS</v>
          </cell>
        </row>
        <row r="322">
          <cell r="I322" t="str">
            <v>Résidus de culture méthanisés-ktMS</v>
          </cell>
        </row>
        <row r="323">
          <cell r="I323" t="str">
            <v>CIVE méthanisée-ktMS</v>
          </cell>
        </row>
        <row r="324">
          <cell r="I324" t="str">
            <v>Herbe méthanisée-ktMS</v>
          </cell>
        </row>
        <row r="325">
          <cell r="I325" t="str">
            <v>Fourrages méthanisés-ktMS</v>
          </cell>
        </row>
        <row r="326">
          <cell r="I326" t="str">
            <v>Proportion de déjections méthanisées-%</v>
          </cell>
        </row>
        <row r="327">
          <cell r="I327" t="str">
            <v>Proportion de résidus de culture méthanisés-%</v>
          </cell>
        </row>
        <row r="328">
          <cell r="I328" t="str">
            <v>Proportion de CIVE méthanisées-%</v>
          </cell>
        </row>
        <row r="329">
          <cell r="I329" t="str">
            <v>Proportion d'herbe méthanisée-%</v>
          </cell>
        </row>
        <row r="330">
          <cell r="I330" t="str">
            <v>Proportion de fourrages méthanisés-%</v>
          </cell>
        </row>
        <row r="331">
          <cell r="I331" t="str">
            <v>Production de biogaz - déjections-TWh PCs</v>
          </cell>
        </row>
        <row r="332">
          <cell r="I332" t="str">
            <v>Production de biogaz - CIVE-TWh PCs</v>
          </cell>
        </row>
        <row r="333">
          <cell r="I333" t="str">
            <v>Production de biogaz - résidus de culture-TWh PCs</v>
          </cell>
        </row>
        <row r="334">
          <cell r="I334" t="str">
            <v>Production de biogaz - herbe-TWh PCs</v>
          </cell>
        </row>
        <row r="335">
          <cell r="I335" t="str">
            <v>Production de biogaz - fourrages-TWh PCs</v>
          </cell>
        </row>
        <row r="336">
          <cell r="I336" t="str">
            <v>Autres usages-</v>
          </cell>
        </row>
        <row r="337">
          <cell r="I337" t="str">
            <v>Résidus de culture utilisés en combustion-ktMS</v>
          </cell>
        </row>
        <row r="338">
          <cell r="I338" t="str">
            <v>Résidus de culture utilisés en carburant 2G-ktMS</v>
          </cell>
        </row>
        <row r="339">
          <cell r="I339" t="str">
            <v>Résidus de culture utilisés comme matériau-ktMS</v>
          </cell>
        </row>
        <row r="340">
          <cell r="I340" t="str">
            <v>Résidus de culture utilisés en litière-ktMS</v>
          </cell>
        </row>
        <row r="341">
          <cell r="I341" t="str">
            <v>Résidus de culture laissés au champ-ktMS</v>
          </cell>
        </row>
        <row r="342">
          <cell r="I342" t="str">
            <v>Cultures intermédiaires laissées au champ-ktMS</v>
          </cell>
        </row>
        <row r="343">
          <cell r="I343" t="str">
            <v>Biocarburants-</v>
          </cell>
        </row>
        <row r="344">
          <cell r="I344" t="str">
            <v>Blé utilisé en production d'éthanol-kt</v>
          </cell>
        </row>
        <row r="345">
          <cell r="I345" t="str">
            <v>Maïs utilisé en production d'éthanol-kt</v>
          </cell>
        </row>
        <row r="346">
          <cell r="I346" t="str">
            <v>Pomme de terre utilisée en production d'éthanol-kt</v>
          </cell>
        </row>
        <row r="347">
          <cell r="I347" t="str">
            <v>Huile de soja utilisée en production de biocarburant-kt</v>
          </cell>
        </row>
        <row r="348">
          <cell r="I348" t="str">
            <v>Huile de tourneseol utilisée en production de biocarburant-kt</v>
          </cell>
        </row>
        <row r="349">
          <cell r="I349" t="str">
            <v>Huile de colza utilisée en production de biocarburant-kt</v>
          </cell>
        </row>
        <row r="350">
          <cell r="I350" t="str">
            <v>Huile de palmiste utilisée en production de biocarburant-kt</v>
          </cell>
        </row>
        <row r="351">
          <cell r="I351" t="str">
            <v>Huile de palme utilisée en production de biocarburant-kt</v>
          </cell>
        </row>
        <row r="352">
          <cell r="I352" t="str">
            <v>Autres huiles utilisées en production de biocarburant-kt</v>
          </cell>
        </row>
        <row r="353">
          <cell r="I353" t="str">
            <v>Sucre utilisé en production d'éthanol-kt</v>
          </cell>
        </row>
        <row r="354">
          <cell r="I354" t="str">
            <v>Betterave utilisée en production d'éthanol-kt</v>
          </cell>
        </row>
      </sheetData>
      <sheetData sheetId="1" refreshError="1"/>
      <sheetData sheetId="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VICARD Fanny" id="{0FA5A2A8-FA69-4583-B6BD-A160A94358D5}" userId="S::fanny.vicard@ademe.fr::0c3436e4-d345-4970-84c4-20a18b0e71b7" providerId="AD"/>
</personList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">
      <a:majorFont>
        <a:latin typeface="Calibri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Cambria"/>
        <a:ea typeface=""/>
        <a:cs typeface=""/>
        <a:font script="Jpan" typeface="ＭＳ Ｐ明朝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94" dT="2026-03-13T09:48:56.12" personId="{0FA5A2A8-FA69-4583-B6BD-A160A94358D5}" id="{476498B2-0C67-44ED-8FF5-D07398D200FB}">
    <text>Inclus Blé</text>
  </threadedComment>
  <threadedComment ref="C96" dT="2026-03-13T09:49:27.64" personId="{0FA5A2A8-FA69-4583-B6BD-A160A94358D5}" id="{C4BE1BFD-6861-4B09-BA25-81DA998477D2}">
    <text xml:space="preserve">Y compris beurre, crème ? 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59837-B3F8-3F4D-A0D2-A45ABA98B9BB}">
  <sheetPr codeName="Feuil2"/>
  <dimension ref="A2:N30"/>
  <sheetViews>
    <sheetView workbookViewId="0"/>
  </sheetViews>
  <sheetFormatPr baseColWidth="10" defaultColWidth="11" defaultRowHeight="14.25"/>
  <cols>
    <col min="1" max="1" width="34.33203125" style="159" bestFit="1" customWidth="1"/>
    <col min="2" max="2" width="20.83203125" style="159" bestFit="1" customWidth="1"/>
    <col min="3" max="3" width="53.83203125" style="159" bestFit="1" customWidth="1"/>
    <col min="4" max="4" width="14" style="159" bestFit="1" customWidth="1"/>
    <col min="5" max="5" width="6.1640625" style="159" bestFit="1" customWidth="1"/>
    <col min="6" max="6" width="11" style="159"/>
    <col min="7" max="7" width="32.33203125" style="159" customWidth="1"/>
    <col min="8" max="8" width="40.83203125" style="159" bestFit="1" customWidth="1"/>
    <col min="9" max="16384" width="11" style="159"/>
  </cols>
  <sheetData>
    <row r="2" spans="1:14">
      <c r="A2" s="165" t="s">
        <v>653</v>
      </c>
      <c r="B2" s="165"/>
      <c r="C2" s="165"/>
      <c r="D2" s="164"/>
      <c r="E2" s="163"/>
      <c r="L2"/>
      <c r="M2"/>
      <c r="N2"/>
    </row>
    <row r="3" spans="1:14">
      <c r="A3" s="168" t="s">
        <v>235</v>
      </c>
      <c r="B3" s="168" t="s">
        <v>234</v>
      </c>
      <c r="C3" s="171" t="s">
        <v>652</v>
      </c>
      <c r="D3" s="167" t="s">
        <v>237</v>
      </c>
      <c r="E3" s="160" t="s">
        <v>614</v>
      </c>
      <c r="H3" s="151" t="s">
        <v>250</v>
      </c>
      <c r="L3"/>
      <c r="M3"/>
      <c r="N3"/>
    </row>
    <row r="4" spans="1:14">
      <c r="A4" s="168" t="s">
        <v>235</v>
      </c>
      <c r="B4" s="168" t="s">
        <v>234</v>
      </c>
      <c r="C4" s="171" t="s">
        <v>651</v>
      </c>
      <c r="D4" s="167" t="s">
        <v>237</v>
      </c>
      <c r="E4" s="160" t="s">
        <v>614</v>
      </c>
      <c r="H4" s="151" t="s">
        <v>247</v>
      </c>
      <c r="L4"/>
      <c r="M4"/>
      <c r="N4"/>
    </row>
    <row r="5" spans="1:14">
      <c r="A5" s="168" t="s">
        <v>235</v>
      </c>
      <c r="B5" s="168" t="s">
        <v>234</v>
      </c>
      <c r="C5" s="171" t="s">
        <v>650</v>
      </c>
      <c r="D5" s="167" t="s">
        <v>237</v>
      </c>
      <c r="E5" s="160" t="s">
        <v>614</v>
      </c>
      <c r="H5" s="151" t="s">
        <v>248</v>
      </c>
      <c r="L5"/>
      <c r="M5"/>
      <c r="N5"/>
    </row>
    <row r="6" spans="1:14">
      <c r="A6" s="168" t="s">
        <v>235</v>
      </c>
      <c r="B6" s="168" t="s">
        <v>234</v>
      </c>
      <c r="C6" s="171" t="s">
        <v>649</v>
      </c>
      <c r="D6" s="167" t="s">
        <v>237</v>
      </c>
      <c r="E6" s="160" t="s">
        <v>614</v>
      </c>
      <c r="H6" s="151" t="s">
        <v>251</v>
      </c>
      <c r="L6"/>
      <c r="M6"/>
      <c r="N6"/>
    </row>
    <row r="7" spans="1:14">
      <c r="A7" s="168" t="s">
        <v>235</v>
      </c>
      <c r="B7" s="168" t="s">
        <v>234</v>
      </c>
      <c r="C7" s="171" t="s">
        <v>648</v>
      </c>
      <c r="D7" s="167" t="s">
        <v>237</v>
      </c>
      <c r="E7" s="160" t="s">
        <v>614</v>
      </c>
      <c r="H7" s="151" t="s">
        <v>249</v>
      </c>
      <c r="L7"/>
      <c r="M7"/>
      <c r="N7"/>
    </row>
    <row r="8" spans="1:14">
      <c r="A8" s="168" t="s">
        <v>235</v>
      </c>
      <c r="B8" s="168" t="s">
        <v>254</v>
      </c>
      <c r="C8" s="171" t="s">
        <v>257</v>
      </c>
      <c r="D8" s="167" t="s">
        <v>237</v>
      </c>
      <c r="E8" s="160" t="s">
        <v>614</v>
      </c>
      <c r="G8" s="110" t="s">
        <v>234</v>
      </c>
      <c r="L8"/>
      <c r="M8"/>
      <c r="N8"/>
    </row>
    <row r="9" spans="1:14">
      <c r="A9" s="168" t="s">
        <v>235</v>
      </c>
      <c r="B9" s="168" t="s">
        <v>254</v>
      </c>
      <c r="C9" s="171" t="s">
        <v>256</v>
      </c>
      <c r="D9" s="167" t="s">
        <v>237</v>
      </c>
      <c r="E9" s="160" t="s">
        <v>614</v>
      </c>
      <c r="G9" s="110" t="s">
        <v>234</v>
      </c>
      <c r="L9"/>
      <c r="M9"/>
      <c r="N9"/>
    </row>
    <row r="10" spans="1:14">
      <c r="A10" s="168" t="s">
        <v>235</v>
      </c>
      <c r="B10" s="168" t="s">
        <v>254</v>
      </c>
      <c r="C10" s="171" t="s">
        <v>259</v>
      </c>
      <c r="D10" s="167" t="s">
        <v>237</v>
      </c>
      <c r="E10" s="160" t="s">
        <v>614</v>
      </c>
      <c r="G10" s="110" t="s">
        <v>234</v>
      </c>
      <c r="L10"/>
      <c r="M10"/>
      <c r="N10"/>
    </row>
    <row r="11" spans="1:14">
      <c r="A11" s="168" t="s">
        <v>235</v>
      </c>
      <c r="B11" s="168" t="s">
        <v>254</v>
      </c>
      <c r="C11" s="171" t="s">
        <v>255</v>
      </c>
      <c r="D11" s="167" t="s">
        <v>237</v>
      </c>
      <c r="E11" s="160" t="s">
        <v>614</v>
      </c>
      <c r="G11" s="110" t="s">
        <v>234</v>
      </c>
      <c r="L11"/>
      <c r="M11"/>
      <c r="N11"/>
    </row>
    <row r="12" spans="1:14">
      <c r="A12" s="168" t="s">
        <v>235</v>
      </c>
      <c r="B12" s="168" t="s">
        <v>254</v>
      </c>
      <c r="C12" s="171" t="s">
        <v>258</v>
      </c>
      <c r="D12" s="167" t="s">
        <v>237</v>
      </c>
      <c r="E12" s="160" t="s">
        <v>614</v>
      </c>
      <c r="G12" s="110" t="s">
        <v>234</v>
      </c>
      <c r="L12"/>
      <c r="M12"/>
      <c r="N12"/>
    </row>
    <row r="13" spans="1:14">
      <c r="A13" s="168" t="s">
        <v>263</v>
      </c>
      <c r="B13" s="150" t="s">
        <v>625</v>
      </c>
      <c r="C13" s="170" t="s">
        <v>647</v>
      </c>
      <c r="D13" s="167" t="s">
        <v>276</v>
      </c>
      <c r="E13" s="160" t="s">
        <v>614</v>
      </c>
      <c r="G13"/>
      <c r="H13" s="151" t="s">
        <v>277</v>
      </c>
      <c r="L13"/>
      <c r="M13"/>
      <c r="N13"/>
    </row>
    <row r="14" spans="1:14">
      <c r="A14" s="168" t="s">
        <v>263</v>
      </c>
      <c r="B14" s="150" t="s">
        <v>270</v>
      </c>
      <c r="C14" s="169" t="s">
        <v>646</v>
      </c>
      <c r="D14" s="167" t="s">
        <v>271</v>
      </c>
      <c r="E14" s="160" t="s">
        <v>614</v>
      </c>
      <c r="G14"/>
      <c r="H14" s="154" t="s">
        <v>272</v>
      </c>
      <c r="L14"/>
      <c r="M14"/>
      <c r="N14"/>
    </row>
    <row r="15" spans="1:14">
      <c r="A15" s="168" t="s">
        <v>263</v>
      </c>
      <c r="B15" s="150" t="s">
        <v>270</v>
      </c>
      <c r="C15" s="169" t="s">
        <v>645</v>
      </c>
      <c r="D15" s="167" t="s">
        <v>271</v>
      </c>
      <c r="E15" s="160" t="s">
        <v>614</v>
      </c>
      <c r="G15"/>
      <c r="H15" s="154" t="s">
        <v>274</v>
      </c>
      <c r="L15"/>
      <c r="M15"/>
      <c r="N15"/>
    </row>
    <row r="16" spans="1:14">
      <c r="A16" s="168" t="s">
        <v>263</v>
      </c>
      <c r="B16" s="150" t="s">
        <v>270</v>
      </c>
      <c r="C16" s="169" t="s">
        <v>644</v>
      </c>
      <c r="D16" s="167" t="s">
        <v>271</v>
      </c>
      <c r="E16" s="166" t="s">
        <v>614</v>
      </c>
      <c r="G16"/>
      <c r="H16" s="154" t="s">
        <v>273</v>
      </c>
      <c r="L16"/>
      <c r="M16"/>
      <c r="N16"/>
    </row>
    <row r="17" spans="1:14">
      <c r="A17" s="168"/>
      <c r="B17" s="150"/>
      <c r="C17" s="169"/>
      <c r="D17" s="167"/>
      <c r="E17" s="166"/>
      <c r="F17"/>
      <c r="G17"/>
      <c r="H17"/>
      <c r="L17"/>
      <c r="M17"/>
      <c r="N17"/>
    </row>
    <row r="18" spans="1:14">
      <c r="A18" s="165" t="s">
        <v>643</v>
      </c>
      <c r="B18" s="165"/>
      <c r="C18" s="165"/>
      <c r="D18" s="164"/>
      <c r="E18" s="163"/>
      <c r="F18"/>
      <c r="G18"/>
      <c r="H18"/>
      <c r="L18"/>
      <c r="M18"/>
      <c r="N18"/>
    </row>
    <row r="19" spans="1:14">
      <c r="A19" s="162" t="s">
        <v>263</v>
      </c>
      <c r="B19" s="162"/>
      <c r="C19" s="162" t="s">
        <v>642</v>
      </c>
      <c r="D19" s="161" t="s">
        <v>303</v>
      </c>
      <c r="E19" s="160" t="s">
        <v>72</v>
      </c>
      <c r="L19"/>
      <c r="M19"/>
      <c r="N19"/>
    </row>
    <row r="20" spans="1:14">
      <c r="A20" s="168" t="s">
        <v>263</v>
      </c>
      <c r="B20" s="168"/>
      <c r="C20" s="168" t="s">
        <v>302</v>
      </c>
      <c r="D20" s="167" t="s">
        <v>303</v>
      </c>
      <c r="E20" s="166" t="s">
        <v>514</v>
      </c>
      <c r="L20"/>
      <c r="M20"/>
      <c r="N20"/>
    </row>
    <row r="21" spans="1:14">
      <c r="A21" s="168" t="s">
        <v>263</v>
      </c>
      <c r="B21" s="168"/>
      <c r="C21" s="168" t="s">
        <v>302</v>
      </c>
      <c r="D21" s="167" t="s">
        <v>303</v>
      </c>
      <c r="E21" s="166" t="s">
        <v>515</v>
      </c>
      <c r="L21"/>
      <c r="M21"/>
      <c r="N21"/>
    </row>
    <row r="22" spans="1:14">
      <c r="A22" s="168" t="s">
        <v>263</v>
      </c>
      <c r="B22" s="168"/>
      <c r="C22" s="168" t="s">
        <v>302</v>
      </c>
      <c r="D22" s="167" t="s">
        <v>303</v>
      </c>
      <c r="E22" s="166" t="s">
        <v>516</v>
      </c>
      <c r="L22"/>
      <c r="M22"/>
      <c r="N22"/>
    </row>
    <row r="23" spans="1:14">
      <c r="A23" s="168" t="s">
        <v>263</v>
      </c>
      <c r="B23" s="168"/>
      <c r="C23" s="168" t="s">
        <v>302</v>
      </c>
      <c r="D23" s="167" t="s">
        <v>303</v>
      </c>
      <c r="E23" s="166" t="s">
        <v>614</v>
      </c>
      <c r="L23"/>
      <c r="M23"/>
      <c r="N23"/>
    </row>
    <row r="24" spans="1:14">
      <c r="A24" s="168"/>
      <c r="B24" s="168"/>
      <c r="C24" s="168"/>
      <c r="D24" s="167"/>
      <c r="E24" s="166"/>
      <c r="L24"/>
      <c r="M24"/>
      <c r="N24"/>
    </row>
    <row r="25" spans="1:14">
      <c r="A25" s="165" t="s">
        <v>641</v>
      </c>
      <c r="B25" s="165"/>
      <c r="C25" s="165"/>
      <c r="D25" s="164"/>
      <c r="E25" s="163"/>
      <c r="L25"/>
      <c r="M25"/>
      <c r="N25"/>
    </row>
    <row r="26" spans="1:14">
      <c r="A26" s="162" t="s">
        <v>263</v>
      </c>
      <c r="B26" s="162"/>
      <c r="C26" s="162" t="s">
        <v>304</v>
      </c>
      <c r="D26" s="161" t="s">
        <v>271</v>
      </c>
      <c r="E26" s="160" t="s">
        <v>72</v>
      </c>
      <c r="L26"/>
      <c r="M26"/>
      <c r="N26"/>
    </row>
    <row r="27" spans="1:14">
      <c r="A27" s="162" t="s">
        <v>263</v>
      </c>
      <c r="B27" s="162"/>
      <c r="C27" s="162" t="s">
        <v>304</v>
      </c>
      <c r="D27" s="161" t="s">
        <v>271</v>
      </c>
      <c r="E27" s="160" t="s">
        <v>514</v>
      </c>
      <c r="L27"/>
      <c r="M27"/>
      <c r="N27"/>
    </row>
    <row r="28" spans="1:14">
      <c r="A28" s="162" t="s">
        <v>263</v>
      </c>
      <c r="B28" s="162"/>
      <c r="C28" s="162" t="s">
        <v>304</v>
      </c>
      <c r="D28" s="161" t="s">
        <v>271</v>
      </c>
      <c r="E28" s="160" t="s">
        <v>515</v>
      </c>
    </row>
    <row r="29" spans="1:14">
      <c r="A29" s="162" t="s">
        <v>263</v>
      </c>
      <c r="B29" s="162"/>
      <c r="C29" s="162" t="s">
        <v>304</v>
      </c>
      <c r="D29" s="161" t="s">
        <v>271</v>
      </c>
      <c r="E29" s="160" t="s">
        <v>516</v>
      </c>
    </row>
    <row r="30" spans="1:14">
      <c r="A30" s="162" t="s">
        <v>263</v>
      </c>
      <c r="B30" s="162"/>
      <c r="C30" s="162" t="s">
        <v>304</v>
      </c>
      <c r="D30" s="161" t="s">
        <v>271</v>
      </c>
      <c r="E30" s="160" t="s">
        <v>614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A6D5E-9D76-7D42-956A-4348F7E66DCB}">
  <sheetPr codeName="Feuil1" filterMode="1"/>
  <dimension ref="A1:Z3001"/>
  <sheetViews>
    <sheetView tabSelected="1" topLeftCell="C1183" zoomScale="89" zoomScaleNormal="89" workbookViewId="0">
      <pane xSplit="18765"/>
      <selection activeCell="C754" sqref="C754"/>
      <selection pane="topRight" activeCell="A2402" sqref="A2402:L3001"/>
    </sheetView>
  </sheetViews>
  <sheetFormatPr baseColWidth="10" defaultColWidth="8.1640625" defaultRowHeight="11.65"/>
  <cols>
    <col min="1" max="1" width="34.6640625" bestFit="1" customWidth="1"/>
    <col min="2" max="2" width="40" bestFit="1" customWidth="1"/>
    <col min="3" max="3" width="58.6640625" customWidth="1"/>
    <col min="4" max="4" width="23.1640625" customWidth="1"/>
    <col min="5" max="5" width="18" customWidth="1"/>
    <col min="6" max="12" width="15.33203125" customWidth="1"/>
    <col min="13" max="13" width="75.33203125" customWidth="1"/>
  </cols>
  <sheetData>
    <row r="1" spans="1:26" ht="15.75">
      <c r="A1" s="101" t="s">
        <v>602</v>
      </c>
      <c r="B1" s="101" t="s">
        <v>603</v>
      </c>
      <c r="C1" s="101" t="s">
        <v>604</v>
      </c>
      <c r="D1" s="102" t="s">
        <v>605</v>
      </c>
      <c r="E1" s="103" t="s">
        <v>606</v>
      </c>
      <c r="F1" s="46">
        <v>2020</v>
      </c>
      <c r="G1" s="46">
        <v>2025</v>
      </c>
      <c r="H1" s="46">
        <v>2030</v>
      </c>
      <c r="I1" s="46">
        <v>2035</v>
      </c>
      <c r="J1" s="46">
        <v>2040</v>
      </c>
      <c r="K1" s="46">
        <v>2045</v>
      </c>
      <c r="L1" s="46">
        <v>2050</v>
      </c>
      <c r="M1" s="100" t="s">
        <v>615</v>
      </c>
      <c r="N1" s="100" t="s">
        <v>655</v>
      </c>
    </row>
    <row r="2" spans="1:26" ht="14.25" hidden="1">
      <c r="A2" s="110" t="s">
        <v>3</v>
      </c>
      <c r="B2" s="110" t="s">
        <v>52</v>
      </c>
      <c r="C2" s="147" t="s">
        <v>36</v>
      </c>
      <c r="D2" s="174" t="s">
        <v>180</v>
      </c>
      <c r="E2" s="6" t="s">
        <v>614</v>
      </c>
      <c r="F2" s="8">
        <v>6204.4449662128591</v>
      </c>
      <c r="G2" s="8">
        <v>6265.7308553932635</v>
      </c>
      <c r="H2" s="8">
        <v>6335.1425872372365</v>
      </c>
      <c r="I2" s="8">
        <v>6397.1438335539333</v>
      </c>
      <c r="J2" s="8">
        <v>6441.5308281350353</v>
      </c>
      <c r="K2" s="8">
        <v>6460.895982834325</v>
      </c>
      <c r="L2" s="8">
        <v>6452.1058555076388</v>
      </c>
      <c r="M2" s="138" t="str">
        <f t="shared" ref="M2:M65" si="0">A2&amp;"-"&amp;B2&amp;"-"&amp;C2&amp;"-"&amp;D2&amp;"-"&amp;E2</f>
        <v>Alimentation Humaine-Approvisionnement-Boissons alcooliques-kt-TEND</v>
      </c>
      <c r="N2">
        <f>MATCH(M2,'[1]Données Agriculture'!$M:$M,FALSE)</f>
        <v>2</v>
      </c>
      <c r="O2" s="139"/>
      <c r="P2" s="66"/>
    </row>
    <row r="3" spans="1:26" ht="14.25" hidden="1">
      <c r="A3" s="110" t="s">
        <v>3</v>
      </c>
      <c r="B3" s="110" t="s">
        <v>52</v>
      </c>
      <c r="C3" s="147" t="s">
        <v>35</v>
      </c>
      <c r="D3" s="174" t="s">
        <v>180</v>
      </c>
      <c r="E3" s="6" t="s">
        <v>614</v>
      </c>
      <c r="F3" s="8">
        <v>657.84813819377166</v>
      </c>
      <c r="G3" s="8">
        <v>647.71434247554907</v>
      </c>
      <c r="H3" s="8">
        <v>609.33068608561041</v>
      </c>
      <c r="I3" s="8">
        <v>553.3510883908823</v>
      </c>
      <c r="J3" s="8">
        <v>495.84164237112032</v>
      </c>
      <c r="K3" s="8">
        <v>452.92333989567038</v>
      </c>
      <c r="L3" s="8">
        <v>436.20659853244121</v>
      </c>
      <c r="M3" s="138" t="str">
        <f t="shared" si="0"/>
        <v>Alimentation Humaine-Approvisionnement-Café thé cacao-kt-TEND</v>
      </c>
      <c r="N3">
        <f>MATCH(M3,'[1]Données Agriculture'!$M:$M,FALSE)</f>
        <v>7</v>
      </c>
      <c r="O3" s="139"/>
    </row>
    <row r="4" spans="1:26" ht="14.25" hidden="1">
      <c r="A4" s="110" t="s">
        <v>3</v>
      </c>
      <c r="B4" s="110" t="s">
        <v>52</v>
      </c>
      <c r="C4" s="147" t="s">
        <v>25</v>
      </c>
      <c r="D4" s="174" t="s">
        <v>180</v>
      </c>
      <c r="E4" s="6" t="s">
        <v>614</v>
      </c>
      <c r="F4" s="8">
        <v>8121.3815968027566</v>
      </c>
      <c r="G4" s="8">
        <v>8180.0484887182274</v>
      </c>
      <c r="H4" s="8">
        <v>8211.5309089390721</v>
      </c>
      <c r="I4" s="8">
        <v>8211.2675373850834</v>
      </c>
      <c r="J4" s="8">
        <v>8188.1212348498611</v>
      </c>
      <c r="K4" s="8">
        <v>8154.5687207961746</v>
      </c>
      <c r="L4" s="8">
        <v>8122.3487440123481</v>
      </c>
      <c r="M4" s="138" t="str">
        <f t="shared" si="0"/>
        <v>Alimentation Humaine-Approvisionnement-Céréales-kt-TEND</v>
      </c>
      <c r="N4">
        <f>MATCH(M4,'[1]Données Agriculture'!$M:$M,FALSE)</f>
        <v>12</v>
      </c>
      <c r="O4" s="139"/>
      <c r="P4" s="66"/>
    </row>
    <row r="5" spans="1:26" ht="14.25" hidden="1">
      <c r="A5" s="110" t="s">
        <v>3</v>
      </c>
      <c r="B5" s="110" t="s">
        <v>52</v>
      </c>
      <c r="C5" s="147" t="s">
        <v>40</v>
      </c>
      <c r="D5" s="174" t="s">
        <v>180</v>
      </c>
      <c r="E5" s="6" t="s">
        <v>614</v>
      </c>
      <c r="F5" s="8">
        <v>624.82049084451307</v>
      </c>
      <c r="G5" s="8">
        <v>632.75998530877848</v>
      </c>
      <c r="H5" s="8">
        <v>644.63505742366408</v>
      </c>
      <c r="I5" s="8">
        <v>657.61484547327279</v>
      </c>
      <c r="J5" s="8">
        <v>668.85014796274857</v>
      </c>
      <c r="K5" s="8">
        <v>675.73313385851804</v>
      </c>
      <c r="L5" s="8">
        <v>676.58924388551929</v>
      </c>
      <c r="M5" s="138" t="str">
        <f t="shared" si="0"/>
        <v>Alimentation Humaine-Approvisionnement-Coquillages et crustacés-kt-TEND</v>
      </c>
      <c r="N5">
        <f>MATCH(M5,'[1]Données Agriculture'!$M:$M,FALSE)</f>
        <v>17</v>
      </c>
      <c r="O5" s="139"/>
    </row>
    <row r="6" spans="1:26" ht="14.25" hidden="1">
      <c r="A6" s="110" t="s">
        <v>3</v>
      </c>
      <c r="B6" s="110" t="s">
        <v>52</v>
      </c>
      <c r="C6" s="147" t="s">
        <v>34</v>
      </c>
      <c r="D6" s="174" t="s">
        <v>180</v>
      </c>
      <c r="E6" s="6" t="s">
        <v>614</v>
      </c>
      <c r="F6" s="8">
        <v>6659.2392444237666</v>
      </c>
      <c r="G6" s="8">
        <v>6915.6701566973334</v>
      </c>
      <c r="H6" s="8">
        <v>7513.4877950451191</v>
      </c>
      <c r="I6" s="8">
        <v>8293.1600002902105</v>
      </c>
      <c r="J6" s="8">
        <v>9047.1250585395628</v>
      </c>
      <c r="K6" s="8">
        <v>9576.5499507340719</v>
      </c>
      <c r="L6" s="8">
        <v>9745.1989613842052</v>
      </c>
      <c r="M6" s="138" t="str">
        <f t="shared" si="0"/>
        <v>Alimentation Humaine-Approvisionnement-Fruits-kt-TEND</v>
      </c>
      <c r="N6">
        <f>MATCH(M6,'[1]Données Agriculture'!$M:$M,FALSE)</f>
        <v>22</v>
      </c>
      <c r="O6" s="139"/>
    </row>
    <row r="7" spans="1:26" ht="14.25" hidden="1">
      <c r="A7" s="110" t="s">
        <v>3</v>
      </c>
      <c r="B7" s="110" t="s">
        <v>52</v>
      </c>
      <c r="C7" s="147" t="s">
        <v>31</v>
      </c>
      <c r="D7" s="174" t="s">
        <v>180</v>
      </c>
      <c r="E7" s="6" t="s">
        <v>614</v>
      </c>
      <c r="F7" s="8">
        <v>523.96010301953265</v>
      </c>
      <c r="G7" s="8">
        <v>552.0603009348564</v>
      </c>
      <c r="H7" s="8">
        <v>621.31360462191014</v>
      </c>
      <c r="I7" s="8">
        <v>714.0565286866231</v>
      </c>
      <c r="J7" s="8">
        <v>805.80464158615848</v>
      </c>
      <c r="K7" s="8">
        <v>871.67506724744646</v>
      </c>
      <c r="L7" s="8">
        <v>893.62474777279044</v>
      </c>
      <c r="M7" s="138" t="str">
        <f t="shared" si="0"/>
        <v>Alimentation Humaine-Approvisionnement-Fruits coque-kt-TEND</v>
      </c>
      <c r="N7">
        <f>MATCH(M7,'[1]Données Agriculture'!$M:$M,FALSE)</f>
        <v>27</v>
      </c>
      <c r="O7" s="139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 spans="1:26" ht="14.25" hidden="1">
      <c r="A8" s="110" t="s">
        <v>3</v>
      </c>
      <c r="B8" s="110" t="s">
        <v>52</v>
      </c>
      <c r="C8" s="147" t="s">
        <v>37</v>
      </c>
      <c r="D8" s="174" t="s">
        <v>180</v>
      </c>
      <c r="E8" s="6" t="s">
        <v>614</v>
      </c>
      <c r="F8" s="8">
        <v>15287.544370092815</v>
      </c>
      <c r="G8" s="8">
        <v>15383.032443009039</v>
      </c>
      <c r="H8" s="8">
        <v>15400.969898849722</v>
      </c>
      <c r="I8" s="8">
        <v>15343.435723895824</v>
      </c>
      <c r="J8" s="8">
        <v>15242.513863647595</v>
      </c>
      <c r="K8" s="8">
        <v>15137.496610730732</v>
      </c>
      <c r="L8" s="8">
        <v>15062.060287485934</v>
      </c>
      <c r="M8" s="138" t="str">
        <f t="shared" si="0"/>
        <v>Alimentation Humaine-Approvisionnement-Lait et beurre-kt-TEND</v>
      </c>
      <c r="N8">
        <f>MATCH(M8,'[1]Données Agriculture'!$M:$M,FALSE)</f>
        <v>32</v>
      </c>
      <c r="O8" s="139"/>
    </row>
    <row r="9" spans="1:26" ht="14.25" hidden="1">
      <c r="A9" s="110" t="s">
        <v>3</v>
      </c>
      <c r="B9" s="110" t="s">
        <v>52</v>
      </c>
      <c r="C9" s="147" t="s">
        <v>33</v>
      </c>
      <c r="D9" s="174" t="s">
        <v>180</v>
      </c>
      <c r="E9" s="6" t="s">
        <v>614</v>
      </c>
      <c r="F9" s="8">
        <v>7002.9431615593658</v>
      </c>
      <c r="G9" s="8">
        <v>7122.3178769995184</v>
      </c>
      <c r="H9" s="8">
        <v>7338.3459422511878</v>
      </c>
      <c r="I9" s="8">
        <v>7595.6740381032487</v>
      </c>
      <c r="J9" s="8">
        <v>7831.0106376990461</v>
      </c>
      <c r="K9" s="8">
        <v>7986.0508327659918</v>
      </c>
      <c r="L9" s="8">
        <v>8022.7096833660953</v>
      </c>
      <c r="M9" s="138" t="str">
        <f t="shared" si="0"/>
        <v>Alimentation Humaine-Approvisionnement-Légumes-kt-TEND</v>
      </c>
      <c r="N9">
        <f>MATCH(M9,'[1]Données Agriculture'!$M:$M,FALSE)</f>
        <v>37</v>
      </c>
      <c r="O9" s="139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 spans="1:26" ht="14.25" hidden="1">
      <c r="A10" s="110" t="s">
        <v>3</v>
      </c>
      <c r="B10" s="110" t="s">
        <v>52</v>
      </c>
      <c r="C10" s="147" t="s">
        <v>30</v>
      </c>
      <c r="D10" s="174" t="s">
        <v>180</v>
      </c>
      <c r="E10" s="6" t="s">
        <v>614</v>
      </c>
      <c r="F10" s="8">
        <v>99.69152402584028</v>
      </c>
      <c r="G10" s="8">
        <v>109.7554304677179</v>
      </c>
      <c r="H10" s="8">
        <v>135.97240441264373</v>
      </c>
      <c r="I10" s="8">
        <v>171.60951179838611</v>
      </c>
      <c r="J10" s="8">
        <v>207.14698912462984</v>
      </c>
      <c r="K10" s="8">
        <v>232.8705320849769</v>
      </c>
      <c r="L10" s="8">
        <v>241.70487820233308</v>
      </c>
      <c r="M10" s="138" t="str">
        <f t="shared" si="0"/>
        <v>Alimentation Humaine-Approvisionnement-Légumineuses-kt-TEND</v>
      </c>
      <c r="N10">
        <f>MATCH(M10,'[1]Données Agriculture'!$M:$M,FALSE)</f>
        <v>42</v>
      </c>
      <c r="O10" s="139"/>
    </row>
    <row r="11" spans="1:26" ht="14.25" hidden="1">
      <c r="A11" s="110" t="s">
        <v>3</v>
      </c>
      <c r="B11" s="110" t="s">
        <v>52</v>
      </c>
      <c r="C11" s="147" t="s">
        <v>38</v>
      </c>
      <c r="D11" s="174" t="s">
        <v>180</v>
      </c>
      <c r="E11" s="6" t="s">
        <v>614</v>
      </c>
      <c r="F11" s="8">
        <v>831.72870335512107</v>
      </c>
      <c r="G11" s="8">
        <v>839.65652934276216</v>
      </c>
      <c r="H11" s="8">
        <v>848.18871599179965</v>
      </c>
      <c r="I11" s="8">
        <v>855.48865129492265</v>
      </c>
      <c r="J11" s="8">
        <v>860.4859209718154</v>
      </c>
      <c r="K11" s="8">
        <v>862.42751147788817</v>
      </c>
      <c r="L11" s="8">
        <v>861.02750987947616</v>
      </c>
      <c r="M11" s="138" t="str">
        <f t="shared" si="0"/>
        <v>Alimentation Humaine-Approvisionnement-Œufs-kt-TEND</v>
      </c>
      <c r="N11">
        <f>MATCH(M11,'[1]Données Agriculture'!$M:$M,FALSE)</f>
        <v>47</v>
      </c>
      <c r="O11" s="139"/>
      <c r="P11" s="104"/>
    </row>
    <row r="12" spans="1:26" ht="14.25" hidden="1">
      <c r="A12" s="110" t="s">
        <v>3</v>
      </c>
      <c r="B12" s="110" t="s">
        <v>52</v>
      </c>
      <c r="C12" s="147" t="s">
        <v>32</v>
      </c>
      <c r="D12" s="174" t="s">
        <v>180</v>
      </c>
      <c r="E12" s="6" t="s">
        <v>614</v>
      </c>
      <c r="F12" s="8">
        <v>984.35719944119433</v>
      </c>
      <c r="G12" s="8">
        <v>1016.8266052239392</v>
      </c>
      <c r="H12" s="8">
        <v>1090.7550332393298</v>
      </c>
      <c r="I12" s="8">
        <v>1187.485310037054</v>
      </c>
      <c r="J12" s="8">
        <v>1281.9604532152302</v>
      </c>
      <c r="K12" s="8">
        <v>1348.8864059510038</v>
      </c>
      <c r="L12" s="8">
        <v>1370.0564961643777</v>
      </c>
      <c r="M12" s="138" t="str">
        <f t="shared" si="0"/>
        <v>Alimentation Humaine-Approvisionnement-Plantes oléifères et huiles-kt-TEND</v>
      </c>
      <c r="N12">
        <f>MATCH(M12,'[1]Données Agriculture'!$M:$M,FALSE)</f>
        <v>52</v>
      </c>
      <c r="O12" s="139"/>
    </row>
    <row r="13" spans="1:26" ht="14.25" hidden="1">
      <c r="A13" s="110" t="s">
        <v>3</v>
      </c>
      <c r="B13" s="110" t="s">
        <v>52</v>
      </c>
      <c r="C13" s="147" t="s">
        <v>39</v>
      </c>
      <c r="D13" s="174" t="s">
        <v>180</v>
      </c>
      <c r="E13" s="6" t="s">
        <v>614</v>
      </c>
      <c r="F13" s="8">
        <v>1488.8136990684618</v>
      </c>
      <c r="G13" s="8">
        <v>1531.3091388087794</v>
      </c>
      <c r="H13" s="8">
        <v>1624.5875499629508</v>
      </c>
      <c r="I13" s="8">
        <v>1744.7080401921169</v>
      </c>
      <c r="J13" s="8">
        <v>1860.5779370690354</v>
      </c>
      <c r="K13" s="8">
        <v>1941.6334661729213</v>
      </c>
      <c r="L13" s="8">
        <v>1966.4254506005902</v>
      </c>
      <c r="M13" s="138" t="str">
        <f t="shared" si="0"/>
        <v>Alimentation Humaine-Approvisionnement-Poissons-kt-TEND</v>
      </c>
      <c r="N13">
        <f>MATCH(M13,'[1]Données Agriculture'!$M:$M,FALSE)</f>
        <v>57</v>
      </c>
      <c r="O13" s="139"/>
      <c r="P13" s="66"/>
    </row>
    <row r="14" spans="1:26" ht="14.25" hidden="1">
      <c r="A14" s="110" t="s">
        <v>3</v>
      </c>
      <c r="B14" s="110" t="s">
        <v>52</v>
      </c>
      <c r="C14" s="147" t="s">
        <v>28</v>
      </c>
      <c r="D14" s="174" t="s">
        <v>180</v>
      </c>
      <c r="E14" s="6" t="s">
        <v>614</v>
      </c>
      <c r="F14" s="8">
        <v>3708.0996523797539</v>
      </c>
      <c r="G14" s="8">
        <v>3773.6092808983531</v>
      </c>
      <c r="H14" s="8">
        <v>3894.4552980322896</v>
      </c>
      <c r="I14" s="8">
        <v>4039.8606675986471</v>
      </c>
      <c r="J14" s="8">
        <v>4173.9459331156058</v>
      </c>
      <c r="K14" s="8">
        <v>4263.1306548665025</v>
      </c>
      <c r="L14" s="8">
        <v>4285.0868073926458</v>
      </c>
      <c r="M14" s="138" t="str">
        <f t="shared" si="0"/>
        <v>Alimentation Humaine-Approvisionnement-Pommes de terre-kt-TEND</v>
      </c>
      <c r="N14">
        <f>MATCH(M14,'[1]Données Agriculture'!$M:$M,FALSE)</f>
        <v>62</v>
      </c>
      <c r="O14" s="139"/>
    </row>
    <row r="15" spans="1:26" ht="14.25" hidden="1">
      <c r="A15" s="110" t="s">
        <v>3</v>
      </c>
      <c r="B15" s="110" t="s">
        <v>52</v>
      </c>
      <c r="C15" s="147" t="s">
        <v>29</v>
      </c>
      <c r="D15" s="174" t="s">
        <v>180</v>
      </c>
      <c r="E15" s="6" t="s">
        <v>614</v>
      </c>
      <c r="F15" s="8">
        <v>2096.999615845873</v>
      </c>
      <c r="G15" s="8">
        <v>2093.1815643979016</v>
      </c>
      <c r="H15" s="8">
        <v>2049.171092409797</v>
      </c>
      <c r="I15" s="8">
        <v>1977.8612392998293</v>
      </c>
      <c r="J15" s="8">
        <v>1901.096257668496</v>
      </c>
      <c r="K15" s="8">
        <v>1841.3091422515267</v>
      </c>
      <c r="L15" s="8">
        <v>1815.0560309486957</v>
      </c>
      <c r="M15" s="138" t="str">
        <f t="shared" si="0"/>
        <v>Alimentation Humaine-Approvisionnement-Sucres-kt-TEND</v>
      </c>
      <c r="N15">
        <f>MATCH(M15,'[1]Données Agriculture'!$M:$M,FALSE)</f>
        <v>67</v>
      </c>
      <c r="O15" s="139"/>
    </row>
    <row r="16" spans="1:26" ht="14.25" hidden="1">
      <c r="A16" s="110" t="s">
        <v>3</v>
      </c>
      <c r="B16" s="110" t="s">
        <v>52</v>
      </c>
      <c r="C16" s="147" t="s">
        <v>41</v>
      </c>
      <c r="D16" s="174" t="s">
        <v>180</v>
      </c>
      <c r="E16" s="6" t="s">
        <v>614</v>
      </c>
      <c r="F16" s="8">
        <v>5386.8199086986024</v>
      </c>
      <c r="G16" s="8">
        <v>5436.7953397756655</v>
      </c>
      <c r="H16" s="8">
        <v>5488.2499978817532</v>
      </c>
      <c r="I16" s="8">
        <v>5530.2378200370322</v>
      </c>
      <c r="J16" s="8">
        <v>5557.2375667062433</v>
      </c>
      <c r="K16" s="8">
        <v>5565.8671164018897</v>
      </c>
      <c r="L16" s="8">
        <v>5555.3993758204579</v>
      </c>
      <c r="M16" s="138" t="str">
        <f t="shared" si="0"/>
        <v>Alimentation Humaine-Approvisionnement-Viande et abats-kt-TEND</v>
      </c>
      <c r="N16">
        <f>MATCH(M16,'[1]Données Agriculture'!$M:$M,FALSE)</f>
        <v>72</v>
      </c>
      <c r="O16" s="139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 spans="1:26" ht="14.25" hidden="1">
      <c r="A17" s="110" t="s">
        <v>3</v>
      </c>
      <c r="B17" s="110" t="s">
        <v>26</v>
      </c>
      <c r="C17" s="147" t="s">
        <v>50</v>
      </c>
      <c r="D17" s="174" t="s">
        <v>27</v>
      </c>
      <c r="E17" s="6" t="s">
        <v>614</v>
      </c>
      <c r="F17" s="8">
        <v>3.1284739670491466</v>
      </c>
      <c r="G17" s="8">
        <v>3.1962877196708606</v>
      </c>
      <c r="H17" s="8">
        <v>3.38155833728529</v>
      </c>
      <c r="I17" s="8">
        <v>3.6346427075214334</v>
      </c>
      <c r="J17" s="8">
        <v>3.8877270777575772</v>
      </c>
      <c r="K17" s="8">
        <v>4.0729976953720071</v>
      </c>
      <c r="L17" s="8">
        <v>4.1408114479937206</v>
      </c>
      <c r="M17" s="138" t="str">
        <f t="shared" si="0"/>
        <v>Alimentation Humaine-Assiette- autres viandes-g éq. primaire/jour-TEND</v>
      </c>
      <c r="N17">
        <f>MATCH(M17,'[1]Données Agriculture'!$M:$M,FALSE)</f>
        <v>77</v>
      </c>
      <c r="O17" s="139"/>
    </row>
    <row r="18" spans="1:26" ht="14.25" hidden="1">
      <c r="A18" s="110" t="s">
        <v>3</v>
      </c>
      <c r="B18" s="110" t="s">
        <v>26</v>
      </c>
      <c r="C18" s="147" t="s">
        <v>43</v>
      </c>
      <c r="D18" s="174" t="s">
        <v>27</v>
      </c>
      <c r="E18" s="6" t="s">
        <v>614</v>
      </c>
      <c r="F18" s="8">
        <v>65.628043275248871</v>
      </c>
      <c r="G18" s="8">
        <v>66.201249139728759</v>
      </c>
      <c r="H18" s="8">
        <v>67.767276684684234</v>
      </c>
      <c r="I18" s="8">
        <v>69.906510094119596</v>
      </c>
      <c r="J18" s="8">
        <v>72.045743503554974</v>
      </c>
      <c r="K18" s="8">
        <v>73.611771048510448</v>
      </c>
      <c r="L18" s="8">
        <v>74.184976912990336</v>
      </c>
      <c r="M18" s="138" t="str">
        <f t="shared" si="0"/>
        <v>Alimentation Humaine-Assiette- viande bovine-g éq. primaire/jour-TEND</v>
      </c>
      <c r="N18">
        <f>MATCH(M18,'[1]Données Agriculture'!$M:$M,FALSE)</f>
        <v>82</v>
      </c>
      <c r="O18" s="139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spans="1:26" ht="14.25" hidden="1">
      <c r="A19" s="110" t="s">
        <v>3</v>
      </c>
      <c r="B19" s="110" t="s">
        <v>26</v>
      </c>
      <c r="C19" s="147" t="s">
        <v>45</v>
      </c>
      <c r="D19" s="174" t="s">
        <v>27</v>
      </c>
      <c r="E19" s="6" t="s">
        <v>614</v>
      </c>
      <c r="F19" s="8">
        <v>7.2269496389654879</v>
      </c>
      <c r="G19" s="8">
        <v>7.2591003185645198</v>
      </c>
      <c r="H19" s="8">
        <v>7.3469376087269431</v>
      </c>
      <c r="I19" s="8">
        <v>7.4669255784883974</v>
      </c>
      <c r="J19" s="8">
        <v>7.5869135482498526</v>
      </c>
      <c r="K19" s="8">
        <v>7.674750838412276</v>
      </c>
      <c r="L19" s="8">
        <v>7.7069015180113079</v>
      </c>
      <c r="M19" s="138" t="str">
        <f t="shared" si="0"/>
        <v>Alimentation Humaine-Assiette- viande d'ovin et caprin-g éq. primaire/jour-TEND</v>
      </c>
      <c r="N19">
        <f>MATCH(M19,'[1]Données Agriculture'!$M:$M,FALSE)</f>
        <v>92</v>
      </c>
      <c r="O19" s="139"/>
    </row>
    <row r="20" spans="1:26" ht="14.25" hidden="1">
      <c r="A20" s="110" t="s">
        <v>3</v>
      </c>
      <c r="B20" s="110" t="s">
        <v>26</v>
      </c>
      <c r="C20" s="147" t="s">
        <v>49</v>
      </c>
      <c r="D20" s="174" t="s">
        <v>27</v>
      </c>
      <c r="E20" s="6" t="s">
        <v>614</v>
      </c>
      <c r="F20" s="8">
        <v>73.134633045347229</v>
      </c>
      <c r="G20" s="8">
        <v>72.865751382132501</v>
      </c>
      <c r="H20" s="8">
        <v>72.131153017006255</v>
      </c>
      <c r="I20" s="8">
        <v>71.127672988665282</v>
      </c>
      <c r="J20" s="8">
        <v>70.124192960324308</v>
      </c>
      <c r="K20" s="8">
        <v>69.389594595198062</v>
      </c>
      <c r="L20" s="8">
        <v>69.120712931983334</v>
      </c>
      <c r="M20" s="138" t="str">
        <f t="shared" si="0"/>
        <v>Alimentation Humaine-Assiette- viande de volaille-g éq. primaire/jour-TEND</v>
      </c>
      <c r="N20">
        <f>MATCH(M20,'[1]Données Agriculture'!$M:$M,FALSE)</f>
        <v>87</v>
      </c>
      <c r="O20" s="139"/>
      <c r="P20" s="66"/>
    </row>
    <row r="21" spans="1:26" ht="14.25" hidden="1">
      <c r="A21" s="110" t="s">
        <v>3</v>
      </c>
      <c r="B21" s="110" t="s">
        <v>26</v>
      </c>
      <c r="C21" s="147" t="s">
        <v>47</v>
      </c>
      <c r="D21" s="174" t="s">
        <v>27</v>
      </c>
      <c r="E21" s="6" t="s">
        <v>614</v>
      </c>
      <c r="F21" s="8">
        <v>94.535841831110815</v>
      </c>
      <c r="G21" s="8">
        <v>94.412199961644077</v>
      </c>
      <c r="H21" s="8">
        <v>94.074404092318176</v>
      </c>
      <c r="I21" s="8">
        <v>93.612966353525522</v>
      </c>
      <c r="J21" s="8">
        <v>93.151528614732882</v>
      </c>
      <c r="K21" s="8">
        <v>92.813732745406966</v>
      </c>
      <c r="L21" s="8">
        <v>92.690090875940228</v>
      </c>
      <c r="M21" s="138" t="str">
        <f t="shared" si="0"/>
        <v>Alimentation Humaine-Assiette- viande porcine-g éq. primaire/jour-TEND</v>
      </c>
      <c r="N21">
        <f>MATCH(M21,'[1]Données Agriculture'!$M:$M,FALSE)</f>
        <v>97</v>
      </c>
      <c r="O21" s="139"/>
    </row>
    <row r="22" spans="1:26" ht="14.25" hidden="1">
      <c r="A22" s="110" t="s">
        <v>3</v>
      </c>
      <c r="B22" s="110" t="s">
        <v>26</v>
      </c>
      <c r="C22" s="147" t="s">
        <v>51</v>
      </c>
      <c r="D22" s="174" t="s">
        <v>27</v>
      </c>
      <c r="E22" s="6" t="s">
        <v>614</v>
      </c>
      <c r="F22" s="8">
        <v>15.96570373686813</v>
      </c>
      <c r="G22" s="8">
        <v>15.814683253041723</v>
      </c>
      <c r="H22" s="8">
        <v>15.402087618244343</v>
      </c>
      <c r="I22" s="8">
        <v>14.838471499620555</v>
      </c>
      <c r="J22" s="8">
        <v>14.274855380996767</v>
      </c>
      <c r="K22" s="8">
        <v>13.862259746199387</v>
      </c>
      <c r="L22" s="8">
        <v>13.711239262372979</v>
      </c>
      <c r="M22" s="138" t="str">
        <f t="shared" si="0"/>
        <v>Alimentation Humaine-Assiette-abats-g éq. primaire/jour-TEND</v>
      </c>
      <c r="N22">
        <f>MATCH(M22,'[1]Données Agriculture'!$M:$M,FALSE)</f>
        <v>102</v>
      </c>
      <c r="O22" s="139"/>
    </row>
    <row r="23" spans="1:26" ht="14.25" hidden="1">
      <c r="A23" s="110" t="s">
        <v>3</v>
      </c>
      <c r="B23" s="110" t="s">
        <v>26</v>
      </c>
      <c r="C23" s="147" t="s">
        <v>36</v>
      </c>
      <c r="D23" s="174" t="s">
        <v>27</v>
      </c>
      <c r="E23" s="6" t="s">
        <v>614</v>
      </c>
      <c r="F23" s="8">
        <v>268.86387547430667</v>
      </c>
      <c r="G23" s="8">
        <v>269.4701329057263</v>
      </c>
      <c r="H23" s="8">
        <v>271.12645901083096</v>
      </c>
      <c r="I23" s="8">
        <v>273.3890425473553</v>
      </c>
      <c r="J23" s="8">
        <v>275.65162608387959</v>
      </c>
      <c r="K23" s="8">
        <v>277.3079521889843</v>
      </c>
      <c r="L23" s="8">
        <v>277.91420962040394</v>
      </c>
      <c r="M23" s="138" t="str">
        <f t="shared" si="0"/>
        <v>Alimentation Humaine-Assiette-Boissons alcooliques-g éq. primaire/jour-TEND</v>
      </c>
      <c r="N23">
        <f>MATCH(M23,'[1]Données Agriculture'!$M:$M,FALSE)</f>
        <v>107</v>
      </c>
      <c r="O23" s="139"/>
    </row>
    <row r="24" spans="1:26" ht="14.25" hidden="1">
      <c r="A24" s="110" t="s">
        <v>3</v>
      </c>
      <c r="B24" s="110" t="s">
        <v>26</v>
      </c>
      <c r="C24" s="147" t="s">
        <v>35</v>
      </c>
      <c r="D24" s="174" t="s">
        <v>27</v>
      </c>
      <c r="E24" s="6" t="s">
        <v>614</v>
      </c>
      <c r="F24" s="8">
        <v>29.922136480823692</v>
      </c>
      <c r="G24" s="8">
        <v>29.319835275424232</v>
      </c>
      <c r="H24" s="8">
        <v>27.674317780812935</v>
      </c>
      <c r="I24" s="8">
        <v>25.426499080802174</v>
      </c>
      <c r="J24" s="8">
        <v>23.17868038079142</v>
      </c>
      <c r="K24" s="8">
        <v>21.533162886180122</v>
      </c>
      <c r="L24" s="8">
        <v>20.930861680780666</v>
      </c>
      <c r="M24" s="138" t="str">
        <f t="shared" si="0"/>
        <v>Alimentation Humaine-Assiette-Café thé cacao-g éq. primaire/jour-TEND</v>
      </c>
      <c r="N24">
        <f>MATCH(M24,'[1]Données Agriculture'!$M:$M,FALSE)</f>
        <v>112</v>
      </c>
      <c r="O24" s="139"/>
    </row>
    <row r="25" spans="1:26" ht="14.25" hidden="1">
      <c r="A25" s="110" t="s">
        <v>3</v>
      </c>
      <c r="B25" s="110" t="s">
        <v>26</v>
      </c>
      <c r="C25" s="147" t="s">
        <v>25</v>
      </c>
      <c r="D25" s="174" t="s">
        <v>27</v>
      </c>
      <c r="E25" s="6" t="s">
        <v>614</v>
      </c>
      <c r="F25" s="8">
        <v>309.29655324367684</v>
      </c>
      <c r="G25" s="8">
        <v>309.16099559469632</v>
      </c>
      <c r="H25" s="8">
        <v>308.7906452103266</v>
      </c>
      <c r="I25" s="8">
        <v>308.28473717697642</v>
      </c>
      <c r="J25" s="8">
        <v>307.77882914362613</v>
      </c>
      <c r="K25" s="8">
        <v>307.40847875925652</v>
      </c>
      <c r="L25" s="8">
        <v>307.27292111027595</v>
      </c>
      <c r="M25" s="138" t="str">
        <f t="shared" si="0"/>
        <v>Alimentation Humaine-Assiette-Céréales-g éq. primaire/jour-TEND</v>
      </c>
      <c r="N25">
        <f>MATCH(M25,'[1]Données Agriculture'!$M:$M,FALSE)</f>
        <v>117</v>
      </c>
      <c r="O25" s="139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</row>
    <row r="26" spans="1:26" ht="14.25" hidden="1">
      <c r="A26" s="110" t="s">
        <v>3</v>
      </c>
      <c r="B26" s="110" t="s">
        <v>26</v>
      </c>
      <c r="C26" s="147" t="s">
        <v>40</v>
      </c>
      <c r="D26" s="174" t="s">
        <v>27</v>
      </c>
      <c r="E26" s="6" t="s">
        <v>614</v>
      </c>
      <c r="F26" s="8">
        <v>28.394137811405962</v>
      </c>
      <c r="G26" s="8">
        <v>28.521821284835305</v>
      </c>
      <c r="H26" s="8">
        <v>28.870659021531146</v>
      </c>
      <c r="I26" s="8">
        <v>29.347180231656331</v>
      </c>
      <c r="J26" s="8">
        <v>29.82370144178152</v>
      </c>
      <c r="K26" s="8">
        <v>30.172539178477361</v>
      </c>
      <c r="L26" s="8">
        <v>30.300222651906708</v>
      </c>
      <c r="M26" s="138" t="str">
        <f t="shared" si="0"/>
        <v>Alimentation Humaine-Assiette-Coquillages et crustacés-g éq. primaire/jour-TEND</v>
      </c>
      <c r="N26">
        <f>MATCH(M26,'[1]Données Agriculture'!$M:$M,FALSE)</f>
        <v>122</v>
      </c>
      <c r="O26" s="139"/>
    </row>
    <row r="27" spans="1:26" ht="14.25" hidden="1">
      <c r="A27" s="110" t="s">
        <v>3</v>
      </c>
      <c r="B27" s="110" t="s">
        <v>26</v>
      </c>
      <c r="C27" s="147" t="s">
        <v>34</v>
      </c>
      <c r="D27" s="174" t="s">
        <v>27</v>
      </c>
      <c r="E27" s="6" t="s">
        <v>614</v>
      </c>
      <c r="F27" s="8">
        <v>302.04676192546594</v>
      </c>
      <c r="G27" s="8">
        <v>309.91591771887084</v>
      </c>
      <c r="H27" s="8">
        <v>331.41485115912781</v>
      </c>
      <c r="I27" s="8">
        <v>360.78294039278956</v>
      </c>
      <c r="J27" s="8">
        <v>390.15102962645142</v>
      </c>
      <c r="K27" s="8">
        <v>411.64996306670844</v>
      </c>
      <c r="L27" s="8">
        <v>419.51911886011328</v>
      </c>
      <c r="M27" s="138" t="str">
        <f t="shared" si="0"/>
        <v>Alimentation Humaine-Assiette-Fruits-g éq. primaire/jour-TEND</v>
      </c>
      <c r="N27">
        <f>MATCH(M27,'[1]Données Agriculture'!$M:$M,FALSE)</f>
        <v>127</v>
      </c>
      <c r="O27" s="139"/>
      <c r="P27" s="66"/>
    </row>
    <row r="28" spans="1:26" ht="14.25" hidden="1">
      <c r="A28" s="110" t="s">
        <v>3</v>
      </c>
      <c r="B28" s="110" t="s">
        <v>26</v>
      </c>
      <c r="C28" s="147" t="s">
        <v>31</v>
      </c>
      <c r="D28" s="174" t="s">
        <v>27</v>
      </c>
      <c r="E28" s="6" t="s">
        <v>614</v>
      </c>
      <c r="F28" s="8">
        <v>25.368798605998272</v>
      </c>
      <c r="G28" s="8">
        <v>26.491620310956431</v>
      </c>
      <c r="H28" s="8">
        <v>29.559226256743241</v>
      </c>
      <c r="I28" s="8">
        <v>33.749653907488209</v>
      </c>
      <c r="J28" s="8">
        <v>37.940081558233182</v>
      </c>
      <c r="K28" s="8">
        <v>41.007687504019998</v>
      </c>
      <c r="L28" s="8">
        <v>42.130509208978154</v>
      </c>
      <c r="M28" s="138" t="str">
        <f t="shared" si="0"/>
        <v>Alimentation Humaine-Assiette-Fruits coque-g éq. primaire/jour-TEND</v>
      </c>
      <c r="N28">
        <f>MATCH(M28,'[1]Données Agriculture'!$M:$M,FALSE)</f>
        <v>132</v>
      </c>
      <c r="O28" s="139"/>
    </row>
    <row r="29" spans="1:26" ht="14.25" hidden="1">
      <c r="A29" s="110" t="s">
        <v>3</v>
      </c>
      <c r="B29" s="110" t="s">
        <v>26</v>
      </c>
      <c r="C29" s="147" t="s">
        <v>37</v>
      </c>
      <c r="D29" s="174" t="s">
        <v>27</v>
      </c>
      <c r="E29" s="6" t="s">
        <v>614</v>
      </c>
      <c r="F29" s="8">
        <v>795.72024253845643</v>
      </c>
      <c r="G29" s="8">
        <v>793.23514709096798</v>
      </c>
      <c r="H29" s="8">
        <v>786.44574006677169</v>
      </c>
      <c r="I29" s="8">
        <v>777.17123759508684</v>
      </c>
      <c r="J29" s="8">
        <v>767.8967351234021</v>
      </c>
      <c r="K29" s="8">
        <v>761.10732809920569</v>
      </c>
      <c r="L29" s="8">
        <v>758.62223265171724</v>
      </c>
      <c r="M29" s="138" t="str">
        <f t="shared" si="0"/>
        <v>Alimentation Humaine-Assiette-Lait et beurre-g éq. primaire/jour-TEND</v>
      </c>
      <c r="N29">
        <f>MATCH(M29,'[1]Données Agriculture'!$M:$M,FALSE)</f>
        <v>137</v>
      </c>
      <c r="O29" s="139"/>
      <c r="P29" s="66"/>
    </row>
    <row r="30" spans="1:26" ht="14.25" hidden="1">
      <c r="A30" s="110" t="s">
        <v>3</v>
      </c>
      <c r="B30" s="110" t="s">
        <v>26</v>
      </c>
      <c r="C30" s="147" t="s">
        <v>33</v>
      </c>
      <c r="D30" s="174" t="s">
        <v>27</v>
      </c>
      <c r="E30" s="6" t="s">
        <v>614</v>
      </c>
      <c r="F30" s="8">
        <v>291.49575280258705</v>
      </c>
      <c r="G30" s="8">
        <v>294.36123925723507</v>
      </c>
      <c r="H30" s="8">
        <v>302.18989383973394</v>
      </c>
      <c r="I30" s="8">
        <v>312.88403487688089</v>
      </c>
      <c r="J30" s="8">
        <v>323.57817591402778</v>
      </c>
      <c r="K30" s="8">
        <v>331.40683049652671</v>
      </c>
      <c r="L30" s="8">
        <v>334.27231695117473</v>
      </c>
      <c r="M30" s="138" t="str">
        <f t="shared" si="0"/>
        <v>Alimentation Humaine-Assiette-Légumes-g éq. primaire/jour-TEND</v>
      </c>
      <c r="N30">
        <f>MATCH(M30,'[1]Données Agriculture'!$M:$M,FALSE)</f>
        <v>142</v>
      </c>
      <c r="O30" s="139"/>
    </row>
    <row r="31" spans="1:26" ht="14.25" hidden="1">
      <c r="A31" s="110" t="s">
        <v>3</v>
      </c>
      <c r="B31" s="110" t="s">
        <v>26</v>
      </c>
      <c r="C31" s="147" t="s">
        <v>30</v>
      </c>
      <c r="D31" s="174" t="s">
        <v>27</v>
      </c>
      <c r="E31" s="6" t="s">
        <v>614</v>
      </c>
      <c r="F31" s="8">
        <v>7.0718332397251817</v>
      </c>
      <c r="G31" s="8">
        <v>7.4651129338980065</v>
      </c>
      <c r="H31" s="8">
        <v>8.5395730399633099</v>
      </c>
      <c r="I31" s="8">
        <v>10.007312840201436</v>
      </c>
      <c r="J31" s="8">
        <v>11.475052640439566</v>
      </c>
      <c r="K31" s="8">
        <v>12.54951274650487</v>
      </c>
      <c r="L31" s="8">
        <v>12.942792440677696</v>
      </c>
      <c r="M31" s="138" t="str">
        <f t="shared" si="0"/>
        <v>Alimentation Humaine-Assiette-Légumineuses-g éq. primaire/jour-TEND</v>
      </c>
      <c r="N31">
        <f>MATCH(M31,'[1]Données Agriculture'!$M:$M,FALSE)</f>
        <v>147</v>
      </c>
      <c r="O31" s="139"/>
    </row>
    <row r="32" spans="1:26" ht="14.25" hidden="1">
      <c r="A32" s="110" t="s">
        <v>3</v>
      </c>
      <c r="B32" s="110" t="s">
        <v>26</v>
      </c>
      <c r="C32" s="147" t="s">
        <v>38</v>
      </c>
      <c r="D32" s="174" t="s">
        <v>27</v>
      </c>
      <c r="E32" s="6" t="s">
        <v>614</v>
      </c>
      <c r="F32" s="8">
        <v>38.260815755708435</v>
      </c>
      <c r="G32" s="8">
        <v>38.306668170951696</v>
      </c>
      <c r="H32" s="8">
        <v>38.431939299046036</v>
      </c>
      <c r="I32" s="8">
        <v>38.603062842383636</v>
      </c>
      <c r="J32" s="8">
        <v>38.774186385721244</v>
      </c>
      <c r="K32" s="8">
        <v>38.899457513815584</v>
      </c>
      <c r="L32" s="8">
        <v>38.945309929058844</v>
      </c>
      <c r="M32" s="138" t="str">
        <f t="shared" si="0"/>
        <v>Alimentation Humaine-Assiette-Œufs-g éq. primaire/jour-TEND</v>
      </c>
      <c r="N32">
        <f>MATCH(M32,'[1]Données Agriculture'!$M:$M,FALSE)</f>
        <v>152</v>
      </c>
      <c r="O32" s="139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spans="1:26" ht="14.25" hidden="1">
      <c r="A33" s="110" t="s">
        <v>3</v>
      </c>
      <c r="B33" s="110" t="s">
        <v>26</v>
      </c>
      <c r="C33" s="147" t="s">
        <v>32</v>
      </c>
      <c r="D33" s="174" t="s">
        <v>27</v>
      </c>
      <c r="E33" s="6" t="s">
        <v>614</v>
      </c>
      <c r="F33" s="8">
        <v>77.743394253116378</v>
      </c>
      <c r="G33" s="8">
        <v>78.455973380145238</v>
      </c>
      <c r="H33" s="8">
        <v>80.402775759601099</v>
      </c>
      <c r="I33" s="8">
        <v>83.062157266085819</v>
      </c>
      <c r="J33" s="8">
        <v>85.72153877257054</v>
      </c>
      <c r="K33" s="8">
        <v>87.668341152026386</v>
      </c>
      <c r="L33" s="8">
        <v>88.380920279055232</v>
      </c>
      <c r="M33" s="138" t="str">
        <f t="shared" si="0"/>
        <v>Alimentation Humaine-Assiette-Plantes oléifères et huiles-g éq. primaire/jour-TEND</v>
      </c>
      <c r="N33">
        <f>MATCH(M33,'[1]Données Agriculture'!$M:$M,FALSE)</f>
        <v>157</v>
      </c>
      <c r="O33" s="139"/>
    </row>
    <row r="34" spans="1:26" ht="14.25" hidden="1">
      <c r="A34" s="110" t="s">
        <v>3</v>
      </c>
      <c r="B34" s="110" t="s">
        <v>26</v>
      </c>
      <c r="C34" s="147" t="s">
        <v>39</v>
      </c>
      <c r="D34" s="174" t="s">
        <v>27</v>
      </c>
      <c r="E34" s="6" t="s">
        <v>614</v>
      </c>
      <c r="F34" s="8">
        <v>68.599287362371797</v>
      </c>
      <c r="G34" s="8">
        <v>69.967068746368781</v>
      </c>
      <c r="H34" s="8">
        <v>73.703916981095418</v>
      </c>
      <c r="I34" s="8">
        <v>78.808546599819024</v>
      </c>
      <c r="J34" s="8">
        <v>83.913176218542603</v>
      </c>
      <c r="K34" s="8">
        <v>87.650024453269239</v>
      </c>
      <c r="L34" s="8">
        <v>89.017805837266209</v>
      </c>
      <c r="M34" s="138" t="str">
        <f t="shared" si="0"/>
        <v>Alimentation Humaine-Assiette-Poissons-g éq. primaire/jour-TEND</v>
      </c>
      <c r="N34">
        <f>MATCH(M34,'[1]Données Agriculture'!$M:$M,FALSE)</f>
        <v>162</v>
      </c>
      <c r="O34" s="139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spans="1:26" ht="14.25" hidden="1">
      <c r="A35" s="110" t="s">
        <v>3</v>
      </c>
      <c r="B35" s="110" t="s">
        <v>26</v>
      </c>
      <c r="C35" s="147" t="s">
        <v>28</v>
      </c>
      <c r="D35" s="174" t="s">
        <v>27</v>
      </c>
      <c r="E35" s="6" t="s">
        <v>614</v>
      </c>
      <c r="F35" s="8">
        <v>158.48198172162421</v>
      </c>
      <c r="G35" s="8">
        <v>160.08984090556538</v>
      </c>
      <c r="H35" s="8">
        <v>164.48259388750895</v>
      </c>
      <c r="I35" s="8">
        <v>170.48320605339373</v>
      </c>
      <c r="J35" s="8">
        <v>176.48381821927853</v>
      </c>
      <c r="K35" s="8">
        <v>180.87657120122208</v>
      </c>
      <c r="L35" s="8">
        <v>182.48443038516331</v>
      </c>
      <c r="M35" s="138" t="str">
        <f t="shared" si="0"/>
        <v>Alimentation Humaine-Assiette-Pommes de terre-g éq. primaire/jour-TEND</v>
      </c>
      <c r="N35">
        <f>MATCH(M35,'[1]Données Agriculture'!$M:$M,FALSE)</f>
        <v>167</v>
      </c>
      <c r="O35" s="139"/>
    </row>
    <row r="36" spans="1:26" ht="14.25" hidden="1">
      <c r="A36" s="110" t="s">
        <v>3</v>
      </c>
      <c r="B36" s="110" t="s">
        <v>26</v>
      </c>
      <c r="C36" s="147" t="s">
        <v>29</v>
      </c>
      <c r="D36" s="174" t="s">
        <v>27</v>
      </c>
      <c r="E36" s="6" t="s">
        <v>614</v>
      </c>
      <c r="F36" s="8">
        <v>90.871535915741546</v>
      </c>
      <c r="G36" s="8">
        <v>90.021408096169594</v>
      </c>
      <c r="H36" s="8">
        <v>87.698815700171238</v>
      </c>
      <c r="I36" s="8">
        <v>84.526095484600944</v>
      </c>
      <c r="J36" s="8">
        <v>81.353375269030622</v>
      </c>
      <c r="K36" s="8">
        <v>79.03078287303228</v>
      </c>
      <c r="L36" s="8">
        <v>78.180655053460313</v>
      </c>
      <c r="M36" s="138" t="str">
        <f t="shared" si="0"/>
        <v>Alimentation Humaine-Assiette-Sucres-g éq. primaire/jour-TEND</v>
      </c>
      <c r="N36">
        <f>MATCH(M36,'[1]Données Agriculture'!$M:$M,FALSE)</f>
        <v>172</v>
      </c>
      <c r="O36" s="139"/>
      <c r="P36" s="66"/>
    </row>
    <row r="37" spans="1:26" ht="14.25" hidden="1">
      <c r="A37" s="110" t="s">
        <v>3</v>
      </c>
      <c r="B37" s="110" t="s">
        <v>26</v>
      </c>
      <c r="C37" s="147" t="s">
        <v>41</v>
      </c>
      <c r="D37" s="174" t="s">
        <v>27</v>
      </c>
      <c r="E37" s="6" t="s">
        <v>614</v>
      </c>
      <c r="F37" s="8">
        <v>259.61964549458969</v>
      </c>
      <c r="G37" s="8">
        <v>259.74927177478241</v>
      </c>
      <c r="H37" s="8">
        <v>260.10341735826523</v>
      </c>
      <c r="I37" s="8">
        <v>260.58718922194078</v>
      </c>
      <c r="J37" s="8">
        <v>261.07096108561637</v>
      </c>
      <c r="K37" s="8">
        <v>261.42510666909919</v>
      </c>
      <c r="L37" s="8">
        <v>261.55473294929192</v>
      </c>
      <c r="M37" s="138" t="str">
        <f t="shared" si="0"/>
        <v>Alimentation Humaine-Assiette-Viande et abats-g éq. primaire/jour-TEND</v>
      </c>
      <c r="N37">
        <f>MATCH(M37,'[1]Données Agriculture'!$M:$M,FALSE)</f>
        <v>177</v>
      </c>
      <c r="O37" s="139"/>
    </row>
    <row r="38" spans="1:26" ht="14.25" hidden="1">
      <c r="A38" s="110" t="s">
        <v>3</v>
      </c>
      <c r="B38" s="110" t="s">
        <v>17</v>
      </c>
      <c r="C38" s="147" t="s">
        <v>16</v>
      </c>
      <c r="D38" s="174" t="s">
        <v>14</v>
      </c>
      <c r="E38" s="6" t="s">
        <v>614</v>
      </c>
      <c r="F38" s="67">
        <v>0.10803947580514872</v>
      </c>
      <c r="G38" s="67">
        <v>0.10704749524964102</v>
      </c>
      <c r="H38" s="67">
        <v>0.10427037299866435</v>
      </c>
      <c r="I38" s="67">
        <v>0.10032030576344224</v>
      </c>
      <c r="J38" s="67">
        <v>9.6192444775121483E-2</v>
      </c>
      <c r="K38" s="67">
        <v>9.3059496140955697E-2</v>
      </c>
      <c r="L38" s="67">
        <v>9.1889482783312992E-2</v>
      </c>
      <c r="M38" s="138" t="str">
        <f t="shared" si="0"/>
        <v>Alimentation Humaine-Gaspillage-Pertes et gaspillages-%-TEND</v>
      </c>
      <c r="N38">
        <f>MATCH(M38,'[1]Données Agriculture'!$M:$M,FALSE)</f>
        <v>182</v>
      </c>
      <c r="O38" s="141"/>
      <c r="P38" s="66"/>
    </row>
    <row r="39" spans="1:26" ht="14.25" hidden="1">
      <c r="A39" s="110" t="s">
        <v>3</v>
      </c>
      <c r="B39" s="110" t="s">
        <v>11</v>
      </c>
      <c r="C39" s="147" t="s">
        <v>19</v>
      </c>
      <c r="D39" s="174" t="s">
        <v>20</v>
      </c>
      <c r="E39" s="6" t="s">
        <v>614</v>
      </c>
      <c r="F39" s="8">
        <v>899.14385752248279</v>
      </c>
      <c r="G39" s="8">
        <v>896.27089738834968</v>
      </c>
      <c r="H39" s="8">
        <v>888.42182433377832</v>
      </c>
      <c r="I39" s="8">
        <v>877.69979114507373</v>
      </c>
      <c r="J39" s="8">
        <v>866.97775795636926</v>
      </c>
      <c r="K39" s="8">
        <v>859.12868490179778</v>
      </c>
      <c r="L39" s="8">
        <v>856.25572476766467</v>
      </c>
      <c r="M39" s="138" t="str">
        <f t="shared" si="0"/>
        <v>Alimentation Humaine-Nutrition-Apports en calcium du lait-mg/jour-TEND</v>
      </c>
      <c r="N39">
        <f>MATCH(M39,'[1]Données Agriculture'!$M:$M,FALSE)</f>
        <v>187</v>
      </c>
      <c r="O39" s="141"/>
    </row>
    <row r="40" spans="1:26" ht="14.25" hidden="1">
      <c r="A40" s="110" t="s">
        <v>3</v>
      </c>
      <c r="B40" s="110" t="s">
        <v>11</v>
      </c>
      <c r="C40" s="147" t="s">
        <v>10</v>
      </c>
      <c r="D40" s="174" t="s">
        <v>12</v>
      </c>
      <c r="E40" s="6" t="s">
        <v>614</v>
      </c>
      <c r="F40" s="9">
        <v>58.756503107826852</v>
      </c>
      <c r="G40" s="9">
        <v>59.415427806032675</v>
      </c>
      <c r="H40" s="9">
        <v>60.477262606726214</v>
      </c>
      <c r="I40" s="9">
        <v>61.779891929174944</v>
      </c>
      <c r="J40" s="9">
        <v>63.095044932110916</v>
      </c>
      <c r="K40" s="9">
        <v>64.189724403813756</v>
      </c>
      <c r="L40" s="9">
        <v>64.888122989084138</v>
      </c>
      <c r="M40" s="138" t="str">
        <f t="shared" si="0"/>
        <v>Alimentation Humaine-Nutrition-Besoins en protéines (ANC)-g/personne.jour-TEND</v>
      </c>
      <c r="N40">
        <f>MATCH(M40,'[1]Données Agriculture'!$M:$M,FALSE)</f>
        <v>192</v>
      </c>
      <c r="O40" s="141"/>
    </row>
    <row r="41" spans="1:26" ht="14.25" hidden="1">
      <c r="A41" s="110" t="s">
        <v>3</v>
      </c>
      <c r="B41" s="110" t="s">
        <v>11</v>
      </c>
      <c r="C41" s="147" t="s">
        <v>23</v>
      </c>
      <c r="D41" s="174" t="s">
        <v>180</v>
      </c>
      <c r="E41" s="6" t="s">
        <v>614</v>
      </c>
      <c r="F41" s="8">
        <v>1168.8273124590951</v>
      </c>
      <c r="G41" s="8">
        <v>1193.1299607919086</v>
      </c>
      <c r="H41" s="8">
        <v>1226.6109592178113</v>
      </c>
      <c r="I41" s="8">
        <v>1263.6000352024469</v>
      </c>
      <c r="J41" s="8">
        <v>1297.8657102639006</v>
      </c>
      <c r="K41" s="8">
        <v>1323.2661772776426</v>
      </c>
      <c r="L41" s="8">
        <v>1335.4633280638661</v>
      </c>
      <c r="M41" s="138" t="str">
        <f t="shared" si="0"/>
        <v>Alimentation Humaine-Nutrition-Besoins en protéines (kt)-kt-TEND</v>
      </c>
      <c r="N41">
        <f>MATCH(M41,'[1]Données Agriculture'!$M:$M,FALSE)</f>
        <v>197</v>
      </c>
      <c r="O41" s="141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spans="1:26" ht="14.25" hidden="1">
      <c r="A42" s="110" t="s">
        <v>3</v>
      </c>
      <c r="B42" s="110" t="s">
        <v>11</v>
      </c>
      <c r="C42" s="147" t="s">
        <v>24</v>
      </c>
      <c r="D42" s="174" t="s">
        <v>180</v>
      </c>
      <c r="E42" s="6" t="s">
        <v>614</v>
      </c>
      <c r="F42" s="8">
        <v>2365.7437105812865</v>
      </c>
      <c r="G42" s="8">
        <v>2392.9709896961908</v>
      </c>
      <c r="H42" s="8">
        <v>2430.2274497431313</v>
      </c>
      <c r="I42" s="8">
        <v>2469.0469151801108</v>
      </c>
      <c r="J42" s="8">
        <v>2501.5667634935285</v>
      </c>
      <c r="K42" s="8">
        <v>2520.5467619043252</v>
      </c>
      <c r="L42" s="8">
        <v>2521.34063080336</v>
      </c>
      <c r="M42" s="138" t="str">
        <f t="shared" si="0"/>
        <v>Alimentation Humaine-Nutrition-Disponibilité alimentaire en protéines (kt)-kt-TEND</v>
      </c>
      <c r="N42">
        <f>MATCH(M42,'[1]Données Agriculture'!$M:$M,FALSE)</f>
        <v>202</v>
      </c>
      <c r="O42" s="141"/>
    </row>
    <row r="43" spans="1:26" ht="14.25" hidden="1">
      <c r="A43" s="110" t="s">
        <v>3</v>
      </c>
      <c r="B43" s="110" t="s">
        <v>11</v>
      </c>
      <c r="C43" s="147" t="s">
        <v>21</v>
      </c>
      <c r="D43" s="174" t="s">
        <v>12</v>
      </c>
      <c r="E43" s="6" t="s">
        <v>614</v>
      </c>
      <c r="F43" s="8">
        <v>118.92503383638702</v>
      </c>
      <c r="G43" s="8">
        <v>119.16505305579352</v>
      </c>
      <c r="H43" s="8">
        <v>119.82079775800501</v>
      </c>
      <c r="I43" s="8">
        <v>120.71656167962304</v>
      </c>
      <c r="J43" s="8">
        <v>121.61232560124104</v>
      </c>
      <c r="K43" s="8">
        <v>122.26807030345257</v>
      </c>
      <c r="L43" s="8">
        <v>122.50808952285907</v>
      </c>
      <c r="M43" s="138" t="str">
        <f t="shared" si="0"/>
        <v>Alimentation Humaine-Nutrition-Disponibilité en protéines-g/personne.jour-TEND</v>
      </c>
      <c r="N43">
        <f>MATCH(M43,'[1]Données Agriculture'!$M:$M,FALSE)</f>
        <v>207</v>
      </c>
      <c r="O43" s="141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spans="1:26" ht="14.25" hidden="1">
      <c r="A44" s="110" t="s">
        <v>3</v>
      </c>
      <c r="B44" s="110" t="s">
        <v>11</v>
      </c>
      <c r="C44" s="147" t="s">
        <v>7</v>
      </c>
      <c r="D44" s="174" t="s">
        <v>619</v>
      </c>
      <c r="E44" s="6" t="s">
        <v>614</v>
      </c>
      <c r="F44" s="9">
        <v>25.287686263366869</v>
      </c>
      <c r="G44" s="9">
        <v>25.392919545196751</v>
      </c>
      <c r="H44" s="9">
        <v>25.680422217803198</v>
      </c>
      <c r="I44" s="9">
        <v>26.073158172239527</v>
      </c>
      <c r="J44" s="9">
        <v>26.465894126675856</v>
      </c>
      <c r="K44" s="9">
        <v>26.753396799282307</v>
      </c>
      <c r="L44" s="9">
        <v>26.858630081112185</v>
      </c>
      <c r="M44" s="138" t="str">
        <f t="shared" si="0"/>
        <v>Alimentation Humaine-Nutrition-Indice de Masse Corporelle 20-59 ans-sans unité-TEND</v>
      </c>
      <c r="N44">
        <f>MATCH(M44,'[1]Données Agriculture'!$M:$M,FALSE)</f>
        <v>212</v>
      </c>
      <c r="O44" s="141"/>
    </row>
    <row r="45" spans="1:26" ht="14.25" hidden="1">
      <c r="A45" s="110" t="s">
        <v>3</v>
      </c>
      <c r="B45" s="110" t="s">
        <v>11</v>
      </c>
      <c r="C45" s="147" t="s">
        <v>18</v>
      </c>
      <c r="D45" s="174" t="s">
        <v>14</v>
      </c>
      <c r="E45" s="6" t="s">
        <v>614</v>
      </c>
      <c r="F45" s="67">
        <v>0.37340483019517162</v>
      </c>
      <c r="G45" s="67">
        <v>0.37379208022592414</v>
      </c>
      <c r="H45" s="67">
        <v>0.37484215762063572</v>
      </c>
      <c r="I45" s="67">
        <v>0.37625815398707441</v>
      </c>
      <c r="J45" s="67">
        <v>0.3776532906511445</v>
      </c>
      <c r="K45" s="67">
        <v>0.37866164174849631</v>
      </c>
      <c r="L45" s="67">
        <v>0.37902802518349793</v>
      </c>
      <c r="M45" s="138" t="str">
        <f t="shared" si="0"/>
        <v>Alimentation Humaine-Nutrition-Proportion de protéines végétales-%-TEND</v>
      </c>
      <c r="N45">
        <f>MATCH(M45,'[1]Données Agriculture'!$M:$M,FALSE)</f>
        <v>217</v>
      </c>
      <c r="O45" s="141"/>
      <c r="P45" s="105"/>
    </row>
    <row r="46" spans="1:26" ht="14.25" hidden="1">
      <c r="A46" s="110" t="s">
        <v>3</v>
      </c>
      <c r="B46" s="110" t="s">
        <v>11</v>
      </c>
      <c r="C46" s="147" t="s">
        <v>22</v>
      </c>
      <c r="D46" s="174" t="s">
        <v>12</v>
      </c>
      <c r="E46" s="6" t="s">
        <v>614</v>
      </c>
      <c r="F46" s="8">
        <v>74.517851770755883</v>
      </c>
      <c r="G46" s="8">
        <v>74.622099983835852</v>
      </c>
      <c r="H46" s="8">
        <v>74.906911398568582</v>
      </c>
      <c r="I46" s="8">
        <v>75.295971026381267</v>
      </c>
      <c r="J46" s="8">
        <v>75.685030654193937</v>
      </c>
      <c r="K46" s="8">
        <v>75.969842068926653</v>
      </c>
      <c r="L46" s="8">
        <v>76.074090282006622</v>
      </c>
      <c r="M46" s="138" t="str">
        <f t="shared" si="0"/>
        <v>Alimentation Humaine-Nutrition-Protéines animales, g/jour-g/personne.jour-TEND</v>
      </c>
      <c r="N46">
        <f>MATCH(M46,'[1]Données Agriculture'!$M:$M,FALSE)</f>
        <v>222</v>
      </c>
      <c r="O46" s="141"/>
    </row>
    <row r="47" spans="1:26" ht="14.25" hidden="1">
      <c r="A47" s="110" t="s">
        <v>3</v>
      </c>
      <c r="B47" s="110" t="s">
        <v>11</v>
      </c>
      <c r="C47" s="147" t="s">
        <v>13</v>
      </c>
      <c r="D47" s="174" t="s">
        <v>14</v>
      </c>
      <c r="E47" s="6" t="s">
        <v>614</v>
      </c>
      <c r="F47" s="67">
        <v>0.25512211086650116</v>
      </c>
      <c r="G47" s="67">
        <v>0.24737705587469461</v>
      </c>
      <c r="H47" s="67">
        <v>0.24207091470430564</v>
      </c>
      <c r="I47" s="67">
        <v>0.23811532036994931</v>
      </c>
      <c r="J47" s="67">
        <v>0.23412419453422006</v>
      </c>
      <c r="K47" s="67">
        <v>0.22880391121472599</v>
      </c>
      <c r="L47" s="67">
        <v>0.22127856864739215</v>
      </c>
      <c r="M47" s="138" t="str">
        <f t="shared" si="0"/>
        <v>Alimentation Humaine-Nutrition-Surconsommation d'énergie-%-TEND</v>
      </c>
      <c r="N47">
        <f>MATCH(M47,'[1]Données Agriculture'!$M:$M,FALSE)</f>
        <v>232</v>
      </c>
      <c r="O47" s="141"/>
    </row>
    <row r="48" spans="1:26" ht="14.25" hidden="1">
      <c r="A48" s="110" t="s">
        <v>3</v>
      </c>
      <c r="B48" s="110" t="s">
        <v>11</v>
      </c>
      <c r="C48" s="147" t="s">
        <v>15</v>
      </c>
      <c r="D48" s="174" t="s">
        <v>14</v>
      </c>
      <c r="E48" s="6" t="s">
        <v>614</v>
      </c>
      <c r="F48" s="67">
        <v>1.0240318525788035</v>
      </c>
      <c r="G48" s="67">
        <v>1.0056247586875786</v>
      </c>
      <c r="H48" s="67">
        <v>0.98125365787767449</v>
      </c>
      <c r="I48" s="67">
        <v>0.95397819436158371</v>
      </c>
      <c r="J48" s="67">
        <v>0.92744653295823176</v>
      </c>
      <c r="K48" s="67">
        <v>0.90479194978734268</v>
      </c>
      <c r="L48" s="67">
        <v>0.88798941746963611</v>
      </c>
      <c r="M48" s="138" t="str">
        <f t="shared" si="0"/>
        <v>Alimentation Humaine-Nutrition-Surconsommation de protéines-%-TEND</v>
      </c>
      <c r="N48">
        <f>MATCH(M48,'[1]Données Agriculture'!$M:$M,FALSE)</f>
        <v>227</v>
      </c>
      <c r="O48" s="141"/>
    </row>
    <row r="49" spans="1:26" ht="14.25" hidden="1">
      <c r="A49" s="110" t="s">
        <v>3</v>
      </c>
      <c r="B49" s="110" t="s">
        <v>4</v>
      </c>
      <c r="C49" s="147" t="s">
        <v>8</v>
      </c>
      <c r="D49" s="174" t="s">
        <v>9</v>
      </c>
      <c r="E49" s="6" t="s">
        <v>614</v>
      </c>
      <c r="F49" s="9">
        <v>74.298465896458566</v>
      </c>
      <c r="G49" s="9">
        <v>75.18022592860666</v>
      </c>
      <c r="H49" s="9">
        <v>76.612695762384448</v>
      </c>
      <c r="I49" s="9">
        <v>78.376753525717547</v>
      </c>
      <c r="J49" s="9">
        <v>80.160939043267945</v>
      </c>
      <c r="K49" s="9">
        <v>81.644210043663875</v>
      </c>
      <c r="L49" s="9">
        <v>82.582549639070351</v>
      </c>
      <c r="M49" s="138" t="str">
        <f t="shared" si="0"/>
        <v>Alimentation Humaine-Population-Masse moyenne 20-59 ans-kg-TEND</v>
      </c>
      <c r="N49">
        <f>MATCH(M49,'[1]Données Agriculture'!$M:$M,FALSE)</f>
        <v>237</v>
      </c>
      <c r="O49" s="141"/>
    </row>
    <row r="50" spans="1:26" ht="14.25" hidden="1">
      <c r="A50" s="110" t="s">
        <v>3</v>
      </c>
      <c r="B50" s="110" t="s">
        <v>4</v>
      </c>
      <c r="C50" s="147" t="s">
        <v>4</v>
      </c>
      <c r="D50" s="174" t="s">
        <v>5</v>
      </c>
      <c r="E50" s="6" t="s">
        <v>614</v>
      </c>
      <c r="F50" s="8">
        <v>65123</v>
      </c>
      <c r="G50" s="8">
        <v>65745</v>
      </c>
      <c r="H50" s="8">
        <v>66301</v>
      </c>
      <c r="I50" s="8">
        <v>66680</v>
      </c>
      <c r="J50" s="8">
        <v>66861</v>
      </c>
      <c r="K50" s="8">
        <v>66864</v>
      </c>
      <c r="L50" s="8">
        <v>66733</v>
      </c>
      <c r="M50" s="138" t="str">
        <f t="shared" si="0"/>
        <v>Alimentation Humaine-Population-Population-Milliers de personnes-TEND</v>
      </c>
      <c r="N50">
        <f>MATCH(M50,'[1]Données Agriculture'!$M:$M,FALSE)</f>
        <v>242</v>
      </c>
      <c r="O50" s="141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spans="1:26" ht="14.25" hidden="1">
      <c r="A51" s="110" t="s">
        <v>3</v>
      </c>
      <c r="B51" s="110" t="s">
        <v>4</v>
      </c>
      <c r="C51" s="147" t="s">
        <v>6</v>
      </c>
      <c r="D51" s="174" t="s">
        <v>608</v>
      </c>
      <c r="E51" s="6" t="s">
        <v>614</v>
      </c>
      <c r="F51" s="8">
        <v>171.40969255340684</v>
      </c>
      <c r="G51" s="8">
        <v>172.06617119649121</v>
      </c>
      <c r="H51" s="8">
        <v>172.72264983957558</v>
      </c>
      <c r="I51" s="8">
        <v>173.37912848265998</v>
      </c>
      <c r="J51" s="8">
        <v>174.03560712574438</v>
      </c>
      <c r="K51" s="8">
        <v>174.69208576882878</v>
      </c>
      <c r="L51" s="8">
        <v>175.34856441191312</v>
      </c>
      <c r="M51" s="138" t="str">
        <f t="shared" si="0"/>
        <v>Alimentation Humaine-Population-Taille moyenne 20-59 ans, cm-cm-TEND</v>
      </c>
      <c r="N51">
        <f>MATCH(M51,'[1]Données Agriculture'!$M:$M,FALSE)</f>
        <v>247</v>
      </c>
      <c r="O51" s="141"/>
    </row>
    <row r="52" spans="1:26" ht="14.25" hidden="1">
      <c r="A52" s="110" t="s">
        <v>336</v>
      </c>
      <c r="B52" s="110" t="s">
        <v>349</v>
      </c>
      <c r="C52" s="147" t="s">
        <v>360</v>
      </c>
      <c r="D52" s="175" t="s">
        <v>180</v>
      </c>
      <c r="E52" s="6" t="s">
        <v>614</v>
      </c>
      <c r="F52" s="36">
        <v>0.126</v>
      </c>
      <c r="G52" s="36">
        <v>28.879698437148086</v>
      </c>
      <c r="H52" s="36">
        <v>107.43626347295051</v>
      </c>
      <c r="I52" s="36">
        <v>214.74652694590091</v>
      </c>
      <c r="J52" s="36">
        <v>322.05679041885151</v>
      </c>
      <c r="K52" s="36">
        <v>400.61335545465408</v>
      </c>
      <c r="L52" s="36">
        <v>429.36705389180202</v>
      </c>
      <c r="M52" s="138" t="str">
        <f t="shared" si="0"/>
        <v>Bilan alimentation animale-Emplois-(Autoconsommation protéines alternatives)-kt-TEND</v>
      </c>
      <c r="N52">
        <f>MATCH(M52,'[1]Données Agriculture'!$M:$M,FALSE)</f>
        <v>252</v>
      </c>
      <c r="O52" s="141"/>
      <c r="P52" s="66"/>
    </row>
    <row r="53" spans="1:26" ht="14.25" hidden="1">
      <c r="A53" s="110" t="s">
        <v>336</v>
      </c>
      <c r="B53" s="110" t="s">
        <v>349</v>
      </c>
      <c r="C53" s="147" t="s">
        <v>359</v>
      </c>
      <c r="D53" s="175" t="s">
        <v>180</v>
      </c>
      <c r="E53" s="6" t="s">
        <v>614</v>
      </c>
      <c r="F53" s="36">
        <v>-575.01782561217954</v>
      </c>
      <c r="G53" s="36">
        <v>-568.04828509980041</v>
      </c>
      <c r="H53" s="36">
        <v>-541.00491612767132</v>
      </c>
      <c r="I53" s="36">
        <v>-501.44930424853442</v>
      </c>
      <c r="J53" s="36">
        <v>-460.74329881717131</v>
      </c>
      <c r="K53" s="36">
        <v>-430.87218843070053</v>
      </c>
      <c r="L53" s="36">
        <v>-421.0020933428255</v>
      </c>
      <c r="M53" s="138" t="str">
        <f t="shared" si="0"/>
        <v>Bilan alimentation animale-Emplois-(Pertes process de conversion matières brutes / concentrés)-kt-TEND</v>
      </c>
      <c r="N53">
        <f>MATCH(M53,'[1]Données Agriculture'!$M:$M,FALSE)</f>
        <v>257</v>
      </c>
      <c r="O53" s="141"/>
    </row>
    <row r="54" spans="1:26" ht="14.25" hidden="1">
      <c r="A54" s="110" t="s">
        <v>336</v>
      </c>
      <c r="B54" s="110" t="s">
        <v>349</v>
      </c>
      <c r="C54" s="147" t="s">
        <v>357</v>
      </c>
      <c r="D54" s="175" t="s">
        <v>180</v>
      </c>
      <c r="E54" s="6" t="s">
        <v>614</v>
      </c>
      <c r="F54" s="36">
        <v>94.8</v>
      </c>
      <c r="G54" s="36">
        <v>101.23011107109868</v>
      </c>
      <c r="H54" s="36">
        <v>118.89693123678626</v>
      </c>
      <c r="I54" s="36">
        <v>143.26551034311069</v>
      </c>
      <c r="J54" s="36">
        <v>167.90573731897328</v>
      </c>
      <c r="K54" s="36">
        <v>186.11585322373725</v>
      </c>
      <c r="L54" s="36">
        <v>192.81761216437414</v>
      </c>
      <c r="M54" s="138" t="str">
        <f t="shared" si="0"/>
        <v>Bilan alimentation animale-Emplois-Concentrés poissons-kt-TEND</v>
      </c>
      <c r="N54">
        <f>MATCH(M54,'[1]Données Agriculture'!$M:$M,FALSE)</f>
        <v>262</v>
      </c>
      <c r="O54" s="141"/>
      <c r="P54" s="66"/>
    </row>
    <row r="55" spans="1:26" ht="14.25" hidden="1">
      <c r="A55" s="110" t="s">
        <v>336</v>
      </c>
      <c r="B55" s="110" t="s">
        <v>349</v>
      </c>
      <c r="C55" s="147" t="s">
        <v>355</v>
      </c>
      <c r="D55" s="175" t="s">
        <v>180</v>
      </c>
      <c r="E55" s="6" t="s">
        <v>614</v>
      </c>
      <c r="F55" s="36">
        <v>7369.706285089911</v>
      </c>
      <c r="G55" s="36">
        <v>7332.533579815391</v>
      </c>
      <c r="H55" s="36">
        <v>7008.5362288568531</v>
      </c>
      <c r="I55" s="36">
        <v>6505.2278955688962</v>
      </c>
      <c r="J55" s="36">
        <v>5982.6273304297192</v>
      </c>
      <c r="K55" s="36">
        <v>5610.9667784735984</v>
      </c>
      <c r="L55" s="36">
        <v>5524.456342780185</v>
      </c>
      <c r="M55" s="138" t="str">
        <f t="shared" si="0"/>
        <v>Bilan alimentation animale-Emplois-Concentrés porcs-kt-TEND</v>
      </c>
      <c r="N55">
        <f>MATCH(M55,'[1]Données Agriculture'!$M:$M,FALSE)</f>
        <v>267</v>
      </c>
      <c r="O55" s="141"/>
    </row>
    <row r="56" spans="1:26" ht="14.25" hidden="1">
      <c r="A56" s="110" t="s">
        <v>336</v>
      </c>
      <c r="B56" s="110" t="s">
        <v>349</v>
      </c>
      <c r="C56" s="147" t="s">
        <v>354</v>
      </c>
      <c r="D56" s="175" t="s">
        <v>180</v>
      </c>
      <c r="E56" s="6" t="s">
        <v>614</v>
      </c>
      <c r="F56" s="36">
        <v>14933.835864509167</v>
      </c>
      <c r="G56" s="36">
        <v>14581.414277877282</v>
      </c>
      <c r="H56" s="36">
        <v>13615.28988576375</v>
      </c>
      <c r="I56" s="36">
        <v>12287.753515321092</v>
      </c>
      <c r="J56" s="36">
        <v>10951.226753181187</v>
      </c>
      <c r="K56" s="36">
        <v>9967.1215776731678</v>
      </c>
      <c r="L56" s="36">
        <v>9605.7095993440307</v>
      </c>
      <c r="M56" s="138" t="str">
        <f t="shared" si="0"/>
        <v>Bilan alimentation animale-Emplois-Concentrés pour ruminants-kt-TEND</v>
      </c>
      <c r="N56">
        <f>MATCH(M56,'[1]Données Agriculture'!$M:$M,FALSE)</f>
        <v>272</v>
      </c>
      <c r="O56" s="141"/>
    </row>
    <row r="57" spans="1:26" ht="14.25" hidden="1">
      <c r="A57" s="110" t="s">
        <v>336</v>
      </c>
      <c r="B57" s="110" t="s">
        <v>349</v>
      </c>
      <c r="C57" s="147" t="s">
        <v>356</v>
      </c>
      <c r="D57" s="175" t="s">
        <v>180</v>
      </c>
      <c r="E57" s="6" t="s">
        <v>614</v>
      </c>
      <c r="F57" s="36">
        <v>7480.839317240092</v>
      </c>
      <c r="G57" s="36">
        <v>7483.690149895061</v>
      </c>
      <c r="H57" s="36">
        <v>7305.9557915213763</v>
      </c>
      <c r="I57" s="36">
        <v>7002.3142042053933</v>
      </c>
      <c r="J57" s="36">
        <v>6669.0999765029437</v>
      </c>
      <c r="K57" s="36">
        <v>6422.8591567303065</v>
      </c>
      <c r="L57" s="36">
        <v>6365.1324166437207</v>
      </c>
      <c r="M57" s="138" t="str">
        <f t="shared" si="0"/>
        <v>Bilan alimentation animale-Emplois-Concentrés volailles-kt-TEND</v>
      </c>
      <c r="N57">
        <f>MATCH(M57,'[1]Données Agriculture'!$M:$M,FALSE)</f>
        <v>277</v>
      </c>
      <c r="O57" s="141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spans="1:26" ht="14.25" hidden="1">
      <c r="A58" s="110" t="s">
        <v>336</v>
      </c>
      <c r="B58" s="110" t="s">
        <v>349</v>
      </c>
      <c r="C58" s="151" t="s">
        <v>616</v>
      </c>
      <c r="D58" s="175" t="s">
        <v>342</v>
      </c>
      <c r="E58" s="6" t="s">
        <v>614</v>
      </c>
      <c r="F58" s="36">
        <v>121801.33293632996</v>
      </c>
      <c r="G58" s="36">
        <v>122992.11409774028</v>
      </c>
      <c r="H58" s="36">
        <v>125743.60198113258</v>
      </c>
      <c r="I58" s="36">
        <v>129142.32257072254</v>
      </c>
      <c r="J58" s="36">
        <v>132215.13386267197</v>
      </c>
      <c r="K58" s="36">
        <v>134296.89018717181</v>
      </c>
      <c r="L58" s="36">
        <v>135102.46178104205</v>
      </c>
      <c r="M58" s="138" t="str">
        <f t="shared" si="0"/>
        <v>Bilan alimentation animale-Emplois-Emplois totaux-kt MS-TEND</v>
      </c>
      <c r="N58">
        <f>MATCH(M58,'[1]Données Agriculture'!$M:$M,FALSE)</f>
        <v>282</v>
      </c>
      <c r="O58" s="141"/>
    </row>
    <row r="59" spans="1:26" ht="14.25" hidden="1">
      <c r="A59" s="110" t="s">
        <v>336</v>
      </c>
      <c r="B59" s="110" t="s">
        <v>349</v>
      </c>
      <c r="C59" s="147" t="s">
        <v>352</v>
      </c>
      <c r="D59" s="175" t="s">
        <v>342</v>
      </c>
      <c r="E59" s="6" t="s">
        <v>614</v>
      </c>
      <c r="F59" s="36">
        <v>1214.3909718391901</v>
      </c>
      <c r="G59" s="36">
        <v>1708.2183069844457</v>
      </c>
      <c r="H59" s="36">
        <v>3385.2990630336435</v>
      </c>
      <c r="I59" s="36">
        <v>6282.7322290246029</v>
      </c>
      <c r="J59" s="36">
        <v>9528.762542344004</v>
      </c>
      <c r="K59" s="36">
        <v>11992.235465858188</v>
      </c>
      <c r="L59" s="36">
        <v>12893.480807945107</v>
      </c>
      <c r="M59" s="138" t="str">
        <f t="shared" si="0"/>
        <v>Bilan alimentation animale-Emplois-Herbe et fourrages méthanisés-kt MS-TEND</v>
      </c>
      <c r="N59">
        <f>MATCH(M59,'[1]Données Agriculture'!$M:$M,FALSE)</f>
        <v>287</v>
      </c>
      <c r="O59" s="141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spans="1:26" ht="14.25" hidden="1">
      <c r="A60" s="110" t="s">
        <v>336</v>
      </c>
      <c r="B60" s="110" t="s">
        <v>349</v>
      </c>
      <c r="C60" s="147" t="s">
        <v>350</v>
      </c>
      <c r="D60" s="175" t="s">
        <v>342</v>
      </c>
      <c r="E60" s="6" t="s">
        <v>614</v>
      </c>
      <c r="F60" s="36">
        <v>29233.260204932471</v>
      </c>
      <c r="G60" s="36">
        <v>28566.7761578551</v>
      </c>
      <c r="H60" s="36">
        <v>26737.692913640058</v>
      </c>
      <c r="I60" s="36">
        <v>24219.681920133004</v>
      </c>
      <c r="J60" s="36">
        <v>21679.227224411312</v>
      </c>
      <c r="K60" s="36">
        <v>19805.256575766984</v>
      </c>
      <c r="L60" s="36">
        <v>19116.328826474972</v>
      </c>
      <c r="M60" s="138" t="str">
        <f t="shared" si="0"/>
        <v>Bilan alimentation animale-Emplois-Ruminants - herbe et fourrages-kt MS-TEND</v>
      </c>
      <c r="N60">
        <f>MATCH(M60,'[1]Données Agriculture'!$M:$M,FALSE)</f>
        <v>292</v>
      </c>
      <c r="O60" s="141"/>
    </row>
    <row r="61" spans="1:26" ht="14.25" hidden="1">
      <c r="A61" s="110" t="s">
        <v>336</v>
      </c>
      <c r="B61" s="110" t="s">
        <v>349</v>
      </c>
      <c r="C61" s="147" t="s">
        <v>351</v>
      </c>
      <c r="D61" s="175" t="s">
        <v>342</v>
      </c>
      <c r="E61" s="6" t="s">
        <v>614</v>
      </c>
      <c r="F61" s="36">
        <v>34881.414234144526</v>
      </c>
      <c r="G61" s="36">
        <v>34108.026876637574</v>
      </c>
      <c r="H61" s="36">
        <v>32003.356893434677</v>
      </c>
      <c r="I61" s="36">
        <v>29147.876049744144</v>
      </c>
      <c r="J61" s="36">
        <v>26314.971703072926</v>
      </c>
      <c r="K61" s="36">
        <v>24255.454713908654</v>
      </c>
      <c r="L61" s="36">
        <v>23504.643853421014</v>
      </c>
      <c r="M61" s="138" t="str">
        <f t="shared" si="0"/>
        <v>Bilan alimentation animale-Emplois-Ruminants - herbe pâturée-kt MS-TEND</v>
      </c>
      <c r="N61">
        <f>MATCH(M61,'[1]Données Agriculture'!$M:$M,FALSE)</f>
        <v>297</v>
      </c>
      <c r="O61" s="141"/>
      <c r="P61" s="66"/>
    </row>
    <row r="62" spans="1:26" ht="14.25" hidden="1">
      <c r="A62" s="110" t="s">
        <v>336</v>
      </c>
      <c r="B62" s="110" t="s">
        <v>349</v>
      </c>
      <c r="C62" s="147" t="s">
        <v>358</v>
      </c>
      <c r="D62" s="175" t="s">
        <v>180</v>
      </c>
      <c r="E62" s="6" t="s">
        <v>614</v>
      </c>
      <c r="F62" s="36">
        <v>0.46500000000000002</v>
      </c>
      <c r="G62" s="36">
        <v>91.314220147372225</v>
      </c>
      <c r="H62" s="36">
        <v>339.51890541800333</v>
      </c>
      <c r="I62" s="36">
        <v>678.5728108360064</v>
      </c>
      <c r="J62" s="36">
        <v>1017.6267162540099</v>
      </c>
      <c r="K62" s="36">
        <v>1265.8314015246415</v>
      </c>
      <c r="L62" s="36">
        <v>1356.6806216720136</v>
      </c>
      <c r="M62" s="138" t="str">
        <f t="shared" si="0"/>
        <v>Bilan alimentation animale-Emplois-Substrats pour insectes, viande de synthèse et autres protéines alternatives-kt-TEND</v>
      </c>
      <c r="N62">
        <f>MATCH(M62,'[1]Données Agriculture'!$M:$M,FALSE)</f>
        <v>302</v>
      </c>
      <c r="O62" s="141"/>
    </row>
    <row r="63" spans="1:26" ht="14.25" hidden="1">
      <c r="A63" s="110" t="s">
        <v>336</v>
      </c>
      <c r="B63" s="110" t="s">
        <v>349</v>
      </c>
      <c r="C63" s="147" t="s">
        <v>353</v>
      </c>
      <c r="D63" s="175" t="s">
        <v>342</v>
      </c>
      <c r="E63" s="6" t="s">
        <v>614</v>
      </c>
      <c r="F63" s="36">
        <v>27167.512884186766</v>
      </c>
      <c r="G63" s="36">
        <v>29558.079004119609</v>
      </c>
      <c r="H63" s="36">
        <v>35662.62402088214</v>
      </c>
      <c r="I63" s="36">
        <v>43161.601212848916</v>
      </c>
      <c r="J63" s="36">
        <v>50042.372387555195</v>
      </c>
      <c r="K63" s="36">
        <v>54821.307496988607</v>
      </c>
      <c r="L63" s="36">
        <v>56534.84674004768</v>
      </c>
      <c r="M63" s="138" t="str">
        <f t="shared" si="0"/>
        <v>Bilan alimentation animale-Emplois-Surplus herbe-kt MS-TEND</v>
      </c>
      <c r="N63">
        <f>MATCH(M63,'[1]Données Agriculture'!$M:$M,FALSE)</f>
        <v>307</v>
      </c>
      <c r="O63" s="141"/>
      <c r="P63" s="66"/>
    </row>
    <row r="64" spans="1:26" ht="14.25" hidden="1">
      <c r="A64" s="110" t="s">
        <v>336</v>
      </c>
      <c r="B64" s="110" t="s">
        <v>335</v>
      </c>
      <c r="C64" s="147" t="s">
        <v>339</v>
      </c>
      <c r="D64" s="175" t="s">
        <v>180</v>
      </c>
      <c r="E64" s="6" t="s">
        <v>614</v>
      </c>
      <c r="F64" s="36">
        <v>-4572.8186074065588</v>
      </c>
      <c r="G64" s="36">
        <v>-4517.3934655752582</v>
      </c>
      <c r="H64" s="36">
        <v>-4302.3315747355155</v>
      </c>
      <c r="I64" s="36">
        <v>-3987.7663039359554</v>
      </c>
      <c r="J64" s="36">
        <v>-3664.0525497204944</v>
      </c>
      <c r="K64" s="36">
        <v>-3426.5030976600724</v>
      </c>
      <c r="L64" s="36">
        <v>-3348.0113492926967</v>
      </c>
      <c r="M64" s="138" t="str">
        <f t="shared" si="0"/>
        <v>Bilan alimentation animale-Ressources-Autres concentrés-kt-TEND</v>
      </c>
      <c r="N64">
        <f>MATCH(M64,'[1]Données Agriculture'!$M:$M,FALSE)</f>
        <v>312</v>
      </c>
      <c r="O64" s="141"/>
    </row>
    <row r="65" spans="1:26" ht="14.25" hidden="1">
      <c r="A65" s="110" t="s">
        <v>336</v>
      </c>
      <c r="B65" s="110" t="s">
        <v>335</v>
      </c>
      <c r="C65" s="147" t="s">
        <v>338</v>
      </c>
      <c r="D65" s="175" t="s">
        <v>180</v>
      </c>
      <c r="E65" s="6" t="s">
        <v>614</v>
      </c>
      <c r="F65" s="36">
        <v>-4072.7252359943718</v>
      </c>
      <c r="G65" s="36">
        <v>-4023.3615080128393</v>
      </c>
      <c r="H65" s="36">
        <v>-3831.8192524978231</v>
      </c>
      <c r="I65" s="36">
        <v>-3551.6555226971877</v>
      </c>
      <c r="J65" s="36">
        <v>-3263.343807490206</v>
      </c>
      <c r="K65" s="36">
        <v>-3051.7732792746083</v>
      </c>
      <c r="L65" s="36">
        <v>-2981.8655589300142</v>
      </c>
      <c r="M65" s="138" t="str">
        <f t="shared" si="0"/>
        <v>Bilan alimentation animale-Ressources-Autres tourteaux et graines oléoprotéagineux-kt-TEND</v>
      </c>
      <c r="N65">
        <f>MATCH(M65,'[1]Données Agriculture'!$M:$M,FALSE)</f>
        <v>317</v>
      </c>
      <c r="O65" s="141"/>
    </row>
    <row r="66" spans="1:26" ht="14.25" hidden="1">
      <c r="A66" s="110" t="s">
        <v>336</v>
      </c>
      <c r="B66" s="110" t="s">
        <v>335</v>
      </c>
      <c r="C66" s="147" t="s">
        <v>341</v>
      </c>
      <c r="D66" s="175" t="s">
        <v>342</v>
      </c>
      <c r="E66" s="6" t="s">
        <v>614</v>
      </c>
      <c r="F66" s="36">
        <v>0</v>
      </c>
      <c r="G66" s="36">
        <v>-9.6139812520968881</v>
      </c>
      <c r="H66" s="36">
        <v>-42.20418603242144</v>
      </c>
      <c r="I66" s="36">
        <v>-96.672374569052963</v>
      </c>
      <c r="J66" s="36">
        <v>-156.71956440817013</v>
      </c>
      <c r="K66" s="36">
        <v>-209.50898247530557</v>
      </c>
      <c r="L66" s="36">
        <v>-254.73941044043426</v>
      </c>
      <c r="M66" s="138" t="str">
        <f t="shared" ref="M66:M129" si="1">A66&amp;"-"&amp;B66&amp;"-"&amp;C66&amp;"-"&amp;D66&amp;"-"&amp;E66</f>
        <v>Bilan alimentation animale-Ressources-Biodéchets (matière sèche)  pour insectes et protéines alternatives-kt MS-TEND</v>
      </c>
      <c r="N66">
        <f>MATCH(M66,'[1]Données Agriculture'!$M:$M,FALSE)</f>
        <v>326</v>
      </c>
      <c r="O66" s="141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spans="1:26" ht="14.25" hidden="1">
      <c r="A67" s="110" t="s">
        <v>336</v>
      </c>
      <c r="B67" s="110" t="s">
        <v>335</v>
      </c>
      <c r="C67" s="147" t="s">
        <v>25</v>
      </c>
      <c r="D67" s="175" t="s">
        <v>180</v>
      </c>
      <c r="E67" s="6" t="s">
        <v>614</v>
      </c>
      <c r="F67" s="36">
        <v>-17780.48441312497</v>
      </c>
      <c r="G67" s="36">
        <v>-17564.974909023822</v>
      </c>
      <c r="H67" s="36">
        <v>-16728.750049428541</v>
      </c>
      <c r="I67" s="36">
        <v>-15505.626331968402</v>
      </c>
      <c r="J67" s="36">
        <v>-14246.930578802167</v>
      </c>
      <c r="K67" s="36">
        <v>-13323.267365294081</v>
      </c>
      <c r="L67" s="36">
        <v>-13018.068006162588</v>
      </c>
      <c r="M67" s="138" t="str">
        <f t="shared" si="1"/>
        <v>Bilan alimentation animale-Ressources-Céréales-kt-TEND</v>
      </c>
      <c r="N67">
        <f>MATCH(M67,'[1]Données Agriculture'!$M:$M,FALSE)</f>
        <v>327</v>
      </c>
      <c r="O67" s="141"/>
    </row>
    <row r="68" spans="1:26" ht="14.25" hidden="1">
      <c r="A68" s="110" t="s">
        <v>336</v>
      </c>
      <c r="B68" s="110" t="s">
        <v>335</v>
      </c>
      <c r="C68" s="147" t="s">
        <v>340</v>
      </c>
      <c r="D68" s="175" t="s">
        <v>180</v>
      </c>
      <c r="E68" s="6" t="s">
        <v>614</v>
      </c>
      <c r="F68" s="36">
        <v>0</v>
      </c>
      <c r="G68" s="36">
        <v>-10.959059286134549</v>
      </c>
      <c r="H68" s="36">
        <v>-39.238745377856326</v>
      </c>
      <c r="I68" s="36">
        <v>-74.611982177429127</v>
      </c>
      <c r="J68" s="36">
        <v>-106.60011403194021</v>
      </c>
      <c r="K68" s="36">
        <v>-128.01041082930143</v>
      </c>
      <c r="L68" s="36">
        <v>-135.43951621055999</v>
      </c>
      <c r="M68" s="138" t="str">
        <f t="shared" si="1"/>
        <v>Bilan alimentation animale-Ressources-Cultures associées-kt-TEND</v>
      </c>
      <c r="N68">
        <f>MATCH(M68,'[1]Données Agriculture'!$M:$M,FALSE)</f>
        <v>332</v>
      </c>
      <c r="O68" s="141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spans="1:26" ht="14.25" hidden="1">
      <c r="A69" s="110" t="s">
        <v>336</v>
      </c>
      <c r="B69" s="110" t="s">
        <v>335</v>
      </c>
      <c r="C69" s="147" t="s">
        <v>348</v>
      </c>
      <c r="D69" s="175" t="s">
        <v>342</v>
      </c>
      <c r="E69" s="6" t="s">
        <v>614</v>
      </c>
      <c r="F69" s="36">
        <v>0</v>
      </c>
      <c r="G69" s="36">
        <v>0</v>
      </c>
      <c r="H69" s="36">
        <v>0</v>
      </c>
      <c r="I69" s="36">
        <v>0</v>
      </c>
      <c r="J69" s="36">
        <v>0</v>
      </c>
      <c r="K69" s="36">
        <v>0</v>
      </c>
      <c r="L69" s="36">
        <v>0</v>
      </c>
      <c r="M69" s="138" t="str">
        <f t="shared" si="1"/>
        <v>Bilan alimentation animale-Ressources-Déficit hebe-kt MS-TEND</v>
      </c>
      <c r="N69">
        <f>MATCH(M69,'[1]Données Agriculture'!$M:$M,FALSE)</f>
        <v>341</v>
      </c>
      <c r="O69" s="141"/>
    </row>
    <row r="70" spans="1:26" ht="14.25" hidden="1">
      <c r="A70" s="110" t="s">
        <v>336</v>
      </c>
      <c r="B70" s="110" t="s">
        <v>335</v>
      </c>
      <c r="C70" s="147" t="s">
        <v>343</v>
      </c>
      <c r="D70" s="175" t="s">
        <v>180</v>
      </c>
      <c r="E70" s="6" t="s">
        <v>614</v>
      </c>
      <c r="F70" s="36">
        <v>-0.315</v>
      </c>
      <c r="G70" s="36">
        <v>-81.187414479341982</v>
      </c>
      <c r="H70" s="36">
        <v>-302.13495976767331</v>
      </c>
      <c r="I70" s="36">
        <v>-603.95491953534645</v>
      </c>
      <c r="J70" s="36">
        <v>-905.77487930301982</v>
      </c>
      <c r="K70" s="36">
        <v>-1126.7224245913515</v>
      </c>
      <c r="L70" s="36">
        <v>-1207.5948390706933</v>
      </c>
      <c r="M70" s="138" t="str">
        <f t="shared" si="1"/>
        <v>Bilan alimentation animale-Ressources-Fourniture de protéines alternatives (insectes pour aquaculture, etc.)-kt-TEND</v>
      </c>
      <c r="N70">
        <f>MATCH(M70,'[1]Données Agriculture'!$M:$M,FALSE)</f>
        <v>342</v>
      </c>
      <c r="O70" s="141"/>
      <c r="P70" s="66"/>
    </row>
    <row r="71" spans="1:26" ht="14.25" hidden="1">
      <c r="A71" s="110" t="s">
        <v>336</v>
      </c>
      <c r="B71" s="110" t="s">
        <v>335</v>
      </c>
      <c r="C71" s="147" t="s">
        <v>305</v>
      </c>
      <c r="D71" s="175" t="s">
        <v>342</v>
      </c>
      <c r="E71" s="6" t="s">
        <v>614</v>
      </c>
      <c r="F71" s="36">
        <v>-5743.5155842389486</v>
      </c>
      <c r="G71" s="36">
        <v>-6411.0555638605583</v>
      </c>
      <c r="H71" s="36">
        <v>-8170.9041256632345</v>
      </c>
      <c r="I71" s="36">
        <v>-10423.702111496781</v>
      </c>
      <c r="J71" s="36">
        <v>-12501.909541739595</v>
      </c>
      <c r="K71" s="36">
        <v>-13912.576992360811</v>
      </c>
      <c r="L71" s="36">
        <v>-14405.526416391676</v>
      </c>
      <c r="M71" s="138" t="str">
        <f t="shared" si="1"/>
        <v>Bilan alimentation animale-Ressources-Production de cultures intermédiaires-kt MS-TEND</v>
      </c>
      <c r="N71">
        <f>MATCH(M71,'[1]Données Agriculture'!$M:$M,FALSE)</f>
        <v>351</v>
      </c>
      <c r="O71" s="141"/>
    </row>
    <row r="72" spans="1:26" ht="14.25" hidden="1">
      <c r="A72" s="110" t="s">
        <v>336</v>
      </c>
      <c r="B72" s="110" t="s">
        <v>335</v>
      </c>
      <c r="C72" s="147" t="s">
        <v>347</v>
      </c>
      <c r="D72" s="175" t="s">
        <v>342</v>
      </c>
      <c r="E72" s="6" t="s">
        <v>614</v>
      </c>
      <c r="F72" s="36">
        <v>-25768.536766395628</v>
      </c>
      <c r="G72" s="36">
        <v>-25655.018210757669</v>
      </c>
      <c r="H72" s="36">
        <v>-25330.998819642973</v>
      </c>
      <c r="I72" s="36">
        <v>-24855.537468212806</v>
      </c>
      <c r="J72" s="36">
        <v>-24342.152712105133</v>
      </c>
      <c r="K72" s="36">
        <v>-23942.286511635415</v>
      </c>
      <c r="L72" s="36">
        <v>-23790.844551319948</v>
      </c>
      <c r="M72" s="138" t="str">
        <f t="shared" si="1"/>
        <v>Bilan alimentation animale-Ressources-Production fourragère (maïs et cultures fourragères)-kt MS-TEND</v>
      </c>
      <c r="N72">
        <f>MATCH(M72,'[1]Données Agriculture'!$M:$M,FALSE)</f>
        <v>352</v>
      </c>
      <c r="O72" s="141"/>
    </row>
    <row r="73" spans="1:26" ht="14.25" hidden="1">
      <c r="A73" s="110" t="s">
        <v>336</v>
      </c>
      <c r="B73" s="110" t="s">
        <v>335</v>
      </c>
      <c r="C73" s="147" t="s">
        <v>346</v>
      </c>
      <c r="D73" s="175" t="s">
        <v>342</v>
      </c>
      <c r="E73" s="6" t="s">
        <v>614</v>
      </c>
      <c r="F73" s="36">
        <v>-3786.5681515052111</v>
      </c>
      <c r="G73" s="36">
        <v>-4236.6431309746686</v>
      </c>
      <c r="H73" s="36">
        <v>-5470.862888469559</v>
      </c>
      <c r="I73" s="36">
        <v>-7167.7033294242146</v>
      </c>
      <c r="J73" s="36">
        <v>-8877.0894743691788</v>
      </c>
      <c r="K73" s="36">
        <v>-10136.400639844687</v>
      </c>
      <c r="L73" s="36">
        <v>-10599.021323304452</v>
      </c>
      <c r="M73" s="138" t="str">
        <f t="shared" si="1"/>
        <v>Bilan alimentation animale-Ressources-Production herbe sur prairies légumineuses-kt MS-TEND</v>
      </c>
      <c r="N73">
        <f>MATCH(M73,'[1]Données Agriculture'!$M:$M,FALSE)</f>
        <v>357</v>
      </c>
      <c r="O73" s="141"/>
    </row>
    <row r="74" spans="1:26" ht="14.25" hidden="1">
      <c r="A74" s="110" t="s">
        <v>336</v>
      </c>
      <c r="B74" s="110" t="s">
        <v>335</v>
      </c>
      <c r="C74" s="147" t="s">
        <v>344</v>
      </c>
      <c r="D74" s="175" t="s">
        <v>342</v>
      </c>
      <c r="E74" s="6" t="s">
        <v>614</v>
      </c>
      <c r="F74" s="36">
        <v>-45318.147319180556</v>
      </c>
      <c r="G74" s="36">
        <v>-45510.392851187229</v>
      </c>
      <c r="H74" s="36">
        <v>-45997.128269997404</v>
      </c>
      <c r="I74" s="36">
        <v>-46570.954928892934</v>
      </c>
      <c r="J74" s="36">
        <v>-47039.627295867162</v>
      </c>
      <c r="K74" s="36">
        <v>-47316.054130834716</v>
      </c>
      <c r="L74" s="36">
        <v>-47403.14537092008</v>
      </c>
      <c r="M74" s="138" t="str">
        <f t="shared" si="1"/>
        <v>Bilan alimentation animale-Ressources-Production herbe sur prairies naturelles-kt MS-TEND</v>
      </c>
      <c r="N74">
        <f>MATCH(M74,'[1]Données Agriculture'!$M:$M,FALSE)</f>
        <v>362</v>
      </c>
      <c r="O74" s="141"/>
    </row>
    <row r="75" spans="1:26" ht="14.25" hidden="1">
      <c r="A75" s="110" t="s">
        <v>336</v>
      </c>
      <c r="B75" s="110" t="s">
        <v>335</v>
      </c>
      <c r="C75" s="147" t="s">
        <v>345</v>
      </c>
      <c r="D75" s="175" t="s">
        <v>342</v>
      </c>
      <c r="E75" s="6" t="s">
        <v>614</v>
      </c>
      <c r="F75" s="36">
        <v>-11879.810473782607</v>
      </c>
      <c r="G75" s="36">
        <v>-12127.990588816596</v>
      </c>
      <c r="H75" s="36">
        <v>-12819.078787217351</v>
      </c>
      <c r="I75" s="36">
        <v>-13793.993573723936</v>
      </c>
      <c r="J75" s="36">
        <v>-14804.55483330236</v>
      </c>
      <c r="K75" s="36">
        <v>-15566.935977846795</v>
      </c>
      <c r="L75" s="36">
        <v>-15850.762565952622</v>
      </c>
      <c r="M75" s="138" t="str">
        <f t="shared" si="1"/>
        <v>Bilan alimentation animale-Ressources-Production herbe sur prairies temporaires-kt MS-TEND</v>
      </c>
      <c r="N75">
        <f>MATCH(M75,'[1]Données Agriculture'!$M:$M,FALSE)</f>
        <v>367</v>
      </c>
      <c r="O75" s="141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spans="1:26" ht="14.25" hidden="1">
      <c r="A76" s="110" t="s">
        <v>336</v>
      </c>
      <c r="B76" s="110" t="s">
        <v>335</v>
      </c>
      <c r="C76" s="147" t="s">
        <v>617</v>
      </c>
      <c r="D76" s="175" t="s">
        <v>180</v>
      </c>
      <c r="E76" s="6" t="s">
        <v>614</v>
      </c>
      <c r="F76" s="36">
        <v>-121801.33293632994</v>
      </c>
      <c r="G76" s="36">
        <v>-122992.11409774027</v>
      </c>
      <c r="H76" s="36">
        <v>-125743.60198113258</v>
      </c>
      <c r="I76" s="36">
        <v>-129142.32257072252</v>
      </c>
      <c r="J76" s="36">
        <v>-132215.13386267194</v>
      </c>
      <c r="K76" s="36">
        <v>-134296.89018717184</v>
      </c>
      <c r="L76" s="36">
        <v>-135102.46178104208</v>
      </c>
      <c r="M76" s="138" t="str">
        <f t="shared" si="1"/>
        <v>Bilan alimentation animale-Ressources-Ressources totales-kt-TEND</v>
      </c>
      <c r="N76">
        <f>MATCH(M76,'[1]Données Agriculture'!$M:$M,FALSE)</f>
        <v>372</v>
      </c>
      <c r="O76" s="141"/>
    </row>
    <row r="77" spans="1:26" ht="14.25" hidden="1">
      <c r="A77" s="110" t="s">
        <v>336</v>
      </c>
      <c r="B77" s="110" t="s">
        <v>335</v>
      </c>
      <c r="C77" s="147" t="s">
        <v>337</v>
      </c>
      <c r="D77" s="175" t="s">
        <v>180</v>
      </c>
      <c r="E77" s="6" t="s">
        <v>614</v>
      </c>
      <c r="F77" s="36">
        <v>-2878.4113847010899</v>
      </c>
      <c r="G77" s="36">
        <v>-2843.5234145140612</v>
      </c>
      <c r="H77" s="36">
        <v>-2708.1503223022228</v>
      </c>
      <c r="I77" s="36">
        <v>-2510.1437240884893</v>
      </c>
      <c r="J77" s="36">
        <v>-2306.3785115325145</v>
      </c>
      <c r="K77" s="36">
        <v>-2156.8503745246885</v>
      </c>
      <c r="L77" s="36">
        <v>-2107.4428730463205</v>
      </c>
      <c r="M77" s="138" t="str">
        <f t="shared" si="1"/>
        <v>Bilan alimentation animale-Ressources-Tourteau de soja et graine-kt-TEND</v>
      </c>
      <c r="N77">
        <f>MATCH(M77,'[1]Données Agriculture'!$M:$M,FALSE)</f>
        <v>377</v>
      </c>
      <c r="O77" s="141"/>
      <c r="P77" s="66"/>
    </row>
    <row r="78" spans="1:26" ht="14.25" hidden="1">
      <c r="A78" s="110" t="s">
        <v>336</v>
      </c>
      <c r="B78" s="110" t="s">
        <v>361</v>
      </c>
      <c r="C78" s="147" t="s">
        <v>364</v>
      </c>
      <c r="D78" s="175" t="s">
        <v>271</v>
      </c>
      <c r="E78" s="6" t="s">
        <v>614</v>
      </c>
      <c r="F78" s="8">
        <v>4384.8345341284748</v>
      </c>
      <c r="G78" s="8">
        <v>4331.6878653392896</v>
      </c>
      <c r="H78" s="8">
        <v>4125.4669572101811</v>
      </c>
      <c r="I78" s="8">
        <v>3823.8331551596634</v>
      </c>
      <c r="J78" s="8">
        <v>3513.4269548443285</v>
      </c>
      <c r="K78" s="8">
        <v>3285.6429270084695</v>
      </c>
      <c r="L78" s="8">
        <v>3210.3778971802703</v>
      </c>
      <c r="M78" s="138" t="str">
        <f t="shared" si="1"/>
        <v>Bilan alimentation animale-Surfaces allouées à l'alimentation animale-Surfaces de cultures de graines allouées aux productions animales-kha-TEND</v>
      </c>
      <c r="N78">
        <f>MATCH(M78,'[1]Données Agriculture'!$M:$M,FALSE)</f>
        <v>382</v>
      </c>
      <c r="O78" s="141"/>
    </row>
    <row r="79" spans="1:26" ht="14.25" hidden="1">
      <c r="A79" s="110" t="s">
        <v>336</v>
      </c>
      <c r="B79" s="110" t="s">
        <v>361</v>
      </c>
      <c r="C79" s="147" t="s">
        <v>363</v>
      </c>
      <c r="D79" s="175" t="s">
        <v>271</v>
      </c>
      <c r="E79" s="6" t="s">
        <v>614</v>
      </c>
      <c r="F79" s="8">
        <v>3648.3517999999999</v>
      </c>
      <c r="G79" s="8">
        <v>3378.2841272449123</v>
      </c>
      <c r="H79" s="8">
        <v>2660.4326019299542</v>
      </c>
      <c r="I79" s="8">
        <v>1726.4368027358889</v>
      </c>
      <c r="J79" s="8">
        <v>812.21626492572807</v>
      </c>
      <c r="K79" s="8">
        <v>137.23414936529429</v>
      </c>
      <c r="L79" s="8">
        <v>-114.7991385501816</v>
      </c>
      <c r="M79" s="138" t="str">
        <f t="shared" si="1"/>
        <v>Bilan alimentation animale-Surfaces allouées à l'alimentation animale-Surfaces de cultures fourragères (dont ensilage de maïs et prairies temporaires ou artificielles) allouées aux productions animales-kha-TEND</v>
      </c>
      <c r="N79">
        <f>MATCH(M79,'[1]Données Agriculture'!$M:$M,FALSE)</f>
        <v>387</v>
      </c>
      <c r="O79" s="141"/>
      <c r="P79" s="66"/>
    </row>
    <row r="80" spans="1:26" ht="14.25" hidden="1">
      <c r="A80" s="110" t="s">
        <v>336</v>
      </c>
      <c r="B80" s="110" t="s">
        <v>361</v>
      </c>
      <c r="C80" s="147" t="s">
        <v>362</v>
      </c>
      <c r="D80" s="175" t="s">
        <v>271</v>
      </c>
      <c r="E80" s="6" t="s">
        <v>614</v>
      </c>
      <c r="F80" s="8">
        <v>10355.723400000001</v>
      </c>
      <c r="G80" s="8">
        <v>9595.2086949575551</v>
      </c>
      <c r="H80" s="8">
        <v>7404.4044767795431</v>
      </c>
      <c r="I80" s="8">
        <v>4089.1785081761996</v>
      </c>
      <c r="J80" s="8">
        <v>285.47193418424428</v>
      </c>
      <c r="K80" s="8">
        <v>-2913.3717711772629</v>
      </c>
      <c r="L80" s="8">
        <v>-4194.1019596513606</v>
      </c>
      <c r="M80" s="138" t="str">
        <f t="shared" si="1"/>
        <v>Bilan alimentation animale-Surfaces allouées à l'alimentation animale-Surfaces de prairies permanentes allouées aux productions animales-kha-TEND</v>
      </c>
      <c r="N80">
        <f>MATCH(M80,'[1]Données Agriculture'!$M:$M,FALSE)</f>
        <v>392</v>
      </c>
      <c r="O80" s="141"/>
    </row>
    <row r="81" spans="1:26" ht="14.25" hidden="1">
      <c r="A81" s="110" t="s">
        <v>416</v>
      </c>
      <c r="B81" s="110"/>
      <c r="C81" s="151" t="s">
        <v>618</v>
      </c>
      <c r="D81" s="174" t="s">
        <v>626</v>
      </c>
      <c r="E81" s="6" t="s">
        <v>614</v>
      </c>
      <c r="F81" s="36">
        <v>5889.9078284815732</v>
      </c>
      <c r="G81" s="36">
        <v>5882.5046873913952</v>
      </c>
      <c r="H81" s="36">
        <v>5862.2789297974241</v>
      </c>
      <c r="I81" s="36">
        <v>5834.6500311132768</v>
      </c>
      <c r="J81" s="36">
        <v>5807.0211324291276</v>
      </c>
      <c r="K81" s="36">
        <v>5786.7953748351583</v>
      </c>
      <c r="L81" s="36">
        <v>5779.3922337449785</v>
      </c>
      <c r="M81" s="138" t="str">
        <f t="shared" si="1"/>
        <v>Bilan azote--Bilan d'azote total-ktN-TEND</v>
      </c>
      <c r="N81">
        <f>MATCH(M81,'[1]Données Agriculture'!$M:$M,FALSE)</f>
        <v>397</v>
      </c>
      <c r="O81" s="141"/>
    </row>
    <row r="82" spans="1:26" ht="14.25" hidden="1">
      <c r="A82" s="110" t="s">
        <v>416</v>
      </c>
      <c r="B82" s="110"/>
      <c r="C82" s="147" t="s">
        <v>417</v>
      </c>
      <c r="D82" s="174" t="s">
        <v>626</v>
      </c>
      <c r="E82" s="6" t="s">
        <v>614</v>
      </c>
      <c r="F82" s="36">
        <v>1742.05</v>
      </c>
      <c r="G82" s="36">
        <v>1698.2438573643112</v>
      </c>
      <c r="H82" s="36">
        <v>1578.5632499999999</v>
      </c>
      <c r="I82" s="36">
        <v>1415.0765000000001</v>
      </c>
      <c r="J82" s="36">
        <v>1251.5897500000001</v>
      </c>
      <c r="K82" s="36">
        <v>1131.909142635689</v>
      </c>
      <c r="L82" s="36">
        <v>1088.1030000000001</v>
      </c>
      <c r="M82" s="138" t="str">
        <f t="shared" si="1"/>
        <v>Bilan azote--Engrais minéraux-ktN-TEND</v>
      </c>
      <c r="N82">
        <f>MATCH(M82,'[1]Données Agriculture'!$M:$M,FALSE)</f>
        <v>402</v>
      </c>
      <c r="O82" s="141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spans="1:26" ht="14.25" hidden="1">
      <c r="A83" s="110" t="s">
        <v>416</v>
      </c>
      <c r="B83" s="110"/>
      <c r="C83" s="147" t="s">
        <v>424</v>
      </c>
      <c r="D83" s="174" t="s">
        <v>626</v>
      </c>
      <c r="E83" s="6" t="s">
        <v>614</v>
      </c>
      <c r="F83" s="36">
        <v>-2959.319</v>
      </c>
      <c r="G83" s="36">
        <v>-2979.6782485520034</v>
      </c>
      <c r="H83" s="36">
        <v>-3035.3007499999999</v>
      </c>
      <c r="I83" s="36">
        <v>-3111.2824999999998</v>
      </c>
      <c r="J83" s="36">
        <v>-3187.2642500000002</v>
      </c>
      <c r="K83" s="36">
        <v>-3242.8867514479966</v>
      </c>
      <c r="L83" s="36">
        <v>-3263.2460000000001</v>
      </c>
      <c r="M83" s="138" t="str">
        <f t="shared" si="1"/>
        <v>Bilan azote--Exportations par les cultures-ktN-TEND</v>
      </c>
      <c r="N83">
        <f>MATCH(M83,'[1]Données Agriculture'!$M:$M,FALSE)</f>
        <v>407</v>
      </c>
      <c r="O83" s="141"/>
    </row>
    <row r="84" spans="1:26" ht="14.25" hidden="1">
      <c r="A84" s="110" t="s">
        <v>416</v>
      </c>
      <c r="B84" s="110"/>
      <c r="C84" s="147" t="s">
        <v>423</v>
      </c>
      <c r="D84" s="174" t="s">
        <v>626</v>
      </c>
      <c r="E84" s="6" t="s">
        <v>614</v>
      </c>
      <c r="F84" s="36">
        <v>-1228.1220000000001</v>
      </c>
      <c r="G84" s="36">
        <v>-1231.9069833049839</v>
      </c>
      <c r="H84" s="36">
        <v>-1242.24775</v>
      </c>
      <c r="I84" s="36">
        <v>-1256.3734999999999</v>
      </c>
      <c r="J84" s="36">
        <v>-1270.4992500000001</v>
      </c>
      <c r="K84" s="36">
        <v>-1280.8400166950162</v>
      </c>
      <c r="L84" s="36">
        <v>-1284.625</v>
      </c>
      <c r="M84" s="138" t="str">
        <f t="shared" si="1"/>
        <v>Bilan azote--Exportations par les fourrages et pâture-ktN-TEND</v>
      </c>
      <c r="N84">
        <f>MATCH(M84,'[1]Données Agriculture'!$M:$M,FALSE)</f>
        <v>412</v>
      </c>
      <c r="O84" s="141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spans="1:26" ht="14.25" hidden="1">
      <c r="A85" s="110" t="s">
        <v>416</v>
      </c>
      <c r="B85" s="110"/>
      <c r="C85" s="147" t="s">
        <v>418</v>
      </c>
      <c r="D85" s="174" t="s">
        <v>626</v>
      </c>
      <c r="E85" s="6" t="s">
        <v>614</v>
      </c>
      <c r="F85" s="36">
        <v>430.83499999999998</v>
      </c>
      <c r="G85" s="36">
        <v>454.08294180830524</v>
      </c>
      <c r="H85" s="36">
        <v>517.59749999999997</v>
      </c>
      <c r="I85" s="36">
        <v>604.3599999999999</v>
      </c>
      <c r="J85" s="36">
        <v>691.12249999999995</v>
      </c>
      <c r="K85" s="36">
        <v>754.63705819169468</v>
      </c>
      <c r="L85" s="36">
        <v>777.88499999999999</v>
      </c>
      <c r="M85" s="138" t="str">
        <f t="shared" si="1"/>
        <v>Bilan azote--Fixation symbiotique-ktN-TEND</v>
      </c>
      <c r="N85">
        <f>MATCH(M85,'[1]Données Agriculture'!$M:$M,FALSE)</f>
        <v>417</v>
      </c>
      <c r="O85" s="141"/>
    </row>
    <row r="86" spans="1:26" ht="14.25" hidden="1">
      <c r="A86" s="110" t="s">
        <v>416</v>
      </c>
      <c r="B86" s="110"/>
      <c r="C86" s="147" t="s">
        <v>420</v>
      </c>
      <c r="D86" s="174" t="s">
        <v>626</v>
      </c>
      <c r="E86" s="6" t="s">
        <v>614</v>
      </c>
      <c r="F86" s="36">
        <v>200.21188419332705</v>
      </c>
      <c r="G86" s="36">
        <v>197.34441598315587</v>
      </c>
      <c r="H86" s="36">
        <v>189.51034714387961</v>
      </c>
      <c r="I86" s="36">
        <v>178.80881009443218</v>
      </c>
      <c r="J86" s="36">
        <v>168.10727304498471</v>
      </c>
      <c r="K86" s="36">
        <v>160.27320420570845</v>
      </c>
      <c r="L86" s="36">
        <v>157.40573599553727</v>
      </c>
      <c r="M86" s="138" t="str">
        <f t="shared" si="1"/>
        <v>Bilan azote--Recyclage (engrais verts)-ktN-TEND</v>
      </c>
      <c r="N86">
        <f>MATCH(M86,'[1]Données Agriculture'!$M:$M,FALSE)</f>
        <v>422</v>
      </c>
      <c r="O86" s="141"/>
      <c r="P86" s="66"/>
    </row>
    <row r="87" spans="1:26" ht="14.25" hidden="1">
      <c r="A87" s="110" t="s">
        <v>416</v>
      </c>
      <c r="B87" s="110"/>
      <c r="C87" s="147" t="s">
        <v>422</v>
      </c>
      <c r="D87" s="174" t="s">
        <v>626</v>
      </c>
      <c r="E87" s="6" t="s">
        <v>614</v>
      </c>
      <c r="F87" s="36">
        <v>109.184</v>
      </c>
      <c r="G87" s="36">
        <v>165.11665225024603</v>
      </c>
      <c r="H87" s="36">
        <v>317.92749999999995</v>
      </c>
      <c r="I87" s="36">
        <v>526.67099999999994</v>
      </c>
      <c r="J87" s="36">
        <v>735.41449999999986</v>
      </c>
      <c r="K87" s="36">
        <v>888.22534774975406</v>
      </c>
      <c r="L87" s="36">
        <v>944.15800000000002</v>
      </c>
      <c r="M87" s="138" t="str">
        <f t="shared" si="1"/>
        <v>Bilan azote--Recyclage (épandage digestat)-ktN-TEND</v>
      </c>
      <c r="N87">
        <f>MATCH(M87,'[1]Données Agriculture'!$M:$M,FALSE)</f>
        <v>427</v>
      </c>
      <c r="O87" s="141"/>
    </row>
    <row r="88" spans="1:26" ht="14.25" hidden="1">
      <c r="A88" s="110" t="s">
        <v>416</v>
      </c>
      <c r="B88" s="110"/>
      <c r="C88" s="147" t="s">
        <v>421</v>
      </c>
      <c r="D88" s="174" t="s">
        <v>626</v>
      </c>
      <c r="E88" s="6" t="s">
        <v>614</v>
      </c>
      <c r="F88" s="36">
        <v>864.36500000000001</v>
      </c>
      <c r="G88" s="36">
        <v>823.30325998048886</v>
      </c>
      <c r="H88" s="36">
        <v>711.12049999999999</v>
      </c>
      <c r="I88" s="36">
        <v>557.87600000000009</v>
      </c>
      <c r="J88" s="36">
        <v>404.63150000000002</v>
      </c>
      <c r="K88" s="36">
        <v>292.44874001951109</v>
      </c>
      <c r="L88" s="36">
        <v>251.38699999999994</v>
      </c>
      <c r="M88" s="138" t="str">
        <f t="shared" si="1"/>
        <v>Bilan azote--Recyclage (épandage fumier, lisier)-ktN-TEND</v>
      </c>
      <c r="N88">
        <f>MATCH(M88,'[1]Données Agriculture'!$M:$M,FALSE)</f>
        <v>432</v>
      </c>
      <c r="O88" s="141"/>
      <c r="P88" s="66"/>
    </row>
    <row r="89" spans="1:26" ht="14.25" hidden="1">
      <c r="A89" s="110" t="s">
        <v>416</v>
      </c>
      <c r="B89" s="110"/>
      <c r="C89" s="147" t="s">
        <v>419</v>
      </c>
      <c r="D89" s="174" t="s">
        <v>626</v>
      </c>
      <c r="E89" s="6" t="s">
        <v>614</v>
      </c>
      <c r="F89" s="36">
        <v>2543.2619442882465</v>
      </c>
      <c r="G89" s="36">
        <v>2544.4135600048871</v>
      </c>
      <c r="H89" s="36">
        <v>2547.5598326535451</v>
      </c>
      <c r="I89" s="36">
        <v>2551.8577210188437</v>
      </c>
      <c r="J89" s="36">
        <v>2556.1556093841423</v>
      </c>
      <c r="K89" s="36">
        <v>2559.3018820328002</v>
      </c>
      <c r="L89" s="36">
        <v>2560.4534977494409</v>
      </c>
      <c r="M89" s="138" t="str">
        <f t="shared" si="1"/>
        <v>Bilan azote--Recyclage (redéposition atmosph., pâture, végétaux laissés au champ)-ktN-TEND</v>
      </c>
      <c r="N89">
        <f>MATCH(M89,'[1]Données Agriculture'!$M:$M,FALSE)</f>
        <v>437</v>
      </c>
      <c r="O89" s="141"/>
    </row>
    <row r="90" spans="1:26" ht="14.25" hidden="1">
      <c r="A90" s="110" t="s">
        <v>416</v>
      </c>
      <c r="B90" s="110"/>
      <c r="C90" s="147" t="s">
        <v>426</v>
      </c>
      <c r="D90" s="174" t="s">
        <v>626</v>
      </c>
      <c r="E90" s="6" t="s">
        <v>614</v>
      </c>
      <c r="F90" s="36">
        <v>-968.51700000000005</v>
      </c>
      <c r="G90" s="36">
        <v>-959.83209680032633</v>
      </c>
      <c r="H90" s="36">
        <v>-936.10450000000003</v>
      </c>
      <c r="I90" s="36">
        <v>-903.69200000000001</v>
      </c>
      <c r="J90" s="36">
        <v>-871.27949999999998</v>
      </c>
      <c r="K90" s="36">
        <v>-847.55190319967369</v>
      </c>
      <c r="L90" s="36">
        <v>-838.86699999999996</v>
      </c>
      <c r="M90" s="138" t="str">
        <f t="shared" si="1"/>
        <v>Bilan azote--Solde au sol-ktN-TEND</v>
      </c>
      <c r="N90">
        <f>MATCH(M90,'[1]Données Agriculture'!$M:$M,FALSE)</f>
        <v>442</v>
      </c>
      <c r="O90" s="141"/>
    </row>
    <row r="91" spans="1:26" ht="14.25" hidden="1">
      <c r="A91" s="110" t="s">
        <v>416</v>
      </c>
      <c r="B91" s="110"/>
      <c r="C91" s="147" t="s">
        <v>427</v>
      </c>
      <c r="D91" s="176" t="s">
        <v>428</v>
      </c>
      <c r="E91" s="6" t="s">
        <v>614</v>
      </c>
      <c r="F91" s="36">
        <v>34.291491239646135</v>
      </c>
      <c r="G91" s="36">
        <v>34.063987994249239</v>
      </c>
      <c r="H91" s="36">
        <v>33.43694190726859</v>
      </c>
      <c r="I91" s="36">
        <v>32.567146157566512</v>
      </c>
      <c r="J91" s="36">
        <v>31.681692290095079</v>
      </c>
      <c r="K91" s="36">
        <v>31.023322489397074</v>
      </c>
      <c r="L91" s="36">
        <v>30.780153646861564</v>
      </c>
      <c r="M91" s="138" t="str">
        <f t="shared" si="1"/>
        <v>Bilan azote--Solde au sol (kg/ha)-kg/ha-TEND</v>
      </c>
      <c r="N91">
        <f>MATCH(M91,'[1]Données Agriculture'!$M:$M,FALSE)</f>
        <v>447</v>
      </c>
      <c r="O91" s="141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 spans="1:26" ht="14.25" hidden="1">
      <c r="A92" s="110" t="s">
        <v>416</v>
      </c>
      <c r="B92" s="110"/>
      <c r="C92" s="147" t="s">
        <v>425</v>
      </c>
      <c r="D92" s="174" t="s">
        <v>626</v>
      </c>
      <c r="E92" s="6" t="s">
        <v>614</v>
      </c>
      <c r="F92" s="36">
        <v>-733.95</v>
      </c>
      <c r="G92" s="36">
        <v>-711.08763707960316</v>
      </c>
      <c r="H92" s="36">
        <v>-648.62650000000008</v>
      </c>
      <c r="I92" s="36">
        <v>-563.30300000000011</v>
      </c>
      <c r="J92" s="36">
        <v>-477.97950000000003</v>
      </c>
      <c r="K92" s="36">
        <v>-415.5183629203969</v>
      </c>
      <c r="L92" s="36">
        <v>-392.65600000000001</v>
      </c>
      <c r="M92" s="138" t="str">
        <f t="shared" si="1"/>
        <v>Bilan azote--Volatilisation-ktN-TEND</v>
      </c>
      <c r="N92">
        <f>MATCH(M92,'[1]Données Agriculture'!$M:$M,FALSE)</f>
        <v>452</v>
      </c>
      <c r="O92" s="141"/>
    </row>
    <row r="93" spans="1:26" ht="14.25" hidden="1">
      <c r="A93" s="110" t="s">
        <v>430</v>
      </c>
      <c r="B93" s="110" t="s">
        <v>432</v>
      </c>
      <c r="C93" s="147" t="s">
        <v>311</v>
      </c>
      <c r="D93" s="174" t="s">
        <v>180</v>
      </c>
      <c r="E93" s="6" t="s">
        <v>614</v>
      </c>
      <c r="F93" s="36">
        <v>6514.9068480715259</v>
      </c>
      <c r="G93" s="36">
        <v>6435.9425008990356</v>
      </c>
      <c r="H93" s="36">
        <v>6129.5432522776955</v>
      </c>
      <c r="I93" s="36">
        <v>5681.3812732352317</v>
      </c>
      <c r="J93" s="36">
        <v>5220.1854255063545</v>
      </c>
      <c r="K93" s="36">
        <v>4881.7480885261766</v>
      </c>
      <c r="L93" s="36">
        <v>4769.9206855919192</v>
      </c>
      <c r="M93" s="138" t="str">
        <f t="shared" si="1"/>
        <v>Bilan d'approvisionnement-Alimentation animale-Blé-kt-TEND</v>
      </c>
      <c r="N93">
        <f>MATCH(M93,'[1]Données Agriculture'!$M:$M,FALSE)</f>
        <v>457</v>
      </c>
      <c r="O93" s="141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 spans="1:26" ht="14.25" hidden="1">
      <c r="A94" s="110" t="s">
        <v>430</v>
      </c>
      <c r="B94" s="110" t="s">
        <v>432</v>
      </c>
      <c r="C94" s="147" t="s">
        <v>25</v>
      </c>
      <c r="D94" s="174" t="s">
        <v>180</v>
      </c>
      <c r="E94" s="6" t="s">
        <v>614</v>
      </c>
      <c r="F94" s="36">
        <v>17780.48441312497</v>
      </c>
      <c r="G94" s="36">
        <v>17564.974909023822</v>
      </c>
      <c r="H94" s="36">
        <v>16728.750049428541</v>
      </c>
      <c r="I94" s="36">
        <v>15505.626331968402</v>
      </c>
      <c r="J94" s="36">
        <v>14246.930578802167</v>
      </c>
      <c r="K94" s="36">
        <v>13323.267365294081</v>
      </c>
      <c r="L94" s="36">
        <v>13018.068006162588</v>
      </c>
      <c r="M94" s="138" t="str">
        <f t="shared" si="1"/>
        <v>Bilan d'approvisionnement-Alimentation animale-Céréales-kt-TEND</v>
      </c>
      <c r="N94">
        <f>MATCH(M94,'[1]Données Agriculture'!$M:$M,FALSE)</f>
        <v>462</v>
      </c>
      <c r="O94" s="141"/>
    </row>
    <row r="95" spans="1:26" ht="14.25" hidden="1">
      <c r="A95" s="110" t="s">
        <v>430</v>
      </c>
      <c r="B95" s="110" t="s">
        <v>432</v>
      </c>
      <c r="C95" s="147" t="s">
        <v>34</v>
      </c>
      <c r="D95" s="174" t="s">
        <v>180</v>
      </c>
      <c r="E95" s="6" t="s">
        <v>614</v>
      </c>
      <c r="F95" s="36">
        <v>0</v>
      </c>
      <c r="G95" s="36">
        <v>0</v>
      </c>
      <c r="H95" s="36">
        <v>0</v>
      </c>
      <c r="I95" s="36">
        <v>0</v>
      </c>
      <c r="J95" s="36">
        <v>0</v>
      </c>
      <c r="K95" s="36">
        <v>0</v>
      </c>
      <c r="L95" s="36">
        <v>0</v>
      </c>
      <c r="M95" s="138" t="str">
        <f t="shared" si="1"/>
        <v>Bilan d'approvisionnement-Alimentation animale-Fruits-kt-TEND</v>
      </c>
      <c r="N95">
        <f>MATCH(M95,'[1]Données Agriculture'!$M:$M,FALSE)</f>
        <v>467</v>
      </c>
      <c r="O95" s="141"/>
      <c r="P95" s="66"/>
    </row>
    <row r="96" spans="1:26" ht="14.25" hidden="1">
      <c r="A96" s="110" t="s">
        <v>430</v>
      </c>
      <c r="B96" s="110" t="s">
        <v>432</v>
      </c>
      <c r="C96" s="147" t="s">
        <v>431</v>
      </c>
      <c r="D96" s="174" t="s">
        <v>180</v>
      </c>
      <c r="E96" s="6" t="s">
        <v>614</v>
      </c>
      <c r="F96" s="36">
        <v>1517.745704113441</v>
      </c>
      <c r="G96" s="36">
        <v>1499.3497697594989</v>
      </c>
      <c r="H96" s="36">
        <v>1427.9694485694454</v>
      </c>
      <c r="I96" s="36">
        <v>1323.56336352465</v>
      </c>
      <c r="J96" s="36">
        <v>1216.1208424005513</v>
      </c>
      <c r="K96" s="36">
        <v>1137.2767658401463</v>
      </c>
      <c r="L96" s="36">
        <v>1111.2248875303476</v>
      </c>
      <c r="M96" s="138" t="str">
        <f t="shared" si="1"/>
        <v>Bilan d'approvisionnement-Alimentation animale-Lait-kt-TEND</v>
      </c>
      <c r="N96">
        <f>MATCH(M96,'[1]Données Agriculture'!$M:$M,FALSE)</f>
        <v>472</v>
      </c>
      <c r="O96" s="141"/>
    </row>
    <row r="97" spans="1:26" ht="14.25" hidden="1">
      <c r="A97" s="110" t="s">
        <v>430</v>
      </c>
      <c r="B97" s="110" t="s">
        <v>432</v>
      </c>
      <c r="C97" s="147" t="s">
        <v>33</v>
      </c>
      <c r="D97" s="174" t="s">
        <v>180</v>
      </c>
      <c r="E97" s="6" t="s">
        <v>614</v>
      </c>
      <c r="F97" s="36">
        <v>14.877888740812644</v>
      </c>
      <c r="G97" s="36">
        <v>14.69756033411087</v>
      </c>
      <c r="H97" s="36">
        <v>13.997845965576763</v>
      </c>
      <c r="I97" s="36">
        <v>12.974392489180568</v>
      </c>
      <c r="J97" s="36">
        <v>11.921173975048459</v>
      </c>
      <c r="K97" s="36">
        <v>11.148295227469974</v>
      </c>
      <c r="L97" s="36">
        <v>10.892918489501358</v>
      </c>
      <c r="M97" s="138" t="str">
        <f t="shared" si="1"/>
        <v>Bilan d'approvisionnement-Alimentation animale-Légumes-kt-TEND</v>
      </c>
      <c r="N97">
        <f>MATCH(M97,'[1]Données Agriculture'!$M:$M,FALSE)</f>
        <v>477</v>
      </c>
      <c r="O97" s="141"/>
    </row>
    <row r="98" spans="1:26" ht="14.25" hidden="1">
      <c r="A98" s="110" t="s">
        <v>430</v>
      </c>
      <c r="B98" s="110" t="s">
        <v>432</v>
      </c>
      <c r="C98" s="147" t="s">
        <v>322</v>
      </c>
      <c r="D98" s="174" t="s">
        <v>180</v>
      </c>
      <c r="E98" s="6" t="s">
        <v>614</v>
      </c>
      <c r="F98" s="36">
        <v>0</v>
      </c>
      <c r="G98" s="36">
        <v>0</v>
      </c>
      <c r="H98" s="36">
        <v>0</v>
      </c>
      <c r="I98" s="36">
        <v>0</v>
      </c>
      <c r="J98" s="36">
        <v>0</v>
      </c>
      <c r="K98" s="36">
        <v>0</v>
      </c>
      <c r="L98" s="36">
        <v>0</v>
      </c>
      <c r="M98" s="138" t="str">
        <f t="shared" si="1"/>
        <v>Bilan d'approvisionnement-Alimentation animale-Viande-kt-TEND</v>
      </c>
      <c r="N98">
        <f>MATCH(M98,'[1]Données Agriculture'!$M:$M,FALSE)</f>
        <v>482</v>
      </c>
      <c r="O98" s="141"/>
    </row>
    <row r="99" spans="1:26" ht="14.25" hidden="1">
      <c r="A99" s="110" t="s">
        <v>430</v>
      </c>
      <c r="B99" s="110" t="s">
        <v>1</v>
      </c>
      <c r="C99" s="147" t="s">
        <v>311</v>
      </c>
      <c r="D99" s="174" t="s">
        <v>180</v>
      </c>
      <c r="E99" s="6" t="s">
        <v>614</v>
      </c>
      <c r="F99" s="36">
        <v>6519.7483910387718</v>
      </c>
      <c r="G99" s="36">
        <v>6529.0738379905615</v>
      </c>
      <c r="H99" s="36">
        <v>6450.6774934744635</v>
      </c>
      <c r="I99" s="36">
        <v>6309.214921674461</v>
      </c>
      <c r="J99" s="36">
        <v>6150.753333176498</v>
      </c>
      <c r="K99" s="36">
        <v>6023.1025612674848</v>
      </c>
      <c r="L99" s="36">
        <v>5961.9783042377367</v>
      </c>
      <c r="M99" s="138" t="str">
        <f t="shared" si="1"/>
        <v>Bilan d'approvisionnement-Alimentation humaine-Blé-kt-TEND</v>
      </c>
      <c r="N99">
        <f>MATCH(M99,'[1]Données Agriculture'!$M:$M,FALSE)</f>
        <v>487</v>
      </c>
      <c r="O99" s="141"/>
    </row>
    <row r="100" spans="1:26" ht="14.25" hidden="1">
      <c r="A100" s="110" t="s">
        <v>430</v>
      </c>
      <c r="B100" s="110" t="s">
        <v>1</v>
      </c>
      <c r="C100" s="147" t="s">
        <v>25</v>
      </c>
      <c r="D100" s="174" t="s">
        <v>180</v>
      </c>
      <c r="E100" s="6" t="s">
        <v>614</v>
      </c>
      <c r="F100" s="36">
        <v>8121.3815968027566</v>
      </c>
      <c r="G100" s="36">
        <v>8180.0484887182274</v>
      </c>
      <c r="H100" s="36">
        <v>8211.5309089390721</v>
      </c>
      <c r="I100" s="36">
        <v>8211.2675373850834</v>
      </c>
      <c r="J100" s="36">
        <v>8188.1212348498611</v>
      </c>
      <c r="K100" s="36">
        <v>8154.5687207961746</v>
      </c>
      <c r="L100" s="36">
        <v>8122.3487440123481</v>
      </c>
      <c r="M100" s="138" t="str">
        <f t="shared" si="1"/>
        <v>Bilan d'approvisionnement-Alimentation humaine-Céréales-kt-TEND</v>
      </c>
      <c r="N100">
        <f>MATCH(M100,'[1]Données Agriculture'!$M:$M,FALSE)</f>
        <v>492</v>
      </c>
      <c r="O100" s="141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spans="1:26" ht="14.25" hidden="1">
      <c r="A101" s="110" t="s">
        <v>430</v>
      </c>
      <c r="B101" s="110" t="s">
        <v>1</v>
      </c>
      <c r="C101" s="147" t="s">
        <v>34</v>
      </c>
      <c r="D101" s="174" t="s">
        <v>180</v>
      </c>
      <c r="E101" s="6" t="s">
        <v>614</v>
      </c>
      <c r="F101" s="36">
        <v>6659.2392444237666</v>
      </c>
      <c r="G101" s="36">
        <v>6915.6701566973334</v>
      </c>
      <c r="H101" s="36">
        <v>7513.4877950451191</v>
      </c>
      <c r="I101" s="36">
        <v>8293.1600002902105</v>
      </c>
      <c r="J101" s="36">
        <v>9047.1250585395628</v>
      </c>
      <c r="K101" s="36">
        <v>9576.5499507340719</v>
      </c>
      <c r="L101" s="36">
        <v>9745.1989613842052</v>
      </c>
      <c r="M101" s="138" t="str">
        <f t="shared" si="1"/>
        <v>Bilan d'approvisionnement-Alimentation humaine-Fruits-kt-TEND</v>
      </c>
      <c r="N101">
        <f>MATCH(M101,'[1]Données Agriculture'!$M:$M,FALSE)</f>
        <v>497</v>
      </c>
      <c r="O101" s="141"/>
    </row>
    <row r="102" spans="1:26" ht="14.25" hidden="1">
      <c r="A102" s="110" t="s">
        <v>430</v>
      </c>
      <c r="B102" s="110" t="s">
        <v>1</v>
      </c>
      <c r="C102" s="147" t="s">
        <v>431</v>
      </c>
      <c r="D102" s="174" t="s">
        <v>180</v>
      </c>
      <c r="E102" s="6" t="s">
        <v>614</v>
      </c>
      <c r="F102" s="36">
        <v>15287.544370092815</v>
      </c>
      <c r="G102" s="36">
        <v>15383.032443009039</v>
      </c>
      <c r="H102" s="36">
        <v>15400.969898849722</v>
      </c>
      <c r="I102" s="36">
        <v>15343.435723895824</v>
      </c>
      <c r="J102" s="36">
        <v>15242.513863647595</v>
      </c>
      <c r="K102" s="36">
        <v>15137.496610730732</v>
      </c>
      <c r="L102" s="36">
        <v>15062.060287485934</v>
      </c>
      <c r="M102" s="138" t="str">
        <f t="shared" si="1"/>
        <v>Bilan d'approvisionnement-Alimentation humaine-Lait-kt-TEND</v>
      </c>
      <c r="N102">
        <f>MATCH(M102,'[1]Données Agriculture'!$M:$M,FALSE)</f>
        <v>502</v>
      </c>
      <c r="O102" s="141"/>
      <c r="P102" s="66"/>
    </row>
    <row r="103" spans="1:26" ht="14.25" hidden="1">
      <c r="A103" s="110" t="s">
        <v>430</v>
      </c>
      <c r="B103" s="110" t="s">
        <v>1</v>
      </c>
      <c r="C103" s="147" t="s">
        <v>33</v>
      </c>
      <c r="D103" s="174" t="s">
        <v>180</v>
      </c>
      <c r="E103" s="6" t="s">
        <v>614</v>
      </c>
      <c r="F103" s="36">
        <v>7002.9431615593658</v>
      </c>
      <c r="G103" s="36">
        <v>7122.3178769995184</v>
      </c>
      <c r="H103" s="36">
        <v>7338.3459422511878</v>
      </c>
      <c r="I103" s="36">
        <v>7595.6740381032487</v>
      </c>
      <c r="J103" s="36">
        <v>7831.0106376990461</v>
      </c>
      <c r="K103" s="36">
        <v>7986.0508327659918</v>
      </c>
      <c r="L103" s="36">
        <v>8022.7096833660953</v>
      </c>
      <c r="M103" s="138" t="str">
        <f t="shared" si="1"/>
        <v>Bilan d'approvisionnement-Alimentation humaine-Légumes-kt-TEND</v>
      </c>
      <c r="N103">
        <f>MATCH(M103,'[1]Données Agriculture'!$M:$M,FALSE)</f>
        <v>507</v>
      </c>
      <c r="O103" s="141"/>
    </row>
    <row r="104" spans="1:26" ht="14.25" hidden="1">
      <c r="A104" s="110" t="s">
        <v>430</v>
      </c>
      <c r="B104" s="110" t="s">
        <v>1</v>
      </c>
      <c r="C104" s="147" t="s">
        <v>322</v>
      </c>
      <c r="D104" s="174" t="s">
        <v>180</v>
      </c>
      <c r="E104" s="6" t="s">
        <v>614</v>
      </c>
      <c r="F104" s="36">
        <v>5386.8199086986024</v>
      </c>
      <c r="G104" s="36">
        <v>5436.7953397756655</v>
      </c>
      <c r="H104" s="36">
        <v>5488.2499978817532</v>
      </c>
      <c r="I104" s="36">
        <v>5530.2378200370322</v>
      </c>
      <c r="J104" s="36">
        <v>5557.2375667062433</v>
      </c>
      <c r="K104" s="36">
        <v>5565.8671164018897</v>
      </c>
      <c r="L104" s="36">
        <v>5555.3993758204579</v>
      </c>
      <c r="M104" s="138" t="str">
        <f t="shared" si="1"/>
        <v>Bilan d'approvisionnement-Alimentation humaine-Viande-kt-TEND</v>
      </c>
      <c r="N104">
        <f>MATCH(M104,'[1]Données Agriculture'!$M:$M,FALSE)</f>
        <v>512</v>
      </c>
      <c r="O104" s="141"/>
      <c r="P104" s="66"/>
    </row>
    <row r="105" spans="1:26" ht="14.25" hidden="1">
      <c r="A105" s="110" t="s">
        <v>430</v>
      </c>
      <c r="B105" s="110" t="s">
        <v>433</v>
      </c>
      <c r="C105" s="147" t="s">
        <v>311</v>
      </c>
      <c r="D105" s="174" t="s">
        <v>180</v>
      </c>
      <c r="E105" s="6" t="s">
        <v>614</v>
      </c>
      <c r="F105" s="36">
        <v>4980.8893462442284</v>
      </c>
      <c r="G105" s="36">
        <v>4922.3374331431642</v>
      </c>
      <c r="H105" s="36">
        <v>4763.3280006284858</v>
      </c>
      <c r="I105" s="36">
        <v>4548.382235647</v>
      </c>
      <c r="J105" s="36">
        <v>4336.0520512997691</v>
      </c>
      <c r="K105" s="36">
        <v>4182.2737800536015</v>
      </c>
      <c r="L105" s="36">
        <v>4126.3374475867931</v>
      </c>
      <c r="M105" s="138" t="str">
        <f t="shared" si="1"/>
        <v>Bilan d'approvisionnement-Autres utilisations-Blé-kt-TEND</v>
      </c>
      <c r="N105">
        <f>MATCH(M105,'[1]Données Agriculture'!$M:$M,FALSE)</f>
        <v>517</v>
      </c>
      <c r="O105" s="141"/>
    </row>
    <row r="106" spans="1:26" ht="14.25" hidden="1">
      <c r="A106" s="110" t="s">
        <v>430</v>
      </c>
      <c r="B106" s="110" t="s">
        <v>433</v>
      </c>
      <c r="C106" s="147" t="s">
        <v>25</v>
      </c>
      <c r="D106" s="174" t="s">
        <v>180</v>
      </c>
      <c r="E106" s="6" t="s">
        <v>614</v>
      </c>
      <c r="F106" s="36">
        <v>8675.1297226153092</v>
      </c>
      <c r="G106" s="36">
        <v>8549.5785272031171</v>
      </c>
      <c r="H106" s="36">
        <v>8207.4580460085126</v>
      </c>
      <c r="I106" s="36">
        <v>7742.2227129267567</v>
      </c>
      <c r="J106" s="36">
        <v>7279.4237233700369</v>
      </c>
      <c r="K106" s="36">
        <v>6942.1759292255083</v>
      </c>
      <c r="L106" s="36">
        <v>6819.0610773383551</v>
      </c>
      <c r="M106" s="138" t="str">
        <f t="shared" si="1"/>
        <v>Bilan d'approvisionnement-Autres utilisations-Céréales-kt-TEND</v>
      </c>
      <c r="N106">
        <f>MATCH(M106,'[1]Données Agriculture'!$M:$M,FALSE)</f>
        <v>522</v>
      </c>
      <c r="O106" s="141"/>
    </row>
    <row r="107" spans="1:26" ht="14.25" hidden="1">
      <c r="A107" s="110" t="s">
        <v>430</v>
      </c>
      <c r="B107" s="110" t="s">
        <v>433</v>
      </c>
      <c r="C107" s="147" t="s">
        <v>34</v>
      </c>
      <c r="D107" s="174" t="s">
        <v>180</v>
      </c>
      <c r="E107" s="6" t="s">
        <v>614</v>
      </c>
      <c r="F107" s="36">
        <v>1639.9871927116462</v>
      </c>
      <c r="G107" s="36">
        <v>1647.1579930843509</v>
      </c>
      <c r="H107" s="36">
        <v>1659.3612562843609</v>
      </c>
      <c r="I107" s="36">
        <v>1673.4762560069462</v>
      </c>
      <c r="J107" s="36">
        <v>1685.9292721079573</v>
      </c>
      <c r="K107" s="36">
        <v>1693.6038584013111</v>
      </c>
      <c r="L107" s="36">
        <v>1694.7344113703596</v>
      </c>
      <c r="M107" s="138" t="str">
        <f t="shared" si="1"/>
        <v>Bilan d'approvisionnement-Autres utilisations-Fruits-kt-TEND</v>
      </c>
      <c r="N107">
        <f>MATCH(M107,'[1]Données Agriculture'!$M:$M,FALSE)</f>
        <v>527</v>
      </c>
      <c r="O107" s="141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spans="1:26" ht="14.25" hidden="1">
      <c r="A108" s="110" t="s">
        <v>430</v>
      </c>
      <c r="B108" s="110" t="s">
        <v>433</v>
      </c>
      <c r="C108" s="147" t="s">
        <v>431</v>
      </c>
      <c r="D108" s="174" t="s">
        <v>180</v>
      </c>
      <c r="E108" s="6" t="s">
        <v>614</v>
      </c>
      <c r="F108" s="36">
        <v>7150.39906154042</v>
      </c>
      <c r="G108" s="36">
        <v>7210.5650127071276</v>
      </c>
      <c r="H108" s="36">
        <v>6948.1351684052252</v>
      </c>
      <c r="I108" s="36">
        <v>6456.4423941987743</v>
      </c>
      <c r="J108" s="36">
        <v>5904.9132657022419</v>
      </c>
      <c r="K108" s="36">
        <v>5503.3225454931871</v>
      </c>
      <c r="L108" s="36">
        <v>5439.2591796830839</v>
      </c>
      <c r="M108" s="138" t="str">
        <f t="shared" si="1"/>
        <v>Bilan d'approvisionnement-Autres utilisations-Lait-kt-TEND</v>
      </c>
      <c r="N108">
        <f>MATCH(M108,'[1]Données Agriculture'!$M:$M,FALSE)</f>
        <v>532</v>
      </c>
      <c r="O108" s="141"/>
    </row>
    <row r="109" spans="1:26" ht="14.25" hidden="1">
      <c r="A109" s="110" t="s">
        <v>430</v>
      </c>
      <c r="B109" s="110" t="s">
        <v>433</v>
      </c>
      <c r="C109" s="147" t="s">
        <v>33</v>
      </c>
      <c r="D109" s="174" t="s">
        <v>180</v>
      </c>
      <c r="E109" s="6" t="s">
        <v>614</v>
      </c>
      <c r="F109" s="36">
        <v>984.35719944119421</v>
      </c>
      <c r="G109" s="36">
        <v>1002.6026984817607</v>
      </c>
      <c r="H109" s="36">
        <v>1036.9928432399754</v>
      </c>
      <c r="I109" s="36">
        <v>1078.6506261317302</v>
      </c>
      <c r="J109" s="36">
        <v>1117.1680313373445</v>
      </c>
      <c r="K109" s="36">
        <v>1142.878869126087</v>
      </c>
      <c r="L109" s="36">
        <v>1149.4039518336804</v>
      </c>
      <c r="M109" s="138" t="str">
        <f t="shared" si="1"/>
        <v>Bilan d'approvisionnement-Autres utilisations-Légumes-kt-TEND</v>
      </c>
      <c r="N109">
        <f>MATCH(M109,'[1]Données Agriculture'!$M:$M,FALSE)</f>
        <v>537</v>
      </c>
      <c r="O109" s="141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</row>
    <row r="110" spans="1:26" ht="14.25" hidden="1">
      <c r="A110" s="110" t="s">
        <v>430</v>
      </c>
      <c r="B110" s="110" t="s">
        <v>433</v>
      </c>
      <c r="C110" s="147" t="s">
        <v>322</v>
      </c>
      <c r="D110" s="174" t="s">
        <v>180</v>
      </c>
      <c r="E110" s="6" t="s">
        <v>614</v>
      </c>
      <c r="F110" s="36">
        <v>88.273590264436606</v>
      </c>
      <c r="G110" s="36">
        <v>87.329771085274359</v>
      </c>
      <c r="H110" s="36">
        <v>81.542824265067267</v>
      </c>
      <c r="I110" s="36">
        <v>72.728394100001154</v>
      </c>
      <c r="J110" s="36">
        <v>63.590846284583208</v>
      </c>
      <c r="K110" s="36">
        <v>57.002767919599414</v>
      </c>
      <c r="L110" s="36">
        <v>55.226225885477042</v>
      </c>
      <c r="M110" s="138" t="str">
        <f t="shared" si="1"/>
        <v>Bilan d'approvisionnement-Autres utilisations-Viande-kt-TEND</v>
      </c>
      <c r="N110">
        <f>MATCH(M110,'[1]Données Agriculture'!$M:$M,FALSE)</f>
        <v>542</v>
      </c>
      <c r="O110" s="141"/>
    </row>
    <row r="111" spans="1:26" ht="14.25" hidden="1">
      <c r="A111" s="110" t="s">
        <v>430</v>
      </c>
      <c r="B111" s="110" t="s">
        <v>181</v>
      </c>
      <c r="C111" s="147" t="s">
        <v>311</v>
      </c>
      <c r="D111" s="174" t="s">
        <v>180</v>
      </c>
      <c r="E111" s="6" t="s">
        <v>614</v>
      </c>
      <c r="F111" s="36">
        <v>17832.090871985529</v>
      </c>
      <c r="G111" s="36">
        <v>17520.302244911989</v>
      </c>
      <c r="H111" s="36">
        <v>16874.996180862279</v>
      </c>
      <c r="I111" s="36">
        <v>16085.815305362103</v>
      </c>
      <c r="J111" s="36">
        <v>15359.391073385055</v>
      </c>
      <c r="K111" s="36">
        <v>14860.825041364595</v>
      </c>
      <c r="L111" s="36">
        <v>14685.072932173105</v>
      </c>
      <c r="M111" s="138" t="str">
        <f t="shared" si="1"/>
        <v>Bilan d'approvisionnement-Export-Blé-kt-TEND</v>
      </c>
      <c r="N111">
        <f>MATCH(M111,'[1]Données Agriculture'!$M:$M,FALSE)</f>
        <v>547</v>
      </c>
      <c r="O111" s="141"/>
      <c r="P111" s="66"/>
    </row>
    <row r="112" spans="1:26" ht="14.25" hidden="1">
      <c r="A112" s="110" t="s">
        <v>430</v>
      </c>
      <c r="B112" s="110" t="s">
        <v>181</v>
      </c>
      <c r="C112" s="147" t="s">
        <v>25</v>
      </c>
      <c r="D112" s="174" t="s">
        <v>180</v>
      </c>
      <c r="E112" s="6" t="s">
        <v>614</v>
      </c>
      <c r="F112" s="36">
        <v>30022.545330904006</v>
      </c>
      <c r="G112" s="36">
        <v>29396.561641516968</v>
      </c>
      <c r="H112" s="36">
        <v>28037.312397047008</v>
      </c>
      <c r="I112" s="36">
        <v>26335.031748212346</v>
      </c>
      <c r="J112" s="36">
        <v>24720.442468361689</v>
      </c>
      <c r="K112" s="36">
        <v>23576.647115784534</v>
      </c>
      <c r="L112" s="36">
        <v>23150.017871507393</v>
      </c>
      <c r="M112" s="138" t="str">
        <f t="shared" si="1"/>
        <v>Bilan d'approvisionnement-Export-Céréales-kt-TEND</v>
      </c>
      <c r="N112">
        <f>MATCH(M112,'[1]Données Agriculture'!$M:$M,FALSE)</f>
        <v>552</v>
      </c>
      <c r="O112" s="141"/>
    </row>
    <row r="113" spans="1:26" ht="14.25" hidden="1">
      <c r="A113" s="110" t="s">
        <v>430</v>
      </c>
      <c r="B113" s="110" t="s">
        <v>181</v>
      </c>
      <c r="C113" s="147" t="s">
        <v>34</v>
      </c>
      <c r="D113" s="174" t="s">
        <v>180</v>
      </c>
      <c r="E113" s="6" t="s">
        <v>614</v>
      </c>
      <c r="F113" s="36">
        <v>0</v>
      </c>
      <c r="G113" s="36">
        <v>0</v>
      </c>
      <c r="H113" s="36">
        <v>0</v>
      </c>
      <c r="I113" s="36">
        <v>0</v>
      </c>
      <c r="J113" s="36">
        <v>0</v>
      </c>
      <c r="K113" s="36">
        <v>0</v>
      </c>
      <c r="L113" s="36">
        <v>0</v>
      </c>
      <c r="M113" s="138" t="str">
        <f t="shared" si="1"/>
        <v>Bilan d'approvisionnement-Export-Fruits-kt-TEND</v>
      </c>
      <c r="N113">
        <f>MATCH(M113,'[1]Données Agriculture'!$M:$M,FALSE)</f>
        <v>557</v>
      </c>
      <c r="O113" s="141"/>
      <c r="P113" s="66"/>
    </row>
    <row r="114" spans="1:26" ht="14.25" hidden="1">
      <c r="A114" s="110" t="s">
        <v>430</v>
      </c>
      <c r="B114" s="110" t="s">
        <v>181</v>
      </c>
      <c r="C114" s="147" t="s">
        <v>431</v>
      </c>
      <c r="D114" s="174" t="s">
        <v>180</v>
      </c>
      <c r="E114" s="6" t="s">
        <v>614</v>
      </c>
      <c r="F114" s="36">
        <v>1262.4628348533151</v>
      </c>
      <c r="G114" s="36">
        <v>1337.2422950669388</v>
      </c>
      <c r="H114" s="36">
        <v>747.70833325671265</v>
      </c>
      <c r="I114" s="36">
        <v>0</v>
      </c>
      <c r="J114" s="36">
        <v>0</v>
      </c>
      <c r="K114" s="36">
        <v>0</v>
      </c>
      <c r="L114" s="36">
        <v>0</v>
      </c>
      <c r="M114" s="138" t="str">
        <f t="shared" si="1"/>
        <v>Bilan d'approvisionnement-Export-Lait-kt-TEND</v>
      </c>
      <c r="N114">
        <f>MATCH(M114,'[1]Données Agriculture'!$M:$M,FALSE)</f>
        <v>562</v>
      </c>
      <c r="O114" s="141"/>
    </row>
    <row r="115" spans="1:26" ht="14.25" hidden="1">
      <c r="A115" s="110" t="s">
        <v>430</v>
      </c>
      <c r="B115" s="110" t="s">
        <v>181</v>
      </c>
      <c r="C115" s="147" t="s">
        <v>33</v>
      </c>
      <c r="D115" s="174" t="s">
        <v>180</v>
      </c>
      <c r="E115" s="6" t="s">
        <v>614</v>
      </c>
      <c r="F115" s="36">
        <v>0</v>
      </c>
      <c r="G115" s="36">
        <v>0</v>
      </c>
      <c r="H115" s="36">
        <v>0</v>
      </c>
      <c r="I115" s="36">
        <v>0</v>
      </c>
      <c r="J115" s="36">
        <v>0</v>
      </c>
      <c r="K115" s="36">
        <v>152.3224411216006</v>
      </c>
      <c r="L115" s="36">
        <v>281.36751151244971</v>
      </c>
      <c r="M115" s="138" t="str">
        <f t="shared" si="1"/>
        <v>Bilan d'approvisionnement-Export-Légumes-kt-TEND</v>
      </c>
      <c r="N115">
        <f>MATCH(M115,'[1]Données Agriculture'!$M:$M,FALSE)</f>
        <v>567</v>
      </c>
      <c r="O115" s="141"/>
    </row>
    <row r="116" spans="1:26" ht="14.25" hidden="1">
      <c r="A116" s="110" t="s">
        <v>430</v>
      </c>
      <c r="B116" s="110" t="s">
        <v>181</v>
      </c>
      <c r="C116" s="147" t="s">
        <v>322</v>
      </c>
      <c r="D116" s="174" t="s">
        <v>180</v>
      </c>
      <c r="E116" s="6" t="s">
        <v>614</v>
      </c>
      <c r="F116" s="36">
        <v>84.311139886869114</v>
      </c>
      <c r="G116" s="36">
        <v>58.722133792086424</v>
      </c>
      <c r="H116" s="36">
        <v>0</v>
      </c>
      <c r="I116" s="36">
        <v>0</v>
      </c>
      <c r="J116" s="36">
        <v>30.20134126108583</v>
      </c>
      <c r="K116" s="36">
        <v>54.152591190109277</v>
      </c>
      <c r="L116" s="36">
        <v>63.140360941207419</v>
      </c>
      <c r="M116" s="138" t="str">
        <f t="shared" si="1"/>
        <v>Bilan d'approvisionnement-Export-Viande-kt-TEND</v>
      </c>
      <c r="N116">
        <f>MATCH(M116,'[1]Données Agriculture'!$M:$M,FALSE)</f>
        <v>572</v>
      </c>
      <c r="O116" s="141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spans="1:26" ht="14.25" hidden="1">
      <c r="A117" s="110" t="s">
        <v>430</v>
      </c>
      <c r="B117" s="110" t="s">
        <v>223</v>
      </c>
      <c r="C117" s="147" t="s">
        <v>311</v>
      </c>
      <c r="D117" s="174" t="s">
        <v>180</v>
      </c>
      <c r="E117" s="6" t="s">
        <v>614</v>
      </c>
      <c r="F117" s="36">
        <v>0</v>
      </c>
      <c r="G117" s="36">
        <v>0</v>
      </c>
      <c r="H117" s="36">
        <v>0</v>
      </c>
      <c r="I117" s="36">
        <v>0</v>
      </c>
      <c r="J117" s="36">
        <v>0</v>
      </c>
      <c r="K117" s="36">
        <v>0</v>
      </c>
      <c r="L117" s="36">
        <v>0</v>
      </c>
      <c r="M117" s="138" t="str">
        <f t="shared" si="1"/>
        <v>Bilan d'approvisionnement-Import-Blé-kt-TEND</v>
      </c>
      <c r="N117">
        <f>MATCH(M117,'[1]Données Agriculture'!$M:$M,FALSE)</f>
        <v>577</v>
      </c>
      <c r="O117" s="141"/>
    </row>
    <row r="118" spans="1:26" ht="14.25" hidden="1">
      <c r="A118" s="110" t="s">
        <v>430</v>
      </c>
      <c r="B118" s="110" t="s">
        <v>223</v>
      </c>
      <c r="C118" s="147" t="s">
        <v>25</v>
      </c>
      <c r="D118" s="174" t="s">
        <v>180</v>
      </c>
      <c r="E118" s="6" t="s">
        <v>614</v>
      </c>
      <c r="F118" s="36">
        <v>-386.49445403824757</v>
      </c>
      <c r="G118" s="36">
        <v>-434.06472428105303</v>
      </c>
      <c r="H118" s="36">
        <v>-533.8133476617827</v>
      </c>
      <c r="I118" s="36">
        <v>-668.76901697071276</v>
      </c>
      <c r="J118" s="36">
        <v>-794.37859832512765</v>
      </c>
      <c r="K118" s="36">
        <v>-881.45626369972365</v>
      </c>
      <c r="L118" s="36">
        <v>-914.61067255046248</v>
      </c>
      <c r="M118" s="138" t="str">
        <f t="shared" si="1"/>
        <v>Bilan d'approvisionnement-Import-Céréales-kt-TEND</v>
      </c>
      <c r="N118">
        <f>MATCH(M118,'[1]Données Agriculture'!$M:$M,FALSE)</f>
        <v>582</v>
      </c>
      <c r="O118" s="141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spans="1:26" ht="14.25" hidden="1">
      <c r="A119" s="110" t="s">
        <v>430</v>
      </c>
      <c r="B119" s="110" t="s">
        <v>223</v>
      </c>
      <c r="C119" s="147" t="s">
        <v>34</v>
      </c>
      <c r="D119" s="174" t="s">
        <v>180</v>
      </c>
      <c r="E119" s="6" t="s">
        <v>614</v>
      </c>
      <c r="F119" s="36">
        <v>-5945.1797909978204</v>
      </c>
      <c r="G119" s="36">
        <v>-6215.4917209459127</v>
      </c>
      <c r="H119" s="36">
        <v>-6843.7911625587431</v>
      </c>
      <c r="I119" s="36">
        <v>-7662.4192812386773</v>
      </c>
      <c r="J119" s="36">
        <v>-8453.5304256467116</v>
      </c>
      <c r="K119" s="36">
        <v>-9008.612756890423</v>
      </c>
      <c r="L119" s="36">
        <v>-9184.9546941568315</v>
      </c>
      <c r="M119" s="138" t="str">
        <f t="shared" si="1"/>
        <v>Bilan d'approvisionnement-Import-Fruits-kt-TEND</v>
      </c>
      <c r="N119">
        <f>MATCH(M119,'[1]Données Agriculture'!$M:$M,FALSE)</f>
        <v>587</v>
      </c>
      <c r="O119" s="141"/>
    </row>
    <row r="120" spans="1:26" ht="14.25" hidden="1">
      <c r="A120" s="110" t="s">
        <v>430</v>
      </c>
      <c r="B120" s="110" t="s">
        <v>223</v>
      </c>
      <c r="C120" s="147" t="s">
        <v>431</v>
      </c>
      <c r="D120" s="174" t="s">
        <v>180</v>
      </c>
      <c r="E120" s="6" t="s">
        <v>614</v>
      </c>
      <c r="F120" s="36">
        <v>0</v>
      </c>
      <c r="G120" s="36">
        <v>0</v>
      </c>
      <c r="H120" s="36">
        <v>0</v>
      </c>
      <c r="I120" s="36">
        <v>-299.12398396298886</v>
      </c>
      <c r="J120" s="36">
        <v>-1448.2624483895161</v>
      </c>
      <c r="K120" s="36">
        <v>-2254.265814790062</v>
      </c>
      <c r="L120" s="36">
        <v>-2313.3123465664721</v>
      </c>
      <c r="M120" s="138" t="str">
        <f t="shared" si="1"/>
        <v>Bilan d'approvisionnement-Import-Lait-kt-TEND</v>
      </c>
      <c r="N120">
        <f>MATCH(M120,'[1]Données Agriculture'!$M:$M,FALSE)</f>
        <v>592</v>
      </c>
      <c r="O120" s="141"/>
      <c r="P120" s="66"/>
    </row>
    <row r="121" spans="1:26" ht="14.25" hidden="1">
      <c r="A121" s="110" t="s">
        <v>430</v>
      </c>
      <c r="B121" s="110" t="s">
        <v>223</v>
      </c>
      <c r="C121" s="147" t="s">
        <v>33</v>
      </c>
      <c r="D121" s="174" t="s">
        <v>180</v>
      </c>
      <c r="E121" s="6" t="s">
        <v>614</v>
      </c>
      <c r="F121" s="36">
        <v>-3404.6083898672518</v>
      </c>
      <c r="G121" s="36">
        <v>-3344.2998312992358</v>
      </c>
      <c r="H121" s="36">
        <v>-3053.7595290608278</v>
      </c>
      <c r="I121" s="36">
        <v>-2613.714711806454</v>
      </c>
      <c r="J121" s="36">
        <v>-2148.5082555719428</v>
      </c>
      <c r="K121" s="36">
        <v>-1940.5500529218964</v>
      </c>
      <c r="L121" s="36">
        <v>-1914.77523524044</v>
      </c>
      <c r="M121" s="138" t="str">
        <f t="shared" si="1"/>
        <v>Bilan d'approvisionnement-Import-Légumes-kt-TEND</v>
      </c>
      <c r="N121">
        <f>MATCH(M121,'[1]Données Agriculture'!$M:$M,FALSE)</f>
        <v>597</v>
      </c>
      <c r="O121" s="141"/>
    </row>
    <row r="122" spans="1:26" ht="14.25" hidden="1">
      <c r="A122" s="110" t="s">
        <v>430</v>
      </c>
      <c r="B122" s="110" t="s">
        <v>223</v>
      </c>
      <c r="C122" s="147" t="s">
        <v>322</v>
      </c>
      <c r="D122" s="174" t="s">
        <v>180</v>
      </c>
      <c r="E122" s="6" t="s">
        <v>614</v>
      </c>
      <c r="F122" s="36">
        <v>-183.43047991702045</v>
      </c>
      <c r="G122" s="36">
        <v>-234.56084218285235</v>
      </c>
      <c r="H122" s="36">
        <v>-464.72147012247592</v>
      </c>
      <c r="I122" s="36">
        <v>-876.87177388871157</v>
      </c>
      <c r="J122" s="36">
        <v>-1319.8233397987274</v>
      </c>
      <c r="K122" s="36">
        <v>-1628.3534325232488</v>
      </c>
      <c r="L122" s="36">
        <v>-1693.5185739065871</v>
      </c>
      <c r="M122" s="138" t="str">
        <f t="shared" si="1"/>
        <v>Bilan d'approvisionnement-Import-Viande-kt-TEND</v>
      </c>
      <c r="N122">
        <f>MATCH(M122,'[1]Données Agriculture'!$M:$M,FALSE)</f>
        <v>602</v>
      </c>
      <c r="O122" s="141"/>
    </row>
    <row r="123" spans="1:26" ht="14.25" hidden="1">
      <c r="A123" s="110" t="s">
        <v>430</v>
      </c>
      <c r="B123" s="110" t="s">
        <v>308</v>
      </c>
      <c r="C123" s="147" t="s">
        <v>311</v>
      </c>
      <c r="D123" s="174" t="s">
        <v>180</v>
      </c>
      <c r="E123" s="6" t="s">
        <v>614</v>
      </c>
      <c r="F123" s="36">
        <v>-35847.635457340053</v>
      </c>
      <c r="G123" s="36">
        <v>-35407.656016944748</v>
      </c>
      <c r="H123" s="36">
        <v>-34218.544927242925</v>
      </c>
      <c r="I123" s="36">
        <v>-32624.793735918796</v>
      </c>
      <c r="J123" s="36">
        <v>-31066.381883367678</v>
      </c>
      <c r="K123" s="36">
        <v>-29947.949471211858</v>
      </c>
      <c r="L123" s="36">
        <v>-29543.309369589555</v>
      </c>
      <c r="M123" s="138" t="str">
        <f t="shared" si="1"/>
        <v>Bilan d'approvisionnement-Productions-Blé-kt-TEND</v>
      </c>
      <c r="N123">
        <f>MATCH(M123,'[1]Données Agriculture'!$M:$M,FALSE)</f>
        <v>607</v>
      </c>
      <c r="O123" s="141"/>
    </row>
    <row r="124" spans="1:26" ht="14.25" hidden="1">
      <c r="A124" s="110" t="s">
        <v>430</v>
      </c>
      <c r="B124" s="110" t="s">
        <v>308</v>
      </c>
      <c r="C124" s="147" t="s">
        <v>25</v>
      </c>
      <c r="D124" s="174" t="s">
        <v>180</v>
      </c>
      <c r="E124" s="6" t="s">
        <v>614</v>
      </c>
      <c r="F124" s="36">
        <v>-63586.110571688143</v>
      </c>
      <c r="G124" s="36">
        <v>-62621.027100657353</v>
      </c>
      <c r="H124" s="36">
        <v>-60000.09174138814</v>
      </c>
      <c r="I124" s="36">
        <v>-56457.02544107462</v>
      </c>
      <c r="J124" s="36">
        <v>-52956.91167074757</v>
      </c>
      <c r="K124" s="36">
        <v>-50421.881371451316</v>
      </c>
      <c r="L124" s="36">
        <v>-49499.750430406988</v>
      </c>
      <c r="M124" s="138" t="str">
        <f t="shared" si="1"/>
        <v>Bilan d'approvisionnement-Productions-Céréales-kt-TEND</v>
      </c>
      <c r="N124">
        <f>MATCH(M124,'[1]Données Agriculture'!$M:$M,FALSE)</f>
        <v>612</v>
      </c>
      <c r="O124" s="141"/>
    </row>
    <row r="125" spans="1:26" ht="14.25" hidden="1">
      <c r="A125" s="110" t="s">
        <v>430</v>
      </c>
      <c r="B125" s="110" t="s">
        <v>308</v>
      </c>
      <c r="C125" s="147" t="s">
        <v>34</v>
      </c>
      <c r="D125" s="174" t="s">
        <v>180</v>
      </c>
      <c r="E125" s="6" t="s">
        <v>614</v>
      </c>
      <c r="F125" s="36">
        <v>-2354.0466461375918</v>
      </c>
      <c r="G125" s="36">
        <v>-2347.3364288357711</v>
      </c>
      <c r="H125" s="36">
        <v>-2329.0578887707384</v>
      </c>
      <c r="I125" s="36">
        <v>-2304.2169750584785</v>
      </c>
      <c r="J125" s="36">
        <v>-2279.5239050008095</v>
      </c>
      <c r="K125" s="36">
        <v>-2261.5410522449611</v>
      </c>
      <c r="L125" s="36">
        <v>-2254.9786785977326</v>
      </c>
      <c r="M125" s="138" t="str">
        <f t="shared" si="1"/>
        <v>Bilan d'approvisionnement-Productions-Fruits-kt-TEND</v>
      </c>
      <c r="N125">
        <f>MATCH(M125,'[1]Données Agriculture'!$M:$M,FALSE)</f>
        <v>617</v>
      </c>
      <c r="O125" s="141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</row>
    <row r="126" spans="1:26" ht="14.25" hidden="1">
      <c r="A126" s="110" t="s">
        <v>430</v>
      </c>
      <c r="B126" s="110" t="s">
        <v>308</v>
      </c>
      <c r="C126" s="147" t="s">
        <v>431</v>
      </c>
      <c r="D126" s="174" t="s">
        <v>180</v>
      </c>
      <c r="E126" s="6" t="s">
        <v>614</v>
      </c>
      <c r="F126" s="36">
        <v>-25218.151970599989</v>
      </c>
      <c r="G126" s="36">
        <v>-25430.189520542604</v>
      </c>
      <c r="H126" s="36">
        <v>-24524.782849081108</v>
      </c>
      <c r="I126" s="36">
        <v>-22824.317497656259</v>
      </c>
      <c r="J126" s="36">
        <v>-20915.285523360875</v>
      </c>
      <c r="K126" s="36">
        <v>-19523.830107274003</v>
      </c>
      <c r="L126" s="36">
        <v>-19299.232008132891</v>
      </c>
      <c r="M126" s="138" t="str">
        <f t="shared" si="1"/>
        <v>Bilan d'approvisionnement-Productions-Lait-kt-TEND</v>
      </c>
      <c r="N126">
        <f>MATCH(M126,'[1]Données Agriculture'!$M:$M,FALSE)</f>
        <v>622</v>
      </c>
      <c r="O126" s="141"/>
    </row>
    <row r="127" spans="1:26" ht="14.25" hidden="1">
      <c r="A127" s="110" t="s">
        <v>430</v>
      </c>
      <c r="B127" s="110" t="s">
        <v>308</v>
      </c>
      <c r="C127" s="147" t="s">
        <v>33</v>
      </c>
      <c r="D127" s="174" t="s">
        <v>180</v>
      </c>
      <c r="E127" s="6" t="s">
        <v>614</v>
      </c>
      <c r="F127" s="36">
        <v>-4597.5698598741201</v>
      </c>
      <c r="G127" s="36">
        <v>-4795.3183045161541</v>
      </c>
      <c r="H127" s="36">
        <v>-5335.5771023959123</v>
      </c>
      <c r="I127" s="36">
        <v>-6073.5843449177046</v>
      </c>
      <c r="J127" s="36">
        <v>-6811.5915874394959</v>
      </c>
      <c r="K127" s="36">
        <v>-7351.8503853192533</v>
      </c>
      <c r="L127" s="36">
        <v>-7549.5988299612864</v>
      </c>
      <c r="M127" s="138" t="str">
        <f t="shared" si="1"/>
        <v>Bilan d'approvisionnement-Productions-Légumes-kt-TEND</v>
      </c>
      <c r="N127">
        <f>MATCH(M127,'[1]Données Agriculture'!$M:$M,FALSE)</f>
        <v>627</v>
      </c>
      <c r="O127" s="141"/>
      <c r="P127" s="66"/>
    </row>
    <row r="128" spans="1:26" ht="14.25" hidden="1">
      <c r="A128" s="110" t="s">
        <v>430</v>
      </c>
      <c r="B128" s="110" t="s">
        <v>308</v>
      </c>
      <c r="C128" s="147" t="s">
        <v>322</v>
      </c>
      <c r="D128" s="174" t="s">
        <v>180</v>
      </c>
      <c r="E128" s="6" t="s">
        <v>614</v>
      </c>
      <c r="F128" s="36">
        <v>-5375.9741589328869</v>
      </c>
      <c r="G128" s="36">
        <v>-5348.2864024701739</v>
      </c>
      <c r="H128" s="36">
        <v>-5105.0713520243453</v>
      </c>
      <c r="I128" s="36">
        <v>-4726.094440248321</v>
      </c>
      <c r="J128" s="36">
        <v>-4331.206414453186</v>
      </c>
      <c r="K128" s="36">
        <v>-4048.6690429883492</v>
      </c>
      <c r="L128" s="36">
        <v>-3980.2473887405549</v>
      </c>
      <c r="M128" s="138" t="str">
        <f t="shared" si="1"/>
        <v>Bilan d'approvisionnement-Productions-Viande-kt-TEND</v>
      </c>
      <c r="N128">
        <f>MATCH(M128,'[1]Données Agriculture'!$M:$M,FALSE)</f>
        <v>632</v>
      </c>
      <c r="O128" s="141"/>
    </row>
    <row r="129" spans="1:26" ht="14.25" hidden="1">
      <c r="A129" s="110" t="s">
        <v>235</v>
      </c>
      <c r="B129" s="110" t="s">
        <v>234</v>
      </c>
      <c r="C129" s="151" t="s">
        <v>252</v>
      </c>
      <c r="D129" s="176" t="s">
        <v>237</v>
      </c>
      <c r="E129" s="6" t="s">
        <v>614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138" t="str">
        <f t="shared" si="1"/>
        <v>Bioénergies-Biomasse-Autres biogaz-TWh-TEND</v>
      </c>
      <c r="N129">
        <f>MATCH(M129,'[1]Données Agriculture'!$M:$M,FALSE)</f>
        <v>637</v>
      </c>
      <c r="O129" s="141"/>
      <c r="P129" s="109"/>
    </row>
    <row r="130" spans="1:26" ht="14.25" hidden="1">
      <c r="A130" s="110" t="s">
        <v>235</v>
      </c>
      <c r="B130" s="110" t="s">
        <v>234</v>
      </c>
      <c r="C130" s="151" t="s">
        <v>241</v>
      </c>
      <c r="D130" s="176" t="s">
        <v>237</v>
      </c>
      <c r="E130" s="6" t="s">
        <v>614</v>
      </c>
      <c r="F130" s="8">
        <v>65.515020861779689</v>
      </c>
      <c r="G130" s="8">
        <v>68.724212645286045</v>
      </c>
      <c r="H130" s="8">
        <v>73.380303574430755</v>
      </c>
      <c r="I130" s="8">
        <v>78.473792705894382</v>
      </c>
      <c r="J130" s="8">
        <v>82.533790861125794</v>
      </c>
      <c r="K130" s="8">
        <v>84.217546168509841</v>
      </c>
      <c r="L130" s="8">
        <v>82.974260726924527</v>
      </c>
      <c r="M130" s="138" t="str">
        <f t="shared" ref="M130:M193" si="2">A130&amp;"-"&amp;B130&amp;"-"&amp;C130&amp;"-"&amp;D130&amp;"-"&amp;E130</f>
        <v>Bioénergies-Biomasse-Autres biomasses solides - bois de rebut, déchets et produits dérivés du bois, résidus de culture-TWh-TEND</v>
      </c>
      <c r="N130">
        <f>MATCH(M130,'[1]Données Agriculture'!$M:$M,FALSE)</f>
        <v>642</v>
      </c>
      <c r="O130" s="141"/>
    </row>
    <row r="131" spans="1:26" ht="14.25" hidden="1">
      <c r="A131" s="110" t="s">
        <v>235</v>
      </c>
      <c r="B131" s="110" t="s">
        <v>234</v>
      </c>
      <c r="C131" s="151" t="s">
        <v>243</v>
      </c>
      <c r="D131" s="176" t="s">
        <v>237</v>
      </c>
      <c r="E131" s="6" t="s">
        <v>614</v>
      </c>
      <c r="F131" s="8">
        <v>16.671428571428571</v>
      </c>
      <c r="G131" s="8">
        <v>16.671428571428571</v>
      </c>
      <c r="H131" s="8">
        <v>16.671428571428571</v>
      </c>
      <c r="I131" s="8">
        <v>16.671428571428571</v>
      </c>
      <c r="J131" s="8">
        <v>16.671428571428571</v>
      </c>
      <c r="K131" s="8">
        <v>16.671428571428571</v>
      </c>
      <c r="L131" s="8">
        <v>16.671428571428571</v>
      </c>
      <c r="M131" s="138" t="str">
        <f t="shared" si="2"/>
        <v>Bioénergies-Biomasse-Autres produits dérivés du bois boues de papeterie, liqueurs noires…)-TWh-TEND</v>
      </c>
      <c r="N131">
        <f>MATCH(M131,'[1]Données Agriculture'!$M:$M,FALSE)</f>
        <v>647</v>
      </c>
      <c r="O131" s="141"/>
    </row>
    <row r="132" spans="1:26" ht="14.25" hidden="1">
      <c r="A132" s="110" t="s">
        <v>235</v>
      </c>
      <c r="B132" s="110" t="s">
        <v>234</v>
      </c>
      <c r="C132" s="151" t="s">
        <v>257</v>
      </c>
      <c r="D132" s="176" t="s">
        <v>237</v>
      </c>
      <c r="E132" s="6" t="s">
        <v>614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138" t="str">
        <f t="shared" si="2"/>
        <v>Bioénergies-Biomasse-Biocarburants 2nde generation-TWh-TEND</v>
      </c>
      <c r="N132" t="e">
        <f>MATCH(M132,'[1]Données Agriculture'!$M:$M,FALSE)</f>
        <v>#N/A</v>
      </c>
      <c r="O132" s="141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spans="1:26" ht="14.25" hidden="1">
      <c r="A133" s="110" t="s">
        <v>235</v>
      </c>
      <c r="B133" s="110" t="s">
        <v>234</v>
      </c>
      <c r="C133" s="151" t="s">
        <v>256</v>
      </c>
      <c r="D133" s="176" t="s">
        <v>237</v>
      </c>
      <c r="E133" s="6" t="s">
        <v>614</v>
      </c>
      <c r="F133" s="8">
        <v>27.038124886351298</v>
      </c>
      <c r="G133" s="8">
        <v>26.600811448318833</v>
      </c>
      <c r="H133" s="8">
        <v>25.406048916781515</v>
      </c>
      <c r="I133" s="8">
        <v>23.773972947211732</v>
      </c>
      <c r="J133" s="8">
        <v>22.141896977641949</v>
      </c>
      <c r="K133" s="8">
        <v>20.947134446104627</v>
      </c>
      <c r="L133" s="8">
        <v>20.509821008072166</v>
      </c>
      <c r="M133" s="138" t="str">
        <f t="shared" si="2"/>
        <v>Bioénergies-Biomasse-Biodiesel-TWh-TEND</v>
      </c>
      <c r="N133" t="e">
        <f>MATCH(M133,'[1]Données Agriculture'!$M:$M,FALSE)</f>
        <v>#N/A</v>
      </c>
      <c r="O133" s="141"/>
    </row>
    <row r="134" spans="1:26" ht="14.25" hidden="1">
      <c r="A134" s="110" t="s">
        <v>235</v>
      </c>
      <c r="B134" s="110" t="s">
        <v>234</v>
      </c>
      <c r="C134" s="151" t="s">
        <v>246</v>
      </c>
      <c r="D134" s="176" t="s">
        <v>237</v>
      </c>
      <c r="E134" s="6" t="s">
        <v>614</v>
      </c>
      <c r="F134" s="8">
        <v>9.6930042887737802</v>
      </c>
      <c r="G134" s="8">
        <v>13.278507991691164</v>
      </c>
      <c r="H134" s="8">
        <v>23.871531604904956</v>
      </c>
      <c r="I134" s="8">
        <v>39.461938025870651</v>
      </c>
      <c r="J134" s="8">
        <v>55.247826676389181</v>
      </c>
      <c r="K134" s="8">
        <v>66.535595353613957</v>
      </c>
      <c r="L134" s="8">
        <v>70.570172705097036</v>
      </c>
      <c r="M134" s="138" t="str">
        <f t="shared" si="2"/>
        <v>Bioénergies-Biomasse-Biogaz-TWh-TEND</v>
      </c>
      <c r="N134">
        <f>MATCH(M134,'[1]Données Agriculture'!$M:$M,FALSE)</f>
        <v>674</v>
      </c>
      <c r="O134" s="141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</row>
    <row r="135" spans="1:26" ht="14.25" hidden="1">
      <c r="A135" s="110" t="s">
        <v>235</v>
      </c>
      <c r="B135" s="110" t="s">
        <v>234</v>
      </c>
      <c r="C135" s="151" t="s">
        <v>253</v>
      </c>
      <c r="D135" s="176" t="s">
        <v>237</v>
      </c>
      <c r="E135" s="6" t="s">
        <v>614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138" t="str">
        <f t="shared" si="2"/>
        <v>Bioénergies-Biomasse-Biogaz d'algues-TWh-TEND</v>
      </c>
      <c r="N135">
        <f>MATCH(M135,'[1]Données Agriculture'!$M:$M,FALSE)</f>
        <v>664</v>
      </c>
      <c r="O135" s="141"/>
    </row>
    <row r="136" spans="1:26" ht="14.25" hidden="1">
      <c r="A136" s="110" t="s">
        <v>235</v>
      </c>
      <c r="B136" s="110" t="s">
        <v>234</v>
      </c>
      <c r="C136" s="151" t="s">
        <v>259</v>
      </c>
      <c r="D136" s="176" t="s">
        <v>237</v>
      </c>
      <c r="E136" s="6" t="s">
        <v>614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138" t="str">
        <f t="shared" si="2"/>
        <v>Bioénergies-Biomasse-Biogazole d'algues-TWh-TEND</v>
      </c>
      <c r="N136" t="e">
        <f>MATCH(M136,'[1]Données Agriculture'!$M:$M,FALSE)</f>
        <v>#N/A</v>
      </c>
      <c r="O136" s="141"/>
      <c r="P136" s="66"/>
    </row>
    <row r="137" spans="1:26" ht="14.25" hidden="1">
      <c r="A137" s="110" t="s">
        <v>235</v>
      </c>
      <c r="B137" s="110" t="s">
        <v>234</v>
      </c>
      <c r="C137" s="151" t="s">
        <v>254</v>
      </c>
      <c r="D137" s="176" t="s">
        <v>237</v>
      </c>
      <c r="E137" s="6" t="s">
        <v>614</v>
      </c>
      <c r="F137" s="8">
        <v>33.321803100046637</v>
      </c>
      <c r="G137" s="8">
        <v>32.748810877313261</v>
      </c>
      <c r="H137" s="8">
        <v>31.183367012463858</v>
      </c>
      <c r="I137" s="8">
        <v>29.044930924881083</v>
      </c>
      <c r="J137" s="8">
        <v>26.906494837298304</v>
      </c>
      <c r="K137" s="8">
        <v>25.341050972448897</v>
      </c>
      <c r="L137" s="8">
        <v>24.768058749715529</v>
      </c>
      <c r="M137" s="138" t="str">
        <f t="shared" si="2"/>
        <v>Bioénergies-Biomasse-Biomasse liquide-TWh-TEND</v>
      </c>
      <c r="N137">
        <f>MATCH(M137,'[1]Données Agriculture'!$M:$M,FALSE)</f>
        <v>679</v>
      </c>
      <c r="O137" s="141"/>
    </row>
    <row r="138" spans="1:26" ht="14.25" hidden="1">
      <c r="A138" s="110" t="s">
        <v>235</v>
      </c>
      <c r="B138" s="110" t="s">
        <v>234</v>
      </c>
      <c r="C138" s="151" t="s">
        <v>236</v>
      </c>
      <c r="D138" s="176" t="s">
        <v>237</v>
      </c>
      <c r="E138" s="6" t="s">
        <v>614</v>
      </c>
      <c r="F138" s="8">
        <v>114.18038202616989</v>
      </c>
      <c r="G138" s="8">
        <v>114.54768465305725</v>
      </c>
      <c r="H138" s="8">
        <v>116.27200435403003</v>
      </c>
      <c r="I138" s="8">
        <v>119.78679307535424</v>
      </c>
      <c r="J138" s="8">
        <v>123.36727695916474</v>
      </c>
      <c r="K138" s="8">
        <v>123.23496583602737</v>
      </c>
      <c r="L138" s="8">
        <v>117.73233466158412</v>
      </c>
      <c r="M138" s="138" t="str">
        <f t="shared" si="2"/>
        <v>Bioénergies-Biomasse-Bois - ressources primaires et produits connexes de scierie-TWh-TEND</v>
      </c>
      <c r="N138">
        <f>MATCH(M138,'[1]Données Agriculture'!$M:$M,FALSE)</f>
        <v>684</v>
      </c>
      <c r="O138" s="141"/>
      <c r="P138" s="66"/>
    </row>
    <row r="139" spans="1:26" ht="14.25" hidden="1">
      <c r="A139" s="110" t="s">
        <v>235</v>
      </c>
      <c r="B139" s="110" t="s">
        <v>234</v>
      </c>
      <c r="C139" s="151" t="s">
        <v>240</v>
      </c>
      <c r="D139" s="176" t="s">
        <v>237</v>
      </c>
      <c r="E139" s="6" t="s">
        <v>614</v>
      </c>
      <c r="F139" s="8">
        <v>50.796542960526502</v>
      </c>
      <c r="G139" s="8">
        <v>47.151091254483994</v>
      </c>
      <c r="H139" s="8">
        <v>38.369883723342973</v>
      </c>
      <c r="I139" s="8">
        <v>28.899126646299301</v>
      </c>
      <c r="J139" s="8">
        <v>21.974083297995968</v>
      </c>
      <c r="K139" s="8">
        <v>17.829017841928728</v>
      </c>
      <c r="L139" s="8">
        <v>16.339141000415335</v>
      </c>
      <c r="M139" s="138" t="str">
        <f t="shared" si="2"/>
        <v>Bioénergies-Biomasse-Bois énergie issu de l'agroforesterie et des arbres hors forêt-TWh-TEND</v>
      </c>
      <c r="N139">
        <f>MATCH(M139,'[1]Données Agriculture'!$M:$M,FALSE)</f>
        <v>694</v>
      </c>
      <c r="O139" s="141"/>
    </row>
    <row r="140" spans="1:26" ht="14.25" hidden="1">
      <c r="A140" s="110" t="s">
        <v>235</v>
      </c>
      <c r="B140" s="110" t="s">
        <v>234</v>
      </c>
      <c r="C140" s="151" t="s">
        <v>238</v>
      </c>
      <c r="D140" s="176" t="s">
        <v>237</v>
      </c>
      <c r="E140" s="6" t="s">
        <v>614</v>
      </c>
      <c r="F140" s="8">
        <v>51.331328571428557</v>
      </c>
      <c r="G140" s="8">
        <v>54.441961035645242</v>
      </c>
      <c r="H140" s="8">
        <v>62.585702553473332</v>
      </c>
      <c r="I140" s="8">
        <v>72.651920660696163</v>
      </c>
      <c r="J140" s="8">
        <v>80.795662178524267</v>
      </c>
      <c r="K140" s="8">
        <v>83.906294642740946</v>
      </c>
      <c r="L140" s="8">
        <v>80.795662178524282</v>
      </c>
      <c r="M140" s="138" t="str">
        <f t="shared" si="2"/>
        <v>Bioénergies-Biomasse-Bois énergie issu de la forêt-TWh-TEND</v>
      </c>
      <c r="N140">
        <f>MATCH(M140,'[1]Données Agriculture'!$M:$M,FALSE)</f>
        <v>691</v>
      </c>
      <c r="O140" s="141"/>
    </row>
    <row r="141" spans="1:26" ht="14.25" hidden="1">
      <c r="A141" s="110" t="s">
        <v>235</v>
      </c>
      <c r="B141" s="110" t="s">
        <v>234</v>
      </c>
      <c r="C141" s="151" t="s">
        <v>250</v>
      </c>
      <c r="D141" s="176" t="s">
        <v>237</v>
      </c>
      <c r="E141" s="6" t="s">
        <v>614</v>
      </c>
      <c r="F141" s="8">
        <v>2.380079904114599</v>
      </c>
      <c r="G141" s="8">
        <v>3.5339765727298436</v>
      </c>
      <c r="H141" s="8">
        <v>7.5587256881891118</v>
      </c>
      <c r="I141" s="8">
        <v>14.965957864366921</v>
      </c>
      <c r="J141" s="8">
        <v>24.334294629352151</v>
      </c>
      <c r="K141" s="8">
        <v>32.281252922426283</v>
      </c>
      <c r="L141" s="8">
        <v>35.396254179848931</v>
      </c>
      <c r="M141" s="138" t="str">
        <f t="shared" si="2"/>
        <v>Bioénergies-Biomasse-Cultures intermédiaires méthanisées-TWh-TEND</v>
      </c>
      <c r="N141" t="e">
        <f>MATCH(M141,'[1]Données Agriculture'!$M:$M,FALSE)</f>
        <v>#N/A</v>
      </c>
      <c r="O141" s="141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spans="1:26" ht="14.25" hidden="1">
      <c r="A142" s="110" t="s">
        <v>235</v>
      </c>
      <c r="B142" s="110" t="s">
        <v>234</v>
      </c>
      <c r="C142" s="151" t="s">
        <v>247</v>
      </c>
      <c r="D142" s="176" t="s">
        <v>237</v>
      </c>
      <c r="E142" s="6" t="s">
        <v>614</v>
      </c>
      <c r="F142" s="8">
        <v>0.24628357887563201</v>
      </c>
      <c r="G142" s="8">
        <v>0.29643058003728867</v>
      </c>
      <c r="H142" s="8">
        <v>0.42897403001460654</v>
      </c>
      <c r="I142" s="8">
        <v>0.57398907745495031</v>
      </c>
      <c r="J142" s="8">
        <v>0.62208071994671632</v>
      </c>
      <c r="K142" s="8">
        <v>0.60145538028098755</v>
      </c>
      <c r="L142" s="8">
        <v>0.59232351935322569</v>
      </c>
      <c r="M142" s="138" t="str">
        <f t="shared" si="2"/>
        <v>Bioénergies-Biomasse-Déchets alimentaires-TWh-TEND</v>
      </c>
      <c r="N142" t="e">
        <f>MATCH(M142,'[1]Données Agriculture'!$M:$M,FALSE)</f>
        <v>#N/A</v>
      </c>
      <c r="O142" s="141"/>
    </row>
    <row r="143" spans="1:26" ht="14.25" hidden="1">
      <c r="A143" s="110" t="s">
        <v>235</v>
      </c>
      <c r="B143" s="110" t="s">
        <v>234</v>
      </c>
      <c r="C143" s="151" t="s">
        <v>242</v>
      </c>
      <c r="D143" s="176" t="s">
        <v>237</v>
      </c>
      <c r="E143" s="6" t="s">
        <v>614</v>
      </c>
      <c r="F143" s="8">
        <v>48.843592290351118</v>
      </c>
      <c r="G143" s="8">
        <v>51.916530080860348</v>
      </c>
      <c r="H143" s="8">
        <v>56.04659319851212</v>
      </c>
      <c r="I143" s="8">
        <v>60.290991016829643</v>
      </c>
      <c r="J143" s="8">
        <v>63.429323518590579</v>
      </c>
      <c r="K143" s="8">
        <v>64.407494958204381</v>
      </c>
      <c r="L143" s="8">
        <v>62.896220512537681</v>
      </c>
      <c r="M143" s="138" t="str">
        <f t="shared" si="2"/>
        <v>Bioénergies-Biomasse-Déchets de bois (2nde transformation, bois de rebut, emballages, déconstruction)-TWh-TEND</v>
      </c>
      <c r="N143">
        <f>MATCH(M143,'[1]Données Agriculture'!$M:$M,FALSE)</f>
        <v>707</v>
      </c>
      <c r="O143" s="141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spans="1:26" ht="14.25" hidden="1">
      <c r="A144" s="110" t="s">
        <v>235</v>
      </c>
      <c r="B144" s="110" t="s">
        <v>234</v>
      </c>
      <c r="C144" s="151" t="s">
        <v>248</v>
      </c>
      <c r="D144" s="176" t="s">
        <v>237</v>
      </c>
      <c r="E144" s="6" t="s">
        <v>614</v>
      </c>
      <c r="F144" s="8">
        <v>4.7038341023498349</v>
      </c>
      <c r="G144" s="8">
        <v>6.5537484166646163</v>
      </c>
      <c r="H144" s="8">
        <v>11.179944024122145</v>
      </c>
      <c r="I144" s="8">
        <v>16.482261458515847</v>
      </c>
      <c r="J144" s="8">
        <v>20.602393733664748</v>
      </c>
      <c r="K144" s="8">
        <v>22.864219022632671</v>
      </c>
      <c r="L144" s="8">
        <v>23.531948177702649</v>
      </c>
      <c r="M144" s="138" t="str">
        <f t="shared" si="2"/>
        <v>Bioénergies-Biomasse-Déjections d'élevage méthanisées-TWh-TEND</v>
      </c>
      <c r="N144" t="e">
        <f>MATCH(M144,'[1]Données Agriculture'!$M:$M,FALSE)</f>
        <v>#N/A</v>
      </c>
      <c r="O144" s="141"/>
    </row>
    <row r="145" spans="1:26" ht="14.25" hidden="1">
      <c r="A145" s="110" t="s">
        <v>235</v>
      </c>
      <c r="B145" s="110" t="s">
        <v>234</v>
      </c>
      <c r="C145" s="151" t="s">
        <v>255</v>
      </c>
      <c r="D145" s="176" t="s">
        <v>237</v>
      </c>
      <c r="E145" s="6" t="s">
        <v>614</v>
      </c>
      <c r="F145" s="8">
        <v>6.2836782136953371</v>
      </c>
      <c r="G145" s="8">
        <v>6.1479994289944271</v>
      </c>
      <c r="H145" s="8">
        <v>5.7773180956823422</v>
      </c>
      <c r="I145" s="8">
        <v>5.27095797766935</v>
      </c>
      <c r="J145" s="8">
        <v>4.7645978596563543</v>
      </c>
      <c r="K145" s="8">
        <v>4.3939165263442703</v>
      </c>
      <c r="L145" s="8">
        <v>4.2582377416433612</v>
      </c>
      <c r="M145" s="138" t="str">
        <f t="shared" si="2"/>
        <v>Bioénergies-Biomasse-Ethanol-TWh-TEND</v>
      </c>
      <c r="N145" t="e">
        <f>MATCH(M145,'[1]Données Agriculture'!$M:$M,FALSE)</f>
        <v>#N/A</v>
      </c>
      <c r="O145" s="141"/>
      <c r="P145" s="109"/>
    </row>
    <row r="146" spans="1:26" ht="14.25" hidden="1">
      <c r="A146" s="110" t="s">
        <v>235</v>
      </c>
      <c r="B146" s="110" t="s">
        <v>234</v>
      </c>
      <c r="C146" s="151" t="s">
        <v>258</v>
      </c>
      <c r="D146" s="176" t="s">
        <v>237</v>
      </c>
      <c r="E146" s="6" t="s">
        <v>614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138" t="str">
        <f t="shared" si="2"/>
        <v>Bioénergies-Biomasse-Ethanol d'algues-TWh-TEND</v>
      </c>
      <c r="N146" t="e">
        <f>MATCH(M146,'[1]Données Agriculture'!$M:$M,FALSE)</f>
        <v>#N/A</v>
      </c>
      <c r="O146" s="141"/>
    </row>
    <row r="147" spans="1:26" ht="14.25" hidden="1">
      <c r="A147" s="110" t="s">
        <v>235</v>
      </c>
      <c r="B147" s="110" t="s">
        <v>234</v>
      </c>
      <c r="C147" s="151" t="s">
        <v>251</v>
      </c>
      <c r="D147" s="176" t="s">
        <v>237</v>
      </c>
      <c r="E147" s="6" t="s">
        <v>614</v>
      </c>
      <c r="F147" s="8">
        <v>1.2860083813169561</v>
      </c>
      <c r="G147" s="8">
        <v>1.6720989717132146</v>
      </c>
      <c r="H147" s="8">
        <v>2.9053092958637241</v>
      </c>
      <c r="I147" s="8">
        <v>4.702047163900728</v>
      </c>
      <c r="J147" s="8">
        <v>5.9278974174107715</v>
      </c>
      <c r="K147" s="8">
        <v>6.2423909072938981</v>
      </c>
      <c r="L147" s="8">
        <v>6.204688047095992</v>
      </c>
      <c r="M147" s="138" t="str">
        <f t="shared" si="2"/>
        <v>Bioénergies-Biomasse-Herbe et cultures fourragères méthanisées-TWh-TEND</v>
      </c>
      <c r="N147" t="e">
        <f>MATCH(M147,'[1]Données Agriculture'!$M:$M,FALSE)</f>
        <v>#N/A</v>
      </c>
      <c r="O147" s="141"/>
    </row>
    <row r="148" spans="1:26" ht="14.25" hidden="1">
      <c r="A148" s="110" t="s">
        <v>235</v>
      </c>
      <c r="B148" s="110" t="s">
        <v>234</v>
      </c>
      <c r="C148" s="151" t="s">
        <v>239</v>
      </c>
      <c r="D148" s="176" t="s">
        <v>237</v>
      </c>
      <c r="E148" s="6" t="s">
        <v>614</v>
      </c>
      <c r="F148" s="8">
        <v>12.052510494214827</v>
      </c>
      <c r="G148" s="8">
        <v>12.954632362928024</v>
      </c>
      <c r="H148" s="8">
        <v>15.316418077213738</v>
      </c>
      <c r="I148" s="8">
        <v>18.235745768358775</v>
      </c>
      <c r="J148" s="8">
        <v>20.597531482644502</v>
      </c>
      <c r="K148" s="8">
        <v>21.499653351357697</v>
      </c>
      <c r="L148" s="8">
        <v>20.597531482644502</v>
      </c>
      <c r="M148" s="138" t="str">
        <f t="shared" si="2"/>
        <v>Bioénergies-Biomasse-Produits connexes de scierie énergie-TWh-TEND</v>
      </c>
      <c r="N148">
        <f>MATCH(M148,'[1]Données Agriculture'!$M:$M,FALSE)</f>
        <v>728</v>
      </c>
      <c r="O148" s="141"/>
    </row>
    <row r="149" spans="1:26" ht="14.25" hidden="1">
      <c r="A149" s="110" t="s">
        <v>235</v>
      </c>
      <c r="B149" s="110" t="s">
        <v>234</v>
      </c>
      <c r="C149" s="151" t="s">
        <v>245</v>
      </c>
      <c r="D149" s="176" t="s">
        <v>237</v>
      </c>
      <c r="E149" s="6" t="s">
        <v>614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138" t="str">
        <f t="shared" si="2"/>
        <v>Bioénergies-Biomasse-Résidus de culture biocarburants 2G-TWh-TEND</v>
      </c>
      <c r="N149">
        <f>MATCH(M149,'[1]Données Agriculture'!$M:$M,FALSE)</f>
        <v>733</v>
      </c>
      <c r="O149" s="141"/>
    </row>
    <row r="150" spans="1:26" ht="14.25" hidden="1">
      <c r="A150" s="110" t="s">
        <v>235</v>
      </c>
      <c r="B150" s="110" t="s">
        <v>234</v>
      </c>
      <c r="C150" s="151" t="s">
        <v>249</v>
      </c>
      <c r="D150" s="176" t="s">
        <v>237</v>
      </c>
      <c r="E150" s="6" t="s">
        <v>614</v>
      </c>
      <c r="F150" s="8">
        <v>1.076798322116759</v>
      </c>
      <c r="G150" s="8">
        <v>1.2222534505462013</v>
      </c>
      <c r="H150" s="8">
        <v>1.7985785667153686</v>
      </c>
      <c r="I150" s="8">
        <v>2.7376824616322049</v>
      </c>
      <c r="J150" s="8">
        <v>3.7611601760147995</v>
      </c>
      <c r="K150" s="8">
        <v>4.54627712098012</v>
      </c>
      <c r="L150" s="8">
        <v>4.8449587810962225</v>
      </c>
      <c r="M150" s="138" t="str">
        <f t="shared" si="2"/>
        <v>Bioénergies-Biomasse-Résidus de culture méthanisés-TWh-TEND</v>
      </c>
      <c r="N150" t="e">
        <f>MATCH(M150,'[1]Données Agriculture'!$M:$M,FALSE)</f>
        <v>#N/A</v>
      </c>
      <c r="O150" s="141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spans="1:26" ht="14.25" hidden="1">
      <c r="A151" s="110" t="s">
        <v>235</v>
      </c>
      <c r="B151" s="110" t="s">
        <v>234</v>
      </c>
      <c r="C151" s="151" t="s">
        <v>244</v>
      </c>
      <c r="D151" s="176" t="s">
        <v>237</v>
      </c>
      <c r="E151" s="6" t="s">
        <v>614</v>
      </c>
      <c r="F151" s="8">
        <v>0</v>
      </c>
      <c r="G151" s="8">
        <v>0.13625399299712809</v>
      </c>
      <c r="H151" s="8">
        <v>0.66228180449006724</v>
      </c>
      <c r="I151" s="8">
        <v>1.5113731176361715</v>
      </c>
      <c r="J151" s="8">
        <v>2.4330387711066543</v>
      </c>
      <c r="K151" s="8">
        <v>3.1386226388768859</v>
      </c>
      <c r="L151" s="8">
        <v>3.4066116429582807</v>
      </c>
      <c r="M151" s="138" t="str">
        <f t="shared" si="2"/>
        <v>Bioénergies-Biomasse-Résidus de culture usage combustion-TWh-TEND</v>
      </c>
      <c r="N151">
        <f>MATCH(M151,'[1]Données Agriculture'!$M:$M,FALSE)</f>
        <v>742</v>
      </c>
      <c r="O151" s="141"/>
    </row>
    <row r="152" spans="1:26" ht="14.25" hidden="1">
      <c r="A152" s="110" t="s">
        <v>235</v>
      </c>
      <c r="B152" s="110" t="s">
        <v>234</v>
      </c>
      <c r="C152" s="151" t="s">
        <v>260</v>
      </c>
      <c r="D152" s="176" t="s">
        <v>237</v>
      </c>
      <c r="E152" s="6" t="s">
        <v>614</v>
      </c>
      <c r="F152" s="8">
        <v>222.71021027677</v>
      </c>
      <c r="G152" s="8">
        <v>229.29921616734771</v>
      </c>
      <c r="H152" s="8">
        <v>244.70720654582962</v>
      </c>
      <c r="I152" s="8">
        <v>266.76745473200037</v>
      </c>
      <c r="J152" s="8">
        <v>288.05538933397798</v>
      </c>
      <c r="K152" s="8">
        <v>299.32915833060008</v>
      </c>
      <c r="L152" s="8">
        <v>296.04482684332123</v>
      </c>
      <c r="M152" s="138" t="str">
        <f t="shared" si="2"/>
        <v>Bioénergies-Biomasse-TOTAL BIOENERGIES-TWh-TEND</v>
      </c>
      <c r="N152">
        <f>MATCH(M152,'[1]Données Agriculture'!$M:$M,FALSE)</f>
        <v>747</v>
      </c>
      <c r="O152" s="141"/>
      <c r="P152" s="66"/>
    </row>
    <row r="153" spans="1:26" ht="14.25" hidden="1">
      <c r="A153" s="110" t="s">
        <v>235</v>
      </c>
      <c r="B153" s="110" t="s">
        <v>234</v>
      </c>
      <c r="C153" s="151" t="s">
        <v>261</v>
      </c>
      <c r="D153" s="176" t="s">
        <v>237</v>
      </c>
      <c r="E153" s="6" t="s">
        <v>614</v>
      </c>
      <c r="F153" s="108">
        <v>147.50218512621655</v>
      </c>
      <c r="G153" s="108">
        <v>147.29649553037052</v>
      </c>
      <c r="H153" s="108">
        <v>147.45537136649389</v>
      </c>
      <c r="I153" s="108">
        <v>148.83172400023531</v>
      </c>
      <c r="J153" s="108">
        <v>150.27377179646305</v>
      </c>
      <c r="K153" s="108">
        <v>148.57601680847625</v>
      </c>
      <c r="L153" s="108">
        <v>142.50039341129965</v>
      </c>
      <c r="M153" s="138" t="str">
        <f t="shared" si="2"/>
        <v>Bioénergies-Biomasse-Total hors forêt et produits dérivés du bois-TWh-TEND</v>
      </c>
      <c r="N153">
        <f>MATCH(M153,'[1]Données Agriculture'!$M:$M,FALSE)</f>
        <v>752</v>
      </c>
      <c r="O153" s="141"/>
    </row>
    <row r="154" spans="1:26" ht="14.25" hidden="1">
      <c r="A154" s="110" t="s">
        <v>455</v>
      </c>
      <c r="B154" s="110"/>
      <c r="C154" s="147" t="s">
        <v>496</v>
      </c>
      <c r="D154" s="174" t="s">
        <v>271</v>
      </c>
      <c r="E154" s="6" t="s">
        <v>614</v>
      </c>
      <c r="F154" s="36">
        <v>3371.7315462325</v>
      </c>
      <c r="G154" s="36">
        <v>3371.7315462325</v>
      </c>
      <c r="H154" s="36">
        <v>3371.7315462325</v>
      </c>
      <c r="I154" s="36">
        <v>3371.7315462325</v>
      </c>
      <c r="J154" s="36">
        <v>3371.7315462325</v>
      </c>
      <c r="K154" s="36">
        <v>3371.7315462325</v>
      </c>
      <c r="L154" s="36">
        <v>3371.7315462325</v>
      </c>
      <c r="M154" s="138" t="str">
        <f t="shared" si="2"/>
        <v>Changement d'usage des terres--Autres surfaces_reste_Autres surfaces-kha-TEND</v>
      </c>
      <c r="N154">
        <f>MATCH(M154,'[1]Données Agriculture'!$M:$M,FALSE)</f>
        <v>762</v>
      </c>
      <c r="O154" s="141"/>
      <c r="P154" s="109"/>
    </row>
    <row r="155" spans="1:26" ht="14.25" hidden="1">
      <c r="A155" s="110" t="s">
        <v>455</v>
      </c>
      <c r="B155" s="110"/>
      <c r="C155" s="147" t="s">
        <v>491</v>
      </c>
      <c r="D155" s="174" t="s">
        <v>271</v>
      </c>
      <c r="E155" s="6" t="s">
        <v>614</v>
      </c>
      <c r="F155" s="36">
        <v>0</v>
      </c>
      <c r="G155" s="36">
        <v>10.217703894240525</v>
      </c>
      <c r="H155" s="36">
        <v>38.132990070000027</v>
      </c>
      <c r="I155" s="36">
        <v>76.265980140000039</v>
      </c>
      <c r="J155" s="36">
        <v>114.39897021000009</v>
      </c>
      <c r="K155" s="36">
        <v>142.31425638575962</v>
      </c>
      <c r="L155" s="36">
        <v>152.53196028000013</v>
      </c>
      <c r="M155" s="138" t="str">
        <f t="shared" si="2"/>
        <v>Changement d'usage des terres--Autres surfaces_vers_Forêt-kha-TEND</v>
      </c>
      <c r="N155">
        <f>MATCH(M155,'[1]Données Agriculture'!$M:$M,FALSE)</f>
        <v>767</v>
      </c>
      <c r="O155" s="141"/>
    </row>
    <row r="156" spans="1:26" ht="14.25" hidden="1">
      <c r="A156" s="110" t="s">
        <v>455</v>
      </c>
      <c r="B156" s="110"/>
      <c r="C156" s="147" t="s">
        <v>492</v>
      </c>
      <c r="D156" s="174" t="s">
        <v>271</v>
      </c>
      <c r="E156" s="6" t="s">
        <v>614</v>
      </c>
      <c r="F156" s="36">
        <v>0</v>
      </c>
      <c r="G156" s="36">
        <v>1.4596719848915041</v>
      </c>
      <c r="H156" s="36">
        <v>5.4475700100000051</v>
      </c>
      <c r="I156" s="36">
        <v>10.895140020000008</v>
      </c>
      <c r="J156" s="36">
        <v>16.342710030000017</v>
      </c>
      <c r="K156" s="36">
        <v>20.33060805510852</v>
      </c>
      <c r="L156" s="36">
        <v>21.790280040000024</v>
      </c>
      <c r="M156" s="138" t="str">
        <f t="shared" si="2"/>
        <v>Changement d'usage des terres--Autres surfaces_vers_Prairies productives-kha-TEND</v>
      </c>
      <c r="N156">
        <f>MATCH(M156,'[1]Données Agriculture'!$M:$M,FALSE)</f>
        <v>772</v>
      </c>
      <c r="O156" s="141"/>
    </row>
    <row r="157" spans="1:26" ht="14.25" hidden="1">
      <c r="A157" s="110" t="s">
        <v>455</v>
      </c>
      <c r="B157" s="110"/>
      <c r="C157" s="147" t="s">
        <v>493</v>
      </c>
      <c r="D157" s="174" t="s">
        <v>271</v>
      </c>
      <c r="E157" s="6" t="s">
        <v>614</v>
      </c>
      <c r="F157" s="36">
        <v>0</v>
      </c>
      <c r="G157" s="36">
        <v>1.4596719848915041</v>
      </c>
      <c r="H157" s="36">
        <v>5.4475700100000051</v>
      </c>
      <c r="I157" s="36">
        <v>10.895140020000008</v>
      </c>
      <c r="J157" s="36">
        <v>16.342710030000017</v>
      </c>
      <c r="K157" s="36">
        <v>20.33060805510852</v>
      </c>
      <c r="L157" s="36">
        <v>21.790280040000024</v>
      </c>
      <c r="M157" s="138" t="str">
        <f t="shared" si="2"/>
        <v>Changement d'usage des terres--Autres surfaces_vers_STH peu productives-kha-TEND</v>
      </c>
      <c r="N157">
        <f>MATCH(M157,'[1]Données Agriculture'!$M:$M,FALSE)</f>
        <v>777</v>
      </c>
      <c r="O157" s="141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 spans="1:26" ht="14.25" hidden="1">
      <c r="A158" s="110" t="s">
        <v>455</v>
      </c>
      <c r="B158" s="110"/>
      <c r="C158" s="147" t="s">
        <v>494</v>
      </c>
      <c r="D158" s="174" t="s">
        <v>271</v>
      </c>
      <c r="E158" s="6" t="s">
        <v>614</v>
      </c>
      <c r="F158" s="36">
        <v>0</v>
      </c>
      <c r="G158" s="36">
        <v>1.4596719848915041</v>
      </c>
      <c r="H158" s="36">
        <v>5.4475700100000051</v>
      </c>
      <c r="I158" s="36">
        <v>10.895140020000008</v>
      </c>
      <c r="J158" s="36">
        <v>16.342710030000017</v>
      </c>
      <c r="K158" s="36">
        <v>20.33060805510852</v>
      </c>
      <c r="L158" s="36">
        <v>21.790280040000024</v>
      </c>
      <c r="M158" s="138" t="str">
        <f t="shared" si="2"/>
        <v>Changement d'usage des terres--Autres surfaces_vers_Surfaces arables-kha-TEND</v>
      </c>
      <c r="N158">
        <f>MATCH(M158,'[1]Données Agriculture'!$M:$M,FALSE)</f>
        <v>782</v>
      </c>
      <c r="O158" s="141"/>
    </row>
    <row r="159" spans="1:26" ht="14.25" hidden="1">
      <c r="A159" s="110" t="s">
        <v>455</v>
      </c>
      <c r="B159" s="110"/>
      <c r="C159" s="147" t="s">
        <v>495</v>
      </c>
      <c r="D159" s="174" t="s">
        <v>271</v>
      </c>
      <c r="E159" s="6" t="s">
        <v>614</v>
      </c>
      <c r="F159" s="36">
        <v>0</v>
      </c>
      <c r="G159" s="36">
        <v>2.8187580727842994</v>
      </c>
      <c r="H159" s="36">
        <v>10.519748341875939</v>
      </c>
      <c r="I159" s="36">
        <v>21.039496683751874</v>
      </c>
      <c r="J159" s="36">
        <v>31.559245025627817</v>
      </c>
      <c r="K159" s="36">
        <v>39.260235294719465</v>
      </c>
      <c r="L159" s="36">
        <v>42.078993367503763</v>
      </c>
      <c r="M159" s="138" t="str">
        <f t="shared" si="2"/>
        <v>Changement d'usage des terres--Autres surfaces_vers_Surfaces artificialisées-kha-TEND</v>
      </c>
      <c r="N159">
        <f>MATCH(M159,'[1]Données Agriculture'!$M:$M,FALSE)</f>
        <v>787</v>
      </c>
      <c r="O159" s="141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</row>
    <row r="160" spans="1:26" ht="14.25" hidden="1">
      <c r="A160" s="110" t="s">
        <v>455</v>
      </c>
      <c r="B160" s="110"/>
      <c r="C160" s="147" t="s">
        <v>497</v>
      </c>
      <c r="D160" s="174" t="s">
        <v>271</v>
      </c>
      <c r="E160" s="6" t="s">
        <v>614</v>
      </c>
      <c r="F160" s="36">
        <v>0</v>
      </c>
      <c r="G160" s="36">
        <v>0</v>
      </c>
      <c r="H160" s="36">
        <v>0</v>
      </c>
      <c r="I160" s="36">
        <v>0</v>
      </c>
      <c r="J160" s="36">
        <v>0</v>
      </c>
      <c r="K160" s="36">
        <v>0</v>
      </c>
      <c r="L160" s="36">
        <v>0</v>
      </c>
      <c r="M160" s="138" t="str">
        <f t="shared" si="2"/>
        <v>Changement d'usage des terres--Autres surfaces_vers_Vignes-kha-TEND</v>
      </c>
      <c r="N160">
        <f>MATCH(M160,'[1]Données Agriculture'!$M:$M,FALSE)</f>
        <v>792</v>
      </c>
      <c r="O160" s="141"/>
    </row>
    <row r="161" spans="1:26" ht="14.25" hidden="1">
      <c r="A161" s="110" t="s">
        <v>455</v>
      </c>
      <c r="B161" s="110"/>
      <c r="C161" s="147" t="s">
        <v>456</v>
      </c>
      <c r="D161" s="174" t="s">
        <v>271</v>
      </c>
      <c r="E161" s="6" t="s">
        <v>614</v>
      </c>
      <c r="F161" s="36">
        <v>17129.424689295072</v>
      </c>
      <c r="G161" s="36">
        <v>17129.424689295072</v>
      </c>
      <c r="H161" s="36">
        <v>17129.424689295072</v>
      </c>
      <c r="I161" s="36">
        <v>17129.424689295072</v>
      </c>
      <c r="J161" s="36">
        <v>17129.424689295072</v>
      </c>
      <c r="K161" s="36">
        <v>17129.424689295072</v>
      </c>
      <c r="L161" s="36">
        <v>17129.424689295072</v>
      </c>
      <c r="M161" s="138" t="str">
        <f t="shared" si="2"/>
        <v>Changement d'usage des terres--Forêt_reste_Forêt-kha-TEND</v>
      </c>
      <c r="N161">
        <f>MATCH(M161,'[1]Données Agriculture'!$M:$M,FALSE)</f>
        <v>797</v>
      </c>
      <c r="O161" s="141"/>
      <c r="P161" s="66"/>
    </row>
    <row r="162" spans="1:26" ht="14.25" hidden="1">
      <c r="A162" s="110" t="s">
        <v>455</v>
      </c>
      <c r="B162" s="110"/>
      <c r="C162" s="147" t="s">
        <v>461</v>
      </c>
      <c r="D162" s="174" t="s">
        <v>271</v>
      </c>
      <c r="E162" s="6" t="s">
        <v>614</v>
      </c>
      <c r="F162" s="36">
        <v>0</v>
      </c>
      <c r="G162" s="36">
        <v>2.3431450054926954</v>
      </c>
      <c r="H162" s="36">
        <v>8.7447362099999975</v>
      </c>
      <c r="I162" s="36">
        <v>17.489472419999991</v>
      </c>
      <c r="J162" s="36">
        <v>26.234208629999994</v>
      </c>
      <c r="K162" s="36">
        <v>32.635799834507303</v>
      </c>
      <c r="L162" s="36">
        <v>34.978944839999997</v>
      </c>
      <c r="M162" s="138" t="str">
        <f t="shared" si="2"/>
        <v>Changement d'usage des terres--Forêt_vers_Autres surfaces-kha-TEND</v>
      </c>
      <c r="N162">
        <f>MATCH(M162,'[1]Données Agriculture'!$M:$M,FALSE)</f>
        <v>802</v>
      </c>
      <c r="O162" s="141"/>
    </row>
    <row r="163" spans="1:26" ht="14.25" hidden="1">
      <c r="A163" s="110" t="s">
        <v>455</v>
      </c>
      <c r="B163" s="110"/>
      <c r="C163" s="147" t="s">
        <v>457</v>
      </c>
      <c r="D163" s="174" t="s">
        <v>271</v>
      </c>
      <c r="E163" s="6" t="s">
        <v>614</v>
      </c>
      <c r="F163" s="36">
        <v>0</v>
      </c>
      <c r="G163" s="36">
        <v>3.5147175082390429</v>
      </c>
      <c r="H163" s="36">
        <v>13.117104314999995</v>
      </c>
      <c r="I163" s="36">
        <v>26.234208629999991</v>
      </c>
      <c r="J163" s="36">
        <v>39.351312944999989</v>
      </c>
      <c r="K163" s="36">
        <v>48.953699751760958</v>
      </c>
      <c r="L163" s="36">
        <v>52.468417259999995</v>
      </c>
      <c r="M163" s="138" t="str">
        <f t="shared" si="2"/>
        <v>Changement d'usage des terres--Forêt_vers_Prairies productives-kha-TEND</v>
      </c>
      <c r="N163">
        <f>MATCH(M163,'[1]Données Agriculture'!$M:$M,FALSE)</f>
        <v>807</v>
      </c>
      <c r="O163" s="139"/>
      <c r="P163" s="66"/>
    </row>
    <row r="164" spans="1:26" ht="14.25" hidden="1">
      <c r="A164" s="110" t="s">
        <v>455</v>
      </c>
      <c r="B164" s="110"/>
      <c r="C164" s="147" t="s">
        <v>458</v>
      </c>
      <c r="D164" s="174" t="s">
        <v>271</v>
      </c>
      <c r="E164" s="6" t="s">
        <v>614</v>
      </c>
      <c r="F164" s="36">
        <v>0</v>
      </c>
      <c r="G164" s="36">
        <v>1.7573587541195215</v>
      </c>
      <c r="H164" s="36">
        <v>6.5585521574999976</v>
      </c>
      <c r="I164" s="36">
        <v>13.117104314999995</v>
      </c>
      <c r="J164" s="36">
        <v>19.675656472499995</v>
      </c>
      <c r="K164" s="36">
        <v>24.476849875880479</v>
      </c>
      <c r="L164" s="36">
        <v>26.234208629999998</v>
      </c>
      <c r="M164" s="138" t="str">
        <f t="shared" si="2"/>
        <v>Changement d'usage des terres--Forêt_vers_STH peu productives-kha-TEND</v>
      </c>
      <c r="N164">
        <f>MATCH(M164,'[1]Données Agriculture'!$M:$M,FALSE)</f>
        <v>812</v>
      </c>
      <c r="O164" s="139"/>
    </row>
    <row r="165" spans="1:26" ht="14.25" hidden="1">
      <c r="A165" s="110" t="s">
        <v>455</v>
      </c>
      <c r="B165" s="110"/>
      <c r="C165" s="147" t="s">
        <v>459</v>
      </c>
      <c r="D165" s="174" t="s">
        <v>271</v>
      </c>
      <c r="E165" s="6" t="s">
        <v>614</v>
      </c>
      <c r="F165" s="36">
        <v>0</v>
      </c>
      <c r="G165" s="36">
        <v>2.9289312568658694</v>
      </c>
      <c r="H165" s="36">
        <v>10.930920262499997</v>
      </c>
      <c r="I165" s="36">
        <v>21.861840524999991</v>
      </c>
      <c r="J165" s="36">
        <v>32.792760787499994</v>
      </c>
      <c r="K165" s="36">
        <v>40.79474979313413</v>
      </c>
      <c r="L165" s="36">
        <v>43.723681049999996</v>
      </c>
      <c r="M165" s="138" t="str">
        <f t="shared" si="2"/>
        <v>Changement d'usage des terres--Forêt_vers_Surfaces arables-kha-TEND</v>
      </c>
      <c r="N165">
        <f>MATCH(M165,'[1]Données Agriculture'!$M:$M,FALSE)</f>
        <v>817</v>
      </c>
      <c r="O165" s="139"/>
    </row>
    <row r="166" spans="1:26" ht="14.25" hidden="1">
      <c r="A166" s="110" t="s">
        <v>455</v>
      </c>
      <c r="B166" s="110"/>
      <c r="C166" s="147" t="s">
        <v>460</v>
      </c>
      <c r="D166" s="174" t="s">
        <v>271</v>
      </c>
      <c r="E166" s="6" t="s">
        <v>614</v>
      </c>
      <c r="F166" s="36">
        <v>0</v>
      </c>
      <c r="G166" s="36">
        <v>13.574472145043611</v>
      </c>
      <c r="H166" s="36">
        <v>50.66061973123125</v>
      </c>
      <c r="I166" s="36">
        <v>101.3212394624625</v>
      </c>
      <c r="J166" s="36">
        <v>151.98185919369377</v>
      </c>
      <c r="K166" s="36">
        <v>189.06800677988144</v>
      </c>
      <c r="L166" s="36">
        <v>202.64247892492506</v>
      </c>
      <c r="M166" s="138" t="str">
        <f t="shared" si="2"/>
        <v>Changement d'usage des terres--Forêt_vers_Surfaces artificialisées-kha-TEND</v>
      </c>
      <c r="N166">
        <f>MATCH(M166,'[1]Données Agriculture'!$M:$M,FALSE)</f>
        <v>822</v>
      </c>
      <c r="O166" s="139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spans="1:26" ht="14.25" hidden="1">
      <c r="A167" s="110" t="s">
        <v>455</v>
      </c>
      <c r="B167" s="110"/>
      <c r="C167" s="147" t="s">
        <v>462</v>
      </c>
      <c r="D167" s="174" t="s">
        <v>271</v>
      </c>
      <c r="E167" s="6" t="s">
        <v>614</v>
      </c>
      <c r="F167" s="36">
        <v>0</v>
      </c>
      <c r="G167" s="36">
        <v>0</v>
      </c>
      <c r="H167" s="36">
        <v>0</v>
      </c>
      <c r="I167" s="36">
        <v>0</v>
      </c>
      <c r="J167" s="36">
        <v>0</v>
      </c>
      <c r="K167" s="36">
        <v>0</v>
      </c>
      <c r="L167" s="36">
        <v>0</v>
      </c>
      <c r="M167" s="138" t="str">
        <f t="shared" si="2"/>
        <v>Changement d'usage des terres--Forêt_vers_Vignes-kha-TEND</v>
      </c>
      <c r="N167">
        <f>MATCH(M167,'[1]Données Agriculture'!$M:$M,FALSE)</f>
        <v>827</v>
      </c>
      <c r="O167" s="139"/>
    </row>
    <row r="168" spans="1:26" ht="14.25" hidden="1">
      <c r="A168" s="110" t="s">
        <v>455</v>
      </c>
      <c r="B168" s="110"/>
      <c r="C168" s="147" t="s">
        <v>464</v>
      </c>
      <c r="D168" s="174" t="s">
        <v>271</v>
      </c>
      <c r="E168" s="6" t="s">
        <v>614</v>
      </c>
      <c r="F168" s="36">
        <v>7665.6083510650587</v>
      </c>
      <c r="G168" s="36">
        <v>7665.6083510650587</v>
      </c>
      <c r="H168" s="36">
        <v>7665.6083510650587</v>
      </c>
      <c r="I168" s="36">
        <v>7665.6083510650587</v>
      </c>
      <c r="J168" s="36">
        <v>7665.6083510650587</v>
      </c>
      <c r="K168" s="36">
        <v>7665.6083510650587</v>
      </c>
      <c r="L168" s="36">
        <v>7665.6083510650587</v>
      </c>
      <c r="M168" s="138" t="str">
        <f t="shared" si="2"/>
        <v>Changement d'usage des terres--Prairies productives_reste_Prairies productives-kha-TEND</v>
      </c>
      <c r="N168">
        <f>MATCH(M168,'[1]Données Agriculture'!$M:$M,FALSE)</f>
        <v>832</v>
      </c>
      <c r="O168" s="139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 spans="1:26" ht="14.25" hidden="1">
      <c r="A169" s="110" t="s">
        <v>455</v>
      </c>
      <c r="B169" s="110"/>
      <c r="C169" s="147" t="s">
        <v>468</v>
      </c>
      <c r="D169" s="174" t="s">
        <v>271</v>
      </c>
      <c r="E169" s="6" t="s">
        <v>614</v>
      </c>
      <c r="F169" s="36">
        <v>0</v>
      </c>
      <c r="G169" s="36">
        <v>7.218271564990304</v>
      </c>
      <c r="H169" s="36">
        <v>26.938956223373534</v>
      </c>
      <c r="I169" s="36">
        <v>53.877912446747061</v>
      </c>
      <c r="J169" s="36">
        <v>80.816868670120613</v>
      </c>
      <c r="K169" s="36">
        <v>100.53755332850386</v>
      </c>
      <c r="L169" s="36">
        <v>107.75582489349416</v>
      </c>
      <c r="M169" s="138" t="str">
        <f t="shared" si="2"/>
        <v>Changement d'usage des terres--Prairies productives_vers_Autres surfaces-kha-TEND</v>
      </c>
      <c r="N169">
        <f>MATCH(M169,'[1]Données Agriculture'!$M:$M,FALSE)</f>
        <v>837</v>
      </c>
      <c r="O169" s="139"/>
    </row>
    <row r="170" spans="1:26" ht="14.25" hidden="1">
      <c r="A170" s="110" t="s">
        <v>455</v>
      </c>
      <c r="B170" s="110"/>
      <c r="C170" s="147" t="s">
        <v>463</v>
      </c>
      <c r="D170" s="174" t="s">
        <v>271</v>
      </c>
      <c r="E170" s="6" t="s">
        <v>614</v>
      </c>
      <c r="F170" s="36">
        <v>0</v>
      </c>
      <c r="G170" s="36">
        <v>50.960154701828877</v>
      </c>
      <c r="H170" s="36">
        <v>190.18588650879545</v>
      </c>
      <c r="I170" s="36">
        <v>380.37177301759084</v>
      </c>
      <c r="J170" s="36">
        <v>570.55765952638637</v>
      </c>
      <c r="K170" s="36">
        <v>709.78339133335305</v>
      </c>
      <c r="L170" s="36">
        <v>760.74354603518191</v>
      </c>
      <c r="M170" s="138" t="str">
        <f t="shared" si="2"/>
        <v>Changement d'usage des terres--Prairies productives_vers_Forêt-kha-TEND</v>
      </c>
      <c r="N170">
        <f>MATCH(M170,'[1]Données Agriculture'!$M:$M,FALSE)</f>
        <v>842</v>
      </c>
      <c r="O170" s="139"/>
      <c r="P170" s="66"/>
    </row>
    <row r="171" spans="1:26" ht="14.25" hidden="1">
      <c r="A171" s="110" t="s">
        <v>455</v>
      </c>
      <c r="B171" s="110"/>
      <c r="C171" s="147" t="s">
        <v>465</v>
      </c>
      <c r="D171" s="174" t="s">
        <v>271</v>
      </c>
      <c r="E171" s="6" t="s">
        <v>614</v>
      </c>
      <c r="F171" s="36">
        <v>0</v>
      </c>
      <c r="G171" s="36">
        <v>3.609135782495152</v>
      </c>
      <c r="H171" s="36">
        <v>13.469478111686767</v>
      </c>
      <c r="I171" s="36">
        <v>26.93895622337353</v>
      </c>
      <c r="J171" s="36">
        <v>40.408434335060306</v>
      </c>
      <c r="K171" s="36">
        <v>50.268776664251931</v>
      </c>
      <c r="L171" s="36">
        <v>53.877912446747082</v>
      </c>
      <c r="M171" s="138" t="str">
        <f t="shared" si="2"/>
        <v>Changement d'usage des terres--Prairies productives_vers_STH peu productives-kha-TEND</v>
      </c>
      <c r="N171">
        <f>MATCH(M171,'[1]Données Agriculture'!$M:$M,FALSE)</f>
        <v>847</v>
      </c>
      <c r="O171" s="139"/>
    </row>
    <row r="172" spans="1:26" ht="14.25" hidden="1">
      <c r="A172" s="110" t="s">
        <v>455</v>
      </c>
      <c r="B172" s="110"/>
      <c r="C172" s="147" t="s">
        <v>466</v>
      </c>
      <c r="D172" s="174" t="s">
        <v>271</v>
      </c>
      <c r="E172" s="6" t="s">
        <v>614</v>
      </c>
      <c r="F172" s="36">
        <v>0</v>
      </c>
      <c r="G172" s="36">
        <v>3.609135782495152</v>
      </c>
      <c r="H172" s="36">
        <v>13.469478111686767</v>
      </c>
      <c r="I172" s="36">
        <v>26.93895622337353</v>
      </c>
      <c r="J172" s="36">
        <v>40.408434335060306</v>
      </c>
      <c r="K172" s="36">
        <v>50.268776664251931</v>
      </c>
      <c r="L172" s="36">
        <v>53.877912446747082</v>
      </c>
      <c r="M172" s="138" t="str">
        <f t="shared" si="2"/>
        <v>Changement d'usage des terres--Prairies productives_vers_Surfaces arables-kha-TEND</v>
      </c>
      <c r="N172">
        <f>MATCH(M172,'[1]Données Agriculture'!$M:$M,FALSE)</f>
        <v>852</v>
      </c>
      <c r="O172" s="139"/>
    </row>
    <row r="173" spans="1:26" ht="14.25" hidden="1">
      <c r="A173" s="110" t="s">
        <v>455</v>
      </c>
      <c r="B173" s="110"/>
      <c r="C173" s="147" t="s">
        <v>467</v>
      </c>
      <c r="D173" s="174" t="s">
        <v>271</v>
      </c>
      <c r="E173" s="6" t="s">
        <v>614</v>
      </c>
      <c r="F173" s="36">
        <v>0</v>
      </c>
      <c r="G173" s="36">
        <v>6.7860178180935478</v>
      </c>
      <c r="H173" s="36">
        <v>25.32576327819282</v>
      </c>
      <c r="I173" s="36">
        <v>50.65152655638564</v>
      </c>
      <c r="J173" s="36">
        <v>75.977289834578471</v>
      </c>
      <c r="K173" s="36">
        <v>94.517035294677768</v>
      </c>
      <c r="L173" s="36">
        <v>101.30305311277131</v>
      </c>
      <c r="M173" s="138" t="str">
        <f t="shared" si="2"/>
        <v>Changement d'usage des terres--Prairies productives_vers_Surfaces artificialisées-kha-TEND</v>
      </c>
      <c r="N173">
        <f>MATCH(M173,'[1]Données Agriculture'!$M:$M,FALSE)</f>
        <v>857</v>
      </c>
      <c r="O173" s="139"/>
    </row>
    <row r="174" spans="1:26" ht="14.25" hidden="1">
      <c r="A174" s="110" t="s">
        <v>455</v>
      </c>
      <c r="B174" s="110"/>
      <c r="C174" s="147" t="s">
        <v>469</v>
      </c>
      <c r="D174" s="174" t="s">
        <v>271</v>
      </c>
      <c r="E174" s="6" t="s">
        <v>614</v>
      </c>
      <c r="F174" s="36">
        <v>0</v>
      </c>
      <c r="G174" s="36">
        <v>0</v>
      </c>
      <c r="H174" s="36">
        <v>0</v>
      </c>
      <c r="I174" s="36">
        <v>0</v>
      </c>
      <c r="J174" s="36">
        <v>0</v>
      </c>
      <c r="K174" s="36">
        <v>0</v>
      </c>
      <c r="L174" s="36">
        <v>0</v>
      </c>
      <c r="M174" s="138" t="str">
        <f t="shared" si="2"/>
        <v>Changement d'usage des terres--Prairies productives_vers_Vignes-kha-TEND</v>
      </c>
      <c r="N174">
        <f>MATCH(M174,'[1]Données Agriculture'!$M:$M,FALSE)</f>
        <v>862</v>
      </c>
      <c r="O174" s="139"/>
    </row>
    <row r="175" spans="1:26" ht="14.25" hidden="1">
      <c r="A175" s="110" t="s">
        <v>455</v>
      </c>
      <c r="B175" s="110"/>
      <c r="C175" s="147" t="s">
        <v>472</v>
      </c>
      <c r="D175" s="174" t="s">
        <v>271</v>
      </c>
      <c r="E175" s="6" t="s">
        <v>614</v>
      </c>
      <c r="F175" s="36">
        <v>1397.1409158751303</v>
      </c>
      <c r="G175" s="36">
        <v>1397.1409158751303</v>
      </c>
      <c r="H175" s="36">
        <v>1397.1409158751303</v>
      </c>
      <c r="I175" s="36">
        <v>1397.1409158751303</v>
      </c>
      <c r="J175" s="36">
        <v>1397.1409158751303</v>
      </c>
      <c r="K175" s="36">
        <v>1397.1409158751303</v>
      </c>
      <c r="L175" s="36">
        <v>1397.1409158751303</v>
      </c>
      <c r="M175" s="138" t="str">
        <f t="shared" si="2"/>
        <v>Changement d'usage des terres--STH peu productives_reste_STH peu productives-kha-TEND</v>
      </c>
      <c r="N175">
        <f>MATCH(M175,'[1]Données Agriculture'!$M:$M,FALSE)</f>
        <v>867</v>
      </c>
      <c r="O175" s="139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 spans="1:26" ht="14.25" hidden="1">
      <c r="A176" s="110" t="s">
        <v>455</v>
      </c>
      <c r="B176" s="110"/>
      <c r="C176" s="147" t="s">
        <v>475</v>
      </c>
      <c r="D176" s="174" t="s">
        <v>271</v>
      </c>
      <c r="E176" s="6" t="s">
        <v>614</v>
      </c>
      <c r="F176" s="36">
        <v>0</v>
      </c>
      <c r="G176" s="36">
        <v>0</v>
      </c>
      <c r="H176" s="36">
        <v>0</v>
      </c>
      <c r="I176" s="36">
        <v>0</v>
      </c>
      <c r="J176" s="36">
        <v>0</v>
      </c>
      <c r="K176" s="36">
        <v>0</v>
      </c>
      <c r="L176" s="36">
        <v>0</v>
      </c>
      <c r="M176" s="138" t="str">
        <f t="shared" si="2"/>
        <v>Changement d'usage des terres--STH peu productives_vers_Autres surfaces-kha-TEND</v>
      </c>
      <c r="N176">
        <f>MATCH(M176,'[1]Données Agriculture'!$M:$M,FALSE)</f>
        <v>872</v>
      </c>
      <c r="O176" s="139"/>
    </row>
    <row r="177" spans="1:26" ht="14.25" hidden="1">
      <c r="A177" s="110" t="s">
        <v>455</v>
      </c>
      <c r="B177" s="110"/>
      <c r="C177" s="147" t="s">
        <v>470</v>
      </c>
      <c r="D177" s="174" t="s">
        <v>271</v>
      </c>
      <c r="E177" s="6" t="s">
        <v>614</v>
      </c>
      <c r="F177" s="36">
        <v>0</v>
      </c>
      <c r="G177" s="36">
        <v>12.962498769279458</v>
      </c>
      <c r="H177" s="36">
        <v>48.376703999999989</v>
      </c>
      <c r="I177" s="36">
        <v>96.753407999999979</v>
      </c>
      <c r="J177" s="36">
        <v>145.130112</v>
      </c>
      <c r="K177" s="36">
        <v>180.54431723072057</v>
      </c>
      <c r="L177" s="36">
        <v>193.50681600000001</v>
      </c>
      <c r="M177" s="138" t="str">
        <f t="shared" si="2"/>
        <v>Changement d'usage des terres--STH peu productives_vers_Forêt-kha-TEND</v>
      </c>
      <c r="N177">
        <f>MATCH(M177,'[1]Données Agriculture'!$M:$M,FALSE)</f>
        <v>877</v>
      </c>
      <c r="O177" s="139"/>
      <c r="P177" s="66"/>
    </row>
    <row r="178" spans="1:26" ht="14.25" hidden="1">
      <c r="A178" s="110" t="s">
        <v>455</v>
      </c>
      <c r="B178" s="110"/>
      <c r="C178" s="147" t="s">
        <v>471</v>
      </c>
      <c r="D178" s="174" t="s">
        <v>271</v>
      </c>
      <c r="E178" s="6" t="s">
        <v>614</v>
      </c>
      <c r="F178" s="36">
        <v>0</v>
      </c>
      <c r="G178" s="36">
        <v>0.21604164615465765</v>
      </c>
      <c r="H178" s="36">
        <v>0.80627839999999984</v>
      </c>
      <c r="I178" s="36">
        <v>1.6125567999999997</v>
      </c>
      <c r="J178" s="36">
        <v>2.4188351999999997</v>
      </c>
      <c r="K178" s="36">
        <v>3.0090719538453428</v>
      </c>
      <c r="L178" s="36">
        <v>3.2251136000000002</v>
      </c>
      <c r="M178" s="138" t="str">
        <f t="shared" si="2"/>
        <v>Changement d'usage des terres--STH peu productives_vers_Prairies productives-kha-TEND</v>
      </c>
      <c r="N178">
        <f>MATCH(M178,'[1]Données Agriculture'!$M:$M,FALSE)</f>
        <v>882</v>
      </c>
      <c r="O178" s="139"/>
    </row>
    <row r="179" spans="1:26" ht="14.25" hidden="1">
      <c r="A179" s="110" t="s">
        <v>455</v>
      </c>
      <c r="B179" s="110"/>
      <c r="C179" s="147" t="s">
        <v>473</v>
      </c>
      <c r="D179" s="174" t="s">
        <v>271</v>
      </c>
      <c r="E179" s="6" t="s">
        <v>614</v>
      </c>
      <c r="F179" s="36">
        <v>0</v>
      </c>
      <c r="G179" s="36">
        <v>0</v>
      </c>
      <c r="H179" s="36">
        <v>0</v>
      </c>
      <c r="I179" s="36">
        <v>0</v>
      </c>
      <c r="J179" s="36">
        <v>0</v>
      </c>
      <c r="K179" s="36">
        <v>0</v>
      </c>
      <c r="L179" s="36">
        <v>0</v>
      </c>
      <c r="M179" s="138" t="str">
        <f t="shared" si="2"/>
        <v>Changement d'usage des terres--STH peu productives_vers_Surfaces arables-kha-TEND</v>
      </c>
      <c r="N179">
        <f>MATCH(M179,'[1]Données Agriculture'!$M:$M,FALSE)</f>
        <v>887</v>
      </c>
      <c r="O179" s="139"/>
      <c r="P179" s="109"/>
    </row>
    <row r="180" spans="1:26" ht="14.25" hidden="1">
      <c r="A180" s="110" t="s">
        <v>455</v>
      </c>
      <c r="B180" s="110"/>
      <c r="C180" s="147" t="s">
        <v>474</v>
      </c>
      <c r="D180" s="174" t="s">
        <v>271</v>
      </c>
      <c r="E180" s="6" t="s">
        <v>614</v>
      </c>
      <c r="F180" s="36">
        <v>0</v>
      </c>
      <c r="G180" s="36">
        <v>1.2515876315896708</v>
      </c>
      <c r="H180" s="36">
        <v>4.6709886312174502</v>
      </c>
      <c r="I180" s="36">
        <v>9.3419772624348987</v>
      </c>
      <c r="J180" s="36">
        <v>14.012965893652352</v>
      </c>
      <c r="K180" s="36">
        <v>17.432366893280136</v>
      </c>
      <c r="L180" s="36">
        <v>18.683954524869804</v>
      </c>
      <c r="M180" s="138" t="str">
        <f t="shared" si="2"/>
        <v>Changement d'usage des terres--STH peu productives_vers_Surfaces artificialisées-kha-TEND</v>
      </c>
      <c r="N180">
        <f>MATCH(M180,'[1]Données Agriculture'!$M:$M,FALSE)</f>
        <v>892</v>
      </c>
      <c r="O180" s="139"/>
    </row>
    <row r="181" spans="1:26" ht="14.25" hidden="1">
      <c r="A181" s="110" t="s">
        <v>455</v>
      </c>
      <c r="B181" s="110"/>
      <c r="C181" s="147" t="s">
        <v>476</v>
      </c>
      <c r="D181" s="174" t="s">
        <v>271</v>
      </c>
      <c r="E181" s="6" t="s">
        <v>614</v>
      </c>
      <c r="F181" s="36">
        <v>0</v>
      </c>
      <c r="G181" s="36">
        <v>0</v>
      </c>
      <c r="H181" s="36">
        <v>0</v>
      </c>
      <c r="I181" s="36">
        <v>0</v>
      </c>
      <c r="J181" s="36">
        <v>0</v>
      </c>
      <c r="K181" s="36">
        <v>0</v>
      </c>
      <c r="L181" s="36">
        <v>0</v>
      </c>
      <c r="M181" s="138" t="str">
        <f t="shared" si="2"/>
        <v>Changement d'usage des terres--STH peu productives_vers_Vignes-kha-TEND</v>
      </c>
      <c r="N181">
        <f>MATCH(M181,'[1]Données Agriculture'!$M:$M,FALSE)</f>
        <v>897</v>
      </c>
      <c r="O181" s="139"/>
    </row>
    <row r="182" spans="1:26" ht="14.25" hidden="1">
      <c r="A182" s="110" t="s">
        <v>455</v>
      </c>
      <c r="B182" s="110"/>
      <c r="C182" s="147" t="s">
        <v>510</v>
      </c>
      <c r="D182" s="174" t="s">
        <v>271</v>
      </c>
      <c r="E182" s="6" t="s">
        <v>614</v>
      </c>
      <c r="F182" s="36">
        <v>3631.7133400000039</v>
      </c>
      <c r="G182" s="36">
        <v>3624.78481356881</v>
      </c>
      <c r="H182" s="36">
        <v>3605.8557273372048</v>
      </c>
      <c r="I182" s="36">
        <v>3579.9981146744058</v>
      </c>
      <c r="J182" s="36">
        <v>3554.1405020116067</v>
      </c>
      <c r="K182" s="36">
        <v>3535.2114157800015</v>
      </c>
      <c r="L182" s="36">
        <v>3528.2828893488077</v>
      </c>
      <c r="M182" s="138" t="str">
        <f t="shared" si="2"/>
        <v>Changement d'usage des terres--Surface_vers_Autres surfaces-kha-TEND</v>
      </c>
      <c r="N182">
        <f>MATCH(M182,'[1]Données Agriculture'!$M:$M,FALSE)</f>
        <v>902</v>
      </c>
      <c r="O182" s="139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 spans="1:26" ht="14.25" hidden="1">
      <c r="A183" s="110" t="s">
        <v>455</v>
      </c>
      <c r="B183" s="110"/>
      <c r="C183" s="147" t="s">
        <v>505</v>
      </c>
      <c r="D183" s="174" t="s">
        <v>271</v>
      </c>
      <c r="E183" s="6" t="s">
        <v>614</v>
      </c>
      <c r="F183" s="36">
        <v>17489.472419999998</v>
      </c>
      <c r="G183" s="36">
        <v>17548.021290752324</v>
      </c>
      <c r="H183" s="36">
        <v>17707.979780373462</v>
      </c>
      <c r="I183" s="36">
        <v>17926.487140746922</v>
      </c>
      <c r="J183" s="36">
        <v>18144.994501120385</v>
      </c>
      <c r="K183" s="36">
        <v>18304.952990741524</v>
      </c>
      <c r="L183" s="36">
        <v>18363.501861493849</v>
      </c>
      <c r="M183" s="138" t="str">
        <f t="shared" si="2"/>
        <v>Changement d'usage des terres--Surface_vers_Forêt-kha-TEND</v>
      </c>
      <c r="N183">
        <f>MATCH(M183,'[1]Données Agriculture'!$M:$M,FALSE)</f>
        <v>907</v>
      </c>
      <c r="O183" s="139"/>
    </row>
    <row r="184" spans="1:26" ht="14.25" hidden="1">
      <c r="A184" s="110" t="s">
        <v>455</v>
      </c>
      <c r="B184" s="110"/>
      <c r="C184" s="147" t="s">
        <v>506</v>
      </c>
      <c r="D184" s="174" t="s">
        <v>271</v>
      </c>
      <c r="E184" s="6" t="s">
        <v>614</v>
      </c>
      <c r="F184" s="36">
        <v>8743.1666000000005</v>
      </c>
      <c r="G184" s="36">
        <v>8679.5285694812501</v>
      </c>
      <c r="H184" s="36">
        <v>8505.6662368104062</v>
      </c>
      <c r="I184" s="36">
        <v>8268.1658736208119</v>
      </c>
      <c r="J184" s="36">
        <v>8030.6655104312167</v>
      </c>
      <c r="K184" s="36">
        <v>7856.8031777603719</v>
      </c>
      <c r="L184" s="36">
        <v>7793.1651472416215</v>
      </c>
      <c r="M184" s="138" t="str">
        <f t="shared" si="2"/>
        <v>Changement d'usage des terres--Surface_vers_Prairies productives-kha-TEND</v>
      </c>
      <c r="N184">
        <f>MATCH(M184,'[1]Données Agriculture'!$M:$M,FALSE)</f>
        <v>912</v>
      </c>
      <c r="O184" s="13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</row>
    <row r="185" spans="1:26" ht="14.25" hidden="1">
      <c r="A185" s="110" t="s">
        <v>455</v>
      </c>
      <c r="B185" s="110"/>
      <c r="C185" s="147" t="s">
        <v>507</v>
      </c>
      <c r="D185" s="174" t="s">
        <v>271</v>
      </c>
      <c r="E185" s="6" t="s">
        <v>614</v>
      </c>
      <c r="F185" s="36">
        <v>1612.5568000000001</v>
      </c>
      <c r="G185" s="36">
        <v>1607.5948148669645</v>
      </c>
      <c r="H185" s="36">
        <v>1594.0384193771101</v>
      </c>
      <c r="I185" s="36">
        <v>1575.5200387542202</v>
      </c>
      <c r="J185" s="36">
        <v>1557.00165813133</v>
      </c>
      <c r="K185" s="36">
        <v>1543.4452626414757</v>
      </c>
      <c r="L185" s="36">
        <v>1538.4832775084401</v>
      </c>
      <c r="M185" s="138" t="str">
        <f t="shared" si="2"/>
        <v>Changement d'usage des terres--Surface_vers_STH peu productives-kha-TEND</v>
      </c>
      <c r="N185">
        <f>MATCH(M185,'[1]Données Agriculture'!$M:$M,FALSE)</f>
        <v>917</v>
      </c>
      <c r="O185" s="139"/>
    </row>
    <row r="186" spans="1:26" ht="14.25" hidden="1">
      <c r="A186" s="110" t="s">
        <v>455</v>
      </c>
      <c r="B186" s="110"/>
      <c r="C186" s="147" t="s">
        <v>508</v>
      </c>
      <c r="D186" s="174" t="s">
        <v>271</v>
      </c>
      <c r="E186" s="6" t="s">
        <v>614</v>
      </c>
      <c r="F186" s="36">
        <v>0</v>
      </c>
      <c r="G186" s="36">
        <v>8.1828460082579113</v>
      </c>
      <c r="H186" s="36">
        <v>30.538797053326562</v>
      </c>
      <c r="I186" s="36">
        <v>61.077594106654942</v>
      </c>
      <c r="J186" s="36">
        <v>91.616391159981504</v>
      </c>
      <c r="K186" s="36">
        <v>113.97234220505379</v>
      </c>
      <c r="L186" s="36">
        <v>122.15518821330988</v>
      </c>
      <c r="M186" s="138" t="str">
        <f t="shared" si="2"/>
        <v>Changement d'usage des terres--Surface_vers_Surfaces arables-kha-TEND</v>
      </c>
      <c r="N186">
        <f>MATCH(M186,'[1]Données Agriculture'!$M:$M,FALSE)</f>
        <v>922</v>
      </c>
      <c r="O186" s="139"/>
      <c r="P186" s="66"/>
    </row>
    <row r="187" spans="1:26" ht="14.25" hidden="1">
      <c r="A187" s="110" t="s">
        <v>455</v>
      </c>
      <c r="B187" s="110"/>
      <c r="C187" s="147" t="s">
        <v>509</v>
      </c>
      <c r="D187" s="174" t="s">
        <v>271</v>
      </c>
      <c r="E187" s="6" t="s">
        <v>614</v>
      </c>
      <c r="F187" s="36">
        <v>0</v>
      </c>
      <c r="G187" s="36">
        <v>8.1828460082579113</v>
      </c>
      <c r="H187" s="36">
        <v>30.538797053326562</v>
      </c>
      <c r="I187" s="36">
        <v>61.077594106654942</v>
      </c>
      <c r="J187" s="36">
        <v>91.616391159981504</v>
      </c>
      <c r="K187" s="36">
        <v>113.97234220505379</v>
      </c>
      <c r="L187" s="36">
        <v>122.15518821330988</v>
      </c>
      <c r="M187" s="138" t="str">
        <f t="shared" si="2"/>
        <v>Changement d'usage des terres--Surface_vers_Surfaces artificialisées-kha-TEND</v>
      </c>
      <c r="N187">
        <f>MATCH(M187,'[1]Données Agriculture'!$M:$M,FALSE)</f>
        <v>927</v>
      </c>
      <c r="O187" s="139"/>
    </row>
    <row r="188" spans="1:26" ht="14.25" hidden="1">
      <c r="A188" s="110" t="s">
        <v>455</v>
      </c>
      <c r="B188" s="110"/>
      <c r="C188" s="147" t="s">
        <v>511</v>
      </c>
      <c r="D188" s="174" t="s">
        <v>271</v>
      </c>
      <c r="E188" s="6" t="s">
        <v>614</v>
      </c>
      <c r="F188" s="36">
        <v>795.54579999999999</v>
      </c>
      <c r="G188" s="36">
        <v>793.69473015995482</v>
      </c>
      <c r="H188" s="36">
        <v>788.63751330859316</v>
      </c>
      <c r="I188" s="36">
        <v>781.72922661718633</v>
      </c>
      <c r="J188" s="36">
        <v>774.82093992577938</v>
      </c>
      <c r="K188" s="36">
        <v>769.76372307441773</v>
      </c>
      <c r="L188" s="36">
        <v>767.91265323437256</v>
      </c>
      <c r="M188" s="138" t="str">
        <f t="shared" si="2"/>
        <v>Changement d'usage des terres--Surface_vers_Vignes-kha-TEND</v>
      </c>
      <c r="N188">
        <f>MATCH(M188,'[1]Données Agriculture'!$M:$M,FALSE)</f>
        <v>932</v>
      </c>
      <c r="O188" s="139"/>
      <c r="P188" s="66"/>
    </row>
    <row r="189" spans="1:26" ht="14.25" hidden="1">
      <c r="A189" s="110" t="s">
        <v>455</v>
      </c>
      <c r="B189" s="110"/>
      <c r="C189" s="147" t="s">
        <v>480</v>
      </c>
      <c r="D189" s="174" t="s">
        <v>271</v>
      </c>
      <c r="E189" s="6" t="s">
        <v>614</v>
      </c>
      <c r="F189" s="36">
        <v>15208.777571860075</v>
      </c>
      <c r="G189" s="36">
        <v>15208.777571860075</v>
      </c>
      <c r="H189" s="36">
        <v>15208.777571860075</v>
      </c>
      <c r="I189" s="36">
        <v>15208.777571860075</v>
      </c>
      <c r="J189" s="36">
        <v>15208.777571860075</v>
      </c>
      <c r="K189" s="36">
        <v>15208.777571860075</v>
      </c>
      <c r="L189" s="36">
        <v>15208.777571860075</v>
      </c>
      <c r="M189" s="138" t="str">
        <f t="shared" si="2"/>
        <v>Changement d'usage des terres--Surfaces arables_reste_Surfaces arables-kha-TEND</v>
      </c>
      <c r="N189">
        <f>MATCH(M189,'[1]Données Agriculture'!$M:$M,FALSE)</f>
        <v>937</v>
      </c>
      <c r="O189" s="139"/>
    </row>
    <row r="190" spans="1:26" ht="14.25" hidden="1">
      <c r="A190" s="110" t="s">
        <v>455</v>
      </c>
      <c r="B190" s="110"/>
      <c r="C190" s="147" t="s">
        <v>482</v>
      </c>
      <c r="D190" s="174" t="s">
        <v>271</v>
      </c>
      <c r="E190" s="6" t="s">
        <v>614</v>
      </c>
      <c r="F190" s="36">
        <v>0</v>
      </c>
      <c r="G190" s="36">
        <v>0</v>
      </c>
      <c r="H190" s="36">
        <v>0</v>
      </c>
      <c r="I190" s="36">
        <v>0</v>
      </c>
      <c r="J190" s="36">
        <v>0</v>
      </c>
      <c r="K190" s="36">
        <v>0</v>
      </c>
      <c r="L190" s="36">
        <v>0</v>
      </c>
      <c r="M190" s="138" t="str">
        <f t="shared" si="2"/>
        <v>Changement d'usage des terres--Surfaces arables_vers_Autres surfaces-kha-TEND</v>
      </c>
      <c r="N190">
        <f>MATCH(M190,'[1]Données Agriculture'!$M:$M,FALSE)</f>
        <v>942</v>
      </c>
      <c r="O190" s="139"/>
    </row>
    <row r="191" spans="1:26" ht="14.25" hidden="1">
      <c r="A191" s="110" t="s">
        <v>455</v>
      </c>
      <c r="B191" s="110"/>
      <c r="C191" s="147" t="s">
        <v>477</v>
      </c>
      <c r="D191" s="174" t="s">
        <v>271</v>
      </c>
      <c r="E191" s="6" t="s">
        <v>614</v>
      </c>
      <c r="F191" s="36">
        <v>0</v>
      </c>
      <c r="G191" s="36">
        <v>7.8258739678798506</v>
      </c>
      <c r="H191" s="36">
        <v>29.206559261758258</v>
      </c>
      <c r="I191" s="36">
        <v>58.413118523516509</v>
      </c>
      <c r="J191" s="36">
        <v>87.619677785274789</v>
      </c>
      <c r="K191" s="36">
        <v>109.00036307915322</v>
      </c>
      <c r="L191" s="36">
        <v>116.82623704703306</v>
      </c>
      <c r="M191" s="138" t="str">
        <f t="shared" si="2"/>
        <v>Changement d'usage des terres--Surfaces arables_vers_Forêt-kha-TEND</v>
      </c>
      <c r="N191">
        <f>MATCH(M191,'[1]Données Agriculture'!$M:$M,FALSE)</f>
        <v>947</v>
      </c>
      <c r="O191" s="139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 spans="1:26" ht="14.25" hidden="1">
      <c r="A192" s="110" t="s">
        <v>455</v>
      </c>
      <c r="B192" s="110"/>
      <c r="C192" s="147" t="s">
        <v>478</v>
      </c>
      <c r="D192" s="174" t="s">
        <v>271</v>
      </c>
      <c r="E192" s="6" t="s">
        <v>614</v>
      </c>
      <c r="F192" s="36">
        <v>0</v>
      </c>
      <c r="G192" s="36">
        <v>3.169147007863105</v>
      </c>
      <c r="H192" s="36">
        <v>11.827417649999996</v>
      </c>
      <c r="I192" s="36">
        <v>23.654835299999988</v>
      </c>
      <c r="J192" s="36">
        <v>35.482252949999989</v>
      </c>
      <c r="K192" s="36">
        <v>44.140523592136887</v>
      </c>
      <c r="L192" s="36">
        <v>47.30967059999999</v>
      </c>
      <c r="M192" s="138" t="str">
        <f t="shared" si="2"/>
        <v>Changement d'usage des terres--Surfaces arables_vers_Prairies productives-kha-TEND</v>
      </c>
      <c r="N192">
        <f>MATCH(M192,'[1]Données Agriculture'!$M:$M,FALSE)</f>
        <v>952</v>
      </c>
      <c r="O192" s="139"/>
    </row>
    <row r="193" spans="1:26" ht="14.25" hidden="1">
      <c r="A193" s="110" t="s">
        <v>455</v>
      </c>
      <c r="B193" s="110"/>
      <c r="C193" s="147" t="s">
        <v>479</v>
      </c>
      <c r="D193" s="174" t="s">
        <v>271</v>
      </c>
      <c r="E193" s="6" t="s">
        <v>614</v>
      </c>
      <c r="F193" s="36">
        <v>0</v>
      </c>
      <c r="G193" s="36">
        <v>2.112764671908737</v>
      </c>
      <c r="H193" s="36">
        <v>7.8849450999999968</v>
      </c>
      <c r="I193" s="36">
        <v>15.769890199999992</v>
      </c>
      <c r="J193" s="36">
        <v>23.654835299999991</v>
      </c>
      <c r="K193" s="36">
        <v>29.427015728091259</v>
      </c>
      <c r="L193" s="36">
        <v>31.539780399999994</v>
      </c>
      <c r="M193" s="138" t="str">
        <f t="shared" si="2"/>
        <v>Changement d'usage des terres--Surfaces arables_vers_STH peu productives-kha-TEND</v>
      </c>
      <c r="N193">
        <f>MATCH(M193,'[1]Données Agriculture'!$M:$M,FALSE)</f>
        <v>957</v>
      </c>
      <c r="O193" s="139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 spans="1:26" ht="14.25" hidden="1">
      <c r="A194" s="110" t="s">
        <v>455</v>
      </c>
      <c r="B194" s="110"/>
      <c r="C194" s="147" t="s">
        <v>481</v>
      </c>
      <c r="D194" s="174" t="s">
        <v>271</v>
      </c>
      <c r="E194" s="6" t="s">
        <v>614</v>
      </c>
      <c r="F194" s="36">
        <v>0</v>
      </c>
      <c r="G194" s="36">
        <v>24.479633245597491</v>
      </c>
      <c r="H194" s="36">
        <v>91.359235023222084</v>
      </c>
      <c r="I194" s="36">
        <v>182.71847004644414</v>
      </c>
      <c r="J194" s="36">
        <v>274.07770506966625</v>
      </c>
      <c r="K194" s="36">
        <v>340.95730684729091</v>
      </c>
      <c r="L194" s="36">
        <v>365.43694009288839</v>
      </c>
      <c r="M194" s="138" t="str">
        <f t="shared" ref="M194:M257" si="3">A194&amp;"-"&amp;B194&amp;"-"&amp;C194&amp;"-"&amp;D194&amp;"-"&amp;E194</f>
        <v>Changement d'usage des terres--Surfaces arables_vers_Surfaces artificialisées-kha-TEND</v>
      </c>
      <c r="N194">
        <f>MATCH(M194,'[1]Données Agriculture'!$M:$M,FALSE)</f>
        <v>962</v>
      </c>
      <c r="O194" s="139"/>
    </row>
    <row r="195" spans="1:26" ht="14.25" hidden="1">
      <c r="A195" s="110" t="s">
        <v>455</v>
      </c>
      <c r="B195" s="110"/>
      <c r="C195" s="147" t="s">
        <v>483</v>
      </c>
      <c r="D195" s="174" t="s">
        <v>271</v>
      </c>
      <c r="E195" s="6" t="s">
        <v>614</v>
      </c>
      <c r="F195" s="36">
        <v>0</v>
      </c>
      <c r="G195" s="36">
        <v>0</v>
      </c>
      <c r="H195" s="36">
        <v>0</v>
      </c>
      <c r="I195" s="36">
        <v>0</v>
      </c>
      <c r="J195" s="36">
        <v>0</v>
      </c>
      <c r="K195" s="36">
        <v>0</v>
      </c>
      <c r="L195" s="36">
        <v>0</v>
      </c>
      <c r="M195" s="138" t="str">
        <f t="shared" si="3"/>
        <v>Changement d'usage des terres--Surfaces arables_vers_Vignes-kha-TEND</v>
      </c>
      <c r="N195">
        <f>MATCH(M195,'[1]Données Agriculture'!$M:$M,FALSE)</f>
        <v>967</v>
      </c>
      <c r="O195" s="139"/>
      <c r="P195" s="66"/>
    </row>
    <row r="196" spans="1:26" ht="14.25" hidden="1">
      <c r="A196" s="110" t="s">
        <v>455</v>
      </c>
      <c r="B196" s="110"/>
      <c r="C196" s="147" t="s">
        <v>488</v>
      </c>
      <c r="D196" s="174" t="s">
        <v>271</v>
      </c>
      <c r="E196" s="6" t="s">
        <v>614</v>
      </c>
      <c r="F196" s="36">
        <v>5124.0232764000002</v>
      </c>
      <c r="G196" s="36">
        <v>5124.0232764000002</v>
      </c>
      <c r="H196" s="36">
        <v>5124.0232764000002</v>
      </c>
      <c r="I196" s="36">
        <v>5124.0232764000002</v>
      </c>
      <c r="J196" s="36">
        <v>5124.0232764000002</v>
      </c>
      <c r="K196" s="36">
        <v>5124.0232764000002</v>
      </c>
      <c r="L196" s="36">
        <v>5124.0232764000002</v>
      </c>
      <c r="M196" s="138" t="str">
        <f t="shared" si="3"/>
        <v>Changement d'usage des terres--Surfaces artificialisées_reste_Surfaces artificialisées-kha-TEND</v>
      </c>
      <c r="N196">
        <f>MATCH(M196,'[1]Données Agriculture'!$M:$M,FALSE)</f>
        <v>972</v>
      </c>
      <c r="O196" s="139"/>
    </row>
    <row r="197" spans="1:26" ht="14.25" hidden="1">
      <c r="A197" s="110" t="s">
        <v>455</v>
      </c>
      <c r="B197" s="110"/>
      <c r="C197" s="147" t="s">
        <v>489</v>
      </c>
      <c r="D197" s="174" t="s">
        <v>271</v>
      </c>
      <c r="E197" s="6" t="s">
        <v>614</v>
      </c>
      <c r="F197" s="36">
        <v>0</v>
      </c>
      <c r="G197" s="36">
        <v>0</v>
      </c>
      <c r="H197" s="36">
        <v>0</v>
      </c>
      <c r="I197" s="36">
        <v>0</v>
      </c>
      <c r="J197" s="36">
        <v>0</v>
      </c>
      <c r="K197" s="36">
        <v>0</v>
      </c>
      <c r="L197" s="36">
        <v>0</v>
      </c>
      <c r="M197" s="138" t="str">
        <f t="shared" si="3"/>
        <v>Changement d'usage des terres--Surfaces artificialisées_vers_Autres surfaces-kha-TEND</v>
      </c>
      <c r="N197">
        <f>MATCH(M197,'[1]Données Agriculture'!$M:$M,FALSE)</f>
        <v>977</v>
      </c>
      <c r="O197" s="139"/>
    </row>
    <row r="198" spans="1:26" ht="14.25" hidden="1">
      <c r="A198" s="110" t="s">
        <v>455</v>
      </c>
      <c r="B198" s="110"/>
      <c r="C198" s="147" t="s">
        <v>484</v>
      </c>
      <c r="D198" s="174" t="s">
        <v>271</v>
      </c>
      <c r="E198" s="6" t="s">
        <v>614</v>
      </c>
      <c r="F198" s="36">
        <v>0</v>
      </c>
      <c r="G198" s="36">
        <v>0.51615710485325372</v>
      </c>
      <c r="H198" s="36">
        <v>1.9263245399999995</v>
      </c>
      <c r="I198" s="36">
        <v>3.8526490799999986</v>
      </c>
      <c r="J198" s="36">
        <v>5.7789736199999995</v>
      </c>
      <c r="K198" s="36">
        <v>7.189141055146747</v>
      </c>
      <c r="L198" s="36">
        <v>7.7052981599999999</v>
      </c>
      <c r="M198" s="138" t="str">
        <f t="shared" si="3"/>
        <v>Changement d'usage des terres--Surfaces artificialisées_vers_Forêt-kha-TEND</v>
      </c>
      <c r="N198">
        <f>MATCH(M198,'[1]Données Agriculture'!$M:$M,FALSE)</f>
        <v>982</v>
      </c>
      <c r="O198" s="139"/>
    </row>
    <row r="199" spans="1:26" ht="14.25" hidden="1">
      <c r="A199" s="110" t="s">
        <v>455</v>
      </c>
      <c r="B199" s="110"/>
      <c r="C199" s="147" t="s">
        <v>485</v>
      </c>
      <c r="D199" s="174" t="s">
        <v>271</v>
      </c>
      <c r="E199" s="6" t="s">
        <v>614</v>
      </c>
      <c r="F199" s="36">
        <v>0</v>
      </c>
      <c r="G199" s="36">
        <v>0</v>
      </c>
      <c r="H199" s="36">
        <v>0</v>
      </c>
      <c r="I199" s="36">
        <v>0</v>
      </c>
      <c r="J199" s="36">
        <v>0</v>
      </c>
      <c r="K199" s="36">
        <v>0</v>
      </c>
      <c r="L199" s="36">
        <v>0</v>
      </c>
      <c r="M199" s="138" t="str">
        <f t="shared" si="3"/>
        <v>Changement d'usage des terres--Surfaces artificialisées_vers_Prairies productives-kha-TEND</v>
      </c>
      <c r="N199">
        <f>MATCH(M199,'[1]Données Agriculture'!$M:$M,FALSE)</f>
        <v>987</v>
      </c>
      <c r="O199" s="139"/>
    </row>
    <row r="200" spans="1:26" ht="14.25" hidden="1">
      <c r="A200" s="110" t="s">
        <v>455</v>
      </c>
      <c r="B200" s="110"/>
      <c r="C200" s="147" t="s">
        <v>486</v>
      </c>
      <c r="D200" s="174" t="s">
        <v>271</v>
      </c>
      <c r="E200" s="6" t="s">
        <v>614</v>
      </c>
      <c r="F200" s="36">
        <v>0</v>
      </c>
      <c r="G200" s="36">
        <v>0.34410473656883578</v>
      </c>
      <c r="H200" s="36">
        <v>1.2842163599999996</v>
      </c>
      <c r="I200" s="36">
        <v>2.5684327199999988</v>
      </c>
      <c r="J200" s="36">
        <v>3.8526490799999991</v>
      </c>
      <c r="K200" s="36">
        <v>4.7927607034311634</v>
      </c>
      <c r="L200" s="36">
        <v>5.1368654399999993</v>
      </c>
      <c r="M200" s="138" t="str">
        <f t="shared" si="3"/>
        <v>Changement d'usage des terres--Surfaces artificialisées_vers_STH peu productives-kha-TEND</v>
      </c>
      <c r="N200">
        <f>MATCH(M200,'[1]Données Agriculture'!$M:$M,FALSE)</f>
        <v>992</v>
      </c>
      <c r="O200" s="139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 spans="1:26" ht="14.25" hidden="1">
      <c r="A201" s="110" t="s">
        <v>455</v>
      </c>
      <c r="B201" s="110"/>
      <c r="C201" s="147" t="s">
        <v>487</v>
      </c>
      <c r="D201" s="174" t="s">
        <v>271</v>
      </c>
      <c r="E201" s="6" t="s">
        <v>614</v>
      </c>
      <c r="F201" s="36">
        <v>0</v>
      </c>
      <c r="G201" s="36">
        <v>0</v>
      </c>
      <c r="H201" s="36">
        <v>0</v>
      </c>
      <c r="I201" s="36">
        <v>0</v>
      </c>
      <c r="J201" s="36">
        <v>0</v>
      </c>
      <c r="K201" s="36">
        <v>0</v>
      </c>
      <c r="L201" s="36">
        <v>0</v>
      </c>
      <c r="M201" s="138" t="str">
        <f t="shared" si="3"/>
        <v>Changement d'usage des terres--Surfaces artificialisées_vers_Surfaces arables-kha-TEND</v>
      </c>
      <c r="N201">
        <f>MATCH(M201,'[1]Données Agriculture'!$M:$M,FALSE)</f>
        <v>997</v>
      </c>
      <c r="O201" s="139"/>
    </row>
    <row r="202" spans="1:26" ht="14.25" hidden="1">
      <c r="A202" s="110" t="s">
        <v>455</v>
      </c>
      <c r="B202" s="110"/>
      <c r="C202" s="147" t="s">
        <v>490</v>
      </c>
      <c r="D202" s="174" t="s">
        <v>271</v>
      </c>
      <c r="E202" s="6" t="s">
        <v>614</v>
      </c>
      <c r="F202" s="36">
        <v>0</v>
      </c>
      <c r="G202" s="36">
        <v>0</v>
      </c>
      <c r="H202" s="36">
        <v>0</v>
      </c>
      <c r="I202" s="36">
        <v>0</v>
      </c>
      <c r="J202" s="36">
        <v>0</v>
      </c>
      <c r="K202" s="36">
        <v>0</v>
      </c>
      <c r="L202" s="36">
        <v>0</v>
      </c>
      <c r="M202" s="138" t="str">
        <f t="shared" si="3"/>
        <v>Changement d'usage des terres--Surfaces artificialisées_vers_Vignes-kha-TEND</v>
      </c>
      <c r="N202">
        <f>MATCH(M202,'[1]Données Agriculture'!$M:$M,FALSE)</f>
        <v>1002</v>
      </c>
      <c r="O202" s="139"/>
      <c r="P202" s="66"/>
    </row>
    <row r="203" spans="1:26" ht="14.25" hidden="1">
      <c r="A203" s="110" t="s">
        <v>455</v>
      </c>
      <c r="B203" s="110"/>
      <c r="C203" s="147" t="s">
        <v>504</v>
      </c>
      <c r="D203" s="174" t="s">
        <v>271</v>
      </c>
      <c r="E203" s="6" t="s">
        <v>614</v>
      </c>
      <c r="F203" s="36">
        <v>767.91265323437256</v>
      </c>
      <c r="G203" s="36">
        <v>767.91265323437256</v>
      </c>
      <c r="H203" s="36">
        <v>767.91265323437256</v>
      </c>
      <c r="I203" s="36">
        <v>767.91265323437256</v>
      </c>
      <c r="J203" s="36">
        <v>767.91265323437256</v>
      </c>
      <c r="K203" s="36">
        <v>767.91265323437256</v>
      </c>
      <c r="L203" s="36">
        <v>767.91265323437256</v>
      </c>
      <c r="M203" s="138" t="str">
        <f t="shared" si="3"/>
        <v>Changement d'usage des terres--Vignes_reste_Vignes-kha-TEND</v>
      </c>
      <c r="N203">
        <f>MATCH(M203,'[1]Données Agriculture'!$M:$M,FALSE)</f>
        <v>1007</v>
      </c>
      <c r="O203" s="139"/>
    </row>
    <row r="204" spans="1:26" ht="14.25" hidden="1">
      <c r="A204" s="110" t="s">
        <v>455</v>
      </c>
      <c r="B204" s="110"/>
      <c r="C204" s="147" t="s">
        <v>503</v>
      </c>
      <c r="D204" s="174" t="s">
        <v>271</v>
      </c>
      <c r="E204" s="6" t="s">
        <v>614</v>
      </c>
      <c r="F204" s="36">
        <v>0</v>
      </c>
      <c r="G204" s="36">
        <v>0.92553492002255977</v>
      </c>
      <c r="H204" s="36">
        <v>3.454143345703391</v>
      </c>
      <c r="I204" s="36">
        <v>6.9082866914067811</v>
      </c>
      <c r="J204" s="36">
        <v>10.362430037110174</v>
      </c>
      <c r="K204" s="36">
        <v>12.891038462791009</v>
      </c>
      <c r="L204" s="36">
        <v>13.816573382813568</v>
      </c>
      <c r="M204" s="138" t="str">
        <f t="shared" si="3"/>
        <v>Changement d'usage des terres--Vignes_vers_Autres surfaces-kha-TEND</v>
      </c>
      <c r="N204">
        <f>MATCH(M204,'[1]Données Agriculture'!$M:$M,FALSE)</f>
        <v>1012</v>
      </c>
      <c r="O204" s="139"/>
      <c r="P204" s="109"/>
    </row>
    <row r="205" spans="1:26" ht="14.25" hidden="1">
      <c r="A205" s="110" t="s">
        <v>455</v>
      </c>
      <c r="B205" s="110"/>
      <c r="C205" s="147" t="s">
        <v>498</v>
      </c>
      <c r="D205" s="174" t="s">
        <v>271</v>
      </c>
      <c r="E205" s="6" t="s">
        <v>614</v>
      </c>
      <c r="F205" s="36">
        <v>0</v>
      </c>
      <c r="G205" s="36">
        <v>0.18510698400451372</v>
      </c>
      <c r="H205" s="36">
        <v>0.69082866914068486</v>
      </c>
      <c r="I205" s="36">
        <v>1.3816573382813695</v>
      </c>
      <c r="J205" s="36">
        <v>2.0724860074220546</v>
      </c>
      <c r="K205" s="36">
        <v>2.5782076925582262</v>
      </c>
      <c r="L205" s="36">
        <v>2.7633146765627399</v>
      </c>
      <c r="M205" s="138" t="str">
        <f t="shared" si="3"/>
        <v>Changement d'usage des terres--Vignes_vers_Forêt-kha-TEND</v>
      </c>
      <c r="N205">
        <f>MATCH(M205,'[1]Données Agriculture'!$M:$M,FALSE)</f>
        <v>1017</v>
      </c>
      <c r="O205" s="139"/>
    </row>
    <row r="206" spans="1:26" ht="14.25" hidden="1">
      <c r="A206" s="110" t="s">
        <v>455</v>
      </c>
      <c r="B206" s="110"/>
      <c r="C206" s="147" t="s">
        <v>499</v>
      </c>
      <c r="D206" s="174" t="s">
        <v>271</v>
      </c>
      <c r="E206" s="6" t="s">
        <v>614</v>
      </c>
      <c r="F206" s="36">
        <v>0</v>
      </c>
      <c r="G206" s="36">
        <v>0.18510698400451372</v>
      </c>
      <c r="H206" s="36">
        <v>0.69082866914068486</v>
      </c>
      <c r="I206" s="36">
        <v>1.3816573382813695</v>
      </c>
      <c r="J206" s="36">
        <v>2.0724860074220546</v>
      </c>
      <c r="K206" s="36">
        <v>2.5782076925582262</v>
      </c>
      <c r="L206" s="36">
        <v>2.7633146765627399</v>
      </c>
      <c r="M206" s="138" t="str">
        <f t="shared" si="3"/>
        <v>Changement d'usage des terres--Vignes_vers_Prairies productives-kha-TEND</v>
      </c>
      <c r="N206">
        <f>MATCH(M206,'[1]Données Agriculture'!$M:$M,FALSE)</f>
        <v>1022</v>
      </c>
      <c r="O206" s="139"/>
    </row>
    <row r="207" spans="1:26" ht="14.25" hidden="1">
      <c r="A207" s="110" t="s">
        <v>455</v>
      </c>
      <c r="B207" s="110"/>
      <c r="C207" s="147" t="s">
        <v>500</v>
      </c>
      <c r="D207" s="174" t="s">
        <v>271</v>
      </c>
      <c r="E207" s="6" t="s">
        <v>614</v>
      </c>
      <c r="F207" s="36">
        <v>0</v>
      </c>
      <c r="G207" s="36">
        <v>0.18510698400451372</v>
      </c>
      <c r="H207" s="36">
        <v>0.69082866914068486</v>
      </c>
      <c r="I207" s="36">
        <v>1.3816573382813695</v>
      </c>
      <c r="J207" s="36">
        <v>2.0724860074220546</v>
      </c>
      <c r="K207" s="36">
        <v>2.5782076925582262</v>
      </c>
      <c r="L207" s="36">
        <v>2.7633146765627399</v>
      </c>
      <c r="M207" s="138" t="str">
        <f t="shared" si="3"/>
        <v>Changement d'usage des terres--Vignes_vers_STH peu productives-kha-TEND</v>
      </c>
      <c r="N207">
        <f>MATCH(M207,'[1]Données Agriculture'!$M:$M,FALSE)</f>
        <v>1027</v>
      </c>
      <c r="O207" s="139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 spans="1:26" ht="14.25" hidden="1">
      <c r="A208" s="110" t="s">
        <v>455</v>
      </c>
      <c r="B208" s="110"/>
      <c r="C208" s="147" t="s">
        <v>501</v>
      </c>
      <c r="D208" s="174" t="s">
        <v>271</v>
      </c>
      <c r="E208" s="6" t="s">
        <v>614</v>
      </c>
      <c r="F208" s="36">
        <v>0</v>
      </c>
      <c r="G208" s="36">
        <v>0.18510698400451372</v>
      </c>
      <c r="H208" s="36">
        <v>0.69082866914068486</v>
      </c>
      <c r="I208" s="36">
        <v>1.3816573382813695</v>
      </c>
      <c r="J208" s="36">
        <v>2.0724860074220546</v>
      </c>
      <c r="K208" s="36">
        <v>2.5782076925582262</v>
      </c>
      <c r="L208" s="36">
        <v>2.7633146765627399</v>
      </c>
      <c r="M208" s="138" t="str">
        <f t="shared" si="3"/>
        <v>Changement d'usage des terres--Vignes_vers_Surfaces arables-kha-TEND</v>
      </c>
      <c r="N208">
        <f>MATCH(M208,'[1]Données Agriculture'!$M:$M,FALSE)</f>
        <v>1032</v>
      </c>
      <c r="O208" s="139"/>
    </row>
    <row r="209" spans="1:26" ht="14.25" hidden="1">
      <c r="A209" s="110" t="s">
        <v>455</v>
      </c>
      <c r="B209" s="110"/>
      <c r="C209" s="147" t="s">
        <v>502</v>
      </c>
      <c r="D209" s="174" t="s">
        <v>271</v>
      </c>
      <c r="E209" s="6" t="s">
        <v>614</v>
      </c>
      <c r="F209" s="36">
        <v>0</v>
      </c>
      <c r="G209" s="36">
        <v>0.18510698400451372</v>
      </c>
      <c r="H209" s="36">
        <v>0.69082866914068486</v>
      </c>
      <c r="I209" s="36">
        <v>1.3816573382813695</v>
      </c>
      <c r="J209" s="36">
        <v>2.0724860074220546</v>
      </c>
      <c r="K209" s="36">
        <v>2.5782076925582262</v>
      </c>
      <c r="L209" s="36">
        <v>2.7633146765627399</v>
      </c>
      <c r="M209" s="138" t="str">
        <f t="shared" si="3"/>
        <v>Changement d'usage des terres--Vignes_vers_Surfaces artificialisées-kha-TEND</v>
      </c>
      <c r="N209">
        <f>MATCH(M209,'[1]Données Agriculture'!$M:$M,FALSE)</f>
        <v>1037</v>
      </c>
      <c r="O209" s="13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</row>
    <row r="210" spans="1:26" ht="14.25" hidden="1">
      <c r="A210" s="110" t="s">
        <v>112</v>
      </c>
      <c r="B210" s="110" t="s">
        <v>113</v>
      </c>
      <c r="C210" s="151" t="s">
        <v>658</v>
      </c>
      <c r="D210" s="175" t="s">
        <v>115</v>
      </c>
      <c r="E210" s="6" t="s">
        <v>614</v>
      </c>
      <c r="F210" s="8">
        <v>145.64910800000001</v>
      </c>
      <c r="G210" s="8">
        <v>147.32198410464738</v>
      </c>
      <c r="H210" s="8">
        <v>150.83316370312505</v>
      </c>
      <c r="I210" s="8">
        <v>153.12342322916683</v>
      </c>
      <c r="J210" s="8">
        <v>152.51988657812521</v>
      </c>
      <c r="K210" s="8">
        <v>150.24347382243627</v>
      </c>
      <c r="L210" s="8">
        <v>149.0225537500003</v>
      </c>
      <c r="M210" s="138" t="str">
        <f t="shared" si="3"/>
        <v>Cheptels-Productions Animales-dont porc bio-Milliers effectifs-TEND</v>
      </c>
      <c r="N210" t="e">
        <f>MATCH(M210,'[1]Données Agriculture'!$M:$M,FALSE)</f>
        <v>#N/A</v>
      </c>
      <c r="O210" s="139"/>
    </row>
    <row r="211" spans="1:26" ht="14.25" hidden="1">
      <c r="A211" s="110" t="s">
        <v>112</v>
      </c>
      <c r="B211" s="110" t="s">
        <v>113</v>
      </c>
      <c r="C211" s="151" t="s">
        <v>656</v>
      </c>
      <c r="D211" s="175" t="s">
        <v>115</v>
      </c>
      <c r="E211" s="6" t="s">
        <v>614</v>
      </c>
      <c r="F211" s="8">
        <v>6991.1571840000006</v>
      </c>
      <c r="G211" s="8">
        <v>6823.1844870497835</v>
      </c>
      <c r="H211" s="8">
        <v>6368.511356354169</v>
      </c>
      <c r="I211" s="8">
        <v>5757.4407134166722</v>
      </c>
      <c r="J211" s="8">
        <v>5157.9452551875074</v>
      </c>
      <c r="K211" s="8">
        <v>4726.4224939085598</v>
      </c>
      <c r="L211" s="8">
        <v>4570.0249816666765</v>
      </c>
      <c r="M211" s="138" t="str">
        <f t="shared" si="3"/>
        <v>Cheptels-Productions Animales-dont porc conventionnel-Milliers effectifs-TEND</v>
      </c>
      <c r="N211" t="e">
        <f>MATCH(M211,'[1]Données Agriculture'!$M:$M,FALSE)</f>
        <v>#N/A</v>
      </c>
      <c r="O211" s="139"/>
      <c r="P211" s="66"/>
    </row>
    <row r="212" spans="1:26" ht="14.25" hidden="1">
      <c r="A212" s="110" t="s">
        <v>112</v>
      </c>
      <c r="B212" s="110" t="s">
        <v>113</v>
      </c>
      <c r="C212" s="151" t="s">
        <v>657</v>
      </c>
      <c r="D212" s="175" t="s">
        <v>115</v>
      </c>
      <c r="E212" s="6" t="s">
        <v>614</v>
      </c>
      <c r="F212" s="8">
        <v>145.64910800000001</v>
      </c>
      <c r="G212" s="8">
        <v>156.87085910362003</v>
      </c>
      <c r="H212" s="8">
        <v>184.35164452604175</v>
      </c>
      <c r="I212" s="8">
        <v>214.37279252083351</v>
      </c>
      <c r="J212" s="8">
        <v>235.71255198437532</v>
      </c>
      <c r="K212" s="8">
        <v>245.83056034429717</v>
      </c>
      <c r="L212" s="8">
        <v>248.37092291666718</v>
      </c>
      <c r="M212" s="138" t="str">
        <f t="shared" si="3"/>
        <v>Cheptels-Productions Animales-dont porc label-Milliers effectifs-TEND</v>
      </c>
      <c r="N212" t="e">
        <f>MATCH(M212,'[1]Données Agriculture'!$M:$M,FALSE)</f>
        <v>#N/A</v>
      </c>
      <c r="O212" s="139"/>
    </row>
    <row r="213" spans="1:26" ht="14.25" hidden="1">
      <c r="A213" s="110" t="s">
        <v>112</v>
      </c>
      <c r="B213" s="110" t="s">
        <v>113</v>
      </c>
      <c r="C213" s="151" t="s">
        <v>120</v>
      </c>
      <c r="D213" s="175" t="s">
        <v>115</v>
      </c>
      <c r="E213" s="6" t="s">
        <v>614</v>
      </c>
      <c r="F213" s="8">
        <v>44576.34</v>
      </c>
      <c r="G213" s="8">
        <v>43647.743255714318</v>
      </c>
      <c r="H213" s="8">
        <v>41160.377819940448</v>
      </c>
      <c r="I213" s="8">
        <v>37879.947351190451</v>
      </c>
      <c r="J213" s="8">
        <v>34735.048593749954</v>
      </c>
      <c r="K213" s="8">
        <v>32518.746580595143</v>
      </c>
      <c r="L213" s="8">
        <v>31725.681547618991</v>
      </c>
      <c r="M213" s="138" t="str">
        <f t="shared" si="3"/>
        <v>Cheptels-Productions Animales-dont poulet export-Milliers effectifs-TEND</v>
      </c>
      <c r="N213">
        <f>MATCH(M213,'[1]Données Agriculture'!$M:$M,FALSE)</f>
        <v>1057</v>
      </c>
      <c r="O213" s="139"/>
      <c r="P213" s="77"/>
    </row>
    <row r="214" spans="1:26" ht="14.25" hidden="1">
      <c r="A214" s="110" t="s">
        <v>112</v>
      </c>
      <c r="B214" s="110" t="s">
        <v>113</v>
      </c>
      <c r="C214" s="151" t="s">
        <v>117</v>
      </c>
      <c r="D214" s="175" t="s">
        <v>115</v>
      </c>
      <c r="E214" s="6" t="s">
        <v>614</v>
      </c>
      <c r="F214" s="8">
        <v>56463.363999999994</v>
      </c>
      <c r="G214" s="8">
        <v>55615.68105267502</v>
      </c>
      <c r="H214" s="8">
        <v>53329.533001488067</v>
      </c>
      <c r="I214" s="8">
        <v>50277.021029761861</v>
      </c>
      <c r="J214" s="8">
        <v>47305.828084821362</v>
      </c>
      <c r="K214" s="8">
        <v>45182.318087205844</v>
      </c>
      <c r="L214" s="8">
        <v>44415.954166666583</v>
      </c>
      <c r="M214" s="138" t="str">
        <f t="shared" si="3"/>
        <v>Cheptels-Productions Animales-dont poulet standard-Milliers effectifs-TEND</v>
      </c>
      <c r="N214">
        <f>MATCH(M214,'[1]Données Agriculture'!$M:$M,FALSE)</f>
        <v>1062</v>
      </c>
      <c r="O214" s="139"/>
    </row>
    <row r="215" spans="1:26" ht="14.25" hidden="1">
      <c r="A215" s="110" t="s">
        <v>112</v>
      </c>
      <c r="B215" s="110" t="s">
        <v>113</v>
      </c>
      <c r="C215" s="151" t="s">
        <v>119</v>
      </c>
      <c r="D215" s="175" t="s">
        <v>115</v>
      </c>
      <c r="E215" s="6" t="s">
        <v>614</v>
      </c>
      <c r="F215" s="8">
        <v>10401.146000000001</v>
      </c>
      <c r="G215" s="8">
        <v>11087.957313784791</v>
      </c>
      <c r="H215" s="8">
        <v>12884.987839285706</v>
      </c>
      <c r="I215" s="8">
        <v>15151.978940476176</v>
      </c>
      <c r="J215" s="8">
        <v>17202.119303571406</v>
      </c>
      <c r="K215" s="8">
        <v>18565.448352881842</v>
      </c>
      <c r="L215" s="8">
        <v>19035.408928571393</v>
      </c>
      <c r="M215" s="138" t="str">
        <f t="shared" si="3"/>
        <v>Cheptels-Productions Animales-dont poulets bio-Milliers effectifs-TEND</v>
      </c>
      <c r="N215">
        <f>MATCH(M215,'[1]Données Agriculture'!$M:$M,FALSE)</f>
        <v>1067</v>
      </c>
      <c r="O215" s="139"/>
    </row>
    <row r="216" spans="1:26" ht="14.25" hidden="1">
      <c r="A216" s="110" t="s">
        <v>112</v>
      </c>
      <c r="B216" s="110" t="s">
        <v>113</v>
      </c>
      <c r="C216" s="151" t="s">
        <v>118</v>
      </c>
      <c r="D216" s="175" t="s">
        <v>115</v>
      </c>
      <c r="E216" s="6" t="s">
        <v>614</v>
      </c>
      <c r="F216" s="8">
        <v>37146.949999999997</v>
      </c>
      <c r="G216" s="8">
        <v>36783.793874058043</v>
      </c>
      <c r="H216" s="8">
        <v>35791.632886904743</v>
      </c>
      <c r="I216" s="8">
        <v>34436.315773809496</v>
      </c>
      <c r="J216" s="8">
        <v>33080.998660714242</v>
      </c>
      <c r="K216" s="8">
        <v>32088.837673560945</v>
      </c>
      <c r="L216" s="8">
        <v>31725.681547618991</v>
      </c>
      <c r="M216" s="138" t="str">
        <f t="shared" si="3"/>
        <v>Cheptels-Productions Animales-dont poulets label-Milliers effectifs-TEND</v>
      </c>
      <c r="N216">
        <f>MATCH(M216,'[1]Données Agriculture'!$M:$M,FALSE)</f>
        <v>1072</v>
      </c>
      <c r="O216" s="139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 spans="1:26" ht="14.25" hidden="1">
      <c r="A217" s="110" t="s">
        <v>112</v>
      </c>
      <c r="B217" s="110" t="s">
        <v>113</v>
      </c>
      <c r="C217" s="151" t="s">
        <v>660</v>
      </c>
      <c r="D217" s="175" t="s">
        <v>131</v>
      </c>
      <c r="E217" s="6" t="s">
        <v>614</v>
      </c>
      <c r="F217" s="8">
        <v>15739.408585425957</v>
      </c>
      <c r="G217" s="8">
        <v>15741.396477220669</v>
      </c>
      <c r="H217" s="8">
        <v>14804.874313743834</v>
      </c>
      <c r="I217" s="8">
        <v>13296.060039684218</v>
      </c>
      <c r="J217" s="8">
        <v>11741.869907316817</v>
      </c>
      <c r="K217" s="8">
        <v>10660.40728369229</v>
      </c>
      <c r="L217" s="8">
        <v>10437.687030985733</v>
      </c>
      <c r="M217" s="138" t="str">
        <f t="shared" si="3"/>
        <v>Cheptels-Productions Animales-dont lait système intermédiaire-Millions de litres-TEND</v>
      </c>
      <c r="N217" t="e">
        <f>MATCH(M217,'[1]Données Agriculture'!$M:$M,FALSE)</f>
        <v>#N/A</v>
      </c>
      <c r="O217" s="139"/>
    </row>
    <row r="218" spans="1:26" ht="14.25" hidden="1">
      <c r="A218" s="110" t="s">
        <v>112</v>
      </c>
      <c r="B218" s="110" t="s">
        <v>113</v>
      </c>
      <c r="C218" s="151" t="s">
        <v>661</v>
      </c>
      <c r="D218" s="175" t="s">
        <v>131</v>
      </c>
      <c r="E218" s="6" t="s">
        <v>614</v>
      </c>
      <c r="F218" s="8">
        <v>1767.7089555985963</v>
      </c>
      <c r="G218" s="8">
        <v>1753.3296012662242</v>
      </c>
      <c r="H218" s="8">
        <v>1610.6984847541544</v>
      </c>
      <c r="I218" s="8">
        <v>1397.7717202282115</v>
      </c>
      <c r="J218" s="8">
        <v>1189.4010461831431</v>
      </c>
      <c r="K218" s="8">
        <v>1048.7891149573529</v>
      </c>
      <c r="L218" s="8">
        <v>1015.492283580002</v>
      </c>
      <c r="M218" s="138" t="str">
        <f t="shared" si="3"/>
        <v>Cheptels-Productions Animales-dont lait système extensif-Millions de litres-TEND</v>
      </c>
      <c r="N218" t="e">
        <f>MATCH(M218,'[1]Données Agriculture'!$M:$M,FALSE)</f>
        <v>#N/A</v>
      </c>
      <c r="O218" s="139"/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</row>
    <row r="219" spans="1:26" ht="14.25" hidden="1">
      <c r="A219" s="110" t="s">
        <v>112</v>
      </c>
      <c r="B219" s="110" t="s">
        <v>113</v>
      </c>
      <c r="C219" s="151" t="s">
        <v>659</v>
      </c>
      <c r="D219" s="175" t="s">
        <v>131</v>
      </c>
      <c r="E219" s="6" t="s">
        <v>614</v>
      </c>
      <c r="F219" s="8">
        <v>6713.8945909754375</v>
      </c>
      <c r="G219" s="8">
        <v>6939.2380618821662</v>
      </c>
      <c r="H219" s="8">
        <v>7115.4830172920474</v>
      </c>
      <c r="I219" s="8">
        <v>7140.171509761688</v>
      </c>
      <c r="J219" s="8">
        <v>6997.1131471877015</v>
      </c>
      <c r="K219" s="8">
        <v>6830.2306328336217</v>
      </c>
      <c r="L219" s="8">
        <v>6862.5640762028715</v>
      </c>
      <c r="M219" s="138" t="str">
        <f t="shared" si="3"/>
        <v>Cheptels-Productions Animales-dont lait système conventionnel-Millions de litres-TEND</v>
      </c>
      <c r="N219" t="e">
        <f>MATCH(M219,'[1]Données Agriculture'!$M:$M,FALSE)</f>
        <v>#N/A</v>
      </c>
      <c r="O219" s="139"/>
    </row>
    <row r="220" spans="1:26" ht="14.25" hidden="1">
      <c r="A220" s="110" t="s">
        <v>112</v>
      </c>
      <c r="B220" s="110" t="s">
        <v>113</v>
      </c>
      <c r="C220" s="151" t="s">
        <v>136</v>
      </c>
      <c r="D220" s="175" t="s">
        <v>137</v>
      </c>
      <c r="E220" s="6" t="s">
        <v>614</v>
      </c>
      <c r="F220" s="8">
        <v>2.9588235294117649</v>
      </c>
      <c r="G220" s="8">
        <v>2.9768509934613578</v>
      </c>
      <c r="H220" s="8">
        <v>3.0261029411764704</v>
      </c>
      <c r="I220" s="8">
        <v>3.0933823529411759</v>
      </c>
      <c r="J220" s="8">
        <v>3.1606617647058828</v>
      </c>
      <c r="K220" s="8">
        <v>3.2099137124209944</v>
      </c>
      <c r="L220" s="8">
        <v>3.2279411764705883</v>
      </c>
      <c r="M220" s="138" t="str">
        <f t="shared" si="3"/>
        <v>Cheptels-Productions Animales-Indice de consommation poulet de chair-kg grain / kg carcasse-TEND</v>
      </c>
      <c r="N220">
        <f>MATCH(M220,'[1]Données Agriculture'!$M:$M,FALSE)</f>
        <v>1092</v>
      </c>
      <c r="O220" s="139"/>
      <c r="P220" s="66"/>
    </row>
    <row r="221" spans="1:26" ht="14.25" hidden="1">
      <c r="A221" s="110" t="s">
        <v>112</v>
      </c>
      <c r="B221" s="110" t="s">
        <v>113</v>
      </c>
      <c r="C221" s="151" t="s">
        <v>140</v>
      </c>
      <c r="D221" s="175" t="s">
        <v>627</v>
      </c>
      <c r="E221" s="6" t="s">
        <v>614</v>
      </c>
      <c r="F221" s="8">
        <v>17149.732812000002</v>
      </c>
      <c r="G221" s="8">
        <v>16751.701446734045</v>
      </c>
      <c r="H221" s="8">
        <v>15664.25953382144</v>
      </c>
      <c r="I221" s="8">
        <v>14178.786255642879</v>
      </c>
      <c r="J221" s="8">
        <v>12693.312977464318</v>
      </c>
      <c r="K221" s="8">
        <v>11605.871064551715</v>
      </c>
      <c r="L221" s="8">
        <v>11207.839699285758</v>
      </c>
      <c r="M221" s="138" t="str">
        <f t="shared" si="3"/>
        <v>Cheptels-Productions Animales-Nombre d'UBG-Milliers d'UGB-TEND</v>
      </c>
      <c r="N221">
        <f>MATCH(M221,'[1]Données Agriculture'!$M:$M,FALSE)</f>
        <v>1142</v>
      </c>
      <c r="O221" s="139"/>
    </row>
    <row r="222" spans="1:26" ht="14.25" hidden="1">
      <c r="A222" s="110" t="s">
        <v>112</v>
      </c>
      <c r="B222" s="110" t="s">
        <v>113</v>
      </c>
      <c r="C222" s="151" t="s">
        <v>125</v>
      </c>
      <c r="D222" s="175" t="s">
        <v>115</v>
      </c>
      <c r="E222" s="6" t="s">
        <v>614</v>
      </c>
      <c r="F222" s="8">
        <v>1263.7737999999999</v>
      </c>
      <c r="G222" s="8">
        <v>1256.3460474239148</v>
      </c>
      <c r="H222" s="8">
        <v>1236.05305</v>
      </c>
      <c r="I222" s="8">
        <v>1208.3322999999998</v>
      </c>
      <c r="J222" s="8">
        <v>1180.6115499999999</v>
      </c>
      <c r="K222" s="8">
        <v>1160.3185525760848</v>
      </c>
      <c r="L222" s="8">
        <v>1152.8907999999997</v>
      </c>
      <c r="M222" s="138" t="str">
        <f t="shared" si="3"/>
        <v>Cheptels-Productions Animales-Nombre de brebis lait-Milliers effectifs-TEND</v>
      </c>
      <c r="N222">
        <f>MATCH(M222,'[1]Données Agriculture'!$M:$M,FALSE)</f>
        <v>1097</v>
      </c>
      <c r="O222" s="139"/>
    </row>
    <row r="223" spans="1:26" ht="14.25" hidden="1">
      <c r="A223" s="110" t="s">
        <v>112</v>
      </c>
      <c r="B223" s="110" t="s">
        <v>113</v>
      </c>
      <c r="C223" s="151" t="s">
        <v>126</v>
      </c>
      <c r="D223" s="175" t="s">
        <v>115</v>
      </c>
      <c r="E223" s="6" t="s">
        <v>614</v>
      </c>
      <c r="F223" s="8">
        <v>3245.3666000000003</v>
      </c>
      <c r="G223" s="8">
        <v>3118.4296779995993</v>
      </c>
      <c r="H223" s="8">
        <v>2771.6315577380965</v>
      </c>
      <c r="I223" s="8">
        <v>2297.8965154761931</v>
      </c>
      <c r="J223" s="8">
        <v>1824.1614732142891</v>
      </c>
      <c r="K223" s="8">
        <v>1477.3633529527858</v>
      </c>
      <c r="L223" s="8">
        <v>1350.4264309523851</v>
      </c>
      <c r="M223" s="138" t="str">
        <f t="shared" si="3"/>
        <v>Cheptels-Productions Animales-Nombre de brebis viande-Milliers effectifs-TEND</v>
      </c>
      <c r="N223">
        <f>MATCH(M223,'[1]Données Agriculture'!$M:$M,FALSE)</f>
        <v>1102</v>
      </c>
      <c r="O223" s="139"/>
    </row>
    <row r="224" spans="1:26" ht="14.25" hidden="1">
      <c r="A224" s="110" t="s">
        <v>112</v>
      </c>
      <c r="B224" s="110" t="s">
        <v>113</v>
      </c>
      <c r="C224" s="151" t="s">
        <v>124</v>
      </c>
      <c r="D224" s="175" t="s">
        <v>115</v>
      </c>
      <c r="E224" s="6" t="s">
        <v>614</v>
      </c>
      <c r="F224" s="8">
        <v>904.19359999999995</v>
      </c>
      <c r="G224" s="8">
        <v>905.58138454729828</v>
      </c>
      <c r="H224" s="8">
        <v>909.37288244047613</v>
      </c>
      <c r="I224" s="8">
        <v>914.55216488095232</v>
      </c>
      <c r="J224" s="8">
        <v>919.73144732142862</v>
      </c>
      <c r="K224" s="8">
        <v>923.52294521460647</v>
      </c>
      <c r="L224" s="8">
        <v>924.9107297619048</v>
      </c>
      <c r="M224" s="138" t="str">
        <f t="shared" si="3"/>
        <v>Cheptels-Productions Animales-Nombre de chèvres-Milliers effectifs-TEND</v>
      </c>
      <c r="N224">
        <f>MATCH(M224,'[1]Données Agriculture'!$M:$M,FALSE)</f>
        <v>1107</v>
      </c>
      <c r="O224" s="139"/>
    </row>
    <row r="225" spans="1:26" ht="14.25" hidden="1">
      <c r="A225" s="110" t="s">
        <v>112</v>
      </c>
      <c r="B225" s="110" t="s">
        <v>113</v>
      </c>
      <c r="C225" s="151" t="s">
        <v>123</v>
      </c>
      <c r="D225" s="175" t="s">
        <v>115</v>
      </c>
      <c r="E225" s="6" t="s">
        <v>614</v>
      </c>
      <c r="F225" s="8">
        <v>29637.216</v>
      </c>
      <c r="G225" s="8">
        <v>27671.752146956082</v>
      </c>
      <c r="H225" s="8">
        <v>22302.005040000004</v>
      </c>
      <c r="I225" s="8">
        <v>14966.794080000005</v>
      </c>
      <c r="J225" s="8">
        <v>7631.583120000003</v>
      </c>
      <c r="K225" s="8">
        <v>2261.8360130439178</v>
      </c>
      <c r="L225" s="8">
        <v>296.37215999999898</v>
      </c>
      <c r="M225" s="138" t="str">
        <f t="shared" si="3"/>
        <v>Cheptels-Productions Animales-Nombre de place de dindes-Milliers effectifs-TEND</v>
      </c>
      <c r="N225">
        <f>MATCH(M225,'[1]Données Agriculture'!$M:$M,FALSE)</f>
        <v>1112</v>
      </c>
      <c r="O225" s="139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 spans="1:26" ht="14.25" hidden="1">
      <c r="A226" s="110" t="s">
        <v>112</v>
      </c>
      <c r="B226" s="110" t="s">
        <v>113</v>
      </c>
      <c r="C226" s="151" t="s">
        <v>122</v>
      </c>
      <c r="D226" s="175" t="s">
        <v>115</v>
      </c>
      <c r="E226" s="6" t="s">
        <v>614</v>
      </c>
      <c r="F226" s="8">
        <v>22672</v>
      </c>
      <c r="G226" s="8">
        <v>21574.900373350949</v>
      </c>
      <c r="H226" s="8">
        <v>18577.568452380889</v>
      </c>
      <c r="I226" s="8">
        <v>14483.136904761781</v>
      </c>
      <c r="J226" s="8">
        <v>10388.705357142668</v>
      </c>
      <c r="K226" s="8">
        <v>7391.3734361726056</v>
      </c>
      <c r="L226" s="8">
        <v>6294.2738095235545</v>
      </c>
      <c r="M226" s="138" t="str">
        <f t="shared" si="3"/>
        <v>Cheptels-Productions Animales-Nombre de places de canards-Milliers effectifs-TEND</v>
      </c>
      <c r="N226">
        <f>MATCH(M226,'[1]Données Agriculture'!$M:$M,FALSE)</f>
        <v>1117</v>
      </c>
      <c r="O226" s="139"/>
    </row>
    <row r="227" spans="1:26" ht="14.25" hidden="1">
      <c r="A227" s="110" t="s">
        <v>112</v>
      </c>
      <c r="B227" s="110" t="s">
        <v>113</v>
      </c>
      <c r="C227" s="151" t="s">
        <v>114</v>
      </c>
      <c r="D227" s="175" t="s">
        <v>115</v>
      </c>
      <c r="E227" s="6" t="s">
        <v>614</v>
      </c>
      <c r="F227" s="8">
        <v>7282.4554000000007</v>
      </c>
      <c r="G227" s="8">
        <v>7127.3773302580512</v>
      </c>
      <c r="H227" s="8">
        <v>6703.6961645833362</v>
      </c>
      <c r="I227" s="8">
        <v>6124.9369291666726</v>
      </c>
      <c r="J227" s="8">
        <v>5546.1776937500081</v>
      </c>
      <c r="K227" s="8">
        <v>5122.4965280752931</v>
      </c>
      <c r="L227" s="8">
        <v>4967.4184583333436</v>
      </c>
      <c r="M227" s="138" t="str">
        <f t="shared" si="3"/>
        <v>Cheptels-Productions Animales-Nombre de places de porcs charcutiers-Milliers effectifs-TEND</v>
      </c>
      <c r="N227">
        <f>MATCH(M227,'[1]Données Agriculture'!$M:$M,FALSE)</f>
        <v>1122</v>
      </c>
      <c r="O227" s="139"/>
      <c r="P227" s="66"/>
    </row>
    <row r="228" spans="1:26" ht="14.25" hidden="1">
      <c r="A228" s="110" t="s">
        <v>112</v>
      </c>
      <c r="B228" s="110" t="s">
        <v>113</v>
      </c>
      <c r="C228" s="151" t="s">
        <v>121</v>
      </c>
      <c r="D228" s="175" t="s">
        <v>115</v>
      </c>
      <c r="E228" s="6" t="s">
        <v>614</v>
      </c>
      <c r="F228" s="8">
        <v>62060</v>
      </c>
      <c r="G228" s="8">
        <v>63250.02839392332</v>
      </c>
      <c r="H228" s="8">
        <v>66501.246428571409</v>
      </c>
      <c r="I228" s="8">
        <v>70942.492857142817</v>
      </c>
      <c r="J228" s="8">
        <v>75383.739285714226</v>
      </c>
      <c r="K228" s="8">
        <v>78634.957320362315</v>
      </c>
      <c r="L228" s="8">
        <v>79824.985714285634</v>
      </c>
      <c r="M228" s="138" t="str">
        <f t="shared" si="3"/>
        <v>Cheptels-Productions Animales-Nombre de places de poules pondeuses-Milliers effectifs-TEND</v>
      </c>
      <c r="N228">
        <f>MATCH(M228,'[1]Données Agriculture'!$M:$M,FALSE)</f>
        <v>1127</v>
      </c>
      <c r="O228" s="139"/>
    </row>
    <row r="229" spans="1:26" ht="14.25" hidden="1">
      <c r="A229" s="110" t="s">
        <v>112</v>
      </c>
      <c r="B229" s="110" t="s">
        <v>113</v>
      </c>
      <c r="C229" s="151" t="s">
        <v>116</v>
      </c>
      <c r="D229" s="175" t="s">
        <v>115</v>
      </c>
      <c r="E229" s="6" t="s">
        <v>614</v>
      </c>
      <c r="F229" s="8">
        <v>148587.79999999999</v>
      </c>
      <c r="G229" s="8">
        <v>147135.17549623217</v>
      </c>
      <c r="H229" s="8">
        <v>143166.53154761897</v>
      </c>
      <c r="I229" s="8">
        <v>137745.26309523798</v>
      </c>
      <c r="J229" s="8">
        <v>132323.99464285697</v>
      </c>
      <c r="K229" s="8">
        <v>128355.35069424378</v>
      </c>
      <c r="L229" s="8">
        <v>126902.72619047597</v>
      </c>
      <c r="M229" s="138" t="str">
        <f t="shared" si="3"/>
        <v>Cheptels-Productions Animales-Nombre de places de poulets de chair-Milliers effectifs-TEND</v>
      </c>
      <c r="N229">
        <f>MATCH(M229,'[1]Données Agriculture'!$M:$M,FALSE)</f>
        <v>1132</v>
      </c>
      <c r="O229" s="139"/>
      <c r="P229" s="109"/>
    </row>
    <row r="230" spans="1:26" ht="14.25" hidden="1">
      <c r="A230" s="110" t="s">
        <v>112</v>
      </c>
      <c r="B230" s="110" t="s">
        <v>113</v>
      </c>
      <c r="C230" s="151" t="s">
        <v>129</v>
      </c>
      <c r="D230" s="175" t="s">
        <v>115</v>
      </c>
      <c r="E230" s="6" t="s">
        <v>614</v>
      </c>
      <c r="F230" s="8">
        <v>7307.3127999999997</v>
      </c>
      <c r="G230" s="8">
        <v>7146.3491516033127</v>
      </c>
      <c r="H230" s="8">
        <v>6706.5882860119109</v>
      </c>
      <c r="I230" s="8">
        <v>6105.8637720238203</v>
      </c>
      <c r="J230" s="8">
        <v>5505.1392580357315</v>
      </c>
      <c r="K230" s="8">
        <v>5065.3783924443287</v>
      </c>
      <c r="L230" s="8">
        <v>4904.4147440476409</v>
      </c>
      <c r="M230" s="138" t="str">
        <f t="shared" si="3"/>
        <v>Cheptels-Productions Animales-Nombre de vaches total-Milliers effectifs-TEND</v>
      </c>
      <c r="N230">
        <f>MATCH(M230,'[1]Données Agriculture'!$M:$M,FALSE)</f>
        <v>1137</v>
      </c>
      <c r="O230" s="139"/>
    </row>
    <row r="231" spans="1:26" ht="14.25" hidden="1">
      <c r="A231" s="110" t="s">
        <v>112</v>
      </c>
      <c r="B231" s="110" t="s">
        <v>113</v>
      </c>
      <c r="C231" s="151" t="s">
        <v>130</v>
      </c>
      <c r="D231" s="175" t="s">
        <v>131</v>
      </c>
      <c r="E231" s="6" t="s">
        <v>614</v>
      </c>
      <c r="F231" s="8">
        <v>25218.151970599989</v>
      </c>
      <c r="G231" s="8">
        <v>25430.189520542604</v>
      </c>
      <c r="H231" s="8">
        <v>24524.782849081108</v>
      </c>
      <c r="I231" s="8">
        <v>22824.317497656259</v>
      </c>
      <c r="J231" s="8">
        <v>20915.285523360875</v>
      </c>
      <c r="K231" s="8">
        <v>19523.830107274003</v>
      </c>
      <c r="L231" s="8">
        <v>19299.232008132891</v>
      </c>
      <c r="M231" s="138" t="str">
        <f t="shared" si="3"/>
        <v>Cheptels-Productions Animales-Production de lait-Millions de litres-TEND</v>
      </c>
      <c r="N231">
        <f>MATCH(M231,'[1]Données Agriculture'!$M:$M,FALSE)</f>
        <v>1147</v>
      </c>
      <c r="O231" s="139"/>
    </row>
    <row r="232" spans="1:26" ht="14.25" hidden="1">
      <c r="A232" s="110" t="s">
        <v>112</v>
      </c>
      <c r="B232" s="110" t="s">
        <v>113</v>
      </c>
      <c r="C232" s="151" t="s">
        <v>135</v>
      </c>
      <c r="D232" s="175" t="s">
        <v>628</v>
      </c>
      <c r="E232" s="6" t="s">
        <v>614</v>
      </c>
      <c r="F232" s="8">
        <v>7.1299999999999972</v>
      </c>
      <c r="G232" s="8">
        <v>7.3891067064033065</v>
      </c>
      <c r="H232" s="8">
        <v>7.6897712280701676</v>
      </c>
      <c r="I232" s="8">
        <v>8.0182568421052594</v>
      </c>
      <c r="J232" s="8">
        <v>8.3521235087719177</v>
      </c>
      <c r="K232" s="8">
        <v>8.6660474909193912</v>
      </c>
      <c r="L232" s="8">
        <v>8.9387999999999934</v>
      </c>
      <c r="M232" s="138" t="str">
        <f t="shared" si="3"/>
        <v>Cheptels-Productions Animales-Production de lait par vache laitière-Milliers de litres par VL-TEND</v>
      </c>
      <c r="N232">
        <f>MATCH(M232,'[1]Données Agriculture'!$M:$M,FALSE)</f>
        <v>1152</v>
      </c>
      <c r="O232" s="139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 spans="1:26" ht="14.25" hidden="1">
      <c r="A233" s="110" t="s">
        <v>112</v>
      </c>
      <c r="B233" s="110" t="s">
        <v>113</v>
      </c>
      <c r="C233" s="151" t="s">
        <v>138</v>
      </c>
      <c r="D233" s="175" t="s">
        <v>629</v>
      </c>
      <c r="E233" s="6" t="s">
        <v>614</v>
      </c>
      <c r="F233" s="8">
        <v>5.62</v>
      </c>
      <c r="G233" s="8">
        <v>5.5926636838092758</v>
      </c>
      <c r="H233" s="8">
        <v>5.5179794790844507</v>
      </c>
      <c r="I233" s="8">
        <v>5.415958958168904</v>
      </c>
      <c r="J233" s="8">
        <v>5.3139384372533556</v>
      </c>
      <c r="K233" s="8">
        <v>5.2392542325285296</v>
      </c>
      <c r="L233" s="8">
        <v>5.2119179163378053</v>
      </c>
      <c r="M233" s="138" t="str">
        <f t="shared" si="3"/>
        <v>Cheptels-Productions Animales-Production de poulet de chair par places-kg carcasse /place-TEND</v>
      </c>
      <c r="N233">
        <f>MATCH(M233,'[1]Données Agriculture'!$M:$M,FALSE)</f>
        <v>1157</v>
      </c>
      <c r="O233" s="139"/>
    </row>
    <row r="234" spans="1:26" ht="14.25" hidden="1">
      <c r="A234" s="110" t="s">
        <v>112</v>
      </c>
      <c r="B234" s="110" t="s">
        <v>113</v>
      </c>
      <c r="C234" s="151" t="s">
        <v>139</v>
      </c>
      <c r="D234" s="175" t="s">
        <v>271</v>
      </c>
      <c r="E234" s="6" t="s">
        <v>614</v>
      </c>
      <c r="F234" s="8">
        <v>0.503</v>
      </c>
      <c r="G234" s="8">
        <v>1.068516614816571</v>
      </c>
      <c r="H234" s="8">
        <v>2.6135367390198021</v>
      </c>
      <c r="I234" s="8">
        <v>4.7240734780396032</v>
      </c>
      <c r="J234" s="8">
        <v>6.8346102170594065</v>
      </c>
      <c r="K234" s="8">
        <v>8.3796303412626401</v>
      </c>
      <c r="L234" s="8">
        <v>8.9451469560792098</v>
      </c>
      <c r="M234" s="138" t="str">
        <f t="shared" si="3"/>
        <v>Cheptels-Productions Animales-Surfaces aquaculture, entomoculture et autres protéines alternatives-kha-TEND</v>
      </c>
      <c r="N234">
        <f>MATCH(M234,'[1]Données Agriculture'!$M:$M,FALSE)</f>
        <v>1162</v>
      </c>
      <c r="O234" s="13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</row>
    <row r="235" spans="1:26" ht="14.25" hidden="1">
      <c r="A235" s="110" t="s">
        <v>112</v>
      </c>
      <c r="B235" s="110" t="s">
        <v>113</v>
      </c>
      <c r="C235" s="151" t="s">
        <v>128</v>
      </c>
      <c r="D235" s="175" t="s">
        <v>115</v>
      </c>
      <c r="E235" s="6" t="s">
        <v>614</v>
      </c>
      <c r="F235" s="8">
        <v>3910.2563999999998</v>
      </c>
      <c r="G235" s="8">
        <v>3839.5943419596933</v>
      </c>
      <c r="H235" s="8">
        <v>3646.5420092261948</v>
      </c>
      <c r="I235" s="8">
        <v>3382.8276184523893</v>
      </c>
      <c r="J235" s="8">
        <v>3119.1132276785843</v>
      </c>
      <c r="K235" s="8">
        <v>2926.0608949450852</v>
      </c>
      <c r="L235" s="8">
        <v>2855.3988369047788</v>
      </c>
      <c r="M235" s="138" t="str">
        <f t="shared" si="3"/>
        <v>Cheptels-Productions Animales-Vaches allaitantes-Milliers effectifs-TEND</v>
      </c>
      <c r="N235">
        <f>MATCH(M235,'[1]Données Agriculture'!$M:$M,FALSE)</f>
        <v>1167</v>
      </c>
      <c r="O235" s="139"/>
    </row>
    <row r="236" spans="1:26" ht="14.25" hidden="1">
      <c r="A236" s="110" t="s">
        <v>112</v>
      </c>
      <c r="B236" s="110" t="s">
        <v>113</v>
      </c>
      <c r="C236" s="151" t="s">
        <v>127</v>
      </c>
      <c r="D236" s="175" t="s">
        <v>115</v>
      </c>
      <c r="E236" s="6" t="s">
        <v>614</v>
      </c>
      <c r="F236" s="8">
        <v>3397.0563999999999</v>
      </c>
      <c r="G236" s="8">
        <v>3306.7548096436194</v>
      </c>
      <c r="H236" s="8">
        <v>3060.0462767857157</v>
      </c>
      <c r="I236" s="8">
        <v>2723.0361535714314</v>
      </c>
      <c r="J236" s="8">
        <v>2386.0260303571467</v>
      </c>
      <c r="K236" s="8">
        <v>2139.317497499243</v>
      </c>
      <c r="L236" s="8">
        <v>2049.0159071428625</v>
      </c>
      <c r="M236" s="138" t="str">
        <f t="shared" si="3"/>
        <v>Cheptels-Productions Animales-Vaches laitières-Milliers effectifs-TEND</v>
      </c>
      <c r="N236">
        <f>MATCH(M236,'[1]Données Agriculture'!$M:$M,FALSE)</f>
        <v>1172</v>
      </c>
      <c r="O236" s="139"/>
      <c r="P236" s="66"/>
    </row>
    <row r="237" spans="1:26" ht="14.25" hidden="1">
      <c r="A237" s="110" t="s">
        <v>403</v>
      </c>
      <c r="B237" s="110" t="s">
        <v>181</v>
      </c>
      <c r="C237" s="147" t="s">
        <v>36</v>
      </c>
      <c r="D237" s="175" t="s">
        <v>630</v>
      </c>
      <c r="E237" s="6" t="s">
        <v>614</v>
      </c>
      <c r="F237" s="36">
        <v>253.0410146375342</v>
      </c>
      <c r="G237" s="36">
        <v>220.412537306497</v>
      </c>
      <c r="H237" s="36">
        <v>147.57211351027041</v>
      </c>
      <c r="I237" s="36">
        <v>67.235910645492396</v>
      </c>
      <c r="J237" s="36">
        <v>12.342067513086764</v>
      </c>
      <c r="K237" s="36">
        <v>8.3553084991292152</v>
      </c>
      <c r="L237" s="36">
        <v>7.0347091693832002</v>
      </c>
      <c r="M237" s="138" t="str">
        <f t="shared" si="3"/>
        <v>Empreinte climatique-Export-Boissons alcooliques-ktCO2eq-TEND</v>
      </c>
      <c r="N237">
        <f>MATCH(M237,'[1]Données Agriculture'!$M:$M,FALSE)</f>
        <v>1177</v>
      </c>
      <c r="O237" s="139"/>
    </row>
    <row r="238" spans="1:26" ht="14.25" hidden="1">
      <c r="A238" s="110" t="s">
        <v>403</v>
      </c>
      <c r="B238" s="110" t="s">
        <v>181</v>
      </c>
      <c r="C238" s="147" t="s">
        <v>409</v>
      </c>
      <c r="D238" s="175" t="s">
        <v>630</v>
      </c>
      <c r="E238" s="6" t="s">
        <v>614</v>
      </c>
      <c r="F238" s="36">
        <v>0</v>
      </c>
      <c r="G238" s="36">
        <v>0</v>
      </c>
      <c r="H238" s="36">
        <v>0</v>
      </c>
      <c r="I238" s="36">
        <v>0</v>
      </c>
      <c r="J238" s="36">
        <v>0</v>
      </c>
      <c r="K238" s="36">
        <v>0</v>
      </c>
      <c r="L238" s="36">
        <v>0</v>
      </c>
      <c r="M238" s="138" t="str">
        <f t="shared" si="3"/>
        <v>Empreinte climatique-Export-Café, cacao, thé, épices, stimulants-ktCO2eq-TEND</v>
      </c>
      <c r="N238">
        <f>MATCH(M238,'[1]Données Agriculture'!$M:$M,FALSE)</f>
        <v>1182</v>
      </c>
      <c r="O238" s="139"/>
      <c r="P238" s="109"/>
    </row>
    <row r="239" spans="1:26" ht="14.25" hidden="1">
      <c r="A239" s="110" t="s">
        <v>403</v>
      </c>
      <c r="B239" s="110" t="s">
        <v>181</v>
      </c>
      <c r="C239" s="147" t="s">
        <v>405</v>
      </c>
      <c r="D239" s="175" t="s">
        <v>630</v>
      </c>
      <c r="E239" s="6" t="s">
        <v>614</v>
      </c>
      <c r="F239" s="36">
        <v>12255.744879352542</v>
      </c>
      <c r="G239" s="36">
        <v>11748.171554567489</v>
      </c>
      <c r="H239" s="36">
        <v>10539.490371357426</v>
      </c>
      <c r="I239" s="36">
        <v>9046.3137702755375</v>
      </c>
      <c r="J239" s="36">
        <v>7687.2871232576235</v>
      </c>
      <c r="K239" s="36">
        <v>6767.6162841326532</v>
      </c>
      <c r="L239" s="36">
        <v>6442.4242111477733</v>
      </c>
      <c r="M239" s="138" t="str">
        <f t="shared" si="3"/>
        <v>Empreinte climatique-Export-Céréales et maîs-ktCO2eq-TEND</v>
      </c>
      <c r="N239">
        <f>MATCH(M239,'[1]Données Agriculture'!$M:$M,FALSE)</f>
        <v>1187</v>
      </c>
      <c r="O239" s="139"/>
    </row>
    <row r="240" spans="1:26" ht="14.25" hidden="1">
      <c r="A240" s="110" t="s">
        <v>403</v>
      </c>
      <c r="B240" s="110" t="s">
        <v>181</v>
      </c>
      <c r="C240" s="147" t="s">
        <v>413</v>
      </c>
      <c r="D240" s="175" t="s">
        <v>630</v>
      </c>
      <c r="E240" s="6" t="s">
        <v>614</v>
      </c>
      <c r="F240" s="8">
        <v>15621.432175023643</v>
      </c>
      <c r="G240" s="8">
        <v>14991.479183282745</v>
      </c>
      <c r="H240" s="8">
        <v>12785.098829452403</v>
      </c>
      <c r="I240" s="8">
        <v>10455.878245179902</v>
      </c>
      <c r="J240" s="8">
        <v>9759.4557980902628</v>
      </c>
      <c r="K240" s="8">
        <v>9331.0975375727612</v>
      </c>
      <c r="L240" s="8">
        <v>9189.5957638487216</v>
      </c>
      <c r="M240" s="138" t="str">
        <f t="shared" si="3"/>
        <v>Empreinte climatique-Export-Emissions de GES des exportations-ktCO2eq-TEND</v>
      </c>
      <c r="N240">
        <f>MATCH(M240,'[1]Données Agriculture'!$M:$M,FALSE)</f>
        <v>1192</v>
      </c>
      <c r="O240" s="139"/>
    </row>
    <row r="241" spans="1:26" ht="14.25" hidden="1">
      <c r="A241" s="110" t="s">
        <v>403</v>
      </c>
      <c r="B241" s="110" t="s">
        <v>181</v>
      </c>
      <c r="C241" s="147" t="s">
        <v>410</v>
      </c>
      <c r="D241" s="175" t="s">
        <v>630</v>
      </c>
      <c r="E241" s="6" t="s">
        <v>614</v>
      </c>
      <c r="F241" s="36">
        <v>0</v>
      </c>
      <c r="G241" s="36">
        <v>0</v>
      </c>
      <c r="H241" s="36">
        <v>7.6696546810386712</v>
      </c>
      <c r="I241" s="36">
        <v>48.797045676142012</v>
      </c>
      <c r="J241" s="36">
        <v>79.372041008639457</v>
      </c>
      <c r="K241" s="36">
        <v>154.64073763868222</v>
      </c>
      <c r="L241" s="36">
        <v>205.91864897680847</v>
      </c>
      <c r="M241" s="138" t="str">
        <f t="shared" si="3"/>
        <v>Empreinte climatique-Export-Fruits et légumes-ktCO2eq-TEND</v>
      </c>
      <c r="N241">
        <f>MATCH(M241,'[1]Données Agriculture'!$M:$M,FALSE)</f>
        <v>1197</v>
      </c>
      <c r="O241" s="139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 spans="1:26" ht="14.25" hidden="1">
      <c r="A242" s="110" t="s">
        <v>403</v>
      </c>
      <c r="B242" s="110" t="s">
        <v>181</v>
      </c>
      <c r="C242" s="147" t="s">
        <v>411</v>
      </c>
      <c r="D242" s="175" t="s">
        <v>630</v>
      </c>
      <c r="E242" s="6" t="s">
        <v>614</v>
      </c>
      <c r="F242" s="36">
        <v>0</v>
      </c>
      <c r="G242" s="36">
        <v>0</v>
      </c>
      <c r="H242" s="36">
        <v>0</v>
      </c>
      <c r="I242" s="36">
        <v>0</v>
      </c>
      <c r="J242" s="36">
        <v>0</v>
      </c>
      <c r="K242" s="36">
        <v>0</v>
      </c>
      <c r="L242" s="36">
        <v>0</v>
      </c>
      <c r="M242" s="138" t="str">
        <f t="shared" si="3"/>
        <v>Empreinte climatique-Export-Poissons et produits halieutiques-ktCO2eq-TEND</v>
      </c>
      <c r="N242">
        <f>MATCH(M242,'[1]Données Agriculture'!$M:$M,FALSE)</f>
        <v>1206</v>
      </c>
      <c r="O242" s="139"/>
    </row>
    <row r="243" spans="1:26" ht="14.25" hidden="1">
      <c r="A243" s="110" t="s">
        <v>403</v>
      </c>
      <c r="B243" s="110" t="s">
        <v>181</v>
      </c>
      <c r="C243" s="147" t="s">
        <v>28</v>
      </c>
      <c r="D243" s="175" t="s">
        <v>630</v>
      </c>
      <c r="E243" s="6" t="s">
        <v>614</v>
      </c>
      <c r="F243" s="36">
        <v>123.99440277140573</v>
      </c>
      <c r="G243" s="36">
        <v>131.26564739909932</v>
      </c>
      <c r="H243" s="36">
        <v>152.22916146754241</v>
      </c>
      <c r="I243" s="36">
        <v>173.17188212227049</v>
      </c>
      <c r="J243" s="36">
        <v>184.88603028794319</v>
      </c>
      <c r="K243" s="36">
        <v>188.08304489625027</v>
      </c>
      <c r="L243" s="36">
        <v>188.52259027271049</v>
      </c>
      <c r="M243" s="138" t="str">
        <f t="shared" si="3"/>
        <v>Empreinte climatique-Export-Pommes de terre-ktCO2eq-TEND</v>
      </c>
      <c r="N243">
        <f>MATCH(M243,'[1]Données Agriculture'!$M:$M,FALSE)</f>
        <v>1207</v>
      </c>
      <c r="O243" s="139"/>
      <c r="P243" s="109"/>
      <c r="Q243" s="109"/>
      <c r="R243" s="109"/>
      <c r="S243" s="109"/>
      <c r="T243" s="109"/>
      <c r="U243" s="109"/>
      <c r="V243" s="109"/>
      <c r="W243" s="109"/>
      <c r="X243" s="109"/>
      <c r="Y243" s="109"/>
      <c r="Z243" s="109"/>
    </row>
    <row r="244" spans="1:26" ht="14.25" hidden="1">
      <c r="A244" s="110" t="s">
        <v>403</v>
      </c>
      <c r="B244" s="110" t="s">
        <v>181</v>
      </c>
      <c r="C244" s="147" t="s">
        <v>406</v>
      </c>
      <c r="D244" s="175" t="s">
        <v>630</v>
      </c>
      <c r="E244" s="6" t="s">
        <v>614</v>
      </c>
      <c r="F244" s="36">
        <v>1344.3852000861798</v>
      </c>
      <c r="G244" s="36">
        <v>1392.2075161696296</v>
      </c>
      <c r="H244" s="36">
        <v>729.84913473143968</v>
      </c>
      <c r="I244" s="36">
        <v>0</v>
      </c>
      <c r="J244" s="36">
        <v>0</v>
      </c>
      <c r="K244" s="36">
        <v>0</v>
      </c>
      <c r="L244" s="36">
        <v>0</v>
      </c>
      <c r="M244" s="138" t="str">
        <f t="shared" si="3"/>
        <v>Empreinte climatique-Export-Produits laitiers-ktCO2eq-TEND</v>
      </c>
      <c r="N244">
        <f>MATCH(M244,'[1]Données Agriculture'!$M:$M,FALSE)</f>
        <v>1212</v>
      </c>
      <c r="O244" s="139"/>
    </row>
    <row r="245" spans="1:26" ht="14.25" hidden="1">
      <c r="A245" s="110" t="s">
        <v>403</v>
      </c>
      <c r="B245" s="110" t="s">
        <v>181</v>
      </c>
      <c r="C245" s="147" t="s">
        <v>332</v>
      </c>
      <c r="D245" s="175" t="s">
        <v>630</v>
      </c>
      <c r="E245" s="6" t="s">
        <v>614</v>
      </c>
      <c r="F245" s="36">
        <v>96.04875813354785</v>
      </c>
      <c r="G245" s="36">
        <v>100.18665809608775</v>
      </c>
      <c r="H245" s="36">
        <v>110.33252409384978</v>
      </c>
      <c r="I245" s="36">
        <v>118.90663970007076</v>
      </c>
      <c r="J245" s="36">
        <v>121.69116852279906</v>
      </c>
      <c r="K245" s="36">
        <v>120.43715823293249</v>
      </c>
      <c r="L245" s="36">
        <v>119.38286728998204</v>
      </c>
      <c r="M245" s="138" t="str">
        <f t="shared" si="3"/>
        <v>Empreinte climatique-Export-Sucre-ktCO2eq-TEND</v>
      </c>
      <c r="N245">
        <f>MATCH(M245,'[1]Données Agriculture'!$M:$M,FALSE)</f>
        <v>1217</v>
      </c>
      <c r="O245" s="139"/>
      <c r="P245" s="66"/>
    </row>
    <row r="246" spans="1:26" ht="14.25" hidden="1">
      <c r="A246" s="110" t="s">
        <v>403</v>
      </c>
      <c r="B246" s="110" t="s">
        <v>181</v>
      </c>
      <c r="C246" s="147" t="s">
        <v>408</v>
      </c>
      <c r="D246" s="175" t="s">
        <v>630</v>
      </c>
      <c r="E246" s="6" t="s">
        <v>614</v>
      </c>
      <c r="F246" s="36">
        <v>858.89138645309265</v>
      </c>
      <c r="G246" s="36">
        <v>790.76852743061636</v>
      </c>
      <c r="H246" s="36">
        <v>633.58885978400383</v>
      </c>
      <c r="I246" s="36">
        <v>468.83677381721662</v>
      </c>
      <c r="J246" s="36">
        <v>456.20775310937324</v>
      </c>
      <c r="K246" s="36">
        <v>443.56573531641021</v>
      </c>
      <c r="L246" s="36">
        <v>437.59205310415228</v>
      </c>
      <c r="M246" s="138" t="str">
        <f t="shared" si="3"/>
        <v>Empreinte climatique-Export-Tourteaux, huiles, oléoprotéagineux-ktCO2eq-TEND</v>
      </c>
      <c r="N246">
        <f>MATCH(M246,'[1]Données Agriculture'!$M:$M,FALSE)</f>
        <v>1222</v>
      </c>
      <c r="O246" s="139"/>
    </row>
    <row r="247" spans="1:26" ht="14.25" hidden="1">
      <c r="A247" s="110" t="s">
        <v>403</v>
      </c>
      <c r="B247" s="110" t="s">
        <v>181</v>
      </c>
      <c r="C247" s="147" t="s">
        <v>407</v>
      </c>
      <c r="D247" s="175" t="s">
        <v>630</v>
      </c>
      <c r="E247" s="6" t="s">
        <v>614</v>
      </c>
      <c r="F247" s="36">
        <v>689.32653358933885</v>
      </c>
      <c r="G247" s="36">
        <v>608.46674231332429</v>
      </c>
      <c r="H247" s="36">
        <v>464.36700982683226</v>
      </c>
      <c r="I247" s="36">
        <v>532.6162229431709</v>
      </c>
      <c r="J247" s="36">
        <v>1217.669614390798</v>
      </c>
      <c r="K247" s="36">
        <v>1648.3992688567055</v>
      </c>
      <c r="L247" s="36">
        <v>1788.7206838879101</v>
      </c>
      <c r="M247" s="138" t="str">
        <f t="shared" si="3"/>
        <v>Empreinte climatique-Export-Viande, abats, graisses animales, œufs-ktCO2eq-TEND</v>
      </c>
      <c r="N247">
        <f>MATCH(M247,'[1]Données Agriculture'!$M:$M,FALSE)</f>
        <v>1227</v>
      </c>
      <c r="O247" s="139"/>
    </row>
    <row r="248" spans="1:26" ht="14.25" hidden="1">
      <c r="A248" s="110" t="s">
        <v>403</v>
      </c>
      <c r="B248" s="110" t="s">
        <v>223</v>
      </c>
      <c r="C248" s="147" t="s">
        <v>36</v>
      </c>
      <c r="D248" s="175" t="s">
        <v>630</v>
      </c>
      <c r="E248" s="6" t="s">
        <v>614</v>
      </c>
      <c r="F248" s="36">
        <v>64.061038756177823</v>
      </c>
      <c r="G248" s="36">
        <v>62.894892602045857</v>
      </c>
      <c r="H248" s="36">
        <v>58.713425247512752</v>
      </c>
      <c r="I248" s="36">
        <v>54.347490620192872</v>
      </c>
      <c r="J248" s="36">
        <v>58.16493500445808</v>
      </c>
      <c r="K248" s="36">
        <v>86.764900643953069</v>
      </c>
      <c r="L248" s="36">
        <v>94.281690996249097</v>
      </c>
      <c r="M248" s="138" t="str">
        <f t="shared" si="3"/>
        <v>Empreinte climatique-Import-Boissons alcooliques-ktCO2eq-TEND</v>
      </c>
      <c r="N248">
        <f>MATCH(M248,'[1]Données Agriculture'!$M:$M,FALSE)</f>
        <v>1232</v>
      </c>
      <c r="O248" s="139"/>
    </row>
    <row r="249" spans="1:26" ht="14.25" hidden="1">
      <c r="A249" s="110" t="s">
        <v>403</v>
      </c>
      <c r="B249" s="110" t="s">
        <v>223</v>
      </c>
      <c r="C249" s="147" t="s">
        <v>409</v>
      </c>
      <c r="D249" s="175" t="s">
        <v>630</v>
      </c>
      <c r="E249" s="6" t="s">
        <v>614</v>
      </c>
      <c r="F249" s="36">
        <v>115.3421423247253</v>
      </c>
      <c r="G249" s="36">
        <v>111.33617734171293</v>
      </c>
      <c r="H249" s="36">
        <v>99.010693647940627</v>
      </c>
      <c r="I249" s="36">
        <v>82.81342759819718</v>
      </c>
      <c r="J249" s="36">
        <v>67.849386378676584</v>
      </c>
      <c r="K249" s="36">
        <v>57.730039957979677</v>
      </c>
      <c r="L249" s="36">
        <v>54.103485696642025</v>
      </c>
      <c r="M249" s="138" t="str">
        <f t="shared" si="3"/>
        <v>Empreinte climatique-Import-Café, cacao, thé, épices, stimulants-ktCO2eq-TEND</v>
      </c>
      <c r="N249">
        <f>MATCH(M249,'[1]Données Agriculture'!$M:$M,FALSE)</f>
        <v>1237</v>
      </c>
      <c r="O249" s="139"/>
    </row>
    <row r="250" spans="1:26" ht="14.25" hidden="1">
      <c r="A250" s="110" t="s">
        <v>403</v>
      </c>
      <c r="B250" s="110" t="s">
        <v>223</v>
      </c>
      <c r="C250" s="147" t="s">
        <v>405</v>
      </c>
      <c r="D250" s="175" t="s">
        <v>630</v>
      </c>
      <c r="E250" s="6" t="s">
        <v>614</v>
      </c>
      <c r="F250" s="36">
        <v>202.04151408392337</v>
      </c>
      <c r="G250" s="36">
        <v>221.84037455516426</v>
      </c>
      <c r="H250" s="36">
        <v>255.78939372079014</v>
      </c>
      <c r="I250" s="36">
        <v>294.4235695883055</v>
      </c>
      <c r="J250" s="36">
        <v>316.94386274858948</v>
      </c>
      <c r="K250" s="36">
        <v>324.2381361219592</v>
      </c>
      <c r="L250" s="36">
        <v>325.88165650668253</v>
      </c>
      <c r="M250" s="138" t="str">
        <f t="shared" si="3"/>
        <v>Empreinte climatique-Import-Céréales et maîs-ktCO2eq-TEND</v>
      </c>
      <c r="N250">
        <f>MATCH(M250,'[1]Données Agriculture'!$M:$M,FALSE)</f>
        <v>1242</v>
      </c>
      <c r="O250" s="139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 spans="1:26" ht="14.25" hidden="1">
      <c r="A251" s="110" t="s">
        <v>403</v>
      </c>
      <c r="B251" s="110" t="s">
        <v>223</v>
      </c>
      <c r="C251" s="147" t="s">
        <v>414</v>
      </c>
      <c r="D251" s="175" t="s">
        <v>630</v>
      </c>
      <c r="E251" s="6" t="s">
        <v>614</v>
      </c>
      <c r="F251" s="8">
        <v>13656.064981682443</v>
      </c>
      <c r="G251" s="8">
        <v>13873.098067848765</v>
      </c>
      <c r="H251" s="8">
        <v>14559.605095363979</v>
      </c>
      <c r="I251" s="8">
        <v>15752.214451817897</v>
      </c>
      <c r="J251" s="8">
        <v>17867.847602381793</v>
      </c>
      <c r="K251" s="8">
        <v>18888.043113895696</v>
      </c>
      <c r="L251" s="8">
        <v>18777.218304291819</v>
      </c>
      <c r="M251" s="138" t="str">
        <f t="shared" si="3"/>
        <v>Empreinte climatique-Import-Emissions de GES des importations-ktCO2eq-TEND</v>
      </c>
      <c r="N251">
        <f>MATCH(M251,'[1]Données Agriculture'!$M:$M,FALSE)</f>
        <v>1247</v>
      </c>
      <c r="O251" s="139"/>
    </row>
    <row r="252" spans="1:26" ht="14.25" hidden="1">
      <c r="A252" s="110" t="s">
        <v>403</v>
      </c>
      <c r="B252" s="110" t="s">
        <v>223</v>
      </c>
      <c r="C252" s="147" t="s">
        <v>410</v>
      </c>
      <c r="D252" s="175" t="s">
        <v>630</v>
      </c>
      <c r="E252" s="6" t="s">
        <v>614</v>
      </c>
      <c r="F252" s="36">
        <v>2956.4126994580697</v>
      </c>
      <c r="G252" s="36">
        <v>2887.6818270334356</v>
      </c>
      <c r="H252" s="36">
        <v>2625.9752308647671</v>
      </c>
      <c r="I252" s="36">
        <v>2294.3731561873142</v>
      </c>
      <c r="J252" s="36">
        <v>1967.2501970070002</v>
      </c>
      <c r="K252" s="36">
        <v>1790.2616726811971</v>
      </c>
      <c r="L252" s="36">
        <v>1742.1574490859546</v>
      </c>
      <c r="M252" s="138" t="str">
        <f t="shared" si="3"/>
        <v>Empreinte climatique-Import-Fruits et légumes-ktCO2eq-TEND</v>
      </c>
      <c r="N252">
        <f>MATCH(M252,'[1]Données Agriculture'!$M:$M,FALSE)</f>
        <v>1252</v>
      </c>
      <c r="O252" s="139"/>
      <c r="P252" s="66"/>
    </row>
    <row r="253" spans="1:26" ht="14.25" hidden="1">
      <c r="A253" s="110" t="s">
        <v>403</v>
      </c>
      <c r="B253" s="110" t="s">
        <v>223</v>
      </c>
      <c r="C253" s="147" t="s">
        <v>411</v>
      </c>
      <c r="D253" s="175" t="s">
        <v>630</v>
      </c>
      <c r="E253" s="6" t="s">
        <v>614</v>
      </c>
      <c r="F253" s="36">
        <v>3090.7158909488753</v>
      </c>
      <c r="G253" s="36">
        <v>3094.5052288030342</v>
      </c>
      <c r="H253" s="36">
        <v>3043.5921157172802</v>
      </c>
      <c r="I253" s="36">
        <v>2930.481040771996</v>
      </c>
      <c r="J253" s="36">
        <v>2777.9564889746907</v>
      </c>
      <c r="K253" s="36">
        <v>2641.2736843414746</v>
      </c>
      <c r="L253" s="36">
        <v>2580.9491176959277</v>
      </c>
      <c r="M253" s="138" t="str">
        <f t="shared" si="3"/>
        <v>Empreinte climatique-Import-Poissons et produits halieutiques-ktCO2eq-TEND</v>
      </c>
      <c r="N253">
        <f>MATCH(M253,'[1]Données Agriculture'!$M:$M,FALSE)</f>
        <v>1261</v>
      </c>
      <c r="O253" s="139"/>
    </row>
    <row r="254" spans="1:26" ht="14.25" hidden="1">
      <c r="A254" s="110" t="s">
        <v>403</v>
      </c>
      <c r="B254" s="110" t="s">
        <v>223</v>
      </c>
      <c r="C254" s="147" t="s">
        <v>28</v>
      </c>
      <c r="D254" s="175" t="s">
        <v>630</v>
      </c>
      <c r="E254" s="6" t="s">
        <v>614</v>
      </c>
      <c r="F254" s="36">
        <v>6.2717953908069086</v>
      </c>
      <c r="G254" s="36">
        <v>6.0282666663635363</v>
      </c>
      <c r="H254" s="36">
        <v>5.3114908202058553</v>
      </c>
      <c r="I254" s="36">
        <v>4.3833353997489839</v>
      </c>
      <c r="J254" s="36">
        <v>3.536112121867597</v>
      </c>
      <c r="K254" s="36">
        <v>2.9731604607814668</v>
      </c>
      <c r="L254" s="36">
        <v>2.7850713318857752</v>
      </c>
      <c r="M254" s="138" t="str">
        <f t="shared" si="3"/>
        <v>Empreinte climatique-Import-Pommes de terre-ktCO2eq-TEND</v>
      </c>
      <c r="N254">
        <f>MATCH(M254,'[1]Données Agriculture'!$M:$M,FALSE)</f>
        <v>1262</v>
      </c>
      <c r="O254" s="139"/>
      <c r="P254" s="109"/>
    </row>
    <row r="255" spans="1:26" ht="14.25" hidden="1">
      <c r="A255" s="110" t="s">
        <v>403</v>
      </c>
      <c r="B255" s="110" t="s">
        <v>223</v>
      </c>
      <c r="C255" s="147" t="s">
        <v>406</v>
      </c>
      <c r="D255" s="175" t="s">
        <v>630</v>
      </c>
      <c r="E255" s="6" t="s">
        <v>614</v>
      </c>
      <c r="F255" s="36">
        <v>0</v>
      </c>
      <c r="G255" s="36">
        <v>0</v>
      </c>
      <c r="H255" s="36">
        <v>0</v>
      </c>
      <c r="I255" s="36">
        <v>265.42425499860298</v>
      </c>
      <c r="J255" s="36">
        <v>1156.5279843758717</v>
      </c>
      <c r="K255" s="36">
        <v>1653.6702802185187</v>
      </c>
      <c r="L255" s="36">
        <v>1641.9573491425665</v>
      </c>
      <c r="M255" s="138" t="str">
        <f t="shared" si="3"/>
        <v>Empreinte climatique-Import-Produits laitiers-ktCO2eq-TEND</v>
      </c>
      <c r="N255">
        <f>MATCH(M255,'[1]Données Agriculture'!$M:$M,FALSE)</f>
        <v>1267</v>
      </c>
      <c r="O255" s="139"/>
    </row>
    <row r="256" spans="1:26" ht="14.25" hidden="1">
      <c r="A256" s="110" t="s">
        <v>403</v>
      </c>
      <c r="B256" s="110" t="s">
        <v>223</v>
      </c>
      <c r="C256" s="147" t="s">
        <v>332</v>
      </c>
      <c r="D256" s="175" t="s">
        <v>630</v>
      </c>
      <c r="E256" s="6" t="s">
        <v>614</v>
      </c>
      <c r="F256" s="36">
        <v>0</v>
      </c>
      <c r="G256" s="36">
        <v>0</v>
      </c>
      <c r="H256" s="36">
        <v>0</v>
      </c>
      <c r="I256" s="36">
        <v>0</v>
      </c>
      <c r="J256" s="36">
        <v>0</v>
      </c>
      <c r="K256" s="36">
        <v>0</v>
      </c>
      <c r="L256" s="36">
        <v>0</v>
      </c>
      <c r="M256" s="138" t="str">
        <f t="shared" si="3"/>
        <v>Empreinte climatique-Import-Sucre-ktCO2eq-TEND</v>
      </c>
      <c r="N256">
        <f>MATCH(M256,'[1]Données Agriculture'!$M:$M,FALSE)</f>
        <v>1272</v>
      </c>
      <c r="O256" s="139"/>
    </row>
    <row r="257" spans="1:26" ht="14.25" hidden="1">
      <c r="A257" s="110" t="s">
        <v>403</v>
      </c>
      <c r="B257" s="110" t="s">
        <v>223</v>
      </c>
      <c r="C257" s="147" t="s">
        <v>408</v>
      </c>
      <c r="D257" s="175" t="s">
        <v>630</v>
      </c>
      <c r="E257" s="6" t="s">
        <v>614</v>
      </c>
      <c r="F257" s="36">
        <v>3154.2049787523697</v>
      </c>
      <c r="G257" s="36">
        <v>3030.8791031282594</v>
      </c>
      <c r="H257" s="36">
        <v>2647.3634027326339</v>
      </c>
      <c r="I257" s="36">
        <v>2178.4705923160568</v>
      </c>
      <c r="J257" s="36">
        <v>1884.7272845377611</v>
      </c>
      <c r="K257" s="36">
        <v>1683.6122411501735</v>
      </c>
      <c r="L257" s="36">
        <v>1617.027852687585</v>
      </c>
      <c r="M257" s="138" t="str">
        <f t="shared" si="3"/>
        <v>Empreinte climatique-Import-Tourteaux, huiles, oléoprotéagineux-ktCO2eq-TEND</v>
      </c>
      <c r="N257">
        <f>MATCH(M257,'[1]Données Agriculture'!$M:$M,FALSE)</f>
        <v>1277</v>
      </c>
      <c r="O257" s="139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 spans="1:26" ht="14.25" hidden="1">
      <c r="A258" s="110" t="s">
        <v>403</v>
      </c>
      <c r="B258" s="110" t="s">
        <v>223</v>
      </c>
      <c r="C258" s="147" t="s">
        <v>407</v>
      </c>
      <c r="D258" s="175" t="s">
        <v>630</v>
      </c>
      <c r="E258" s="6" t="s">
        <v>614</v>
      </c>
      <c r="F258" s="36">
        <v>4067.014921967495</v>
      </c>
      <c r="G258" s="36">
        <v>4457.9321977187501</v>
      </c>
      <c r="H258" s="36">
        <v>5823.849342612848</v>
      </c>
      <c r="I258" s="36">
        <v>7647.4975843374823</v>
      </c>
      <c r="J258" s="36">
        <v>9634.8913512328763</v>
      </c>
      <c r="K258" s="36">
        <v>10647.518998319658</v>
      </c>
      <c r="L258" s="36">
        <v>10718.074631148327</v>
      </c>
      <c r="M258" s="138" t="str">
        <f t="shared" ref="M258:M321" si="4">A258&amp;"-"&amp;B258&amp;"-"&amp;C258&amp;"-"&amp;D258&amp;"-"&amp;E258</f>
        <v>Empreinte climatique-Import-Viande, abats, graisses animales, œufs-ktCO2eq-TEND</v>
      </c>
      <c r="N258">
        <f>MATCH(M258,'[1]Données Agriculture'!$M:$M,FALSE)</f>
        <v>1282</v>
      </c>
      <c r="O258" s="139"/>
    </row>
    <row r="259" spans="1:26" ht="14.25" hidden="1">
      <c r="A259" s="110" t="s">
        <v>403</v>
      </c>
      <c r="B259" s="110" t="s">
        <v>404</v>
      </c>
      <c r="C259" s="147" t="s">
        <v>36</v>
      </c>
      <c r="D259" s="175" t="s">
        <v>630</v>
      </c>
      <c r="E259" s="6" t="s">
        <v>614</v>
      </c>
      <c r="F259" s="8">
        <v>1427.0788587957672</v>
      </c>
      <c r="G259" s="8">
        <v>1375.1280198207219</v>
      </c>
      <c r="H259" s="8">
        <v>1233.9856622990012</v>
      </c>
      <c r="I259" s="8">
        <v>1054.0391796889039</v>
      </c>
      <c r="J259" s="8">
        <v>889.4828015848442</v>
      </c>
      <c r="K259" s="8">
        <v>778.35114182146867</v>
      </c>
      <c r="L259" s="8">
        <v>739.1469578037437</v>
      </c>
      <c r="M259" s="138" t="str">
        <f t="shared" si="4"/>
        <v>Empreinte climatique-Productions Finales-Boissons alcooliques-ktCO2eq-TEND</v>
      </c>
      <c r="N259">
        <f>MATCH(M259,'[1]Données Agriculture'!$M:$M,FALSE)</f>
        <v>1287</v>
      </c>
      <c r="O259" s="13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</row>
    <row r="260" spans="1:26" ht="14.25" hidden="1">
      <c r="A260" s="110" t="s">
        <v>403</v>
      </c>
      <c r="B260" s="110" t="s">
        <v>404</v>
      </c>
      <c r="C260" s="147" t="s">
        <v>409</v>
      </c>
      <c r="D260" s="175" t="s">
        <v>630</v>
      </c>
      <c r="E260" s="6" t="s">
        <v>614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138" t="str">
        <f t="shared" si="4"/>
        <v>Empreinte climatique-Productions Finales-Café, cacao, thé, épices, stimulants-ktCO2eq-TEND</v>
      </c>
      <c r="N260">
        <f>MATCH(M260,'[1]Données Agriculture'!$M:$M,FALSE)</f>
        <v>1292</v>
      </c>
      <c r="O260" s="139"/>
    </row>
    <row r="261" spans="1:26" ht="14.25" hidden="1">
      <c r="A261" s="110" t="s">
        <v>403</v>
      </c>
      <c r="B261" s="110" t="s">
        <v>404</v>
      </c>
      <c r="C261" s="147" t="s">
        <v>405</v>
      </c>
      <c r="D261" s="175" t="s">
        <v>630</v>
      </c>
      <c r="E261" s="6" t="s">
        <v>614</v>
      </c>
      <c r="F261" s="8">
        <v>17805.173395640457</v>
      </c>
      <c r="G261" s="8">
        <v>17140.902247093756</v>
      </c>
      <c r="H261" s="8">
        <v>15469.887651408801</v>
      </c>
      <c r="I261" s="8">
        <v>13351.863570429718</v>
      </c>
      <c r="J261" s="8">
        <v>11398.326642270424</v>
      </c>
      <c r="K261" s="8">
        <v>10063.567681848381</v>
      </c>
      <c r="L261" s="8">
        <v>9587.308224876575</v>
      </c>
      <c r="M261" s="138" t="str">
        <f t="shared" si="4"/>
        <v>Empreinte climatique-Productions Finales-Céréales et maîs-ktCO2eq-TEND</v>
      </c>
      <c r="N261">
        <f>MATCH(M261,'[1]Données Agriculture'!$M:$M,FALSE)</f>
        <v>1297</v>
      </c>
      <c r="O261" s="139"/>
      <c r="P261" s="66"/>
    </row>
    <row r="262" spans="1:26" ht="14.25" hidden="1">
      <c r="A262" s="110" t="s">
        <v>403</v>
      </c>
      <c r="B262" s="110" t="s">
        <v>404</v>
      </c>
      <c r="C262" s="147" t="s">
        <v>412</v>
      </c>
      <c r="D262" s="175" t="s">
        <v>630</v>
      </c>
      <c r="E262" s="6" t="s">
        <v>614</v>
      </c>
      <c r="F262" s="8">
        <v>96922.351667122595</v>
      </c>
      <c r="G262" s="8">
        <v>94781.5755112677</v>
      </c>
      <c r="H262" s="8">
        <v>86608.453657122096</v>
      </c>
      <c r="I262" s="8">
        <v>75295.749638738722</v>
      </c>
      <c r="J262" s="8">
        <v>64438.76718294905</v>
      </c>
      <c r="K262" s="8">
        <v>56998.116772448455</v>
      </c>
      <c r="L262" s="8">
        <v>54718.044690474257</v>
      </c>
      <c r="M262" s="138" t="str">
        <f t="shared" si="4"/>
        <v>Empreinte climatique-Productions Finales-Emissions de GES dues aux productions-ktCO2eq-TEND</v>
      </c>
      <c r="N262">
        <f>MATCH(M262,'[1]Données Agriculture'!$M:$M,FALSE)</f>
        <v>1302</v>
      </c>
      <c r="O262" s="139"/>
    </row>
    <row r="263" spans="1:26" ht="14.25" hidden="1">
      <c r="A263" s="110" t="s">
        <v>403</v>
      </c>
      <c r="B263" s="110" t="s">
        <v>404</v>
      </c>
      <c r="C263" s="147" t="s">
        <v>410</v>
      </c>
      <c r="D263" s="175" t="s">
        <v>630</v>
      </c>
      <c r="E263" s="6" t="s">
        <v>614</v>
      </c>
      <c r="F263" s="8">
        <v>3339.5830865307576</v>
      </c>
      <c r="G263" s="8">
        <v>3352.706434349398</v>
      </c>
      <c r="H263" s="8">
        <v>3377.246318398295</v>
      </c>
      <c r="I263" s="8">
        <v>3363.5448598539328</v>
      </c>
      <c r="J263" s="8">
        <v>3292.9511348919332</v>
      </c>
      <c r="K263" s="8">
        <v>3205.059535262898</v>
      </c>
      <c r="L263" s="8">
        <v>3166.1279985121869</v>
      </c>
      <c r="M263" s="138" t="str">
        <f t="shared" si="4"/>
        <v>Empreinte climatique-Productions Finales-Fruits et légumes-ktCO2eq-TEND</v>
      </c>
      <c r="N263">
        <f>MATCH(M263,'[1]Données Agriculture'!$M:$M,FALSE)</f>
        <v>1307</v>
      </c>
      <c r="O263" s="139"/>
      <c r="P263" s="109"/>
    </row>
    <row r="264" spans="1:26" ht="14.25" hidden="1">
      <c r="A264" s="110" t="s">
        <v>403</v>
      </c>
      <c r="B264" s="110" t="s">
        <v>404</v>
      </c>
      <c r="C264" s="147" t="s">
        <v>411</v>
      </c>
      <c r="D264" s="175" t="s">
        <v>630</v>
      </c>
      <c r="E264" s="6" t="s">
        <v>614</v>
      </c>
      <c r="F264" s="8">
        <v>31.192505122903498</v>
      </c>
      <c r="G264" s="8">
        <v>32.513653156629893</v>
      </c>
      <c r="H264" s="8">
        <v>35.652990127679054</v>
      </c>
      <c r="I264" s="8">
        <v>38.829120067066974</v>
      </c>
      <c r="J264" s="8">
        <v>40.720894941067243</v>
      </c>
      <c r="K264" s="8">
        <v>41.291521781341103</v>
      </c>
      <c r="L264" s="8">
        <v>41.328314749679876</v>
      </c>
      <c r="M264" s="138" t="str">
        <f t="shared" si="4"/>
        <v>Empreinte climatique-Productions Finales-Poissons et produits halieutiques-ktCO2eq-TEND</v>
      </c>
      <c r="N264">
        <f>MATCH(M264,'[1]Données Agriculture'!$M:$M,FALSE)</f>
        <v>1312</v>
      </c>
      <c r="O264" s="139"/>
    </row>
    <row r="265" spans="1:26" ht="14.25" hidden="1">
      <c r="A265" s="110" t="s">
        <v>403</v>
      </c>
      <c r="B265" s="110" t="s">
        <v>404</v>
      </c>
      <c r="C265" s="147" t="s">
        <v>28</v>
      </c>
      <c r="D265" s="175" t="s">
        <v>630</v>
      </c>
      <c r="E265" s="6" t="s">
        <v>614</v>
      </c>
      <c r="F265" s="8">
        <v>435.15892840936215</v>
      </c>
      <c r="G265" s="8">
        <v>440.83092180196525</v>
      </c>
      <c r="H265" s="8">
        <v>452.22902349723876</v>
      </c>
      <c r="I265" s="8">
        <v>456.65999908077134</v>
      </c>
      <c r="J265" s="8">
        <v>448.9299783662654</v>
      </c>
      <c r="K265" s="8">
        <v>436.09231511465032</v>
      </c>
      <c r="L265" s="8">
        <v>429.88189672331214</v>
      </c>
      <c r="M265" s="138" t="str">
        <f t="shared" si="4"/>
        <v>Empreinte climatique-Productions Finales-Pommes de terre-ktCO2eq-TEND</v>
      </c>
      <c r="N265">
        <f>MATCH(M265,'[1]Données Agriculture'!$M:$M,FALSE)</f>
        <v>1317</v>
      </c>
      <c r="O265" s="139"/>
    </row>
    <row r="266" spans="1:26" ht="14.25" hidden="1">
      <c r="A266" s="110" t="s">
        <v>403</v>
      </c>
      <c r="B266" s="110" t="s">
        <v>404</v>
      </c>
      <c r="C266" s="147" t="s">
        <v>406</v>
      </c>
      <c r="D266" s="175" t="s">
        <v>630</v>
      </c>
      <c r="E266" s="6" t="s">
        <v>614</v>
      </c>
      <c r="F266" s="8">
        <v>25449.433541771981</v>
      </c>
      <c r="G266" s="8">
        <v>25122.138989226361</v>
      </c>
      <c r="H266" s="8">
        <v>22740.064659813168</v>
      </c>
      <c r="I266" s="8">
        <v>19254.983242045826</v>
      </c>
      <c r="J266" s="8">
        <v>15888.840363985333</v>
      </c>
      <c r="K266" s="8">
        <v>13631.877579015603</v>
      </c>
      <c r="L266" s="8">
        <v>13048.218829460771</v>
      </c>
      <c r="M266" s="138" t="str">
        <f t="shared" si="4"/>
        <v>Empreinte climatique-Productions Finales-Produits laitiers-ktCO2eq-TEND</v>
      </c>
      <c r="N266">
        <f>MATCH(M266,'[1]Données Agriculture'!$M:$M,FALSE)</f>
        <v>1322</v>
      </c>
      <c r="O266" s="139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 spans="1:26" ht="14.25" hidden="1">
      <c r="A267" s="110" t="s">
        <v>403</v>
      </c>
      <c r="B267" s="110" t="s">
        <v>404</v>
      </c>
      <c r="C267" s="147" t="s">
        <v>332</v>
      </c>
      <c r="D267" s="175" t="s">
        <v>630</v>
      </c>
      <c r="E267" s="6" t="s">
        <v>614</v>
      </c>
      <c r="F267" s="8">
        <v>1209.9205602220263</v>
      </c>
      <c r="G267" s="8">
        <v>1211.3860199526871</v>
      </c>
      <c r="H267" s="8">
        <v>1204.6250896810323</v>
      </c>
      <c r="I267" s="8">
        <v>1171.0294411231102</v>
      </c>
      <c r="J267" s="8">
        <v>1112.2485031080735</v>
      </c>
      <c r="K267" s="8">
        <v>1055.1515554894179</v>
      </c>
      <c r="L267" s="8">
        <v>1031.5433873645889</v>
      </c>
      <c r="M267" s="138" t="str">
        <f t="shared" si="4"/>
        <v>Empreinte climatique-Productions Finales-Sucre-ktCO2eq-TEND</v>
      </c>
      <c r="N267">
        <f>MATCH(M267,'[1]Données Agriculture'!$M:$M,FALSE)</f>
        <v>1327</v>
      </c>
      <c r="O267" s="139"/>
    </row>
    <row r="268" spans="1:26" ht="14.25" hidden="1">
      <c r="A268" s="110" t="s">
        <v>403</v>
      </c>
      <c r="B268" s="110" t="s">
        <v>404</v>
      </c>
      <c r="C268" s="147" t="s">
        <v>408</v>
      </c>
      <c r="D268" s="175" t="s">
        <v>630</v>
      </c>
      <c r="E268" s="6" t="s">
        <v>614</v>
      </c>
      <c r="F268" s="8">
        <v>6846.7782084524424</v>
      </c>
      <c r="G268" s="8">
        <v>6603.994349250197</v>
      </c>
      <c r="H268" s="8">
        <v>5974.2986640396011</v>
      </c>
      <c r="I268" s="8">
        <v>5165.8653322699793</v>
      </c>
      <c r="J268" s="8">
        <v>4418.5259763082631</v>
      </c>
      <c r="K268" s="8">
        <v>3912.9878810138293</v>
      </c>
      <c r="L268" s="8">
        <v>3737.638748125617</v>
      </c>
      <c r="M268" s="138" t="str">
        <f t="shared" si="4"/>
        <v>Empreinte climatique-Productions Finales-Tourteaux, huiles, oléoprotéagineux-ktCO2eq-TEND</v>
      </c>
      <c r="N268">
        <f>MATCH(M268,'[1]Données Agriculture'!$M:$M,FALSE)</f>
        <v>1332</v>
      </c>
      <c r="O268" s="139"/>
      <c r="P268" s="109"/>
      <c r="Q268" s="109"/>
      <c r="R268" s="109"/>
      <c r="S268" s="109"/>
      <c r="T268" s="109"/>
      <c r="U268" s="109"/>
      <c r="V268" s="109"/>
      <c r="W268" s="109"/>
      <c r="X268" s="109"/>
      <c r="Y268" s="109"/>
      <c r="Z268" s="109"/>
    </row>
    <row r="269" spans="1:26" ht="14.25" hidden="1">
      <c r="A269" s="110" t="s">
        <v>403</v>
      </c>
      <c r="B269" s="110" t="s">
        <v>404</v>
      </c>
      <c r="C269" s="147" t="s">
        <v>407</v>
      </c>
      <c r="D269" s="175" t="s">
        <v>630</v>
      </c>
      <c r="E269" s="6" t="s">
        <v>614</v>
      </c>
      <c r="F269" s="8">
        <v>40378.032582176907</v>
      </c>
      <c r="G269" s="8">
        <v>39501.974876615983</v>
      </c>
      <c r="H269" s="8">
        <v>36120.463597857291</v>
      </c>
      <c r="I269" s="8">
        <v>31438.934894179409</v>
      </c>
      <c r="J269" s="8">
        <v>26948.740887492841</v>
      </c>
      <c r="K269" s="8">
        <v>23873.737561100865</v>
      </c>
      <c r="L269" s="8">
        <v>22936.850332857786</v>
      </c>
      <c r="M269" s="138" t="str">
        <f t="shared" si="4"/>
        <v>Empreinte climatique-Productions Finales-Viande, abats, graisses animales, œufs-ktCO2eq-TEND</v>
      </c>
      <c r="N269">
        <f>MATCH(M269,'[1]Données Agriculture'!$M:$M,FALSE)</f>
        <v>1337</v>
      </c>
      <c r="O269" s="139"/>
    </row>
    <row r="270" spans="1:26" ht="14.25" hidden="1">
      <c r="A270" s="110" t="s">
        <v>440</v>
      </c>
      <c r="B270" s="110" t="s">
        <v>439</v>
      </c>
      <c r="C270" s="147" t="s">
        <v>447</v>
      </c>
      <c r="D270" s="174" t="s">
        <v>180</v>
      </c>
      <c r="E270" s="6" t="s">
        <v>614</v>
      </c>
      <c r="F270" s="36">
        <v>60.2</v>
      </c>
      <c r="G270" s="36">
        <v>60.2</v>
      </c>
      <c r="H270" s="36">
        <v>60.20000000000001</v>
      </c>
      <c r="I270" s="36">
        <v>60.200000000000024</v>
      </c>
      <c r="J270" s="36">
        <v>60.200000000000031</v>
      </c>
      <c r="K270" s="36">
        <v>60.200000000000045</v>
      </c>
      <c r="L270" s="36">
        <v>60.200000000000045</v>
      </c>
      <c r="M270" s="138" t="str">
        <f t="shared" si="4"/>
        <v>Flux bruts export et import-Flux bruts exportés-Ananas-kt-TEND</v>
      </c>
      <c r="N270">
        <f>MATCH(M270,'[1]Données Agriculture'!$M:$M,FALSE)</f>
        <v>1342</v>
      </c>
      <c r="O270" s="139"/>
      <c r="P270" s="66"/>
    </row>
    <row r="271" spans="1:26" ht="14.25" hidden="1">
      <c r="A271" s="110" t="s">
        <v>440</v>
      </c>
      <c r="B271" s="110" t="s">
        <v>439</v>
      </c>
      <c r="C271" s="147" t="s">
        <v>445</v>
      </c>
      <c r="D271" s="174" t="s">
        <v>180</v>
      </c>
      <c r="E271" s="6" t="s">
        <v>614</v>
      </c>
      <c r="F271" s="36">
        <v>216.8</v>
      </c>
      <c r="G271" s="36">
        <v>216.8</v>
      </c>
      <c r="H271" s="36">
        <v>216.8</v>
      </c>
      <c r="I271" s="36">
        <v>216.80000000000004</v>
      </c>
      <c r="J271" s="36">
        <v>216.80000000000004</v>
      </c>
      <c r="K271" s="36">
        <v>216.80000000000007</v>
      </c>
      <c r="L271" s="36">
        <v>216.80000000000007</v>
      </c>
      <c r="M271" s="138" t="str">
        <f t="shared" si="4"/>
        <v>Flux bruts export et import-Flux bruts exportés-Banane-kt-TEND</v>
      </c>
      <c r="N271">
        <f>MATCH(M271,'[1]Données Agriculture'!$M:$M,FALSE)</f>
        <v>1347</v>
      </c>
      <c r="O271" s="139"/>
    </row>
    <row r="272" spans="1:26" ht="14.25" hidden="1">
      <c r="A272" s="110" t="s">
        <v>440</v>
      </c>
      <c r="B272" s="110" t="s">
        <v>439</v>
      </c>
      <c r="C272" s="147" t="s">
        <v>452</v>
      </c>
      <c r="D272" s="174" t="s">
        <v>180</v>
      </c>
      <c r="E272" s="6" t="s">
        <v>614</v>
      </c>
      <c r="F272" s="36">
        <v>528.5</v>
      </c>
      <c r="G272" s="36">
        <v>530.54171839250978</v>
      </c>
      <c r="H272" s="36">
        <v>536.11979677559418</v>
      </c>
      <c r="I272" s="36">
        <v>543.73959355118836</v>
      </c>
      <c r="J272" s="36">
        <v>551.35939032678255</v>
      </c>
      <c r="K272" s="36">
        <v>556.93746870986695</v>
      </c>
      <c r="L272" s="36">
        <v>558.97918710237673</v>
      </c>
      <c r="M272" s="138" t="str">
        <f t="shared" si="4"/>
        <v>Flux bruts export et import-Flux bruts exportés-Bière-kt-TEND</v>
      </c>
      <c r="N272">
        <f>MATCH(M272,'[1]Données Agriculture'!$M:$M,FALSE)</f>
        <v>1352</v>
      </c>
      <c r="O272" s="139"/>
    </row>
    <row r="273" spans="1:26" ht="14.25" hidden="1">
      <c r="A273" s="110" t="s">
        <v>440</v>
      </c>
      <c r="B273" s="110" t="s">
        <v>439</v>
      </c>
      <c r="C273" s="147" t="s">
        <v>311</v>
      </c>
      <c r="D273" s="174" t="s">
        <v>180</v>
      </c>
      <c r="E273" s="6" t="s">
        <v>614</v>
      </c>
      <c r="F273" s="36">
        <v>21473.5</v>
      </c>
      <c r="G273" s="36">
        <v>21297.435471182729</v>
      </c>
      <c r="H273" s="36">
        <v>20816.418233043278</v>
      </c>
      <c r="I273" s="36">
        <v>20159.336466086552</v>
      </c>
      <c r="J273" s="36">
        <v>19502.25469912983</v>
      </c>
      <c r="K273" s="36">
        <v>19021.237460990371</v>
      </c>
      <c r="L273" s="36">
        <v>18845.172932173104</v>
      </c>
      <c r="M273" s="138" t="str">
        <f t="shared" si="4"/>
        <v>Flux bruts export et import-Flux bruts exportés-Blé-kt-TEND</v>
      </c>
      <c r="N273">
        <f>MATCH(M273,'[1]Données Agriculture'!$M:$M,FALSE)</f>
        <v>1357</v>
      </c>
      <c r="O273" s="139"/>
    </row>
    <row r="274" spans="1:26" ht="14.25" hidden="1">
      <c r="A274" s="110" t="s">
        <v>440</v>
      </c>
      <c r="B274" s="110" t="s">
        <v>439</v>
      </c>
      <c r="C274" s="147" t="s">
        <v>321</v>
      </c>
      <c r="D274" s="174" t="s">
        <v>180</v>
      </c>
      <c r="E274" s="6" t="s">
        <v>614</v>
      </c>
      <c r="F274" s="36">
        <v>3203.1000000000004</v>
      </c>
      <c r="G274" s="36">
        <v>3205.1417183925096</v>
      </c>
      <c r="H274" s="36">
        <v>3210.7197967755947</v>
      </c>
      <c r="I274" s="36">
        <v>3218.339593551188</v>
      </c>
      <c r="J274" s="36">
        <v>3225.9593903267823</v>
      </c>
      <c r="K274" s="36">
        <v>3231.5374687098674</v>
      </c>
      <c r="L274" s="36">
        <v>3233.5791871023766</v>
      </c>
      <c r="M274" s="138" t="str">
        <f t="shared" si="4"/>
        <v>Flux bruts export et import-Flux bruts exportés-Boissons Alcooliques-kt-TEND</v>
      </c>
      <c r="N274">
        <f>MATCH(M274,'[1]Données Agriculture'!$M:$M,FALSE)</f>
        <v>1362</v>
      </c>
      <c r="O274" s="139"/>
    </row>
    <row r="275" spans="1:26" ht="14.25" hidden="1">
      <c r="A275" s="110" t="s">
        <v>440</v>
      </c>
      <c r="B275" s="110" t="s">
        <v>439</v>
      </c>
      <c r="C275" s="147" t="s">
        <v>449</v>
      </c>
      <c r="D275" s="174" t="s">
        <v>180</v>
      </c>
      <c r="E275" s="6" t="s">
        <v>614</v>
      </c>
      <c r="F275" s="36">
        <v>144.19999999999999</v>
      </c>
      <c r="G275" s="36">
        <v>144.19999999999999</v>
      </c>
      <c r="H275" s="36">
        <v>144.19999999999999</v>
      </c>
      <c r="I275" s="36">
        <v>144.19999999999999</v>
      </c>
      <c r="J275" s="36">
        <v>144.19999999999999</v>
      </c>
      <c r="K275" s="36">
        <v>144.19999999999999</v>
      </c>
      <c r="L275" s="36">
        <v>144.19999999999999</v>
      </c>
      <c r="M275" s="138" t="str">
        <f t="shared" si="4"/>
        <v>Flux bruts export et import-Flux bruts exportés-Café-kt-TEND</v>
      </c>
      <c r="N275">
        <f>MATCH(M275,'[1]Données Agriculture'!$M:$M,FALSE)</f>
        <v>1367</v>
      </c>
      <c r="O275" s="139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 spans="1:26" ht="14.25" hidden="1">
      <c r="A276" s="110" t="s">
        <v>440</v>
      </c>
      <c r="B276" s="110" t="s">
        <v>439</v>
      </c>
      <c r="C276" s="147" t="s">
        <v>310</v>
      </c>
      <c r="D276" s="174" t="s">
        <v>180</v>
      </c>
      <c r="E276" s="6" t="s">
        <v>614</v>
      </c>
      <c r="F276" s="36">
        <v>34913.699999999997</v>
      </c>
      <c r="G276" s="36">
        <v>34737.697643203923</v>
      </c>
      <c r="H276" s="36">
        <v>34256.850262185173</v>
      </c>
      <c r="I276" s="36">
        <v>33600.000524370349</v>
      </c>
      <c r="J276" s="36">
        <v>32943.150786555518</v>
      </c>
      <c r="K276" s="36">
        <v>32462.303405536764</v>
      </c>
      <c r="L276" s="36">
        <v>32286.30104874069</v>
      </c>
      <c r="M276" s="138" t="str">
        <f t="shared" si="4"/>
        <v>Flux bruts export et import-Flux bruts exportés-Cèrèales - Excl Bière-kt-TEND</v>
      </c>
      <c r="N276">
        <f>MATCH(M276,'[1]Données Agriculture'!$M:$M,FALSE)</f>
        <v>1372</v>
      </c>
      <c r="O276" s="139"/>
    </row>
    <row r="277" spans="1:26" ht="14.25" hidden="1">
      <c r="A277" s="110" t="s">
        <v>440</v>
      </c>
      <c r="B277" s="110" t="s">
        <v>439</v>
      </c>
      <c r="C277" s="147" t="s">
        <v>450</v>
      </c>
      <c r="D277" s="174" t="s">
        <v>180</v>
      </c>
      <c r="E277" s="6" t="s">
        <v>614</v>
      </c>
      <c r="F277" s="36">
        <v>321.2</v>
      </c>
      <c r="G277" s="36">
        <v>341.21580467460484</v>
      </c>
      <c r="H277" s="36">
        <v>395.9</v>
      </c>
      <c r="I277" s="36">
        <v>470.59999999999991</v>
      </c>
      <c r="J277" s="36">
        <v>545.29999999999995</v>
      </c>
      <c r="K277" s="36">
        <v>599.98419532539515</v>
      </c>
      <c r="L277" s="36">
        <v>620</v>
      </c>
      <c r="M277" s="138" t="str">
        <f t="shared" si="4"/>
        <v>Flux bruts export et import-Flux bruts exportés-Feve de Cacao-kt-TEND</v>
      </c>
      <c r="N277">
        <f>MATCH(M277,'[1]Données Agriculture'!$M:$M,FALSE)</f>
        <v>1377</v>
      </c>
      <c r="O277" s="139"/>
      <c r="P277" s="66"/>
    </row>
    <row r="278" spans="1:26" ht="14.25" hidden="1">
      <c r="A278" s="110" t="s">
        <v>440</v>
      </c>
      <c r="B278" s="110" t="s">
        <v>439</v>
      </c>
      <c r="C278" s="147" t="s">
        <v>441</v>
      </c>
      <c r="D278" s="174" t="s">
        <v>180</v>
      </c>
      <c r="E278" s="6" t="s">
        <v>614</v>
      </c>
      <c r="F278" s="36">
        <v>90.2</v>
      </c>
      <c r="G278" s="36">
        <v>90.2</v>
      </c>
      <c r="H278" s="36">
        <v>90.200000000000017</v>
      </c>
      <c r="I278" s="36">
        <v>90.200000000000017</v>
      </c>
      <c r="J278" s="36">
        <v>90.200000000000031</v>
      </c>
      <c r="K278" s="36">
        <v>90.200000000000045</v>
      </c>
      <c r="L278" s="36">
        <v>90.200000000000045</v>
      </c>
      <c r="M278" s="138" t="str">
        <f t="shared" si="4"/>
        <v>Flux bruts export et import-Flux bruts exportés-Fruit Coque + (Total)-kt-TEND</v>
      </c>
      <c r="N278">
        <f>MATCH(M278,'[1]Données Agriculture'!$M:$M,FALSE)</f>
        <v>1382</v>
      </c>
      <c r="O278" s="139"/>
    </row>
    <row r="279" spans="1:26" ht="14.25" hidden="1">
      <c r="A279" s="110" t="s">
        <v>440</v>
      </c>
      <c r="B279" s="110" t="s">
        <v>439</v>
      </c>
      <c r="C279" s="147" t="s">
        <v>34</v>
      </c>
      <c r="D279" s="174" t="s">
        <v>180</v>
      </c>
      <c r="E279" s="6" t="s">
        <v>614</v>
      </c>
      <c r="F279" s="36">
        <v>1561.6000000000001</v>
      </c>
      <c r="G279" s="36">
        <v>1566.279535083529</v>
      </c>
      <c r="H279" s="36">
        <v>1579.0642626875315</v>
      </c>
      <c r="I279" s="36">
        <v>1596.5285253750628</v>
      </c>
      <c r="J279" s="36">
        <v>1613.9927880625944</v>
      </c>
      <c r="K279" s="36">
        <v>1626.7775156665966</v>
      </c>
      <c r="L279" s="36">
        <v>1631.4570507501257</v>
      </c>
      <c r="M279" s="138" t="str">
        <f t="shared" si="4"/>
        <v>Flux bruts export et import-Flux bruts exportés-Fruits-kt-TEND</v>
      </c>
      <c r="N279">
        <f>MATCH(M279,'[1]Données Agriculture'!$M:$M,FALSE)</f>
        <v>1387</v>
      </c>
      <c r="O279" s="139"/>
      <c r="P279" s="109"/>
    </row>
    <row r="280" spans="1:26" ht="14.25" hidden="1">
      <c r="A280" s="110" t="s">
        <v>440</v>
      </c>
      <c r="B280" s="110" t="s">
        <v>439</v>
      </c>
      <c r="C280" s="147" t="s">
        <v>318</v>
      </c>
      <c r="D280" s="174" t="s">
        <v>180</v>
      </c>
      <c r="E280" s="6" t="s">
        <v>614</v>
      </c>
      <c r="F280" s="36">
        <v>1311.8</v>
      </c>
      <c r="G280" s="36">
        <v>1313.3092965271303</v>
      </c>
      <c r="H280" s="36">
        <v>1317.4327713229372</v>
      </c>
      <c r="I280" s="36">
        <v>1323.0655426458745</v>
      </c>
      <c r="J280" s="36">
        <v>1328.6983139688118</v>
      </c>
      <c r="K280" s="36">
        <v>1332.8217887646188</v>
      </c>
      <c r="L280" s="36">
        <v>1334.3310852917491</v>
      </c>
      <c r="M280" s="138" t="str">
        <f t="shared" si="4"/>
        <v>Flux bruts export et import-Flux bruts exportés-Graines Colza/Moutarde-kt-TEND</v>
      </c>
      <c r="N280">
        <f>MATCH(M280,'[1]Données Agriculture'!$M:$M,FALSE)</f>
        <v>1392</v>
      </c>
      <c r="O280" s="139"/>
    </row>
    <row r="281" spans="1:26" ht="14.25" hidden="1">
      <c r="A281" s="110" t="s">
        <v>440</v>
      </c>
      <c r="B281" s="110" t="s">
        <v>439</v>
      </c>
      <c r="C281" s="147" t="s">
        <v>317</v>
      </c>
      <c r="D281" s="174" t="s">
        <v>180</v>
      </c>
      <c r="E281" s="6" t="s">
        <v>614</v>
      </c>
      <c r="F281" s="36">
        <v>524.5</v>
      </c>
      <c r="G281" s="36">
        <v>524.5</v>
      </c>
      <c r="H281" s="36">
        <v>524.5</v>
      </c>
      <c r="I281" s="36">
        <v>524.5</v>
      </c>
      <c r="J281" s="36">
        <v>524.5</v>
      </c>
      <c r="K281" s="36">
        <v>524.5</v>
      </c>
      <c r="L281" s="36">
        <v>524.5</v>
      </c>
      <c r="M281" s="138" t="str">
        <f t="shared" si="4"/>
        <v>Flux bruts export et import-Flux bruts exportés-Graines de Tournesol-kt-TEND</v>
      </c>
      <c r="N281">
        <f>MATCH(M281,'[1]Données Agriculture'!$M:$M,FALSE)</f>
        <v>1397</v>
      </c>
      <c r="O281" s="139"/>
    </row>
    <row r="282" spans="1:26" ht="14.25" hidden="1">
      <c r="A282" s="110" t="s">
        <v>440</v>
      </c>
      <c r="B282" s="110" t="s">
        <v>439</v>
      </c>
      <c r="C282" s="147" t="s">
        <v>453</v>
      </c>
      <c r="D282" s="174" t="s">
        <v>180</v>
      </c>
      <c r="E282" s="6" t="s">
        <v>614</v>
      </c>
      <c r="F282" s="36">
        <v>550.68799999999999</v>
      </c>
      <c r="G282" s="36">
        <v>568.43825673210722</v>
      </c>
      <c r="H282" s="36">
        <v>616.93285997161558</v>
      </c>
      <c r="I282" s="36">
        <v>683.1777199432313</v>
      </c>
      <c r="J282" s="36">
        <v>749.42257991484701</v>
      </c>
      <c r="K282" s="36">
        <v>797.91718315435548</v>
      </c>
      <c r="L282" s="36">
        <v>815.66743988646272</v>
      </c>
      <c r="M282" s="138" t="str">
        <f t="shared" si="4"/>
        <v>Flux bruts export et import-Flux bruts exportés-Graisses Animales-kt-TEND</v>
      </c>
      <c r="N282">
        <f>MATCH(M282,'[1]Données Agriculture'!$M:$M,FALSE)</f>
        <v>1402</v>
      </c>
      <c r="O282" s="139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 spans="1:26" ht="14.25" hidden="1">
      <c r="A283" s="110" t="s">
        <v>440</v>
      </c>
      <c r="B283" s="110" t="s">
        <v>439</v>
      </c>
      <c r="C283" s="147" t="s">
        <v>319</v>
      </c>
      <c r="D283" s="174" t="s">
        <v>180</v>
      </c>
      <c r="E283" s="6" t="s">
        <v>614</v>
      </c>
      <c r="F283" s="36">
        <v>1149.3</v>
      </c>
      <c r="G283" s="36">
        <v>1179.8340295026119</v>
      </c>
      <c r="H283" s="36">
        <v>1263.2545494635544</v>
      </c>
      <c r="I283" s="36">
        <v>1377.2090989271092</v>
      </c>
      <c r="J283" s="36">
        <v>1491.1636483906636</v>
      </c>
      <c r="K283" s="36">
        <v>1574.5841683516064</v>
      </c>
      <c r="L283" s="36">
        <v>1605.1181978542184</v>
      </c>
      <c r="M283" s="138" t="str">
        <f t="shared" si="4"/>
        <v>Flux bruts export et import-Flux bruts exportés-Huiles-kt-TEND</v>
      </c>
      <c r="N283">
        <f>MATCH(M283,'[1]Données Agriculture'!$M:$M,FALSE)</f>
        <v>1407</v>
      </c>
      <c r="O283" s="139"/>
    </row>
    <row r="284" spans="1:26" ht="14.25" hidden="1">
      <c r="A284" s="110" t="s">
        <v>440</v>
      </c>
      <c r="B284" s="110" t="s">
        <v>439</v>
      </c>
      <c r="C284" s="147" t="s">
        <v>324</v>
      </c>
      <c r="D284" s="174" t="s">
        <v>180</v>
      </c>
      <c r="E284" s="6" t="s">
        <v>614</v>
      </c>
      <c r="F284" s="36">
        <v>8288.6999999999989</v>
      </c>
      <c r="G284" s="36">
        <v>8288.6999999999989</v>
      </c>
      <c r="H284" s="36">
        <v>8288.6999999999989</v>
      </c>
      <c r="I284" s="36">
        <v>8288.6999999999989</v>
      </c>
      <c r="J284" s="36">
        <v>8288.6999999999989</v>
      </c>
      <c r="K284" s="36">
        <v>8288.6999999999989</v>
      </c>
      <c r="L284" s="36">
        <v>8288.6999999999989</v>
      </c>
      <c r="M284" s="138" t="str">
        <f t="shared" si="4"/>
        <v>Flux bruts export et import-Flux bruts exportés-Lait - Excl Beurre-kt-TEND</v>
      </c>
      <c r="N284">
        <f>MATCH(M284,'[1]Données Agriculture'!$M:$M,FALSE)</f>
        <v>1412</v>
      </c>
      <c r="O284" s="139"/>
      <c r="P284" s="109"/>
      <c r="Q284" s="109"/>
      <c r="R284" s="109"/>
      <c r="S284" s="109"/>
      <c r="T284" s="109"/>
      <c r="U284" s="109"/>
      <c r="V284" s="109"/>
      <c r="W284" s="109"/>
      <c r="X284" s="109"/>
      <c r="Y284" s="109"/>
      <c r="Z284" s="109"/>
    </row>
    <row r="285" spans="1:26" ht="14.25" hidden="1">
      <c r="A285" s="110" t="s">
        <v>440</v>
      </c>
      <c r="B285" s="110" t="s">
        <v>439</v>
      </c>
      <c r="C285" s="147" t="s">
        <v>33</v>
      </c>
      <c r="D285" s="174" t="s">
        <v>180</v>
      </c>
      <c r="E285" s="6" t="s">
        <v>614</v>
      </c>
      <c r="F285" s="36">
        <v>2103.3000000000002</v>
      </c>
      <c r="G285" s="36">
        <v>2214.8718674123188</v>
      </c>
      <c r="H285" s="36">
        <v>2519.6918778781123</v>
      </c>
      <c r="I285" s="36">
        <v>2936.0837557562245</v>
      </c>
      <c r="J285" s="36">
        <v>3352.4756336343371</v>
      </c>
      <c r="K285" s="36">
        <v>3657.2956441001315</v>
      </c>
      <c r="L285" s="36">
        <v>3768.8675115124497</v>
      </c>
      <c r="M285" s="138" t="str">
        <f t="shared" si="4"/>
        <v>Flux bruts export et import-Flux bruts exportés-Légumes-kt-TEND</v>
      </c>
      <c r="N285">
        <f>MATCH(M285,'[1]Données Agriculture'!$M:$M,FALSE)</f>
        <v>1417</v>
      </c>
      <c r="O285" s="139"/>
    </row>
    <row r="286" spans="1:26" ht="14.25" hidden="1">
      <c r="A286" s="110" t="s">
        <v>440</v>
      </c>
      <c r="B286" s="110" t="s">
        <v>439</v>
      </c>
      <c r="C286" s="147" t="s">
        <v>30</v>
      </c>
      <c r="D286" s="174" t="s">
        <v>180</v>
      </c>
      <c r="E286" s="6" t="s">
        <v>614</v>
      </c>
      <c r="F286" s="36">
        <v>345.8</v>
      </c>
      <c r="G286" s="36">
        <v>373.54179864128827</v>
      </c>
      <c r="H286" s="36">
        <v>449.33380202263317</v>
      </c>
      <c r="I286" s="36">
        <v>552.86760404526626</v>
      </c>
      <c r="J286" s="36">
        <v>656.40140606789942</v>
      </c>
      <c r="K286" s="36">
        <v>732.19340944924443</v>
      </c>
      <c r="L286" s="36">
        <v>759.9352080905328</v>
      </c>
      <c r="M286" s="138" t="str">
        <f t="shared" si="4"/>
        <v>Flux bruts export et import-Flux bruts exportés-Légumineuses-kt-TEND</v>
      </c>
      <c r="N286">
        <f>MATCH(M286,'[1]Données Agriculture'!$M:$M,FALSE)</f>
        <v>1422</v>
      </c>
      <c r="O286" s="139"/>
      <c r="P286" s="66"/>
    </row>
    <row r="287" spans="1:26" ht="14.25" hidden="1">
      <c r="A287" s="110" t="s">
        <v>440</v>
      </c>
      <c r="B287" s="110" t="s">
        <v>439</v>
      </c>
      <c r="C287" s="147" t="s">
        <v>313</v>
      </c>
      <c r="D287" s="174" t="s">
        <v>180</v>
      </c>
      <c r="E287" s="6" t="s">
        <v>614</v>
      </c>
      <c r="F287" s="36">
        <v>4892.3</v>
      </c>
      <c r="G287" s="36">
        <v>4892.3</v>
      </c>
      <c r="H287" s="36">
        <v>4892.3</v>
      </c>
      <c r="I287" s="36">
        <v>4892.3</v>
      </c>
      <c r="J287" s="36">
        <v>4892.3</v>
      </c>
      <c r="K287" s="36">
        <v>4892.3</v>
      </c>
      <c r="L287" s="36">
        <v>4892.3</v>
      </c>
      <c r="M287" s="138" t="str">
        <f t="shared" si="4"/>
        <v>Flux bruts export et import-Flux bruts exportés-Maïs-kt-TEND</v>
      </c>
      <c r="N287">
        <f>MATCH(M287,'[1]Données Agriculture'!$M:$M,FALSE)</f>
        <v>1427</v>
      </c>
      <c r="O287" s="139"/>
    </row>
    <row r="288" spans="1:26" ht="14.25" hidden="1">
      <c r="A288" s="110" t="s">
        <v>440</v>
      </c>
      <c r="B288" s="110" t="s">
        <v>439</v>
      </c>
      <c r="C288" s="147" t="s">
        <v>38</v>
      </c>
      <c r="D288" s="174" t="s">
        <v>180</v>
      </c>
      <c r="E288" s="6" t="s">
        <v>614</v>
      </c>
      <c r="F288" s="36">
        <v>108.8</v>
      </c>
      <c r="G288" s="36">
        <v>131.30282431321609</v>
      </c>
      <c r="H288" s="36">
        <v>192.78168365071872</v>
      </c>
      <c r="I288" s="36">
        <v>276.76336730143737</v>
      </c>
      <c r="J288" s="36">
        <v>360.74505095215613</v>
      </c>
      <c r="K288" s="36">
        <v>422.22391028965882</v>
      </c>
      <c r="L288" s="36">
        <v>444.7267346028749</v>
      </c>
      <c r="M288" s="138" t="str">
        <f t="shared" si="4"/>
        <v>Flux bruts export et import-Flux bruts exportés-Œufs-kt-TEND</v>
      </c>
      <c r="N288">
        <f>MATCH(M288,'[1]Données Agriculture'!$M:$M,FALSE)</f>
        <v>1432</v>
      </c>
      <c r="O288" s="139"/>
      <c r="P288" s="109"/>
    </row>
    <row r="289" spans="1:26" ht="14.25" hidden="1">
      <c r="A289" s="110" t="s">
        <v>440</v>
      </c>
      <c r="B289" s="110" t="s">
        <v>439</v>
      </c>
      <c r="C289" s="147" t="s">
        <v>443</v>
      </c>
      <c r="D289" s="174" t="s">
        <v>180</v>
      </c>
      <c r="E289" s="6" t="s">
        <v>614</v>
      </c>
      <c r="F289" s="36">
        <v>100</v>
      </c>
      <c r="G289" s="36">
        <v>100</v>
      </c>
      <c r="H289" s="36">
        <v>100</v>
      </c>
      <c r="I289" s="36">
        <v>100</v>
      </c>
      <c r="J289" s="36">
        <v>100</v>
      </c>
      <c r="K289" s="36">
        <v>100</v>
      </c>
      <c r="L289" s="36">
        <v>100</v>
      </c>
      <c r="M289" s="138" t="str">
        <f t="shared" si="4"/>
        <v>Flux bruts export et import-Flux bruts exportés-Oignons-kt-TEND</v>
      </c>
      <c r="N289">
        <f>MATCH(M289,'[1]Données Agriculture'!$M:$M,FALSE)</f>
        <v>1437</v>
      </c>
      <c r="O289" s="139"/>
    </row>
    <row r="290" spans="1:26" ht="14.25" hidden="1">
      <c r="A290" s="110" t="s">
        <v>440</v>
      </c>
      <c r="B290" s="110" t="s">
        <v>439</v>
      </c>
      <c r="C290" s="147" t="s">
        <v>444</v>
      </c>
      <c r="D290" s="174" t="s">
        <v>180</v>
      </c>
      <c r="E290" s="6" t="s">
        <v>614</v>
      </c>
      <c r="F290" s="36">
        <v>163.19999999999999</v>
      </c>
      <c r="G290" s="36">
        <v>163.19999999999999</v>
      </c>
      <c r="H290" s="36">
        <v>163.19999999999996</v>
      </c>
      <c r="I290" s="36">
        <v>163.1999999999999</v>
      </c>
      <c r="J290" s="36">
        <v>163.19999999999987</v>
      </c>
      <c r="K290" s="36">
        <v>163.19999999999982</v>
      </c>
      <c r="L290" s="36">
        <v>163.19999999999982</v>
      </c>
      <c r="M290" s="138" t="str">
        <f t="shared" si="4"/>
        <v>Flux bruts export et import-Flux bruts exportés-Oranges, Mandarines-kt-TEND</v>
      </c>
      <c r="N290">
        <f>MATCH(M290,'[1]Données Agriculture'!$M:$M,FALSE)</f>
        <v>1442</v>
      </c>
      <c r="O290" s="139"/>
    </row>
    <row r="291" spans="1:26" ht="14.25" hidden="1">
      <c r="A291" s="110" t="s">
        <v>440</v>
      </c>
      <c r="B291" s="110" t="s">
        <v>439</v>
      </c>
      <c r="C291" s="147" t="s">
        <v>312</v>
      </c>
      <c r="D291" s="174" t="s">
        <v>180</v>
      </c>
      <c r="E291" s="6" t="s">
        <v>614</v>
      </c>
      <c r="F291" s="36">
        <v>8014.2</v>
      </c>
      <c r="G291" s="36">
        <v>8014.2</v>
      </c>
      <c r="H291" s="36">
        <v>8014.2</v>
      </c>
      <c r="I291" s="36">
        <v>8014.2</v>
      </c>
      <c r="J291" s="36">
        <v>8014.2</v>
      </c>
      <c r="K291" s="36">
        <v>8014.2</v>
      </c>
      <c r="L291" s="36">
        <v>8014.2</v>
      </c>
      <c r="M291" s="138" t="str">
        <f t="shared" si="4"/>
        <v>Flux bruts export et import-Flux bruts exportés-Orge-kt-TEND</v>
      </c>
      <c r="N291">
        <f>MATCH(M291,'[1]Données Agriculture'!$M:$M,FALSE)</f>
        <v>1447</v>
      </c>
      <c r="O291" s="139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 spans="1:26" ht="14.25" hidden="1">
      <c r="A292" s="110" t="s">
        <v>440</v>
      </c>
      <c r="B292" s="110" t="s">
        <v>439</v>
      </c>
      <c r="C292" s="147" t="s">
        <v>315</v>
      </c>
      <c r="D292" s="174" t="s">
        <v>180</v>
      </c>
      <c r="E292" s="6" t="s">
        <v>614</v>
      </c>
      <c r="F292" s="36">
        <v>2066.3999999999996</v>
      </c>
      <c r="G292" s="36">
        <v>2102.9590182588636</v>
      </c>
      <c r="H292" s="36">
        <v>2202.8401136169177</v>
      </c>
      <c r="I292" s="36">
        <v>2339.2802272338354</v>
      </c>
      <c r="J292" s="36">
        <v>2475.7203408507535</v>
      </c>
      <c r="K292" s="36">
        <v>2575.6014362088076</v>
      </c>
      <c r="L292" s="36">
        <v>2612.1604544676711</v>
      </c>
      <c r="M292" s="138" t="str">
        <f t="shared" si="4"/>
        <v>Flux bruts export et import-Flux bruts exportés-Plant Oleiferes + (Total)-kt-TEND</v>
      </c>
      <c r="N292">
        <f>MATCH(M292,'[1]Données Agriculture'!$M:$M,FALSE)</f>
        <v>1452</v>
      </c>
      <c r="O292" s="139"/>
    </row>
    <row r="293" spans="1:26" ht="14.25" hidden="1">
      <c r="A293" s="110" t="s">
        <v>440</v>
      </c>
      <c r="B293" s="110" t="s">
        <v>439</v>
      </c>
      <c r="C293" s="147" t="s">
        <v>325</v>
      </c>
      <c r="D293" s="174" t="s">
        <v>180</v>
      </c>
      <c r="E293" s="6" t="s">
        <v>614</v>
      </c>
      <c r="F293" s="36">
        <v>476.82300000000004</v>
      </c>
      <c r="G293" s="36">
        <v>476.82300000000004</v>
      </c>
      <c r="H293" s="36">
        <v>476.82300000000004</v>
      </c>
      <c r="I293" s="36">
        <v>476.82300000000004</v>
      </c>
      <c r="J293" s="36">
        <v>476.82300000000004</v>
      </c>
      <c r="K293" s="36">
        <v>476.82300000000004</v>
      </c>
      <c r="L293" s="36">
        <v>476.82300000000004</v>
      </c>
      <c r="M293" s="138" t="str">
        <f t="shared" si="4"/>
        <v>Flux bruts export et import-Flux bruts exportés-Poisson &amp; Fruits de Mer-kt-TEND</v>
      </c>
      <c r="N293">
        <f>MATCH(M293,'[1]Données Agriculture'!$M:$M,FALSE)</f>
        <v>1457</v>
      </c>
      <c r="O293" s="139"/>
      <c r="P293" s="109"/>
      <c r="Q293" s="109"/>
      <c r="R293" s="109"/>
      <c r="S293" s="109"/>
      <c r="T293" s="109"/>
      <c r="U293" s="109"/>
      <c r="V293" s="109"/>
      <c r="W293" s="109"/>
      <c r="X293" s="109"/>
      <c r="Y293" s="109"/>
      <c r="Z293" s="109"/>
    </row>
    <row r="294" spans="1:26" ht="14.25" hidden="1">
      <c r="A294" s="110" t="s">
        <v>440</v>
      </c>
      <c r="B294" s="110" t="s">
        <v>439</v>
      </c>
      <c r="C294" s="147" t="s">
        <v>446</v>
      </c>
      <c r="D294" s="174" t="s">
        <v>180</v>
      </c>
      <c r="E294" s="6" t="s">
        <v>614</v>
      </c>
      <c r="F294" s="36">
        <v>492.2</v>
      </c>
      <c r="G294" s="36">
        <v>492.2</v>
      </c>
      <c r="H294" s="36">
        <v>492.2</v>
      </c>
      <c r="I294" s="36">
        <v>492.2</v>
      </c>
      <c r="J294" s="36">
        <v>492.20000000000005</v>
      </c>
      <c r="K294" s="36">
        <v>492.20000000000005</v>
      </c>
      <c r="L294" s="36">
        <v>492.20000000000005</v>
      </c>
      <c r="M294" s="138" t="str">
        <f t="shared" si="4"/>
        <v>Flux bruts export et import-Flux bruts exportés-Pommes-kt-TEND</v>
      </c>
      <c r="N294">
        <f>MATCH(M294,'[1]Données Agriculture'!$M:$M,FALSE)</f>
        <v>1462</v>
      </c>
      <c r="O294" s="139"/>
    </row>
    <row r="295" spans="1:26" ht="14.25" hidden="1">
      <c r="A295" s="110" t="s">
        <v>440</v>
      </c>
      <c r="B295" s="110" t="s">
        <v>439</v>
      </c>
      <c r="C295" s="147" t="s">
        <v>28</v>
      </c>
      <c r="D295" s="174" t="s">
        <v>180</v>
      </c>
      <c r="E295" s="6" t="s">
        <v>614</v>
      </c>
      <c r="F295" s="36">
        <v>3568.9999999999995</v>
      </c>
      <c r="G295" s="36">
        <v>3725.3280571598734</v>
      </c>
      <c r="H295" s="36">
        <v>4152.4242519691788</v>
      </c>
      <c r="I295" s="36">
        <v>4735.8485039383586</v>
      </c>
      <c r="J295" s="36">
        <v>5319.2727559075392</v>
      </c>
      <c r="K295" s="36">
        <v>5746.3689507168456</v>
      </c>
      <c r="L295" s="36">
        <v>5902.6970078767181</v>
      </c>
      <c r="M295" s="138" t="str">
        <f t="shared" si="4"/>
        <v>Flux bruts export et import-Flux bruts exportés-Pommes de terre-kt-TEND</v>
      </c>
      <c r="N295">
        <f>MATCH(M295,'[1]Données Agriculture'!$M:$M,FALSE)</f>
        <v>1467</v>
      </c>
      <c r="O295" s="139"/>
      <c r="P295" s="66"/>
    </row>
    <row r="296" spans="1:26" ht="14.25" hidden="1">
      <c r="A296" s="110" t="s">
        <v>440</v>
      </c>
      <c r="B296" s="110" t="s">
        <v>439</v>
      </c>
      <c r="C296" s="147" t="s">
        <v>316</v>
      </c>
      <c r="D296" s="174" t="s">
        <v>180</v>
      </c>
      <c r="E296" s="6" t="s">
        <v>614</v>
      </c>
      <c r="F296" s="36">
        <v>146.9</v>
      </c>
      <c r="G296" s="36">
        <v>162.91193160950226</v>
      </c>
      <c r="H296" s="36">
        <v>206.65734229398055</v>
      </c>
      <c r="I296" s="36">
        <v>266.41468458796112</v>
      </c>
      <c r="J296" s="36">
        <v>326.17202688194163</v>
      </c>
      <c r="K296" s="36">
        <v>369.91743756642001</v>
      </c>
      <c r="L296" s="36">
        <v>385.92936917592226</v>
      </c>
      <c r="M296" s="138" t="str">
        <f t="shared" si="4"/>
        <v>Flux bruts export et import-Flux bruts exportés-Soja-kt-TEND</v>
      </c>
      <c r="N296">
        <f>MATCH(M296,'[1]Données Agriculture'!$M:$M,FALSE)</f>
        <v>1472</v>
      </c>
      <c r="O296" s="139"/>
    </row>
    <row r="297" spans="1:26" ht="14.25" hidden="1">
      <c r="A297" s="110" t="s">
        <v>440</v>
      </c>
      <c r="B297" s="110" t="s">
        <v>439</v>
      </c>
      <c r="C297" s="147" t="s">
        <v>448</v>
      </c>
      <c r="D297" s="174" t="s">
        <v>180</v>
      </c>
      <c r="E297" s="6" t="s">
        <v>614</v>
      </c>
      <c r="F297" s="36">
        <v>473.59999999999997</v>
      </c>
      <c r="G297" s="36">
        <v>493.61580467460482</v>
      </c>
      <c r="H297" s="36">
        <v>548.29999999999995</v>
      </c>
      <c r="I297" s="36">
        <v>623</v>
      </c>
      <c r="J297" s="36">
        <v>697.7</v>
      </c>
      <c r="K297" s="36">
        <v>752.38419532539524</v>
      </c>
      <c r="L297" s="36">
        <v>772.40000000000009</v>
      </c>
      <c r="M297" s="138" t="str">
        <f t="shared" si="4"/>
        <v>Flux bruts export et import-Flux bruts exportés-Stimulants + (Total)-kt-TEND</v>
      </c>
      <c r="N297">
        <f>MATCH(M297,'[1]Données Agriculture'!$M:$M,FALSE)</f>
        <v>1477</v>
      </c>
      <c r="O297" s="139"/>
    </row>
    <row r="298" spans="1:26" ht="14.25" hidden="1">
      <c r="A298" s="110" t="s">
        <v>440</v>
      </c>
      <c r="B298" s="110" t="s">
        <v>439</v>
      </c>
      <c r="C298" s="147" t="s">
        <v>332</v>
      </c>
      <c r="D298" s="174" t="s">
        <v>180</v>
      </c>
      <c r="E298" s="6" t="s">
        <v>614</v>
      </c>
      <c r="F298" s="36">
        <v>3910.0026339999995</v>
      </c>
      <c r="G298" s="36">
        <v>4030.756116153595</v>
      </c>
      <c r="H298" s="36">
        <v>4360.6607645880795</v>
      </c>
      <c r="I298" s="36">
        <v>4811.3188951761585</v>
      </c>
      <c r="J298" s="36">
        <v>5261.9770257642394</v>
      </c>
      <c r="K298" s="36">
        <v>5591.8816741987239</v>
      </c>
      <c r="L298" s="36">
        <v>5712.6351563523185</v>
      </c>
      <c r="M298" s="138" t="str">
        <f t="shared" si="4"/>
        <v>Flux bruts export et import-Flux bruts exportés-Sucre-kt-TEND</v>
      </c>
      <c r="N298">
        <f>MATCH(M298,'[1]Données Agriculture'!$M:$M,FALSE)</f>
        <v>1482</v>
      </c>
      <c r="O298" s="139"/>
    </row>
    <row r="299" spans="1:26" ht="14.25" hidden="1">
      <c r="A299" s="110" t="s">
        <v>440</v>
      </c>
      <c r="B299" s="110" t="s">
        <v>439</v>
      </c>
      <c r="C299" s="147" t="s">
        <v>442</v>
      </c>
      <c r="D299" s="174" t="s">
        <v>180</v>
      </c>
      <c r="E299" s="6" t="s">
        <v>614</v>
      </c>
      <c r="F299" s="36">
        <v>348.1</v>
      </c>
      <c r="G299" s="36">
        <v>348.1</v>
      </c>
      <c r="H299" s="36">
        <v>348.1</v>
      </c>
      <c r="I299" s="36">
        <v>348.10000000000008</v>
      </c>
      <c r="J299" s="36">
        <v>348.10000000000008</v>
      </c>
      <c r="K299" s="36">
        <v>348.10000000000014</v>
      </c>
      <c r="L299" s="36">
        <v>348.10000000000014</v>
      </c>
      <c r="M299" s="138" t="str">
        <f t="shared" si="4"/>
        <v>Flux bruts export et import-Flux bruts exportés-Tomates-kt-TEND</v>
      </c>
      <c r="N299">
        <f>MATCH(M299,'[1]Données Agriculture'!$M:$M,FALSE)</f>
        <v>1487</v>
      </c>
      <c r="O299" s="139"/>
    </row>
    <row r="300" spans="1:26" ht="14.25" hidden="1">
      <c r="A300" s="110" t="s">
        <v>440</v>
      </c>
      <c r="B300" s="110" t="s">
        <v>439</v>
      </c>
      <c r="C300" s="147" t="s">
        <v>320</v>
      </c>
      <c r="D300" s="174" t="s">
        <v>180</v>
      </c>
      <c r="E300" s="6" t="s">
        <v>614</v>
      </c>
      <c r="F300" s="36">
        <v>1140.6984499999999</v>
      </c>
      <c r="G300" s="36">
        <v>1215.0215905110388</v>
      </c>
      <c r="H300" s="36">
        <v>1418.0761865652769</v>
      </c>
      <c r="I300" s="36">
        <v>1695.4539231305539</v>
      </c>
      <c r="J300" s="36">
        <v>1972.8316596958311</v>
      </c>
      <c r="K300" s="36">
        <v>2175.8862557500697</v>
      </c>
      <c r="L300" s="36">
        <v>2250.2093962611079</v>
      </c>
      <c r="M300" s="138" t="str">
        <f t="shared" si="4"/>
        <v>Flux bruts export et import-Flux bruts exportés-Tourteaux et son-kt-TEND</v>
      </c>
      <c r="N300">
        <f>MATCH(M300,'[1]Données Agriculture'!$M:$M,FALSE)</f>
        <v>1492</v>
      </c>
      <c r="O300" s="139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 spans="1:26" ht="14.25" hidden="1">
      <c r="A301" s="110" t="s">
        <v>440</v>
      </c>
      <c r="B301" s="110" t="s">
        <v>439</v>
      </c>
      <c r="C301" s="147" t="s">
        <v>322</v>
      </c>
      <c r="D301" s="174" t="s">
        <v>180</v>
      </c>
      <c r="E301" s="6" t="s">
        <v>614</v>
      </c>
      <c r="F301" s="36">
        <v>1323.6000000000001</v>
      </c>
      <c r="G301" s="36">
        <v>1328.9281938699692</v>
      </c>
      <c r="H301" s="36">
        <v>1343.4850902353019</v>
      </c>
      <c r="I301" s="36">
        <v>1363.3701804706036</v>
      </c>
      <c r="J301" s="36">
        <v>1383.2552707059056</v>
      </c>
      <c r="K301" s="36">
        <v>1397.8121670712383</v>
      </c>
      <c r="L301" s="36">
        <v>1403.1403609412073</v>
      </c>
      <c r="M301" s="138" t="str">
        <f t="shared" si="4"/>
        <v>Flux bruts export et import-Flux bruts exportés-Viande-kt-TEND</v>
      </c>
      <c r="N301">
        <f>MATCH(M301,'[1]Données Agriculture'!$M:$M,FALSE)</f>
        <v>1497</v>
      </c>
      <c r="O301" s="139"/>
    </row>
    <row r="302" spans="1:26" ht="14.25" hidden="1">
      <c r="A302" s="110" t="s">
        <v>440</v>
      </c>
      <c r="B302" s="110" t="s">
        <v>439</v>
      </c>
      <c r="C302" s="147" t="s">
        <v>44</v>
      </c>
      <c r="D302" s="174" t="s">
        <v>180</v>
      </c>
      <c r="E302" s="6" t="s">
        <v>614</v>
      </c>
      <c r="F302" s="36">
        <v>22.6</v>
      </c>
      <c r="G302" s="36">
        <v>22.6</v>
      </c>
      <c r="H302" s="36">
        <v>22.6</v>
      </c>
      <c r="I302" s="36">
        <v>22.600000000000005</v>
      </c>
      <c r="J302" s="36">
        <v>22.600000000000005</v>
      </c>
      <c r="K302" s="36">
        <v>22.600000000000009</v>
      </c>
      <c r="L302" s="36">
        <v>22.600000000000009</v>
      </c>
      <c r="M302" s="138" t="str">
        <f t="shared" si="4"/>
        <v>Flux bruts export et import-Flux bruts exportés-Viande d'Ovins/Caprins-kt-TEND</v>
      </c>
      <c r="N302">
        <f>MATCH(M302,'[1]Données Agriculture'!$M:$M,FALSE)</f>
        <v>1517</v>
      </c>
      <c r="O302" s="139"/>
      <c r="P302" s="66"/>
    </row>
    <row r="303" spans="1:26" ht="14.25" hidden="1">
      <c r="A303" s="110" t="s">
        <v>440</v>
      </c>
      <c r="B303" s="110" t="s">
        <v>439</v>
      </c>
      <c r="C303" s="147" t="s">
        <v>42</v>
      </c>
      <c r="D303" s="174" t="s">
        <v>180</v>
      </c>
      <c r="E303" s="6" t="s">
        <v>614</v>
      </c>
      <c r="F303" s="36">
        <v>255.2</v>
      </c>
      <c r="G303" s="36">
        <v>255.2</v>
      </c>
      <c r="H303" s="36">
        <v>255.2</v>
      </c>
      <c r="I303" s="36">
        <v>255.19999999999996</v>
      </c>
      <c r="J303" s="36">
        <v>255.19999999999996</v>
      </c>
      <c r="K303" s="36">
        <v>255.19999999999993</v>
      </c>
      <c r="L303" s="36">
        <v>255.19999999999993</v>
      </c>
      <c r="M303" s="138" t="str">
        <f t="shared" si="4"/>
        <v>Flux bruts export et import-Flux bruts exportés-Viande de Bovins-kt-TEND</v>
      </c>
      <c r="N303">
        <f>MATCH(M303,'[1]Données Agriculture'!$M:$M,FALSE)</f>
        <v>1502</v>
      </c>
      <c r="O303" s="139"/>
    </row>
    <row r="304" spans="1:26" ht="14.25" hidden="1">
      <c r="A304" s="110" t="s">
        <v>440</v>
      </c>
      <c r="B304" s="110" t="s">
        <v>439</v>
      </c>
      <c r="C304" s="147" t="s">
        <v>46</v>
      </c>
      <c r="D304" s="174" t="s">
        <v>180</v>
      </c>
      <c r="E304" s="6" t="s">
        <v>614</v>
      </c>
      <c r="F304" s="36">
        <v>583.6</v>
      </c>
      <c r="G304" s="36">
        <v>583.6</v>
      </c>
      <c r="H304" s="36">
        <v>583.6</v>
      </c>
      <c r="I304" s="36">
        <v>583.6</v>
      </c>
      <c r="J304" s="36">
        <v>583.59999999999991</v>
      </c>
      <c r="K304" s="36">
        <v>583.59999999999991</v>
      </c>
      <c r="L304" s="36">
        <v>583.59999999999991</v>
      </c>
      <c r="M304" s="138" t="str">
        <f t="shared" si="4"/>
        <v>Flux bruts export et import-Flux bruts exportés-Viande de Suides-kt-TEND</v>
      </c>
      <c r="N304">
        <f>MATCH(M304,'[1]Données Agriculture'!$M:$M,FALSE)</f>
        <v>1507</v>
      </c>
      <c r="O304" s="13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</row>
    <row r="305" spans="1:26" ht="14.25" hidden="1">
      <c r="A305" s="110" t="s">
        <v>440</v>
      </c>
      <c r="B305" s="110" t="s">
        <v>439</v>
      </c>
      <c r="C305" s="147" t="s">
        <v>48</v>
      </c>
      <c r="D305" s="174" t="s">
        <v>180</v>
      </c>
      <c r="E305" s="6" t="s">
        <v>614</v>
      </c>
      <c r="F305" s="36">
        <v>433.2</v>
      </c>
      <c r="G305" s="36">
        <v>433.2</v>
      </c>
      <c r="H305" s="36">
        <v>433.2</v>
      </c>
      <c r="I305" s="36">
        <v>433.2</v>
      </c>
      <c r="J305" s="36">
        <v>433.20000000000005</v>
      </c>
      <c r="K305" s="36">
        <v>433.20000000000005</v>
      </c>
      <c r="L305" s="36">
        <v>433.20000000000005</v>
      </c>
      <c r="M305" s="138" t="str">
        <f t="shared" si="4"/>
        <v>Flux bruts export et import-Flux bruts exportés-Viande de Volailles-kt-TEND</v>
      </c>
      <c r="N305">
        <f>MATCH(M305,'[1]Données Agriculture'!$M:$M,FALSE)</f>
        <v>1512</v>
      </c>
      <c r="O305" s="139"/>
    </row>
    <row r="306" spans="1:26" ht="14.25" hidden="1">
      <c r="A306" s="110" t="s">
        <v>440</v>
      </c>
      <c r="B306" s="110" t="s">
        <v>439</v>
      </c>
      <c r="C306" s="147" t="s">
        <v>451</v>
      </c>
      <c r="D306" s="174" t="s">
        <v>180</v>
      </c>
      <c r="E306" s="6" t="s">
        <v>614</v>
      </c>
      <c r="F306" s="36">
        <v>1555.9</v>
      </c>
      <c r="G306" s="36">
        <v>1555.9</v>
      </c>
      <c r="H306" s="36">
        <v>1555.9</v>
      </c>
      <c r="I306" s="36">
        <v>1555.9</v>
      </c>
      <c r="J306" s="36">
        <v>1555.9</v>
      </c>
      <c r="K306" s="36">
        <v>1555.9</v>
      </c>
      <c r="L306" s="36">
        <v>1555.9</v>
      </c>
      <c r="M306" s="138" t="str">
        <f t="shared" si="4"/>
        <v>Flux bruts export et import-Flux bruts exportés-Vin-kt-TEND</v>
      </c>
      <c r="N306">
        <f>MATCH(M306,'[1]Données Agriculture'!$M:$M,FALSE)</f>
        <v>1522</v>
      </c>
      <c r="O306" s="139"/>
      <c r="P306" s="66"/>
    </row>
    <row r="307" spans="1:26" ht="14.25" hidden="1">
      <c r="A307" s="110" t="s">
        <v>440</v>
      </c>
      <c r="B307" s="110" t="s">
        <v>454</v>
      </c>
      <c r="C307" s="147" t="s">
        <v>447</v>
      </c>
      <c r="D307" s="174" t="s">
        <v>180</v>
      </c>
      <c r="E307" s="6" t="s">
        <v>614</v>
      </c>
      <c r="F307" s="36">
        <v>699.88727916580854</v>
      </c>
      <c r="G307" s="36">
        <v>708.81109997176998</v>
      </c>
      <c r="H307" s="36">
        <v>723.1065081007132</v>
      </c>
      <c r="I307" s="36">
        <v>739.19858912555333</v>
      </c>
      <c r="J307" s="36">
        <v>753.34829525394696</v>
      </c>
      <c r="K307" s="36">
        <v>762.21683437213767</v>
      </c>
      <c r="L307" s="36">
        <v>763.71139845455616</v>
      </c>
      <c r="M307" s="138" t="str">
        <f t="shared" si="4"/>
        <v>Flux bruts export et import-Flux bruts importés-Ananas-kt-TEND</v>
      </c>
      <c r="N307">
        <f>MATCH(M307,'[1]Données Agriculture'!$M:$M,FALSE)</f>
        <v>1527</v>
      </c>
      <c r="O307" s="139"/>
    </row>
    <row r="308" spans="1:26" ht="14.25" hidden="1">
      <c r="A308" s="110" t="s">
        <v>440</v>
      </c>
      <c r="B308" s="110" t="s">
        <v>454</v>
      </c>
      <c r="C308" s="147" t="s">
        <v>445</v>
      </c>
      <c r="D308" s="174" t="s">
        <v>180</v>
      </c>
      <c r="E308" s="6" t="s">
        <v>614</v>
      </c>
      <c r="F308" s="36">
        <v>869.23852061097409</v>
      </c>
      <c r="G308" s="36">
        <v>874.24772024072422</v>
      </c>
      <c r="H308" s="36">
        <v>877.59157650883662</v>
      </c>
      <c r="I308" s="36">
        <v>878.68496690248446</v>
      </c>
      <c r="J308" s="36">
        <v>877.93457293888673</v>
      </c>
      <c r="K308" s="36">
        <v>876.04114411845308</v>
      </c>
      <c r="L308" s="36">
        <v>873.73431901938602</v>
      </c>
      <c r="M308" s="138" t="str">
        <f t="shared" si="4"/>
        <v>Flux bruts export et import-Flux bruts importés-Banane-kt-TEND</v>
      </c>
      <c r="N308">
        <f>MATCH(M308,'[1]Données Agriculture'!$M:$M,FALSE)</f>
        <v>1532</v>
      </c>
      <c r="O308" s="139"/>
      <c r="P308" s="109"/>
    </row>
    <row r="309" spans="1:26" ht="14.25" hidden="1">
      <c r="A309" s="110" t="s">
        <v>440</v>
      </c>
      <c r="B309" s="110" t="s">
        <v>454</v>
      </c>
      <c r="C309" s="147" t="s">
        <v>452</v>
      </c>
      <c r="D309" s="174" t="s">
        <v>180</v>
      </c>
      <c r="E309" s="6" t="s">
        <v>614</v>
      </c>
      <c r="F309" s="36">
        <v>912.00324649475351</v>
      </c>
      <c r="G309" s="36">
        <v>915.66670759759802</v>
      </c>
      <c r="H309" s="36">
        <v>919.57684929645154</v>
      </c>
      <c r="I309" s="36">
        <v>922.88102331078039</v>
      </c>
      <c r="J309" s="36">
        <v>925.140437939972</v>
      </c>
      <c r="K309" s="36">
        <v>926.05766942745629</v>
      </c>
      <c r="L309" s="36">
        <v>925.5</v>
      </c>
      <c r="M309" s="138" t="str">
        <f t="shared" si="4"/>
        <v>Flux bruts export et import-Flux bruts importés-Bière-kt-TEND</v>
      </c>
      <c r="N309">
        <f>MATCH(M309,'[1]Données Agriculture'!$M:$M,FALSE)</f>
        <v>1537</v>
      </c>
      <c r="O309" s="139"/>
    </row>
    <row r="310" spans="1:26" ht="14.25" hidden="1">
      <c r="A310" s="110" t="s">
        <v>440</v>
      </c>
      <c r="B310" s="110" t="s">
        <v>454</v>
      </c>
      <c r="C310" s="147" t="s">
        <v>311</v>
      </c>
      <c r="D310" s="174" t="s">
        <v>180</v>
      </c>
      <c r="E310" s="6" t="s">
        <v>614</v>
      </c>
      <c r="F310" s="36">
        <v>3641.4091280144712</v>
      </c>
      <c r="G310" s="36">
        <v>3777.1332262707401</v>
      </c>
      <c r="H310" s="36">
        <v>3941.4220521809984</v>
      </c>
      <c r="I310" s="36">
        <v>4073.5211607244491</v>
      </c>
      <c r="J310" s="36">
        <v>4142.8636257447743</v>
      </c>
      <c r="K310" s="36">
        <v>4160.4124196257762</v>
      </c>
      <c r="L310" s="36">
        <v>4160.0999999999985</v>
      </c>
      <c r="M310" s="138" t="str">
        <f t="shared" si="4"/>
        <v>Flux bruts export et import-Flux bruts importés-Blé-kt-TEND</v>
      </c>
      <c r="N310">
        <f>MATCH(M310,'[1]Données Agriculture'!$M:$M,FALSE)</f>
        <v>1542</v>
      </c>
      <c r="O310" s="139"/>
    </row>
    <row r="311" spans="1:26" ht="14.25" hidden="1">
      <c r="A311" s="110" t="s">
        <v>440</v>
      </c>
      <c r="B311" s="110" t="s">
        <v>454</v>
      </c>
      <c r="C311" s="147" t="s">
        <v>321</v>
      </c>
      <c r="D311" s="174" t="s">
        <v>180</v>
      </c>
      <c r="E311" s="6" t="s">
        <v>614</v>
      </c>
      <c r="F311" s="36">
        <v>2071.7659523451575</v>
      </c>
      <c r="G311" s="36">
        <v>2240.6121881450986</v>
      </c>
      <c r="H311" s="36">
        <v>2630.3841997896193</v>
      </c>
      <c r="I311" s="36">
        <v>3125.7439617042664</v>
      </c>
      <c r="J311" s="36">
        <v>3591.7677081164147</v>
      </c>
      <c r="K311" s="36">
        <v>3912.9428951076479</v>
      </c>
      <c r="L311" s="36">
        <v>4017.1946642852499</v>
      </c>
      <c r="M311" s="138" t="str">
        <f t="shared" si="4"/>
        <v>Flux bruts export et import-Flux bruts importés-Boissons Alcooliques-kt-TEND</v>
      </c>
      <c r="N311">
        <f>MATCH(M311,'[1]Données Agriculture'!$M:$M,FALSE)</f>
        <v>1547</v>
      </c>
      <c r="O311" s="139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 spans="1:26" ht="14.25" hidden="1">
      <c r="A312" s="110" t="s">
        <v>440</v>
      </c>
      <c r="B312" s="110" t="s">
        <v>454</v>
      </c>
      <c r="C312" s="147" t="s">
        <v>449</v>
      </c>
      <c r="D312" s="174" t="s">
        <v>180</v>
      </c>
      <c r="E312" s="6" t="s">
        <v>614</v>
      </c>
      <c r="F312" s="36">
        <v>497.75714916141033</v>
      </c>
      <c r="G312" s="36">
        <v>504.65111509393034</v>
      </c>
      <c r="H312" s="36">
        <v>517.96212945781667</v>
      </c>
      <c r="I312" s="36">
        <v>534.28896281026869</v>
      </c>
      <c r="J312" s="36">
        <v>549.54297578592139</v>
      </c>
      <c r="K312" s="36">
        <v>559.84427596880516</v>
      </c>
      <c r="L312" s="36">
        <v>562.57174070068686</v>
      </c>
      <c r="M312" s="138" t="str">
        <f t="shared" si="4"/>
        <v>Flux bruts export et import-Flux bruts importés-Café-kt-TEND</v>
      </c>
      <c r="N312">
        <f>MATCH(M312,'[1]Données Agriculture'!$M:$M,FALSE)</f>
        <v>1552</v>
      </c>
      <c r="O312" s="139"/>
    </row>
    <row r="313" spans="1:26" ht="14.25" hidden="1">
      <c r="A313" s="110" t="s">
        <v>440</v>
      </c>
      <c r="B313" s="110" t="s">
        <v>454</v>
      </c>
      <c r="C313" s="147" t="s">
        <v>310</v>
      </c>
      <c r="D313" s="174" t="s">
        <v>180</v>
      </c>
      <c r="E313" s="6" t="s">
        <v>614</v>
      </c>
      <c r="F313" s="36">
        <v>5277.6491231342434</v>
      </c>
      <c r="G313" s="36">
        <v>5775.2007259680076</v>
      </c>
      <c r="H313" s="36">
        <v>6753.3512127999456</v>
      </c>
      <c r="I313" s="36">
        <v>7933.7377931287119</v>
      </c>
      <c r="J313" s="36">
        <v>9017.0869165189579</v>
      </c>
      <c r="K313" s="36">
        <v>9767.1125534519579</v>
      </c>
      <c r="L313" s="36">
        <v>10050.893849783759</v>
      </c>
      <c r="M313" s="138" t="str">
        <f t="shared" si="4"/>
        <v>Flux bruts export et import-Flux bruts importés-Cèrèales - Excl Bière-kt-TEND</v>
      </c>
      <c r="N313">
        <f>MATCH(M313,'[1]Données Agriculture'!$M:$M,FALSE)</f>
        <v>1557</v>
      </c>
      <c r="O313" s="139"/>
      <c r="P313" s="109"/>
      <c r="Q313" s="109"/>
      <c r="R313" s="109"/>
      <c r="S313" s="109"/>
      <c r="T313" s="109"/>
      <c r="U313" s="109"/>
      <c r="V313" s="109"/>
      <c r="W313" s="109"/>
      <c r="X313" s="109"/>
      <c r="Y313" s="109"/>
      <c r="Z313" s="109"/>
    </row>
    <row r="314" spans="1:26" ht="14.25" hidden="1">
      <c r="A314" s="110" t="s">
        <v>440</v>
      </c>
      <c r="B314" s="110" t="s">
        <v>454</v>
      </c>
      <c r="C314" s="147" t="s">
        <v>450</v>
      </c>
      <c r="D314" s="174" t="s">
        <v>180</v>
      </c>
      <c r="E314" s="6" t="s">
        <v>614</v>
      </c>
      <c r="F314" s="36">
        <v>609.64853753988291</v>
      </c>
      <c r="G314" s="36">
        <v>612.38884761240308</v>
      </c>
      <c r="H314" s="36">
        <v>614.95018006106829</v>
      </c>
      <c r="I314" s="36">
        <v>616.84225493068129</v>
      </c>
      <c r="J314" s="36">
        <v>618.3241311831722</v>
      </c>
      <c r="K314" s="36">
        <v>619.4925546213027</v>
      </c>
      <c r="L314" s="36">
        <v>620</v>
      </c>
      <c r="M314" s="138" t="str">
        <f t="shared" si="4"/>
        <v>Flux bruts export et import-Flux bruts importés-Feve de Cacao-kt-TEND</v>
      </c>
      <c r="N314">
        <f>MATCH(M314,'[1]Données Agriculture'!$M:$M,FALSE)</f>
        <v>1562</v>
      </c>
      <c r="O314" s="139"/>
    </row>
    <row r="315" spans="1:26" ht="14.25" hidden="1">
      <c r="A315" s="110" t="s">
        <v>440</v>
      </c>
      <c r="B315" s="110" t="s">
        <v>454</v>
      </c>
      <c r="C315" s="147" t="s">
        <v>441</v>
      </c>
      <c r="D315" s="174" t="s">
        <v>180</v>
      </c>
      <c r="E315" s="6" t="s">
        <v>614</v>
      </c>
      <c r="F315" s="36">
        <v>553.70932496894977</v>
      </c>
      <c r="G315" s="36">
        <v>581.21051510209941</v>
      </c>
      <c r="H315" s="36">
        <v>648.82729909412467</v>
      </c>
      <c r="I315" s="36">
        <v>739.33469568163491</v>
      </c>
      <c r="J315" s="36">
        <v>828.84728110396759</v>
      </c>
      <c r="K315" s="36">
        <v>893.08118707022697</v>
      </c>
      <c r="L315" s="36">
        <v>914.43185981339695</v>
      </c>
      <c r="M315" s="138" t="str">
        <f t="shared" si="4"/>
        <v>Flux bruts export et import-Flux bruts importés-Fruit Coque + (Total)-kt-TEND</v>
      </c>
      <c r="N315">
        <f>MATCH(M315,'[1]Données Agriculture'!$M:$M,FALSE)</f>
        <v>1567</v>
      </c>
      <c r="O315" s="139"/>
      <c r="P315" s="105"/>
    </row>
    <row r="316" spans="1:26" ht="14.25" hidden="1">
      <c r="A316" s="110" t="s">
        <v>440</v>
      </c>
      <c r="B316" s="110" t="s">
        <v>454</v>
      </c>
      <c r="C316" s="147" t="s">
        <v>34</v>
      </c>
      <c r="D316" s="174" t="s">
        <v>180</v>
      </c>
      <c r="E316" s="6" t="s">
        <v>614</v>
      </c>
      <c r="F316" s="36">
        <v>7506.7797909978208</v>
      </c>
      <c r="G316" s="36">
        <v>7781.7712560294403</v>
      </c>
      <c r="H316" s="36">
        <v>8422.8554252462745</v>
      </c>
      <c r="I316" s="36">
        <v>9258.9478066137399</v>
      </c>
      <c r="J316" s="36">
        <v>10067.523213709304</v>
      </c>
      <c r="K316" s="36">
        <v>10635.390272557019</v>
      </c>
      <c r="L316" s="36">
        <v>10816.411744906958</v>
      </c>
      <c r="M316" s="138" t="str">
        <f t="shared" si="4"/>
        <v>Flux bruts export et import-Flux bruts importés-Fruits-kt-TEND</v>
      </c>
      <c r="N316">
        <f>MATCH(M316,'[1]Données Agriculture'!$M:$M,FALSE)</f>
        <v>1572</v>
      </c>
      <c r="O316" s="139"/>
    </row>
    <row r="317" spans="1:26" ht="14.25" hidden="1">
      <c r="A317" s="110" t="s">
        <v>440</v>
      </c>
      <c r="B317" s="110" t="s">
        <v>454</v>
      </c>
      <c r="C317" s="147" t="s">
        <v>318</v>
      </c>
      <c r="D317" s="174" t="s">
        <v>180</v>
      </c>
      <c r="E317" s="6" t="s">
        <v>614</v>
      </c>
      <c r="F317" s="36">
        <v>1440.7237305834362</v>
      </c>
      <c r="G317" s="36">
        <v>1440.9024744830767</v>
      </c>
      <c r="H317" s="36">
        <v>1440.698702259212</v>
      </c>
      <c r="I317" s="36">
        <v>1440.3150760570741</v>
      </c>
      <c r="J317" s="36">
        <v>1439.9722119469989</v>
      </c>
      <c r="K317" s="36">
        <v>1439.7896224801807</v>
      </c>
      <c r="L317" s="36">
        <v>1439.8</v>
      </c>
      <c r="M317" s="138" t="str">
        <f t="shared" si="4"/>
        <v>Flux bruts export et import-Flux bruts importés-Graines Colza/Moutarde-kt-TEND</v>
      </c>
      <c r="N317">
        <f>MATCH(M317,'[1]Données Agriculture'!$M:$M,FALSE)</f>
        <v>1577</v>
      </c>
      <c r="O317" s="139"/>
    </row>
    <row r="318" spans="1:26" ht="14.25" hidden="1">
      <c r="A318" s="110" t="s">
        <v>440</v>
      </c>
      <c r="B318" s="110" t="s">
        <v>454</v>
      </c>
      <c r="C318" s="147" t="s">
        <v>317</v>
      </c>
      <c r="D318" s="174" t="s">
        <v>180</v>
      </c>
      <c r="E318" s="6" t="s">
        <v>614</v>
      </c>
      <c r="F318" s="36">
        <v>255.79973325585365</v>
      </c>
      <c r="G318" s="36">
        <v>259.80447834067127</v>
      </c>
      <c r="H318" s="36">
        <v>268.79215441933047</v>
      </c>
      <c r="I318" s="36">
        <v>280.26495203458921</v>
      </c>
      <c r="J318" s="36">
        <v>291.24554432907439</v>
      </c>
      <c r="K318" s="36">
        <v>299.12554829199712</v>
      </c>
      <c r="L318" s="36">
        <v>302.22870260506579</v>
      </c>
      <c r="M318" s="138" t="str">
        <f t="shared" si="4"/>
        <v>Flux bruts export et import-Flux bruts importés-Graines de Tournesol-kt-TEND</v>
      </c>
      <c r="N318">
        <f>MATCH(M318,'[1]Données Agriculture'!$M:$M,FALSE)</f>
        <v>1582</v>
      </c>
      <c r="O318" s="139"/>
    </row>
    <row r="319" spans="1:26" ht="14.25" hidden="1">
      <c r="A319" s="110" t="s">
        <v>440</v>
      </c>
      <c r="B319" s="110" t="s">
        <v>454</v>
      </c>
      <c r="C319" s="147" t="s">
        <v>453</v>
      </c>
      <c r="D319" s="174" t="s">
        <v>180</v>
      </c>
      <c r="E319" s="6" t="s">
        <v>614</v>
      </c>
      <c r="F319" s="36">
        <v>632.65271921095155</v>
      </c>
      <c r="G319" s="36">
        <v>648.28333332878969</v>
      </c>
      <c r="H319" s="36">
        <v>718.19586146546283</v>
      </c>
      <c r="I319" s="36">
        <v>825.54928745024415</v>
      </c>
      <c r="J319" s="36">
        <v>940.67993867886219</v>
      </c>
      <c r="K319" s="36">
        <v>1025.3912285849422</v>
      </c>
      <c r="L319" s="36">
        <v>1045.6169409095073</v>
      </c>
      <c r="M319" s="138" t="str">
        <f t="shared" si="4"/>
        <v>Flux bruts export et import-Flux bruts importés-Graisses Animales-kt-TEND</v>
      </c>
      <c r="N319">
        <f>MATCH(M319,'[1]Données Agriculture'!$M:$M,FALSE)</f>
        <v>1587</v>
      </c>
      <c r="O319" s="139"/>
    </row>
    <row r="320" spans="1:26" ht="14.25" hidden="1">
      <c r="A320" s="110" t="s">
        <v>440</v>
      </c>
      <c r="B320" s="110" t="s">
        <v>454</v>
      </c>
      <c r="C320" s="147" t="s">
        <v>319</v>
      </c>
      <c r="D320" s="174" t="s">
        <v>180</v>
      </c>
      <c r="E320" s="6" t="s">
        <v>614</v>
      </c>
      <c r="F320" s="36">
        <v>1466.7181440759964</v>
      </c>
      <c r="G320" s="36">
        <v>1532.0500554804939</v>
      </c>
      <c r="H320" s="36">
        <v>1699.7672508865608</v>
      </c>
      <c r="I320" s="36">
        <v>1932.3757554448555</v>
      </c>
      <c r="J320" s="36">
        <v>2170.2245520272518</v>
      </c>
      <c r="K320" s="36">
        <v>2345.9659958095713</v>
      </c>
      <c r="L320" s="36">
        <v>2407.6151157269373</v>
      </c>
      <c r="M320" s="138" t="str">
        <f t="shared" si="4"/>
        <v>Flux bruts export et import-Flux bruts importés-Huiles-kt-TEND</v>
      </c>
      <c r="N320">
        <f>MATCH(M320,'[1]Données Agriculture'!$M:$M,FALSE)</f>
        <v>1592</v>
      </c>
      <c r="O320" s="139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</row>
    <row r="321" spans="1:26" ht="14.25" hidden="1">
      <c r="A321" s="110" t="s">
        <v>440</v>
      </c>
      <c r="B321" s="110" t="s">
        <v>454</v>
      </c>
      <c r="C321" s="147" t="s">
        <v>324</v>
      </c>
      <c r="D321" s="174" t="s">
        <v>180</v>
      </c>
      <c r="E321" s="6" t="s">
        <v>614</v>
      </c>
      <c r="F321" s="36">
        <v>7026.2371651466838</v>
      </c>
      <c r="G321" s="36">
        <v>6951.4577049330601</v>
      </c>
      <c r="H321" s="36">
        <v>7540.9916667432863</v>
      </c>
      <c r="I321" s="36">
        <v>8587.8239839629878</v>
      </c>
      <c r="J321" s="36">
        <v>9736.962448389515</v>
      </c>
      <c r="K321" s="36">
        <v>10542.965814790061</v>
      </c>
      <c r="L321" s="36">
        <v>10602.012346566471</v>
      </c>
      <c r="M321" s="138" t="str">
        <f t="shared" si="4"/>
        <v>Flux bruts export et import-Flux bruts importés-Lait - Excl Beurre-kt-TEND</v>
      </c>
      <c r="N321">
        <f>MATCH(M321,'[1]Données Agriculture'!$M:$M,FALSE)</f>
        <v>1597</v>
      </c>
      <c r="O321" s="139"/>
    </row>
    <row r="322" spans="1:26" ht="14.25" hidden="1">
      <c r="A322" s="110" t="s">
        <v>440</v>
      </c>
      <c r="B322" s="110" t="s">
        <v>454</v>
      </c>
      <c r="C322" s="147" t="s">
        <v>33</v>
      </c>
      <c r="D322" s="174" t="s">
        <v>180</v>
      </c>
      <c r="E322" s="6" t="s">
        <v>614</v>
      </c>
      <c r="F322" s="36">
        <v>5507.9083898672525</v>
      </c>
      <c r="G322" s="36">
        <v>5559.1716987115542</v>
      </c>
      <c r="H322" s="36">
        <v>5573.4514069389406</v>
      </c>
      <c r="I322" s="36">
        <v>5549.7984675626794</v>
      </c>
      <c r="J322" s="36">
        <v>5500.9838892062799</v>
      </c>
      <c r="K322" s="36">
        <v>5445.5232559004271</v>
      </c>
      <c r="L322" s="36">
        <v>5402.2752352404405</v>
      </c>
      <c r="M322" s="138" t="str">
        <f t="shared" ref="M322:M385" si="5">A322&amp;"-"&amp;B322&amp;"-"&amp;C322&amp;"-"&amp;D322&amp;"-"&amp;E322</f>
        <v>Flux bruts export et import-Flux bruts importés-Légumes-kt-TEND</v>
      </c>
      <c r="N322">
        <f>MATCH(M322,'[1]Données Agriculture'!$M:$M,FALSE)</f>
        <v>1602</v>
      </c>
      <c r="O322" s="139"/>
      <c r="P322" s="66"/>
    </row>
    <row r="323" spans="1:26" ht="14.25" hidden="1">
      <c r="A323" s="110" t="s">
        <v>440</v>
      </c>
      <c r="B323" s="110" t="s">
        <v>454</v>
      </c>
      <c r="C323" s="147" t="s">
        <v>30</v>
      </c>
      <c r="D323" s="174" t="s">
        <v>180</v>
      </c>
      <c r="E323" s="6" t="s">
        <v>614</v>
      </c>
      <c r="F323" s="36">
        <v>177.70044689933854</v>
      </c>
      <c r="G323" s="36">
        <v>216.44429046785078</v>
      </c>
      <c r="H323" s="36">
        <v>309.3387429147196</v>
      </c>
      <c r="I323" s="36">
        <v>424.05299313945432</v>
      </c>
      <c r="J323" s="36">
        <v>526.59223006180741</v>
      </c>
      <c r="K323" s="36">
        <v>594.33801580614795</v>
      </c>
      <c r="L323" s="36">
        <v>618.10143394661145</v>
      </c>
      <c r="M323" s="138" t="str">
        <f t="shared" si="5"/>
        <v>Flux bruts export et import-Flux bruts importés-Légumineuses-kt-TEND</v>
      </c>
      <c r="N323">
        <f>MATCH(M323,'[1]Données Agriculture'!$M:$M,FALSE)</f>
        <v>1607</v>
      </c>
      <c r="O323" s="139"/>
    </row>
    <row r="324" spans="1:26" ht="14.25" hidden="1">
      <c r="A324" s="110" t="s">
        <v>440</v>
      </c>
      <c r="B324" s="110" t="s">
        <v>454</v>
      </c>
      <c r="C324" s="147" t="s">
        <v>313</v>
      </c>
      <c r="D324" s="174" t="s">
        <v>180</v>
      </c>
      <c r="E324" s="6" t="s">
        <v>614</v>
      </c>
      <c r="F324" s="36">
        <v>710.79419401599534</v>
      </c>
      <c r="G324" s="36">
        <v>913.91176794729927</v>
      </c>
      <c r="H324" s="36">
        <v>1377.1815991298745</v>
      </c>
      <c r="I324" s="36">
        <v>1986.5305542569413</v>
      </c>
      <c r="J324" s="36">
        <v>2590.8392173573466</v>
      </c>
      <c r="K324" s="36">
        <v>3036.8467976851698</v>
      </c>
      <c r="L324" s="36">
        <v>3210.8200547907436</v>
      </c>
      <c r="M324" s="138" t="str">
        <f t="shared" si="5"/>
        <v>Flux bruts export et import-Flux bruts importés-Maïs-kt-TEND</v>
      </c>
      <c r="N324">
        <f>MATCH(M324,'[1]Données Agriculture'!$M:$M,FALSE)</f>
        <v>1612</v>
      </c>
      <c r="O324" s="139"/>
      <c r="P324" s="109"/>
    </row>
    <row r="325" spans="1:26" ht="14.25" hidden="1">
      <c r="A325" s="110" t="s">
        <v>440</v>
      </c>
      <c r="B325" s="110" t="s">
        <v>454</v>
      </c>
      <c r="C325" s="147" t="s">
        <v>38</v>
      </c>
      <c r="D325" s="174" t="s">
        <v>180</v>
      </c>
      <c r="E325" s="6" t="s">
        <v>614</v>
      </c>
      <c r="F325" s="36">
        <v>-82.726497797104415</v>
      </c>
      <c r="G325" s="36">
        <v>-64.601801208437905</v>
      </c>
      <c r="H325" s="36">
        <v>-26.798618302315049</v>
      </c>
      <c r="I325" s="36">
        <v>23.828554498969311</v>
      </c>
      <c r="J325" s="36">
        <v>76.012432314074999</v>
      </c>
      <c r="K325" s="36">
        <v>114.94376035733575</v>
      </c>
      <c r="L325" s="36">
        <v>127.60000000000002</v>
      </c>
      <c r="M325" s="138" t="str">
        <f t="shared" si="5"/>
        <v>Flux bruts export et import-Flux bruts importés-Œufs-kt-TEND</v>
      </c>
      <c r="N325">
        <f>MATCH(M325,'[1]Données Agriculture'!$M:$M,FALSE)</f>
        <v>1617</v>
      </c>
      <c r="O325" s="139"/>
    </row>
    <row r="326" spans="1:26" ht="14.25" hidden="1">
      <c r="A326" s="110" t="s">
        <v>440</v>
      </c>
      <c r="B326" s="110" t="s">
        <v>454</v>
      </c>
      <c r="C326" s="147" t="s">
        <v>443</v>
      </c>
      <c r="D326" s="174" t="s">
        <v>180</v>
      </c>
      <c r="E326" s="6" t="s">
        <v>614</v>
      </c>
      <c r="F326" s="36">
        <v>680.4447612008878</v>
      </c>
      <c r="G326" s="36">
        <v>684.11651286630149</v>
      </c>
      <c r="H326" s="36">
        <v>682.84953543840811</v>
      </c>
      <c r="I326" s="36">
        <v>677.28135125702306</v>
      </c>
      <c r="J326" s="36">
        <v>669.57272813489203</v>
      </c>
      <c r="K326" s="36">
        <v>662.30481995488367</v>
      </c>
      <c r="L326" s="36">
        <v>657.72619791284217</v>
      </c>
      <c r="M326" s="138" t="str">
        <f t="shared" si="5"/>
        <v>Flux bruts export et import-Flux bruts importés-Oignons-kt-TEND</v>
      </c>
      <c r="N326">
        <f>MATCH(M326,'[1]Données Agriculture'!$M:$M,FALSE)</f>
        <v>1622</v>
      </c>
      <c r="O326" s="139"/>
    </row>
    <row r="327" spans="1:26" ht="14.25" hidden="1">
      <c r="A327" s="110" t="s">
        <v>440</v>
      </c>
      <c r="B327" s="110" t="s">
        <v>454</v>
      </c>
      <c r="C327" s="147" t="s">
        <v>444</v>
      </c>
      <c r="D327" s="174" t="s">
        <v>180</v>
      </c>
      <c r="E327" s="6" t="s">
        <v>614</v>
      </c>
      <c r="F327" s="36">
        <v>2290.7838897748356</v>
      </c>
      <c r="G327" s="36">
        <v>2454.4730619787665</v>
      </c>
      <c r="H327" s="36">
        <v>2869.9038508180661</v>
      </c>
      <c r="I327" s="36">
        <v>3424.9682618762231</v>
      </c>
      <c r="J327" s="36">
        <v>3969.066292051546</v>
      </c>
      <c r="K327" s="36">
        <v>4356.6692968567222</v>
      </c>
      <c r="L327" s="36">
        <v>4487.0531022808009</v>
      </c>
      <c r="M327" s="138" t="str">
        <f t="shared" si="5"/>
        <v>Flux bruts export et import-Flux bruts importés-Oranges, Mandarines-kt-TEND</v>
      </c>
      <c r="N327">
        <f>MATCH(M327,'[1]Données Agriculture'!$M:$M,FALSE)</f>
        <v>1627</v>
      </c>
      <c r="O327" s="139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</row>
    <row r="328" spans="1:26" ht="14.25" hidden="1">
      <c r="A328" s="110" t="s">
        <v>440</v>
      </c>
      <c r="B328" s="110" t="s">
        <v>454</v>
      </c>
      <c r="C328" s="147" t="s">
        <v>312</v>
      </c>
      <c r="D328" s="174" t="s">
        <v>180</v>
      </c>
      <c r="E328" s="6" t="s">
        <v>614</v>
      </c>
      <c r="F328" s="36">
        <v>156.36703610370478</v>
      </c>
      <c r="G328" s="36">
        <v>255.33643773616222</v>
      </c>
      <c r="H328" s="36">
        <v>484.03315723464493</v>
      </c>
      <c r="I328" s="36">
        <v>774.75962989188611</v>
      </c>
      <c r="J328" s="36">
        <v>1049.2704521629366</v>
      </c>
      <c r="K328" s="36">
        <v>1243.0008560830474</v>
      </c>
      <c r="L328" s="36">
        <v>1317.3272926921354</v>
      </c>
      <c r="M328" s="138" t="str">
        <f t="shared" si="5"/>
        <v>Flux bruts export et import-Flux bruts importés-Orge-kt-TEND</v>
      </c>
      <c r="N328">
        <f>MATCH(M328,'[1]Données Agriculture'!$M:$M,FALSE)</f>
        <v>1632</v>
      </c>
      <c r="O328" s="139"/>
    </row>
    <row r="329" spans="1:26" ht="14.25" hidden="1">
      <c r="A329" s="110" t="s">
        <v>440</v>
      </c>
      <c r="B329" s="110" t="s">
        <v>454</v>
      </c>
      <c r="C329" s="147" t="s">
        <v>315</v>
      </c>
      <c r="D329" s="174" t="s">
        <v>180</v>
      </c>
      <c r="E329" s="6" t="s">
        <v>614</v>
      </c>
      <c r="F329" s="36">
        <v>3053.6672355540959</v>
      </c>
      <c r="G329" s="36">
        <v>3097.3782128947059</v>
      </c>
      <c r="H329" s="36">
        <v>3178.8351905825043</v>
      </c>
      <c r="I329" s="36">
        <v>3237.0484632371677</v>
      </c>
      <c r="J329" s="36">
        <v>3245.4966188463013</v>
      </c>
      <c r="K329" s="36">
        <v>3225.5720297810685</v>
      </c>
      <c r="L329" s="36">
        <v>3213.1353627985613</v>
      </c>
      <c r="M329" s="138" t="str">
        <f t="shared" si="5"/>
        <v>Flux bruts export et import-Flux bruts importés-Plant Oleiferes + (Total)-kt-TEND</v>
      </c>
      <c r="N329">
        <f>MATCH(M329,'[1]Données Agriculture'!$M:$M,FALSE)</f>
        <v>1637</v>
      </c>
      <c r="O329" s="139"/>
      <c r="P329" s="109"/>
      <c r="Q329" s="109"/>
      <c r="R329" s="109"/>
      <c r="S329" s="109"/>
      <c r="T329" s="109"/>
      <c r="U329" s="109"/>
      <c r="V329" s="109"/>
      <c r="W329" s="109"/>
      <c r="X329" s="109"/>
      <c r="Y329" s="109"/>
      <c r="Z329" s="109"/>
    </row>
    <row r="330" spans="1:26" ht="14.25" hidden="1">
      <c r="A330" s="110" t="s">
        <v>440</v>
      </c>
      <c r="B330" s="110" t="s">
        <v>454</v>
      </c>
      <c r="C330" s="147" t="s">
        <v>325</v>
      </c>
      <c r="D330" s="174" t="s">
        <v>180</v>
      </c>
      <c r="E330" s="6" t="s">
        <v>614</v>
      </c>
      <c r="F330" s="36">
        <v>2615.1990216608178</v>
      </c>
      <c r="G330" s="36">
        <v>2662.3074060074819</v>
      </c>
      <c r="H330" s="36">
        <v>2757.5399093847764</v>
      </c>
      <c r="I330" s="36">
        <v>2876.813284305802</v>
      </c>
      <c r="J330" s="36">
        <v>2989.9743767162818</v>
      </c>
      <c r="K330" s="36">
        <v>3067.7060288910598</v>
      </c>
      <c r="L330" s="36">
        <v>3089.7429438628806</v>
      </c>
      <c r="M330" s="138" t="str">
        <f t="shared" si="5"/>
        <v>Flux bruts export et import-Flux bruts importés-Poisson &amp; Fruits de Mer-kt-TEND</v>
      </c>
      <c r="N330">
        <f>MATCH(M330,'[1]Données Agriculture'!$M:$M,FALSE)</f>
        <v>1642</v>
      </c>
      <c r="O330" s="139"/>
    </row>
    <row r="331" spans="1:26" ht="14.25" hidden="1">
      <c r="A331" s="110" t="s">
        <v>440</v>
      </c>
      <c r="B331" s="110" t="s">
        <v>454</v>
      </c>
      <c r="C331" s="147" t="s">
        <v>446</v>
      </c>
      <c r="D331" s="174" t="s">
        <v>180</v>
      </c>
      <c r="E331" s="6" t="s">
        <v>614</v>
      </c>
      <c r="F331" s="36">
        <v>962.09941582064607</v>
      </c>
      <c r="G331" s="36">
        <v>975.33191870936753</v>
      </c>
      <c r="H331" s="36">
        <v>993.59557898964908</v>
      </c>
      <c r="I331" s="36">
        <v>1012.4993826428888</v>
      </c>
      <c r="J331" s="36">
        <v>1028.1789127431596</v>
      </c>
      <c r="K331" s="36">
        <v>1037.3196672212971</v>
      </c>
      <c r="L331" s="36">
        <v>1037.8888351376315</v>
      </c>
      <c r="M331" s="138" t="str">
        <f t="shared" si="5"/>
        <v>Flux bruts export et import-Flux bruts importés-Pommes-kt-TEND</v>
      </c>
      <c r="N331">
        <f>MATCH(M331,'[1]Données Agriculture'!$M:$M,FALSE)</f>
        <v>1647</v>
      </c>
      <c r="O331" s="139"/>
      <c r="P331" s="66"/>
    </row>
    <row r="332" spans="1:26" ht="14.25" hidden="1">
      <c r="A332" s="110" t="s">
        <v>440</v>
      </c>
      <c r="B332" s="110" t="s">
        <v>454</v>
      </c>
      <c r="C332" s="147" t="s">
        <v>28</v>
      </c>
      <c r="D332" s="174" t="s">
        <v>180</v>
      </c>
      <c r="E332" s="6" t="s">
        <v>614</v>
      </c>
      <c r="F332" s="36">
        <v>1958.1433904602677</v>
      </c>
      <c r="G332" s="36">
        <v>1972.4882079686126</v>
      </c>
      <c r="H332" s="36">
        <v>1959.2391392321006</v>
      </c>
      <c r="I332" s="36">
        <v>1964.0877891055263</v>
      </c>
      <c r="J332" s="36">
        <v>2010.1672059024493</v>
      </c>
      <c r="K332" s="36">
        <v>2069.4170797927954</v>
      </c>
      <c r="L332" s="36">
        <v>2089.6322972823446</v>
      </c>
      <c r="M332" s="138" t="str">
        <f t="shared" si="5"/>
        <v>Flux bruts export et import-Flux bruts importés-Pommes de terre-kt-TEND</v>
      </c>
      <c r="N332">
        <f>MATCH(M332,'[1]Données Agriculture'!$M:$M,FALSE)</f>
        <v>1652</v>
      </c>
      <c r="O332" s="139"/>
    </row>
    <row r="333" spans="1:26" ht="14.25" hidden="1">
      <c r="A333" s="110" t="s">
        <v>440</v>
      </c>
      <c r="B333" s="110" t="s">
        <v>454</v>
      </c>
      <c r="C333" s="147" t="s">
        <v>316</v>
      </c>
      <c r="D333" s="174" t="s">
        <v>180</v>
      </c>
      <c r="E333" s="6" t="s">
        <v>614</v>
      </c>
      <c r="F333" s="36">
        <v>617.83183117511294</v>
      </c>
      <c r="G333" s="36">
        <v>642.01270275172578</v>
      </c>
      <c r="H333" s="36">
        <v>683.07614300682076</v>
      </c>
      <c r="I333" s="36">
        <v>690.68919117727035</v>
      </c>
      <c r="J333" s="36">
        <v>650.90027398781126</v>
      </c>
      <c r="K333" s="36">
        <v>596.92241288168748</v>
      </c>
      <c r="L333" s="36">
        <v>572.9</v>
      </c>
      <c r="M333" s="138" t="str">
        <f t="shared" si="5"/>
        <v>Flux bruts export et import-Flux bruts importés-Soja-kt-TEND</v>
      </c>
      <c r="N333">
        <f>MATCH(M333,'[1]Données Agriculture'!$M:$M,FALSE)</f>
        <v>1657</v>
      </c>
      <c r="O333" s="139"/>
      <c r="P333" s="109"/>
    </row>
    <row r="334" spans="1:26" ht="14.25" hidden="1">
      <c r="A334" s="110" t="s">
        <v>440</v>
      </c>
      <c r="B334" s="110" t="s">
        <v>454</v>
      </c>
      <c r="C334" s="147" t="s">
        <v>448</v>
      </c>
      <c r="D334" s="174" t="s">
        <v>180</v>
      </c>
      <c r="E334" s="6" t="s">
        <v>614</v>
      </c>
      <c r="F334" s="36">
        <v>1131.4481381937717</v>
      </c>
      <c r="G334" s="36">
        <v>1141.3301471501538</v>
      </c>
      <c r="H334" s="36">
        <v>1157.6306860856103</v>
      </c>
      <c r="I334" s="36">
        <v>1176.3510883908823</v>
      </c>
      <c r="J334" s="36">
        <v>1193.5416423711201</v>
      </c>
      <c r="K334" s="36">
        <v>1205.3075352210656</v>
      </c>
      <c r="L334" s="36">
        <v>1208.6065985324412</v>
      </c>
      <c r="M334" s="138" t="str">
        <f t="shared" si="5"/>
        <v>Flux bruts export et import-Flux bruts importés-Stimulants + (Total)-kt-TEND</v>
      </c>
      <c r="N334">
        <f>MATCH(M334,'[1]Données Agriculture'!$M:$M,FALSE)</f>
        <v>1662</v>
      </c>
      <c r="O334" s="139"/>
    </row>
    <row r="335" spans="1:26" ht="14.25" hidden="1">
      <c r="A335" s="110" t="s">
        <v>440</v>
      </c>
      <c r="B335" s="110" t="s">
        <v>454</v>
      </c>
      <c r="C335" s="147" t="s">
        <v>332</v>
      </c>
      <c r="D335" s="174" t="s">
        <v>180</v>
      </c>
      <c r="E335" s="6" t="s">
        <v>614</v>
      </c>
      <c r="F335" s="36">
        <v>901.43062881455683</v>
      </c>
      <c r="G335" s="36">
        <v>920.36799135356011</v>
      </c>
      <c r="H335" s="36">
        <v>956.03249888652192</v>
      </c>
      <c r="I335" s="36">
        <v>1039.1600240745229</v>
      </c>
      <c r="J335" s="36">
        <v>1169.9637446200725</v>
      </c>
      <c r="K335" s="36">
        <v>1295.97793446215</v>
      </c>
      <c r="L335" s="36">
        <v>1345.1581965228588</v>
      </c>
      <c r="M335" s="138" t="str">
        <f t="shared" si="5"/>
        <v>Flux bruts export et import-Flux bruts importés-Sucre-kt-TEND</v>
      </c>
      <c r="N335">
        <f>MATCH(M335,'[1]Données Agriculture'!$M:$M,FALSE)</f>
        <v>1667</v>
      </c>
      <c r="O335" s="139"/>
    </row>
    <row r="336" spans="1:26" ht="14.25" hidden="1">
      <c r="A336" s="110" t="s">
        <v>440</v>
      </c>
      <c r="B336" s="110" t="s">
        <v>454</v>
      </c>
      <c r="C336" s="147" t="s">
        <v>442</v>
      </c>
      <c r="D336" s="174" t="s">
        <v>180</v>
      </c>
      <c r="E336" s="6" t="s">
        <v>614</v>
      </c>
      <c r="F336" s="36">
        <v>1904.1600448215331</v>
      </c>
      <c r="G336" s="36">
        <v>1904.9332392989413</v>
      </c>
      <c r="H336" s="36">
        <v>1876.0960467718805</v>
      </c>
      <c r="I336" s="36">
        <v>1826.2936841103417</v>
      </c>
      <c r="J336" s="36">
        <v>1770.9369214504743</v>
      </c>
      <c r="K336" s="36">
        <v>1726.3452329670129</v>
      </c>
      <c r="L336" s="36">
        <v>1705.1490373275979</v>
      </c>
      <c r="M336" s="138" t="str">
        <f t="shared" si="5"/>
        <v>Flux bruts export et import-Flux bruts importés-Tomates-kt-TEND</v>
      </c>
      <c r="N336">
        <f>MATCH(M336,'[1]Données Agriculture'!$M:$M,FALSE)</f>
        <v>1672</v>
      </c>
      <c r="O336" s="139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</row>
    <row r="337" spans="1:26" ht="14.25" hidden="1">
      <c r="A337" s="110" t="s">
        <v>440</v>
      </c>
      <c r="B337" s="110" t="s">
        <v>454</v>
      </c>
      <c r="C337" s="147" t="s">
        <v>320</v>
      </c>
      <c r="D337" s="174" t="s">
        <v>180</v>
      </c>
      <c r="E337" s="6" t="s">
        <v>614</v>
      </c>
      <c r="F337" s="36">
        <v>3731.2215609382029</v>
      </c>
      <c r="G337" s="36">
        <v>3752.9916366130628</v>
      </c>
      <c r="H337" s="36">
        <v>3731.0580424422651</v>
      </c>
      <c r="I337" s="36">
        <v>3704.565556111429</v>
      </c>
      <c r="J337" s="36">
        <v>3699.8484956222173</v>
      </c>
      <c r="K337" s="36">
        <v>3715.0310934209338</v>
      </c>
      <c r="L337" s="36">
        <v>3737.205310145484</v>
      </c>
      <c r="M337" s="138" t="str">
        <f t="shared" si="5"/>
        <v>Flux bruts export et import-Flux bruts importés-Tourteaux et son-kt-TEND</v>
      </c>
      <c r="N337">
        <f>MATCH(M337,'[1]Données Agriculture'!$M:$M,FALSE)</f>
        <v>1677</v>
      </c>
      <c r="O337" s="139"/>
    </row>
    <row r="338" spans="1:26" ht="14.25" hidden="1">
      <c r="A338" s="110" t="s">
        <v>440</v>
      </c>
      <c r="B338" s="110" t="s">
        <v>454</v>
      </c>
      <c r="C338" s="147" t="s">
        <v>322</v>
      </c>
      <c r="D338" s="174" t="s">
        <v>180</v>
      </c>
      <c r="E338" s="6" t="s">
        <v>614</v>
      </c>
      <c r="F338" s="36">
        <v>1422.7193400301514</v>
      </c>
      <c r="G338" s="36">
        <v>1504.7669022607349</v>
      </c>
      <c r="H338" s="36">
        <v>1808.2065603577778</v>
      </c>
      <c r="I338" s="36">
        <v>2240.2419543593151</v>
      </c>
      <c r="J338" s="36">
        <v>2672.8772692435468</v>
      </c>
      <c r="K338" s="36">
        <v>2972.0130084043781</v>
      </c>
      <c r="L338" s="36">
        <v>3033.5185739065869</v>
      </c>
      <c r="M338" s="138" t="str">
        <f t="shared" si="5"/>
        <v>Flux bruts export et import-Flux bruts importés-Viande-kt-TEND</v>
      </c>
      <c r="N338">
        <f>MATCH(M338,'[1]Données Agriculture'!$M:$M,FALSE)</f>
        <v>1682</v>
      </c>
      <c r="O338" s="139"/>
      <c r="P338" s="109"/>
    </row>
    <row r="339" spans="1:26" ht="14.25" hidden="1">
      <c r="A339" s="110" t="s">
        <v>440</v>
      </c>
      <c r="B339" s="110" t="s">
        <v>454</v>
      </c>
      <c r="C339" s="147" t="s">
        <v>44</v>
      </c>
      <c r="D339" s="174" t="s">
        <v>180</v>
      </c>
      <c r="E339" s="6" t="s">
        <v>614</v>
      </c>
      <c r="F339" s="36">
        <v>59.86090544998293</v>
      </c>
      <c r="G339" s="36">
        <v>65.153969643259501</v>
      </c>
      <c r="H339" s="36">
        <v>77.103822046465154</v>
      </c>
      <c r="I339" s="36">
        <v>92.597024255021168</v>
      </c>
      <c r="J339" s="36">
        <v>107.64268386567377</v>
      </c>
      <c r="K339" s="36">
        <v>118.31319490478975</v>
      </c>
      <c r="L339" s="36">
        <v>121.79403330189768</v>
      </c>
      <c r="M339" s="138" t="str">
        <f t="shared" si="5"/>
        <v>Flux bruts export et import-Flux bruts importés-Viande d'Ovins/Caprins-kt-TEND</v>
      </c>
      <c r="N339">
        <f>MATCH(M339,'[1]Données Agriculture'!$M:$M,FALSE)</f>
        <v>1702</v>
      </c>
      <c r="O339" s="139"/>
    </row>
    <row r="340" spans="1:26" ht="14.25" hidden="1">
      <c r="A340" s="110" t="s">
        <v>440</v>
      </c>
      <c r="B340" s="110" t="s">
        <v>454</v>
      </c>
      <c r="C340" s="147" t="s">
        <v>42</v>
      </c>
      <c r="D340" s="174" t="s">
        <v>180</v>
      </c>
      <c r="E340" s="6" t="s">
        <v>614</v>
      </c>
      <c r="F340" s="36">
        <v>323.57542919196447</v>
      </c>
      <c r="G340" s="36">
        <v>356.00533353502618</v>
      </c>
      <c r="H340" s="36">
        <v>463.90753887749537</v>
      </c>
      <c r="I340" s="36">
        <v>615.81192653412575</v>
      </c>
      <c r="J340" s="36">
        <v>767.91223334955191</v>
      </c>
      <c r="K340" s="36">
        <v>874.45214012031113</v>
      </c>
      <c r="L340" s="36">
        <v>900.35763560985356</v>
      </c>
      <c r="M340" s="138" t="str">
        <f t="shared" si="5"/>
        <v>Flux bruts export et import-Flux bruts importés-Viande de Bovins-kt-TEND</v>
      </c>
      <c r="N340">
        <f>MATCH(M340,'[1]Données Agriculture'!$M:$M,FALSE)</f>
        <v>1687</v>
      </c>
      <c r="O340" s="139"/>
    </row>
    <row r="341" spans="1:26" ht="14.25" hidden="1">
      <c r="A341" s="110" t="s">
        <v>440</v>
      </c>
      <c r="B341" s="110" t="s">
        <v>454</v>
      </c>
      <c r="C341" s="147" t="s">
        <v>46</v>
      </c>
      <c r="D341" s="174" t="s">
        <v>180</v>
      </c>
      <c r="E341" s="6" t="s">
        <v>614</v>
      </c>
      <c r="F341" s="36">
        <v>499.28886011313091</v>
      </c>
      <c r="G341" s="36">
        <v>524.8778662079136</v>
      </c>
      <c r="H341" s="36">
        <v>627.21522633218149</v>
      </c>
      <c r="I341" s="36">
        <v>773.67022610886886</v>
      </c>
      <c r="J341" s="36">
        <v>919.80534221809603</v>
      </c>
      <c r="K341" s="36">
        <v>1019.2432936962812</v>
      </c>
      <c r="L341" s="36">
        <v>1035.9554488492886</v>
      </c>
      <c r="M341" s="138" t="str">
        <f t="shared" si="5"/>
        <v>Flux bruts export et import-Flux bruts importés-Viande de Suides-kt-TEND</v>
      </c>
      <c r="N341">
        <f>MATCH(M341,'[1]Données Agriculture'!$M:$M,FALSE)</f>
        <v>1692</v>
      </c>
      <c r="O341" s="139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</row>
    <row r="342" spans="1:26" ht="14.25" hidden="1">
      <c r="A342" s="110" t="s">
        <v>440</v>
      </c>
      <c r="B342" s="110" t="s">
        <v>454</v>
      </c>
      <c r="C342" s="147" t="s">
        <v>48</v>
      </c>
      <c r="D342" s="174" t="s">
        <v>180</v>
      </c>
      <c r="E342" s="6" t="s">
        <v>614</v>
      </c>
      <c r="F342" s="36">
        <v>444.82532988580323</v>
      </c>
      <c r="G342" s="36">
        <v>466.42674149823296</v>
      </c>
      <c r="H342" s="36">
        <v>556.52096457280823</v>
      </c>
      <c r="I342" s="36">
        <v>687.11026360106962</v>
      </c>
      <c r="J342" s="36">
        <v>819.06308036540554</v>
      </c>
      <c r="K342" s="36">
        <v>910.94480380186678</v>
      </c>
      <c r="L342" s="36">
        <v>930.01145614554707</v>
      </c>
      <c r="M342" s="138" t="str">
        <f t="shared" si="5"/>
        <v>Flux bruts export et import-Flux bruts importés-Viande de Volailles-kt-TEND</v>
      </c>
      <c r="N342">
        <f>MATCH(M342,'[1]Données Agriculture'!$M:$M,FALSE)</f>
        <v>1697</v>
      </c>
      <c r="O342" s="139"/>
    </row>
    <row r="343" spans="1:26" ht="14.25" hidden="1">
      <c r="A343" s="110" t="s">
        <v>440</v>
      </c>
      <c r="B343" s="110" t="s">
        <v>454</v>
      </c>
      <c r="C343" s="147" t="s">
        <v>451</v>
      </c>
      <c r="D343" s="174" t="s">
        <v>180</v>
      </c>
      <c r="E343" s="6" t="s">
        <v>614</v>
      </c>
      <c r="F343" s="36">
        <v>525.61569492433273</v>
      </c>
      <c r="G343" s="36">
        <v>640.5257133565342</v>
      </c>
      <c r="H343" s="36">
        <v>909.05245419925586</v>
      </c>
      <c r="I343" s="36">
        <v>1250.1498839405031</v>
      </c>
      <c r="J343" s="36">
        <v>1569.9259168101889</v>
      </c>
      <c r="K343" s="36">
        <v>1789.6670503726527</v>
      </c>
      <c r="L343" s="36">
        <v>1861.424459205271</v>
      </c>
      <c r="M343" s="138" t="str">
        <f t="shared" si="5"/>
        <v>Flux bruts export et import-Flux bruts importés-Vin-kt-TEND</v>
      </c>
      <c r="N343">
        <f>MATCH(M343,'[1]Données Agriculture'!$M:$M,FALSE)</f>
        <v>1707</v>
      </c>
      <c r="O343" s="13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</row>
    <row r="344" spans="1:26" ht="14.25" hidden="1">
      <c r="A344" s="110" t="s">
        <v>190</v>
      </c>
      <c r="B344" s="110" t="s">
        <v>204</v>
      </c>
      <c r="C344" s="151" t="s">
        <v>204</v>
      </c>
      <c r="D344" s="175" t="s">
        <v>631</v>
      </c>
      <c r="E344" s="6" t="s">
        <v>614</v>
      </c>
      <c r="F344" s="8">
        <v>94.268326977601447</v>
      </c>
      <c r="G344" s="8">
        <v>91.618960427786789</v>
      </c>
      <c r="H344" s="8">
        <v>84.380756405819653</v>
      </c>
      <c r="I344" s="8">
        <v>74.493185834037874</v>
      </c>
      <c r="J344" s="8">
        <v>64.605615262256066</v>
      </c>
      <c r="K344" s="8">
        <v>57.367411240288938</v>
      </c>
      <c r="L344" s="8">
        <v>54.718044690474272</v>
      </c>
      <c r="M344" s="138" t="str">
        <f t="shared" si="5"/>
        <v>Flux GES-Bilan brute des émissions -Bilan brute des émissions -MtCO2eq-TEND</v>
      </c>
      <c r="N344">
        <f>MATCH(M344,'[1]Données Agriculture'!$M:$M,FALSE)</f>
        <v>1712</v>
      </c>
      <c r="O344" s="139"/>
    </row>
    <row r="345" spans="1:26" ht="14.25" hidden="1">
      <c r="A345" s="110" t="s">
        <v>190</v>
      </c>
      <c r="B345" s="110" t="s">
        <v>204</v>
      </c>
      <c r="C345" s="151" t="s">
        <v>205</v>
      </c>
      <c r="D345" s="175" t="s">
        <v>206</v>
      </c>
      <c r="E345" s="6" t="s">
        <v>614</v>
      </c>
      <c r="F345" s="73">
        <v>3.2902642413397813E-3</v>
      </c>
      <c r="G345" s="73">
        <v>3.2052360799654095E-3</v>
      </c>
      <c r="H345" s="73">
        <v>2.9709039806925797E-3</v>
      </c>
      <c r="I345" s="73">
        <v>2.6459106009584662E-3</v>
      </c>
      <c r="J345" s="73">
        <v>2.3151337341288367E-3</v>
      </c>
      <c r="K345" s="73">
        <v>2.0692319609463749E-3</v>
      </c>
      <c r="L345" s="73">
        <v>1.9784176123377791E-3</v>
      </c>
      <c r="M345" s="138" t="str">
        <f t="shared" si="5"/>
        <v>Flux GES-Bilan brute des émissions -GES / ha SAU-t éq. CO2 / ha-TEND</v>
      </c>
      <c r="N345">
        <f>MATCH(M345,'[1]Données Agriculture'!$M:$M,FALSE)</f>
        <v>1717</v>
      </c>
      <c r="O345" s="139"/>
      <c r="P345" s="66"/>
    </row>
    <row r="346" spans="1:26" ht="14.25" hidden="1">
      <c r="A346" s="110" t="s">
        <v>190</v>
      </c>
      <c r="B346" s="110" t="s">
        <v>204</v>
      </c>
      <c r="C346" s="153" t="s">
        <v>207</v>
      </c>
      <c r="D346" s="177" t="s">
        <v>631</v>
      </c>
      <c r="E346" s="6" t="s">
        <v>614</v>
      </c>
      <c r="F346" s="9">
        <v>75.765351548991546</v>
      </c>
      <c r="G346" s="9">
        <v>73.85597136656078</v>
      </c>
      <c r="H346" s="9">
        <v>68.639447697194811</v>
      </c>
      <c r="I346" s="9">
        <v>61.513543845398083</v>
      </c>
      <c r="J346" s="9">
        <v>54.387639993601347</v>
      </c>
      <c r="K346" s="9">
        <v>49.171116324235385</v>
      </c>
      <c r="L346" s="9">
        <v>47.261736141804619</v>
      </c>
      <c r="M346" s="138" t="str">
        <f t="shared" si="5"/>
        <v>Flux GES-Bilan brute des émissions -GES format CCNUCC / CITEPA-MtCO2eq-TEND</v>
      </c>
      <c r="N346">
        <f>MATCH(M346,'[1]Données Agriculture'!$M:$M,FALSE)</f>
        <v>1722</v>
      </c>
      <c r="O346" s="139"/>
    </row>
    <row r="347" spans="1:26" ht="14.25" hidden="1">
      <c r="A347" s="110" t="s">
        <v>190</v>
      </c>
      <c r="B347" s="110" t="s">
        <v>204</v>
      </c>
      <c r="C347" s="153" t="s">
        <v>208</v>
      </c>
      <c r="D347" s="177" t="s">
        <v>632</v>
      </c>
      <c r="E347" s="6" t="s">
        <v>614</v>
      </c>
      <c r="F347" s="9">
        <v>3.401378489253291</v>
      </c>
      <c r="G347" s="9">
        <v>3.3848635614400546</v>
      </c>
      <c r="H347" s="9">
        <v>3.3357024714260977</v>
      </c>
      <c r="I347" s="9">
        <v>3.2571034027864449</v>
      </c>
      <c r="J347" s="9">
        <v>3.1613507672358176</v>
      </c>
      <c r="K347" s="9">
        <v>3.0768565128868035</v>
      </c>
      <c r="L347" s="9">
        <v>3.0421413245201596</v>
      </c>
      <c r="M347" s="138" t="str">
        <f t="shared" si="5"/>
        <v>Flux GES-Bilan brute des émissions -Indicateur repère CH4 (FR : 2,8 ktCO2eq/UBG)-CH4 en MtCO2eq / milliers UGB-TEND</v>
      </c>
      <c r="N347">
        <f>MATCH(M347,'[1]Données Agriculture'!$M:$M,FALSE)</f>
        <v>1727</v>
      </c>
      <c r="O347" s="139"/>
    </row>
    <row r="348" spans="1:26" ht="14.25" hidden="1">
      <c r="A348" s="110" t="s">
        <v>190</v>
      </c>
      <c r="B348" s="110" t="s">
        <v>204</v>
      </c>
      <c r="C348" s="153" t="s">
        <v>209</v>
      </c>
      <c r="D348" s="177" t="s">
        <v>633</v>
      </c>
      <c r="E348" s="6" t="s">
        <v>614</v>
      </c>
      <c r="F348" s="9">
        <v>1.6668446165173487</v>
      </c>
      <c r="G348" s="9">
        <v>1.6238083594224</v>
      </c>
      <c r="H348" s="9">
        <v>1.5063145253052637</v>
      </c>
      <c r="I348" s="9">
        <v>1.3460120260179098</v>
      </c>
      <c r="J348" s="9">
        <v>1.1859366349946405</v>
      </c>
      <c r="K348" s="9">
        <v>1.068897018090414</v>
      </c>
      <c r="L348" s="9">
        <v>1.0260878699442908</v>
      </c>
      <c r="M348" s="138" t="str">
        <f t="shared" si="5"/>
        <v>Flux GES-Bilan brute des émissions -Indicateur repère N2O (FR : 2,2 ktCO2eq/kha terres arables)-N2O en MtCO2eq / kha de terres arables-TEND</v>
      </c>
      <c r="N348">
        <f>MATCH(M348,'[1]Données Agriculture'!$M:$M,FALSE)</f>
        <v>1732</v>
      </c>
      <c r="O348" s="139"/>
    </row>
    <row r="349" spans="1:26" ht="14.25" hidden="1">
      <c r="A349" s="110" t="s">
        <v>190</v>
      </c>
      <c r="B349" s="110" t="s">
        <v>214</v>
      </c>
      <c r="C349" s="151" t="s">
        <v>213</v>
      </c>
      <c r="D349" s="175" t="s">
        <v>631</v>
      </c>
      <c r="E349" s="6" t="s">
        <v>614</v>
      </c>
      <c r="F349" s="8">
        <v>4.942111482289854</v>
      </c>
      <c r="G349" s="8">
        <v>4.7056656452630321</v>
      </c>
      <c r="H349" s="8">
        <v>4.0596836052676064</v>
      </c>
      <c r="I349" s="8">
        <v>3.1772557282453593</v>
      </c>
      <c r="J349" s="8">
        <v>2.2948278512231108</v>
      </c>
      <c r="K349" s="8">
        <v>1.648845811227684</v>
      </c>
      <c r="L349" s="8">
        <v>1.4123999742008628</v>
      </c>
      <c r="M349" s="138" t="str">
        <f t="shared" si="5"/>
        <v>Flux GES-Détail par GES_CH4-effluents d'élevage -MtCO2eq-TEND</v>
      </c>
      <c r="N349">
        <f>MATCH(M349,'[1]Données Agriculture'!$M:$M,FALSE)</f>
        <v>1737</v>
      </c>
      <c r="O349" s="139"/>
    </row>
    <row r="350" spans="1:26" ht="14.25" hidden="1">
      <c r="A350" s="110" t="s">
        <v>190</v>
      </c>
      <c r="B350" s="110" t="s">
        <v>214</v>
      </c>
      <c r="C350" s="151" t="s">
        <v>620</v>
      </c>
      <c r="D350" s="175" t="s">
        <v>631</v>
      </c>
      <c r="E350" s="6" t="s">
        <v>614</v>
      </c>
      <c r="F350" s="8">
        <v>44.738885829897427</v>
      </c>
      <c r="G350" s="8">
        <v>43.54095031306219</v>
      </c>
      <c r="H350" s="8">
        <v>40.268129616877047</v>
      </c>
      <c r="I350" s="8">
        <v>35.797373403856675</v>
      </c>
      <c r="J350" s="8">
        <v>31.326617190836302</v>
      </c>
      <c r="K350" s="8">
        <v>28.053796494651156</v>
      </c>
      <c r="L350" s="8">
        <v>26.855860977815926</v>
      </c>
      <c r="M350" s="138" t="str">
        <f t="shared" si="5"/>
        <v>Flux GES-Détail par GES_CH4-émissions CH4 total-MtCO2eq-TEND</v>
      </c>
      <c r="N350">
        <f>MATCH(M350,'[1]Données Agriculture'!$M:$M,FALSE)</f>
        <v>1742</v>
      </c>
      <c r="O350" s="139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</row>
    <row r="351" spans="1:26" ht="14.25" hidden="1">
      <c r="A351" s="110" t="s">
        <v>190</v>
      </c>
      <c r="B351" s="110" t="s">
        <v>214</v>
      </c>
      <c r="C351" s="151" t="s">
        <v>196</v>
      </c>
      <c r="D351" s="175" t="s">
        <v>631</v>
      </c>
      <c r="E351" s="6" t="s">
        <v>614</v>
      </c>
      <c r="F351" s="8">
        <v>39.796774347607574</v>
      </c>
      <c r="G351" s="8">
        <v>38.835284667799158</v>
      </c>
      <c r="H351" s="8">
        <v>36.208446011609439</v>
      </c>
      <c r="I351" s="8">
        <v>32.620117675611318</v>
      </c>
      <c r="J351" s="8">
        <v>29.031789339613191</v>
      </c>
      <c r="K351" s="8">
        <v>26.404950683423476</v>
      </c>
      <c r="L351" s="8">
        <v>25.443461003615063</v>
      </c>
      <c r="M351" s="138" t="str">
        <f t="shared" si="5"/>
        <v>Flux GES-Détail par GES_CH4-fermentation entérique -MtCO2eq-TEND</v>
      </c>
      <c r="N351">
        <f>MATCH(M351,'[1]Données Agriculture'!$M:$M,FALSE)</f>
        <v>1747</v>
      </c>
      <c r="O351" s="139"/>
    </row>
    <row r="352" spans="1:26" ht="14.25" hidden="1">
      <c r="A352" s="110" t="s">
        <v>190</v>
      </c>
      <c r="B352" s="110" t="s">
        <v>215</v>
      </c>
      <c r="C352" s="151" t="s">
        <v>218</v>
      </c>
      <c r="D352" s="175" t="s">
        <v>631</v>
      </c>
      <c r="E352" s="6" t="s">
        <v>614</v>
      </c>
      <c r="F352" s="8">
        <v>5.7069390143832432</v>
      </c>
      <c r="G352" s="8">
        <v>5.6061079957779381</v>
      </c>
      <c r="H352" s="8">
        <v>5.3306325299693187</v>
      </c>
      <c r="I352" s="8">
        <v>4.9543260455553941</v>
      </c>
      <c r="J352" s="8">
        <v>4.5780195611414696</v>
      </c>
      <c r="K352" s="8">
        <v>4.3025440953328502</v>
      </c>
      <c r="L352" s="8">
        <v>4.2017130767275441</v>
      </c>
      <c r="M352" s="138" t="str">
        <f t="shared" si="5"/>
        <v>Flux GES-Détail par GES_CO2-autres postes (autres engrais, aliments du bétail, …)-MtCO2eq-TEND</v>
      </c>
      <c r="N352">
        <f>MATCH(M352,'[1]Données Agriculture'!$M:$M,FALSE)</f>
        <v>1752</v>
      </c>
      <c r="O352" s="139"/>
      <c r="P352" s="66"/>
    </row>
    <row r="353" spans="1:26" ht="14.25" hidden="1">
      <c r="A353" s="110" t="s">
        <v>190</v>
      </c>
      <c r="B353" s="110" t="s">
        <v>215</v>
      </c>
      <c r="C353" s="151" t="s">
        <v>216</v>
      </c>
      <c r="D353" s="175" t="s">
        <v>631</v>
      </c>
      <c r="E353" s="6" t="s">
        <v>614</v>
      </c>
      <c r="F353" s="8">
        <v>10.282503945893218</v>
      </c>
      <c r="G353" s="8">
        <v>9.8935546226163584</v>
      </c>
      <c r="H353" s="8">
        <v>8.8309253098544467</v>
      </c>
      <c r="I353" s="8">
        <v>7.379346673815677</v>
      </c>
      <c r="J353" s="8">
        <v>5.9277680377769055</v>
      </c>
      <c r="K353" s="8">
        <v>4.8651387250149929</v>
      </c>
      <c r="L353" s="8">
        <v>4.4761894017381341</v>
      </c>
      <c r="M353" s="138" t="str">
        <f t="shared" si="5"/>
        <v>Flux GES-Détail par GES_CO2-consommation d'énergie  -MtCO2eq-TEND</v>
      </c>
      <c r="N353">
        <f>MATCH(M353,'[1]Données Agriculture'!$M:$M,FALSE)</f>
        <v>1757</v>
      </c>
      <c r="O353" s="139"/>
    </row>
    <row r="354" spans="1:26" ht="14.25" hidden="1">
      <c r="A354" s="110" t="s">
        <v>190</v>
      </c>
      <c r="B354" s="110" t="s">
        <v>215</v>
      </c>
      <c r="C354" s="151" t="s">
        <v>621</v>
      </c>
      <c r="D354" s="175" t="s">
        <v>631</v>
      </c>
      <c r="E354" s="6" t="s">
        <v>614</v>
      </c>
      <c r="F354" s="8">
        <v>20.901296182884977</v>
      </c>
      <c r="G354" s="8">
        <v>20.183710320095784</v>
      </c>
      <c r="H354" s="8">
        <v>18.22322928416256</v>
      </c>
      <c r="I354" s="8">
        <v>15.545162385440142</v>
      </c>
      <c r="J354" s="8">
        <v>12.867095486717723</v>
      </c>
      <c r="K354" s="8">
        <v>10.906614450784495</v>
      </c>
      <c r="L354" s="8">
        <v>10.189028587995303</v>
      </c>
      <c r="M354" s="138" t="str">
        <f t="shared" si="5"/>
        <v>Flux GES-Détail par GES_CO2-émissions CO2 total-MtCO2eq-TEND</v>
      </c>
      <c r="N354">
        <f>MATCH(M354,'[1]Données Agriculture'!$M:$M,FALSE)</f>
        <v>1762</v>
      </c>
      <c r="O354" s="139"/>
      <c r="P354" s="109"/>
    </row>
    <row r="355" spans="1:26" ht="14.25" hidden="1">
      <c r="A355" s="110" t="s">
        <v>190</v>
      </c>
      <c r="B355" s="110" t="s">
        <v>215</v>
      </c>
      <c r="C355" s="151" t="s">
        <v>217</v>
      </c>
      <c r="D355" s="175" t="s">
        <v>631</v>
      </c>
      <c r="E355" s="6" t="s">
        <v>614</v>
      </c>
      <c r="F355" s="8">
        <v>4.9118532226085154</v>
      </c>
      <c r="G355" s="8">
        <v>4.6840477017014877</v>
      </c>
      <c r="H355" s="8">
        <v>4.0616714443387929</v>
      </c>
      <c r="I355" s="8">
        <v>3.2114896660690699</v>
      </c>
      <c r="J355" s="8">
        <v>2.3613078877993465</v>
      </c>
      <c r="K355" s="8">
        <v>1.7389316304366511</v>
      </c>
      <c r="L355" s="8">
        <v>1.5111261095296231</v>
      </c>
      <c r="M355" s="138" t="str">
        <f t="shared" si="5"/>
        <v>Flux GES-Détail par GES_CO2-fabrication d'engrais azoté -MtCO2eq-TEND</v>
      </c>
      <c r="N355">
        <f>MATCH(M355,'[1]Données Agriculture'!$M:$M,FALSE)</f>
        <v>1767</v>
      </c>
      <c r="O355" s="139"/>
    </row>
    <row r="356" spans="1:26" ht="14.25" hidden="1">
      <c r="A356" s="110" t="s">
        <v>190</v>
      </c>
      <c r="B356" s="110" t="s">
        <v>211</v>
      </c>
      <c r="C356" s="151" t="s">
        <v>213</v>
      </c>
      <c r="D356" s="175" t="s">
        <v>631</v>
      </c>
      <c r="E356" s="6" t="s">
        <v>614</v>
      </c>
      <c r="F356" s="8">
        <v>2.142612314451986</v>
      </c>
      <c r="G356" s="8">
        <v>2.0880192577219305</v>
      </c>
      <c r="H356" s="8">
        <v>1.9388682529949288</v>
      </c>
      <c r="I356" s="8">
        <v>1.7351241915378712</v>
      </c>
      <c r="J356" s="8">
        <v>1.5313801300808136</v>
      </c>
      <c r="K356" s="8">
        <v>1.3822291253538115</v>
      </c>
      <c r="L356" s="8">
        <v>1.327636068623756</v>
      </c>
      <c r="M356" s="138" t="str">
        <f t="shared" si="5"/>
        <v>Flux GES-Détail par GES_N2O-effluents d'élevage -MtCO2eq-TEND</v>
      </c>
      <c r="N356">
        <f>MATCH(M356,'[1]Données Agriculture'!$M:$M,FALSE)</f>
        <v>1772</v>
      </c>
      <c r="O356" s="139"/>
    </row>
    <row r="357" spans="1:26" ht="14.25" hidden="1">
      <c r="A357" s="110" t="s">
        <v>190</v>
      </c>
      <c r="B357" s="110" t="s">
        <v>211</v>
      </c>
      <c r="C357" s="151" t="s">
        <v>193</v>
      </c>
      <c r="D357" s="175" t="s">
        <v>631</v>
      </c>
      <c r="E357" s="6" t="s">
        <v>614</v>
      </c>
      <c r="F357" s="8">
        <v>16.356632853391126</v>
      </c>
      <c r="G357" s="8">
        <v>15.982180453294047</v>
      </c>
      <c r="H357" s="8">
        <v>14.959157471212723</v>
      </c>
      <c r="I357" s="8">
        <v>13.561682089034319</v>
      </c>
      <c r="J357" s="8">
        <v>12.164206706855916</v>
      </c>
      <c r="K357" s="8">
        <v>11.141183724774589</v>
      </c>
      <c r="L357" s="8">
        <v>10.76673132467751</v>
      </c>
      <c r="M357" s="138" t="str">
        <f t="shared" si="5"/>
        <v>Flux GES-Détail par GES_N2O-émissions directes des sols -MtCO2eq-TEND</v>
      </c>
      <c r="N357">
        <f>MATCH(M357,'[1]Données Agriculture'!$M:$M,FALSE)</f>
        <v>1777</v>
      </c>
      <c r="O357" s="139"/>
      <c r="P357" s="104"/>
      <c r="Q357" s="104"/>
      <c r="R357" s="104"/>
      <c r="S357" s="104"/>
      <c r="T357" s="104"/>
      <c r="U357" s="104"/>
      <c r="V357" s="104"/>
      <c r="W357" s="104"/>
      <c r="X357" s="104"/>
      <c r="Y357" s="104"/>
      <c r="Z357" s="104"/>
    </row>
    <row r="358" spans="1:26" ht="14.25" hidden="1">
      <c r="A358" s="110" t="s">
        <v>190</v>
      </c>
      <c r="B358" s="110" t="s">
        <v>211</v>
      </c>
      <c r="C358" s="151" t="s">
        <v>194</v>
      </c>
      <c r="D358" s="175" t="s">
        <v>631</v>
      </c>
      <c r="E358" s="6" t="s">
        <v>614</v>
      </c>
      <c r="F358" s="8">
        <v>7.1868280876476369</v>
      </c>
      <c r="G358" s="8">
        <v>7.0569323651292821</v>
      </c>
      <c r="H358" s="8">
        <v>6.7020506515232654</v>
      </c>
      <c r="I358" s="8">
        <v>6.2172732153988948</v>
      </c>
      <c r="J358" s="8">
        <v>5.7324957792745233</v>
      </c>
      <c r="K358" s="8">
        <v>5.3776140656685074</v>
      </c>
      <c r="L358" s="8">
        <v>5.2477183431501526</v>
      </c>
      <c r="M358" s="138" t="str">
        <f t="shared" si="5"/>
        <v>Flux GES-Détail par GES_N2O-émissions lessivage + NH3-MtCO2eq-TEND</v>
      </c>
      <c r="N358">
        <f>MATCH(M358,'[1]Données Agriculture'!$M:$M,FALSE)</f>
        <v>1782</v>
      </c>
      <c r="O358" s="139"/>
    </row>
    <row r="359" spans="1:26" ht="14.25" hidden="1">
      <c r="A359" s="110" t="s">
        <v>190</v>
      </c>
      <c r="B359" s="110" t="s">
        <v>211</v>
      </c>
      <c r="C359" s="151" t="s">
        <v>622</v>
      </c>
      <c r="D359" s="175" t="s">
        <v>631</v>
      </c>
      <c r="E359" s="6" t="s">
        <v>614</v>
      </c>
      <c r="F359" s="8">
        <v>28.628144964819054</v>
      </c>
      <c r="G359" s="8">
        <v>27.894299794628818</v>
      </c>
      <c r="H359" s="8">
        <v>25.889397504780053</v>
      </c>
      <c r="I359" s="8">
        <v>23.150650044741052</v>
      </c>
      <c r="J359" s="8">
        <v>20.411902584702045</v>
      </c>
      <c r="K359" s="8">
        <v>18.407000294853283</v>
      </c>
      <c r="L359" s="8">
        <v>17.673155124663044</v>
      </c>
      <c r="M359" s="138" t="str">
        <f t="shared" si="5"/>
        <v>Flux GES-Détail par GES_N2O-émissions N2O total-MtCO2eq-TEND</v>
      </c>
      <c r="N359">
        <f>MATCH(M359,'[1]Données Agriculture'!$M:$M,FALSE)</f>
        <v>1787</v>
      </c>
      <c r="O359" s="13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</row>
    <row r="360" spans="1:26" ht="14.25" hidden="1">
      <c r="A360" s="110" t="s">
        <v>190</v>
      </c>
      <c r="B360" s="110" t="s">
        <v>211</v>
      </c>
      <c r="C360" s="151" t="s">
        <v>212</v>
      </c>
      <c r="D360" s="175" t="s">
        <v>631</v>
      </c>
      <c r="E360" s="6" t="s">
        <v>614</v>
      </c>
      <c r="F360" s="8">
        <v>2.9420717093283066</v>
      </c>
      <c r="G360" s="8">
        <v>2.7671677184835564</v>
      </c>
      <c r="H360" s="8">
        <v>2.2893211290491364</v>
      </c>
      <c r="I360" s="8">
        <v>1.6365705487699662</v>
      </c>
      <c r="J360" s="8">
        <v>0.98381996849079545</v>
      </c>
      <c r="K360" s="8">
        <v>0.50597337905637507</v>
      </c>
      <c r="L360" s="8">
        <v>0.33106938821162474</v>
      </c>
      <c r="M360" s="138" t="str">
        <f t="shared" si="5"/>
        <v>Flux GES-Détail par GES_N2O-fabrication des engrais azotés -MtCO2eq-TEND</v>
      </c>
      <c r="N360">
        <f>MATCH(M360,'[1]Données Agriculture'!$M:$M,FALSE)</f>
        <v>1792</v>
      </c>
      <c r="O360" s="139"/>
    </row>
    <row r="361" spans="1:26" ht="14.25" hidden="1">
      <c r="A361" s="110" t="s">
        <v>190</v>
      </c>
      <c r="B361" s="110" t="s">
        <v>191</v>
      </c>
      <c r="C361" s="151" t="s">
        <v>192</v>
      </c>
      <c r="D361" s="176" t="s">
        <v>631</v>
      </c>
      <c r="E361" s="6" t="s">
        <v>614</v>
      </c>
      <c r="F361" s="8">
        <v>10.282503945893218</v>
      </c>
      <c r="G361" s="8">
        <v>9.8935546226163584</v>
      </c>
      <c r="H361" s="8">
        <v>8.8309253098544467</v>
      </c>
      <c r="I361" s="8">
        <v>7.379346673815677</v>
      </c>
      <c r="J361" s="8">
        <v>5.9277680377769055</v>
      </c>
      <c r="K361" s="8">
        <v>4.8651387250149929</v>
      </c>
      <c r="L361" s="8">
        <v>4.4761894017381341</v>
      </c>
      <c r="M361" s="138" t="str">
        <f t="shared" si="5"/>
        <v>Flux GES-Emissions directes -consommation d'énergie -MtCO2eq-TEND</v>
      </c>
      <c r="N361">
        <f>MATCH(M361,'[1]Données Agriculture'!$M:$M,FALSE)</f>
        <v>1797</v>
      </c>
      <c r="O361" s="139"/>
      <c r="P361" s="66"/>
    </row>
    <row r="362" spans="1:26" ht="14.25" hidden="1">
      <c r="A362" s="110" t="s">
        <v>190</v>
      </c>
      <c r="B362" s="110" t="s">
        <v>191</v>
      </c>
      <c r="C362" s="151" t="s">
        <v>195</v>
      </c>
      <c r="D362" s="176" t="s">
        <v>631</v>
      </c>
      <c r="E362" s="6" t="s">
        <v>614</v>
      </c>
      <c r="F362" s="8">
        <v>0.31380020304</v>
      </c>
      <c r="G362" s="8">
        <v>0.31291968270268949</v>
      </c>
      <c r="H362" s="8">
        <v>0.31051405640405966</v>
      </c>
      <c r="I362" s="8">
        <v>0.30722790976811931</v>
      </c>
      <c r="J362" s="8">
        <v>0.30394176313217897</v>
      </c>
      <c r="K362" s="8">
        <v>0.30153613683354913</v>
      </c>
      <c r="L362" s="8">
        <v>0.30065561649623862</v>
      </c>
      <c r="M362" s="138" t="str">
        <f t="shared" si="5"/>
        <v>Flux GES-Emissions directes -émissions CO2 des sols (chaux, dolomie)-MtCO2eq-TEND</v>
      </c>
      <c r="N362">
        <f>MATCH(M362,'[1]Données Agriculture'!$M:$M,FALSE)</f>
        <v>1802</v>
      </c>
      <c r="O362" s="143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</row>
    <row r="363" spans="1:26" ht="14.25" hidden="1">
      <c r="A363" s="110" t="s">
        <v>190</v>
      </c>
      <c r="B363" s="110" t="s">
        <v>191</v>
      </c>
      <c r="C363" s="151" t="s">
        <v>623</v>
      </c>
      <c r="D363" s="175" t="s">
        <v>631</v>
      </c>
      <c r="E363" s="6" t="s">
        <v>614</v>
      </c>
      <c r="F363" s="8">
        <v>81.021263234321395</v>
      </c>
      <c r="G363" s="8">
        <v>78.874556694526504</v>
      </c>
      <c r="H363" s="8">
        <v>73.009645358866479</v>
      </c>
      <c r="I363" s="8">
        <v>64.998027483411562</v>
      </c>
      <c r="J363" s="8">
        <v>56.986409607956638</v>
      </c>
      <c r="K363" s="8">
        <v>51.121498272296606</v>
      </c>
      <c r="L363" s="8">
        <v>48.974791732501714</v>
      </c>
      <c r="M363" s="138" t="str">
        <f t="shared" si="5"/>
        <v>Flux GES-Emissions directes -Emissions directes de GES total-MtCO2eq-TEND</v>
      </c>
      <c r="N363">
        <f>MATCH(M363,'[1]Données Agriculture'!$M:$M,FALSE)</f>
        <v>1811</v>
      </c>
      <c r="O363" s="139"/>
    </row>
    <row r="364" spans="1:26" ht="14.25" hidden="1">
      <c r="A364" s="110" t="s">
        <v>190</v>
      </c>
      <c r="B364" s="110" t="s">
        <v>191</v>
      </c>
      <c r="C364" s="151" t="s">
        <v>193</v>
      </c>
      <c r="D364" s="176" t="s">
        <v>631</v>
      </c>
      <c r="E364" s="6" t="s">
        <v>614</v>
      </c>
      <c r="F364" s="8">
        <v>16.356632853391126</v>
      </c>
      <c r="G364" s="8">
        <v>15.982180453294047</v>
      </c>
      <c r="H364" s="8">
        <v>14.959157471212723</v>
      </c>
      <c r="I364" s="8">
        <v>13.561682089034319</v>
      </c>
      <c r="J364" s="8">
        <v>12.164206706855916</v>
      </c>
      <c r="K364" s="8">
        <v>11.141183724774589</v>
      </c>
      <c r="L364" s="8">
        <v>10.76673132467751</v>
      </c>
      <c r="M364" s="138" t="str">
        <f t="shared" si="5"/>
        <v>Flux GES-Emissions directes -émissions directes des sols -MtCO2eq-TEND</v>
      </c>
      <c r="N364">
        <f>MATCH(M364,'[1]Données Agriculture'!$M:$M,FALSE)</f>
        <v>1812</v>
      </c>
      <c r="O364" s="139"/>
      <c r="P364" s="109"/>
    </row>
    <row r="365" spans="1:26" ht="14.25" hidden="1">
      <c r="A365" s="110" t="s">
        <v>190</v>
      </c>
      <c r="B365" s="110" t="s">
        <v>191</v>
      </c>
      <c r="C365" s="151" t="s">
        <v>194</v>
      </c>
      <c r="D365" s="176" t="s">
        <v>631</v>
      </c>
      <c r="E365" s="6" t="s">
        <v>614</v>
      </c>
      <c r="F365" s="8">
        <v>7.1868280876476369</v>
      </c>
      <c r="G365" s="8">
        <v>7.0569323651292821</v>
      </c>
      <c r="H365" s="8">
        <v>6.7020506515232654</v>
      </c>
      <c r="I365" s="8">
        <v>6.2172732153988948</v>
      </c>
      <c r="J365" s="8">
        <v>5.7324957792745233</v>
      </c>
      <c r="K365" s="8">
        <v>5.3776140656685074</v>
      </c>
      <c r="L365" s="8">
        <v>5.2477183431501526</v>
      </c>
      <c r="M365" s="138" t="str">
        <f t="shared" si="5"/>
        <v>Flux GES-Emissions directes -émissions lessivage + NH3-MtCO2eq-TEND</v>
      </c>
      <c r="N365">
        <f>MATCH(M365,'[1]Données Agriculture'!$M:$M,FALSE)</f>
        <v>1817</v>
      </c>
      <c r="O365" s="139"/>
    </row>
    <row r="366" spans="1:26" ht="14.25" hidden="1">
      <c r="A366" s="110" t="s">
        <v>190</v>
      </c>
      <c r="B366" s="110" t="s">
        <v>191</v>
      </c>
      <c r="C366" s="151" t="s">
        <v>196</v>
      </c>
      <c r="D366" s="176" t="s">
        <v>631</v>
      </c>
      <c r="E366" s="6" t="s">
        <v>614</v>
      </c>
      <c r="F366" s="8">
        <v>39.796774347607574</v>
      </c>
      <c r="G366" s="8">
        <v>38.835284667799158</v>
      </c>
      <c r="H366" s="8">
        <v>36.208446011609439</v>
      </c>
      <c r="I366" s="8">
        <v>32.620117675611318</v>
      </c>
      <c r="J366" s="8">
        <v>29.031789339613191</v>
      </c>
      <c r="K366" s="8">
        <v>26.404950683423476</v>
      </c>
      <c r="L366" s="8">
        <v>25.443461003615063</v>
      </c>
      <c r="M366" s="138" t="str">
        <f t="shared" si="5"/>
        <v>Flux GES-Emissions directes -fermentation entérique -MtCO2eq-TEND</v>
      </c>
      <c r="N366">
        <f>MATCH(M366,'[1]Données Agriculture'!$M:$M,FALSE)</f>
        <v>1822</v>
      </c>
      <c r="O366" s="139"/>
    </row>
    <row r="367" spans="1:26" ht="14.25" hidden="1">
      <c r="A367" s="110" t="s">
        <v>190</v>
      </c>
      <c r="B367" s="110" t="s">
        <v>191</v>
      </c>
      <c r="C367" s="151" t="s">
        <v>197</v>
      </c>
      <c r="D367" s="176" t="s">
        <v>631</v>
      </c>
      <c r="E367" s="6" t="s">
        <v>614</v>
      </c>
      <c r="F367" s="8">
        <v>7.0847237967418391</v>
      </c>
      <c r="G367" s="8">
        <v>6.7936849029849622</v>
      </c>
      <c r="H367" s="8">
        <v>5.9985518582625339</v>
      </c>
      <c r="I367" s="8">
        <v>4.9123799197832305</v>
      </c>
      <c r="J367" s="8">
        <v>3.8262079813039249</v>
      </c>
      <c r="K367" s="8">
        <v>3.0310749365814957</v>
      </c>
      <c r="L367" s="8">
        <v>2.7400360428246193</v>
      </c>
      <c r="M367" s="138" t="str">
        <f t="shared" si="5"/>
        <v>Flux GES-Emissions directes -stockage des effluents -MtCO2eq-TEND</v>
      </c>
      <c r="N367">
        <f>MATCH(M367,'[1]Données Agriculture'!$M:$M,FALSE)</f>
        <v>1827</v>
      </c>
      <c r="O367" s="139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</row>
    <row r="368" spans="1:26" ht="14.25" hidden="1">
      <c r="A368" s="110" t="s">
        <v>190</v>
      </c>
      <c r="B368" s="110" t="s">
        <v>198</v>
      </c>
      <c r="C368" s="151" t="s">
        <v>624</v>
      </c>
      <c r="D368" s="175" t="s">
        <v>631</v>
      </c>
      <c r="E368" s="6" t="s">
        <v>614</v>
      </c>
      <c r="F368" s="8">
        <v>13.247063743280064</v>
      </c>
      <c r="G368" s="8">
        <v>12.74440373326029</v>
      </c>
      <c r="H368" s="8">
        <v>11.371111046953187</v>
      </c>
      <c r="I368" s="8">
        <v>9.4951583506263084</v>
      </c>
      <c r="J368" s="8">
        <v>7.6192056542994315</v>
      </c>
      <c r="K368" s="8">
        <v>6.245912967992326</v>
      </c>
      <c r="L368" s="8">
        <v>5.7432529579725538</v>
      </c>
      <c r="M368" s="138" t="str">
        <f t="shared" si="5"/>
        <v>Flux GES-Emissions indirectes-Emissions indirectes de GES total-MtCO2eq-TEND</v>
      </c>
      <c r="N368">
        <f>MATCH(M368,'[1]Données Agriculture'!$M:$M,FALSE)</f>
        <v>1832</v>
      </c>
      <c r="O368" s="139"/>
    </row>
    <row r="369" spans="1:26" ht="14.25" hidden="1">
      <c r="A369" s="110" t="s">
        <v>190</v>
      </c>
      <c r="B369" s="110" t="s">
        <v>198</v>
      </c>
      <c r="C369" s="151" t="s">
        <v>199</v>
      </c>
      <c r="D369" s="175" t="s">
        <v>631</v>
      </c>
      <c r="E369" s="6" t="s">
        <v>614</v>
      </c>
      <c r="F369" s="8">
        <v>7.8539249319368221</v>
      </c>
      <c r="G369" s="8">
        <v>7.4512154201850436</v>
      </c>
      <c r="H369" s="8">
        <v>6.350992573387928</v>
      </c>
      <c r="I369" s="8">
        <v>4.8480602148390357</v>
      </c>
      <c r="J369" s="8">
        <v>3.3451278562901416</v>
      </c>
      <c r="K369" s="8">
        <v>2.2449050094930261</v>
      </c>
      <c r="L369" s="8">
        <v>1.842195497741248</v>
      </c>
      <c r="M369" s="138" t="str">
        <f t="shared" si="5"/>
        <v>Flux GES-Emissions indirectes-fabrication de l'azote -MtCO2eq-TEND</v>
      </c>
      <c r="N369">
        <f>MATCH(M369,'[1]Données Agriculture'!$M:$M,FALSE)</f>
        <v>1837</v>
      </c>
      <c r="O369" s="13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</row>
    <row r="370" spans="1:26" ht="14.25" hidden="1">
      <c r="A370" s="110" t="s">
        <v>190</v>
      </c>
      <c r="B370" s="110" t="s">
        <v>198</v>
      </c>
      <c r="C370" s="151" t="s">
        <v>200</v>
      </c>
      <c r="D370" s="175" t="s">
        <v>631</v>
      </c>
      <c r="E370" s="6" t="s">
        <v>614</v>
      </c>
      <c r="F370" s="8">
        <v>1.4770269042640167</v>
      </c>
      <c r="G370" s="8">
        <v>1.4921713438601087</v>
      </c>
      <c r="H370" s="8">
        <v>1.53354672228879</v>
      </c>
      <c r="I370" s="8">
        <v>1.5900665403135632</v>
      </c>
      <c r="J370" s="8">
        <v>1.6465863583383364</v>
      </c>
      <c r="K370" s="8">
        <v>1.6879617367670177</v>
      </c>
      <c r="L370" s="8">
        <v>1.7031061763631097</v>
      </c>
      <c r="M370" s="138" t="str">
        <f t="shared" si="5"/>
        <v>Flux GES-Emissions indirectes-fabrication des autres fertilisants-MtCO2eq-TEND</v>
      </c>
      <c r="N370">
        <f>MATCH(M370,'[1]Données Agriculture'!$M:$M,FALSE)</f>
        <v>1842</v>
      </c>
      <c r="O370" s="139"/>
    </row>
    <row r="371" spans="1:26" ht="14.25" hidden="1">
      <c r="A371" s="110" t="s">
        <v>190</v>
      </c>
      <c r="B371" s="110" t="s">
        <v>198</v>
      </c>
      <c r="C371" s="151" t="s">
        <v>203</v>
      </c>
      <c r="D371" s="175" t="s">
        <v>631</v>
      </c>
      <c r="E371" s="6" t="s">
        <v>614</v>
      </c>
      <c r="F371" s="8">
        <v>1.9345899132839104</v>
      </c>
      <c r="G371" s="8">
        <v>1.8688583968059558</v>
      </c>
      <c r="H371" s="8">
        <v>1.6892765541296326</v>
      </c>
      <c r="I371" s="8">
        <v>1.4439631949753549</v>
      </c>
      <c r="J371" s="8">
        <v>1.1986498358210769</v>
      </c>
      <c r="K371" s="8">
        <v>1.0190679931447533</v>
      </c>
      <c r="L371" s="8">
        <v>0.95333647666679877</v>
      </c>
      <c r="M371" s="138" t="str">
        <f t="shared" si="5"/>
        <v>Flux GES-Emissions indirectes-fabrication du matériel -MtCO2eq-TEND</v>
      </c>
      <c r="N371">
        <f>MATCH(M371,'[1]Données Agriculture'!$M:$M,FALSE)</f>
        <v>1847</v>
      </c>
      <c r="O371" s="139"/>
      <c r="P371" s="66"/>
    </row>
    <row r="372" spans="1:26" ht="14.25" hidden="1">
      <c r="A372" s="110" t="s">
        <v>190</v>
      </c>
      <c r="B372" s="110" t="s">
        <v>198</v>
      </c>
      <c r="C372" s="151" t="s">
        <v>201</v>
      </c>
      <c r="D372" s="175" t="s">
        <v>631</v>
      </c>
      <c r="E372" s="6" t="s">
        <v>614</v>
      </c>
      <c r="F372" s="8">
        <v>1.6013325183185525</v>
      </c>
      <c r="G372" s="8">
        <v>1.5577588183037399</v>
      </c>
      <c r="H372" s="8">
        <v>1.4387132559895073</v>
      </c>
      <c r="I372" s="8">
        <v>1.2760939936604618</v>
      </c>
      <c r="J372" s="8">
        <v>1.1134747313314162</v>
      </c>
      <c r="K372" s="8">
        <v>0.99442916901718326</v>
      </c>
      <c r="L372" s="8">
        <v>0.95085546900237072</v>
      </c>
      <c r="M372" s="138" t="str">
        <f t="shared" si="5"/>
        <v>Flux GES-Emissions indirectes-mise à disposition de l'énergie -MtCO2eq-TEND</v>
      </c>
      <c r="N372">
        <f>MATCH(M372,'[1]Données Agriculture'!$M:$M,FALSE)</f>
        <v>1852</v>
      </c>
      <c r="O372" s="139"/>
    </row>
    <row r="373" spans="1:26" ht="14.25" hidden="1">
      <c r="A373" s="110" t="s">
        <v>190</v>
      </c>
      <c r="B373" s="110" t="s">
        <v>198</v>
      </c>
      <c r="C373" s="151" t="s">
        <v>202</v>
      </c>
      <c r="D373" s="175" t="s">
        <v>631</v>
      </c>
      <c r="E373" s="6" t="s">
        <v>614</v>
      </c>
      <c r="F373" s="8">
        <v>0.38018947547676329</v>
      </c>
      <c r="G373" s="8">
        <v>0.37439975410544313</v>
      </c>
      <c r="H373" s="8">
        <v>0.35858194115732905</v>
      </c>
      <c r="I373" s="8">
        <v>0.33697440683789476</v>
      </c>
      <c r="J373" s="8">
        <v>0.31536687251846046</v>
      </c>
      <c r="K373" s="8">
        <v>0.29954905957034639</v>
      </c>
      <c r="L373" s="8">
        <v>0.29375933819902622</v>
      </c>
      <c r="M373" s="138" t="str">
        <f t="shared" si="5"/>
        <v>Flux GES-Emissions indirectes-Produits phytosanitaires -MtCO2eq-TEND</v>
      </c>
      <c r="N373">
        <f>MATCH(M373,'[1]Données Agriculture'!$M:$M,FALSE)</f>
        <v>1857</v>
      </c>
      <c r="O373" s="139"/>
    </row>
    <row r="374" spans="1:26" ht="14.25" hidden="1">
      <c r="A374" s="110" t="s">
        <v>190</v>
      </c>
      <c r="B374" s="110" t="s">
        <v>219</v>
      </c>
      <c r="C374" s="151" t="s">
        <v>219</v>
      </c>
      <c r="D374" s="175" t="s">
        <v>631</v>
      </c>
      <c r="E374" s="6" t="s">
        <v>614</v>
      </c>
      <c r="F374" s="8">
        <v>94.268326977601447</v>
      </c>
      <c r="G374" s="8">
        <v>91.618960427786789</v>
      </c>
      <c r="H374" s="8">
        <v>84.380756405819653</v>
      </c>
      <c r="I374" s="8">
        <v>74.493185834037874</v>
      </c>
      <c r="J374" s="8">
        <v>64.605615262256066</v>
      </c>
      <c r="K374" s="8">
        <v>57.367411240288938</v>
      </c>
      <c r="L374" s="8">
        <v>54.718044690474272</v>
      </c>
      <c r="M374" s="138" t="str">
        <f t="shared" si="5"/>
        <v>Flux GES-Emissions territoriales-Emissions territoriales-MtCO2eq-TEND</v>
      </c>
      <c r="N374">
        <f>MATCH(M374,'[1]Données Agriculture'!$M:$M,FALSE)</f>
        <v>1862</v>
      </c>
      <c r="O374" s="139"/>
    </row>
    <row r="375" spans="1:26" ht="14.25" hidden="1">
      <c r="A375" s="110" t="s">
        <v>190</v>
      </c>
      <c r="B375" s="110" t="s">
        <v>220</v>
      </c>
      <c r="C375" s="151" t="s">
        <v>221</v>
      </c>
      <c r="D375" s="175" t="s">
        <v>634</v>
      </c>
      <c r="E375" s="6" t="s">
        <v>614</v>
      </c>
      <c r="F375" s="13">
        <v>1.0440106984376958</v>
      </c>
      <c r="G375" s="13">
        <v>1.0206896196846245</v>
      </c>
      <c r="H375" s="13">
        <v>0.95697524764391884</v>
      </c>
      <c r="I375" s="13">
        <v>0.86993979685014189</v>
      </c>
      <c r="J375" s="13">
        <v>0.78290434605636494</v>
      </c>
      <c r="K375" s="13">
        <v>0.71918997401565921</v>
      </c>
      <c r="L375" s="13">
        <v>0.69586889526258799</v>
      </c>
      <c r="M375" s="138" t="str">
        <f t="shared" si="5"/>
        <v>Flux GES-Empreinte GES agri-Coefficient d'ajustement des facteurs GES-Sans unité-TEND</v>
      </c>
      <c r="N375">
        <f>MATCH(M375,'[1]Données Agriculture'!$M:$M,FALSE)</f>
        <v>1867</v>
      </c>
      <c r="O375" s="139"/>
      <c r="P375" s="109"/>
    </row>
    <row r="376" spans="1:26" ht="14.25" hidden="1">
      <c r="A376" s="110" t="s">
        <v>190</v>
      </c>
      <c r="B376" s="110" t="s">
        <v>220</v>
      </c>
      <c r="C376" s="151" t="s">
        <v>222</v>
      </c>
      <c r="D376" s="175" t="s">
        <v>631</v>
      </c>
      <c r="E376" s="6" t="s">
        <v>614</v>
      </c>
      <c r="F376" s="8">
        <v>96.922351667122598</v>
      </c>
      <c r="G376" s="8">
        <v>94.781575511267704</v>
      </c>
      <c r="H376" s="8">
        <v>86.608453657122098</v>
      </c>
      <c r="I376" s="8">
        <v>75.295749638738727</v>
      </c>
      <c r="J376" s="8">
        <v>64.43876718294905</v>
      </c>
      <c r="K376" s="8">
        <v>56.998116772448455</v>
      </c>
      <c r="L376" s="8">
        <v>54.718044690474258</v>
      </c>
      <c r="M376" s="138" t="str">
        <f t="shared" si="5"/>
        <v>Flux GES-Empreinte GES agri-Emissions (calculées sur base coefficients x productions finales)-MtCO2eq-TEND</v>
      </c>
      <c r="N376">
        <f>MATCH(M376,'[1]Données Agriculture'!$M:$M,FALSE)</f>
        <v>1872</v>
      </c>
      <c r="O376" s="139"/>
    </row>
    <row r="377" spans="1:26" ht="14.25" hidden="1">
      <c r="A377" s="110" t="s">
        <v>190</v>
      </c>
      <c r="B377" s="110" t="s">
        <v>220</v>
      </c>
      <c r="C377" s="151" t="s">
        <v>225</v>
      </c>
      <c r="D377" s="175" t="s">
        <v>631</v>
      </c>
      <c r="E377" s="6" t="s">
        <v>614</v>
      </c>
      <c r="F377" s="9">
        <v>-94.956984473781404</v>
      </c>
      <c r="G377" s="9">
        <v>-93.663194395833727</v>
      </c>
      <c r="H377" s="9">
        <v>-88.382959923033667</v>
      </c>
      <c r="I377" s="9">
        <v>-80.592085845376715</v>
      </c>
      <c r="J377" s="9">
        <v>-72.547158987240579</v>
      </c>
      <c r="K377" s="9">
        <v>-66.555062348771386</v>
      </c>
      <c r="L377" s="9">
        <v>-64.305667230917351</v>
      </c>
      <c r="M377" s="138" t="str">
        <f t="shared" si="5"/>
        <v>Flux GES-Empreinte GES agri-Empreinte GES (estimation)-MtCO2eq-TEND</v>
      </c>
      <c r="N377">
        <f>MATCH(M377,'[1]Données Agriculture'!$M:$M,FALSE)</f>
        <v>1877</v>
      </c>
      <c r="O377" s="139"/>
    </row>
    <row r="378" spans="1:26" ht="14.25" hidden="1">
      <c r="A378" s="110" t="s">
        <v>190</v>
      </c>
      <c r="B378" s="110" t="s">
        <v>220</v>
      </c>
      <c r="C378" s="151" t="s">
        <v>226</v>
      </c>
      <c r="D378" s="175" t="s">
        <v>227</v>
      </c>
      <c r="E378" s="6" t="s">
        <v>614</v>
      </c>
      <c r="F378" s="73">
        <v>-1.4581174772934509</v>
      </c>
      <c r="G378" s="73">
        <v>-1.4382506087838971</v>
      </c>
      <c r="H378" s="73">
        <v>-1.3571696623778644E-3</v>
      </c>
      <c r="I378" s="73">
        <v>-1.2375364440424536E-3</v>
      </c>
      <c r="J378" s="73">
        <v>-1.1140021035155104E-3</v>
      </c>
      <c r="K378" s="73">
        <v>-1.0219901163762632E-3</v>
      </c>
      <c r="L378" s="73">
        <v>-9.874493993046597E-4</v>
      </c>
      <c r="M378" s="138" t="str">
        <f t="shared" si="5"/>
        <v>Flux GES-Empreinte GES agri-Empreinte GES par habitant-t eq CO2 / habitant-TEND</v>
      </c>
      <c r="N378">
        <f>MATCH(M378,'[1]Données Agriculture'!$M:$M,FALSE)</f>
        <v>1882</v>
      </c>
      <c r="O378" s="139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  <c r="Z378" s="105"/>
    </row>
    <row r="379" spans="1:26" ht="14.25" hidden="1">
      <c r="A379" s="110" t="s">
        <v>190</v>
      </c>
      <c r="B379" s="110" t="s">
        <v>220</v>
      </c>
      <c r="C379" s="151" t="s">
        <v>181</v>
      </c>
      <c r="D379" s="175" t="s">
        <v>631</v>
      </c>
      <c r="E379" s="6" t="s">
        <v>614</v>
      </c>
      <c r="F379" s="8">
        <v>-15.621432175023644</v>
      </c>
      <c r="G379" s="8">
        <v>-14.991479183282745</v>
      </c>
      <c r="H379" s="8">
        <v>-12.785098829452403</v>
      </c>
      <c r="I379" s="8">
        <v>-10.455878245179901</v>
      </c>
      <c r="J379" s="8">
        <v>-9.7594557980902632</v>
      </c>
      <c r="K379" s="8">
        <v>-9.3310975375727612</v>
      </c>
      <c r="L379" s="8">
        <v>-9.1895957638487218</v>
      </c>
      <c r="M379" s="138" t="str">
        <f t="shared" si="5"/>
        <v>Flux GES-Empreinte GES agri-Export-MtCO2eq-TEND</v>
      </c>
      <c r="N379">
        <f>MATCH(M379,'[1]Données Agriculture'!$M:$M,FALSE)</f>
        <v>1887</v>
      </c>
      <c r="O379" s="139"/>
    </row>
    <row r="380" spans="1:26" ht="14.25" hidden="1">
      <c r="A380" s="110" t="s">
        <v>190</v>
      </c>
      <c r="B380" s="110" t="s">
        <v>220</v>
      </c>
      <c r="C380" s="151" t="s">
        <v>223</v>
      </c>
      <c r="D380" s="175" t="s">
        <v>631</v>
      </c>
      <c r="E380" s="6" t="s">
        <v>614</v>
      </c>
      <c r="F380" s="8">
        <v>13.656064981682443</v>
      </c>
      <c r="G380" s="8">
        <v>13.873098067848765</v>
      </c>
      <c r="H380" s="8">
        <v>14.559605095363979</v>
      </c>
      <c r="I380" s="8">
        <v>15.752214451817897</v>
      </c>
      <c r="J380" s="8">
        <v>17.867847602381794</v>
      </c>
      <c r="K380" s="8">
        <v>18.888043113895694</v>
      </c>
      <c r="L380" s="8">
        <v>18.777218304291818</v>
      </c>
      <c r="M380" s="138" t="str">
        <f t="shared" si="5"/>
        <v>Flux GES-Empreinte GES agri-Import-MtCO2eq-TEND</v>
      </c>
      <c r="N380">
        <f>MATCH(M380,'[1]Données Agriculture'!$M:$M,FALSE)</f>
        <v>1892</v>
      </c>
      <c r="O380" s="139"/>
      <c r="P380" s="109"/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</row>
    <row r="381" spans="1:26" ht="14.25" hidden="1">
      <c r="A381" s="110" t="s">
        <v>190</v>
      </c>
      <c r="B381" s="110" t="s">
        <v>220</v>
      </c>
      <c r="C381" s="151" t="s">
        <v>224</v>
      </c>
      <c r="D381" s="175" t="s">
        <v>631</v>
      </c>
      <c r="E381" s="6" t="s">
        <v>614</v>
      </c>
      <c r="F381" s="9">
        <v>-1.9653671933412014</v>
      </c>
      <c r="G381" s="9">
        <v>-1.11838111543398</v>
      </c>
      <c r="H381" s="9">
        <v>1.774506265911576</v>
      </c>
      <c r="I381" s="9">
        <v>5.2963362066379958</v>
      </c>
      <c r="J381" s="9">
        <v>8.1083918042915304</v>
      </c>
      <c r="K381" s="9">
        <v>9.5569455763229332</v>
      </c>
      <c r="L381" s="9">
        <v>9.5876225404430961</v>
      </c>
      <c r="M381" s="138" t="str">
        <f t="shared" si="5"/>
        <v>Flux GES-Empreinte GES agri-Solde import - export GES (corrigé)-MtCO2eq-TEND</v>
      </c>
      <c r="N381">
        <f>MATCH(M381,'[1]Données Agriculture'!$M:$M,FALSE)</f>
        <v>1897</v>
      </c>
      <c r="O381" s="139"/>
    </row>
    <row r="382" spans="1:26" ht="14.25" hidden="1">
      <c r="A382" s="110" t="s">
        <v>190</v>
      </c>
      <c r="B382" s="110" t="s">
        <v>228</v>
      </c>
      <c r="C382" s="147" t="s">
        <v>230</v>
      </c>
      <c r="D382" s="175" t="s">
        <v>631</v>
      </c>
      <c r="E382" s="6" t="s">
        <v>614</v>
      </c>
      <c r="F382" s="8">
        <v>0</v>
      </c>
      <c r="G382" s="8">
        <v>-7.0968745788641288</v>
      </c>
      <c r="H382" s="8">
        <v>-13.110273975133991</v>
      </c>
      <c r="I382" s="8">
        <v>-15.610786047215258</v>
      </c>
      <c r="J382" s="8">
        <v>-13.928400604731507</v>
      </c>
      <c r="K382" s="8">
        <v>-8.5139114683517523</v>
      </c>
      <c r="L382" s="8">
        <v>-0.8181266295974412</v>
      </c>
      <c r="M382" s="138" t="str">
        <f t="shared" si="5"/>
        <v>Flux GES-UTCATF-Changement d'affectation des terres-MtCO2eq-TEND</v>
      </c>
      <c r="N382">
        <f>MATCH(M382,'[1]Données Agriculture'!$M:$M,FALSE)</f>
        <v>1902</v>
      </c>
      <c r="O382" s="139"/>
      <c r="P382" s="66"/>
    </row>
    <row r="383" spans="1:26" ht="14.25" hidden="1">
      <c r="A383" s="110" t="s">
        <v>190</v>
      </c>
      <c r="B383" s="110" t="s">
        <v>228</v>
      </c>
      <c r="C383" s="147" t="s">
        <v>229</v>
      </c>
      <c r="D383" s="175" t="s">
        <v>631</v>
      </c>
      <c r="E383" s="6" t="s">
        <v>614</v>
      </c>
      <c r="F383" s="8">
        <v>-9.8298982246666657</v>
      </c>
      <c r="G383" s="8">
        <v>-9.33187172137335</v>
      </c>
      <c r="H383" s="8">
        <v>-7.9394778175213423</v>
      </c>
      <c r="I383" s="8">
        <v>-5.9622869485162058</v>
      </c>
      <c r="J383" s="8">
        <v>-3.8983256176512575</v>
      </c>
      <c r="K383" s="8">
        <v>-2.5778929599319951</v>
      </c>
      <c r="L383" s="8">
        <v>-2.6955805895227498</v>
      </c>
      <c r="M383" s="138" t="str">
        <f t="shared" si="5"/>
        <v>Flux GES-UTCATF-Effet changement de pratiques-MtCO2eq-TEND</v>
      </c>
      <c r="N383">
        <f>MATCH(M383,'[1]Données Agriculture'!$M:$M,FALSE)</f>
        <v>1907</v>
      </c>
      <c r="O383" s="139"/>
    </row>
    <row r="384" spans="1:26" ht="14.25" hidden="1">
      <c r="A384" s="110" t="s">
        <v>190</v>
      </c>
      <c r="B384" s="110" t="s">
        <v>228</v>
      </c>
      <c r="C384" s="147" t="s">
        <v>231</v>
      </c>
      <c r="D384" s="175" t="s">
        <v>631</v>
      </c>
      <c r="E384" s="6" t="s">
        <v>614</v>
      </c>
      <c r="F384" s="8">
        <v>-9.8298982246666657</v>
      </c>
      <c r="G384" s="8">
        <v>-16.428746300237478</v>
      </c>
      <c r="H384" s="8">
        <v>-21.049751792655336</v>
      </c>
      <c r="I384" s="8">
        <v>-21.573072995731465</v>
      </c>
      <c r="J384" s="8">
        <v>-17.826726222382764</v>
      </c>
      <c r="K384" s="8">
        <v>-11.091804428283748</v>
      </c>
      <c r="L384" s="8">
        <v>-3.513707219120191</v>
      </c>
      <c r="M384" s="138" t="str">
        <f t="shared" si="5"/>
        <v>Flux GES-UTCATF-Total UTCAT+F (hors forêts existantes)-MtCO2eq-TEND</v>
      </c>
      <c r="N384">
        <f>MATCH(M384,'[1]Données Agriculture'!$M:$M,FALSE)</f>
        <v>1912</v>
      </c>
      <c r="O384" s="139"/>
      <c r="P384" s="109"/>
    </row>
    <row r="385" spans="1:26" ht="14.25" hidden="1">
      <c r="A385" s="110" t="s">
        <v>190</v>
      </c>
      <c r="B385" s="110" t="s">
        <v>228</v>
      </c>
      <c r="C385" s="151" t="s">
        <v>232</v>
      </c>
      <c r="D385" s="175" t="s">
        <v>631</v>
      </c>
      <c r="E385" s="6" t="s">
        <v>614</v>
      </c>
      <c r="F385" s="8">
        <v>-9.8298982246666657</v>
      </c>
      <c r="G385" s="8">
        <v>-77.886845203908592</v>
      </c>
      <c r="H385" s="8">
        <v>-175.34430275902074</v>
      </c>
      <c r="I385" s="8">
        <v>-283.92856313695825</v>
      </c>
      <c r="J385" s="8">
        <v>-382.13868697891314</v>
      </c>
      <c r="K385" s="8">
        <v>-451.82694865355592</v>
      </c>
      <c r="L385" s="8">
        <v>-484.45449440471526</v>
      </c>
      <c r="M385" s="138" t="str">
        <f t="shared" si="5"/>
        <v>Flux GES-UTCATF-Total UTCAT+Forêts nouvelles en cumul sur la période 2020-2050-MtCO2eq-TEND</v>
      </c>
      <c r="N385">
        <f>MATCH(M385,'[1]Données Agriculture'!$M:$M,FALSE)</f>
        <v>1917</v>
      </c>
      <c r="O385" s="139"/>
    </row>
    <row r="386" spans="1:26" ht="14.25" hidden="1">
      <c r="A386" s="110" t="s">
        <v>263</v>
      </c>
      <c r="B386" s="110" t="s">
        <v>625</v>
      </c>
      <c r="C386" s="151" t="s">
        <v>275</v>
      </c>
      <c r="D386" s="176" t="s">
        <v>276</v>
      </c>
      <c r="E386" s="6" t="s">
        <v>614</v>
      </c>
      <c r="F386" s="8">
        <v>1983.5729266874919</v>
      </c>
      <c r="G386" s="8">
        <v>2099.9849807932219</v>
      </c>
      <c r="H386" s="8">
        <v>2418.0286272235335</v>
      </c>
      <c r="I386" s="8">
        <v>2852.4843277595755</v>
      </c>
      <c r="J386" s="8">
        <v>3286.9400282956176</v>
      </c>
      <c r="K386" s="8">
        <v>3604.9836747259296</v>
      </c>
      <c r="L386" s="8">
        <v>3721.3957288316597</v>
      </c>
      <c r="M386" s="138" t="str">
        <f t="shared" ref="M386:M449" si="6">A386&amp;"-"&amp;B386&amp;"-"&amp;C386&amp;"-"&amp;D386&amp;"-"&amp;E386</f>
        <v>Indicateurs agro-environnementaux-Consommation d'eau-Consommation d'eau pour l'irrigation-M m3-TEND</v>
      </c>
      <c r="N386">
        <f>MATCH(M386,'[1]Données Agriculture'!$M:$M,FALSE)</f>
        <v>1925</v>
      </c>
      <c r="O386" s="139"/>
    </row>
    <row r="387" spans="1:26" ht="14.25" hidden="1">
      <c r="A387" s="110" t="s">
        <v>263</v>
      </c>
      <c r="B387" s="110" t="s">
        <v>625</v>
      </c>
      <c r="C387" s="151" t="s">
        <v>277</v>
      </c>
      <c r="D387" s="176" t="s">
        <v>276</v>
      </c>
      <c r="E387" s="6" t="s">
        <v>614</v>
      </c>
      <c r="F387" s="8">
        <v>740.06021561507748</v>
      </c>
      <c r="G387" s="8">
        <v>742.88926280075702</v>
      </c>
      <c r="H387" s="8">
        <v>750.61836344904327</v>
      </c>
      <c r="I387" s="8">
        <v>761.17651128300906</v>
      </c>
      <c r="J387" s="8">
        <v>771.73465911697485</v>
      </c>
      <c r="K387" s="8">
        <v>779.4637597652611</v>
      </c>
      <c r="L387" s="8">
        <v>782.29280695094064</v>
      </c>
      <c r="M387" s="138" t="str">
        <f t="shared" si="6"/>
        <v>Indicateurs agro-environnementaux-Consommation d'eau-maïs -M m3-TEND</v>
      </c>
      <c r="N387" t="e">
        <f>MATCH(M387,'[1]Données Agriculture'!$M:$M,FALSE)</f>
        <v>#N/A</v>
      </c>
      <c r="O387" s="139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</row>
    <row r="388" spans="1:26" ht="14.25" hidden="1">
      <c r="A388" s="110" t="s">
        <v>263</v>
      </c>
      <c r="B388" s="152" t="s">
        <v>270</v>
      </c>
      <c r="C388" s="154" t="s">
        <v>272</v>
      </c>
      <c r="D388" s="176" t="s">
        <v>271</v>
      </c>
      <c r="E388" s="6" t="s">
        <v>614</v>
      </c>
      <c r="F388" s="8">
        <v>355.17092599999995</v>
      </c>
      <c r="G388" s="8">
        <v>380.7089112945954</v>
      </c>
      <c r="H388" s="8">
        <v>450.47998464237696</v>
      </c>
      <c r="I388" s="8">
        <v>545.78904328475392</v>
      </c>
      <c r="J388" s="8">
        <v>641.09810192713098</v>
      </c>
      <c r="K388" s="8">
        <v>710.86917527491255</v>
      </c>
      <c r="L388" s="8">
        <v>736.40716056950794</v>
      </c>
      <c r="M388" s="138" t="str">
        <f t="shared" si="6"/>
        <v>Indicateurs agro-environnementaux-Surface irriguée-céréales hors maïs-kha-TEND</v>
      </c>
      <c r="N388" t="e">
        <f>MATCH(M388,'[1]Données Agriculture'!$M:$M,FALSE)</f>
        <v>#N/A</v>
      </c>
      <c r="O388" s="139"/>
    </row>
    <row r="389" spans="1:26" ht="14.25" hidden="1">
      <c r="A389" s="110" t="s">
        <v>263</v>
      </c>
      <c r="B389" s="152" t="s">
        <v>270</v>
      </c>
      <c r="C389" s="154" t="s">
        <v>274</v>
      </c>
      <c r="D389" s="176" t="s">
        <v>271</v>
      </c>
      <c r="E389" s="6" t="s">
        <v>614</v>
      </c>
      <c r="F389" s="8">
        <v>503.97820125299944</v>
      </c>
      <c r="G389" s="8">
        <v>545.41515645943753</v>
      </c>
      <c r="H389" s="8">
        <v>658.62302339438202</v>
      </c>
      <c r="I389" s="8">
        <v>813.26784553576454</v>
      </c>
      <c r="J389" s="8">
        <v>967.91266767714728</v>
      </c>
      <c r="K389" s="8">
        <v>1081.1205346120919</v>
      </c>
      <c r="L389" s="8">
        <v>1122.55748981853</v>
      </c>
      <c r="M389" s="138" t="str">
        <f t="shared" si="6"/>
        <v>Indicateurs agro-environnementaux-Surface irriguée-légumes, fruits-kha-TEND</v>
      </c>
      <c r="N389" t="e">
        <f>MATCH(M389,'[1]Données Agriculture'!$M:$M,FALSE)</f>
        <v>#N/A</v>
      </c>
      <c r="O389" s="13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</row>
    <row r="390" spans="1:26" ht="14.25" hidden="1">
      <c r="A390" s="110" t="s">
        <v>263</v>
      </c>
      <c r="B390" s="152" t="s">
        <v>270</v>
      </c>
      <c r="C390" s="154" t="s">
        <v>273</v>
      </c>
      <c r="D390" s="176" t="s">
        <v>271</v>
      </c>
      <c r="E390" s="6" t="s">
        <v>614</v>
      </c>
      <c r="F390" s="8">
        <v>565.4139288691797</v>
      </c>
      <c r="G390" s="8">
        <v>563.93007903004525</v>
      </c>
      <c r="H390" s="8">
        <v>559.87612587872718</v>
      </c>
      <c r="I390" s="8">
        <v>554.33832288827477</v>
      </c>
      <c r="J390" s="8">
        <v>548.80051989782226</v>
      </c>
      <c r="K390" s="8">
        <v>544.74656674650419</v>
      </c>
      <c r="L390" s="8">
        <v>543.26271690736974</v>
      </c>
      <c r="M390" s="138" t="str">
        <f t="shared" si="6"/>
        <v>Indicateurs agro-environnementaux-Surface irriguée-maïs-kha-TEND</v>
      </c>
      <c r="N390" t="e">
        <f>MATCH(M390,'[1]Données Agriculture'!$M:$M,FALSE)</f>
        <v>#N/A</v>
      </c>
      <c r="O390" s="139"/>
    </row>
    <row r="391" spans="1:26" ht="14.25" hidden="1">
      <c r="A391" s="110" t="s">
        <v>263</v>
      </c>
      <c r="B391" s="152" t="s">
        <v>270</v>
      </c>
      <c r="C391" s="151" t="s">
        <v>270</v>
      </c>
      <c r="D391" s="176" t="s">
        <v>271</v>
      </c>
      <c r="E391" s="6" t="s">
        <v>614</v>
      </c>
      <c r="F391" s="8">
        <v>1550.3461174698703</v>
      </c>
      <c r="G391" s="8">
        <v>1628.3482071066778</v>
      </c>
      <c r="H391" s="8">
        <v>1841.4538790909778</v>
      </c>
      <c r="I391" s="8">
        <v>2132.5616407120856</v>
      </c>
      <c r="J391" s="8">
        <v>2423.6694023331934</v>
      </c>
      <c r="K391" s="8">
        <v>2636.7750743174938</v>
      </c>
      <c r="L391" s="8">
        <v>2714.7771639543012</v>
      </c>
      <c r="M391" s="138" t="str">
        <f t="shared" si="6"/>
        <v>Indicateurs agro-environnementaux-Surface irriguée-Surface irriguée-kha-TEND</v>
      </c>
      <c r="N391">
        <f>MATCH(M391,'[1]Données Agriculture'!$M:$M,FALSE)</f>
        <v>1948</v>
      </c>
      <c r="O391" s="139"/>
      <c r="P391" s="66"/>
    </row>
    <row r="392" spans="1:26" ht="14.25" hidden="1">
      <c r="A392" s="110" t="s">
        <v>263</v>
      </c>
      <c r="B392" s="152"/>
      <c r="C392" s="151" t="s">
        <v>264</v>
      </c>
      <c r="D392" s="176" t="s">
        <v>14</v>
      </c>
      <c r="E392" s="6" t="s">
        <v>614</v>
      </c>
      <c r="F392" s="67">
        <v>6.6571641582379118E-2</v>
      </c>
      <c r="G392" s="67">
        <v>7.4686670496522597E-2</v>
      </c>
      <c r="H392" s="67">
        <v>9.704116429885426E-2</v>
      </c>
      <c r="I392" s="67">
        <v>0.12801886772166918</v>
      </c>
      <c r="J392" s="67">
        <v>0.15951528434010187</v>
      </c>
      <c r="K392" s="67">
        <v>0.18290735106920636</v>
      </c>
      <c r="L392" s="67">
        <v>0.19154123972830428</v>
      </c>
      <c r="M392" s="138" t="str">
        <f t="shared" si="6"/>
        <v>Indicateurs agro-environnementaux--Agriculture biologique en grandes cultures-%-TEND</v>
      </c>
      <c r="N392">
        <f>MATCH(M392,'[1]Données Agriculture'!$M:$M,FALSE)</f>
        <v>1952</v>
      </c>
      <c r="O392" s="139"/>
    </row>
    <row r="393" spans="1:26" ht="14.25" hidden="1">
      <c r="A393" s="110" t="s">
        <v>263</v>
      </c>
      <c r="B393" s="152"/>
      <c r="C393" s="151" t="s">
        <v>287</v>
      </c>
      <c r="D393" s="176" t="s">
        <v>237</v>
      </c>
      <c r="E393" s="6" t="s">
        <v>614</v>
      </c>
      <c r="F393" s="8">
        <v>90.393123886378135</v>
      </c>
      <c r="G393" s="8">
        <v>88.82384235379601</v>
      </c>
      <c r="H393" s="8">
        <v>84.536485475402074</v>
      </c>
      <c r="I393" s="8">
        <v>78.679847064426028</v>
      </c>
      <c r="J393" s="8">
        <v>72.823208653449967</v>
      </c>
      <c r="K393" s="8">
        <v>68.535851775056045</v>
      </c>
      <c r="L393" s="8">
        <v>66.966570242473921</v>
      </c>
      <c r="M393" s="138" t="str">
        <f t="shared" si="6"/>
        <v>Indicateurs agro-environnementaux--Consommation totale d'énergie -TWh-TEND</v>
      </c>
      <c r="N393">
        <f>MATCH(M393,'[1]Données Agriculture'!$M:$M,FALSE)</f>
        <v>1957</v>
      </c>
      <c r="O393" s="139"/>
    </row>
    <row r="394" spans="1:26" ht="14.25" hidden="1">
      <c r="A394" s="110" t="s">
        <v>263</v>
      </c>
      <c r="B394" s="110"/>
      <c r="C394" s="151" t="s">
        <v>609</v>
      </c>
      <c r="D394" s="176" t="s">
        <v>237</v>
      </c>
      <c r="E394" s="6" t="s">
        <v>614</v>
      </c>
      <c r="F394" s="36">
        <v>0</v>
      </c>
      <c r="G394" s="36">
        <v>0.19305691630371502</v>
      </c>
      <c r="H394" s="36">
        <v>0.72049822039803701</v>
      </c>
      <c r="I394" s="36">
        <v>1.440996440796074</v>
      </c>
      <c r="J394" s="36">
        <v>2.1614946611941108</v>
      </c>
      <c r="K394" s="36">
        <v>2.6889359652884335</v>
      </c>
      <c r="L394" s="36">
        <v>2.8819928815921485</v>
      </c>
      <c r="M394" s="138" t="str">
        <f t="shared" si="6"/>
        <v>Indicateurs agro-environnementaux--ED : BioGNV-TWh-TEND</v>
      </c>
      <c r="N394" t="e">
        <f>MATCH(M394,'[1]Données Agriculture'!$M:$M,FALSE)</f>
        <v>#N/A</v>
      </c>
      <c r="O394" s="139"/>
    </row>
    <row r="395" spans="1:26" ht="14.25" hidden="1">
      <c r="A395" s="110" t="s">
        <v>263</v>
      </c>
      <c r="B395" s="152"/>
      <c r="C395" s="151" t="s">
        <v>282</v>
      </c>
      <c r="D395" s="176" t="s">
        <v>237</v>
      </c>
      <c r="E395" s="6" t="s">
        <v>614</v>
      </c>
      <c r="F395" s="8">
        <v>4.235947330987555</v>
      </c>
      <c r="G395" s="8">
        <v>4.0151396887605486</v>
      </c>
      <c r="H395" s="8">
        <v>3.4118819914968754</v>
      </c>
      <c r="I395" s="8">
        <v>2.5878166520061958</v>
      </c>
      <c r="J395" s="8">
        <v>1.763751312515516</v>
      </c>
      <c r="K395" s="8">
        <v>1.1604936152518426</v>
      </c>
      <c r="L395" s="8">
        <v>0.93968597302483614</v>
      </c>
      <c r="M395" s="138" t="str">
        <f t="shared" si="6"/>
        <v>Indicateurs agro-environnementaux--ED : Biomasse-TWh-TEND</v>
      </c>
      <c r="N395">
        <f>MATCH(M395,'[1]Données Agriculture'!$M:$M,FALSE)</f>
        <v>1962</v>
      </c>
      <c r="O395" s="139"/>
    </row>
    <row r="396" spans="1:26" ht="14.25" hidden="1">
      <c r="A396" s="110" t="s">
        <v>263</v>
      </c>
      <c r="B396" s="152"/>
      <c r="C396" s="151" t="s">
        <v>279</v>
      </c>
      <c r="D396" s="176" t="s">
        <v>237</v>
      </c>
      <c r="E396" s="6" t="s">
        <v>614</v>
      </c>
      <c r="F396" s="8">
        <v>33.683917790162866</v>
      </c>
      <c r="G396" s="8">
        <v>32.585864645537541</v>
      </c>
      <c r="H396" s="8">
        <v>29.58592766501037</v>
      </c>
      <c r="I396" s="8">
        <v>25.487937539857878</v>
      </c>
      <c r="J396" s="8">
        <v>21.389947414705386</v>
      </c>
      <c r="K396" s="8">
        <v>18.390010434178215</v>
      </c>
      <c r="L396" s="8">
        <v>17.29195728955289</v>
      </c>
      <c r="M396" s="138" t="str">
        <f t="shared" si="6"/>
        <v>Indicateurs agro-environnementaux--ED : Carburant -TWh-TEND</v>
      </c>
      <c r="N396">
        <f>MATCH(M396,'[1]Données Agriculture'!$M:$M,FALSE)</f>
        <v>1967</v>
      </c>
      <c r="O396" s="139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</row>
    <row r="397" spans="1:26" ht="14.25" hidden="1">
      <c r="A397" s="110" t="s">
        <v>263</v>
      </c>
      <c r="B397" s="152"/>
      <c r="C397" s="151" t="s">
        <v>280</v>
      </c>
      <c r="D397" s="176" t="s">
        <v>237</v>
      </c>
      <c r="E397" s="6" t="s">
        <v>614</v>
      </c>
      <c r="F397" s="8">
        <v>8.1049663346568668</v>
      </c>
      <c r="G397" s="8">
        <v>8.5461117292249202</v>
      </c>
      <c r="H397" s="8">
        <v>9.7513433607098641</v>
      </c>
      <c r="I397" s="8">
        <v>11.397720386762861</v>
      </c>
      <c r="J397" s="8">
        <v>13.04409741281586</v>
      </c>
      <c r="K397" s="8">
        <v>14.249329044300804</v>
      </c>
      <c r="L397" s="8">
        <v>14.690474438868858</v>
      </c>
      <c r="M397" s="138" t="str">
        <f t="shared" si="6"/>
        <v>Indicateurs agro-environnementaux--ED : Electricité -TWh-TEND</v>
      </c>
      <c r="N397">
        <f>MATCH(M397,'[1]Données Agriculture'!$M:$M,FALSE)</f>
        <v>1972</v>
      </c>
      <c r="O397" s="139"/>
    </row>
    <row r="398" spans="1:26" ht="14.25" hidden="1">
      <c r="A398" s="110" t="s">
        <v>263</v>
      </c>
      <c r="B398" s="152"/>
      <c r="C398" s="151" t="s">
        <v>281</v>
      </c>
      <c r="D398" s="176" t="s">
        <v>237</v>
      </c>
      <c r="E398" s="6" t="s">
        <v>614</v>
      </c>
      <c r="F398" s="8">
        <v>1.7803256898353497</v>
      </c>
      <c r="G398" s="8">
        <v>1.9170704228278386</v>
      </c>
      <c r="H398" s="8">
        <v>2.2906639810307583</v>
      </c>
      <c r="I398" s="8">
        <v>2.8010022722261669</v>
      </c>
      <c r="J398" s="8">
        <v>3.3113405634215756</v>
      </c>
      <c r="K398" s="8">
        <v>3.684934121624496</v>
      </c>
      <c r="L398" s="8">
        <v>3.8216788546169846</v>
      </c>
      <c r="M398" s="138" t="str">
        <f t="shared" si="6"/>
        <v>Indicateurs agro-environnementaux--ED : Gaz-TWh-TEND</v>
      </c>
      <c r="N398">
        <f>MATCH(M398,'[1]Données Agriculture'!$M:$M,FALSE)</f>
        <v>1977</v>
      </c>
      <c r="O398" s="139"/>
      <c r="P398" s="105"/>
    </row>
    <row r="399" spans="1:26" ht="14.25" hidden="1">
      <c r="A399" s="110" t="s">
        <v>263</v>
      </c>
      <c r="B399" s="152"/>
      <c r="C399" s="151" t="s">
        <v>285</v>
      </c>
      <c r="D399" s="176" t="s">
        <v>237</v>
      </c>
      <c r="E399" s="6" t="s">
        <v>614</v>
      </c>
      <c r="F399" s="8">
        <v>10.755199538460907</v>
      </c>
      <c r="G399" s="8">
        <v>10.776617928603013</v>
      </c>
      <c r="H399" s="8">
        <v>10.835134058687579</v>
      </c>
      <c r="I399" s="8">
        <v>10.915068578914251</v>
      </c>
      <c r="J399" s="8">
        <v>10.995003099140924</v>
      </c>
      <c r="K399" s="8">
        <v>11.053519229225492</v>
      </c>
      <c r="L399" s="8">
        <v>11.074937619367596</v>
      </c>
      <c r="M399" s="138" t="str">
        <f t="shared" si="6"/>
        <v>Indicateurs agro-environnementaux--EI : autres intrants-TWh-TEND</v>
      </c>
      <c r="N399">
        <f>MATCH(M399,'[1]Données Agriculture'!$M:$M,FALSE)</f>
        <v>1982</v>
      </c>
      <c r="O399" s="139"/>
    </row>
    <row r="400" spans="1:26" ht="14.25" hidden="1">
      <c r="A400" s="110" t="s">
        <v>263</v>
      </c>
      <c r="B400" s="152"/>
      <c r="C400" s="151" t="s">
        <v>284</v>
      </c>
      <c r="D400" s="176" t="s">
        <v>237</v>
      </c>
      <c r="E400" s="6" t="s">
        <v>614</v>
      </c>
      <c r="F400" s="8">
        <v>25.054916401610299</v>
      </c>
      <c r="G400" s="8">
        <v>24.21556050150156</v>
      </c>
      <c r="H400" s="8">
        <v>21.922397536771783</v>
      </c>
      <c r="I400" s="8">
        <v>18.789878671933263</v>
      </c>
      <c r="J400" s="8">
        <v>15.65735980709475</v>
      </c>
      <c r="K400" s="8">
        <v>13.364196842364967</v>
      </c>
      <c r="L400" s="8">
        <v>12.524840942256231</v>
      </c>
      <c r="M400" s="138" t="str">
        <f t="shared" si="6"/>
        <v>Indicateurs agro-environnementaux--EI : Azote -TWh-TEND</v>
      </c>
      <c r="N400">
        <f>MATCH(M400,'[1]Données Agriculture'!$M:$M,FALSE)</f>
        <v>1987</v>
      </c>
      <c r="O400" s="139"/>
      <c r="P400" s="109"/>
    </row>
    <row r="401" spans="1:26" ht="14.25" hidden="1">
      <c r="A401" s="110" t="s">
        <v>263</v>
      </c>
      <c r="B401" s="152"/>
      <c r="C401" s="151" t="s">
        <v>286</v>
      </c>
      <c r="D401" s="176" t="s">
        <v>237</v>
      </c>
      <c r="E401" s="6" t="s">
        <v>614</v>
      </c>
      <c r="F401" s="8">
        <v>6.7778508006642877</v>
      </c>
      <c r="G401" s="8">
        <v>6.7674774373405819</v>
      </c>
      <c r="H401" s="8">
        <v>6.7391368816948463</v>
      </c>
      <c r="I401" s="8">
        <v>6.7004229627254039</v>
      </c>
      <c r="J401" s="8">
        <v>6.6617090437559616</v>
      </c>
      <c r="K401" s="8">
        <v>6.6333684881102259</v>
      </c>
      <c r="L401" s="8">
        <v>6.6229951247865193</v>
      </c>
      <c r="M401" s="138" t="str">
        <f t="shared" si="6"/>
        <v>Indicateurs agro-environnementaux--EI : Matériel-TWh-TEND</v>
      </c>
      <c r="N401">
        <f>MATCH(M401,'[1]Données Agriculture'!$M:$M,FALSE)</f>
        <v>1992</v>
      </c>
      <c r="O401" s="139"/>
    </row>
    <row r="402" spans="1:26" ht="14.25" hidden="1">
      <c r="A402" s="110" t="s">
        <v>263</v>
      </c>
      <c r="B402" s="152"/>
      <c r="C402" s="151" t="s">
        <v>278</v>
      </c>
      <c r="D402" s="176" t="s">
        <v>237</v>
      </c>
      <c r="E402" s="6" t="s">
        <v>614</v>
      </c>
      <c r="F402" s="8">
        <v>47.805157145642632</v>
      </c>
      <c r="G402" s="8">
        <v>47.064186486350849</v>
      </c>
      <c r="H402" s="8">
        <v>45.039816998247865</v>
      </c>
      <c r="I402" s="8">
        <v>42.274476850853098</v>
      </c>
      <c r="J402" s="8">
        <v>39.509136703458331</v>
      </c>
      <c r="K402" s="8">
        <v>37.484767215355355</v>
      </c>
      <c r="L402" s="8">
        <v>36.743796556063565</v>
      </c>
      <c r="M402" s="138" t="str">
        <f t="shared" si="6"/>
        <v>Indicateurs agro-environnementaux--Energie directe -TWh-TEND</v>
      </c>
      <c r="N402">
        <f>MATCH(M402,'[1]Données Agriculture'!$M:$M,FALSE)</f>
        <v>1997</v>
      </c>
      <c r="O402" s="139"/>
    </row>
    <row r="403" spans="1:26" ht="14.25" hidden="1">
      <c r="A403" s="110" t="s">
        <v>263</v>
      </c>
      <c r="B403" s="152"/>
      <c r="C403" s="151" t="s">
        <v>283</v>
      </c>
      <c r="D403" s="176" t="s">
        <v>237</v>
      </c>
      <c r="E403" s="6" t="s">
        <v>614</v>
      </c>
      <c r="F403" s="8">
        <v>42.587966740735496</v>
      </c>
      <c r="G403" s="8">
        <v>41.759655867445161</v>
      </c>
      <c r="H403" s="8">
        <v>39.496668477154209</v>
      </c>
      <c r="I403" s="8">
        <v>36.405370213572915</v>
      </c>
      <c r="J403" s="8">
        <v>33.314071949991629</v>
      </c>
      <c r="K403" s="8">
        <v>31.051084559700676</v>
      </c>
      <c r="L403" s="8">
        <v>30.222773686410342</v>
      </c>
      <c r="M403" s="138" t="str">
        <f t="shared" si="6"/>
        <v>Indicateurs agro-environnementaux--Energie indirecte -TWh-TEND</v>
      </c>
      <c r="N403">
        <f>MATCH(M403,'[1]Données Agriculture'!$M:$M,FALSE)</f>
        <v>2002</v>
      </c>
      <c r="O403" s="139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 spans="1:26" ht="14.25" hidden="1">
      <c r="A404" s="110" t="s">
        <v>263</v>
      </c>
      <c r="B404" s="110"/>
      <c r="C404" s="147" t="s">
        <v>561</v>
      </c>
      <c r="D404" s="176" t="s">
        <v>303</v>
      </c>
      <c r="E404" s="6" t="s">
        <v>614</v>
      </c>
      <c r="F404" s="8">
        <v>985.97200000000009</v>
      </c>
      <c r="G404" s="8">
        <v>949.10965065683126</v>
      </c>
      <c r="H404" s="8">
        <v>849.64435235195083</v>
      </c>
      <c r="I404" s="8">
        <v>716.71677741509404</v>
      </c>
      <c r="J404" s="8">
        <v>587.18927518942905</v>
      </c>
      <c r="K404" s="8">
        <v>494.5241223069329</v>
      </c>
      <c r="L404" s="8">
        <v>461.06184567495609</v>
      </c>
      <c r="M404" s="138" t="str">
        <f t="shared" si="6"/>
        <v>Indicateurs agro-environnementaux--Linéaire de haies-milliers de km-TEND</v>
      </c>
      <c r="N404" t="e">
        <f>MATCH(M404,'[1]Données Agriculture'!$M:$M,FALSE)</f>
        <v>#N/A</v>
      </c>
      <c r="O404" s="139"/>
    </row>
    <row r="405" spans="1:26" ht="14.25" hidden="1">
      <c r="A405" s="110" t="s">
        <v>263</v>
      </c>
      <c r="B405" s="152"/>
      <c r="C405" s="151" t="s">
        <v>288</v>
      </c>
      <c r="D405" s="176" t="s">
        <v>289</v>
      </c>
      <c r="E405" s="6" t="s">
        <v>614</v>
      </c>
      <c r="F405" s="8">
        <v>73.317354521238855</v>
      </c>
      <c r="G405" s="8">
        <v>72.178321200241058</v>
      </c>
      <c r="H405" s="8">
        <v>69.100886750049753</v>
      </c>
      <c r="I405" s="8">
        <v>64.978572154930802</v>
      </c>
      <c r="J405" s="8">
        <v>60.950410735881931</v>
      </c>
      <c r="K405" s="8">
        <v>58.061282637830914</v>
      </c>
      <c r="L405" s="8">
        <v>57.016402492903232</v>
      </c>
      <c r="M405" s="138" t="str">
        <f t="shared" si="6"/>
        <v>Indicateurs agro-environnementaux--NODU avec TS-M doses-TEND</v>
      </c>
      <c r="N405">
        <f>MATCH(M405,'[1]Données Agriculture'!$M:$M,FALSE)</f>
        <v>2012</v>
      </c>
      <c r="O405" s="139"/>
      <c r="P405" s="109"/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</row>
    <row r="406" spans="1:26" ht="14.25" hidden="1">
      <c r="A406" s="110" t="s">
        <v>263</v>
      </c>
      <c r="B406" s="110"/>
      <c r="C406" s="151" t="s">
        <v>305</v>
      </c>
      <c r="D406" s="176" t="s">
        <v>306</v>
      </c>
      <c r="E406" s="6" t="s">
        <v>614</v>
      </c>
      <c r="F406" s="8">
        <v>5743.5155842389486</v>
      </c>
      <c r="G406" s="8">
        <v>6411.0555638605583</v>
      </c>
      <c r="H406" s="8">
        <v>8170.9041256632345</v>
      </c>
      <c r="I406" s="8">
        <v>10423.702111496781</v>
      </c>
      <c r="J406" s="8">
        <v>12501.909541739595</v>
      </c>
      <c r="K406" s="8">
        <v>13912.576992360811</v>
      </c>
      <c r="L406" s="8">
        <v>14405.526416391676</v>
      </c>
      <c r="M406" s="138" t="str">
        <f t="shared" si="6"/>
        <v>Indicateurs agro-environnementaux--Production de cultures intermédiaires-Milliers de tMS-TEND</v>
      </c>
      <c r="N406">
        <f>MATCH(M406,'[1]Données Agriculture'!$M:$M,FALSE)</f>
        <v>2017</v>
      </c>
      <c r="O406" s="139"/>
    </row>
    <row r="407" spans="1:26" ht="14.25" hidden="1">
      <c r="A407" s="110" t="s">
        <v>263</v>
      </c>
      <c r="B407" s="152"/>
      <c r="C407" s="151" t="s">
        <v>265</v>
      </c>
      <c r="D407" s="176" t="s">
        <v>14</v>
      </c>
      <c r="E407" s="6" t="s">
        <v>614</v>
      </c>
      <c r="F407" s="67">
        <v>3.3285820791189559E-2</v>
      </c>
      <c r="G407" s="67">
        <v>3.7343335248261299E-2</v>
      </c>
      <c r="H407" s="67">
        <v>4.852058214942713E-2</v>
      </c>
      <c r="I407" s="67">
        <v>6.4009433860834603E-2</v>
      </c>
      <c r="J407" s="67">
        <v>7.9757642170050949E-2</v>
      </c>
      <c r="K407" s="67">
        <v>9.1453675534603179E-2</v>
      </c>
      <c r="L407" s="67">
        <v>9.5770619864152154E-2</v>
      </c>
      <c r="M407" s="138" t="str">
        <f t="shared" si="6"/>
        <v>Indicateurs agro-environnementaux--Production intégrée en grandes cultures-%-TEND</v>
      </c>
      <c r="N407">
        <f>MATCH(M407,'[1]Données Agriculture'!$M:$M,FALSE)</f>
        <v>2022</v>
      </c>
      <c r="O407" s="139"/>
      <c r="P407" s="66"/>
    </row>
    <row r="408" spans="1:26" ht="14.25" hidden="1">
      <c r="A408" s="110" t="s">
        <v>263</v>
      </c>
      <c r="B408" s="152"/>
      <c r="C408" s="151" t="s">
        <v>268</v>
      </c>
      <c r="D408" s="176" t="s">
        <v>269</v>
      </c>
      <c r="E408" s="6" t="s">
        <v>614</v>
      </c>
      <c r="F408" s="13">
        <v>7.2008106291082772</v>
      </c>
      <c r="G408" s="13">
        <v>7.165307605231817</v>
      </c>
      <c r="H408" s="13">
        <v>7.068311540178998</v>
      </c>
      <c r="I408" s="13">
        <v>6.9358124512497188</v>
      </c>
      <c r="J408" s="13">
        <v>6.8033133623204396</v>
      </c>
      <c r="K408" s="13">
        <v>6.7063172972676206</v>
      </c>
      <c r="L408" s="13">
        <v>6.6708142733911604</v>
      </c>
      <c r="M408" s="138" t="str">
        <f t="shared" si="6"/>
        <v>Indicateurs agro-environnementaux--Rendement blé tendre-t/ha-TEND</v>
      </c>
      <c r="N408">
        <f>MATCH(M408,'[1]Données Agriculture'!$M:$M,FALSE)</f>
        <v>2027</v>
      </c>
      <c r="O408" s="139"/>
    </row>
    <row r="409" spans="1:26" ht="14.25" hidden="1">
      <c r="A409" s="110" t="s">
        <v>263</v>
      </c>
      <c r="B409" s="152"/>
      <c r="C409" s="151" t="s">
        <v>266</v>
      </c>
      <c r="D409" s="176" t="s">
        <v>267</v>
      </c>
      <c r="E409" s="6" t="s">
        <v>614</v>
      </c>
      <c r="F409" s="13">
        <v>5.4511021697466226</v>
      </c>
      <c r="G409" s="13">
        <v>5.4905228790419809</v>
      </c>
      <c r="H409" s="13">
        <v>5.5948040470953613</v>
      </c>
      <c r="I409" s="13">
        <v>5.7290245390696635</v>
      </c>
      <c r="J409" s="13">
        <v>5.8535105537295946</v>
      </c>
      <c r="K409" s="13">
        <v>5.9383182231223977</v>
      </c>
      <c r="L409" s="13">
        <v>5.9679999103644512</v>
      </c>
      <c r="M409" s="138" t="str">
        <f t="shared" si="6"/>
        <v>Indicateurs agro-environnementaux--Rendement global grain en culture principale ou associée,  fourrages, herbe, cultures secondaires, fruits, légumes, exprimé en matière sèche sur SAU totale-t MS / ha SAU-TEND</v>
      </c>
      <c r="N409">
        <f>MATCH(M409,'[1]Données Agriculture'!$M:$M,FALSE)</f>
        <v>2032</v>
      </c>
      <c r="O409" s="139"/>
    </row>
    <row r="410" spans="1:26" ht="14.25" hidden="1">
      <c r="A410" s="110" t="s">
        <v>263</v>
      </c>
      <c r="B410" s="110"/>
      <c r="C410" s="147" t="s">
        <v>301</v>
      </c>
      <c r="D410" s="176" t="s">
        <v>271</v>
      </c>
      <c r="E410" s="6" t="s">
        <v>614</v>
      </c>
      <c r="F410" s="8">
        <v>0</v>
      </c>
      <c r="G410" s="8">
        <v>138.93435597232272</v>
      </c>
      <c r="H410" s="8">
        <v>531.68820827748789</v>
      </c>
      <c r="I410" s="8">
        <v>1099.379745109952</v>
      </c>
      <c r="J410" s="8">
        <v>1703.0746104973923</v>
      </c>
      <c r="K410" s="8">
        <v>2167.8351199125104</v>
      </c>
      <c r="L410" s="8">
        <v>2342.7728044398091</v>
      </c>
      <c r="M410" s="138" t="str">
        <f t="shared" si="6"/>
        <v>Indicateurs agro-environnementaux--Surfaces artificialisées revégétalisées-kha-TEND</v>
      </c>
      <c r="N410">
        <f>MATCH(M410,'[1]Données Agriculture'!$M:$M,FALSE)</f>
        <v>2040</v>
      </c>
      <c r="O410" s="139"/>
    </row>
    <row r="411" spans="1:26" ht="14.25" hidden="1">
      <c r="A411" s="110" t="s">
        <v>263</v>
      </c>
      <c r="B411" s="110"/>
      <c r="C411" s="147" t="s">
        <v>300</v>
      </c>
      <c r="D411" s="176" t="s">
        <v>271</v>
      </c>
      <c r="E411" s="6" t="s">
        <v>614</v>
      </c>
      <c r="F411" s="8">
        <v>0</v>
      </c>
      <c r="G411" s="8">
        <v>0</v>
      </c>
      <c r="H411" s="8">
        <v>0</v>
      </c>
      <c r="I411" s="8">
        <v>0</v>
      </c>
      <c r="J411" s="8">
        <v>0</v>
      </c>
      <c r="K411" s="8">
        <v>0</v>
      </c>
      <c r="L411" s="8">
        <v>0</v>
      </c>
      <c r="M411" s="138" t="str">
        <f t="shared" si="6"/>
        <v>Indicateurs agro-environnementaux--Surfaces de nouvelles cultures pérennes-kha-TEND</v>
      </c>
      <c r="N411">
        <f>MATCH(M411,'[1]Données Agriculture'!$M:$M,FALSE)</f>
        <v>2045</v>
      </c>
      <c r="O411" s="139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 spans="1:26" ht="14.25" hidden="1">
      <c r="A412" s="110" t="s">
        <v>263</v>
      </c>
      <c r="B412" s="110"/>
      <c r="C412" s="147" t="s">
        <v>299</v>
      </c>
      <c r="D412" s="176" t="s">
        <v>271</v>
      </c>
      <c r="E412" s="6" t="s">
        <v>614</v>
      </c>
      <c r="F412" s="8">
        <v>0</v>
      </c>
      <c r="G412" s="8">
        <v>58.548870752325605</v>
      </c>
      <c r="H412" s="8">
        <v>218.50736037346263</v>
      </c>
      <c r="I412" s="8">
        <v>437.01472074692521</v>
      </c>
      <c r="J412" s="8">
        <v>655.52208112038795</v>
      </c>
      <c r="K412" s="8">
        <v>815.48057074152518</v>
      </c>
      <c r="L412" s="8">
        <v>874.02944149385075</v>
      </c>
      <c r="M412" s="138" t="str">
        <f t="shared" si="6"/>
        <v>Indicateurs agro-environnementaux--Surfaces de nouvelles forêts-kha-TEND</v>
      </c>
      <c r="N412">
        <f>MATCH(M412,'[1]Données Agriculture'!$M:$M,FALSE)</f>
        <v>2050</v>
      </c>
      <c r="O412" s="139"/>
    </row>
    <row r="413" spans="1:26" ht="14.25" hidden="1">
      <c r="A413" s="110" t="s">
        <v>263</v>
      </c>
      <c r="B413" s="110"/>
      <c r="C413" s="147" t="s">
        <v>297</v>
      </c>
      <c r="D413" s="176" t="s">
        <v>271</v>
      </c>
      <c r="E413" s="6" t="s">
        <v>614</v>
      </c>
      <c r="F413" s="8">
        <v>0</v>
      </c>
      <c r="G413" s="8">
        <v>3.4885090063130364</v>
      </c>
      <c r="H413" s="8">
        <v>12.758499355215607</v>
      </c>
      <c r="I413" s="8">
        <v>24.804497620862428</v>
      </c>
      <c r="J413" s="8">
        <v>36.137994796940475</v>
      </c>
      <c r="K413" s="8">
        <v>43.982982966705478</v>
      </c>
      <c r="L413" s="8">
        <v>46.758990883449734</v>
      </c>
      <c r="M413" s="138" t="str">
        <f t="shared" si="6"/>
        <v>Indicateurs agro-environnementaux--Surfaces de prairies avec agroforesterie et de prés-vergers-kha-TEND</v>
      </c>
      <c r="N413">
        <f>MATCH(M413,'[1]Données Agriculture'!$M:$M,FALSE)</f>
        <v>2052</v>
      </c>
      <c r="O413" s="139"/>
      <c r="P413" s="104"/>
    </row>
    <row r="414" spans="1:26" ht="14.25" hidden="1">
      <c r="A414" s="110" t="s">
        <v>263</v>
      </c>
      <c r="B414" s="110"/>
      <c r="C414" s="147" t="s">
        <v>295</v>
      </c>
      <c r="D414" s="176" t="s">
        <v>271</v>
      </c>
      <c r="E414" s="6" t="s">
        <v>614</v>
      </c>
      <c r="F414" s="8">
        <v>0</v>
      </c>
      <c r="G414" s="8">
        <v>32.154315048362292</v>
      </c>
      <c r="H414" s="8">
        <v>117.59774937359512</v>
      </c>
      <c r="I414" s="8">
        <v>228.6282276107716</v>
      </c>
      <c r="J414" s="8">
        <v>333.09143471152947</v>
      </c>
      <c r="K414" s="8">
        <v>405.40032676392514</v>
      </c>
      <c r="L414" s="8">
        <v>430.9873706758687</v>
      </c>
      <c r="M414" s="138" t="str">
        <f t="shared" si="6"/>
        <v>Indicateurs agro-environnementaux--Surfaces de prairies avec IAE (type haies - 60 ml/ha de SAU)-kha-TEND</v>
      </c>
      <c r="N414">
        <f>MATCH(M414,'[1]Données Agriculture'!$M:$M,FALSE)</f>
        <v>2057</v>
      </c>
      <c r="O414" s="139"/>
    </row>
    <row r="415" spans="1:26" ht="14.25" hidden="1">
      <c r="A415" s="110" t="s">
        <v>263</v>
      </c>
      <c r="B415" s="110"/>
      <c r="C415" s="147" t="s">
        <v>296</v>
      </c>
      <c r="D415" s="176" t="s">
        <v>271</v>
      </c>
      <c r="E415" s="6" t="s">
        <v>614</v>
      </c>
      <c r="F415" s="8">
        <v>1748.6333200000001</v>
      </c>
      <c r="G415" s="8">
        <v>1648.6929887384242</v>
      </c>
      <c r="H415" s="8">
        <v>1382.170763481691</v>
      </c>
      <c r="I415" s="8">
        <v>1033.5207342026017</v>
      </c>
      <c r="J415" s="8">
        <v>702.68323216273154</v>
      </c>
      <c r="K415" s="8">
        <v>471.78606138443723</v>
      </c>
      <c r="L415" s="8">
        <v>389.65825736208097</v>
      </c>
      <c r="M415" s="138" t="str">
        <f t="shared" si="6"/>
        <v>Indicateurs agro-environnementaux--Surfaces de prairies en région de bocage (type haies - 150 ml/ha de SAU)-kha-TEND</v>
      </c>
      <c r="N415">
        <f>MATCH(M415,'[1]Données Agriculture'!$M:$M,FALSE)</f>
        <v>2062</v>
      </c>
      <c r="O415" s="139"/>
      <c r="P415" s="109"/>
    </row>
    <row r="416" spans="1:26" ht="14.25" hidden="1">
      <c r="A416" s="110" t="s">
        <v>263</v>
      </c>
      <c r="B416" s="110"/>
      <c r="C416" s="147" t="s">
        <v>294</v>
      </c>
      <c r="D416" s="176" t="s">
        <v>271</v>
      </c>
      <c r="E416" s="6" t="s">
        <v>614</v>
      </c>
      <c r="F416" s="8">
        <v>0</v>
      </c>
      <c r="G416" s="8">
        <v>15.816189045971843</v>
      </c>
      <c r="H416" s="8">
        <v>58.725565650068781</v>
      </c>
      <c r="I416" s="8">
        <v>116.62808610027517</v>
      </c>
      <c r="J416" s="8">
        <v>173.70756135061919</v>
      </c>
      <c r="K416" s="8">
        <v>214.97084755499137</v>
      </c>
      <c r="L416" s="8">
        <v>229.96399140110083</v>
      </c>
      <c r="M416" s="138" t="str">
        <f t="shared" si="6"/>
        <v>Indicateurs agro-environnementaux--Surfaces de terres arables avec agroforesterie (75 arbres / ha)-kha-TEND</v>
      </c>
      <c r="N416">
        <f>MATCH(M416,'[1]Données Agriculture'!$M:$M,FALSE)</f>
        <v>2067</v>
      </c>
      <c r="O416" s="139"/>
    </row>
    <row r="417" spans="1:26" ht="14.25" hidden="1">
      <c r="A417" s="110" t="s">
        <v>263</v>
      </c>
      <c r="B417" s="110"/>
      <c r="C417" s="147" t="s">
        <v>290</v>
      </c>
      <c r="D417" s="176" t="s">
        <v>271</v>
      </c>
      <c r="E417" s="6" t="s">
        <v>614</v>
      </c>
      <c r="F417" s="8">
        <v>1892.3868239999995</v>
      </c>
      <c r="G417" s="8">
        <v>2078.6525438054628</v>
      </c>
      <c r="H417" s="8">
        <v>2583.9248886030268</v>
      </c>
      <c r="I417" s="8">
        <v>3265.5864108077053</v>
      </c>
      <c r="J417" s="8">
        <v>3937.3713906140347</v>
      </c>
      <c r="K417" s="8">
        <v>4422.8906506149024</v>
      </c>
      <c r="L417" s="8">
        <v>4599.2798280220159</v>
      </c>
      <c r="M417" s="138" t="str">
        <f t="shared" si="6"/>
        <v>Indicateurs agro-environnementaux--Surfaces de terres arables avec couverts-kha-TEND</v>
      </c>
      <c r="N417">
        <f>MATCH(M417,'[1]Données Agriculture'!$M:$M,FALSE)</f>
        <v>2072</v>
      </c>
      <c r="O417" s="139"/>
    </row>
    <row r="418" spans="1:26" ht="14.25" hidden="1">
      <c r="A418" s="110" t="s">
        <v>263</v>
      </c>
      <c r="B418" s="110"/>
      <c r="C418" s="147" t="s">
        <v>293</v>
      </c>
      <c r="D418" s="176" t="s">
        <v>271</v>
      </c>
      <c r="E418" s="6" t="s">
        <v>614</v>
      </c>
      <c r="F418" s="8">
        <v>3181.2266800000002</v>
      </c>
      <c r="G418" s="8">
        <v>3015.3111577991986</v>
      </c>
      <c r="H418" s="8">
        <v>2565.0687783228618</v>
      </c>
      <c r="I418" s="8">
        <v>1957.2361374310944</v>
      </c>
      <c r="J418" s="8">
        <v>1357.7287573246965</v>
      </c>
      <c r="K418" s="8">
        <v>924.13689941910025</v>
      </c>
      <c r="L418" s="8">
        <v>766.54663800366905</v>
      </c>
      <c r="M418" s="138" t="str">
        <f t="shared" si="6"/>
        <v>Indicateurs agro-environnementaux--Surfaces de terres arables avec IAE (type haies - 200 ml/ha de SAU)-kha-TEND</v>
      </c>
      <c r="N418">
        <f>MATCH(M418,'[1]Données Agriculture'!$M:$M,FALSE)</f>
        <v>2079</v>
      </c>
      <c r="O418" s="139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 spans="1:26" ht="14.25" hidden="1">
      <c r="A419" s="110" t="s">
        <v>263</v>
      </c>
      <c r="B419" s="110"/>
      <c r="C419" s="147" t="s">
        <v>292</v>
      </c>
      <c r="D419" s="176" t="s">
        <v>271</v>
      </c>
      <c r="E419" s="6" t="s">
        <v>614</v>
      </c>
      <c r="F419" s="8">
        <v>0</v>
      </c>
      <c r="G419" s="8">
        <v>49.389791698170882</v>
      </c>
      <c r="H419" s="8">
        <v>183.38447058160688</v>
      </c>
      <c r="I419" s="8">
        <v>364.19878783100279</v>
      </c>
      <c r="J419" s="8">
        <v>542.44295174818774</v>
      </c>
      <c r="K419" s="8">
        <v>671.29732396720203</v>
      </c>
      <c r="L419" s="8">
        <v>718.11696233316184</v>
      </c>
      <c r="M419" s="138" t="str">
        <f t="shared" si="6"/>
        <v>Indicateurs agro-environnementaux--Surfaces de terres arables avec IAE (type haies - 60 ml/ha de SAU)-kha-TEND</v>
      </c>
      <c r="N419">
        <f>MATCH(M419,'[1]Données Agriculture'!$M:$M,FALSE)</f>
        <v>2085</v>
      </c>
      <c r="O419" s="139"/>
    </row>
    <row r="420" spans="1:26" ht="14.25" hidden="1">
      <c r="A420" s="110" t="s">
        <v>263</v>
      </c>
      <c r="B420" s="110"/>
      <c r="C420" s="147" t="s">
        <v>291</v>
      </c>
      <c r="D420" s="176" t="s">
        <v>271</v>
      </c>
      <c r="E420" s="6" t="s">
        <v>614</v>
      </c>
      <c r="F420" s="8">
        <v>630.7956079999999</v>
      </c>
      <c r="G420" s="8">
        <v>692.88418126848751</v>
      </c>
      <c r="H420" s="8">
        <v>861.30829620100883</v>
      </c>
      <c r="I420" s="8">
        <v>1088.5288036025686</v>
      </c>
      <c r="J420" s="8">
        <v>1312.4571302046784</v>
      </c>
      <c r="K420" s="8">
        <v>1474.2968835383008</v>
      </c>
      <c r="L420" s="8">
        <v>1533.0932760073388</v>
      </c>
      <c r="M420" s="138" t="str">
        <f t="shared" si="6"/>
        <v>Indicateurs agro-environnementaux--Surfaces de terres arables en semis direct-kha-TEND</v>
      </c>
      <c r="N420">
        <f>MATCH(M420,'[1]Données Agriculture'!$M:$M,FALSE)</f>
        <v>2091</v>
      </c>
      <c r="O420" s="139"/>
      <c r="P420" s="109"/>
      <c r="Q420" s="109"/>
      <c r="R420" s="109"/>
      <c r="S420" s="109"/>
      <c r="T420" s="109"/>
      <c r="U420" s="109"/>
      <c r="V420" s="109"/>
      <c r="W420" s="109"/>
      <c r="X420" s="109"/>
      <c r="Y420" s="109"/>
      <c r="Z420" s="109"/>
    </row>
    <row r="421" spans="1:26" ht="14.25" hidden="1">
      <c r="A421" s="110" t="s">
        <v>263</v>
      </c>
      <c r="B421" s="110"/>
      <c r="C421" s="147" t="s">
        <v>298</v>
      </c>
      <c r="D421" s="176" t="s">
        <v>271</v>
      </c>
      <c r="E421" s="6" t="s">
        <v>614</v>
      </c>
      <c r="F421" s="8">
        <v>0</v>
      </c>
      <c r="G421" s="8">
        <v>53.167465495799412</v>
      </c>
      <c r="H421" s="8">
        <v>197.15937832714823</v>
      </c>
      <c r="I421" s="8">
        <v>390.86461330859305</v>
      </c>
      <c r="J421" s="8">
        <v>581.11570494433454</v>
      </c>
      <c r="K421" s="8">
        <v>718.19933108427676</v>
      </c>
      <c r="L421" s="8">
        <v>767.91265323437256</v>
      </c>
      <c r="M421" s="138" t="str">
        <f t="shared" si="6"/>
        <v>Indicateurs agro-environnementaux--Surfaces de vignes et vergers avec enherbement-kha-TEND</v>
      </c>
      <c r="N421">
        <f>MATCH(M421,'[1]Données Agriculture'!$M:$M,FALSE)</f>
        <v>2092</v>
      </c>
      <c r="O421" s="139"/>
    </row>
    <row r="422" spans="1:26" ht="14.25" hidden="1">
      <c r="A422" s="110" t="s">
        <v>309</v>
      </c>
      <c r="B422" s="110" t="s">
        <v>308</v>
      </c>
      <c r="C422" s="147" t="s">
        <v>326</v>
      </c>
      <c r="D422" s="175" t="s">
        <v>180</v>
      </c>
      <c r="E422" s="6" t="s">
        <v>614</v>
      </c>
      <c r="F422" s="8">
        <v>35</v>
      </c>
      <c r="G422" s="8">
        <v>37.315976322175999</v>
      </c>
      <c r="H422" s="8">
        <v>43.643341303487347</v>
      </c>
      <c r="I422" s="8">
        <v>52.286682606974693</v>
      </c>
      <c r="J422" s="8">
        <v>60.930023910462047</v>
      </c>
      <c r="K422" s="8">
        <v>67.257388891773402</v>
      </c>
      <c r="L422" s="8">
        <v>69.573365213949415</v>
      </c>
      <c r="M422" s="138" t="str">
        <f t="shared" si="6"/>
        <v>Production agricole-Productions-Aquaculture-kt-TEND</v>
      </c>
      <c r="N422">
        <f>MATCH(M422,'[1]Données Agriculture'!$M:$M,FALSE)</f>
        <v>2102</v>
      </c>
      <c r="O422" s="139"/>
      <c r="P422" s="66"/>
    </row>
    <row r="423" spans="1:26" ht="14.25" hidden="1">
      <c r="A423" s="110" t="s">
        <v>309</v>
      </c>
      <c r="B423" s="110" t="s">
        <v>308</v>
      </c>
      <c r="C423" s="147" t="s">
        <v>329</v>
      </c>
      <c r="D423" s="175" t="s">
        <v>180</v>
      </c>
      <c r="E423" s="6" t="s">
        <v>614</v>
      </c>
      <c r="F423" s="8">
        <v>5.3999999999999999E-2</v>
      </c>
      <c r="G423" s="8">
        <v>7.2409173950795971</v>
      </c>
      <c r="H423" s="8">
        <v>26.875940868237628</v>
      </c>
      <c r="I423" s="8">
        <v>53.697881736475246</v>
      </c>
      <c r="J423" s="8">
        <v>80.519822604712871</v>
      </c>
      <c r="K423" s="8">
        <v>100.15484607787093</v>
      </c>
      <c r="L423" s="8">
        <v>107.34176347295052</v>
      </c>
      <c r="M423" s="138" t="str">
        <f t="shared" si="6"/>
        <v>Production agricole-Productions-Autres protéines alternatives-kt-TEND</v>
      </c>
      <c r="N423">
        <f>MATCH(M423,'[1]Données Agriculture'!$M:$M,FALSE)</f>
        <v>2107</v>
      </c>
      <c r="O423" s="139"/>
    </row>
    <row r="424" spans="1:26" ht="14.25" hidden="1">
      <c r="A424" s="110" t="s">
        <v>309</v>
      </c>
      <c r="B424" s="110" t="s">
        <v>308</v>
      </c>
      <c r="C424" s="147" t="s">
        <v>314</v>
      </c>
      <c r="D424" s="175" t="s">
        <v>180</v>
      </c>
      <c r="E424" s="6" t="s">
        <v>614</v>
      </c>
      <c r="F424" s="8">
        <v>33929.813877032997</v>
      </c>
      <c r="G424" s="8">
        <v>34816.954415786189</v>
      </c>
      <c r="H424" s="8">
        <v>37095.845008164411</v>
      </c>
      <c r="I424" s="8">
        <v>39866.213894401924</v>
      </c>
      <c r="J424" s="8">
        <v>42240.920535745521</v>
      </c>
      <c r="K424" s="8">
        <v>43728.486638335926</v>
      </c>
      <c r="L424" s="8">
        <v>44219.964932195209</v>
      </c>
      <c r="M424" s="138" t="str">
        <f t="shared" si="6"/>
        <v>Production agricole-Productions-Betteraves à Sucre-kt-TEND</v>
      </c>
      <c r="N424">
        <f>MATCH(M424,'[1]Données Agriculture'!$M:$M,FALSE)</f>
        <v>2112</v>
      </c>
      <c r="O424" s="139"/>
      <c r="P424" s="109"/>
    </row>
    <row r="425" spans="1:26" ht="14.25" hidden="1">
      <c r="A425" s="110" t="s">
        <v>309</v>
      </c>
      <c r="B425" s="110" t="s">
        <v>308</v>
      </c>
      <c r="C425" s="147" t="s">
        <v>311</v>
      </c>
      <c r="D425" s="175" t="s">
        <v>180</v>
      </c>
      <c r="E425" s="6" t="s">
        <v>614</v>
      </c>
      <c r="F425" s="8">
        <v>35847.635457340053</v>
      </c>
      <c r="G425" s="8">
        <v>35407.656016944748</v>
      </c>
      <c r="H425" s="8">
        <v>34218.544927242925</v>
      </c>
      <c r="I425" s="8">
        <v>32624.793735918796</v>
      </c>
      <c r="J425" s="8">
        <v>31066.381883367678</v>
      </c>
      <c r="K425" s="8">
        <v>29947.949471211858</v>
      </c>
      <c r="L425" s="8">
        <v>29543.309369589555</v>
      </c>
      <c r="M425" s="138" t="str">
        <f t="shared" si="6"/>
        <v>Production agricole-Productions-Blé-kt-TEND</v>
      </c>
      <c r="N425">
        <f>MATCH(M425,'[1]Données Agriculture'!$M:$M,FALSE)</f>
        <v>2117</v>
      </c>
      <c r="O425" s="139"/>
    </row>
    <row r="426" spans="1:26" ht="14.25" hidden="1">
      <c r="A426" s="110" t="s">
        <v>309</v>
      </c>
      <c r="B426" s="110" t="s">
        <v>308</v>
      </c>
      <c r="C426" s="147" t="s">
        <v>321</v>
      </c>
      <c r="D426" s="175" t="s">
        <v>180</v>
      </c>
      <c r="E426" s="6" t="s">
        <v>614</v>
      </c>
      <c r="F426" s="8">
        <v>8601.9815235248043</v>
      </c>
      <c r="G426" s="8">
        <v>8479.4843578503078</v>
      </c>
      <c r="H426" s="8">
        <v>8118.5035820218964</v>
      </c>
      <c r="I426" s="8">
        <v>7631.9597209815556</v>
      </c>
      <c r="J426" s="8">
        <v>7159.9427881213815</v>
      </c>
      <c r="K426" s="8">
        <v>6822.9832729074033</v>
      </c>
      <c r="L426" s="8">
        <v>6697.3181678446999</v>
      </c>
      <c r="M426" s="138" t="str">
        <f t="shared" si="6"/>
        <v>Production agricole-Productions-Boissons Alcooliques-kt-TEND</v>
      </c>
      <c r="N426">
        <f>MATCH(M426,'[1]Données Agriculture'!$M:$M,FALSE)</f>
        <v>2122</v>
      </c>
      <c r="O426" s="139"/>
    </row>
    <row r="427" spans="1:26" ht="14.25" hidden="1">
      <c r="A427" s="110" t="s">
        <v>309</v>
      </c>
      <c r="B427" s="110" t="s">
        <v>308</v>
      </c>
      <c r="C427" s="147" t="s">
        <v>310</v>
      </c>
      <c r="D427" s="175" t="s">
        <v>180</v>
      </c>
      <c r="E427" s="6" t="s">
        <v>614</v>
      </c>
      <c r="F427" s="8">
        <v>63586.110571688143</v>
      </c>
      <c r="G427" s="8">
        <v>62621.027100657353</v>
      </c>
      <c r="H427" s="8">
        <v>60000.09174138814</v>
      </c>
      <c r="I427" s="8">
        <v>56457.02544107462</v>
      </c>
      <c r="J427" s="8">
        <v>52956.91167074757</v>
      </c>
      <c r="K427" s="8">
        <v>50421.881371451316</v>
      </c>
      <c r="L427" s="8">
        <v>49499.750430406988</v>
      </c>
      <c r="M427" s="138" t="str">
        <f t="shared" si="6"/>
        <v>Production agricole-Productions-Cèrèales - Excl Bière-kt-TEND</v>
      </c>
      <c r="N427">
        <f>MATCH(M427,'[1]Données Agriculture'!$M:$M,FALSE)</f>
        <v>2127</v>
      </c>
      <c r="O427" s="139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 spans="1:26" ht="14.25" hidden="1">
      <c r="A428" s="110" t="s">
        <v>309</v>
      </c>
      <c r="B428" s="110" t="s">
        <v>308</v>
      </c>
      <c r="C428" s="147" t="s">
        <v>34</v>
      </c>
      <c r="D428" s="175" t="s">
        <v>180</v>
      </c>
      <c r="E428" s="6" t="s">
        <v>614</v>
      </c>
      <c r="F428" s="8">
        <v>2354.0466461375918</v>
      </c>
      <c r="G428" s="8">
        <v>2347.3364288357711</v>
      </c>
      <c r="H428" s="8">
        <v>2329.0578887707384</v>
      </c>
      <c r="I428" s="8">
        <v>2304.2169750584785</v>
      </c>
      <c r="J428" s="8">
        <v>2279.5239050008095</v>
      </c>
      <c r="K428" s="8">
        <v>2261.5410522449611</v>
      </c>
      <c r="L428" s="8">
        <v>2254.9786785977326</v>
      </c>
      <c r="M428" s="138" t="str">
        <f t="shared" si="6"/>
        <v>Production agricole-Productions-Fruits-kt-TEND</v>
      </c>
      <c r="N428">
        <f>MATCH(M428,'[1]Données Agriculture'!$M:$M,FALSE)</f>
        <v>2132</v>
      </c>
      <c r="O428" s="139"/>
    </row>
    <row r="429" spans="1:26" ht="14.25" hidden="1">
      <c r="A429" s="110" t="s">
        <v>309</v>
      </c>
      <c r="B429" s="110" t="s">
        <v>308</v>
      </c>
      <c r="C429" s="147" t="s">
        <v>318</v>
      </c>
      <c r="D429" s="175" t="s">
        <v>180</v>
      </c>
      <c r="E429" s="6" t="s">
        <v>614</v>
      </c>
      <c r="F429" s="8">
        <v>3934.0091791483783</v>
      </c>
      <c r="G429" s="8">
        <v>3863.8745508298866</v>
      </c>
      <c r="H429" s="8">
        <v>3674.9988788201513</v>
      </c>
      <c r="I429" s="8">
        <v>3423.4626387567537</v>
      </c>
      <c r="J429" s="8">
        <v>3179.4004589581855</v>
      </c>
      <c r="K429" s="8">
        <v>3005.4729074781098</v>
      </c>
      <c r="L429" s="8">
        <v>2942.8123394244476</v>
      </c>
      <c r="M429" s="138" t="str">
        <f t="shared" si="6"/>
        <v>Production agricole-Productions-Graines Colza/Moutarde-kt-TEND</v>
      </c>
      <c r="N429">
        <f>MATCH(M429,'[1]Données Agriculture'!$M:$M,FALSE)</f>
        <v>2137</v>
      </c>
      <c r="O429" s="139"/>
      <c r="P429" s="109"/>
      <c r="Q429" s="109"/>
      <c r="R429" s="109"/>
      <c r="S429" s="109"/>
      <c r="T429" s="109"/>
      <c r="U429" s="109"/>
      <c r="V429" s="109"/>
      <c r="W429" s="109"/>
      <c r="X429" s="109"/>
      <c r="Y429" s="109"/>
      <c r="Z429" s="109"/>
    </row>
    <row r="430" spans="1:26" ht="14.25" hidden="1">
      <c r="A430" s="110" t="s">
        <v>309</v>
      </c>
      <c r="B430" s="110" t="s">
        <v>308</v>
      </c>
      <c r="C430" s="147" t="s">
        <v>317</v>
      </c>
      <c r="D430" s="175" t="s">
        <v>180</v>
      </c>
      <c r="E430" s="6" t="s">
        <v>614</v>
      </c>
      <c r="F430" s="8">
        <v>1576.7277886466118</v>
      </c>
      <c r="G430" s="8">
        <v>1554.6921201705875</v>
      </c>
      <c r="H430" s="8">
        <v>1494.8089051854479</v>
      </c>
      <c r="I430" s="8">
        <v>1413.7625045268462</v>
      </c>
      <c r="J430" s="8">
        <v>1333.5885866708059</v>
      </c>
      <c r="K430" s="8">
        <v>1275.45033729079</v>
      </c>
      <c r="L430" s="8">
        <v>1254.2871516173275</v>
      </c>
      <c r="M430" s="138" t="str">
        <f t="shared" si="6"/>
        <v>Production agricole-Productions-Graines de Tournesol-kt-TEND</v>
      </c>
      <c r="N430">
        <f>MATCH(M430,'[1]Données Agriculture'!$M:$M,FALSE)</f>
        <v>2142</v>
      </c>
      <c r="O430" s="139"/>
    </row>
    <row r="431" spans="1:26" ht="14.25" hidden="1">
      <c r="A431" s="110" t="s">
        <v>309</v>
      </c>
      <c r="B431" s="110" t="s">
        <v>308</v>
      </c>
      <c r="C431" s="147" t="s">
        <v>319</v>
      </c>
      <c r="D431" s="175" t="s">
        <v>180</v>
      </c>
      <c r="E431" s="6" t="s">
        <v>614</v>
      </c>
      <c r="F431" s="8">
        <v>2587.8743767171236</v>
      </c>
      <c r="G431" s="8">
        <v>2555.6973580179533</v>
      </c>
      <c r="H431" s="8">
        <v>2463.7833987166459</v>
      </c>
      <c r="I431" s="8">
        <v>2330.4703312830411</v>
      </c>
      <c r="J431" s="8">
        <v>2189.6655576071148</v>
      </c>
      <c r="K431" s="8">
        <v>2082.7323134525927</v>
      </c>
      <c r="L431" s="8">
        <v>2042.9424900725105</v>
      </c>
      <c r="M431" s="138" t="str">
        <f t="shared" si="6"/>
        <v>Production agricole-Productions-Huiles-kt-TEND</v>
      </c>
      <c r="N431">
        <f>MATCH(M431,'[1]Données Agriculture'!$M:$M,FALSE)</f>
        <v>2147</v>
      </c>
      <c r="O431" s="139"/>
      <c r="P431" s="66"/>
    </row>
    <row r="432" spans="1:26" ht="14.25" hidden="1">
      <c r="A432" s="110" t="s">
        <v>309</v>
      </c>
      <c r="B432" s="110" t="s">
        <v>308</v>
      </c>
      <c r="C432" s="147" t="s">
        <v>327</v>
      </c>
      <c r="D432" s="175" t="s">
        <v>180</v>
      </c>
      <c r="E432" s="6" t="s">
        <v>614</v>
      </c>
      <c r="F432" s="8">
        <v>0.13500000000000001</v>
      </c>
      <c r="G432" s="8">
        <v>45.066798647114304</v>
      </c>
      <c r="H432" s="8">
        <v>167.82275542648514</v>
      </c>
      <c r="I432" s="8">
        <v>335.51051085297024</v>
      </c>
      <c r="J432" s="8">
        <v>503.19826627945548</v>
      </c>
      <c r="K432" s="8">
        <v>625.95422305882653</v>
      </c>
      <c r="L432" s="8">
        <v>670.88602170594083</v>
      </c>
      <c r="M432" s="138" t="str">
        <f t="shared" si="6"/>
        <v>Production agricole-Productions-Insectes-kt-TEND</v>
      </c>
      <c r="N432">
        <f>MATCH(M432,'[1]Données Agriculture'!$M:$M,FALSE)</f>
        <v>2152</v>
      </c>
      <c r="O432" s="139"/>
    </row>
    <row r="433" spans="1:26" ht="14.25" hidden="1">
      <c r="A433" s="110" t="s">
        <v>309</v>
      </c>
      <c r="B433" s="110" t="s">
        <v>308</v>
      </c>
      <c r="C433" s="147" t="s">
        <v>324</v>
      </c>
      <c r="D433" s="175" t="s">
        <v>180</v>
      </c>
      <c r="E433" s="6" t="s">
        <v>614</v>
      </c>
      <c r="F433" s="8">
        <v>25218.151970599989</v>
      </c>
      <c r="G433" s="8">
        <v>25430.189520542604</v>
      </c>
      <c r="H433" s="8">
        <v>24524.782849081108</v>
      </c>
      <c r="I433" s="8">
        <v>22824.317497656259</v>
      </c>
      <c r="J433" s="8">
        <v>20915.285523360875</v>
      </c>
      <c r="K433" s="8">
        <v>19523.830107274003</v>
      </c>
      <c r="L433" s="8">
        <v>19299.232008132891</v>
      </c>
      <c r="M433" s="138" t="str">
        <f t="shared" si="6"/>
        <v>Production agricole-Productions-Lait - Excl Beurre-kt-TEND</v>
      </c>
      <c r="N433">
        <f>MATCH(M433,'[1]Données Agriculture'!$M:$M,FALSE)</f>
        <v>2157</v>
      </c>
      <c r="O433" s="139"/>
    </row>
    <row r="434" spans="1:26" ht="14.25" hidden="1">
      <c r="A434" s="110" t="s">
        <v>309</v>
      </c>
      <c r="B434" s="110" t="s">
        <v>308</v>
      </c>
      <c r="C434" s="147" t="s">
        <v>33</v>
      </c>
      <c r="D434" s="175" t="s">
        <v>180</v>
      </c>
      <c r="E434" s="6" t="s">
        <v>614</v>
      </c>
      <c r="F434" s="8">
        <v>4597.5698598741201</v>
      </c>
      <c r="G434" s="8">
        <v>4795.3183045161541</v>
      </c>
      <c r="H434" s="8">
        <v>5335.5771023959123</v>
      </c>
      <c r="I434" s="8">
        <v>6073.5843449177046</v>
      </c>
      <c r="J434" s="8">
        <v>6811.5915874394959</v>
      </c>
      <c r="K434" s="8">
        <v>7351.8503853192533</v>
      </c>
      <c r="L434" s="8">
        <v>7549.5988299612864</v>
      </c>
      <c r="M434" s="138" t="str">
        <f t="shared" si="6"/>
        <v>Production agricole-Productions-Légumes-kt-TEND</v>
      </c>
      <c r="N434">
        <f>MATCH(M434,'[1]Données Agriculture'!$M:$M,FALSE)</f>
        <v>2162</v>
      </c>
      <c r="O434" s="139"/>
    </row>
    <row r="435" spans="1:26" ht="14.25" hidden="1">
      <c r="A435" s="110" t="s">
        <v>309</v>
      </c>
      <c r="B435" s="110" t="s">
        <v>308</v>
      </c>
      <c r="C435" s="147" t="s">
        <v>313</v>
      </c>
      <c r="D435" s="175" t="s">
        <v>180</v>
      </c>
      <c r="E435" s="6" t="s">
        <v>614</v>
      </c>
      <c r="F435" s="8">
        <v>13308.145008337322</v>
      </c>
      <c r="G435" s="8">
        <v>12976.198134735254</v>
      </c>
      <c r="H435" s="8">
        <v>12065.607265389877</v>
      </c>
      <c r="I435" s="8">
        <v>10812.974197875699</v>
      </c>
      <c r="J435" s="8">
        <v>9550.245805794777</v>
      </c>
      <c r="K435" s="8">
        <v>8619.4642873159282</v>
      </c>
      <c r="L435" s="8">
        <v>8277.4220891471214</v>
      </c>
      <c r="M435" s="138" t="str">
        <f t="shared" si="6"/>
        <v>Production agricole-Productions-Maïs-kt-TEND</v>
      </c>
      <c r="N435">
        <f>MATCH(M435,'[1]Données Agriculture'!$M:$M,FALSE)</f>
        <v>2167</v>
      </c>
      <c r="O435" s="139"/>
    </row>
    <row r="436" spans="1:26" ht="14.25" hidden="1">
      <c r="A436" s="110" t="s">
        <v>309</v>
      </c>
      <c r="B436" s="110" t="s">
        <v>308</v>
      </c>
      <c r="C436" s="147" t="s">
        <v>323</v>
      </c>
      <c r="D436" s="175" t="s">
        <v>180</v>
      </c>
      <c r="E436" s="6" t="s">
        <v>614</v>
      </c>
      <c r="F436" s="8">
        <v>1122.2490746273336</v>
      </c>
      <c r="G436" s="8">
        <v>1135.712446871564</v>
      </c>
      <c r="H436" s="8">
        <v>1170.9495735489786</v>
      </c>
      <c r="I436" s="8">
        <v>1215.4277143527004</v>
      </c>
      <c r="J436" s="8">
        <v>1255.683497038498</v>
      </c>
      <c r="K436" s="8">
        <v>1282.4759074800647</v>
      </c>
      <c r="L436" s="8">
        <v>1291.7169216063717</v>
      </c>
      <c r="M436" s="138" t="str">
        <f t="shared" si="6"/>
        <v>Production agricole-Productions-Oeufs-kt-TEND</v>
      </c>
      <c r="N436">
        <f>MATCH(M436,'[1]Données Agriculture'!$M:$M,FALSE)</f>
        <v>2172</v>
      </c>
      <c r="O436" s="139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  <c r="Z436" s="105"/>
    </row>
    <row r="437" spans="1:26" ht="14.25" hidden="1">
      <c r="A437" s="110" t="s">
        <v>309</v>
      </c>
      <c r="B437" s="110" t="s">
        <v>308</v>
      </c>
      <c r="C437" s="147" t="s">
        <v>312</v>
      </c>
      <c r="D437" s="175" t="s">
        <v>180</v>
      </c>
      <c r="E437" s="6" t="s">
        <v>614</v>
      </c>
      <c r="F437" s="8">
        <v>11653.553964595834</v>
      </c>
      <c r="G437" s="8">
        <v>11509.108231737373</v>
      </c>
      <c r="H437" s="8">
        <v>11118.792564556699</v>
      </c>
      <c r="I437" s="8">
        <v>10595.826558718429</v>
      </c>
      <c r="J437" s="8">
        <v>10084.655947081017</v>
      </c>
      <c r="K437" s="8">
        <v>9717.9310683020685</v>
      </c>
      <c r="L437" s="8">
        <v>9585.280729644468</v>
      </c>
      <c r="M437" s="138" t="str">
        <f t="shared" si="6"/>
        <v>Production agricole-Productions-Orge-kt-TEND</v>
      </c>
      <c r="N437">
        <f>MATCH(M437,'[1]Données Agriculture'!$M:$M,FALSE)</f>
        <v>2177</v>
      </c>
      <c r="O437" s="139"/>
    </row>
    <row r="438" spans="1:26" ht="14.25" hidden="1">
      <c r="A438" s="110" t="s">
        <v>309</v>
      </c>
      <c r="B438" s="110" t="s">
        <v>308</v>
      </c>
      <c r="C438" s="147" t="s">
        <v>315</v>
      </c>
      <c r="D438" s="175" t="s">
        <v>180</v>
      </c>
      <c r="E438" s="6" t="s">
        <v>614</v>
      </c>
      <c r="F438" s="8">
        <v>6021.2221715886999</v>
      </c>
      <c r="G438" s="8">
        <v>5972.2686938207962</v>
      </c>
      <c r="H438" s="8">
        <v>5834.7697511039296</v>
      </c>
      <c r="I438" s="8">
        <v>5638.0569656036923</v>
      </c>
      <c r="J438" s="8">
        <v>5431.0838150879908</v>
      </c>
      <c r="K438" s="8">
        <v>5273.0641423401912</v>
      </c>
      <c r="L438" s="8">
        <v>5213.8502995568224</v>
      </c>
      <c r="M438" s="138" t="str">
        <f t="shared" si="6"/>
        <v>Production agricole-Productions-Plant Oleiferes + (Total)-kt-TEND</v>
      </c>
      <c r="N438">
        <f>MATCH(M438,'[1]Données Agriculture'!$M:$M,FALSE)</f>
        <v>2182</v>
      </c>
      <c r="O438" s="139"/>
      <c r="P438" s="66"/>
    </row>
    <row r="439" spans="1:26" ht="14.25" hidden="1">
      <c r="A439" s="110" t="s">
        <v>309</v>
      </c>
      <c r="B439" s="110" t="s">
        <v>308</v>
      </c>
      <c r="C439" s="147" t="s">
        <v>325</v>
      </c>
      <c r="D439" s="175" t="s">
        <v>180</v>
      </c>
      <c r="E439" s="6" t="s">
        <v>614</v>
      </c>
      <c r="F439" s="8">
        <v>34.999999999999993</v>
      </c>
      <c r="G439" s="8">
        <v>37.315976322175999</v>
      </c>
      <c r="H439" s="8">
        <v>43.64334130348734</v>
      </c>
      <c r="I439" s="8">
        <v>52.286682606974693</v>
      </c>
      <c r="J439" s="8">
        <v>60.930023910462047</v>
      </c>
      <c r="K439" s="8">
        <v>67.257388891773402</v>
      </c>
      <c r="L439" s="8">
        <v>69.573365213949415</v>
      </c>
      <c r="M439" s="138" t="str">
        <f t="shared" si="6"/>
        <v>Production agricole-Productions-Poisson &amp; Fruits de Mer-kt-TEND</v>
      </c>
      <c r="N439">
        <f>MATCH(M439,'[1]Données Agriculture'!$M:$M,FALSE)</f>
        <v>2187</v>
      </c>
      <c r="O439" s="139"/>
    </row>
    <row r="440" spans="1:26" ht="14.25" hidden="1">
      <c r="A440" s="110" t="s">
        <v>309</v>
      </c>
      <c r="B440" s="110" t="s">
        <v>308</v>
      </c>
      <c r="C440" s="147" t="s">
        <v>28</v>
      </c>
      <c r="D440" s="175" t="s">
        <v>180</v>
      </c>
      <c r="E440" s="6" t="s">
        <v>614</v>
      </c>
      <c r="F440" s="8">
        <v>8503.4246253675556</v>
      </c>
      <c r="G440" s="8">
        <v>8753.9333847952203</v>
      </c>
      <c r="H440" s="8">
        <v>9412.4714847869709</v>
      </c>
      <c r="I440" s="8">
        <v>10250.855056253529</v>
      </c>
      <c r="J440" s="8">
        <v>11018.575339767225</v>
      </c>
      <c r="K440" s="8">
        <v>11535.786863853256</v>
      </c>
      <c r="L440" s="8">
        <v>11715.632335328064</v>
      </c>
      <c r="M440" s="138" t="str">
        <f t="shared" si="6"/>
        <v>Production agricole-Productions-Pommes de terre-kt-TEND</v>
      </c>
      <c r="N440">
        <f>MATCH(M440,'[1]Données Agriculture'!$M:$M,FALSE)</f>
        <v>2192</v>
      </c>
      <c r="O440" s="139"/>
      <c r="P440" s="109"/>
    </row>
    <row r="441" spans="1:26" ht="14.25" hidden="1">
      <c r="A441" s="110" t="s">
        <v>309</v>
      </c>
      <c r="B441" s="110" t="s">
        <v>308</v>
      </c>
      <c r="C441" s="147" t="s">
        <v>316</v>
      </c>
      <c r="D441" s="175" t="s">
        <v>180</v>
      </c>
      <c r="E441" s="6" t="s">
        <v>614</v>
      </c>
      <c r="F441" s="8">
        <v>413.75860562983462</v>
      </c>
      <c r="G441" s="8">
        <v>457.58004787464228</v>
      </c>
      <c r="H441" s="8">
        <v>570.49185350419395</v>
      </c>
      <c r="I441" s="8">
        <v>708.61819329569573</v>
      </c>
      <c r="J441" s="8">
        <v>828.13762500433984</v>
      </c>
      <c r="K441" s="8">
        <v>903.83561446817635</v>
      </c>
      <c r="L441" s="8">
        <v>929.05014863012639</v>
      </c>
      <c r="M441" s="138" t="str">
        <f t="shared" si="6"/>
        <v>Production agricole-Productions-Soja-kt-TEND</v>
      </c>
      <c r="N441">
        <f>MATCH(M441,'[1]Données Agriculture'!$M:$M,FALSE)</f>
        <v>2197</v>
      </c>
      <c r="O441" s="139"/>
    </row>
    <row r="442" spans="1:26" ht="14.25" hidden="1">
      <c r="A442" s="110" t="s">
        <v>309</v>
      </c>
      <c r="B442" s="110" t="s">
        <v>308</v>
      </c>
      <c r="C442" s="147" t="s">
        <v>320</v>
      </c>
      <c r="D442" s="175" t="s">
        <v>180</v>
      </c>
      <c r="E442" s="6" t="s">
        <v>614</v>
      </c>
      <c r="F442" s="8">
        <v>4665.580531755194</v>
      </c>
      <c r="G442" s="8">
        <v>4629.46853757793</v>
      </c>
      <c r="H442" s="8">
        <v>4514.5617253628971</v>
      </c>
      <c r="I442" s="8">
        <v>4322.3481619523645</v>
      </c>
      <c r="J442" s="8">
        <v>4094.4701031256714</v>
      </c>
      <c r="K442" s="8">
        <v>3908.2343000783194</v>
      </c>
      <c r="L442" s="8">
        <v>3836.4578104848956</v>
      </c>
      <c r="M442" s="138" t="str">
        <f t="shared" si="6"/>
        <v>Production agricole-Productions-Tourteaux et son-kt-TEND</v>
      </c>
      <c r="N442">
        <f>MATCH(M442,'[1]Données Agriculture'!$M:$M,FALSE)</f>
        <v>2202</v>
      </c>
      <c r="O442" s="139"/>
    </row>
    <row r="443" spans="1:26" ht="14.25" hidden="1">
      <c r="A443" s="110" t="s">
        <v>309</v>
      </c>
      <c r="B443" s="110" t="s">
        <v>308</v>
      </c>
      <c r="C443" s="147" t="s">
        <v>322</v>
      </c>
      <c r="D443" s="175" t="s">
        <v>180</v>
      </c>
      <c r="E443" s="6" t="s">
        <v>614</v>
      </c>
      <c r="F443" s="8">
        <v>5375.9741589328869</v>
      </c>
      <c r="G443" s="8">
        <v>5348.2864024701739</v>
      </c>
      <c r="H443" s="8">
        <v>5105.0713520243453</v>
      </c>
      <c r="I443" s="8">
        <v>4726.094440248321</v>
      </c>
      <c r="J443" s="8">
        <v>4331.206414453186</v>
      </c>
      <c r="K443" s="8">
        <v>4048.6690429883492</v>
      </c>
      <c r="L443" s="8">
        <v>3980.2473887405549</v>
      </c>
      <c r="M443" s="138" t="str">
        <f t="shared" si="6"/>
        <v>Production agricole-Productions-Viande-kt-TEND</v>
      </c>
      <c r="N443">
        <f>MATCH(M443,'[1]Données Agriculture'!$M:$M,FALSE)</f>
        <v>2207</v>
      </c>
      <c r="O443" s="139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 spans="1:26" ht="14.25" hidden="1">
      <c r="A444" s="110" t="s">
        <v>309</v>
      </c>
      <c r="B444" s="110" t="s">
        <v>308</v>
      </c>
      <c r="C444" s="147" t="s">
        <v>44</v>
      </c>
      <c r="D444" s="175" t="s">
        <v>180</v>
      </c>
      <c r="E444" s="6" t="s">
        <v>614</v>
      </c>
      <c r="F444" s="8">
        <v>122.5160138705014</v>
      </c>
      <c r="G444" s="8">
        <v>119.23629971584863</v>
      </c>
      <c r="H444" s="8">
        <v>110.27595401103446</v>
      </c>
      <c r="I444" s="8">
        <v>98.035894151567533</v>
      </c>
      <c r="J444" s="8">
        <v>85.795834292100565</v>
      </c>
      <c r="K444" s="8">
        <v>76.835488587286378</v>
      </c>
      <c r="L444" s="8">
        <v>73.555774432633612</v>
      </c>
      <c r="M444" s="138" t="str">
        <f t="shared" si="6"/>
        <v>Production agricole-Productions-Viande d'Ovins/Caprins-kt-TEND</v>
      </c>
      <c r="N444">
        <f>MATCH(M444,'[1]Données Agriculture'!$M:$M,FALSE)</f>
        <v>2232</v>
      </c>
      <c r="O444" s="140"/>
      <c r="P444" s="109"/>
      <c r="Q444" s="109"/>
      <c r="R444" s="109"/>
      <c r="S444" s="109"/>
      <c r="T444" s="109"/>
      <c r="U444" s="109"/>
      <c r="V444" s="109"/>
      <c r="W444" s="109"/>
      <c r="X444" s="109"/>
      <c r="Y444" s="109"/>
      <c r="Z444" s="109"/>
    </row>
    <row r="445" spans="1:26" ht="14.25" hidden="1">
      <c r="A445" s="110" t="s">
        <v>309</v>
      </c>
      <c r="B445" s="110" t="s">
        <v>308</v>
      </c>
      <c r="C445" s="147" t="s">
        <v>42</v>
      </c>
      <c r="D445" s="175" t="s">
        <v>180</v>
      </c>
      <c r="E445" s="6" t="s">
        <v>614</v>
      </c>
      <c r="F445" s="8">
        <v>1381.208882369818</v>
      </c>
      <c r="G445" s="8">
        <v>1373.3077247921826</v>
      </c>
      <c r="H445" s="8">
        <v>1309.7847794889644</v>
      </c>
      <c r="I445" s="8">
        <v>1211.0718800494651</v>
      </c>
      <c r="J445" s="8">
        <v>1108.0674995144041</v>
      </c>
      <c r="K445" s="8">
        <v>1034.1924337320434</v>
      </c>
      <c r="L445" s="8">
        <v>1016.1449407441827</v>
      </c>
      <c r="M445" s="138" t="str">
        <f t="shared" si="6"/>
        <v>Production agricole-Productions-Viande de Bovins-kt-TEND</v>
      </c>
      <c r="N445">
        <f>MATCH(M445,'[1]Données Agriculture'!$M:$M,FALSE)</f>
        <v>2212</v>
      </c>
      <c r="O445" s="140"/>
    </row>
    <row r="446" spans="1:26" ht="14.25" hidden="1">
      <c r="A446" s="110" t="s">
        <v>309</v>
      </c>
      <c r="B446" s="110" t="s">
        <v>308</v>
      </c>
      <c r="C446" s="147" t="s">
        <v>46</v>
      </c>
      <c r="D446" s="175" t="s">
        <v>180</v>
      </c>
      <c r="E446" s="6" t="s">
        <v>614</v>
      </c>
      <c r="F446" s="8">
        <v>2174.3555331262878</v>
      </c>
      <c r="G446" s="8">
        <v>2162.9739821259554</v>
      </c>
      <c r="H446" s="8">
        <v>2066.3195607363291</v>
      </c>
      <c r="I446" s="8">
        <v>1916.5611808516749</v>
      </c>
      <c r="J446" s="8">
        <v>1761.3365648388899</v>
      </c>
      <c r="K446" s="8">
        <v>1651.0547284793113</v>
      </c>
      <c r="L446" s="8">
        <v>1625.2882501513827</v>
      </c>
      <c r="M446" s="138" t="str">
        <f t="shared" si="6"/>
        <v>Production agricole-Productions-Viande de Suides-kt-TEND</v>
      </c>
      <c r="N446">
        <f>MATCH(M446,'[1]Données Agriculture'!$M:$M,FALSE)</f>
        <v>2217</v>
      </c>
      <c r="O446" s="140"/>
      <c r="P446" s="107"/>
    </row>
    <row r="447" spans="1:26" ht="14.25" hidden="1">
      <c r="A447" s="110" t="s">
        <v>309</v>
      </c>
      <c r="B447" s="110" t="s">
        <v>308</v>
      </c>
      <c r="C447" s="147" t="s">
        <v>328</v>
      </c>
      <c r="D447" s="175" t="s">
        <v>180</v>
      </c>
      <c r="E447" s="6" t="s">
        <v>614</v>
      </c>
      <c r="F447" s="8">
        <v>4.5000000000000005E-2</v>
      </c>
      <c r="G447" s="8">
        <v>3.0380417004090732</v>
      </c>
      <c r="H447" s="8">
        <v>11.215183695099009</v>
      </c>
      <c r="I447" s="8">
        <v>22.38536739019802</v>
      </c>
      <c r="J447" s="8">
        <v>33.555551085297033</v>
      </c>
      <c r="K447" s="8">
        <v>41.732693079986987</v>
      </c>
      <c r="L447" s="8">
        <v>44.725734780396053</v>
      </c>
      <c r="M447" s="138" t="str">
        <f t="shared" si="6"/>
        <v>Production agricole-Productions-Viande de synthèse-kt-TEND</v>
      </c>
      <c r="N447">
        <f>MATCH(M447,'[1]Données Agriculture'!$M:$M,FALSE)</f>
        <v>2222</v>
      </c>
      <c r="O447" s="140"/>
    </row>
    <row r="448" spans="1:26" ht="14.25" hidden="1">
      <c r="A448" s="110" t="s">
        <v>309</v>
      </c>
      <c r="B448" s="110" t="s">
        <v>308</v>
      </c>
      <c r="C448" s="147" t="s">
        <v>48</v>
      </c>
      <c r="D448" s="175" t="s">
        <v>180</v>
      </c>
      <c r="E448" s="6" t="s">
        <v>614</v>
      </c>
      <c r="F448" s="8">
        <v>1697.79472956628</v>
      </c>
      <c r="G448" s="8">
        <v>1682.4894367406987</v>
      </c>
      <c r="H448" s="8">
        <v>1580.5999332246802</v>
      </c>
      <c r="I448" s="8">
        <v>1424.3422360689406</v>
      </c>
      <c r="J448" s="8">
        <v>1261.9311421177817</v>
      </c>
      <c r="K448" s="8">
        <v>1144.6988530318499</v>
      </c>
      <c r="L448" s="8">
        <v>1113.1909251590093</v>
      </c>
      <c r="M448" s="138" t="str">
        <f t="shared" si="6"/>
        <v>Production agricole-Productions-Viande de Volailles-kt-TEND</v>
      </c>
      <c r="N448">
        <f>MATCH(M448,'[1]Données Agriculture'!$M:$M,FALSE)</f>
        <v>2227</v>
      </c>
      <c r="O448" s="140"/>
    </row>
    <row r="449" spans="1:26" ht="14.25" hidden="1">
      <c r="A449" s="110" t="s">
        <v>331</v>
      </c>
      <c r="B449" s="110" t="s">
        <v>331</v>
      </c>
      <c r="C449" s="147" t="s">
        <v>311</v>
      </c>
      <c r="D449" s="175" t="s">
        <v>180</v>
      </c>
      <c r="E449" s="6" t="s">
        <v>614</v>
      </c>
      <c r="F449" s="36">
        <v>17832.090871985529</v>
      </c>
      <c r="G449" s="36">
        <v>17520.302244911989</v>
      </c>
      <c r="H449" s="36">
        <v>16874.996180862279</v>
      </c>
      <c r="I449" s="36">
        <v>16085.815305362103</v>
      </c>
      <c r="J449" s="36">
        <v>15359.391073385055</v>
      </c>
      <c r="K449" s="36">
        <v>14860.825041364595</v>
      </c>
      <c r="L449" s="36">
        <v>14685.072932173105</v>
      </c>
      <c r="M449" s="138" t="str">
        <f t="shared" si="6"/>
        <v>Solde-Solde-Blé-kt-TEND</v>
      </c>
      <c r="N449">
        <f>MATCH(M449,'[1]Données Agriculture'!$M:$M,FALSE)</f>
        <v>2237</v>
      </c>
      <c r="O449" s="140"/>
    </row>
    <row r="450" spans="1:26" ht="14.25" hidden="1">
      <c r="A450" s="110" t="s">
        <v>331</v>
      </c>
      <c r="B450" s="110" t="s">
        <v>331</v>
      </c>
      <c r="C450" s="147" t="s">
        <v>321</v>
      </c>
      <c r="D450" s="175" t="s">
        <v>180</v>
      </c>
      <c r="E450" s="6" t="s">
        <v>614</v>
      </c>
      <c r="F450" s="36">
        <v>1131.3340476548426</v>
      </c>
      <c r="G450" s="36">
        <v>964.52953024741123</v>
      </c>
      <c r="H450" s="36">
        <v>580.33559698597537</v>
      </c>
      <c r="I450" s="36">
        <v>92.595631846922231</v>
      </c>
      <c r="J450" s="36">
        <v>-365.80831778963199</v>
      </c>
      <c r="K450" s="36">
        <v>-681.40542639778073</v>
      </c>
      <c r="L450" s="36">
        <v>-783.61547718287352</v>
      </c>
      <c r="M450" s="138" t="str">
        <f t="shared" ref="M450:M513" si="7">A450&amp;"-"&amp;B450&amp;"-"&amp;C450&amp;"-"&amp;D450&amp;"-"&amp;E450</f>
        <v>Solde-Solde-Boissons Alcooliques-kt-TEND</v>
      </c>
      <c r="N450">
        <f>MATCH(M450,'[1]Données Agriculture'!$M:$M,FALSE)</f>
        <v>2242</v>
      </c>
      <c r="O450" s="140"/>
    </row>
    <row r="451" spans="1:26" ht="14.25" hidden="1">
      <c r="A451" s="110" t="s">
        <v>331</v>
      </c>
      <c r="B451" s="110" t="s">
        <v>331</v>
      </c>
      <c r="C451" s="147" t="s">
        <v>310</v>
      </c>
      <c r="D451" s="175" t="s">
        <v>180</v>
      </c>
      <c r="E451" s="6" t="s">
        <v>614</v>
      </c>
      <c r="F451" s="36">
        <v>29636.050876865756</v>
      </c>
      <c r="G451" s="36">
        <v>28962.496917235916</v>
      </c>
      <c r="H451" s="36">
        <v>27503.499049385227</v>
      </c>
      <c r="I451" s="36">
        <v>25666.262731241633</v>
      </c>
      <c r="J451" s="36">
        <v>23926.06387003656</v>
      </c>
      <c r="K451" s="36">
        <v>22695.190852084812</v>
      </c>
      <c r="L451" s="36">
        <v>22235.407198956931</v>
      </c>
      <c r="M451" s="138" t="str">
        <f t="shared" si="7"/>
        <v>Solde-Solde-Cèrèales - Excl Bière-kt-TEND</v>
      </c>
      <c r="N451">
        <f>MATCH(M451,'[1]Données Agriculture'!$M:$M,FALSE)</f>
        <v>2247</v>
      </c>
      <c r="O451" s="140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</row>
    <row r="452" spans="1:26" ht="14.25" hidden="1">
      <c r="A452" s="110" t="s">
        <v>331</v>
      </c>
      <c r="B452" s="110" t="s">
        <v>331</v>
      </c>
      <c r="C452" s="147" t="s">
        <v>34</v>
      </c>
      <c r="D452" s="175" t="s">
        <v>180</v>
      </c>
      <c r="E452" s="6" t="s">
        <v>614</v>
      </c>
      <c r="F452" s="36">
        <v>-5945.1797909978204</v>
      </c>
      <c r="G452" s="36">
        <v>-6215.4917209459127</v>
      </c>
      <c r="H452" s="36">
        <v>-6843.7911625587431</v>
      </c>
      <c r="I452" s="36">
        <v>-7662.4192812386773</v>
      </c>
      <c r="J452" s="36">
        <v>-8453.5304256467116</v>
      </c>
      <c r="K452" s="36">
        <v>-9008.612756890423</v>
      </c>
      <c r="L452" s="36">
        <v>-9184.9546941568315</v>
      </c>
      <c r="M452" s="138" t="str">
        <f t="shared" si="7"/>
        <v>Solde-Solde-Fruits-kt-TEND</v>
      </c>
      <c r="N452">
        <f>MATCH(M452,'[1]Données Agriculture'!$M:$M,FALSE)</f>
        <v>2252</v>
      </c>
      <c r="O452" s="140"/>
    </row>
    <row r="453" spans="1:26" ht="14.25" hidden="1">
      <c r="A453" s="110" t="s">
        <v>331</v>
      </c>
      <c r="B453" s="110" t="s">
        <v>331</v>
      </c>
      <c r="C453" s="147" t="s">
        <v>318</v>
      </c>
      <c r="D453" s="175" t="s">
        <v>180</v>
      </c>
      <c r="E453" s="6" t="s">
        <v>614</v>
      </c>
      <c r="F453" s="36">
        <v>-128.92373058343628</v>
      </c>
      <c r="G453" s="36">
        <v>-127.59317795594643</v>
      </c>
      <c r="H453" s="36">
        <v>-123.2659309362748</v>
      </c>
      <c r="I453" s="36">
        <v>-117.24953341119954</v>
      </c>
      <c r="J453" s="36">
        <v>-111.27389797818705</v>
      </c>
      <c r="K453" s="36">
        <v>-106.96783371556194</v>
      </c>
      <c r="L453" s="36">
        <v>-105.46891470825085</v>
      </c>
      <c r="M453" s="138" t="str">
        <f t="shared" si="7"/>
        <v>Solde-Solde-Graines Colza/Moutarde-kt-TEND</v>
      </c>
      <c r="N453">
        <f>MATCH(M453,'[1]Données Agriculture'!$M:$M,FALSE)</f>
        <v>2257</v>
      </c>
      <c r="O453" s="140"/>
      <c r="P453" s="66"/>
    </row>
    <row r="454" spans="1:26" ht="14.25" hidden="1">
      <c r="A454" s="110" t="s">
        <v>331</v>
      </c>
      <c r="B454" s="110" t="s">
        <v>331</v>
      </c>
      <c r="C454" s="147" t="s">
        <v>317</v>
      </c>
      <c r="D454" s="175" t="s">
        <v>180</v>
      </c>
      <c r="E454" s="6" t="s">
        <v>614</v>
      </c>
      <c r="F454" s="36">
        <v>268.70026674414635</v>
      </c>
      <c r="G454" s="36">
        <v>264.69552165932873</v>
      </c>
      <c r="H454" s="36">
        <v>255.70784558066953</v>
      </c>
      <c r="I454" s="36">
        <v>244.23504796541079</v>
      </c>
      <c r="J454" s="36">
        <v>233.25445567092561</v>
      </c>
      <c r="K454" s="36">
        <v>225.37445170800288</v>
      </c>
      <c r="L454" s="36">
        <v>222.27129739493421</v>
      </c>
      <c r="M454" s="138" t="str">
        <f t="shared" si="7"/>
        <v>Solde-Solde-Graines de Tournesol-kt-TEND</v>
      </c>
      <c r="N454">
        <f>MATCH(M454,'[1]Données Agriculture'!$M:$M,FALSE)</f>
        <v>2262</v>
      </c>
      <c r="O454" s="140"/>
    </row>
    <row r="455" spans="1:26" ht="14.25" hidden="1">
      <c r="A455" s="110" t="s">
        <v>331</v>
      </c>
      <c r="B455" s="110" t="s">
        <v>331</v>
      </c>
      <c r="C455" s="147" t="s">
        <v>319</v>
      </c>
      <c r="D455" s="175" t="s">
        <v>180</v>
      </c>
      <c r="E455" s="6" t="s">
        <v>614</v>
      </c>
      <c r="F455" s="36">
        <v>-317.41814407599645</v>
      </c>
      <c r="G455" s="36">
        <v>-352.21602597788223</v>
      </c>
      <c r="H455" s="36">
        <v>-436.51270142300643</v>
      </c>
      <c r="I455" s="36">
        <v>-555.16665651774645</v>
      </c>
      <c r="J455" s="36">
        <v>-679.06090363658802</v>
      </c>
      <c r="K455" s="36">
        <v>-771.3818274579645</v>
      </c>
      <c r="L455" s="36">
        <v>-802.49691787271934</v>
      </c>
      <c r="M455" s="138" t="str">
        <f t="shared" si="7"/>
        <v>Solde-Solde-Huiles-kt-TEND</v>
      </c>
      <c r="N455">
        <f>MATCH(M455,'[1]Données Agriculture'!$M:$M,FALSE)</f>
        <v>2267</v>
      </c>
      <c r="O455" s="140"/>
      <c r="P455" s="109"/>
    </row>
    <row r="456" spans="1:26" ht="14.25" hidden="1">
      <c r="A456" s="110" t="s">
        <v>331</v>
      </c>
      <c r="B456" s="110" t="s">
        <v>331</v>
      </c>
      <c r="C456" s="147" t="s">
        <v>324</v>
      </c>
      <c r="D456" s="175" t="s">
        <v>180</v>
      </c>
      <c r="E456" s="6" t="s">
        <v>614</v>
      </c>
      <c r="F456" s="36">
        <v>1262.4628348533151</v>
      </c>
      <c r="G456" s="36">
        <v>1337.2422950669388</v>
      </c>
      <c r="H456" s="36">
        <v>747.70833325671265</v>
      </c>
      <c r="I456" s="36">
        <v>-299.12398396298886</v>
      </c>
      <c r="J456" s="36">
        <v>-1448.2624483895161</v>
      </c>
      <c r="K456" s="36">
        <v>-2254.265814790062</v>
      </c>
      <c r="L456" s="36">
        <v>-2313.3123465664721</v>
      </c>
      <c r="M456" s="138" t="str">
        <f t="shared" si="7"/>
        <v>Solde-Solde-Lait - Excl Beurre-kt-TEND</v>
      </c>
      <c r="N456">
        <f>MATCH(M456,'[1]Données Agriculture'!$M:$M,FALSE)</f>
        <v>2272</v>
      </c>
      <c r="O456" s="140"/>
    </row>
    <row r="457" spans="1:26" ht="14.25" hidden="1">
      <c r="A457" s="110" t="s">
        <v>331</v>
      </c>
      <c r="B457" s="110" t="s">
        <v>331</v>
      </c>
      <c r="C457" s="147" t="s">
        <v>33</v>
      </c>
      <c r="D457" s="175" t="s">
        <v>180</v>
      </c>
      <c r="E457" s="6" t="s">
        <v>614</v>
      </c>
      <c r="F457" s="36">
        <v>-3404.6083898672518</v>
      </c>
      <c r="G457" s="36">
        <v>-3344.2998312992358</v>
      </c>
      <c r="H457" s="36">
        <v>-3053.7595290608278</v>
      </c>
      <c r="I457" s="36">
        <v>-2613.714711806454</v>
      </c>
      <c r="J457" s="36">
        <v>-2148.5082555719428</v>
      </c>
      <c r="K457" s="36">
        <v>-1788.2276118002958</v>
      </c>
      <c r="L457" s="36">
        <v>-1633.4077237279903</v>
      </c>
      <c r="M457" s="138" t="str">
        <f t="shared" si="7"/>
        <v>Solde-Solde-Légumes-kt-TEND</v>
      </c>
      <c r="N457">
        <f>MATCH(M457,'[1]Données Agriculture'!$M:$M,FALSE)</f>
        <v>2277</v>
      </c>
      <c r="O457" s="140"/>
    </row>
    <row r="458" spans="1:26" ht="14.25" hidden="1">
      <c r="A458" s="110" t="s">
        <v>331</v>
      </c>
      <c r="B458" s="110" t="s">
        <v>331</v>
      </c>
      <c r="C458" s="147" t="s">
        <v>313</v>
      </c>
      <c r="D458" s="175" t="s">
        <v>180</v>
      </c>
      <c r="E458" s="6" t="s">
        <v>614</v>
      </c>
      <c r="F458" s="36">
        <v>4181.5058059840048</v>
      </c>
      <c r="G458" s="36">
        <v>3978.3882320527009</v>
      </c>
      <c r="H458" s="36">
        <v>3515.1184008701257</v>
      </c>
      <c r="I458" s="36">
        <v>2905.7694457430589</v>
      </c>
      <c r="J458" s="36">
        <v>2301.4607826426536</v>
      </c>
      <c r="K458" s="36">
        <v>1855.4532023148304</v>
      </c>
      <c r="L458" s="36">
        <v>1681.4799452092566</v>
      </c>
      <c r="M458" s="138" t="str">
        <f t="shared" si="7"/>
        <v>Solde-Solde-Maïs-kt-TEND</v>
      </c>
      <c r="N458">
        <f>MATCH(M458,'[1]Données Agriculture'!$M:$M,FALSE)</f>
        <v>2282</v>
      </c>
      <c r="O458" s="140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  <c r="Z458" s="105"/>
    </row>
    <row r="459" spans="1:26" ht="14.25" hidden="1">
      <c r="A459" s="110" t="s">
        <v>331</v>
      </c>
      <c r="B459" s="110" t="s">
        <v>331</v>
      </c>
      <c r="C459" s="147" t="s">
        <v>323</v>
      </c>
      <c r="D459" s="175" t="s">
        <v>180</v>
      </c>
      <c r="E459" s="6" t="s">
        <v>614</v>
      </c>
      <c r="F459" s="36">
        <v>191.52649779710441</v>
      </c>
      <c r="G459" s="36">
        <v>195.904625521654</v>
      </c>
      <c r="H459" s="36">
        <v>219.58030195303377</v>
      </c>
      <c r="I459" s="36">
        <v>252.93481280246806</v>
      </c>
      <c r="J459" s="36">
        <v>284.73261863808114</v>
      </c>
      <c r="K459" s="36">
        <v>307.28014993232307</v>
      </c>
      <c r="L459" s="36">
        <v>317.12673460287488</v>
      </c>
      <c r="M459" s="138" t="str">
        <f t="shared" si="7"/>
        <v>Solde-Solde-Oeufs-kt-TEND</v>
      </c>
      <c r="N459">
        <f>MATCH(M459,'[1]Données Agriculture'!$M:$M,FALSE)</f>
        <v>2287</v>
      </c>
      <c r="O459" s="140"/>
    </row>
    <row r="460" spans="1:26" ht="14.25" hidden="1">
      <c r="A460" s="110" t="s">
        <v>331</v>
      </c>
      <c r="B460" s="110" t="s">
        <v>331</v>
      </c>
      <c r="C460" s="147" t="s">
        <v>312</v>
      </c>
      <c r="D460" s="175" t="s">
        <v>180</v>
      </c>
      <c r="E460" s="6" t="s">
        <v>614</v>
      </c>
      <c r="F460" s="36">
        <v>7857.832963896295</v>
      </c>
      <c r="G460" s="36">
        <v>7758.8635622638376</v>
      </c>
      <c r="H460" s="36">
        <v>7530.1668427653549</v>
      </c>
      <c r="I460" s="36">
        <v>7239.4403701081137</v>
      </c>
      <c r="J460" s="36">
        <v>6964.9295478370632</v>
      </c>
      <c r="K460" s="36">
        <v>6771.1991439169524</v>
      </c>
      <c r="L460" s="36">
        <v>6696.8727073078644</v>
      </c>
      <c r="M460" s="138" t="str">
        <f t="shared" si="7"/>
        <v>Solde-Solde-Orge-kt-TEND</v>
      </c>
      <c r="N460">
        <f>MATCH(M460,'[1]Données Agriculture'!$M:$M,FALSE)</f>
        <v>2295</v>
      </c>
      <c r="O460" s="140"/>
      <c r="P460" s="109"/>
      <c r="Q460" s="109"/>
      <c r="R460" s="109"/>
      <c r="S460" s="109"/>
      <c r="T460" s="109"/>
      <c r="U460" s="109"/>
      <c r="V460" s="109"/>
      <c r="W460" s="109"/>
      <c r="X460" s="109"/>
      <c r="Y460" s="109"/>
      <c r="Z460" s="109"/>
    </row>
    <row r="461" spans="1:26" ht="14.25" hidden="1">
      <c r="A461" s="110" t="s">
        <v>331</v>
      </c>
      <c r="B461" s="110" t="s">
        <v>331</v>
      </c>
      <c r="C461" s="147" t="s">
        <v>315</v>
      </c>
      <c r="D461" s="175" t="s">
        <v>180</v>
      </c>
      <c r="E461" s="6" t="s">
        <v>614</v>
      </c>
      <c r="F461" s="36">
        <v>-987.26723555409512</v>
      </c>
      <c r="G461" s="36">
        <v>-994.4191946358419</v>
      </c>
      <c r="H461" s="36">
        <v>-975.99507696558646</v>
      </c>
      <c r="I461" s="36">
        <v>-897.76823600333216</v>
      </c>
      <c r="J461" s="36">
        <v>-769.77627799554784</v>
      </c>
      <c r="K461" s="36">
        <v>-649.97059357226067</v>
      </c>
      <c r="L461" s="36">
        <v>-600.97490833088978</v>
      </c>
      <c r="M461" s="138" t="str">
        <f t="shared" si="7"/>
        <v>Solde-Solde-Plant Oleiferes + (Total)-kt-TEND</v>
      </c>
      <c r="N461">
        <f>MATCH(M461,'[1]Données Agriculture'!$M:$M,FALSE)</f>
        <v>2299</v>
      </c>
      <c r="O461" s="140"/>
    </row>
    <row r="462" spans="1:26" ht="14.25" hidden="1">
      <c r="A462" s="110" t="s">
        <v>331</v>
      </c>
      <c r="B462" s="110" t="s">
        <v>331</v>
      </c>
      <c r="C462" s="147" t="s">
        <v>325</v>
      </c>
      <c r="D462" s="175" t="s">
        <v>180</v>
      </c>
      <c r="E462" s="6" t="s">
        <v>614</v>
      </c>
      <c r="F462" s="36">
        <v>-2138.3760216608175</v>
      </c>
      <c r="G462" s="36">
        <v>-2185.4844060074815</v>
      </c>
      <c r="H462" s="36">
        <v>-2280.7169093847765</v>
      </c>
      <c r="I462" s="36">
        <v>-2399.9902843058021</v>
      </c>
      <c r="J462" s="36">
        <v>-2513.1513767162819</v>
      </c>
      <c r="K462" s="36">
        <v>-2590.883028891059</v>
      </c>
      <c r="L462" s="36">
        <v>-2612.9199438628802</v>
      </c>
      <c r="M462" s="138" t="str">
        <f t="shared" si="7"/>
        <v>Solde-Solde-Poisson &amp; Fruits de Mer-kt-TEND</v>
      </c>
      <c r="N462">
        <f>MATCH(M462,'[1]Données Agriculture'!$M:$M,FALSE)</f>
        <v>2302</v>
      </c>
      <c r="O462" s="140"/>
      <c r="P462" s="66"/>
    </row>
    <row r="463" spans="1:26" ht="14.25" hidden="1">
      <c r="A463" s="110" t="s">
        <v>331</v>
      </c>
      <c r="B463" s="110" t="s">
        <v>331</v>
      </c>
      <c r="C463" s="147" t="s">
        <v>28</v>
      </c>
      <c r="D463" s="175" t="s">
        <v>180</v>
      </c>
      <c r="E463" s="6" t="s">
        <v>614</v>
      </c>
      <c r="F463" s="36">
        <v>1610.8566095397321</v>
      </c>
      <c r="G463" s="36">
        <v>1752.8398491912608</v>
      </c>
      <c r="H463" s="36">
        <v>2193.1851127370792</v>
      </c>
      <c r="I463" s="36">
        <v>2771.7607148328325</v>
      </c>
      <c r="J463" s="36">
        <v>3309.1055500050893</v>
      </c>
      <c r="K463" s="36">
        <v>3676.9518709240497</v>
      </c>
      <c r="L463" s="36">
        <v>3813.064710594374</v>
      </c>
      <c r="M463" s="138" t="str">
        <f t="shared" si="7"/>
        <v>Solde-Solde-Pommes de terre-kt-TEND</v>
      </c>
      <c r="N463">
        <f>MATCH(M463,'[1]Données Agriculture'!$M:$M,FALSE)</f>
        <v>2307</v>
      </c>
      <c r="O463" s="140"/>
    </row>
    <row r="464" spans="1:26" ht="14.25" hidden="1">
      <c r="A464" s="110" t="s">
        <v>331</v>
      </c>
      <c r="B464" s="110" t="s">
        <v>331</v>
      </c>
      <c r="C464" s="147" t="s">
        <v>316</v>
      </c>
      <c r="D464" s="175" t="s">
        <v>180</v>
      </c>
      <c r="E464" s="6" t="s">
        <v>614</v>
      </c>
      <c r="F464" s="36">
        <v>-470.93183117511296</v>
      </c>
      <c r="G464" s="36">
        <v>-479.10077114222355</v>
      </c>
      <c r="H464" s="36">
        <v>-476.41880071284015</v>
      </c>
      <c r="I464" s="36">
        <v>-424.27450658930923</v>
      </c>
      <c r="J464" s="36">
        <v>-324.72824710586963</v>
      </c>
      <c r="K464" s="36">
        <v>-227.00497531526753</v>
      </c>
      <c r="L464" s="36">
        <v>-186.97063082407772</v>
      </c>
      <c r="M464" s="138" t="str">
        <f t="shared" si="7"/>
        <v>Solde-Solde-Soja-kt-TEND</v>
      </c>
      <c r="N464">
        <f>MATCH(M464,'[1]Données Agriculture'!$M:$M,FALSE)</f>
        <v>2312</v>
      </c>
      <c r="O464" s="140"/>
      <c r="P464" s="109"/>
    </row>
    <row r="465" spans="1:26" ht="14.25" hidden="1">
      <c r="A465" s="110" t="s">
        <v>331</v>
      </c>
      <c r="B465" s="110" t="s">
        <v>331</v>
      </c>
      <c r="C465" s="147" t="s">
        <v>332</v>
      </c>
      <c r="D465" s="175" t="s">
        <v>180</v>
      </c>
      <c r="E465" s="6" t="s">
        <v>614</v>
      </c>
      <c r="F465" s="36">
        <v>3008.5720051854428</v>
      </c>
      <c r="G465" s="36">
        <v>3110.3881248000348</v>
      </c>
      <c r="H465" s="36">
        <v>3404.6282657015572</v>
      </c>
      <c r="I465" s="36">
        <v>3772.1588711016361</v>
      </c>
      <c r="J465" s="36">
        <v>4092.0132811441663</v>
      </c>
      <c r="K465" s="36">
        <v>4295.9037397365746</v>
      </c>
      <c r="L465" s="36">
        <v>4367.4769598294597</v>
      </c>
      <c r="M465" s="138" t="str">
        <f t="shared" si="7"/>
        <v>Solde-Solde-Sucre-kt-TEND</v>
      </c>
      <c r="N465">
        <f>MATCH(M465,'[1]Données Agriculture'!$M:$M,FALSE)</f>
        <v>2317</v>
      </c>
      <c r="O465" s="140"/>
    </row>
    <row r="466" spans="1:26" ht="14.25" hidden="1">
      <c r="A466" s="110" t="s">
        <v>331</v>
      </c>
      <c r="B466" s="110" t="s">
        <v>331</v>
      </c>
      <c r="C466" s="147" t="s">
        <v>320</v>
      </c>
      <c r="D466" s="175" t="s">
        <v>180</v>
      </c>
      <c r="E466" s="6" t="s">
        <v>614</v>
      </c>
      <c r="F466" s="36">
        <v>-2590.523110938203</v>
      </c>
      <c r="G466" s="36">
        <v>-2537.9700461020229</v>
      </c>
      <c r="H466" s="36">
        <v>-2312.9818558769884</v>
      </c>
      <c r="I466" s="36">
        <v>-2009.1116329808756</v>
      </c>
      <c r="J466" s="36">
        <v>-1727.0168359263871</v>
      </c>
      <c r="K466" s="36">
        <v>-1539.144837670864</v>
      </c>
      <c r="L466" s="36">
        <v>-1486.9959138843763</v>
      </c>
      <c r="M466" s="138" t="str">
        <f t="shared" si="7"/>
        <v>Solde-Solde-Tourteaux et son-kt-TEND</v>
      </c>
      <c r="N466">
        <f>MATCH(M466,'[1]Données Agriculture'!$M:$M,FALSE)</f>
        <v>2322</v>
      </c>
      <c r="O466" s="140"/>
    </row>
    <row r="467" spans="1:26" ht="14.25" hidden="1">
      <c r="A467" s="110" t="s">
        <v>331</v>
      </c>
      <c r="B467" s="110" t="s">
        <v>331</v>
      </c>
      <c r="C467" s="147" t="s">
        <v>322</v>
      </c>
      <c r="D467" s="175" t="s">
        <v>180</v>
      </c>
      <c r="E467" s="6" t="s">
        <v>614</v>
      </c>
      <c r="F467" s="36">
        <v>-99.119340030151335</v>
      </c>
      <c r="G467" s="36">
        <v>-175.83870839076593</v>
      </c>
      <c r="H467" s="36">
        <v>-464.72147012247592</v>
      </c>
      <c r="I467" s="36">
        <v>-876.87177388871157</v>
      </c>
      <c r="J467" s="36">
        <v>-1289.6219985376415</v>
      </c>
      <c r="K467" s="36">
        <v>-1574.2008413331396</v>
      </c>
      <c r="L467" s="36">
        <v>-1630.3782129653796</v>
      </c>
      <c r="M467" s="138" t="str">
        <f t="shared" si="7"/>
        <v>Solde-Solde-Viande-kt-TEND</v>
      </c>
      <c r="N467">
        <f>MATCH(M467,'[1]Données Agriculture'!$M:$M,FALSE)</f>
        <v>2327</v>
      </c>
      <c r="O467" s="140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 spans="1:26" ht="14.25" hidden="1">
      <c r="A468" s="110" t="s">
        <v>331</v>
      </c>
      <c r="B468" s="110" t="s">
        <v>331</v>
      </c>
      <c r="C468" s="147" t="s">
        <v>44</v>
      </c>
      <c r="D468" s="175" t="s">
        <v>180</v>
      </c>
      <c r="E468" s="6" t="s">
        <v>614</v>
      </c>
      <c r="F468" s="36">
        <v>-37.260905449982928</v>
      </c>
      <c r="G468" s="36">
        <v>-42.553969643259492</v>
      </c>
      <c r="H468" s="36">
        <v>-54.50382204646516</v>
      </c>
      <c r="I468" s="36">
        <v>-69.997024255021159</v>
      </c>
      <c r="J468" s="36">
        <v>-85.042683865673766</v>
      </c>
      <c r="K468" s="36">
        <v>-95.713194904789745</v>
      </c>
      <c r="L468" s="36">
        <v>-99.194033301897676</v>
      </c>
      <c r="M468" s="138" t="str">
        <f t="shared" si="7"/>
        <v>Solde-Solde-Viande d'Ovins/Caprins-kt-TEND</v>
      </c>
      <c r="N468">
        <f>MATCH(M468,'[1]Données Agriculture'!$M:$M,FALSE)</f>
        <v>2347</v>
      </c>
      <c r="O468" s="140"/>
    </row>
    <row r="469" spans="1:26" ht="14.25" hidden="1">
      <c r="A469" s="110" t="s">
        <v>331</v>
      </c>
      <c r="B469" s="110" t="s">
        <v>331</v>
      </c>
      <c r="C469" s="147" t="s">
        <v>42</v>
      </c>
      <c r="D469" s="175" t="s">
        <v>180</v>
      </c>
      <c r="E469" s="6" t="s">
        <v>614</v>
      </c>
      <c r="F469" s="36">
        <v>-68.375429191964486</v>
      </c>
      <c r="G469" s="36">
        <v>-100.80533353502619</v>
      </c>
      <c r="H469" s="36">
        <v>-208.70753887749538</v>
      </c>
      <c r="I469" s="36">
        <v>-360.61192653412581</v>
      </c>
      <c r="J469" s="36">
        <v>-512.71223334955198</v>
      </c>
      <c r="K469" s="36">
        <v>-619.2521401203112</v>
      </c>
      <c r="L469" s="36">
        <v>-645.15763560985363</v>
      </c>
      <c r="M469" s="138" t="str">
        <f t="shared" si="7"/>
        <v>Solde-Solde-Viande de Bovins-kt-TEND</v>
      </c>
      <c r="N469">
        <f>MATCH(M469,'[1]Données Agriculture'!$M:$M,FALSE)</f>
        <v>2332</v>
      </c>
      <c r="O469" s="140"/>
      <c r="P469" s="109"/>
      <c r="Q469" s="109"/>
      <c r="R469" s="109"/>
      <c r="S469" s="109"/>
      <c r="T469" s="109"/>
      <c r="U469" s="109"/>
      <c r="V469" s="109"/>
      <c r="W469" s="109"/>
      <c r="X469" s="109"/>
      <c r="Y469" s="109"/>
      <c r="Z469" s="109"/>
    </row>
    <row r="470" spans="1:26" ht="14.25" hidden="1">
      <c r="A470" s="110" t="s">
        <v>331</v>
      </c>
      <c r="B470" s="110" t="s">
        <v>331</v>
      </c>
      <c r="C470" s="147" t="s">
        <v>46</v>
      </c>
      <c r="D470" s="175" t="s">
        <v>180</v>
      </c>
      <c r="E470" s="6" t="s">
        <v>614</v>
      </c>
      <c r="F470" s="36">
        <v>84.311139886869114</v>
      </c>
      <c r="G470" s="36">
        <v>58.722133792086424</v>
      </c>
      <c r="H470" s="36">
        <v>-43.615226332181464</v>
      </c>
      <c r="I470" s="36">
        <v>-190.07022610886884</v>
      </c>
      <c r="J470" s="36">
        <v>-336.20534221809612</v>
      </c>
      <c r="K470" s="36">
        <v>-435.64329369628126</v>
      </c>
      <c r="L470" s="36">
        <v>-452.35544884928868</v>
      </c>
      <c r="M470" s="138" t="str">
        <f t="shared" si="7"/>
        <v>Solde-Solde-Viande de Suides-kt-TEND</v>
      </c>
      <c r="N470">
        <f>MATCH(M470,'[1]Données Agriculture'!$M:$M,FALSE)</f>
        <v>2337</v>
      </c>
      <c r="O470" s="140"/>
    </row>
    <row r="471" spans="1:26" ht="14.25" hidden="1">
      <c r="A471" s="110" t="s">
        <v>331</v>
      </c>
      <c r="B471" s="110" t="s">
        <v>331</v>
      </c>
      <c r="C471" s="147" t="s">
        <v>48</v>
      </c>
      <c r="D471" s="175" t="s">
        <v>180</v>
      </c>
      <c r="E471" s="6" t="s">
        <v>614</v>
      </c>
      <c r="F471" s="36">
        <v>-11.625329885803239</v>
      </c>
      <c r="G471" s="36">
        <v>-33.226741498232968</v>
      </c>
      <c r="H471" s="36">
        <v>-123.32096457280818</v>
      </c>
      <c r="I471" s="36">
        <v>-253.91026360106957</v>
      </c>
      <c r="J471" s="36">
        <v>-385.86308036540549</v>
      </c>
      <c r="K471" s="36">
        <v>-477.74480380186674</v>
      </c>
      <c r="L471" s="36">
        <v>-496.81145614554703</v>
      </c>
      <c r="M471" s="138" t="str">
        <f t="shared" si="7"/>
        <v>Solde-Solde-Viande de Volailles-kt-TEND</v>
      </c>
      <c r="N471">
        <f>MATCH(M471,'[1]Données Agriculture'!$M:$M,FALSE)</f>
        <v>2342</v>
      </c>
      <c r="O471" s="140"/>
      <c r="P471" s="107"/>
    </row>
    <row r="472" spans="1:26" ht="14.25" hidden="1">
      <c r="A472" s="110" t="s">
        <v>331</v>
      </c>
      <c r="B472" s="110" t="s">
        <v>331</v>
      </c>
      <c r="C472" s="147" t="s">
        <v>333</v>
      </c>
      <c r="D472" s="175" t="s">
        <v>180</v>
      </c>
      <c r="E472" s="6" t="s">
        <v>614</v>
      </c>
      <c r="F472" s="36">
        <v>-66.168815389269795</v>
      </c>
      <c r="G472" s="36">
        <v>-57.974797506333687</v>
      </c>
      <c r="H472" s="36">
        <v>-34.573918293525693</v>
      </c>
      <c r="I472" s="36">
        <v>-2.2823333896262028</v>
      </c>
      <c r="J472" s="36">
        <v>30.20134126108583</v>
      </c>
      <c r="K472" s="36">
        <v>54.152591190109277</v>
      </c>
      <c r="L472" s="36">
        <v>63.140360941207419</v>
      </c>
      <c r="M472" s="138" t="str">
        <f t="shared" si="7"/>
        <v>Solde-Solde-Viande, Autre (dont protéines alternatives)-kt-TEND</v>
      </c>
      <c r="N472">
        <f>MATCH(M472,'[1]Données Agriculture'!$M:$M,FALSE)</f>
        <v>2352</v>
      </c>
      <c r="O472" s="140"/>
    </row>
    <row r="473" spans="1:26" ht="14.25" hidden="1">
      <c r="A473" s="110" t="s">
        <v>143</v>
      </c>
      <c r="B473" s="110" t="s">
        <v>144</v>
      </c>
      <c r="C473" s="147" t="s">
        <v>152</v>
      </c>
      <c r="D473" s="175" t="s">
        <v>14</v>
      </c>
      <c r="E473" s="6" t="s">
        <v>614</v>
      </c>
      <c r="F473" s="67">
        <v>0.03</v>
      </c>
      <c r="G473" s="67">
        <v>0.03</v>
      </c>
      <c r="H473" s="67">
        <v>0.03</v>
      </c>
      <c r="I473" s="67">
        <v>0.03</v>
      </c>
      <c r="J473" s="67">
        <v>0.03</v>
      </c>
      <c r="K473" s="67">
        <v>0.03</v>
      </c>
      <c r="L473" s="67">
        <v>0.03</v>
      </c>
      <c r="M473" s="138" t="str">
        <f t="shared" si="7"/>
        <v>Système d'élevage-Bovin Lait-autres élevages lait-%-TEND</v>
      </c>
      <c r="N473">
        <f>MATCH(M473,'[1]Données Agriculture'!$M:$M,FALSE)</f>
        <v>2357</v>
      </c>
      <c r="O473" s="140"/>
    </row>
    <row r="474" spans="1:26" ht="14.25" hidden="1">
      <c r="A474" s="110" t="s">
        <v>143</v>
      </c>
      <c r="B474" s="110" t="s">
        <v>144</v>
      </c>
      <c r="C474" s="147" t="s">
        <v>151</v>
      </c>
      <c r="D474" s="175" t="s">
        <v>14</v>
      </c>
      <c r="E474" s="6" t="s">
        <v>614</v>
      </c>
      <c r="F474" s="67">
        <v>0.02</v>
      </c>
      <c r="G474" s="67">
        <v>1.9598076211353316E-2</v>
      </c>
      <c r="H474" s="67">
        <v>1.8499999999999999E-2</v>
      </c>
      <c r="I474" s="67">
        <v>1.7000000000000001E-2</v>
      </c>
      <c r="J474" s="67">
        <v>1.55E-2</v>
      </c>
      <c r="K474" s="67">
        <v>1.4401923788646683E-2</v>
      </c>
      <c r="L474" s="67">
        <v>1.3999999999999999E-2</v>
      </c>
      <c r="M474" s="138" t="str">
        <f t="shared" si="7"/>
        <v>Système d'élevage-Bovin Lait-Herbe intégral-%-TEND</v>
      </c>
      <c r="N474">
        <f>MATCH(M474,'[1]Données Agriculture'!$M:$M,FALSE)</f>
        <v>2362</v>
      </c>
      <c r="O474" s="140"/>
    </row>
    <row r="475" spans="1:26" ht="14.25" hidden="1">
      <c r="A475" s="110" t="s">
        <v>143</v>
      </c>
      <c r="B475" s="110" t="s">
        <v>144</v>
      </c>
      <c r="C475" s="147" t="s">
        <v>148</v>
      </c>
      <c r="D475" s="175" t="s">
        <v>14</v>
      </c>
      <c r="E475" s="6" t="s">
        <v>614</v>
      </c>
      <c r="F475" s="67">
        <v>0.14999999999999991</v>
      </c>
      <c r="G475" s="67">
        <v>0.15127275866404774</v>
      </c>
      <c r="H475" s="67">
        <v>0.15474999999999992</v>
      </c>
      <c r="I475" s="67">
        <v>0.15949999999999992</v>
      </c>
      <c r="J475" s="67">
        <v>0.16424999999999992</v>
      </c>
      <c r="K475" s="67">
        <v>0.1677272413359521</v>
      </c>
      <c r="L475" s="67">
        <v>0.16899999999999993</v>
      </c>
      <c r="M475" s="138" t="str">
        <f t="shared" si="7"/>
        <v>Système d'élevage-Bovin Lait-intermédiaire-%-TEND</v>
      </c>
      <c r="N475">
        <f>MATCH(M475,'[1]Données Agriculture'!$M:$M,FALSE)</f>
        <v>2367</v>
      </c>
      <c r="O475" s="140"/>
    </row>
    <row r="476" spans="1:26" ht="14.25" hidden="1">
      <c r="A476" s="110" t="s">
        <v>143</v>
      </c>
      <c r="B476" s="110" t="s">
        <v>144</v>
      </c>
      <c r="C476" s="147" t="s">
        <v>147</v>
      </c>
      <c r="D476" s="175" t="s">
        <v>14</v>
      </c>
      <c r="E476" s="6" t="s">
        <v>614</v>
      </c>
      <c r="F476" s="67">
        <v>0.23</v>
      </c>
      <c r="G476" s="67">
        <v>0.22933012701892219</v>
      </c>
      <c r="H476" s="67">
        <v>0.22750000000000001</v>
      </c>
      <c r="I476" s="67">
        <v>0.22500000000000001</v>
      </c>
      <c r="J476" s="67">
        <v>0.2225</v>
      </c>
      <c r="K476" s="67">
        <v>0.22066987298107782</v>
      </c>
      <c r="L476" s="67">
        <v>0.22</v>
      </c>
      <c r="M476" s="138" t="str">
        <f t="shared" si="7"/>
        <v>Système d'élevage-Bovin Lait-Maïs  dominant-%-TEND</v>
      </c>
      <c r="N476">
        <f>MATCH(M476,'[1]Données Agriculture'!$M:$M,FALSE)</f>
        <v>2372</v>
      </c>
      <c r="O476" s="140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 spans="1:26" ht="14.25" hidden="1">
      <c r="A477" s="110" t="s">
        <v>143</v>
      </c>
      <c r="B477" s="110" t="s">
        <v>144</v>
      </c>
      <c r="C477" s="147" t="s">
        <v>146</v>
      </c>
      <c r="D477" s="175" t="s">
        <v>14</v>
      </c>
      <c r="E477" s="6" t="s">
        <v>614</v>
      </c>
      <c r="F477" s="67">
        <v>0.15</v>
      </c>
      <c r="G477" s="67">
        <v>0.15107179676972449</v>
      </c>
      <c r="H477" s="67">
        <v>0.154</v>
      </c>
      <c r="I477" s="67">
        <v>0.15799999999999997</v>
      </c>
      <c r="J477" s="67">
        <v>0.16199999999999998</v>
      </c>
      <c r="K477" s="67">
        <v>0.16492820323027549</v>
      </c>
      <c r="L477" s="67">
        <v>0.16599999999999998</v>
      </c>
      <c r="M477" s="138" t="str">
        <f t="shared" si="7"/>
        <v>Système d'élevage-Bovin Lait-Maïs très dominant-%-TEND</v>
      </c>
      <c r="N477">
        <f>MATCH(M477,'[1]Données Agriculture'!$M:$M,FALSE)</f>
        <v>2377</v>
      </c>
      <c r="O477" s="140"/>
    </row>
    <row r="478" spans="1:26" ht="14.25" hidden="1">
      <c r="A478" s="110" t="s">
        <v>143</v>
      </c>
      <c r="B478" s="110" t="s">
        <v>144</v>
      </c>
      <c r="C478" s="147" t="s">
        <v>149</v>
      </c>
      <c r="D478" s="175" t="s">
        <v>14</v>
      </c>
      <c r="E478" s="6" t="s">
        <v>614</v>
      </c>
      <c r="F478" s="67">
        <v>0.28999999999999998</v>
      </c>
      <c r="G478" s="67">
        <v>0.285109927238132</v>
      </c>
      <c r="H478" s="67">
        <v>0.27174999999999999</v>
      </c>
      <c r="I478" s="67">
        <v>0.2535</v>
      </c>
      <c r="J478" s="67">
        <v>0.23525000000000001</v>
      </c>
      <c r="K478" s="67">
        <v>0.22189007276186798</v>
      </c>
      <c r="L478" s="67">
        <v>0.217</v>
      </c>
      <c r="M478" s="138" t="str">
        <f t="shared" si="7"/>
        <v>Système d'élevage-Bovin Lait-Paturage dominant-%-TEND</v>
      </c>
      <c r="N478">
        <f>MATCH(M478,'[1]Données Agriculture'!$M:$M,FALSE)</f>
        <v>2382</v>
      </c>
      <c r="O478" s="140"/>
      <c r="P478" s="105"/>
    </row>
    <row r="479" spans="1:26" ht="14.25" hidden="1">
      <c r="A479" s="110" t="s">
        <v>143</v>
      </c>
      <c r="B479" s="110" t="s">
        <v>144</v>
      </c>
      <c r="C479" s="147" t="s">
        <v>150</v>
      </c>
      <c r="D479" s="175" t="s">
        <v>14</v>
      </c>
      <c r="E479" s="6" t="s">
        <v>614</v>
      </c>
      <c r="F479" s="67">
        <v>0.06</v>
      </c>
      <c r="G479" s="67">
        <v>5.906217782649107E-2</v>
      </c>
      <c r="H479" s="67">
        <v>5.6500000000000002E-2</v>
      </c>
      <c r="I479" s="67">
        <v>5.2999999999999999E-2</v>
      </c>
      <c r="J479" s="67">
        <v>4.9500000000000002E-2</v>
      </c>
      <c r="K479" s="67">
        <v>4.6937822173508927E-2</v>
      </c>
      <c r="L479" s="67">
        <v>4.5999999999999999E-2</v>
      </c>
      <c r="M479" s="138" t="str">
        <f t="shared" si="7"/>
        <v>Système d'élevage-Bovin Lait-Paturage très dominant-%-TEND</v>
      </c>
      <c r="N479">
        <f>MATCH(M479,'[1]Données Agriculture'!$M:$M,FALSE)</f>
        <v>2387</v>
      </c>
      <c r="O479" s="140"/>
    </row>
    <row r="480" spans="1:26" ht="14.25" hidden="1">
      <c r="A480" s="110" t="s">
        <v>143</v>
      </c>
      <c r="B480" s="110" t="s">
        <v>144</v>
      </c>
      <c r="C480" s="147" t="s">
        <v>145</v>
      </c>
      <c r="D480" s="175" t="s">
        <v>14</v>
      </c>
      <c r="E480" s="6" t="s">
        <v>614</v>
      </c>
      <c r="F480" s="67">
        <v>7.0000000000000007E-2</v>
      </c>
      <c r="G480" s="67">
        <v>7.4555136271329092E-2</v>
      </c>
      <c r="H480" s="67">
        <v>8.7000000000000008E-2</v>
      </c>
      <c r="I480" s="67">
        <v>0.104</v>
      </c>
      <c r="J480" s="67">
        <v>0.121</v>
      </c>
      <c r="K480" s="67">
        <v>0.13344486372867093</v>
      </c>
      <c r="L480" s="67">
        <v>0.13800000000000001</v>
      </c>
      <c r="M480" s="138" t="str">
        <f t="shared" si="7"/>
        <v>Système d'élevage-Bovin Lait-Zéro pâturage-%-TEND</v>
      </c>
      <c r="N480">
        <f>MATCH(M480,'[1]Données Agriculture'!$M:$M,FALSE)</f>
        <v>2392</v>
      </c>
      <c r="O480" s="140"/>
      <c r="P480" s="109"/>
    </row>
    <row r="481" spans="1:26" ht="14.25" hidden="1">
      <c r="A481" s="110" t="s">
        <v>143</v>
      </c>
      <c r="B481" s="110" t="s">
        <v>154</v>
      </c>
      <c r="C481" s="147" t="s">
        <v>155</v>
      </c>
      <c r="D481" s="175" t="s">
        <v>14</v>
      </c>
      <c r="E481" s="6" t="s">
        <v>614</v>
      </c>
      <c r="F481" s="67">
        <v>1</v>
      </c>
      <c r="G481" s="67">
        <v>0.95310889132455356</v>
      </c>
      <c r="H481" s="67">
        <v>0.82500000000000007</v>
      </c>
      <c r="I481" s="67">
        <v>0.65000000000000013</v>
      </c>
      <c r="J481" s="67">
        <v>0.47500000000000009</v>
      </c>
      <c r="K481" s="67">
        <v>0.34689110867544648</v>
      </c>
      <c r="L481" s="67">
        <v>0.30000000000000004</v>
      </c>
      <c r="M481" s="138" t="str">
        <f t="shared" si="7"/>
        <v>Système d'élevage-Bovin Viande-Standard-%-TEND</v>
      </c>
      <c r="N481">
        <f>MATCH(M481,'[1]Données Agriculture'!$M:$M,FALSE)</f>
        <v>2397</v>
      </c>
      <c r="O481" s="140"/>
    </row>
    <row r="482" spans="1:26" ht="14.25" hidden="1">
      <c r="A482" s="110" t="s">
        <v>143</v>
      </c>
      <c r="B482" s="110" t="s">
        <v>154</v>
      </c>
      <c r="C482" s="147" t="s">
        <v>156</v>
      </c>
      <c r="D482" s="175" t="s">
        <v>14</v>
      </c>
      <c r="E482" s="6" t="s">
        <v>614</v>
      </c>
      <c r="F482" s="67">
        <v>0</v>
      </c>
      <c r="G482" s="67">
        <v>2.0096189432334193E-2</v>
      </c>
      <c r="H482" s="67">
        <v>7.4999999999999983E-2</v>
      </c>
      <c r="I482" s="67">
        <v>0.14999999999999994</v>
      </c>
      <c r="J482" s="67">
        <v>0.22499999999999995</v>
      </c>
      <c r="K482" s="67">
        <v>0.27990381056766583</v>
      </c>
      <c r="L482" s="67">
        <v>0.3</v>
      </c>
      <c r="M482" s="138" t="str">
        <f t="shared" si="7"/>
        <v>Système d'élevage-Bovin Viande-Standart-FE-%-TEND</v>
      </c>
      <c r="N482">
        <f>MATCH(M482,'[1]Données Agriculture'!$M:$M,FALSE)</f>
        <v>2402</v>
      </c>
      <c r="O482" s="140"/>
    </row>
    <row r="483" spans="1:26" ht="14.25" hidden="1">
      <c r="A483" s="110" t="s">
        <v>143</v>
      </c>
      <c r="B483" s="110" t="s">
        <v>154</v>
      </c>
      <c r="C483" s="147" t="s">
        <v>157</v>
      </c>
      <c r="D483" s="175" t="s">
        <v>14</v>
      </c>
      <c r="E483" s="6" t="s">
        <v>614</v>
      </c>
      <c r="F483" s="67">
        <v>0</v>
      </c>
      <c r="G483" s="67">
        <v>2.679491924311226E-2</v>
      </c>
      <c r="H483" s="67">
        <v>9.9999999999999978E-2</v>
      </c>
      <c r="I483" s="67">
        <v>0.19999999999999996</v>
      </c>
      <c r="J483" s="67">
        <v>0.3</v>
      </c>
      <c r="K483" s="67">
        <v>0.3732050807568878</v>
      </c>
      <c r="L483" s="67">
        <v>0.4</v>
      </c>
      <c r="M483" s="138" t="str">
        <f t="shared" si="7"/>
        <v>Système d'élevage-Bovin Viande-Standart-FE-pature+-%-TEND</v>
      </c>
      <c r="N483">
        <f>MATCH(M483,'[1]Données Agriculture'!$M:$M,FALSE)</f>
        <v>2407</v>
      </c>
      <c r="O483" s="140"/>
    </row>
    <row r="484" spans="1:26" ht="14.25" hidden="1">
      <c r="A484" s="110" t="s">
        <v>143</v>
      </c>
      <c r="B484" s="110" t="s">
        <v>178</v>
      </c>
      <c r="C484" s="151" t="s">
        <v>182</v>
      </c>
      <c r="D484" s="175" t="s">
        <v>180</v>
      </c>
      <c r="E484" s="6" t="s">
        <v>614</v>
      </c>
      <c r="F484" s="8">
        <v>0</v>
      </c>
      <c r="G484" s="8">
        <v>0</v>
      </c>
      <c r="H484" s="8">
        <v>0</v>
      </c>
      <c r="I484" s="8">
        <v>0</v>
      </c>
      <c r="J484" s="8">
        <v>0</v>
      </c>
      <c r="K484" s="8">
        <v>0</v>
      </c>
      <c r="L484" s="8">
        <v>0</v>
      </c>
      <c r="M484" s="138" t="str">
        <f t="shared" si="7"/>
        <v>Système d'élevage-Contrôle export poulet-Exportations de viande de poulet-kt-TEND</v>
      </c>
      <c r="N484">
        <f>MATCH(M484,'[1]Données Agriculture'!$M:$M,FALSE)</f>
        <v>2412</v>
      </c>
      <c r="O484" s="140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 spans="1:26" ht="14.25" hidden="1">
      <c r="A485" s="110" t="s">
        <v>143</v>
      </c>
      <c r="B485" s="110" t="s">
        <v>178</v>
      </c>
      <c r="C485" s="151" t="s">
        <v>179</v>
      </c>
      <c r="D485" s="175" t="s">
        <v>180</v>
      </c>
      <c r="E485" s="6" t="s">
        <v>614</v>
      </c>
      <c r="F485" s="8">
        <v>371.32091219999995</v>
      </c>
      <c r="G485" s="8">
        <v>363.58570132010027</v>
      </c>
      <c r="H485" s="8">
        <v>342.86594724010394</v>
      </c>
      <c r="I485" s="8">
        <v>315.5399614354165</v>
      </c>
      <c r="J485" s="8">
        <v>289.34295478593708</v>
      </c>
      <c r="K485" s="8">
        <v>270.88115901635751</v>
      </c>
      <c r="L485" s="8">
        <v>264.27492729166613</v>
      </c>
      <c r="M485" s="138" t="str">
        <f t="shared" si="7"/>
        <v>Système d'élevage-Contrôle export poulet-Production poulet export-kt-TEND</v>
      </c>
      <c r="N485">
        <f>MATCH(M485,'[1]Données Agriculture'!$M:$M,FALSE)</f>
        <v>2417</v>
      </c>
      <c r="O485" s="140"/>
    </row>
    <row r="486" spans="1:26" ht="14.25" hidden="1">
      <c r="A486" s="110" t="s">
        <v>143</v>
      </c>
      <c r="B486" s="110" t="s">
        <v>172</v>
      </c>
      <c r="C486" s="147" t="s">
        <v>176</v>
      </c>
      <c r="D486" s="175" t="s">
        <v>14</v>
      </c>
      <c r="E486" s="6" t="s">
        <v>614</v>
      </c>
      <c r="F486" s="67">
        <v>6.9999999999999993E-3</v>
      </c>
      <c r="G486" s="67">
        <v>7.2344555433772311E-3</v>
      </c>
      <c r="H486" s="67">
        <v>7.8749999999999983E-3</v>
      </c>
      <c r="I486" s="67">
        <v>8.7499999999999991E-3</v>
      </c>
      <c r="J486" s="67">
        <v>9.6249999999999981E-3</v>
      </c>
      <c r="K486" s="67">
        <v>1.0265544456622767E-2</v>
      </c>
      <c r="L486" s="67">
        <v>1.0499999999999999E-2</v>
      </c>
      <c r="M486" s="138" t="str">
        <f t="shared" si="7"/>
        <v>Système d'élevage-Porcins-Porc engraissement bio plein air-%-TEND</v>
      </c>
      <c r="N486">
        <f>MATCH(M486,'[1]Données Agriculture'!$M:$M,FALSE)</f>
        <v>2422</v>
      </c>
      <c r="O486" s="140"/>
      <c r="P486" s="109"/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</row>
    <row r="487" spans="1:26" ht="14.25" hidden="1">
      <c r="A487" s="110" t="s">
        <v>143</v>
      </c>
      <c r="B487" s="110" t="s">
        <v>172</v>
      </c>
      <c r="C487" s="147" t="s">
        <v>175</v>
      </c>
      <c r="D487" s="175" t="s">
        <v>14</v>
      </c>
      <c r="E487" s="6" t="s">
        <v>614</v>
      </c>
      <c r="F487" s="67">
        <v>1.2E-2</v>
      </c>
      <c r="G487" s="67">
        <v>1.2401923788646685E-2</v>
      </c>
      <c r="H487" s="67">
        <v>1.35E-2</v>
      </c>
      <c r="I487" s="67">
        <v>1.4999999999999999E-2</v>
      </c>
      <c r="J487" s="67">
        <v>1.6499999999999997E-2</v>
      </c>
      <c r="K487" s="67">
        <v>1.7598076211353314E-2</v>
      </c>
      <c r="L487" s="67">
        <v>1.7999999999999999E-2</v>
      </c>
      <c r="M487" s="138" t="str">
        <f t="shared" si="7"/>
        <v>Système d'élevage-Porcins-Porc engraissement bio sous bâtiment-%-TEND</v>
      </c>
      <c r="N487">
        <f>MATCH(M487,'[1]Données Agriculture'!$M:$M,FALSE)</f>
        <v>2427</v>
      </c>
      <c r="O487" s="140"/>
    </row>
    <row r="488" spans="1:26" ht="14.25" hidden="1">
      <c r="A488" s="110" t="s">
        <v>143</v>
      </c>
      <c r="B488" s="110" t="s">
        <v>172</v>
      </c>
      <c r="C488" s="147" t="s">
        <v>173</v>
      </c>
      <c r="D488" s="175" t="s">
        <v>14</v>
      </c>
      <c r="E488" s="6" t="s">
        <v>614</v>
      </c>
      <c r="F488" s="67">
        <v>0.96</v>
      </c>
      <c r="G488" s="67">
        <v>0.95732050807568869</v>
      </c>
      <c r="H488" s="67">
        <v>0.95</v>
      </c>
      <c r="I488" s="67">
        <v>0.94000000000000006</v>
      </c>
      <c r="J488" s="67">
        <v>0.93</v>
      </c>
      <c r="K488" s="67">
        <v>0.92267949192431131</v>
      </c>
      <c r="L488" s="67">
        <v>0.92</v>
      </c>
      <c r="M488" s="138" t="str">
        <f t="shared" si="7"/>
        <v>Système d'élevage-Porcins-Porc engraissement conventionnel-%-TEND</v>
      </c>
      <c r="N488">
        <f>MATCH(M488,'[1]Données Agriculture'!$M:$M,FALSE)</f>
        <v>2432</v>
      </c>
      <c r="O488" s="140"/>
      <c r="P488" s="66"/>
    </row>
    <row r="489" spans="1:26" ht="14.25" hidden="1">
      <c r="A489" s="110" t="s">
        <v>143</v>
      </c>
      <c r="B489" s="110" t="s">
        <v>172</v>
      </c>
      <c r="C489" s="147" t="s">
        <v>174</v>
      </c>
      <c r="D489" s="175" t="s">
        <v>14</v>
      </c>
      <c r="E489" s="6" t="s">
        <v>614</v>
      </c>
      <c r="F489" s="67">
        <v>0.02</v>
      </c>
      <c r="G489" s="67">
        <v>2.200961894323342E-2</v>
      </c>
      <c r="H489" s="67">
        <v>2.75E-2</v>
      </c>
      <c r="I489" s="67">
        <v>3.4999999999999996E-2</v>
      </c>
      <c r="J489" s="67">
        <v>4.2499999999999996E-2</v>
      </c>
      <c r="K489" s="67">
        <v>4.799038105676659E-2</v>
      </c>
      <c r="L489" s="67">
        <v>0.05</v>
      </c>
      <c r="M489" s="138" t="str">
        <f t="shared" si="7"/>
        <v>Système d'élevage-Porcins-Porc engraissement conventionnel amélioré-%-TEND</v>
      </c>
      <c r="N489">
        <f>MATCH(M489,'[1]Données Agriculture'!$M:$M,FALSE)</f>
        <v>2437</v>
      </c>
      <c r="O489" s="140"/>
    </row>
    <row r="490" spans="1:26" ht="14.25" hidden="1">
      <c r="A490" s="110" t="s">
        <v>143</v>
      </c>
      <c r="B490" s="110" t="s">
        <v>172</v>
      </c>
      <c r="C490" s="147" t="s">
        <v>177</v>
      </c>
      <c r="D490" s="175" t="s">
        <v>14</v>
      </c>
      <c r="E490" s="6" t="s">
        <v>614</v>
      </c>
      <c r="F490" s="67">
        <v>1E-3</v>
      </c>
      <c r="G490" s="67">
        <v>1.0334936490538904E-3</v>
      </c>
      <c r="H490" s="67">
        <v>1.1249999999999999E-3</v>
      </c>
      <c r="I490" s="67">
        <v>1.2499999999999998E-3</v>
      </c>
      <c r="J490" s="67">
        <v>1.3749999999999999E-3</v>
      </c>
      <c r="K490" s="67">
        <v>1.4665063509461096E-3</v>
      </c>
      <c r="L490" s="67">
        <v>1.5E-3</v>
      </c>
      <c r="M490" s="138" t="str">
        <f t="shared" si="7"/>
        <v>Système d'élevage-Porcins-Porc extensif lourd (type porc noir gascon)-%-TEND</v>
      </c>
      <c r="N490">
        <f>MATCH(M490,'[1]Données Agriculture'!$M:$M,FALSE)</f>
        <v>2442</v>
      </c>
      <c r="O490" s="140"/>
      <c r="P490" s="109"/>
    </row>
    <row r="491" spans="1:26" ht="14.25" hidden="1">
      <c r="A491" s="110" t="s">
        <v>143</v>
      </c>
      <c r="B491" s="110" t="s">
        <v>159</v>
      </c>
      <c r="C491" s="147" t="s">
        <v>164</v>
      </c>
      <c r="D491" s="175" t="s">
        <v>14</v>
      </c>
      <c r="E491" s="6" t="s">
        <v>614</v>
      </c>
      <c r="F491" s="67">
        <v>7.0000000000000007E-2</v>
      </c>
      <c r="G491" s="67">
        <v>7.5358983848622454E-2</v>
      </c>
      <c r="H491" s="67">
        <v>0.09</v>
      </c>
      <c r="I491" s="67">
        <v>0.10999999999999999</v>
      </c>
      <c r="J491" s="67">
        <v>0.13</v>
      </c>
      <c r="K491" s="67">
        <v>0.14464101615137753</v>
      </c>
      <c r="L491" s="67">
        <v>0.15</v>
      </c>
      <c r="M491" s="138" t="str">
        <f t="shared" si="7"/>
        <v>Système d'élevage-Poules Pondeuses-Poules bio-%-TEND</v>
      </c>
      <c r="N491">
        <f>MATCH(M491,'[1]Données Agriculture'!$M:$M,FALSE)</f>
        <v>2447</v>
      </c>
      <c r="O491" s="140"/>
    </row>
    <row r="492" spans="1:26" ht="14.25" hidden="1">
      <c r="A492" s="110" t="s">
        <v>143</v>
      </c>
      <c r="B492" s="110" t="s">
        <v>159</v>
      </c>
      <c r="C492" s="147" t="s">
        <v>163</v>
      </c>
      <c r="D492" s="175" t="s">
        <v>14</v>
      </c>
      <c r="E492" s="6" t="s">
        <v>614</v>
      </c>
      <c r="F492" s="67">
        <v>6.6666666666666666E-2</v>
      </c>
      <c r="G492" s="67">
        <v>7.1132486540518708E-2</v>
      </c>
      <c r="H492" s="67">
        <v>8.3333333333333329E-2</v>
      </c>
      <c r="I492" s="67">
        <v>9.9999999999999978E-2</v>
      </c>
      <c r="J492" s="67">
        <v>0.11666666666666665</v>
      </c>
      <c r="K492" s="67">
        <v>0.12886751345948128</v>
      </c>
      <c r="L492" s="67">
        <v>0.13333333333333333</v>
      </c>
      <c r="M492" s="138" t="str">
        <f t="shared" si="7"/>
        <v>Système d'élevage-Poules Pondeuses-Poules label-%-TEND</v>
      </c>
      <c r="N492">
        <f>MATCH(M492,'[1]Données Agriculture'!$M:$M,FALSE)</f>
        <v>2452</v>
      </c>
      <c r="O492" s="140"/>
    </row>
    <row r="493" spans="1:26" ht="14.25" hidden="1">
      <c r="A493" s="110" t="s">
        <v>143</v>
      </c>
      <c r="B493" s="110" t="s">
        <v>159</v>
      </c>
      <c r="C493" s="147" t="s">
        <v>162</v>
      </c>
      <c r="D493" s="175" t="s">
        <v>14</v>
      </c>
      <c r="E493" s="6" t="s">
        <v>614</v>
      </c>
      <c r="F493" s="67">
        <v>3.3333333333333333E-2</v>
      </c>
      <c r="G493" s="67">
        <v>3.5566243270259354E-2</v>
      </c>
      <c r="H493" s="67">
        <v>4.1666666666666664E-2</v>
      </c>
      <c r="I493" s="67">
        <v>4.9999999999999989E-2</v>
      </c>
      <c r="J493" s="67">
        <v>5.8333333333333327E-2</v>
      </c>
      <c r="K493" s="67">
        <v>6.4433756729740638E-2</v>
      </c>
      <c r="L493" s="67">
        <v>6.6666666666666666E-2</v>
      </c>
      <c r="M493" s="138" t="str">
        <f t="shared" si="7"/>
        <v>Système d'élevage-Poules Pondeuses-Poules plein air standard-%-TEND</v>
      </c>
      <c r="N493">
        <f>MATCH(M493,'[1]Données Agriculture'!$M:$M,FALSE)</f>
        <v>2457</v>
      </c>
      <c r="O493" s="140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 spans="1:26" ht="14.25" hidden="1">
      <c r="A494" s="110" t="s">
        <v>143</v>
      </c>
      <c r="B494" s="110" t="s">
        <v>159</v>
      </c>
      <c r="C494" s="147" t="s">
        <v>161</v>
      </c>
      <c r="D494" s="175" t="s">
        <v>14</v>
      </c>
      <c r="E494" s="6" t="s">
        <v>614</v>
      </c>
      <c r="F494" s="67">
        <v>0</v>
      </c>
      <c r="G494" s="67">
        <v>2.6125046262034452E-2</v>
      </c>
      <c r="H494" s="67">
        <v>9.7499999999999976E-2</v>
      </c>
      <c r="I494" s="67">
        <v>0.19499999999999995</v>
      </c>
      <c r="J494" s="67">
        <v>0.29249999999999998</v>
      </c>
      <c r="K494" s="67">
        <v>0.36387495373796558</v>
      </c>
      <c r="L494" s="67">
        <v>0.39</v>
      </c>
      <c r="M494" s="138" t="str">
        <f t="shared" si="7"/>
        <v>Système d'élevage-Poules Pondeuses-Poules standard au sol-%-TEND</v>
      </c>
      <c r="N494">
        <f>MATCH(M494,'[1]Données Agriculture'!$M:$M,FALSE)</f>
        <v>2462</v>
      </c>
      <c r="O494" s="140"/>
    </row>
    <row r="495" spans="1:26" ht="14.25" hidden="1">
      <c r="A495" s="110" t="s">
        <v>143</v>
      </c>
      <c r="B495" s="110" t="s">
        <v>159</v>
      </c>
      <c r="C495" s="147" t="s">
        <v>160</v>
      </c>
      <c r="D495" s="175" t="s">
        <v>14</v>
      </c>
      <c r="E495" s="6" t="s">
        <v>614</v>
      </c>
      <c r="F495" s="67">
        <v>0.83</v>
      </c>
      <c r="G495" s="67">
        <v>0.79181724007856502</v>
      </c>
      <c r="H495" s="67">
        <v>0.6875</v>
      </c>
      <c r="I495" s="67">
        <v>0.54500000000000015</v>
      </c>
      <c r="J495" s="67">
        <v>0.40250000000000008</v>
      </c>
      <c r="K495" s="67">
        <v>0.29818275992143495</v>
      </c>
      <c r="L495" s="67">
        <v>0.26</v>
      </c>
      <c r="M495" s="138" t="str">
        <f t="shared" si="7"/>
        <v>Système d'élevage-Poules Pondeuses-Poules standard en cage-%-TEND</v>
      </c>
      <c r="N495">
        <f>MATCH(M495,'[1]Données Agriculture'!$M:$M,FALSE)</f>
        <v>2467</v>
      </c>
      <c r="O495" s="140"/>
      <c r="P495" s="109"/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</row>
    <row r="496" spans="1:26" ht="14.25" hidden="1">
      <c r="A496" s="110" t="s">
        <v>143</v>
      </c>
      <c r="B496" s="110" t="s">
        <v>166</v>
      </c>
      <c r="C496" s="147" t="s">
        <v>170</v>
      </c>
      <c r="D496" s="175" t="s">
        <v>14</v>
      </c>
      <c r="E496" s="6" t="s">
        <v>614</v>
      </c>
      <c r="F496" s="67">
        <v>7.0000000000000007E-2</v>
      </c>
      <c r="G496" s="67">
        <v>7.5358983848622454E-2</v>
      </c>
      <c r="H496" s="67">
        <v>0.09</v>
      </c>
      <c r="I496" s="67">
        <v>0.10999999999999999</v>
      </c>
      <c r="J496" s="67">
        <v>0.13</v>
      </c>
      <c r="K496" s="67">
        <v>0.14464101615137753</v>
      </c>
      <c r="L496" s="67">
        <v>0.15</v>
      </c>
      <c r="M496" s="138" t="str">
        <f t="shared" si="7"/>
        <v>Système d'élevage-Poulets de Chair-Poulet AB-%-TEND</v>
      </c>
      <c r="N496">
        <f>MATCH(M496,'[1]Données Agriculture'!$M:$M,FALSE)</f>
        <v>2472</v>
      </c>
      <c r="O496" s="140"/>
    </row>
    <row r="497" spans="1:26" ht="14.25" hidden="1">
      <c r="A497" s="110" t="s">
        <v>143</v>
      </c>
      <c r="B497" s="110" t="s">
        <v>166</v>
      </c>
      <c r="C497" s="147" t="s">
        <v>168</v>
      </c>
      <c r="D497" s="175" t="s">
        <v>14</v>
      </c>
      <c r="E497" s="6" t="s">
        <v>614</v>
      </c>
      <c r="F497" s="67">
        <v>0.1</v>
      </c>
      <c r="G497" s="67">
        <v>9.665063509461097E-2</v>
      </c>
      <c r="H497" s="67">
        <v>8.7500000000000008E-2</v>
      </c>
      <c r="I497" s="67">
        <v>7.5000000000000011E-2</v>
      </c>
      <c r="J497" s="67">
        <v>6.25E-2</v>
      </c>
      <c r="K497" s="67">
        <v>5.3349364905389031E-2</v>
      </c>
      <c r="L497" s="67">
        <v>0.05</v>
      </c>
      <c r="M497" s="138" t="str">
        <f t="shared" si="7"/>
        <v>Système d'élevage-Poulets de Chair-Poulet certifié-%-TEND</v>
      </c>
      <c r="N497">
        <f>MATCH(M497,'[1]Données Agriculture'!$M:$M,FALSE)</f>
        <v>2477</v>
      </c>
      <c r="O497" s="140"/>
      <c r="P497" s="66"/>
    </row>
    <row r="498" spans="1:26" ht="14.25" hidden="1">
      <c r="A498" s="110" t="s">
        <v>143</v>
      </c>
      <c r="B498" s="110" t="s">
        <v>166</v>
      </c>
      <c r="C498" s="147" t="s">
        <v>171</v>
      </c>
      <c r="D498" s="175" t="s">
        <v>14</v>
      </c>
      <c r="E498" s="6" t="s">
        <v>614</v>
      </c>
      <c r="F498" s="67">
        <v>0.3</v>
      </c>
      <c r="G498" s="67">
        <v>0.29665063509461098</v>
      </c>
      <c r="H498" s="67">
        <v>0.28749999999999998</v>
      </c>
      <c r="I498" s="67">
        <v>0.27500000000000002</v>
      </c>
      <c r="J498" s="67">
        <v>0.26250000000000001</v>
      </c>
      <c r="K498" s="67">
        <v>0.25334936490538901</v>
      </c>
      <c r="L498" s="67">
        <v>0.25</v>
      </c>
      <c r="M498" s="138" t="str">
        <f t="shared" si="7"/>
        <v>Système d'élevage-Poulets de Chair-Poulet Export-%-TEND</v>
      </c>
      <c r="N498">
        <f>MATCH(M498,'[1]Données Agriculture'!$M:$M,FALSE)</f>
        <v>2482</v>
      </c>
      <c r="O498" s="140"/>
    </row>
    <row r="499" spans="1:26" ht="14.25" hidden="1">
      <c r="A499" s="110" t="s">
        <v>143</v>
      </c>
      <c r="B499" s="110" t="s">
        <v>166</v>
      </c>
      <c r="C499" s="147" t="s">
        <v>169</v>
      </c>
      <c r="D499" s="175" t="s">
        <v>14</v>
      </c>
      <c r="E499" s="6" t="s">
        <v>614</v>
      </c>
      <c r="F499" s="67">
        <v>0.15</v>
      </c>
      <c r="G499" s="67">
        <v>0.15334936490538903</v>
      </c>
      <c r="H499" s="67">
        <v>0.16250000000000001</v>
      </c>
      <c r="I499" s="67">
        <v>0.17499999999999999</v>
      </c>
      <c r="J499" s="67">
        <v>0.1875</v>
      </c>
      <c r="K499" s="67">
        <v>0.19665063509461098</v>
      </c>
      <c r="L499" s="67">
        <v>0.2</v>
      </c>
      <c r="M499" s="138" t="str">
        <f t="shared" si="7"/>
        <v>Système d'élevage-Poulets de Chair-Poulet label-%-TEND</v>
      </c>
      <c r="N499">
        <f>MATCH(M499,'[1]Données Agriculture'!$M:$M,FALSE)</f>
        <v>2487</v>
      </c>
      <c r="O499" s="140"/>
    </row>
    <row r="500" spans="1:26" ht="14.25" hidden="1">
      <c r="A500" s="110" t="s">
        <v>143</v>
      </c>
      <c r="B500" s="110" t="s">
        <v>166</v>
      </c>
      <c r="C500" s="147" t="s">
        <v>167</v>
      </c>
      <c r="D500" s="175" t="s">
        <v>14</v>
      </c>
      <c r="E500" s="6" t="s">
        <v>614</v>
      </c>
      <c r="F500" s="67">
        <v>0.38</v>
      </c>
      <c r="G500" s="67">
        <v>0.37799038105676658</v>
      </c>
      <c r="H500" s="67">
        <v>0.3725</v>
      </c>
      <c r="I500" s="67">
        <v>0.36499999999999999</v>
      </c>
      <c r="J500" s="67">
        <v>0.35749999999999998</v>
      </c>
      <c r="K500" s="67">
        <v>0.3520096189432334</v>
      </c>
      <c r="L500" s="67">
        <v>0.35</v>
      </c>
      <c r="M500" s="138" t="str">
        <f t="shared" si="7"/>
        <v>Système d'élevage-Poulets de Chair-Poulet standard-%-TEND</v>
      </c>
      <c r="N500">
        <f>MATCH(M500,'[1]Données Agriculture'!$M:$M,FALSE)</f>
        <v>2492</v>
      </c>
      <c r="O500" s="140"/>
    </row>
    <row r="501" spans="1:26" ht="14.25" hidden="1">
      <c r="A501" s="110" t="s">
        <v>143</v>
      </c>
      <c r="B501" s="110" t="s">
        <v>183</v>
      </c>
      <c r="C501" s="151" t="s">
        <v>188</v>
      </c>
      <c r="D501" s="175" t="s">
        <v>635</v>
      </c>
      <c r="E501" s="6" t="s">
        <v>614</v>
      </c>
      <c r="F501" s="9">
        <v>8.6769274745818379</v>
      </c>
      <c r="G501" s="9">
        <v>8.6707010250279364</v>
      </c>
      <c r="H501" s="9">
        <v>8.6536900484959176</v>
      </c>
      <c r="I501" s="9">
        <v>8.6304526224099991</v>
      </c>
      <c r="J501" s="9">
        <v>8.6072151963240806</v>
      </c>
      <c r="K501" s="9">
        <v>8.5902042197920618</v>
      </c>
      <c r="L501" s="9">
        <v>8.5839777702381639</v>
      </c>
      <c r="M501" s="138" t="str">
        <f t="shared" si="7"/>
        <v>Système d'élevage-Productivité animale-Alimentation vaches allaitantes-kg MS (fourrages + concentrés) / vache présente*-TEND</v>
      </c>
      <c r="N501">
        <f>MATCH(M501,'[1]Données Agriculture'!$M:$M,FALSE)</f>
        <v>2497</v>
      </c>
      <c r="O501" s="140"/>
    </row>
    <row r="502" spans="1:26" ht="14.25" hidden="1">
      <c r="A502" s="110" t="s">
        <v>143</v>
      </c>
      <c r="B502" s="110" t="s">
        <v>183</v>
      </c>
      <c r="C502" s="151" t="s">
        <v>186</v>
      </c>
      <c r="D502" s="175" t="s">
        <v>187</v>
      </c>
      <c r="E502" s="6" t="s">
        <v>614</v>
      </c>
      <c r="F502" s="9">
        <v>11.386722973139035</v>
      </c>
      <c r="G502" s="9">
        <v>11.395116481591945</v>
      </c>
      <c r="H502" s="9">
        <v>11.418047973139032</v>
      </c>
      <c r="I502" s="9">
        <v>11.449372973139033</v>
      </c>
      <c r="J502" s="9">
        <v>11.480697973139037</v>
      </c>
      <c r="K502" s="9">
        <v>11.50362946468613</v>
      </c>
      <c r="L502" s="9">
        <v>11.512022973139034</v>
      </c>
      <c r="M502" s="138" t="str">
        <f t="shared" si="7"/>
        <v>Système d'élevage-Productivité animale-Alimentation vaches laitières-kg MS (fourrages + concentrés) / vache présente et par an-TEND</v>
      </c>
      <c r="N502">
        <f>MATCH(M502,'[1]Données Agriculture'!$M:$M,FALSE)</f>
        <v>2502</v>
      </c>
      <c r="O502" s="140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 spans="1:26" ht="14.25" hidden="1">
      <c r="A503" s="110" t="s">
        <v>143</v>
      </c>
      <c r="B503" s="110" t="s">
        <v>183</v>
      </c>
      <c r="C503" s="151" t="s">
        <v>185</v>
      </c>
      <c r="D503" s="175" t="s">
        <v>184</v>
      </c>
      <c r="E503" s="6" t="s">
        <v>614</v>
      </c>
      <c r="F503" s="9">
        <v>3.3893749999999998</v>
      </c>
      <c r="G503" s="9">
        <v>3.3900239394504186</v>
      </c>
      <c r="H503" s="9">
        <v>3.3917968749999998</v>
      </c>
      <c r="I503" s="9">
        <v>3.3942187500000003</v>
      </c>
      <c r="J503" s="9">
        <v>3.3966406249999994</v>
      </c>
      <c r="K503" s="9">
        <v>3.3984135605495811</v>
      </c>
      <c r="L503" s="9">
        <v>3.3990625000000003</v>
      </c>
      <c r="M503" s="138" t="str">
        <f t="shared" si="7"/>
        <v>Système d'élevage-Productivité animale-Indice de consommation porc-kg grain/kg carcasse-TEND</v>
      </c>
      <c r="N503">
        <f>MATCH(M503,'[1]Données Agriculture'!$M:$M,FALSE)</f>
        <v>2507</v>
      </c>
      <c r="O503" s="140"/>
    </row>
    <row r="504" spans="1:26" ht="14.25" hidden="1">
      <c r="A504" s="110" t="s">
        <v>143</v>
      </c>
      <c r="B504" s="110" t="s">
        <v>183</v>
      </c>
      <c r="C504" s="151" t="s">
        <v>136</v>
      </c>
      <c r="D504" s="175" t="s">
        <v>184</v>
      </c>
      <c r="E504" s="6" t="s">
        <v>614</v>
      </c>
      <c r="F504" s="9">
        <v>2.9588235294117649</v>
      </c>
      <c r="G504" s="9">
        <v>2.9768509934613578</v>
      </c>
      <c r="H504" s="9">
        <v>3.0261029411764704</v>
      </c>
      <c r="I504" s="9">
        <v>3.0933823529411759</v>
      </c>
      <c r="J504" s="9">
        <v>3.1606617647058828</v>
      </c>
      <c r="K504" s="9">
        <v>3.2099137124209944</v>
      </c>
      <c r="L504" s="9">
        <v>3.2279411764705883</v>
      </c>
      <c r="M504" s="138" t="str">
        <f t="shared" si="7"/>
        <v>Système d'élevage-Productivité animale-Indice de consommation poulet de chair-kg grain/kg carcasse-TEND</v>
      </c>
      <c r="N504">
        <f>MATCH(M504,'[1]Données Agriculture'!$M:$M,FALSE)</f>
        <v>2512</v>
      </c>
      <c r="O504" s="140"/>
      <c r="P504" s="66"/>
    </row>
    <row r="505" spans="1:26" ht="14.25" hidden="1">
      <c r="A505" s="110" t="s">
        <v>367</v>
      </c>
      <c r="B505" s="110" t="s">
        <v>383</v>
      </c>
      <c r="C505" s="147" t="s">
        <v>389</v>
      </c>
      <c r="D505" s="175" t="s">
        <v>342</v>
      </c>
      <c r="E505" s="6" t="s">
        <v>614</v>
      </c>
      <c r="F505" s="8">
        <v>5043.381034520221</v>
      </c>
      <c r="G505" s="8">
        <v>5371.4858031196145</v>
      </c>
      <c r="H505" s="8">
        <v>5947.3968404671268</v>
      </c>
      <c r="I505" s="8">
        <v>6021.2515247061165</v>
      </c>
      <c r="J505" s="8">
        <v>5343.6286858780468</v>
      </c>
      <c r="K505" s="8">
        <v>4416.5846770914432</v>
      </c>
      <c r="L505" s="8">
        <v>3993.2119226237719</v>
      </c>
      <c r="M505" s="138" t="str">
        <f t="shared" si="7"/>
        <v>Usages Non alimentaires biomasse-Autres usages-Cultures intermédiaires laissées au champ-kt MS-TEND</v>
      </c>
      <c r="N505">
        <f>MATCH(M505,'[1]Données Agriculture'!$M:$M,FALSE)</f>
        <v>2517</v>
      </c>
      <c r="O505" s="140"/>
    </row>
    <row r="506" spans="1:26" ht="14.25" hidden="1">
      <c r="A506" s="110" t="s">
        <v>367</v>
      </c>
      <c r="B506" s="110" t="s">
        <v>383</v>
      </c>
      <c r="C506" s="147" t="s">
        <v>388</v>
      </c>
      <c r="D506" s="175" t="s">
        <v>342</v>
      </c>
      <c r="E506" s="6" t="s">
        <v>614</v>
      </c>
      <c r="F506" s="8">
        <v>66276.4499956894</v>
      </c>
      <c r="G506" s="8">
        <v>65488.912906558158</v>
      </c>
      <c r="H506" s="8">
        <v>63170.942250059285</v>
      </c>
      <c r="I506" s="8">
        <v>59856.869964836398</v>
      </c>
      <c r="J506" s="8">
        <v>56454.677074655097</v>
      </c>
      <c r="K506" s="8">
        <v>53924.187766172632</v>
      </c>
      <c r="L506" s="8">
        <v>52986.153974896864</v>
      </c>
      <c r="M506" s="138" t="str">
        <f t="shared" si="7"/>
        <v>Usages Non alimentaires biomasse-Autres usages-Résidus de culture laissés au champ-kt MS-TEND</v>
      </c>
      <c r="N506">
        <f>MATCH(M506,'[1]Données Agriculture'!$M:$M,FALSE)</f>
        <v>2522</v>
      </c>
      <c r="O506" s="140"/>
      <c r="P506" s="109"/>
    </row>
    <row r="507" spans="1:26" ht="14.25" hidden="1">
      <c r="A507" s="110" t="s">
        <v>367</v>
      </c>
      <c r="B507" s="110" t="s">
        <v>383</v>
      </c>
      <c r="C507" s="147" t="s">
        <v>386</v>
      </c>
      <c r="D507" s="175" t="s">
        <v>342</v>
      </c>
      <c r="E507" s="6" t="s">
        <v>614</v>
      </c>
      <c r="F507" s="8">
        <v>833.20856386785977</v>
      </c>
      <c r="G507" s="8">
        <v>850.29894007852079</v>
      </c>
      <c r="H507" s="8">
        <v>927.71141843026555</v>
      </c>
      <c r="I507" s="8">
        <v>1059.4958107249879</v>
      </c>
      <c r="J507" s="8">
        <v>1205.7212329450674</v>
      </c>
      <c r="K507" s="8">
        <v>1318.8952806990769</v>
      </c>
      <c r="L507" s="8">
        <v>1362.2554413429286</v>
      </c>
      <c r="M507" s="138" t="str">
        <f t="shared" si="7"/>
        <v>Usages Non alimentaires biomasse-Autres usages-Résidus de culture utilisés comme matériau-kt MS-TEND</v>
      </c>
      <c r="N507">
        <f>MATCH(M507,'[1]Données Agriculture'!$M:$M,FALSE)</f>
        <v>2527</v>
      </c>
      <c r="O507" s="140"/>
    </row>
    <row r="508" spans="1:26" ht="14.25" hidden="1">
      <c r="A508" s="110" t="s">
        <v>367</v>
      </c>
      <c r="B508" s="110" t="s">
        <v>383</v>
      </c>
      <c r="C508" s="147" t="s">
        <v>385</v>
      </c>
      <c r="D508" s="175" t="s">
        <v>342</v>
      </c>
      <c r="E508" s="6" t="s">
        <v>614</v>
      </c>
      <c r="F508" s="8">
        <v>0</v>
      </c>
      <c r="G508" s="8">
        <v>0</v>
      </c>
      <c r="H508" s="8">
        <v>0</v>
      </c>
      <c r="I508" s="8">
        <v>0</v>
      </c>
      <c r="J508" s="8">
        <v>0</v>
      </c>
      <c r="K508" s="8">
        <v>0</v>
      </c>
      <c r="L508" s="8">
        <v>0</v>
      </c>
      <c r="M508" s="138" t="str">
        <f t="shared" si="7"/>
        <v>Usages Non alimentaires biomasse-Autres usages-Résidus de culture utilisés en carburant 2G-kt MS-TEND</v>
      </c>
      <c r="N508">
        <f>MATCH(M508,'[1]Données Agriculture'!$M:$M,FALSE)</f>
        <v>2532</v>
      </c>
      <c r="O508" s="140"/>
    </row>
    <row r="509" spans="1:26" ht="14.25" hidden="1">
      <c r="A509" s="110" t="s">
        <v>367</v>
      </c>
      <c r="B509" s="110" t="s">
        <v>383</v>
      </c>
      <c r="C509" s="147" t="s">
        <v>384</v>
      </c>
      <c r="D509" s="175" t="s">
        <v>342</v>
      </c>
      <c r="E509" s="6" t="s">
        <v>614</v>
      </c>
      <c r="F509" s="8">
        <v>0</v>
      </c>
      <c r="G509" s="8">
        <v>27.243014880888222</v>
      </c>
      <c r="H509" s="8">
        <v>132.41852703314683</v>
      </c>
      <c r="I509" s="8">
        <v>302.18828401751506</v>
      </c>
      <c r="J509" s="8">
        <v>486.46876314614622</v>
      </c>
      <c r="K509" s="8">
        <v>627.54522913848041</v>
      </c>
      <c r="L509" s="8">
        <v>681.12772067146432</v>
      </c>
      <c r="M509" s="138" t="str">
        <f t="shared" si="7"/>
        <v>Usages Non alimentaires biomasse-Autres usages-Résidus de culture utilisés en combustion-kt MS-TEND</v>
      </c>
      <c r="N509">
        <f>MATCH(M509,'[1]Données Agriculture'!$M:$M,FALSE)</f>
        <v>2537</v>
      </c>
      <c r="O509" s="140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  <c r="Z509" s="105"/>
    </row>
    <row r="510" spans="1:26" ht="14.25" hidden="1">
      <c r="A510" s="110" t="s">
        <v>367</v>
      </c>
      <c r="B510" s="110" t="s">
        <v>383</v>
      </c>
      <c r="C510" s="147" t="s">
        <v>387</v>
      </c>
      <c r="D510" s="175" t="s">
        <v>342</v>
      </c>
      <c r="E510" s="6" t="s">
        <v>614</v>
      </c>
      <c r="F510" s="8">
        <v>15605.671778480537</v>
      </c>
      <c r="G510" s="8">
        <v>15251.816469795871</v>
      </c>
      <c r="H510" s="8">
        <v>14286.805475117239</v>
      </c>
      <c r="I510" s="8">
        <v>12972.692085507602</v>
      </c>
      <c r="J510" s="8">
        <v>11663.331609651628</v>
      </c>
      <c r="K510" s="8">
        <v>10707.826442480316</v>
      </c>
      <c r="L510" s="8">
        <v>10358.724047549316</v>
      </c>
      <c r="M510" s="138" t="str">
        <f t="shared" si="7"/>
        <v>Usages Non alimentaires biomasse-Autres usages-Résidus de culture utilisés en litière-kt MS-TEND</v>
      </c>
      <c r="N510">
        <f>MATCH(M510,'[1]Données Agriculture'!$M:$M,FALSE)</f>
        <v>2542</v>
      </c>
      <c r="O510" s="140"/>
    </row>
    <row r="511" spans="1:26" ht="14.25" hidden="1">
      <c r="A511" s="110" t="s">
        <v>367</v>
      </c>
      <c r="B511" s="110" t="s">
        <v>390</v>
      </c>
      <c r="C511" s="147" t="s">
        <v>399</v>
      </c>
      <c r="D511" s="175" t="s">
        <v>180</v>
      </c>
      <c r="E511" s="6" t="s">
        <v>614</v>
      </c>
      <c r="F511" s="8">
        <v>213.89565437089439</v>
      </c>
      <c r="G511" s="8">
        <v>199.60318313750074</v>
      </c>
      <c r="H511" s="8">
        <v>160.55542556215261</v>
      </c>
      <c r="I511" s="8">
        <v>107.21519675341085</v>
      </c>
      <c r="J511" s="8">
        <v>53.874967944669038</v>
      </c>
      <c r="K511" s="8">
        <v>14.827210369320881</v>
      </c>
      <c r="L511" s="8">
        <v>0.53473913592722511</v>
      </c>
      <c r="M511" s="138" t="str">
        <f t="shared" si="7"/>
        <v>Usages Non alimentaires biomasse-Biocarburants-Autres huiles utilisées en production de biocarburant-kt-TEND</v>
      </c>
      <c r="N511">
        <f>MATCH(M511,'[1]Données Agriculture'!$M:$M,FALSE)</f>
        <v>2547</v>
      </c>
      <c r="O511" s="140"/>
      <c r="P511" s="109"/>
      <c r="Q511" s="109"/>
      <c r="R511" s="109"/>
      <c r="S511" s="109"/>
      <c r="T511" s="109"/>
      <c r="U511" s="109"/>
      <c r="V511" s="109"/>
      <c r="W511" s="109"/>
      <c r="X511" s="109"/>
      <c r="Y511" s="109"/>
      <c r="Z511" s="109"/>
    </row>
    <row r="512" spans="1:26" ht="14.25" hidden="1">
      <c r="A512" s="110" t="s">
        <v>367</v>
      </c>
      <c r="B512" s="110" t="s">
        <v>390</v>
      </c>
      <c r="C512" s="147" t="s">
        <v>401</v>
      </c>
      <c r="D512" s="175" t="s">
        <v>180</v>
      </c>
      <c r="E512" s="6" t="s">
        <v>614</v>
      </c>
      <c r="F512" s="8">
        <v>8672.189678153145</v>
      </c>
      <c r="G512" s="8">
        <v>8463.0561182747861</v>
      </c>
      <c r="H512" s="8">
        <v>7891.692607119362</v>
      </c>
      <c r="I512" s="8">
        <v>7111.1955360855791</v>
      </c>
      <c r="J512" s="8">
        <v>6330.698465051797</v>
      </c>
      <c r="K512" s="8">
        <v>5759.3349538963721</v>
      </c>
      <c r="L512" s="8">
        <v>5550.2013940180132</v>
      </c>
      <c r="M512" s="138" t="str">
        <f t="shared" si="7"/>
        <v>Usages Non alimentaires biomasse-Biocarburants-Betterave utilisée en production d'éthanol-kt-TEND</v>
      </c>
      <c r="N512">
        <f>MATCH(M512,'[1]Données Agriculture'!$M:$M,FALSE)</f>
        <v>2552</v>
      </c>
      <c r="O512" s="140"/>
    </row>
    <row r="513" spans="1:26" ht="14.25" hidden="1">
      <c r="A513" s="110" t="s">
        <v>367</v>
      </c>
      <c r="B513" s="110" t="s">
        <v>390</v>
      </c>
      <c r="C513" s="147" t="s">
        <v>391</v>
      </c>
      <c r="D513" s="175" t="s">
        <v>180</v>
      </c>
      <c r="E513" s="6" t="s">
        <v>614</v>
      </c>
      <c r="F513" s="8">
        <v>2327.6880034479682</v>
      </c>
      <c r="G513" s="8">
        <v>2275.7128267183434</v>
      </c>
      <c r="H513" s="8">
        <v>2133.7140031606377</v>
      </c>
      <c r="I513" s="8">
        <v>1939.7400028733068</v>
      </c>
      <c r="J513" s="8">
        <v>1745.7660025859764</v>
      </c>
      <c r="K513" s="8">
        <v>1603.76717902827</v>
      </c>
      <c r="L513" s="8">
        <v>1551.7920022986455</v>
      </c>
      <c r="M513" s="138" t="str">
        <f t="shared" si="7"/>
        <v>Usages Non alimentaires biomasse-Biocarburants-Blé utilisé en production d'éthanol-kt-TEND</v>
      </c>
      <c r="N513">
        <f>MATCH(M513,'[1]Données Agriculture'!$M:$M,FALSE)</f>
        <v>2557</v>
      </c>
      <c r="O513" s="140"/>
      <c r="P513" s="66"/>
    </row>
    <row r="514" spans="1:26" ht="14.25" hidden="1">
      <c r="A514" s="110" t="s">
        <v>367</v>
      </c>
      <c r="B514" s="110" t="s">
        <v>390</v>
      </c>
      <c r="C514" s="147" t="s">
        <v>396</v>
      </c>
      <c r="D514" s="175" t="s">
        <v>180</v>
      </c>
      <c r="E514" s="6" t="s">
        <v>614</v>
      </c>
      <c r="F514" s="8">
        <v>1319.7652230776089</v>
      </c>
      <c r="G514" s="8">
        <v>1319.7652230776089</v>
      </c>
      <c r="H514" s="8">
        <v>1319.7652230776089</v>
      </c>
      <c r="I514" s="8">
        <v>1319.7652230776089</v>
      </c>
      <c r="J514" s="8">
        <v>1319.7652230776089</v>
      </c>
      <c r="K514" s="8">
        <v>1319.7652230776089</v>
      </c>
      <c r="L514" s="8">
        <v>1319.7652230776089</v>
      </c>
      <c r="M514" s="138" t="str">
        <f t="shared" ref="M514:M577" si="8">A514&amp;"-"&amp;B514&amp;"-"&amp;C514&amp;"-"&amp;D514&amp;"-"&amp;E514</f>
        <v>Usages Non alimentaires biomasse-Biocarburants-Huile de colza utilisée en production de biocarburant-kt-TEND</v>
      </c>
      <c r="N514">
        <f>MATCH(M514,'[1]Données Agriculture'!$M:$M,FALSE)</f>
        <v>2562</v>
      </c>
      <c r="O514" s="140"/>
    </row>
    <row r="515" spans="1:26" ht="14.25" hidden="1">
      <c r="A515" s="110" t="s">
        <v>367</v>
      </c>
      <c r="B515" s="110" t="s">
        <v>390</v>
      </c>
      <c r="C515" s="147" t="s">
        <v>398</v>
      </c>
      <c r="D515" s="175" t="s">
        <v>180</v>
      </c>
      <c r="E515" s="6" t="s">
        <v>614</v>
      </c>
      <c r="F515" s="8">
        <v>256.67478524507328</v>
      </c>
      <c r="G515" s="8">
        <v>239.52381976500089</v>
      </c>
      <c r="H515" s="8">
        <v>192.66651067458315</v>
      </c>
      <c r="I515" s="8">
        <v>128.65823610409305</v>
      </c>
      <c r="J515" s="8">
        <v>64.649961533602891</v>
      </c>
      <c r="K515" s="8">
        <v>17.792652443185091</v>
      </c>
      <c r="L515" s="8">
        <v>0.64168696311270423</v>
      </c>
      <c r="M515" s="138" t="str">
        <f t="shared" si="8"/>
        <v>Usages Non alimentaires biomasse-Biocarburants-Huile de palme utilisée en production de biocarburant-kt-TEND</v>
      </c>
      <c r="N515">
        <f>MATCH(M515,'[1]Données Agriculture'!$M:$M,FALSE)</f>
        <v>2567</v>
      </c>
      <c r="O515" s="140"/>
      <c r="P515" s="109"/>
    </row>
    <row r="516" spans="1:26" ht="14.25" hidden="1">
      <c r="A516" s="110" t="s">
        <v>367</v>
      </c>
      <c r="B516" s="110" t="s">
        <v>390</v>
      </c>
      <c r="C516" s="147" t="s">
        <v>397</v>
      </c>
      <c r="D516" s="175" t="s">
        <v>180</v>
      </c>
      <c r="E516" s="6" t="s">
        <v>614</v>
      </c>
      <c r="F516" s="8">
        <v>0</v>
      </c>
      <c r="G516" s="8">
        <v>0</v>
      </c>
      <c r="H516" s="8">
        <v>0</v>
      </c>
      <c r="I516" s="8">
        <v>0</v>
      </c>
      <c r="J516" s="8">
        <v>0</v>
      </c>
      <c r="K516" s="8">
        <v>0</v>
      </c>
      <c r="L516" s="8">
        <v>0</v>
      </c>
      <c r="M516" s="138" t="str">
        <f t="shared" si="8"/>
        <v>Usages Non alimentaires biomasse-Biocarburants-Huile de palmiste utilisée en production de biocarburant-kt-TEND</v>
      </c>
      <c r="N516">
        <f>MATCH(M516,'[1]Données Agriculture'!$M:$M,FALSE)</f>
        <v>2572</v>
      </c>
      <c r="O516" s="140"/>
    </row>
    <row r="517" spans="1:26" ht="14.25" hidden="1">
      <c r="A517" s="110" t="s">
        <v>367</v>
      </c>
      <c r="B517" s="110" t="s">
        <v>390</v>
      </c>
      <c r="C517" s="147" t="s">
        <v>394</v>
      </c>
      <c r="D517" s="175" t="s">
        <v>180</v>
      </c>
      <c r="E517" s="6" t="s">
        <v>614</v>
      </c>
      <c r="F517" s="8">
        <v>0</v>
      </c>
      <c r="G517" s="8">
        <v>0</v>
      </c>
      <c r="H517" s="8">
        <v>0</v>
      </c>
      <c r="I517" s="8">
        <v>0</v>
      </c>
      <c r="J517" s="8">
        <v>0</v>
      </c>
      <c r="K517" s="8">
        <v>0</v>
      </c>
      <c r="L517" s="8">
        <v>0</v>
      </c>
      <c r="M517" s="138" t="str">
        <f t="shared" si="8"/>
        <v>Usages Non alimentaires biomasse-Biocarburants-Huile de soja utilisée en production de biocarburant-kt-TEND</v>
      </c>
      <c r="N517">
        <f>MATCH(M517,'[1]Données Agriculture'!$M:$M,FALSE)</f>
        <v>2577</v>
      </c>
      <c r="O517" s="140"/>
    </row>
    <row r="518" spans="1:26" ht="14.25" hidden="1">
      <c r="A518" s="110" t="s">
        <v>367</v>
      </c>
      <c r="B518" s="110" t="s">
        <v>390</v>
      </c>
      <c r="C518" s="147" t="s">
        <v>395</v>
      </c>
      <c r="D518" s="175" t="s">
        <v>180</v>
      </c>
      <c r="E518" s="6" t="s">
        <v>614</v>
      </c>
      <c r="F518" s="8">
        <v>110.33531492435276</v>
      </c>
      <c r="G518" s="8">
        <v>110.33531492435276</v>
      </c>
      <c r="H518" s="8">
        <v>110.33531492435276</v>
      </c>
      <c r="I518" s="8">
        <v>110.33531492435276</v>
      </c>
      <c r="J518" s="8">
        <v>110.33531492435276</v>
      </c>
      <c r="K518" s="8">
        <v>110.33531492435276</v>
      </c>
      <c r="L518" s="8">
        <v>110.33531492435276</v>
      </c>
      <c r="M518" s="138" t="str">
        <f t="shared" si="8"/>
        <v>Usages Non alimentaires biomasse-Biocarburants-Huile de tourneseol utilisée en production de biocarburant-kt-TEND</v>
      </c>
      <c r="N518">
        <f>MATCH(M518,'[1]Données Agriculture'!$M:$M,FALSE)</f>
        <v>2582</v>
      </c>
      <c r="O518" s="140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 spans="1:26" ht="14.25" hidden="1">
      <c r="A519" s="110" t="s">
        <v>367</v>
      </c>
      <c r="B519" s="110" t="s">
        <v>390</v>
      </c>
      <c r="C519" s="147" t="s">
        <v>392</v>
      </c>
      <c r="D519" s="175" t="s">
        <v>180</v>
      </c>
      <c r="E519" s="6" t="s">
        <v>614</v>
      </c>
      <c r="F519" s="8">
        <v>224.25168831554853</v>
      </c>
      <c r="G519" s="8">
        <v>220.32285370265262</v>
      </c>
      <c r="H519" s="8">
        <v>209.58907792568576</v>
      </c>
      <c r="I519" s="8">
        <v>194.92646753582298</v>
      </c>
      <c r="J519" s="8">
        <v>180.26385714596017</v>
      </c>
      <c r="K519" s="8">
        <v>169.53008136899331</v>
      </c>
      <c r="L519" s="8">
        <v>165.6012467560974</v>
      </c>
      <c r="M519" s="138" t="str">
        <f t="shared" si="8"/>
        <v>Usages Non alimentaires biomasse-Biocarburants-Maïs utilisé en production d'éthanol-kt-TEND</v>
      </c>
      <c r="N519">
        <f>MATCH(M519,'[1]Données Agriculture'!$M:$M,FALSE)</f>
        <v>2587</v>
      </c>
      <c r="O519" s="140"/>
    </row>
    <row r="520" spans="1:26" ht="14.25" hidden="1">
      <c r="A520" s="110" t="s">
        <v>367</v>
      </c>
      <c r="B520" s="110" t="s">
        <v>390</v>
      </c>
      <c r="C520" s="147" t="s">
        <v>393</v>
      </c>
      <c r="D520" s="175" t="s">
        <v>180</v>
      </c>
      <c r="E520" s="6" t="s">
        <v>614</v>
      </c>
      <c r="F520" s="8">
        <v>108.64157105489997</v>
      </c>
      <c r="G520" s="8">
        <v>106.60384156889735</v>
      </c>
      <c r="H520" s="8">
        <v>101.03666108105698</v>
      </c>
      <c r="I520" s="8">
        <v>93.431751107213984</v>
      </c>
      <c r="J520" s="8">
        <v>85.826841133370976</v>
      </c>
      <c r="K520" s="8">
        <v>80.259660645530602</v>
      </c>
      <c r="L520" s="8">
        <v>78.221931159527983</v>
      </c>
      <c r="M520" s="138" t="str">
        <f t="shared" si="8"/>
        <v>Usages Non alimentaires biomasse-Biocarburants-Pomme de terre utilisée en production d'éthanol-kt-TEND</v>
      </c>
      <c r="N520">
        <f>MATCH(M520,'[1]Données Agriculture'!$M:$M,FALSE)</f>
        <v>2592</v>
      </c>
      <c r="O520" s="140"/>
      <c r="P520" s="109"/>
      <c r="Q520" s="109"/>
      <c r="R520" s="109"/>
      <c r="S520" s="109"/>
      <c r="T520" s="109"/>
      <c r="U520" s="109"/>
      <c r="V520" s="109"/>
      <c r="W520" s="109"/>
      <c r="X520" s="109"/>
      <c r="Y520" s="109"/>
      <c r="Z520" s="109"/>
    </row>
    <row r="521" spans="1:26" ht="14.25" hidden="1">
      <c r="A521" s="110" t="s">
        <v>367</v>
      </c>
      <c r="B521" s="110" t="s">
        <v>390</v>
      </c>
      <c r="C521" s="147" t="s">
        <v>400</v>
      </c>
      <c r="D521" s="175" t="s">
        <v>180</v>
      </c>
      <c r="E521" s="6" t="s">
        <v>614</v>
      </c>
      <c r="F521" s="8">
        <v>1421.7283620552566</v>
      </c>
      <c r="G521" s="8">
        <v>1387.4427750730351</v>
      </c>
      <c r="H521" s="8">
        <v>1293.7728094702836</v>
      </c>
      <c r="I521" s="8">
        <v>1165.8172568853106</v>
      </c>
      <c r="J521" s="8">
        <v>1037.8617043003374</v>
      </c>
      <c r="K521" s="8">
        <v>944.19173869758583</v>
      </c>
      <c r="L521" s="8">
        <v>909.90615171536433</v>
      </c>
      <c r="M521" s="138" t="str">
        <f t="shared" si="8"/>
        <v>Usages Non alimentaires biomasse-Biocarburants-Sucre utilisé en production d'éthanol-kt-TEND</v>
      </c>
      <c r="N521">
        <f>MATCH(M521,'[1]Données Agriculture'!$M:$M,FALSE)</f>
        <v>2597</v>
      </c>
      <c r="O521" s="140"/>
    </row>
    <row r="522" spans="1:26" ht="14.25" hidden="1">
      <c r="A522" s="110" t="s">
        <v>367</v>
      </c>
      <c r="B522" s="110" t="s">
        <v>366</v>
      </c>
      <c r="C522" s="147" t="s">
        <v>370</v>
      </c>
      <c r="D522" s="175" t="s">
        <v>342</v>
      </c>
      <c r="E522" s="6" t="s">
        <v>614</v>
      </c>
      <c r="F522" s="8">
        <v>700.13454971872784</v>
      </c>
      <c r="G522" s="8">
        <v>1039.5697607409436</v>
      </c>
      <c r="H522" s="8">
        <v>2223.5072851961072</v>
      </c>
      <c r="I522" s="8">
        <v>4402.4505867906646</v>
      </c>
      <c r="J522" s="8">
        <v>7158.2808558615479</v>
      </c>
      <c r="K522" s="8">
        <v>9495.9923152693682</v>
      </c>
      <c r="L522" s="8">
        <v>10412.314493767904</v>
      </c>
      <c r="M522" s="138" t="str">
        <f t="shared" si="8"/>
        <v>Usages Non alimentaires biomasse-Méthanisation-CIVE méthanisée-kt MS-TEND</v>
      </c>
      <c r="N522">
        <f>MATCH(M522,'[1]Données Agriculture'!$M:$M,FALSE)</f>
        <v>2602</v>
      </c>
      <c r="O522" s="140"/>
      <c r="P522" s="66"/>
    </row>
    <row r="523" spans="1:26" ht="14.25" hidden="1">
      <c r="A523" s="110" t="s">
        <v>367</v>
      </c>
      <c r="B523" s="110" t="s">
        <v>366</v>
      </c>
      <c r="C523" s="147" t="s">
        <v>372</v>
      </c>
      <c r="D523" s="175" t="s">
        <v>342</v>
      </c>
      <c r="E523" s="6" t="s">
        <v>614</v>
      </c>
      <c r="F523" s="8">
        <v>514.25642212046228</v>
      </c>
      <c r="G523" s="8">
        <v>501.66476262476027</v>
      </c>
      <c r="H523" s="8">
        <v>462.10320900939979</v>
      </c>
      <c r="I523" s="8">
        <v>393.12883704678814</v>
      </c>
      <c r="J523" s="8">
        <v>298.0161272030328</v>
      </c>
      <c r="K523" s="8">
        <v>190.18320889621319</v>
      </c>
      <c r="L523" s="8">
        <v>91.316162427296973</v>
      </c>
      <c r="M523" s="138" t="str">
        <f t="shared" si="8"/>
        <v>Usages Non alimentaires biomasse-Méthanisation-Fourrages méthanisés-kt MS-TEND</v>
      </c>
      <c r="N523">
        <f>MATCH(M523,'[1]Données Agriculture'!$M:$M,FALSE)</f>
        <v>2607</v>
      </c>
      <c r="O523" s="140"/>
    </row>
    <row r="524" spans="1:26" ht="14.25" hidden="1">
      <c r="A524" s="110" t="s">
        <v>367</v>
      </c>
      <c r="B524" s="110" t="s">
        <v>366</v>
      </c>
      <c r="C524" s="147" t="s">
        <v>368</v>
      </c>
      <c r="D524" s="175" t="s">
        <v>342</v>
      </c>
      <c r="E524" s="6" t="s">
        <v>614</v>
      </c>
      <c r="F524" s="8">
        <v>1879.5080948207494</v>
      </c>
      <c r="G524" s="8">
        <v>2614.1960216129901</v>
      </c>
      <c r="H524" s="8">
        <v>4438.0621820438409</v>
      </c>
      <c r="I524" s="8">
        <v>6497.2917517009482</v>
      </c>
      <c r="J524" s="8">
        <v>8059.9088609384744</v>
      </c>
      <c r="K524" s="8">
        <v>8890.5501005301721</v>
      </c>
      <c r="L524" s="8">
        <v>9128.6255669028342</v>
      </c>
      <c r="M524" s="138" t="str">
        <f t="shared" si="8"/>
        <v>Usages Non alimentaires biomasse-Méthanisation-Fumier méthanisé-kt MS-TEND</v>
      </c>
      <c r="N524">
        <f>MATCH(M524,'[1]Données Agriculture'!$M:$M,FALSE)</f>
        <v>2612</v>
      </c>
      <c r="O524" s="140"/>
    </row>
    <row r="525" spans="1:26" ht="14.25" hidden="1">
      <c r="A525" s="110" t="s">
        <v>367</v>
      </c>
      <c r="B525" s="110" t="s">
        <v>366</v>
      </c>
      <c r="C525" s="147" t="s">
        <v>371</v>
      </c>
      <c r="D525" s="175" t="s">
        <v>342</v>
      </c>
      <c r="E525" s="6" t="s">
        <v>614</v>
      </c>
      <c r="F525" s="8">
        <v>0</v>
      </c>
      <c r="G525" s="8">
        <v>166.98378361874185</v>
      </c>
      <c r="H525" s="8">
        <v>699.68856882813634</v>
      </c>
      <c r="I525" s="8">
        <v>1487.1528051871505</v>
      </c>
      <c r="J525" s="8">
        <v>2072.4655592794238</v>
      </c>
      <c r="K525" s="8">
        <v>2306.0599416926066</v>
      </c>
      <c r="L525" s="8">
        <v>2389.8501517499062</v>
      </c>
      <c r="M525" s="138" t="str">
        <f t="shared" si="8"/>
        <v>Usages Non alimentaires biomasse-Méthanisation-Herbe méthanisée-kt MS-TEND</v>
      </c>
      <c r="N525">
        <f>MATCH(M525,'[1]Données Agriculture'!$M:$M,FALSE)</f>
        <v>2617</v>
      </c>
      <c r="O525" s="140"/>
    </row>
    <row r="526" spans="1:26" ht="14.25" hidden="1">
      <c r="A526" s="110" t="s">
        <v>367</v>
      </c>
      <c r="B526" s="110" t="s">
        <v>366</v>
      </c>
      <c r="C526" s="147" t="s">
        <v>369</v>
      </c>
      <c r="D526" s="175" t="s">
        <v>342</v>
      </c>
      <c r="E526" s="6" t="s">
        <v>614</v>
      </c>
      <c r="F526" s="8">
        <v>173.57393623085639</v>
      </c>
      <c r="G526" s="8">
        <v>244.81059145718649</v>
      </c>
      <c r="H526" s="8">
        <v>431.69762131621917</v>
      </c>
      <c r="I526" s="8">
        <v>665.72065456767132</v>
      </c>
      <c r="J526" s="8">
        <v>870.50251815582828</v>
      </c>
      <c r="K526" s="8">
        <v>998.90720868827145</v>
      </c>
      <c r="L526" s="8">
        <v>1040.9026942513065</v>
      </c>
      <c r="M526" s="138" t="str">
        <f t="shared" si="8"/>
        <v>Usages Non alimentaires biomasse-Méthanisation-Lisier méthanisé-kt MS-TEND</v>
      </c>
      <c r="N526">
        <f>MATCH(M526,'[1]Données Agriculture'!$M:$M,FALSE)</f>
        <v>2622</v>
      </c>
      <c r="O526" s="140"/>
    </row>
    <row r="527" spans="1:26" ht="14.25" hidden="1">
      <c r="A527" s="110" t="s">
        <v>367</v>
      </c>
      <c r="B527" s="110" t="s">
        <v>366</v>
      </c>
      <c r="C527" s="147" t="s">
        <v>379</v>
      </c>
      <c r="D527" s="175" t="s">
        <v>237</v>
      </c>
      <c r="E527" s="6" t="s">
        <v>614</v>
      </c>
      <c r="F527" s="8">
        <v>2.3794002658735995</v>
      </c>
      <c r="G527" s="8">
        <v>3.5329674361804897</v>
      </c>
      <c r="H527" s="8">
        <v>7.5565672736661194</v>
      </c>
      <c r="I527" s="8">
        <v>14.961684294702208</v>
      </c>
      <c r="J527" s="8">
        <v>24.327345905836911</v>
      </c>
      <c r="K527" s="8">
        <v>32.272034923519804</v>
      </c>
      <c r="L527" s="8">
        <v>35.38614668392529</v>
      </c>
      <c r="M527" s="138" t="str">
        <f t="shared" si="8"/>
        <v>Usages Non alimentaires biomasse-Méthanisation-Production de biogaz - CIVE-TWh-TEND</v>
      </c>
      <c r="N527">
        <f>MATCH(M527,'[1]Données Agriculture'!$M:$M,FALSE)</f>
        <v>2627</v>
      </c>
      <c r="O527" s="140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 spans="1:26" ht="14.25" hidden="1">
      <c r="A528" s="110" t="s">
        <v>367</v>
      </c>
      <c r="B528" s="110" t="s">
        <v>366</v>
      </c>
      <c r="C528" s="147" t="s">
        <v>378</v>
      </c>
      <c r="D528" s="175" t="s">
        <v>237</v>
      </c>
      <c r="E528" s="6" t="s">
        <v>614</v>
      </c>
      <c r="F528" s="8">
        <v>4.702490909825185</v>
      </c>
      <c r="G528" s="8">
        <v>6.5518769761141717</v>
      </c>
      <c r="H528" s="8">
        <v>11.176751560928832</v>
      </c>
      <c r="I528" s="8">
        <v>16.477554904266977</v>
      </c>
      <c r="J528" s="8">
        <v>20.596510664523525</v>
      </c>
      <c r="K528" s="8">
        <v>22.857690083175001</v>
      </c>
      <c r="L528" s="8">
        <v>23.525228566382395</v>
      </c>
      <c r="M528" s="138" t="str">
        <f t="shared" si="8"/>
        <v>Usages Non alimentaires biomasse-Méthanisation-Production de biogaz - déjections-TWh-TEND</v>
      </c>
      <c r="N528">
        <f>MATCH(M528,'[1]Données Agriculture'!$M:$M,FALSE)</f>
        <v>2632</v>
      </c>
      <c r="O528" s="140"/>
    </row>
    <row r="529" spans="1:26" ht="14.25" hidden="1">
      <c r="A529" s="110" t="s">
        <v>367</v>
      </c>
      <c r="B529" s="110" t="s">
        <v>366</v>
      </c>
      <c r="C529" s="147" t="s">
        <v>382</v>
      </c>
      <c r="D529" s="175" t="s">
        <v>237</v>
      </c>
      <c r="E529" s="6" t="s">
        <v>614</v>
      </c>
      <c r="F529" s="8">
        <v>1.2856411581524401</v>
      </c>
      <c r="G529" s="8">
        <v>1.2541620068948531</v>
      </c>
      <c r="H529" s="8">
        <v>1.1552581149441414</v>
      </c>
      <c r="I529" s="8">
        <v>0.98282217124273774</v>
      </c>
      <c r="J529" s="8">
        <v>0.74504037761080744</v>
      </c>
      <c r="K529" s="8">
        <v>0.4754580602771748</v>
      </c>
      <c r="L529" s="8">
        <v>0.22829042433147492</v>
      </c>
      <c r="M529" s="138" t="str">
        <f t="shared" si="8"/>
        <v>Usages Non alimentaires biomasse-Méthanisation-Production de biogaz - fourrages-TWh-TEND</v>
      </c>
      <c r="N529">
        <f>MATCH(M529,'[1]Données Agriculture'!$M:$M,FALSE)</f>
        <v>2637</v>
      </c>
      <c r="O529" s="140"/>
      <c r="P529" s="105"/>
    </row>
    <row r="530" spans="1:26" ht="14.25" hidden="1">
      <c r="A530" s="110" t="s">
        <v>367</v>
      </c>
      <c r="B530" s="110" t="s">
        <v>366</v>
      </c>
      <c r="C530" s="147" t="s">
        <v>381</v>
      </c>
      <c r="D530" s="175" t="s">
        <v>237</v>
      </c>
      <c r="E530" s="6" t="s">
        <v>614</v>
      </c>
      <c r="F530" s="8">
        <v>0</v>
      </c>
      <c r="G530" s="8">
        <v>0.41745949244361141</v>
      </c>
      <c r="H530" s="8">
        <v>1.7492215620080547</v>
      </c>
      <c r="I530" s="8">
        <v>3.7178823103984375</v>
      </c>
      <c r="J530" s="8">
        <v>5.1811643126916715</v>
      </c>
      <c r="K530" s="8">
        <v>5.7651503154435053</v>
      </c>
      <c r="L530" s="8">
        <v>5.9746258573447966</v>
      </c>
      <c r="M530" s="138" t="str">
        <f t="shared" si="8"/>
        <v>Usages Non alimentaires biomasse-Méthanisation-Production de biogaz - herbe-TWh-TEND</v>
      </c>
      <c r="N530">
        <f>MATCH(M530,'[1]Données Agriculture'!$M:$M,FALSE)</f>
        <v>2642</v>
      </c>
      <c r="O530" s="140"/>
    </row>
    <row r="531" spans="1:26" ht="14.25" hidden="1">
      <c r="A531" s="110" t="s">
        <v>367</v>
      </c>
      <c r="B531" s="110" t="s">
        <v>366</v>
      </c>
      <c r="C531" s="147" t="s">
        <v>380</v>
      </c>
      <c r="D531" s="175" t="s">
        <v>237</v>
      </c>
      <c r="E531" s="6" t="s">
        <v>614</v>
      </c>
      <c r="F531" s="8">
        <v>1.0764908394493538</v>
      </c>
      <c r="G531" s="8">
        <v>1.2219044327742561</v>
      </c>
      <c r="H531" s="8">
        <v>1.7980649777508684</v>
      </c>
      <c r="I531" s="8">
        <v>2.7369007090156545</v>
      </c>
      <c r="J531" s="8">
        <v>3.7600861665743075</v>
      </c>
      <c r="K531" s="8">
        <v>4.5449789192767822</v>
      </c>
      <c r="L531" s="8">
        <v>4.8435752900386282</v>
      </c>
      <c r="M531" s="138" t="str">
        <f t="shared" si="8"/>
        <v>Usages Non alimentaires biomasse-Méthanisation-Production de biogaz - résidus de culture-TWh-TEND</v>
      </c>
      <c r="N531">
        <f>MATCH(M531,'[1]Données Agriculture'!$M:$M,FALSE)</f>
        <v>2647</v>
      </c>
      <c r="O531" s="140"/>
      <c r="P531" s="109"/>
    </row>
    <row r="532" spans="1:26" ht="14.25" hidden="1">
      <c r="A532" s="110" t="s">
        <v>367</v>
      </c>
      <c r="B532" s="110" t="s">
        <v>366</v>
      </c>
      <c r="C532" s="147" t="s">
        <v>376</v>
      </c>
      <c r="D532" s="175" t="s">
        <v>14</v>
      </c>
      <c r="E532" s="6" t="s">
        <v>614</v>
      </c>
      <c r="F532" s="67">
        <v>0</v>
      </c>
      <c r="G532" s="67">
        <v>1.4644660940672622E-2</v>
      </c>
      <c r="H532" s="67">
        <v>4.9999999999999996E-2</v>
      </c>
      <c r="I532" s="67">
        <v>8.5355339059327379E-2</v>
      </c>
      <c r="J532" s="67">
        <v>0.1</v>
      </c>
      <c r="K532" s="67">
        <v>0.1</v>
      </c>
      <c r="L532" s="67">
        <v>0.1</v>
      </c>
      <c r="M532" s="138" t="str">
        <f t="shared" si="8"/>
        <v>Usages Non alimentaires biomasse-Méthanisation-Proportion d'herbe méthanisée-%-TEND</v>
      </c>
      <c r="N532">
        <f>MATCH(M532,'[1]Données Agriculture'!$M:$M,FALSE)</f>
        <v>2672</v>
      </c>
      <c r="O532" s="140"/>
    </row>
    <row r="533" spans="1:26" ht="14.25" hidden="1">
      <c r="A533" s="110" t="s">
        <v>367</v>
      </c>
      <c r="B533" s="110" t="s">
        <v>366</v>
      </c>
      <c r="C533" s="147" t="s">
        <v>375</v>
      </c>
      <c r="D533" s="175" t="s">
        <v>14</v>
      </c>
      <c r="E533" s="6" t="s">
        <v>614</v>
      </c>
      <c r="F533" s="67">
        <v>0.12189999999999999</v>
      </c>
      <c r="G533" s="67">
        <v>0.16215266743296539</v>
      </c>
      <c r="H533" s="67">
        <v>0.27212499999999995</v>
      </c>
      <c r="I533" s="67">
        <v>0.42234999999999995</v>
      </c>
      <c r="J533" s="67">
        <v>0.57257499999999995</v>
      </c>
      <c r="K533" s="67">
        <v>0.68254733256703459</v>
      </c>
      <c r="L533" s="67">
        <v>0.7228</v>
      </c>
      <c r="M533" s="138" t="str">
        <f t="shared" si="8"/>
        <v>Usages Non alimentaires biomasse-Méthanisation-Proportion de CIVE méthanisées-%-TEND</v>
      </c>
      <c r="N533">
        <f>MATCH(M533,'[1]Données Agriculture'!$M:$M,FALSE)</f>
        <v>2652</v>
      </c>
      <c r="O533" s="140"/>
    </row>
    <row r="534" spans="1:26" ht="14.25" hidden="1">
      <c r="A534" s="110" t="s">
        <v>367</v>
      </c>
      <c r="B534" s="110" t="s">
        <v>366</v>
      </c>
      <c r="C534" s="147" t="s">
        <v>373</v>
      </c>
      <c r="D534" s="175" t="s">
        <v>14</v>
      </c>
      <c r="E534" s="6" t="s">
        <v>614</v>
      </c>
      <c r="F534" s="67">
        <v>8.2000000000000003E-2</v>
      </c>
      <c r="G534" s="67">
        <v>0.11669942041983038</v>
      </c>
      <c r="H534" s="67">
        <v>0.21149999999999997</v>
      </c>
      <c r="I534" s="67">
        <v>0.34099999999999997</v>
      </c>
      <c r="J534" s="67">
        <v>0.47049999999999997</v>
      </c>
      <c r="K534" s="67">
        <v>0.56530057958016966</v>
      </c>
      <c r="L534" s="67">
        <v>0.6</v>
      </c>
      <c r="M534" s="138" t="str">
        <f t="shared" si="8"/>
        <v>Usages Non alimentaires biomasse-Méthanisation-Proportion de déjections méthanisées-%-TEND</v>
      </c>
      <c r="N534">
        <f>MATCH(M534,'[1]Données Agriculture'!$M:$M,FALSE)</f>
        <v>2657</v>
      </c>
      <c r="O534" s="140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  <c r="Z534" s="105"/>
    </row>
    <row r="535" spans="1:26" ht="14.25" hidden="1">
      <c r="A535" s="110" t="s">
        <v>367</v>
      </c>
      <c r="B535" s="110" t="s">
        <v>366</v>
      </c>
      <c r="C535" s="147" t="s">
        <v>377</v>
      </c>
      <c r="D535" s="175" t="s">
        <v>14</v>
      </c>
      <c r="E535" s="6" t="s">
        <v>614</v>
      </c>
      <c r="F535" s="67">
        <v>1.2411185524555952E-2</v>
      </c>
      <c r="G535" s="67">
        <v>1.1938812902446777E-2</v>
      </c>
      <c r="H535" s="67">
        <v>1.0593609485766892E-2</v>
      </c>
      <c r="I535" s="67">
        <v>8.5803703004064709E-3</v>
      </c>
      <c r="J535" s="67">
        <v>6.2055927622779771E-3</v>
      </c>
      <c r="K535" s="67">
        <v>3.8308152241494833E-3</v>
      </c>
      <c r="L535" s="67">
        <v>1.8175760387890601E-3</v>
      </c>
      <c r="M535" s="138" t="str">
        <f t="shared" si="8"/>
        <v>Usages Non alimentaires biomasse-Méthanisation-Proportion de fourrages méthanisés-%-TEND</v>
      </c>
      <c r="N535">
        <f>MATCH(M535,'[1]Données Agriculture'!$M:$M,FALSE)</f>
        <v>2662</v>
      </c>
      <c r="O535" s="140"/>
    </row>
    <row r="536" spans="1:26" ht="14.25" hidden="1">
      <c r="A536" s="110" t="s">
        <v>367</v>
      </c>
      <c r="B536" s="110" t="s">
        <v>366</v>
      </c>
      <c r="C536" s="147" t="s">
        <v>374</v>
      </c>
      <c r="D536" s="175" t="s">
        <v>14</v>
      </c>
      <c r="E536" s="6" t="s">
        <v>614</v>
      </c>
      <c r="F536" s="67">
        <v>7.2674006846166917E-3</v>
      </c>
      <c r="G536" s="67">
        <v>8.3508443036210932E-3</v>
      </c>
      <c r="H536" s="67">
        <v>1.2717471512855646E-2</v>
      </c>
      <c r="I536" s="67">
        <v>2.0328683808994448E-2</v>
      </c>
      <c r="J536" s="67">
        <v>2.9406201414719925E-2</v>
      </c>
      <c r="K536" s="67">
        <v>3.6979102435852992E-2</v>
      </c>
      <c r="L536" s="67">
        <v>0.04</v>
      </c>
      <c r="M536" s="138" t="str">
        <f t="shared" si="8"/>
        <v>Usages Non alimentaires biomasse-Méthanisation-Proportion de résidus de culture méthanisés-%-TEND</v>
      </c>
      <c r="N536">
        <f>MATCH(M536,'[1]Données Agriculture'!$M:$M,FALSE)</f>
        <v>2667</v>
      </c>
      <c r="O536" s="140"/>
      <c r="P536" s="109"/>
      <c r="Q536" s="109"/>
      <c r="R536" s="109"/>
      <c r="S536" s="109"/>
      <c r="T536" s="109"/>
      <c r="U536" s="109"/>
      <c r="V536" s="109"/>
      <c r="W536" s="109"/>
      <c r="X536" s="109"/>
      <c r="Y536" s="109"/>
      <c r="Z536" s="109"/>
    </row>
    <row r="537" spans="1:26" ht="14.25" hidden="1">
      <c r="A537" s="110" t="s">
        <v>367</v>
      </c>
      <c r="B537" s="110" t="s">
        <v>366</v>
      </c>
      <c r="C537" s="147" t="s">
        <v>249</v>
      </c>
      <c r="D537" s="175" t="s">
        <v>342</v>
      </c>
      <c r="E537" s="6" t="s">
        <v>614</v>
      </c>
      <c r="F537" s="8">
        <v>605.52604874817746</v>
      </c>
      <c r="G537" s="8">
        <v>687.32118844982392</v>
      </c>
      <c r="H537" s="8">
        <v>1011.4114690719457</v>
      </c>
      <c r="I537" s="8">
        <v>1539.5065256607834</v>
      </c>
      <c r="J537" s="8">
        <v>2115.0482994941835</v>
      </c>
      <c r="K537" s="8">
        <v>2556.5504375691548</v>
      </c>
      <c r="L537" s="8">
        <v>2724.5108826858573</v>
      </c>
      <c r="M537" s="138" t="str">
        <f t="shared" si="8"/>
        <v>Usages Non alimentaires biomasse-Méthanisation-Résidus de culture méthanisés-kt MS-TEND</v>
      </c>
      <c r="N537">
        <f>MATCH(M537,'[1]Données Agriculture'!$M:$M,FALSE)</f>
        <v>2677</v>
      </c>
      <c r="O537" s="140"/>
    </row>
    <row r="538" spans="1:26" ht="14.25" hidden="1">
      <c r="A538" s="110" t="s">
        <v>54</v>
      </c>
      <c r="B538" s="110" t="s">
        <v>86</v>
      </c>
      <c r="C538" s="147" t="s">
        <v>84</v>
      </c>
      <c r="D538" s="175" t="s">
        <v>271</v>
      </c>
      <c r="E538" s="6" t="s">
        <v>614</v>
      </c>
      <c r="F538" s="8">
        <v>177.59899999999999</v>
      </c>
      <c r="G538" s="8">
        <v>178.79911232547684</v>
      </c>
      <c r="H538" s="8">
        <v>182.0778801734692</v>
      </c>
      <c r="I538" s="8">
        <v>186.5567603469384</v>
      </c>
      <c r="J538" s="8">
        <v>191.03564052040761</v>
      </c>
      <c r="K538" s="8">
        <v>194.31440836839997</v>
      </c>
      <c r="L538" s="8">
        <v>195.51452069387682</v>
      </c>
      <c r="M538" s="138" t="str">
        <f t="shared" si="8"/>
        <v>Utilisation du territoire-Détail SAU-Arboriculture-kha-TEND</v>
      </c>
      <c r="N538">
        <f>MATCH(M538,'[1]Données Agriculture'!$M:$M,FALSE)</f>
        <v>2682</v>
      </c>
      <c r="O538" s="140"/>
      <c r="P538" s="66"/>
    </row>
    <row r="539" spans="1:26" ht="14.25" hidden="1">
      <c r="A539" s="110" t="s">
        <v>54</v>
      </c>
      <c r="B539" s="110" t="s">
        <v>86</v>
      </c>
      <c r="C539" s="147" t="s">
        <v>101</v>
      </c>
      <c r="D539" s="175" t="s">
        <v>271</v>
      </c>
      <c r="E539" s="6" t="s">
        <v>614</v>
      </c>
      <c r="F539" s="8">
        <v>431.27159999999998</v>
      </c>
      <c r="G539" s="8">
        <v>447.52017664395834</v>
      </c>
      <c r="H539" s="8">
        <v>491.91211358592966</v>
      </c>
      <c r="I539" s="8">
        <v>552.55262717185929</v>
      </c>
      <c r="J539" s="8">
        <v>613.19314075778902</v>
      </c>
      <c r="K539" s="8">
        <v>657.5850776997604</v>
      </c>
      <c r="L539" s="8">
        <v>673.83365434371876</v>
      </c>
      <c r="M539" s="138" t="str">
        <f t="shared" si="8"/>
        <v>Utilisation du territoire-Détail SAU-Betteraves industrielles-kha-TEND</v>
      </c>
      <c r="N539">
        <f>MATCH(M539,'[1]Données Agriculture'!$M:$M,FALSE)</f>
        <v>2687</v>
      </c>
      <c r="O539" s="140"/>
    </row>
    <row r="540" spans="1:26" ht="14.25" hidden="1">
      <c r="A540" s="110" t="s">
        <v>54</v>
      </c>
      <c r="B540" s="110" t="s">
        <v>86</v>
      </c>
      <c r="C540" s="147" t="s">
        <v>88</v>
      </c>
      <c r="D540" s="175" t="s">
        <v>271</v>
      </c>
      <c r="E540" s="6" t="s">
        <v>614</v>
      </c>
      <c r="F540" s="8">
        <v>279.67879999999997</v>
      </c>
      <c r="G540" s="8">
        <v>277.51633308840667</v>
      </c>
      <c r="H540" s="8">
        <v>271.60836361624717</v>
      </c>
      <c r="I540" s="8">
        <v>263.53792723249433</v>
      </c>
      <c r="J540" s="8">
        <v>255.46749084874153</v>
      </c>
      <c r="K540" s="8">
        <v>249.55952137658204</v>
      </c>
      <c r="L540" s="8">
        <v>247.39705446498871</v>
      </c>
      <c r="M540" s="138" t="str">
        <f t="shared" si="8"/>
        <v>Utilisation du territoire-Détail SAU-blé dur-kha-TEND</v>
      </c>
      <c r="N540">
        <f>MATCH(M540,'[1]Données Agriculture'!$M:$M,FALSE)</f>
        <v>2692</v>
      </c>
      <c r="O540" s="140"/>
      <c r="P540" s="109"/>
    </row>
    <row r="541" spans="1:26" ht="14.25" hidden="1">
      <c r="A541" s="110" t="s">
        <v>54</v>
      </c>
      <c r="B541" s="110" t="s">
        <v>86</v>
      </c>
      <c r="C541" s="147" t="s">
        <v>87</v>
      </c>
      <c r="D541" s="175" t="s">
        <v>271</v>
      </c>
      <c r="E541" s="6" t="s">
        <v>614</v>
      </c>
      <c r="F541" s="8">
        <v>4765.3132000000005</v>
      </c>
      <c r="G541" s="8">
        <v>4728.4679613963635</v>
      </c>
      <c r="H541" s="8">
        <v>4627.8048975142292</v>
      </c>
      <c r="I541" s="8">
        <v>4490.2965950284579</v>
      </c>
      <c r="J541" s="8">
        <v>4352.7882925426866</v>
      </c>
      <c r="K541" s="8">
        <v>4252.1252286605522</v>
      </c>
      <c r="L541" s="8">
        <v>4215.2799900569153</v>
      </c>
      <c r="M541" s="138" t="str">
        <f t="shared" si="8"/>
        <v>Utilisation du territoire-Détail SAU-blé tendre-kha-TEND</v>
      </c>
      <c r="N541">
        <f>MATCH(M541,'[1]Données Agriculture'!$M:$M,FALSE)</f>
        <v>2697</v>
      </c>
      <c r="O541" s="140"/>
    </row>
    <row r="542" spans="1:26" ht="14.25" hidden="1">
      <c r="A542" s="110" t="s">
        <v>54</v>
      </c>
      <c r="B542" s="110" t="s">
        <v>86</v>
      </c>
      <c r="C542" s="147" t="s">
        <v>25</v>
      </c>
      <c r="D542" s="175" t="s">
        <v>271</v>
      </c>
      <c r="E542" s="6" t="s">
        <v>614</v>
      </c>
      <c r="F542" s="8">
        <v>9140.1263999999992</v>
      </c>
      <c r="G542" s="8">
        <v>9041.3690578764745</v>
      </c>
      <c r="H542" s="8">
        <v>8771.5589815745407</v>
      </c>
      <c r="I542" s="8">
        <v>8402.9915631490821</v>
      </c>
      <c r="J542" s="8">
        <v>8034.4241447236245</v>
      </c>
      <c r="K542" s="8">
        <v>7764.6140684216916</v>
      </c>
      <c r="L542" s="8">
        <v>7665.856726298166</v>
      </c>
      <c r="M542" s="138" t="str">
        <f t="shared" si="8"/>
        <v>Utilisation du territoire-Détail SAU-Céréales-kha-TEND</v>
      </c>
      <c r="N542">
        <f>MATCH(M542,'[1]Données Agriculture'!$M:$M,FALSE)</f>
        <v>2702</v>
      </c>
      <c r="O542" s="140"/>
    </row>
    <row r="543" spans="1:26" ht="14.25" hidden="1">
      <c r="A543" s="110" t="s">
        <v>54</v>
      </c>
      <c r="B543" s="110" t="s">
        <v>86</v>
      </c>
      <c r="C543" s="147" t="s">
        <v>636</v>
      </c>
      <c r="D543" s="175" t="s">
        <v>271</v>
      </c>
      <c r="E543" s="6" t="s">
        <v>614</v>
      </c>
      <c r="F543" s="8">
        <v>122.179</v>
      </c>
      <c r="G543" s="8">
        <v>126.78221255974702</v>
      </c>
      <c r="H543" s="8">
        <v>139.35842315101505</v>
      </c>
      <c r="I543" s="8">
        <v>156.53784630203012</v>
      </c>
      <c r="J543" s="8">
        <v>173.71726945304516</v>
      </c>
      <c r="K543" s="8">
        <v>186.29348004431324</v>
      </c>
      <c r="L543" s="8">
        <v>190.89669260406023</v>
      </c>
      <c r="M543" s="138" t="str">
        <f t="shared" si="8"/>
        <v>Utilisation du territoire-Détail SAU-Chanvre-kha-TEND</v>
      </c>
      <c r="N543" t="e">
        <f>MATCH(M543,'[1]Données Agriculture'!$M:$M,FALSE)</f>
        <v>#N/A</v>
      </c>
      <c r="O543" s="140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 spans="1:26" ht="14.25" hidden="1">
      <c r="A544" s="110" t="s">
        <v>54</v>
      </c>
      <c r="B544" s="110" t="s">
        <v>86</v>
      </c>
      <c r="C544" s="147" t="s">
        <v>92</v>
      </c>
      <c r="D544" s="175" t="s">
        <v>271</v>
      </c>
      <c r="E544" s="6" t="s">
        <v>614</v>
      </c>
      <c r="F544" s="8">
        <v>1209.3671999999999</v>
      </c>
      <c r="G544" s="8">
        <v>1194.3801199513407</v>
      </c>
      <c r="H544" s="8">
        <v>1153.4346558013019</v>
      </c>
      <c r="I544" s="8">
        <v>1097.5021116026039</v>
      </c>
      <c r="J544" s="8">
        <v>1041.5695674039057</v>
      </c>
      <c r="K544" s="8">
        <v>1000.6241032538669</v>
      </c>
      <c r="L544" s="8">
        <v>985.6370232052077</v>
      </c>
      <c r="M544" s="138" t="str">
        <f t="shared" si="8"/>
        <v>Utilisation du territoire-Détail SAU-colza-kha-TEND</v>
      </c>
      <c r="N544">
        <f>MATCH(M544,'[1]Données Agriculture'!$M:$M,FALSE)</f>
        <v>2707</v>
      </c>
      <c r="O544" s="140"/>
    </row>
    <row r="545" spans="1:26" ht="14.25" hidden="1">
      <c r="A545" s="110" t="s">
        <v>54</v>
      </c>
      <c r="B545" s="110" t="s">
        <v>86</v>
      </c>
      <c r="C545" s="147" t="s">
        <v>64</v>
      </c>
      <c r="D545" s="175" t="s">
        <v>271</v>
      </c>
      <c r="E545" s="6" t="s">
        <v>614</v>
      </c>
      <c r="F545" s="8">
        <v>4096.5271999999995</v>
      </c>
      <c r="G545" s="8">
        <v>4156.1746987181141</v>
      </c>
      <c r="H545" s="8">
        <v>4319.134695760401</v>
      </c>
      <c r="I545" s="8">
        <v>4541.7421915208024</v>
      </c>
      <c r="J545" s="8">
        <v>4764.3496872812038</v>
      </c>
      <c r="K545" s="8">
        <v>4927.3096843234907</v>
      </c>
      <c r="L545" s="8">
        <v>4986.9571830416053</v>
      </c>
      <c r="M545" s="138" t="str">
        <f t="shared" si="8"/>
        <v>Utilisation du territoire-Détail SAU-Cultures fourragères-kha-TEND</v>
      </c>
      <c r="N545">
        <f>MATCH(M545,'[1]Données Agriculture'!$M:$M,FALSE)</f>
        <v>2712</v>
      </c>
      <c r="O545" s="140"/>
      <c r="P545" s="109"/>
      <c r="Q545" s="109"/>
      <c r="R545" s="109"/>
      <c r="S545" s="109"/>
      <c r="T545" s="109"/>
      <c r="U545" s="109"/>
      <c r="V545" s="109"/>
      <c r="W545" s="109"/>
      <c r="X545" s="109"/>
      <c r="Y545" s="109"/>
      <c r="Z545" s="109"/>
    </row>
    <row r="546" spans="1:26" ht="14.25" hidden="1">
      <c r="A546" s="110" t="s">
        <v>54</v>
      </c>
      <c r="B546" s="110" t="s">
        <v>86</v>
      </c>
      <c r="C546" s="147" t="s">
        <v>67</v>
      </c>
      <c r="D546" s="175" t="s">
        <v>271</v>
      </c>
      <c r="E546" s="6" t="s">
        <v>614</v>
      </c>
      <c r="F546" s="8">
        <v>843.61519999999996</v>
      </c>
      <c r="G546" s="8">
        <v>875.39922249350127</v>
      </c>
      <c r="H546" s="8">
        <v>962.23478681465872</v>
      </c>
      <c r="I546" s="8">
        <v>1080.8543736293175</v>
      </c>
      <c r="J546" s="8">
        <v>1199.4739604439765</v>
      </c>
      <c r="K546" s="8">
        <v>1286.309524765134</v>
      </c>
      <c r="L546" s="8">
        <v>1318.0935472586352</v>
      </c>
      <c r="M546" s="138" t="str">
        <f t="shared" si="8"/>
        <v>Utilisation du territoire-Détail SAU-Cultures industrielles-kha-TEND</v>
      </c>
      <c r="N546">
        <f>MATCH(M546,'[1]Données Agriculture'!$M:$M,FALSE)</f>
        <v>2717</v>
      </c>
      <c r="O546" s="140"/>
    </row>
    <row r="547" spans="1:26" ht="14.25" hidden="1">
      <c r="A547" s="110" t="s">
        <v>54</v>
      </c>
      <c r="B547" s="110" t="s">
        <v>86</v>
      </c>
      <c r="C547" s="147" t="s">
        <v>102</v>
      </c>
      <c r="D547" s="175" t="s">
        <v>271</v>
      </c>
      <c r="E547" s="6" t="s">
        <v>614</v>
      </c>
      <c r="F547" s="8">
        <v>318.3734</v>
      </c>
      <c r="G547" s="8">
        <v>338.61690432257819</v>
      </c>
      <c r="H547" s="8">
        <v>393.92318665510209</v>
      </c>
      <c r="I547" s="8">
        <v>469.47297331020411</v>
      </c>
      <c r="J547" s="8">
        <v>545.02275996530625</v>
      </c>
      <c r="K547" s="8">
        <v>600.32904229783026</v>
      </c>
      <c r="L547" s="8">
        <v>620.57254662040839</v>
      </c>
      <c r="M547" s="138" t="str">
        <f t="shared" si="8"/>
        <v>Utilisation du territoire-Détail SAU-Cultures maraichères-kha-TEND</v>
      </c>
      <c r="N547">
        <f>MATCH(M547,'[1]Données Agriculture'!$M:$M,FALSE)</f>
        <v>2722</v>
      </c>
      <c r="O547" s="140"/>
      <c r="P547" s="66"/>
    </row>
    <row r="548" spans="1:26" ht="14.25" hidden="1">
      <c r="A548" s="110" t="s">
        <v>54</v>
      </c>
      <c r="B548" s="110" t="s">
        <v>86</v>
      </c>
      <c r="C548" s="147" t="s">
        <v>105</v>
      </c>
      <c r="D548" s="175" t="s">
        <v>271</v>
      </c>
      <c r="E548" s="6" t="s">
        <v>614</v>
      </c>
      <c r="F548" s="8">
        <v>1.08142</v>
      </c>
      <c r="G548" s="8">
        <v>1.1180855523616584</v>
      </c>
      <c r="H548" s="8">
        <v>1.2182577043012865</v>
      </c>
      <c r="I548" s="8">
        <v>1.355095408602573</v>
      </c>
      <c r="J548" s="8">
        <v>1.4919331129038595</v>
      </c>
      <c r="K548" s="8">
        <v>1.5921052648434877</v>
      </c>
      <c r="L548" s="8">
        <v>1.628770817205146</v>
      </c>
      <c r="M548" s="138" t="str">
        <f t="shared" si="8"/>
        <v>Utilisation du territoire-Détail SAU-cultures maraîchères sous serre chauffée-kha-TEND</v>
      </c>
      <c r="N548">
        <f>MATCH(M548,'[1]Données Agriculture'!$M:$M,FALSE)</f>
        <v>2727</v>
      </c>
      <c r="O548" s="140"/>
    </row>
    <row r="549" spans="1:26" ht="14.25" hidden="1">
      <c r="A549" s="110" t="s">
        <v>54</v>
      </c>
      <c r="B549" s="110" t="s">
        <v>86</v>
      </c>
      <c r="C549" s="147" t="s">
        <v>109</v>
      </c>
      <c r="D549" s="175" t="s">
        <v>271</v>
      </c>
      <c r="E549" s="6" t="s">
        <v>614</v>
      </c>
      <c r="F549" s="8">
        <v>1015.4032000000001</v>
      </c>
      <c r="G549" s="8">
        <v>1014.7349895207249</v>
      </c>
      <c r="H549" s="8">
        <v>1012.9094045411952</v>
      </c>
      <c r="I549" s="8">
        <v>1010.4156090823902</v>
      </c>
      <c r="J549" s="8">
        <v>1007.9218136235852</v>
      </c>
      <c r="K549" s="8">
        <v>1006.0962286440555</v>
      </c>
      <c r="L549" s="8">
        <v>1005.4280181647803</v>
      </c>
      <c r="M549" s="138" t="str">
        <f t="shared" si="8"/>
        <v>Utilisation du territoire-Détail SAU-Cultures permanentes-kha-TEND</v>
      </c>
      <c r="N549">
        <f>MATCH(M549,'[1]Données Agriculture'!$M:$M,FALSE)</f>
        <v>2732</v>
      </c>
      <c r="O549" s="140"/>
    </row>
    <row r="550" spans="1:26" ht="14.25" hidden="1">
      <c r="A550" s="110" t="s">
        <v>54</v>
      </c>
      <c r="B550" s="110" t="s">
        <v>86</v>
      </c>
      <c r="C550" s="147" t="s">
        <v>95</v>
      </c>
      <c r="D550" s="175" t="s">
        <v>271</v>
      </c>
      <c r="E550" s="6" t="s">
        <v>614</v>
      </c>
      <c r="F550" s="8">
        <v>68.556399999999996</v>
      </c>
      <c r="G550" s="8">
        <v>66.916820517046517</v>
      </c>
      <c r="H550" s="8">
        <v>62.437406066570112</v>
      </c>
      <c r="I550" s="8">
        <v>56.318412133140228</v>
      </c>
      <c r="J550" s="8">
        <v>50.199418199710351</v>
      </c>
      <c r="K550" s="8">
        <v>45.720003749233939</v>
      </c>
      <c r="L550" s="8">
        <v>44.08042426628046</v>
      </c>
      <c r="M550" s="138" t="str">
        <f t="shared" si="8"/>
        <v>Utilisation du territoire-Détail SAU-Féveroles et fèves-kha-TEND</v>
      </c>
      <c r="N550">
        <f>MATCH(M550,'[1]Données Agriculture'!$M:$M,FALSE)</f>
        <v>2737</v>
      </c>
      <c r="O550" s="140"/>
    </row>
    <row r="551" spans="1:26" ht="14.25" hidden="1">
      <c r="A551" s="110" t="s">
        <v>54</v>
      </c>
      <c r="B551" s="110" t="s">
        <v>86</v>
      </c>
      <c r="C551" s="147" t="s">
        <v>59</v>
      </c>
      <c r="D551" s="175" t="s">
        <v>271</v>
      </c>
      <c r="E551" s="6" t="s">
        <v>614</v>
      </c>
      <c r="F551" s="8">
        <v>411.78520000000003</v>
      </c>
      <c r="G551" s="8">
        <v>411.61707921164987</v>
      </c>
      <c r="H551" s="8">
        <v>411.15776467606861</v>
      </c>
      <c r="I551" s="8">
        <v>410.53032935213719</v>
      </c>
      <c r="J551" s="8">
        <v>409.90289402820576</v>
      </c>
      <c r="K551" s="8">
        <v>409.44357949262451</v>
      </c>
      <c r="L551" s="8">
        <v>409.27545870427434</v>
      </c>
      <c r="M551" s="138" t="str">
        <f t="shared" si="8"/>
        <v>Utilisation du territoire-Détail SAU-Jachères-kha-TEND</v>
      </c>
      <c r="N551">
        <f>MATCH(M551,'[1]Données Agriculture'!$M:$M,FALSE)</f>
        <v>2742</v>
      </c>
      <c r="O551" s="140"/>
    </row>
    <row r="552" spans="1:26" ht="14.25" hidden="1">
      <c r="A552" s="110" t="s">
        <v>54</v>
      </c>
      <c r="B552" s="110" t="s">
        <v>86</v>
      </c>
      <c r="C552" s="147" t="s">
        <v>103</v>
      </c>
      <c r="D552" s="175" t="s">
        <v>271</v>
      </c>
      <c r="E552" s="6" t="s">
        <v>614</v>
      </c>
      <c r="F552" s="8">
        <v>275.58100000000002</v>
      </c>
      <c r="G552" s="8">
        <v>291.39253047201407</v>
      </c>
      <c r="H552" s="8">
        <v>334.59043506698004</v>
      </c>
      <c r="I552" s="8">
        <v>393.59987013396011</v>
      </c>
      <c r="J552" s="8">
        <v>452.60930520094018</v>
      </c>
      <c r="K552" s="8">
        <v>495.8072097959062</v>
      </c>
      <c r="L552" s="8">
        <v>511.61874026792026</v>
      </c>
      <c r="M552" s="138" t="str">
        <f t="shared" si="8"/>
        <v>Utilisation du territoire-Détail SAU-Légumes frais-kha-TEND</v>
      </c>
      <c r="N552">
        <f>MATCH(M552,'[1]Données Agriculture'!$M:$M,FALSE)</f>
        <v>2747</v>
      </c>
      <c r="O552" s="140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 spans="1:26" ht="14.25" hidden="1">
      <c r="A553" s="110" t="s">
        <v>54</v>
      </c>
      <c r="B553" s="110" t="s">
        <v>86</v>
      </c>
      <c r="C553" s="147" t="s">
        <v>104</v>
      </c>
      <c r="D553" s="175" t="s">
        <v>271</v>
      </c>
      <c r="E553" s="6" t="s">
        <v>614</v>
      </c>
      <c r="F553" s="8">
        <v>42.792400000000001</v>
      </c>
      <c r="G553" s="8">
        <v>47.224373850564135</v>
      </c>
      <c r="H553" s="8">
        <v>59.332751588122022</v>
      </c>
      <c r="I553" s="8">
        <v>75.87310317624403</v>
      </c>
      <c r="J553" s="8">
        <v>92.413454764366065</v>
      </c>
      <c r="K553" s="8">
        <v>104.52183250192397</v>
      </c>
      <c r="L553" s="8">
        <v>108.9538063524881</v>
      </c>
      <c r="M553" s="138" t="str">
        <f t="shared" si="8"/>
        <v>Utilisation du territoire-Détail SAU-Légumes secs-kha-TEND</v>
      </c>
      <c r="N553">
        <f>MATCH(M553,'[1]Données Agriculture'!$M:$M,FALSE)</f>
        <v>2752</v>
      </c>
      <c r="O553" s="140"/>
    </row>
    <row r="554" spans="1:26" ht="14.25" hidden="1">
      <c r="A554" s="110" t="s">
        <v>54</v>
      </c>
      <c r="B554" s="110" t="s">
        <v>86</v>
      </c>
      <c r="C554" s="147" t="s">
        <v>637</v>
      </c>
      <c r="D554" s="175" t="s">
        <v>271</v>
      </c>
      <c r="E554" s="6" t="s">
        <v>614</v>
      </c>
      <c r="F554" s="8">
        <v>795.54579999999999</v>
      </c>
      <c r="G554" s="8">
        <v>793.69473015995482</v>
      </c>
      <c r="H554" s="8">
        <v>788.63751330859316</v>
      </c>
      <c r="I554" s="8">
        <v>781.72922661718633</v>
      </c>
      <c r="J554" s="8">
        <v>774.82093992577938</v>
      </c>
      <c r="K554" s="8">
        <v>769.76372307441773</v>
      </c>
      <c r="L554" s="8">
        <v>767.91265323437256</v>
      </c>
      <c r="M554" s="138" t="str">
        <f t="shared" si="8"/>
        <v>Utilisation du territoire-Détail SAU-Lin-kha-TEND</v>
      </c>
      <c r="N554" t="e">
        <f>MATCH(M554,'[1]Données Agriculture'!$M:$M,FALSE)</f>
        <v>#N/A</v>
      </c>
      <c r="O554" s="140"/>
      <c r="P554" s="105"/>
    </row>
    <row r="555" spans="1:26" ht="14.25" hidden="1">
      <c r="A555" s="110" t="s">
        <v>54</v>
      </c>
      <c r="B555" s="110" t="s">
        <v>86</v>
      </c>
      <c r="C555" s="147" t="s">
        <v>89</v>
      </c>
      <c r="D555" s="175" t="s">
        <v>271</v>
      </c>
      <c r="E555" s="6" t="s">
        <v>614</v>
      </c>
      <c r="F555" s="8">
        <v>1540.4263999999998</v>
      </c>
      <c r="G555" s="8">
        <v>1500.4296782310946</v>
      </c>
      <c r="H555" s="8">
        <v>1391.1566022222494</v>
      </c>
      <c r="I555" s="8">
        <v>1241.8868044444989</v>
      </c>
      <c r="J555" s="8">
        <v>1092.6170066667482</v>
      </c>
      <c r="K555" s="8">
        <v>983.34393065790277</v>
      </c>
      <c r="L555" s="8">
        <v>943.34720888899756</v>
      </c>
      <c r="M555" s="138" t="str">
        <f t="shared" si="8"/>
        <v>Utilisation du territoire-Détail SAU-maïs (grain et semence)-kha-TEND</v>
      </c>
      <c r="N555">
        <f>MATCH(M555,'[1]Données Agriculture'!$M:$M,FALSE)</f>
        <v>2757</v>
      </c>
      <c r="O555" s="140"/>
    </row>
    <row r="556" spans="1:26" ht="14.25" hidden="1">
      <c r="A556" s="110" t="s">
        <v>54</v>
      </c>
      <c r="B556" s="110" t="s">
        <v>86</v>
      </c>
      <c r="C556" s="147" t="s">
        <v>97</v>
      </c>
      <c r="D556" s="175" t="s">
        <v>271</v>
      </c>
      <c r="E556" s="6" t="s">
        <v>614</v>
      </c>
      <c r="F556" s="8">
        <v>1330.914</v>
      </c>
      <c r="G556" s="8">
        <v>1306.4456654383016</v>
      </c>
      <c r="H556" s="8">
        <v>1239.5969322391484</v>
      </c>
      <c r="I556" s="8">
        <v>1148.2798644782968</v>
      </c>
      <c r="J556" s="8">
        <v>1056.9627967174451</v>
      </c>
      <c r="K556" s="8">
        <v>990.11406351829157</v>
      </c>
      <c r="L556" s="8">
        <v>965.6457289565933</v>
      </c>
      <c r="M556" s="138" t="str">
        <f t="shared" si="8"/>
        <v>Utilisation du territoire-Détail SAU-Maïs fourrage-kha-TEND</v>
      </c>
      <c r="N556">
        <f>MATCH(M556,'[1]Données Agriculture'!$M:$M,FALSE)</f>
        <v>2762</v>
      </c>
      <c r="O556" s="140"/>
      <c r="P556" s="109"/>
    </row>
    <row r="557" spans="1:26" ht="14.25" hidden="1">
      <c r="A557" s="110" t="s">
        <v>54</v>
      </c>
      <c r="B557" s="110" t="s">
        <v>86</v>
      </c>
      <c r="C557" s="147" t="s">
        <v>78</v>
      </c>
      <c r="D557" s="175" t="s">
        <v>271</v>
      </c>
      <c r="E557" s="6" t="s">
        <v>614</v>
      </c>
      <c r="F557" s="8">
        <v>2116.4041999999999</v>
      </c>
      <c r="G557" s="8">
        <v>2112.6466688368819</v>
      </c>
      <c r="H557" s="8">
        <v>2102.3809027882207</v>
      </c>
      <c r="I557" s="8">
        <v>2088.3576055764411</v>
      </c>
      <c r="J557" s="8">
        <v>2074.3343083646619</v>
      </c>
      <c r="K557" s="8">
        <v>2064.0685423160003</v>
      </c>
      <c r="L557" s="8">
        <v>2060.3110111528822</v>
      </c>
      <c r="M557" s="138" t="str">
        <f t="shared" si="8"/>
        <v>Utilisation du territoire-Détail SAU-Oléagineux-kha-TEND</v>
      </c>
      <c r="N557">
        <f>MATCH(M557,'[1]Données Agriculture'!$M:$M,FALSE)</f>
        <v>2767</v>
      </c>
      <c r="O557" s="140"/>
    </row>
    <row r="558" spans="1:26" ht="14.25" hidden="1">
      <c r="A558" s="110" t="s">
        <v>54</v>
      </c>
      <c r="B558" s="110" t="s">
        <v>86</v>
      </c>
      <c r="C558" s="147" t="s">
        <v>90</v>
      </c>
      <c r="D558" s="175" t="s">
        <v>271</v>
      </c>
      <c r="E558" s="6" t="s">
        <v>614</v>
      </c>
      <c r="F558" s="8">
        <v>1856.6633999999999</v>
      </c>
      <c r="G558" s="8">
        <v>1842.307742122226</v>
      </c>
      <c r="H558" s="8">
        <v>1803.0873554240713</v>
      </c>
      <c r="I558" s="8">
        <v>1749.511310848143</v>
      </c>
      <c r="J558" s="8">
        <v>1695.9352662722144</v>
      </c>
      <c r="K558" s="8">
        <v>1656.7148795740598</v>
      </c>
      <c r="L558" s="8">
        <v>1642.3592216962859</v>
      </c>
      <c r="M558" s="138" t="str">
        <f t="shared" si="8"/>
        <v>Utilisation du territoire-Détail SAU-Orge et escourgeon-kha-TEND</v>
      </c>
      <c r="N558">
        <f>MATCH(M558,'[1]Données Agriculture'!$M:$M,FALSE)</f>
        <v>2772</v>
      </c>
      <c r="O558" s="140"/>
    </row>
    <row r="559" spans="1:26" ht="14.25" hidden="1">
      <c r="A559" s="110" t="s">
        <v>54</v>
      </c>
      <c r="B559" s="110" t="s">
        <v>86</v>
      </c>
      <c r="C559" s="147" t="s">
        <v>96</v>
      </c>
      <c r="D559" s="175" t="s">
        <v>271</v>
      </c>
      <c r="E559" s="6" t="s">
        <v>614</v>
      </c>
      <c r="F559" s="8">
        <v>165.9288</v>
      </c>
      <c r="G559" s="8">
        <v>161.96048404246591</v>
      </c>
      <c r="H559" s="8">
        <v>151.11884322599639</v>
      </c>
      <c r="I559" s="8">
        <v>136.30888645199281</v>
      </c>
      <c r="J559" s="8">
        <v>121.4989296779892</v>
      </c>
      <c r="K559" s="8">
        <v>110.65728886151967</v>
      </c>
      <c r="L559" s="8">
        <v>106.68897290398559</v>
      </c>
      <c r="M559" s="138" t="str">
        <f t="shared" si="8"/>
        <v>Utilisation du territoire-Détail SAU-Pois protéagineux-kha-TEND</v>
      </c>
      <c r="N559">
        <f>MATCH(M559,'[1]Données Agriculture'!$M:$M,FALSE)</f>
        <v>2777</v>
      </c>
      <c r="O559" s="140"/>
      <c r="P559" s="104"/>
      <c r="Q559" s="104"/>
      <c r="R559" s="104"/>
      <c r="S559" s="104"/>
      <c r="T559" s="104"/>
      <c r="U559" s="104"/>
      <c r="V559" s="104"/>
      <c r="W559" s="104"/>
      <c r="X559" s="104"/>
      <c r="Y559" s="104"/>
      <c r="Z559" s="104"/>
    </row>
    <row r="560" spans="1:26" ht="14.25" hidden="1">
      <c r="A560" s="110" t="s">
        <v>54</v>
      </c>
      <c r="B560" s="110" t="s">
        <v>86</v>
      </c>
      <c r="C560" s="147" t="s">
        <v>100</v>
      </c>
      <c r="D560" s="175" t="s">
        <v>271</v>
      </c>
      <c r="E560" s="6" t="s">
        <v>614</v>
      </c>
      <c r="F560" s="8">
        <v>210.09979999999999</v>
      </c>
      <c r="G560" s="8">
        <v>218.01551414204025</v>
      </c>
      <c r="H560" s="8">
        <v>239.64164735628572</v>
      </c>
      <c r="I560" s="8">
        <v>269.18349471257142</v>
      </c>
      <c r="J560" s="8">
        <v>298.72534206885712</v>
      </c>
      <c r="K560" s="8">
        <v>320.35147528310262</v>
      </c>
      <c r="L560" s="8">
        <v>328.26718942514287</v>
      </c>
      <c r="M560" s="138" t="str">
        <f t="shared" si="8"/>
        <v>Utilisation du territoire-Détail SAU-Pomme de terre-kha-TEND</v>
      </c>
      <c r="N560">
        <f>MATCH(M560,'[1]Données Agriculture'!$M:$M,FALSE)</f>
        <v>2782</v>
      </c>
      <c r="O560" s="140"/>
    </row>
    <row r="561" spans="1:26" ht="14.25" hidden="1">
      <c r="A561" s="110" t="s">
        <v>54</v>
      </c>
      <c r="B561" s="110" t="s">
        <v>86</v>
      </c>
      <c r="C561" s="147" t="s">
        <v>107</v>
      </c>
      <c r="D561" s="175" t="s">
        <v>271</v>
      </c>
      <c r="E561" s="6" t="s">
        <v>614</v>
      </c>
      <c r="F561" s="8">
        <v>8743.1666000000005</v>
      </c>
      <c r="G561" s="8">
        <v>8679.5506998002638</v>
      </c>
      <c r="H561" s="8">
        <v>8505.7488282853519</v>
      </c>
      <c r="I561" s="8">
        <v>8268.3310565707052</v>
      </c>
      <c r="J561" s="8">
        <v>8030.9132848560566</v>
      </c>
      <c r="K561" s="8">
        <v>7857.1114133411447</v>
      </c>
      <c r="L561" s="8">
        <v>7793.4955131414081</v>
      </c>
      <c r="M561" s="138" t="str">
        <f t="shared" si="8"/>
        <v>Utilisation du territoire-Détail SAU-Prairie naturelle productive-kha-TEND</v>
      </c>
      <c r="N561">
        <f>MATCH(M561,'[1]Données Agriculture'!$M:$M,FALSE)</f>
        <v>2787</v>
      </c>
      <c r="O561" s="140"/>
      <c r="P561" s="109"/>
      <c r="Q561" s="109"/>
      <c r="R561" s="109"/>
      <c r="S561" s="109"/>
      <c r="T561" s="109"/>
      <c r="U561" s="109"/>
      <c r="V561" s="109"/>
      <c r="W561" s="109"/>
      <c r="X561" s="109"/>
      <c r="Y561" s="109"/>
      <c r="Z561" s="109"/>
    </row>
    <row r="562" spans="1:26" ht="14.25" hidden="1">
      <c r="A562" s="110" t="s">
        <v>54</v>
      </c>
      <c r="B562" s="110" t="s">
        <v>86</v>
      </c>
      <c r="C562" s="147" t="s">
        <v>108</v>
      </c>
      <c r="D562" s="175" t="s">
        <v>271</v>
      </c>
      <c r="E562" s="6" t="s">
        <v>614</v>
      </c>
      <c r="F562" s="8">
        <v>1612.5568000000001</v>
      </c>
      <c r="G562" s="8">
        <v>1607.0844662301065</v>
      </c>
      <c r="H562" s="8">
        <v>1592.1337723347826</v>
      </c>
      <c r="I562" s="8">
        <v>1571.7107446695652</v>
      </c>
      <c r="J562" s="8">
        <v>1551.2877170043478</v>
      </c>
      <c r="K562" s="8">
        <v>1536.3370231090239</v>
      </c>
      <c r="L562" s="8">
        <v>1530.8646893391303</v>
      </c>
      <c r="M562" s="138" t="str">
        <f t="shared" si="8"/>
        <v>Utilisation du territoire-Détail SAU-Prairie peu productive, parcours et alpages-kha-TEND</v>
      </c>
      <c r="N562">
        <f>MATCH(M562,'[1]Données Agriculture'!$M:$M,FALSE)</f>
        <v>2792</v>
      </c>
      <c r="O562" s="140"/>
    </row>
    <row r="563" spans="1:26" ht="14.25" hidden="1">
      <c r="A563" s="110" t="s">
        <v>54</v>
      </c>
      <c r="B563" s="110" t="s">
        <v>86</v>
      </c>
      <c r="C563" s="147" t="s">
        <v>98</v>
      </c>
      <c r="D563" s="175" t="s">
        <v>271</v>
      </c>
      <c r="E563" s="6" t="s">
        <v>614</v>
      </c>
      <c r="F563" s="8">
        <v>499.73540000000003</v>
      </c>
      <c r="G563" s="8">
        <v>558.57011232424475</v>
      </c>
      <c r="H563" s="8">
        <v>719.30953564278036</v>
      </c>
      <c r="I563" s="8">
        <v>938.88367128556069</v>
      </c>
      <c r="J563" s="8">
        <v>1158.4578069283411</v>
      </c>
      <c r="K563" s="8">
        <v>1319.1972302468769</v>
      </c>
      <c r="L563" s="8">
        <v>1378.0319425711216</v>
      </c>
      <c r="M563" s="138" t="str">
        <f t="shared" si="8"/>
        <v>Utilisation du territoire-Détail SAU-Prairies artificielles-kha-TEND</v>
      </c>
      <c r="N563">
        <f>MATCH(M563,'[1]Données Agriculture'!$M:$M,FALSE)</f>
        <v>2797</v>
      </c>
      <c r="O563" s="140"/>
      <c r="P563" s="66"/>
    </row>
    <row r="564" spans="1:26" ht="14.25" hidden="1">
      <c r="A564" s="110" t="s">
        <v>54</v>
      </c>
      <c r="B564" s="110" t="s">
        <v>86</v>
      </c>
      <c r="C564" s="147" t="s">
        <v>99</v>
      </c>
      <c r="D564" s="175" t="s">
        <v>271</v>
      </c>
      <c r="E564" s="6" t="s">
        <v>614</v>
      </c>
      <c r="F564" s="8">
        <v>1817.7023999999999</v>
      </c>
      <c r="G564" s="8">
        <v>1837.5338262733185</v>
      </c>
      <c r="H564" s="8">
        <v>1891.7142904385807</v>
      </c>
      <c r="I564" s="8">
        <v>1965.7261808771616</v>
      </c>
      <c r="J564" s="8">
        <v>2039.7380713157427</v>
      </c>
      <c r="K564" s="8">
        <v>2093.9185354810052</v>
      </c>
      <c r="L564" s="8">
        <v>2113.7499617543235</v>
      </c>
      <c r="M564" s="138" t="str">
        <f t="shared" si="8"/>
        <v>Utilisation du territoire-Détail SAU-Prairies temporaires-kha-TEND</v>
      </c>
      <c r="N564">
        <f>MATCH(M564,'[1]Données Agriculture'!$M:$M,FALSE)</f>
        <v>2802</v>
      </c>
      <c r="O564" s="140"/>
    </row>
    <row r="565" spans="1:26" ht="14.25" hidden="1">
      <c r="A565" s="110" t="s">
        <v>54</v>
      </c>
      <c r="B565" s="110" t="s">
        <v>86</v>
      </c>
      <c r="C565" s="147" t="s">
        <v>79</v>
      </c>
      <c r="D565" s="175" t="s">
        <v>271</v>
      </c>
      <c r="E565" s="6" t="s">
        <v>614</v>
      </c>
      <c r="F565" s="8">
        <v>239.23339999999999</v>
      </c>
      <c r="G565" s="8">
        <v>233.51194767348923</v>
      </c>
      <c r="H565" s="8">
        <v>217.88064922437869</v>
      </c>
      <c r="I565" s="8">
        <v>196.52789844875738</v>
      </c>
      <c r="J565" s="8">
        <v>175.17514767313605</v>
      </c>
      <c r="K565" s="8">
        <v>159.54384922402551</v>
      </c>
      <c r="L565" s="8">
        <v>153.82239689751475</v>
      </c>
      <c r="M565" s="138" t="str">
        <f t="shared" si="8"/>
        <v>Utilisation du territoire-Détail SAU-Protéagineux-kha-TEND</v>
      </c>
      <c r="N565">
        <f>MATCH(M565,'[1]Données Agriculture'!$M:$M,FALSE)</f>
        <v>2807</v>
      </c>
      <c r="O565" s="140"/>
      <c r="P565" s="109"/>
    </row>
    <row r="566" spans="1:26" ht="14.25" hidden="1">
      <c r="A566" s="110" t="s">
        <v>54</v>
      </c>
      <c r="B566" s="110" t="s">
        <v>86</v>
      </c>
      <c r="C566" s="147" t="s">
        <v>94</v>
      </c>
      <c r="D566" s="175" t="s">
        <v>271</v>
      </c>
      <c r="E566" s="6" t="s">
        <v>614</v>
      </c>
      <c r="F566" s="8">
        <v>168.6018</v>
      </c>
      <c r="G566" s="8">
        <v>188.98240528358789</v>
      </c>
      <c r="H566" s="8">
        <v>244.66325440735676</v>
      </c>
      <c r="I566" s="8">
        <v>320.72470881471349</v>
      </c>
      <c r="J566" s="8">
        <v>396.78616322207029</v>
      </c>
      <c r="K566" s="8">
        <v>452.46701234583918</v>
      </c>
      <c r="L566" s="8">
        <v>472.84761762942708</v>
      </c>
      <c r="M566" s="138" t="str">
        <f t="shared" si="8"/>
        <v>Utilisation du territoire-Détail SAU-soja-kha-TEND</v>
      </c>
      <c r="N566">
        <f>MATCH(M566,'[1]Données Agriculture'!$M:$M,FALSE)</f>
        <v>2812</v>
      </c>
      <c r="O566" s="140"/>
    </row>
    <row r="567" spans="1:26" ht="14.25" hidden="1">
      <c r="A567" s="110" t="s">
        <v>54</v>
      </c>
      <c r="B567" s="110" t="s">
        <v>86</v>
      </c>
      <c r="C567" s="147" t="s">
        <v>106</v>
      </c>
      <c r="D567" s="175" t="s">
        <v>271</v>
      </c>
      <c r="E567" s="6" t="s">
        <v>614</v>
      </c>
      <c r="F567" s="8">
        <v>10355.723400000001</v>
      </c>
      <c r="G567" s="8">
        <v>10286.63516603037</v>
      </c>
      <c r="H567" s="8">
        <v>10097.882600620136</v>
      </c>
      <c r="I567" s="8">
        <v>9840.0418012402697</v>
      </c>
      <c r="J567" s="8">
        <v>9582.2010018604051</v>
      </c>
      <c r="K567" s="8">
        <v>9393.4484364501695</v>
      </c>
      <c r="L567" s="8">
        <v>9324.3602024805386</v>
      </c>
      <c r="M567" s="138" t="str">
        <f t="shared" si="8"/>
        <v>Utilisation du territoire-Détail SAU-Surfaces toujours en herbe (STH)-kha-TEND</v>
      </c>
      <c r="N567">
        <f>MATCH(M567,'[1]Données Agriculture'!$M:$M,FALSE)</f>
        <v>2817</v>
      </c>
      <c r="O567" s="140"/>
    </row>
    <row r="568" spans="1:26" ht="14.25" hidden="1">
      <c r="A568" s="110" t="s">
        <v>54</v>
      </c>
      <c r="B568" s="110" t="s">
        <v>86</v>
      </c>
      <c r="C568" s="147" t="s">
        <v>110</v>
      </c>
      <c r="D568" s="175" t="s">
        <v>271</v>
      </c>
      <c r="E568" s="6" t="s">
        <v>614</v>
      </c>
      <c r="F568" s="8">
        <v>1E-3</v>
      </c>
      <c r="G568" s="8">
        <v>9.9959172697719543E-4</v>
      </c>
      <c r="H568" s="8">
        <v>9.9847630433553365E-4</v>
      </c>
      <c r="I568" s="8">
        <v>9.9695260867106728E-4</v>
      </c>
      <c r="J568" s="8">
        <v>9.954289130066009E-4</v>
      </c>
      <c r="K568" s="8">
        <v>9.9431349036493912E-4</v>
      </c>
      <c r="L568" s="8">
        <v>9.9390521734213453E-4</v>
      </c>
      <c r="M568" s="138" t="str">
        <f t="shared" si="8"/>
        <v>Utilisation du territoire-Détail SAU-TCR ou plantes énergétiques pérennes-kha-TEND</v>
      </c>
      <c r="N568">
        <f>MATCH(M568,'[1]Données Agriculture'!$M:$M,FALSE)</f>
        <v>2822</v>
      </c>
      <c r="O568" s="140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 spans="1:26" ht="14.25" hidden="1">
      <c r="A569" s="110" t="s">
        <v>54</v>
      </c>
      <c r="B569" s="110" t="s">
        <v>86</v>
      </c>
      <c r="C569" s="147" t="s">
        <v>93</v>
      </c>
      <c r="D569" s="175" t="s">
        <v>271</v>
      </c>
      <c r="E569" s="6" t="s">
        <v>614</v>
      </c>
      <c r="F569" s="8">
        <v>699.77119999999991</v>
      </c>
      <c r="G569" s="8">
        <v>691.0992871267664</v>
      </c>
      <c r="H569" s="8">
        <v>667.40718055828199</v>
      </c>
      <c r="I569" s="8">
        <v>635.04316111656408</v>
      </c>
      <c r="J569" s="8">
        <v>602.67914167484605</v>
      </c>
      <c r="K569" s="8">
        <v>578.98703510636165</v>
      </c>
      <c r="L569" s="8">
        <v>570.31512223312814</v>
      </c>
      <c r="M569" s="138" t="str">
        <f t="shared" si="8"/>
        <v>Utilisation du territoire-Détail SAU-tournesol-kha-TEND</v>
      </c>
      <c r="N569">
        <f>MATCH(M569,'[1]Données Agriculture'!$M:$M,FALSE)</f>
        <v>2827</v>
      </c>
      <c r="O569" s="140"/>
    </row>
    <row r="570" spans="1:26" ht="14.25" hidden="1">
      <c r="A570" s="110" t="s">
        <v>54</v>
      </c>
      <c r="B570" s="110" t="s">
        <v>86</v>
      </c>
      <c r="C570" s="147" t="s">
        <v>91</v>
      </c>
      <c r="D570" s="175" t="s">
        <v>271</v>
      </c>
      <c r="E570" s="6" t="s">
        <v>614</v>
      </c>
      <c r="F570" s="8">
        <v>305.78500000000003</v>
      </c>
      <c r="G570" s="8">
        <v>303.42068084330469</v>
      </c>
      <c r="H570" s="8">
        <v>296.96124078190468</v>
      </c>
      <c r="I570" s="8">
        <v>288.13748156380927</v>
      </c>
      <c r="J570" s="8">
        <v>279.31372234571393</v>
      </c>
      <c r="K570" s="8">
        <v>272.85428228431385</v>
      </c>
      <c r="L570" s="8">
        <v>270.48996312761852</v>
      </c>
      <c r="M570" s="138" t="str">
        <f t="shared" si="8"/>
        <v>Utilisation du territoire-Détail SAU-triticale-kha-TEND</v>
      </c>
      <c r="N570">
        <f>MATCH(M570,'[1]Données Agriculture'!$M:$M,FALSE)</f>
        <v>2832</v>
      </c>
      <c r="O570" s="140"/>
      <c r="P570" s="109"/>
      <c r="Q570" s="109"/>
      <c r="R570" s="109"/>
      <c r="S570" s="109"/>
      <c r="T570" s="109"/>
      <c r="U570" s="109"/>
      <c r="V570" s="109"/>
      <c r="W570" s="109"/>
      <c r="X570" s="109"/>
      <c r="Y570" s="109"/>
      <c r="Z570" s="109"/>
    </row>
    <row r="571" spans="1:26" ht="14.25" hidden="1">
      <c r="A571" s="110" t="s">
        <v>54</v>
      </c>
      <c r="B571" s="110" t="s">
        <v>86</v>
      </c>
      <c r="C571" s="147" t="s">
        <v>62</v>
      </c>
      <c r="D571" s="175" t="s">
        <v>271</v>
      </c>
      <c r="E571" s="6" t="s">
        <v>614</v>
      </c>
      <c r="F571" s="8">
        <v>795.54579999999999</v>
      </c>
      <c r="G571" s="8">
        <v>793.69473015995482</v>
      </c>
      <c r="H571" s="8">
        <v>788.63751330859316</v>
      </c>
      <c r="I571" s="8">
        <v>781.72922661718633</v>
      </c>
      <c r="J571" s="8">
        <v>774.82093992577938</v>
      </c>
      <c r="K571" s="8">
        <v>769.76372307441773</v>
      </c>
      <c r="L571" s="8">
        <v>767.91265323437256</v>
      </c>
      <c r="M571" s="138" t="str">
        <f t="shared" si="8"/>
        <v>Utilisation du territoire-Détail SAU-Vignes-kha-TEND</v>
      </c>
      <c r="N571">
        <f>MATCH(M571,'[1]Données Agriculture'!$M:$M,FALSE)</f>
        <v>2837</v>
      </c>
      <c r="O571" s="140"/>
    </row>
    <row r="572" spans="1:26" ht="14.25" hidden="1">
      <c r="A572" s="110" t="s">
        <v>54</v>
      </c>
      <c r="B572" s="110" t="s">
        <v>86</v>
      </c>
      <c r="C572" s="147" t="s">
        <v>62</v>
      </c>
      <c r="D572" s="175" t="s">
        <v>271</v>
      </c>
      <c r="E572" s="6" t="s">
        <v>614</v>
      </c>
      <c r="F572" s="8">
        <v>17.1172</v>
      </c>
      <c r="G572" s="8">
        <v>17.762107144662352</v>
      </c>
      <c r="H572" s="8">
        <v>19.524026230044075</v>
      </c>
      <c r="I572" s="8">
        <v>21.930852460088147</v>
      </c>
      <c r="J572" s="8">
        <v>24.337678690132222</v>
      </c>
      <c r="K572" s="8">
        <v>26.099597775513942</v>
      </c>
      <c r="L572" s="8">
        <v>26.744504920176297</v>
      </c>
      <c r="M572" s="138" t="str">
        <f t="shared" si="8"/>
        <v>Utilisation du territoire-Détail SAU-Vignes-kha-TEND</v>
      </c>
      <c r="N572">
        <f>MATCH(M572,'[1]Données Agriculture'!$M:$M,FALSE)</f>
        <v>2837</v>
      </c>
      <c r="O572" s="140"/>
      <c r="P572" s="66"/>
    </row>
    <row r="573" spans="1:26" ht="14.25" hidden="1">
      <c r="A573" s="110" t="s">
        <v>54</v>
      </c>
      <c r="B573" s="110" t="s">
        <v>77</v>
      </c>
      <c r="C573" s="147" t="s">
        <v>84</v>
      </c>
      <c r="D573" s="175" t="s">
        <v>271</v>
      </c>
      <c r="E573" s="6" t="s">
        <v>614</v>
      </c>
      <c r="F573" s="8">
        <v>177.59899999999999</v>
      </c>
      <c r="G573" s="8">
        <v>178.79911232547684</v>
      </c>
      <c r="H573" s="8">
        <v>182.0778801734692</v>
      </c>
      <c r="I573" s="8">
        <v>186.5567603469384</v>
      </c>
      <c r="J573" s="8">
        <v>191.03564052040761</v>
      </c>
      <c r="K573" s="8">
        <v>194.31440836839997</v>
      </c>
      <c r="L573" s="8">
        <v>195.51452069387682</v>
      </c>
      <c r="M573" s="138" t="str">
        <f t="shared" si="8"/>
        <v>Utilisation du territoire-Surface Agricole utile-Arboriculture-kha-TEND</v>
      </c>
      <c r="N573">
        <f>MATCH(M573,'[1]Données Agriculture'!$M:$M,FALSE)</f>
        <v>2842</v>
      </c>
      <c r="O573" s="140"/>
    </row>
    <row r="574" spans="1:26" ht="14.25" hidden="1">
      <c r="A574" s="110" t="s">
        <v>54</v>
      </c>
      <c r="B574" s="110" t="s">
        <v>77</v>
      </c>
      <c r="C574" s="147" t="s">
        <v>25</v>
      </c>
      <c r="D574" s="175" t="s">
        <v>271</v>
      </c>
      <c r="E574" s="6" t="s">
        <v>614</v>
      </c>
      <c r="F574" s="8">
        <v>9140.1263999999992</v>
      </c>
      <c r="G574" s="8">
        <v>9041.3690578764745</v>
      </c>
      <c r="H574" s="8">
        <v>8771.5589815745407</v>
      </c>
      <c r="I574" s="8">
        <v>8402.9915631490821</v>
      </c>
      <c r="J574" s="8">
        <v>8034.4241447236245</v>
      </c>
      <c r="K574" s="8">
        <v>7764.6140684216916</v>
      </c>
      <c r="L574" s="8">
        <v>7665.856726298166</v>
      </c>
      <c r="M574" s="138" t="str">
        <f t="shared" si="8"/>
        <v>Utilisation du territoire-Surface Agricole utile-Céréales-kha-TEND</v>
      </c>
      <c r="N574">
        <f>MATCH(M574,'[1]Données Agriculture'!$M:$M,FALSE)</f>
        <v>2847</v>
      </c>
      <c r="O574" s="140"/>
    </row>
    <row r="575" spans="1:26" ht="14.25" hidden="1">
      <c r="A575" s="110" t="s">
        <v>54</v>
      </c>
      <c r="B575" s="110" t="s">
        <v>77</v>
      </c>
      <c r="C575" s="147" t="s">
        <v>80</v>
      </c>
      <c r="D575" s="175" t="s">
        <v>271</v>
      </c>
      <c r="E575" s="6" t="s">
        <v>614</v>
      </c>
      <c r="F575" s="8">
        <v>3617.5197999999996</v>
      </c>
      <c r="G575" s="8">
        <v>3617.9987034123737</v>
      </c>
      <c r="H575" s="8">
        <v>3619.3070918668982</v>
      </c>
      <c r="I575" s="8">
        <v>3621.0943837337954</v>
      </c>
      <c r="J575" s="8">
        <v>3622.8816756006941</v>
      </c>
      <c r="K575" s="8">
        <v>3624.1900640552176</v>
      </c>
      <c r="L575" s="8">
        <v>3624.6689674675918</v>
      </c>
      <c r="M575" s="138" t="str">
        <f t="shared" si="8"/>
        <v>Utilisation du territoire-Surface Agricole utile-Cultures fourragères (hors prairies cultivées de légumineuses)-kha-TEND</v>
      </c>
      <c r="N575">
        <f>MATCH(M575,'[1]Données Agriculture'!$M:$M,FALSE)</f>
        <v>2852</v>
      </c>
      <c r="O575" s="140"/>
    </row>
    <row r="576" spans="1:26" ht="14.25" hidden="1">
      <c r="A576" s="110" t="s">
        <v>54</v>
      </c>
      <c r="B576" s="110" t="s">
        <v>77</v>
      </c>
      <c r="C576" s="147" t="s">
        <v>67</v>
      </c>
      <c r="D576" s="175" t="s">
        <v>271</v>
      </c>
      <c r="E576" s="6" t="s">
        <v>614</v>
      </c>
      <c r="F576" s="8">
        <v>843.61519999999996</v>
      </c>
      <c r="G576" s="8">
        <v>875.39922249350127</v>
      </c>
      <c r="H576" s="8">
        <v>962.23478681465872</v>
      </c>
      <c r="I576" s="8">
        <v>1080.8543736293175</v>
      </c>
      <c r="J576" s="8">
        <v>1199.4739604439765</v>
      </c>
      <c r="K576" s="8">
        <v>1286.309524765134</v>
      </c>
      <c r="L576" s="8">
        <v>1318.0935472586352</v>
      </c>
      <c r="M576" s="138" t="str">
        <f t="shared" si="8"/>
        <v>Utilisation du territoire-Surface Agricole utile-Cultures industrielles-kha-TEND</v>
      </c>
      <c r="N576">
        <f>MATCH(M576,'[1]Données Agriculture'!$M:$M,FALSE)</f>
        <v>2857</v>
      </c>
      <c r="O576" s="140"/>
    </row>
    <row r="577" spans="1:26" ht="14.25" hidden="1">
      <c r="A577" s="110" t="s">
        <v>54</v>
      </c>
      <c r="B577" s="110" t="s">
        <v>77</v>
      </c>
      <c r="C577" s="147" t="s">
        <v>33</v>
      </c>
      <c r="D577" s="175" t="s">
        <v>271</v>
      </c>
      <c r="E577" s="6" t="s">
        <v>614</v>
      </c>
      <c r="F577" s="8">
        <v>318.3734</v>
      </c>
      <c r="G577" s="8">
        <v>338.61690432257819</v>
      </c>
      <c r="H577" s="8">
        <v>393.92318665510209</v>
      </c>
      <c r="I577" s="8">
        <v>469.47297331020411</v>
      </c>
      <c r="J577" s="8">
        <v>545.02275996530625</v>
      </c>
      <c r="K577" s="8">
        <v>600.32904229783026</v>
      </c>
      <c r="L577" s="8">
        <v>620.57254662040839</v>
      </c>
      <c r="M577" s="138" t="str">
        <f t="shared" si="8"/>
        <v>Utilisation du territoire-Surface Agricole utile-Légumes-kha-TEND</v>
      </c>
      <c r="N577">
        <f>MATCH(M577,'[1]Données Agriculture'!$M:$M,FALSE)</f>
        <v>2862</v>
      </c>
      <c r="O577" s="140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 spans="1:26" ht="14.25" hidden="1">
      <c r="A578" s="110" t="s">
        <v>54</v>
      </c>
      <c r="B578" s="110" t="s">
        <v>77</v>
      </c>
      <c r="C578" s="147" t="s">
        <v>78</v>
      </c>
      <c r="D578" s="175" t="s">
        <v>271</v>
      </c>
      <c r="E578" s="6" t="s">
        <v>614</v>
      </c>
      <c r="F578" s="8">
        <v>2116.4041999999999</v>
      </c>
      <c r="G578" s="8">
        <v>2112.6466688368819</v>
      </c>
      <c r="H578" s="8">
        <v>2102.3809027882207</v>
      </c>
      <c r="I578" s="8">
        <v>2088.3576055764411</v>
      </c>
      <c r="J578" s="8">
        <v>2074.3343083646619</v>
      </c>
      <c r="K578" s="8">
        <v>2064.0685423160003</v>
      </c>
      <c r="L578" s="8">
        <v>2060.3110111528822</v>
      </c>
      <c r="M578" s="138" t="str">
        <f t="shared" ref="M578:M641" si="9">A578&amp;"-"&amp;B578&amp;"-"&amp;C578&amp;"-"&amp;D578&amp;"-"&amp;E578</f>
        <v>Utilisation du territoire-Surface Agricole utile-Oléagineux-kha-TEND</v>
      </c>
      <c r="N578">
        <f>MATCH(M578,'[1]Données Agriculture'!$M:$M,FALSE)</f>
        <v>2867</v>
      </c>
      <c r="O578" s="140"/>
    </row>
    <row r="579" spans="1:26" ht="14.25" hidden="1">
      <c r="A579" s="110" t="s">
        <v>54</v>
      </c>
      <c r="B579" s="110" t="s">
        <v>77</v>
      </c>
      <c r="C579" s="147" t="s">
        <v>83</v>
      </c>
      <c r="D579" s="175" t="s">
        <v>271</v>
      </c>
      <c r="E579" s="6" t="s">
        <v>614</v>
      </c>
      <c r="F579" s="8">
        <v>1612.5568000000001</v>
      </c>
      <c r="G579" s="8">
        <v>1607.0844662301065</v>
      </c>
      <c r="H579" s="8">
        <v>1592.1337723347826</v>
      </c>
      <c r="I579" s="8">
        <v>1571.7107446695652</v>
      </c>
      <c r="J579" s="8">
        <v>1551.2877170043478</v>
      </c>
      <c r="K579" s="8">
        <v>1536.3370231090239</v>
      </c>
      <c r="L579" s="8">
        <v>1530.8646893391303</v>
      </c>
      <c r="M579" s="138" t="str">
        <f t="shared" si="9"/>
        <v>Utilisation du territoire-Surface Agricole utile-Prairie peu productive-kha-TEND</v>
      </c>
      <c r="N579">
        <f>MATCH(M579,'[1]Données Agriculture'!$M:$M,FALSE)</f>
        <v>2872</v>
      </c>
      <c r="O579" s="140"/>
      <c r="P579" s="104"/>
    </row>
    <row r="580" spans="1:26" ht="14.25" hidden="1">
      <c r="A580" s="110" t="s">
        <v>54</v>
      </c>
      <c r="B580" s="110" t="s">
        <v>77</v>
      </c>
      <c r="C580" s="147" t="s">
        <v>82</v>
      </c>
      <c r="D580" s="175" t="s">
        <v>271</v>
      </c>
      <c r="E580" s="6" t="s">
        <v>614</v>
      </c>
      <c r="F580" s="8">
        <v>8743.1666000000005</v>
      </c>
      <c r="G580" s="8">
        <v>8679.5506998002638</v>
      </c>
      <c r="H580" s="8">
        <v>8505.7488282853519</v>
      </c>
      <c r="I580" s="8">
        <v>8268.3310565707052</v>
      </c>
      <c r="J580" s="8">
        <v>8030.9132848560566</v>
      </c>
      <c r="K580" s="8">
        <v>7857.1114133411447</v>
      </c>
      <c r="L580" s="8">
        <v>7793.4955131414081</v>
      </c>
      <c r="M580" s="138" t="str">
        <f t="shared" si="9"/>
        <v>Utilisation du territoire-Surface Agricole utile-Prairie productive-kha-TEND</v>
      </c>
      <c r="N580">
        <f>MATCH(M580,'[1]Données Agriculture'!$M:$M,FALSE)</f>
        <v>2877</v>
      </c>
      <c r="O580" s="142"/>
    </row>
    <row r="581" spans="1:26" ht="14.25" hidden="1">
      <c r="A581" s="110" t="s">
        <v>54</v>
      </c>
      <c r="B581" s="110" t="s">
        <v>77</v>
      </c>
      <c r="C581" s="147" t="s">
        <v>81</v>
      </c>
      <c r="D581" s="175" t="s">
        <v>271</v>
      </c>
      <c r="E581" s="6" t="s">
        <v>614</v>
      </c>
      <c r="F581" s="8">
        <v>499.73540000000003</v>
      </c>
      <c r="G581" s="8">
        <v>558.57011232424475</v>
      </c>
      <c r="H581" s="8">
        <v>719.30953564278036</v>
      </c>
      <c r="I581" s="8">
        <v>938.88367128556069</v>
      </c>
      <c r="J581" s="8">
        <v>1158.4578069283411</v>
      </c>
      <c r="K581" s="8">
        <v>1319.1972302468769</v>
      </c>
      <c r="L581" s="8">
        <v>1378.0319425711216</v>
      </c>
      <c r="M581" s="138" t="str">
        <f t="shared" si="9"/>
        <v>Utilisation du territoire-Surface Agricole utile-Prairies cultivées de légumineuses-kha-TEND</v>
      </c>
      <c r="N581">
        <f>MATCH(M581,'[1]Données Agriculture'!$M:$M,FALSE)</f>
        <v>2882</v>
      </c>
      <c r="O581" s="142"/>
      <c r="P581" s="109"/>
    </row>
    <row r="582" spans="1:26" ht="14.25" hidden="1">
      <c r="A582" s="110" t="s">
        <v>54</v>
      </c>
      <c r="B582" s="110" t="s">
        <v>77</v>
      </c>
      <c r="C582" s="147" t="s">
        <v>79</v>
      </c>
      <c r="D582" s="175" t="s">
        <v>271</v>
      </c>
      <c r="E582" s="6" t="s">
        <v>614</v>
      </c>
      <c r="F582" s="8">
        <v>239.23339999999999</v>
      </c>
      <c r="G582" s="8">
        <v>233.51194767348923</v>
      </c>
      <c r="H582" s="8">
        <v>217.88064922437869</v>
      </c>
      <c r="I582" s="8">
        <v>196.52789844875738</v>
      </c>
      <c r="J582" s="8">
        <v>175.17514767313605</v>
      </c>
      <c r="K582" s="8">
        <v>159.54384922402551</v>
      </c>
      <c r="L582" s="8">
        <v>153.82239689751475</v>
      </c>
      <c r="M582" s="138" t="str">
        <f t="shared" si="9"/>
        <v>Utilisation du territoire-Surface Agricole utile-Protéagineux-kha-TEND</v>
      </c>
      <c r="N582">
        <f>MATCH(M582,'[1]Données Agriculture'!$M:$M,FALSE)</f>
        <v>2887</v>
      </c>
      <c r="O582" s="142"/>
    </row>
    <row r="583" spans="1:26" ht="14.25" hidden="1">
      <c r="A583" s="110" t="s">
        <v>54</v>
      </c>
      <c r="B583" s="110" t="s">
        <v>77</v>
      </c>
      <c r="C583" s="147" t="s">
        <v>62</v>
      </c>
      <c r="D583" s="175" t="s">
        <v>271</v>
      </c>
      <c r="E583" s="6" t="s">
        <v>614</v>
      </c>
      <c r="F583" s="8">
        <v>795.54579999999999</v>
      </c>
      <c r="G583" s="8">
        <v>793.69473015995482</v>
      </c>
      <c r="H583" s="8">
        <v>788.63751330859316</v>
      </c>
      <c r="I583" s="8">
        <v>781.72922661718633</v>
      </c>
      <c r="J583" s="8">
        <v>774.82093992577938</v>
      </c>
      <c r="K583" s="8">
        <v>769.76372307441773</v>
      </c>
      <c r="L583" s="8">
        <v>767.91265323437256</v>
      </c>
      <c r="M583" s="138" t="str">
        <f t="shared" si="9"/>
        <v>Utilisation du territoire-Surface Agricole utile-Vignes-kha-TEND</v>
      </c>
      <c r="N583">
        <f>MATCH(M583,'[1]Données Agriculture'!$M:$M,FALSE)</f>
        <v>2892</v>
      </c>
      <c r="O583" s="142"/>
    </row>
    <row r="584" spans="1:26" ht="14.25" hidden="1">
      <c r="A584" s="110" t="s">
        <v>54</v>
      </c>
      <c r="B584" s="110" t="s">
        <v>55</v>
      </c>
      <c r="C584" s="147" t="s">
        <v>60</v>
      </c>
      <c r="D584" s="175" t="s">
        <v>271</v>
      </c>
      <c r="E584" s="6" t="s">
        <v>614</v>
      </c>
      <c r="F584" s="8">
        <v>42.258400000000002</v>
      </c>
      <c r="G584" s="8">
        <v>42.241147035293118</v>
      </c>
      <c r="H584" s="8">
        <v>42.194011059132713</v>
      </c>
      <c r="I584" s="8">
        <v>42.129622118265431</v>
      </c>
      <c r="J584" s="8">
        <v>42.065233177398142</v>
      </c>
      <c r="K584" s="8">
        <v>42.018097201237737</v>
      </c>
      <c r="L584" s="8">
        <v>42.000844236530853</v>
      </c>
      <c r="M584" s="138" t="str">
        <f t="shared" si="9"/>
        <v>Utilisation du territoire-Usage des terres-Autres cultures pérennes-kha-TEND</v>
      </c>
      <c r="N584">
        <f>MATCH(M584,'[1]Données Agriculture'!$M:$M,FALSE)</f>
        <v>2897</v>
      </c>
      <c r="O584" s="142"/>
      <c r="P584" s="104"/>
      <c r="Q584" s="104"/>
      <c r="R584" s="104"/>
      <c r="S584" s="104"/>
      <c r="T584" s="104"/>
      <c r="U584" s="104"/>
      <c r="V584" s="104"/>
      <c r="W584" s="104"/>
      <c r="X584" s="104"/>
      <c r="Y584" s="104"/>
      <c r="Z584" s="104"/>
    </row>
    <row r="585" spans="1:26" ht="14.25" hidden="1">
      <c r="A585" s="110" t="s">
        <v>54</v>
      </c>
      <c r="B585" s="110" t="s">
        <v>55</v>
      </c>
      <c r="C585" s="147" t="s">
        <v>58</v>
      </c>
      <c r="D585" s="175" t="s">
        <v>271</v>
      </c>
      <c r="E585" s="6" t="s">
        <v>614</v>
      </c>
      <c r="F585" s="8">
        <v>2177.3084000000008</v>
      </c>
      <c r="G585" s="8">
        <v>2133.9903539615784</v>
      </c>
      <c r="H585" s="8">
        <v>2015.6432513000007</v>
      </c>
      <c r="I585" s="8">
        <v>1853.9781026000007</v>
      </c>
      <c r="J585" s="8">
        <v>1692.3129539000006</v>
      </c>
      <c r="K585" s="8">
        <v>1573.9658512384228</v>
      </c>
      <c r="L585" s="8">
        <v>1530.6478052000004</v>
      </c>
      <c r="M585" s="138" t="str">
        <f t="shared" si="9"/>
        <v>Utilisation du territoire-Usage des terres-Autres espaces naturels, landes-kha-TEND</v>
      </c>
      <c r="N585">
        <f>MATCH(M585,'[1]Données Agriculture'!$M:$M,FALSE)</f>
        <v>2902</v>
      </c>
      <c r="O585" s="142"/>
    </row>
    <row r="586" spans="1:26" ht="14.25" hidden="1">
      <c r="A586" s="110" t="s">
        <v>54</v>
      </c>
      <c r="B586" s="110" t="s">
        <v>55</v>
      </c>
      <c r="C586" s="147" t="s">
        <v>65</v>
      </c>
      <c r="D586" s="175" t="s">
        <v>271</v>
      </c>
      <c r="E586" s="6" t="s">
        <v>614</v>
      </c>
      <c r="F586" s="8">
        <v>11495.763999999997</v>
      </c>
      <c r="G586" s="8">
        <v>11387.527674386844</v>
      </c>
      <c r="H586" s="8">
        <v>11091.820533587139</v>
      </c>
      <c r="I586" s="8">
        <v>10687.87706717428</v>
      </c>
      <c r="J586" s="8">
        <v>10283.93360076142</v>
      </c>
      <c r="K586" s="8">
        <v>9988.2264599617156</v>
      </c>
      <c r="L586" s="8">
        <v>9879.9901343485617</v>
      </c>
      <c r="M586" s="138" t="str">
        <f t="shared" si="9"/>
        <v>Utilisation du territoire-Usage des terres-Céréales oléoprotéagineux-kha-TEND</v>
      </c>
      <c r="N586">
        <f>MATCH(M586,'[1]Données Agriculture'!$M:$M,FALSE)</f>
        <v>2907</v>
      </c>
      <c r="O586" s="142"/>
      <c r="P586" s="109"/>
      <c r="Q586" s="109"/>
      <c r="R586" s="109"/>
      <c r="S586" s="109"/>
      <c r="T586" s="109"/>
      <c r="U586" s="109"/>
      <c r="V586" s="109"/>
      <c r="W586" s="109"/>
      <c r="X586" s="109"/>
      <c r="Y586" s="109"/>
      <c r="Z586" s="109"/>
    </row>
    <row r="587" spans="1:26" ht="14.25" hidden="1">
      <c r="A587" s="110" t="s">
        <v>54</v>
      </c>
      <c r="B587" s="110" t="s">
        <v>55</v>
      </c>
      <c r="C587" s="147" t="s">
        <v>64</v>
      </c>
      <c r="D587" s="175" t="s">
        <v>271</v>
      </c>
      <c r="E587" s="6" t="s">
        <v>614</v>
      </c>
      <c r="F587" s="8">
        <v>4096.5271999999995</v>
      </c>
      <c r="G587" s="8">
        <v>4156.1746987181141</v>
      </c>
      <c r="H587" s="8">
        <v>4319.134695760401</v>
      </c>
      <c r="I587" s="8">
        <v>4541.7421915208024</v>
      </c>
      <c r="J587" s="8">
        <v>4764.3496872812038</v>
      </c>
      <c r="K587" s="8">
        <v>4927.3096843234907</v>
      </c>
      <c r="L587" s="8">
        <v>4986.9571830416053</v>
      </c>
      <c r="M587" s="138" t="str">
        <f t="shared" si="9"/>
        <v>Utilisation du territoire-Usage des terres-Cultures fourragères-kha-TEND</v>
      </c>
      <c r="N587">
        <f>MATCH(M587,'[1]Données Agriculture'!$M:$M,FALSE)</f>
        <v>2912</v>
      </c>
      <c r="O587" s="142"/>
    </row>
    <row r="588" spans="1:26" ht="14.25" hidden="1">
      <c r="A588" s="110" t="s">
        <v>54</v>
      </c>
      <c r="B588" s="110" t="s">
        <v>55</v>
      </c>
      <c r="C588" s="147" t="s">
        <v>61</v>
      </c>
      <c r="D588" s="175" t="s">
        <v>271</v>
      </c>
      <c r="E588" s="6" t="s">
        <v>614</v>
      </c>
      <c r="F588" s="8">
        <v>177.59899999999999</v>
      </c>
      <c r="G588" s="8">
        <v>178.79911232547684</v>
      </c>
      <c r="H588" s="8">
        <v>182.0778801734692</v>
      </c>
      <c r="I588" s="8">
        <v>186.5567603469384</v>
      </c>
      <c r="J588" s="8">
        <v>191.03564052040761</v>
      </c>
      <c r="K588" s="8">
        <v>194.31440836839997</v>
      </c>
      <c r="L588" s="8">
        <v>195.51452069387682</v>
      </c>
      <c r="M588" s="138" t="str">
        <f t="shared" si="9"/>
        <v>Utilisation du territoire-Usage des terres-Cultures fruitières-kha-TEND</v>
      </c>
      <c r="N588">
        <f>MATCH(M588,'[1]Données Agriculture'!$M:$M,FALSE)</f>
        <v>2917</v>
      </c>
      <c r="O588" s="142"/>
      <c r="P588" s="66"/>
    </row>
    <row r="589" spans="1:26" ht="14.25" hidden="1">
      <c r="A589" s="110" t="s">
        <v>54</v>
      </c>
      <c r="B589" s="110" t="s">
        <v>55</v>
      </c>
      <c r="C589" s="147" t="s">
        <v>67</v>
      </c>
      <c r="D589" s="175" t="s">
        <v>271</v>
      </c>
      <c r="E589" s="6" t="s">
        <v>614</v>
      </c>
      <c r="F589" s="8">
        <v>843.61519999999996</v>
      </c>
      <c r="G589" s="8">
        <v>875.39922249350127</v>
      </c>
      <c r="H589" s="8">
        <v>962.23478681465872</v>
      </c>
      <c r="I589" s="8">
        <v>1080.8543736293175</v>
      </c>
      <c r="J589" s="8">
        <v>1199.4739604439765</v>
      </c>
      <c r="K589" s="8">
        <v>1286.309524765134</v>
      </c>
      <c r="L589" s="8">
        <v>1318.0935472586352</v>
      </c>
      <c r="M589" s="138" t="str">
        <f t="shared" si="9"/>
        <v>Utilisation du territoire-Usage des terres-Cultures industrielles-kha-TEND</v>
      </c>
      <c r="N589">
        <f>MATCH(M589,'[1]Données Agriculture'!$M:$M,FALSE)</f>
        <v>2922</v>
      </c>
      <c r="O589" s="142"/>
    </row>
    <row r="590" spans="1:26" ht="14.25" hidden="1">
      <c r="A590" s="110" t="s">
        <v>54</v>
      </c>
      <c r="B590" s="110" t="s">
        <v>55</v>
      </c>
      <c r="C590" s="147" t="s">
        <v>66</v>
      </c>
      <c r="D590" s="175" t="s">
        <v>271</v>
      </c>
      <c r="E590" s="6" t="s">
        <v>614</v>
      </c>
      <c r="F590" s="8">
        <v>431.86760000000004</v>
      </c>
      <c r="G590" s="8">
        <v>452.06476770247343</v>
      </c>
      <c r="H590" s="8">
        <v>507.24445603461999</v>
      </c>
      <c r="I590" s="8">
        <v>582.62131206923993</v>
      </c>
      <c r="J590" s="8">
        <v>657.99816810386005</v>
      </c>
      <c r="K590" s="8">
        <v>713.17785643600678</v>
      </c>
      <c r="L590" s="8">
        <v>733.37502413848006</v>
      </c>
      <c r="M590" s="138" t="str">
        <f t="shared" si="9"/>
        <v>Utilisation du territoire-Usage des terres-Cultures maraichères et jardins-kha-TEND</v>
      </c>
      <c r="N590">
        <f>MATCH(M590,'[1]Données Agriculture'!$M:$M,FALSE)</f>
        <v>2927</v>
      </c>
      <c r="O590" s="142"/>
      <c r="P590" s="109"/>
    </row>
    <row r="591" spans="1:26" ht="14.25" hidden="1">
      <c r="A591" s="110" t="s">
        <v>54</v>
      </c>
      <c r="B591" s="110" t="s">
        <v>55</v>
      </c>
      <c r="C591" s="147" t="s">
        <v>56</v>
      </c>
      <c r="D591" s="175" t="s">
        <v>271</v>
      </c>
      <c r="E591" s="6" t="s">
        <v>614</v>
      </c>
      <c r="F591" s="8">
        <v>1545.8756799999999</v>
      </c>
      <c r="G591" s="8">
        <v>1548.8787470153979</v>
      </c>
      <c r="H591" s="8">
        <v>1557.0832786799999</v>
      </c>
      <c r="I591" s="8">
        <v>1568.2908773599997</v>
      </c>
      <c r="J591" s="8">
        <v>1579.4984760399998</v>
      </c>
      <c r="K591" s="8">
        <v>1587.7030077046018</v>
      </c>
      <c r="L591" s="8">
        <v>1590.7060747199998</v>
      </c>
      <c r="M591" s="138" t="str">
        <f t="shared" si="9"/>
        <v>Utilisation du territoire-Usage des terres-Eaux, roches, autres [écarts]-kha-TEND</v>
      </c>
      <c r="N591">
        <f>MATCH(M591,'[1]Données Agriculture'!$M:$M,FALSE)</f>
        <v>2932</v>
      </c>
      <c r="O591" s="142"/>
    </row>
    <row r="592" spans="1:26" ht="14.25" hidden="1">
      <c r="A592" s="110" t="s">
        <v>54</v>
      </c>
      <c r="B592" s="110" t="s">
        <v>55</v>
      </c>
      <c r="C592" s="147" t="s">
        <v>69</v>
      </c>
      <c r="D592" s="175" t="s">
        <v>271</v>
      </c>
      <c r="E592" s="6" t="s">
        <v>614</v>
      </c>
      <c r="F592" s="8">
        <v>-91.470739999997022</v>
      </c>
      <c r="G592" s="8">
        <v>-91.519379755467341</v>
      </c>
      <c r="H592" s="8">
        <v>-91.652266038679954</v>
      </c>
      <c r="I592" s="8">
        <v>-91.833792077362887</v>
      </c>
      <c r="J592" s="8">
        <v>-92.015318116045819</v>
      </c>
      <c r="K592" s="8">
        <v>-92.148204399258432</v>
      </c>
      <c r="L592" s="8">
        <v>-92.196844154728751</v>
      </c>
      <c r="M592" s="138" t="str">
        <f t="shared" si="9"/>
        <v>Utilisation du territoire-Usage des terres-Ecart-kha-TEND</v>
      </c>
      <c r="N592">
        <f>MATCH(M592,'[1]Données Agriculture'!$M:$M,FALSE)</f>
        <v>2937</v>
      </c>
      <c r="O592" s="142"/>
    </row>
    <row r="593" spans="1:26" ht="14.25" hidden="1">
      <c r="A593" s="110" t="s">
        <v>54</v>
      </c>
      <c r="B593" s="110" t="s">
        <v>55</v>
      </c>
      <c r="C593" s="147" t="s">
        <v>75</v>
      </c>
      <c r="D593" s="175" t="s">
        <v>271</v>
      </c>
      <c r="E593" s="6" t="s">
        <v>614</v>
      </c>
      <c r="F593" s="8">
        <v>31980.165100000002</v>
      </c>
      <c r="G593" s="8">
        <v>31929.172391356311</v>
      </c>
      <c r="H593" s="8">
        <v>31789.857720526201</v>
      </c>
      <c r="I593" s="8">
        <v>31599.550341052407</v>
      </c>
      <c r="J593" s="8">
        <v>31409.242961578613</v>
      </c>
      <c r="K593" s="8">
        <v>31269.928290748499</v>
      </c>
      <c r="L593" s="8">
        <v>31218.935582104816</v>
      </c>
      <c r="M593" s="138" t="str">
        <f t="shared" si="9"/>
        <v>Utilisation du territoire-Usage des terres-Ensemble surfaces peu anthropisées (forêts, prairies peu productives, landes, autres, IAE)-kha-TEND</v>
      </c>
      <c r="N593">
        <f>MATCH(M593,'[1]Données Agriculture'!$M:$M,FALSE)</f>
        <v>2942</v>
      </c>
      <c r="O593" s="142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 spans="1:26" ht="14.25" hidden="1">
      <c r="A594" s="110" t="s">
        <v>54</v>
      </c>
      <c r="B594" s="110" t="s">
        <v>55</v>
      </c>
      <c r="C594" s="147" t="s">
        <v>68</v>
      </c>
      <c r="D594" s="175" t="s">
        <v>271</v>
      </c>
      <c r="E594" s="6" t="s">
        <v>614</v>
      </c>
      <c r="F594" s="8">
        <v>5136.8654399999996</v>
      </c>
      <c r="G594" s="8">
        <v>5185.1826355774974</v>
      </c>
      <c r="H594" s="8">
        <v>5317.1876687744625</v>
      </c>
      <c r="I594" s="8">
        <v>5497.5098975489254</v>
      </c>
      <c r="J594" s="8">
        <v>5677.8321263233893</v>
      </c>
      <c r="K594" s="8">
        <v>5809.8371595203544</v>
      </c>
      <c r="L594" s="8">
        <v>5858.1543550978522</v>
      </c>
      <c r="M594" s="138" t="str">
        <f t="shared" si="9"/>
        <v>Utilisation du territoire-Usage des terres-Espaces artificialisés-kha-TEND</v>
      </c>
      <c r="N594">
        <f>MATCH(M594,'[1]Données Agriculture'!$M:$M,FALSE)</f>
        <v>2947</v>
      </c>
      <c r="O594" s="142"/>
    </row>
    <row r="595" spans="1:26" ht="14.25" hidden="1">
      <c r="A595" s="110" t="s">
        <v>54</v>
      </c>
      <c r="B595" s="110" t="s">
        <v>55</v>
      </c>
      <c r="C595" s="147" t="s">
        <v>57</v>
      </c>
      <c r="D595" s="175" t="s">
        <v>271</v>
      </c>
      <c r="E595" s="6" t="s">
        <v>614</v>
      </c>
      <c r="F595" s="8">
        <v>17489.472419999998</v>
      </c>
      <c r="G595" s="8">
        <v>17548.051045137316</v>
      </c>
      <c r="H595" s="8">
        <v>17708.090825249998</v>
      </c>
      <c r="I595" s="8">
        <v>17926.709230499997</v>
      </c>
      <c r="J595" s="8">
        <v>18145.32763575</v>
      </c>
      <c r="K595" s="8">
        <v>18305.367415862682</v>
      </c>
      <c r="L595" s="8">
        <v>18363.946040999999</v>
      </c>
      <c r="M595" s="138" t="str">
        <f t="shared" si="9"/>
        <v>Utilisation du territoire-Usage des terres-Forêts et peupleraies-kha-TEND</v>
      </c>
      <c r="N595">
        <f>MATCH(M595,'[1]Données Agriculture'!$M:$M,FALSE)</f>
        <v>2952</v>
      </c>
      <c r="O595" s="142"/>
      <c r="P595" s="109"/>
      <c r="Q595" s="109"/>
      <c r="R595" s="109"/>
      <c r="S595" s="109"/>
      <c r="T595" s="109"/>
      <c r="U595" s="109"/>
      <c r="V595" s="109"/>
      <c r="W595" s="109"/>
      <c r="X595" s="109"/>
      <c r="Y595" s="109"/>
      <c r="Z595" s="109"/>
    </row>
    <row r="596" spans="1:26" ht="14.25" hidden="1">
      <c r="A596" s="110" t="s">
        <v>54</v>
      </c>
      <c r="B596" s="110" t="s">
        <v>55</v>
      </c>
      <c r="C596" s="147" t="s">
        <v>59</v>
      </c>
      <c r="D596" s="175" t="s">
        <v>271</v>
      </c>
      <c r="E596" s="6" t="s">
        <v>614</v>
      </c>
      <c r="F596" s="8">
        <v>411.78520000000003</v>
      </c>
      <c r="G596" s="8">
        <v>411.61707921164987</v>
      </c>
      <c r="H596" s="8">
        <v>411.15776467606861</v>
      </c>
      <c r="I596" s="8">
        <v>410.53032935213719</v>
      </c>
      <c r="J596" s="8">
        <v>409.90289402820576</v>
      </c>
      <c r="K596" s="8">
        <v>409.44357949262451</v>
      </c>
      <c r="L596" s="8">
        <v>409.27545870427434</v>
      </c>
      <c r="M596" s="138" t="str">
        <f t="shared" si="9"/>
        <v>Utilisation du territoire-Usage des terres-Jachères-kha-TEND</v>
      </c>
      <c r="N596">
        <f>MATCH(M596,'[1]Données Agriculture'!$M:$M,FALSE)</f>
        <v>2957</v>
      </c>
      <c r="O596" s="142"/>
    </row>
    <row r="597" spans="1:26" ht="14.25" hidden="1">
      <c r="A597" s="110" t="s">
        <v>54</v>
      </c>
      <c r="B597" s="110" t="s">
        <v>55</v>
      </c>
      <c r="C597" s="147" t="s">
        <v>63</v>
      </c>
      <c r="D597" s="175" t="s">
        <v>271</v>
      </c>
      <c r="E597" s="6" t="s">
        <v>614</v>
      </c>
      <c r="F597" s="8">
        <v>10355.723400000001</v>
      </c>
      <c r="G597" s="8">
        <v>10286.63516603037</v>
      </c>
      <c r="H597" s="8">
        <v>10097.882600620136</v>
      </c>
      <c r="I597" s="8">
        <v>9840.0418012402697</v>
      </c>
      <c r="J597" s="8">
        <v>9582.2010018604051</v>
      </c>
      <c r="K597" s="8">
        <v>9393.4484364501695</v>
      </c>
      <c r="L597" s="8">
        <v>9324.3602024805386</v>
      </c>
      <c r="M597" s="138" t="str">
        <f t="shared" si="9"/>
        <v>Utilisation du territoire-Usage des terres-Prairies naturelles-kha-TEND</v>
      </c>
      <c r="N597">
        <f>MATCH(M597,'[1]Données Agriculture'!$M:$M,FALSE)</f>
        <v>2962</v>
      </c>
      <c r="O597" s="142"/>
      <c r="P597" s="66"/>
    </row>
    <row r="598" spans="1:26" ht="14.25" hidden="1">
      <c r="A598" s="110" t="s">
        <v>54</v>
      </c>
      <c r="B598" s="110" t="s">
        <v>55</v>
      </c>
      <c r="C598" s="147" t="s">
        <v>71</v>
      </c>
      <c r="D598" s="175" t="s">
        <v>271</v>
      </c>
      <c r="E598" s="6" t="s">
        <v>614</v>
      </c>
      <c r="F598" s="8">
        <v>54908.737000000001</v>
      </c>
      <c r="G598" s="8">
        <v>54908.737000000001</v>
      </c>
      <c r="H598" s="8">
        <v>54908.737000000001</v>
      </c>
      <c r="I598" s="8">
        <v>54908.737000000001</v>
      </c>
      <c r="J598" s="8">
        <v>54908.737000000001</v>
      </c>
      <c r="K598" s="8">
        <v>54908.737000000001</v>
      </c>
      <c r="L598" s="8">
        <v>54908.737000000001</v>
      </c>
      <c r="M598" s="138" t="str">
        <f t="shared" si="9"/>
        <v>Utilisation du territoire-Usage des terres-Surface totale du territoire-kha-TEND</v>
      </c>
      <c r="N598">
        <f>MATCH(M598,'[1]Données Agriculture'!$M:$M,FALSE)</f>
        <v>2967</v>
      </c>
      <c r="O598" s="142"/>
    </row>
    <row r="599" spans="1:26" ht="14.25" hidden="1">
      <c r="A599" s="110" t="s">
        <v>54</v>
      </c>
      <c r="B599" s="110" t="s">
        <v>55</v>
      </c>
      <c r="C599" s="147" t="s">
        <v>74</v>
      </c>
      <c r="D599" s="175" t="s">
        <v>271</v>
      </c>
      <c r="E599" s="6" t="s">
        <v>614</v>
      </c>
      <c r="F599" s="8">
        <v>17175.053199999995</v>
      </c>
      <c r="G599" s="8">
        <v>17178.320109493103</v>
      </c>
      <c r="H599" s="8">
        <v>17187.245472211995</v>
      </c>
      <c r="I599" s="8">
        <v>17199.437744423998</v>
      </c>
      <c r="J599" s="8">
        <v>17211.630016635998</v>
      </c>
      <c r="K599" s="8">
        <v>17220.555379354893</v>
      </c>
      <c r="L599" s="8">
        <v>17223.822288848001</v>
      </c>
      <c r="M599" s="138" t="str">
        <f t="shared" si="9"/>
        <v>Utilisation du territoire-Usage des terres-Terres arables -kha-TEND</v>
      </c>
      <c r="N599">
        <f>MATCH(M599,'[1]Données Agriculture'!$M:$M,FALSE)</f>
        <v>2972</v>
      </c>
      <c r="O599" s="142"/>
    </row>
    <row r="600" spans="1:26" ht="14.25" hidden="1">
      <c r="A600" s="110" t="s">
        <v>54</v>
      </c>
      <c r="B600" s="110" t="s">
        <v>55</v>
      </c>
      <c r="C600" s="147" t="s">
        <v>73</v>
      </c>
      <c r="D600" s="175" t="s">
        <v>271</v>
      </c>
      <c r="E600" s="6" t="s">
        <v>614</v>
      </c>
      <c r="F600" s="8">
        <v>28650.685799999999</v>
      </c>
      <c r="G600" s="8">
        <v>28584.15359806368</v>
      </c>
      <c r="H600" s="8">
        <v>28402.384242034219</v>
      </c>
      <c r="I600" s="8">
        <v>28154.082684068439</v>
      </c>
      <c r="J600" s="8">
        <v>27905.781126102658</v>
      </c>
      <c r="K600" s="8">
        <v>27724.011770073197</v>
      </c>
      <c r="L600" s="8">
        <v>27657.479568136878</v>
      </c>
      <c r="M600" s="138" t="str">
        <f t="shared" si="9"/>
        <v>Utilisation du territoire-Usage des terres-Total Surface Agricole Utile-kha-TEND</v>
      </c>
      <c r="N600">
        <f>MATCH(M600,'[1]Données Agriculture'!$M:$M,FALSE)</f>
        <v>2977</v>
      </c>
      <c r="O600" s="142"/>
    </row>
    <row r="601" spans="1:26" ht="14.25" hidden="1">
      <c r="A601" s="110" t="s">
        <v>54</v>
      </c>
      <c r="B601" s="110" t="s">
        <v>55</v>
      </c>
      <c r="C601" s="147" t="s">
        <v>62</v>
      </c>
      <c r="D601" s="175" t="s">
        <v>271</v>
      </c>
      <c r="E601" s="6" t="s">
        <v>614</v>
      </c>
      <c r="F601" s="8">
        <v>795.54579999999999</v>
      </c>
      <c r="G601" s="8">
        <v>793.69473015995482</v>
      </c>
      <c r="H601" s="8">
        <v>788.63751330859316</v>
      </c>
      <c r="I601" s="8">
        <v>781.72922661718633</v>
      </c>
      <c r="J601" s="8">
        <v>774.82093992577938</v>
      </c>
      <c r="K601" s="8">
        <v>769.76372307441773</v>
      </c>
      <c r="L601" s="8">
        <v>767.91265323437256</v>
      </c>
      <c r="M601" s="138" t="str">
        <f t="shared" si="9"/>
        <v>Utilisation du territoire-Usage des terres-Vignes-kha-TEND</v>
      </c>
      <c r="N601">
        <f>MATCH(M601,'[1]Données Agriculture'!$M:$M,FALSE)</f>
        <v>2982</v>
      </c>
      <c r="O601" s="142"/>
    </row>
    <row r="602" spans="1:26" ht="14.25">
      <c r="A602" s="110" t="s">
        <v>3</v>
      </c>
      <c r="B602" s="110" t="s">
        <v>52</v>
      </c>
      <c r="C602" s="147" t="s">
        <v>36</v>
      </c>
      <c r="D602" s="174" t="s">
        <v>180</v>
      </c>
      <c r="E602" s="6" t="s">
        <v>72</v>
      </c>
      <c r="F602" s="8">
        <v>6204.4449662128591</v>
      </c>
      <c r="G602" s="8">
        <v>6044.0753092549858</v>
      </c>
      <c r="H602" s="8">
        <v>5509.0269029099927</v>
      </c>
      <c r="I602" s="8">
        <v>4756.5767527074395</v>
      </c>
      <c r="J602" s="8">
        <v>4004.7410383617771</v>
      </c>
      <c r="K602" s="8">
        <v>3457.2357401274298</v>
      </c>
      <c r="L602" s="8">
        <v>3251.4632368733496</v>
      </c>
      <c r="M602" s="138" t="str">
        <f t="shared" si="9"/>
        <v>Alimentation Humaine-Approvisionnement-Boissons alcooliques-kt-S1</v>
      </c>
      <c r="N602">
        <f>MATCH(M602,'[1]Données Agriculture'!$M:$M,FALSE)</f>
        <v>3</v>
      </c>
      <c r="O602" s="142"/>
      <c r="P602" s="104"/>
    </row>
    <row r="603" spans="1:26" ht="14.25">
      <c r="A603" s="110" t="s">
        <v>3</v>
      </c>
      <c r="B603" s="110" t="s">
        <v>52</v>
      </c>
      <c r="C603" s="147" t="s">
        <v>35</v>
      </c>
      <c r="D603" s="174" t="s">
        <v>180</v>
      </c>
      <c r="E603" s="6" t="s">
        <v>72</v>
      </c>
      <c r="F603" s="8">
        <v>657.84813819377166</v>
      </c>
      <c r="G603" s="8">
        <v>622.34041564318056</v>
      </c>
      <c r="H603" s="8">
        <v>515.19151856938606</v>
      </c>
      <c r="I603" s="8">
        <v>367.57275012110796</v>
      </c>
      <c r="J603" s="8">
        <v>221.64305786322956</v>
      </c>
      <c r="K603" s="8">
        <v>116.51440179002259</v>
      </c>
      <c r="L603" s="8">
        <v>78.349923482658411</v>
      </c>
      <c r="M603" s="138" t="str">
        <f t="shared" si="9"/>
        <v>Alimentation Humaine-Approvisionnement-Café thé cacao-kt-S1</v>
      </c>
      <c r="N603">
        <f>MATCH(M603,'[1]Données Agriculture'!$M:$M,FALSE)</f>
        <v>8</v>
      </c>
      <c r="O603" s="142"/>
    </row>
    <row r="604" spans="1:26" ht="14.25">
      <c r="A604" s="110" t="s">
        <v>3</v>
      </c>
      <c r="B604" s="110" t="s">
        <v>52</v>
      </c>
      <c r="C604" s="147" t="s">
        <v>25</v>
      </c>
      <c r="D604" s="174" t="s">
        <v>180</v>
      </c>
      <c r="E604" s="6" t="s">
        <v>72</v>
      </c>
      <c r="F604" s="8">
        <v>8121.3815968027566</v>
      </c>
      <c r="G604" s="8">
        <v>8085.2187251525411</v>
      </c>
      <c r="H604" s="8">
        <v>7858.7056256463675</v>
      </c>
      <c r="I604" s="8">
        <v>7512.3228951048295</v>
      </c>
      <c r="J604" s="8">
        <v>7152.6509800321364</v>
      </c>
      <c r="K604" s="8">
        <v>6880.7605432418568</v>
      </c>
      <c r="L604" s="8">
        <v>6766.0389876524951</v>
      </c>
      <c r="M604" s="138" t="str">
        <f t="shared" si="9"/>
        <v>Alimentation Humaine-Approvisionnement-Céréales-kt-S1</v>
      </c>
      <c r="N604">
        <f>MATCH(M604,'[1]Données Agriculture'!$M:$M,FALSE)</f>
        <v>13</v>
      </c>
      <c r="O604" s="142"/>
      <c r="P604" s="109"/>
    </row>
    <row r="605" spans="1:26" ht="14.25">
      <c r="A605" s="110" t="s">
        <v>3</v>
      </c>
      <c r="B605" s="110" t="s">
        <v>52</v>
      </c>
      <c r="C605" s="147" t="s">
        <v>40</v>
      </c>
      <c r="D605" s="174" t="s">
        <v>180</v>
      </c>
      <c r="E605" s="6" t="s">
        <v>72</v>
      </c>
      <c r="F605" s="8">
        <v>624.82049084451307</v>
      </c>
      <c r="G605" s="8">
        <v>639.15779402152941</v>
      </c>
      <c r="H605" s="8">
        <v>668.53827042332591</v>
      </c>
      <c r="I605" s="8">
        <v>705.26001983609081</v>
      </c>
      <c r="J605" s="8">
        <v>739.91339576884945</v>
      </c>
      <c r="K605" s="8">
        <v>763.62069342559448</v>
      </c>
      <c r="L605" s="8">
        <v>770.36411946132557</v>
      </c>
      <c r="M605" s="138" t="str">
        <f t="shared" si="9"/>
        <v>Alimentation Humaine-Approvisionnement-Coquillages et crustacés-kt-S1</v>
      </c>
      <c r="N605">
        <f>MATCH(M605,'[1]Données Agriculture'!$M:$M,FALSE)</f>
        <v>18</v>
      </c>
      <c r="O605" s="142"/>
    </row>
    <row r="606" spans="1:26" ht="14.25">
      <c r="A606" s="110" t="s">
        <v>3</v>
      </c>
      <c r="B606" s="110" t="s">
        <v>52</v>
      </c>
      <c r="C606" s="147" t="s">
        <v>34</v>
      </c>
      <c r="D606" s="174" t="s">
        <v>180</v>
      </c>
      <c r="E606" s="6" t="s">
        <v>72</v>
      </c>
      <c r="F606" s="8">
        <v>6659.2392444237666</v>
      </c>
      <c r="G606" s="8">
        <v>6554.0194222484279</v>
      </c>
      <c r="H606" s="8">
        <v>6163.2423853062955</v>
      </c>
      <c r="I606" s="8">
        <v>5605.4223700911007</v>
      </c>
      <c r="J606" s="8">
        <v>5045.7672040885736</v>
      </c>
      <c r="K606" s="8">
        <v>4636.2649682321935</v>
      </c>
      <c r="L606" s="8">
        <v>4477.813085962387</v>
      </c>
      <c r="M606" s="138" t="str">
        <f t="shared" si="9"/>
        <v>Alimentation Humaine-Approvisionnement-Fruits-kt-S1</v>
      </c>
      <c r="N606">
        <f>MATCH(M606,'[1]Données Agriculture'!$M:$M,FALSE)</f>
        <v>23</v>
      </c>
      <c r="O606" s="142"/>
    </row>
    <row r="607" spans="1:26" ht="14.25">
      <c r="A607" s="110" t="s">
        <v>3</v>
      </c>
      <c r="B607" s="110" t="s">
        <v>52</v>
      </c>
      <c r="C607" s="147" t="s">
        <v>31</v>
      </c>
      <c r="D607" s="174" t="s">
        <v>180</v>
      </c>
      <c r="E607" s="6" t="s">
        <v>72</v>
      </c>
      <c r="F607" s="8">
        <v>523.96010301953265</v>
      </c>
      <c r="G607" s="8">
        <v>527.37799307180489</v>
      </c>
      <c r="H607" s="8">
        <v>528.4572437781585</v>
      </c>
      <c r="I607" s="8">
        <v>527.28088622314124</v>
      </c>
      <c r="J607" s="8">
        <v>524.80782232275112</v>
      </c>
      <c r="K607" s="8">
        <v>522.0513039566988</v>
      </c>
      <c r="L607" s="8">
        <v>519.79428665173032</v>
      </c>
      <c r="M607" s="138" t="str">
        <f t="shared" si="9"/>
        <v>Alimentation Humaine-Approvisionnement-Fruits coque-kt-S1</v>
      </c>
      <c r="N607">
        <f>MATCH(M607,'[1]Données Agriculture'!$M:$M,FALSE)</f>
        <v>28</v>
      </c>
      <c r="O607" s="142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 spans="1:26" ht="14.25">
      <c r="A608" s="110" t="s">
        <v>3</v>
      </c>
      <c r="B608" s="110" t="s">
        <v>52</v>
      </c>
      <c r="C608" s="147" t="s">
        <v>37</v>
      </c>
      <c r="D608" s="174" t="s">
        <v>180</v>
      </c>
      <c r="E608" s="6" t="s">
        <v>72</v>
      </c>
      <c r="F608" s="8">
        <v>15287.544370092815</v>
      </c>
      <c r="G608" s="8">
        <v>15132.930197749118</v>
      </c>
      <c r="H608" s="8">
        <v>14458.860515346933</v>
      </c>
      <c r="I608" s="8">
        <v>13444.667947120453</v>
      </c>
      <c r="J608" s="8">
        <v>12379.392988936457</v>
      </c>
      <c r="K608" s="8">
        <v>11568.49722223923</v>
      </c>
      <c r="L608" s="8">
        <v>11243.212162704815</v>
      </c>
      <c r="M608" s="138" t="str">
        <f t="shared" si="9"/>
        <v>Alimentation Humaine-Approvisionnement-Lait et beurre-kt-S1</v>
      </c>
      <c r="N608">
        <f>MATCH(M608,'[1]Données Agriculture'!$M:$M,FALSE)</f>
        <v>33</v>
      </c>
      <c r="O608" s="142"/>
    </row>
    <row r="609" spans="1:26" ht="14.25">
      <c r="A609" s="110" t="s">
        <v>3</v>
      </c>
      <c r="B609" s="110" t="s">
        <v>52</v>
      </c>
      <c r="C609" s="147" t="s">
        <v>33</v>
      </c>
      <c r="D609" s="174" t="s">
        <v>180</v>
      </c>
      <c r="E609" s="6" t="s">
        <v>72</v>
      </c>
      <c r="F609" s="8">
        <v>7002.9431615593658</v>
      </c>
      <c r="G609" s="8">
        <v>7055.6700057709259</v>
      </c>
      <c r="H609" s="8">
        <v>7087.946906619386</v>
      </c>
      <c r="I609" s="8">
        <v>7092.9732066340057</v>
      </c>
      <c r="J609" s="8">
        <v>7076.2411774132052</v>
      </c>
      <c r="K609" s="8">
        <v>7048.394130434559</v>
      </c>
      <c r="L609" s="8">
        <v>7020.7313138056352</v>
      </c>
      <c r="M609" s="138" t="str">
        <f t="shared" si="9"/>
        <v>Alimentation Humaine-Approvisionnement-Légumes-kt-S1</v>
      </c>
      <c r="N609">
        <f>MATCH(M609,'[1]Données Agriculture'!$M:$M,FALSE)</f>
        <v>38</v>
      </c>
      <c r="O609" s="142"/>
      <c r="P609" s="109"/>
      <c r="Q609" s="109"/>
      <c r="R609" s="109"/>
      <c r="S609" s="109"/>
      <c r="T609" s="109"/>
      <c r="U609" s="109"/>
      <c r="V609" s="109"/>
      <c r="W609" s="109"/>
      <c r="X609" s="109"/>
      <c r="Y609" s="109"/>
      <c r="Z609" s="109"/>
    </row>
    <row r="610" spans="1:26" ht="14.25">
      <c r="A610" s="110" t="s">
        <v>3</v>
      </c>
      <c r="B610" s="110" t="s">
        <v>52</v>
      </c>
      <c r="C610" s="147" t="s">
        <v>30</v>
      </c>
      <c r="D610" s="174" t="s">
        <v>180</v>
      </c>
      <c r="E610" s="6" t="s">
        <v>72</v>
      </c>
      <c r="F610" s="8">
        <v>99.69152402584028</v>
      </c>
      <c r="G610" s="8">
        <v>132.45625486612056</v>
      </c>
      <c r="H610" s="8">
        <v>221.29274973409878</v>
      </c>
      <c r="I610" s="8">
        <v>343.06507843508035</v>
      </c>
      <c r="J610" s="8">
        <v>464.96718026603412</v>
      </c>
      <c r="K610" s="8">
        <v>553.63763932476422</v>
      </c>
      <c r="L610" s="8">
        <v>584.6995644446215</v>
      </c>
      <c r="M610" s="138" t="str">
        <f t="shared" si="9"/>
        <v>Alimentation Humaine-Approvisionnement-Légumineuses-kt-S1</v>
      </c>
      <c r="N610">
        <f>MATCH(M610,'[1]Données Agriculture'!$M:$M,FALSE)</f>
        <v>43</v>
      </c>
      <c r="O610" s="142"/>
    </row>
    <row r="611" spans="1:26" ht="14.25">
      <c r="A611" s="110" t="s">
        <v>3</v>
      </c>
      <c r="B611" s="110" t="s">
        <v>52</v>
      </c>
      <c r="C611" s="147" t="s">
        <v>38</v>
      </c>
      <c r="D611" s="174" t="s">
        <v>180</v>
      </c>
      <c r="E611" s="6" t="s">
        <v>72</v>
      </c>
      <c r="F611" s="8">
        <v>831.72870335512107</v>
      </c>
      <c r="G611" s="8">
        <v>840.74960288389025</v>
      </c>
      <c r="H611" s="8">
        <v>852.31326350520851</v>
      </c>
      <c r="I611" s="8">
        <v>863.831023171281</v>
      </c>
      <c r="J611" s="8">
        <v>873.12785959242376</v>
      </c>
      <c r="K611" s="8">
        <v>878.2581501447346</v>
      </c>
      <c r="L611" s="8">
        <v>878.00105020880119</v>
      </c>
      <c r="M611" s="138" t="str">
        <f t="shared" si="9"/>
        <v>Alimentation Humaine-Approvisionnement-Œufs-kt-S1</v>
      </c>
      <c r="N611">
        <f>MATCH(M611,'[1]Données Agriculture'!$M:$M,FALSE)</f>
        <v>48</v>
      </c>
      <c r="O611" s="142"/>
      <c r="P611" s="66"/>
    </row>
    <row r="612" spans="1:26" ht="14.25">
      <c r="A612" s="110" t="s">
        <v>3</v>
      </c>
      <c r="B612" s="110" t="s">
        <v>52</v>
      </c>
      <c r="C612" s="147" t="s">
        <v>32</v>
      </c>
      <c r="D612" s="174" t="s">
        <v>180</v>
      </c>
      <c r="E612" s="6" t="s">
        <v>72</v>
      </c>
      <c r="F612" s="8">
        <v>984.35719944119433</v>
      </c>
      <c r="G612" s="8">
        <v>1048.8357780505055</v>
      </c>
      <c r="H612" s="8">
        <v>1211.0934394958826</v>
      </c>
      <c r="I612" s="8">
        <v>1429.4317757414299</v>
      </c>
      <c r="J612" s="8">
        <v>1646.0146391649901</v>
      </c>
      <c r="K612" s="8">
        <v>1802.0853060977988</v>
      </c>
      <c r="L612" s="8">
        <v>1854.7761093108115</v>
      </c>
      <c r="M612" s="138" t="str">
        <f t="shared" si="9"/>
        <v>Alimentation Humaine-Approvisionnement-Plantes oléifères et huiles-kt-S1</v>
      </c>
      <c r="N612">
        <f>MATCH(M612,'[1]Données Agriculture'!$M:$M,FALSE)</f>
        <v>53</v>
      </c>
      <c r="O612" s="142"/>
    </row>
    <row r="613" spans="1:26" ht="14.25">
      <c r="A613" s="110" t="s">
        <v>3</v>
      </c>
      <c r="B613" s="110" t="s">
        <v>52</v>
      </c>
      <c r="C613" s="147" t="s">
        <v>39</v>
      </c>
      <c r="D613" s="174" t="s">
        <v>180</v>
      </c>
      <c r="E613" s="6" t="s">
        <v>72</v>
      </c>
      <c r="F613" s="8">
        <v>1488.8136990684618</v>
      </c>
      <c r="G613" s="8">
        <v>1438.8832512344773</v>
      </c>
      <c r="H613" s="8">
        <v>1278.5306684366767</v>
      </c>
      <c r="I613" s="8">
        <v>1053.0960672739209</v>
      </c>
      <c r="J613" s="8">
        <v>826.63429122932621</v>
      </c>
      <c r="K613" s="8">
        <v>661.01973861845556</v>
      </c>
      <c r="L613" s="8">
        <v>599.40026016963532</v>
      </c>
      <c r="M613" s="138" t="str">
        <f t="shared" si="9"/>
        <v>Alimentation Humaine-Approvisionnement-Poissons-kt-S1</v>
      </c>
      <c r="N613">
        <f>MATCH(M613,'[1]Données Agriculture'!$M:$M,FALSE)</f>
        <v>58</v>
      </c>
      <c r="O613" s="142"/>
      <c r="P613" s="109"/>
    </row>
    <row r="614" spans="1:26" ht="14.25">
      <c r="A614" s="110" t="s">
        <v>3</v>
      </c>
      <c r="B614" s="110" t="s">
        <v>52</v>
      </c>
      <c r="C614" s="147" t="s">
        <v>28</v>
      </c>
      <c r="D614" s="174" t="s">
        <v>180</v>
      </c>
      <c r="E614" s="6" t="s">
        <v>72</v>
      </c>
      <c r="F614" s="8">
        <v>3708.0996523797539</v>
      </c>
      <c r="G614" s="8">
        <v>3657.0887524300533</v>
      </c>
      <c r="H614" s="8">
        <v>3459.6888540640689</v>
      </c>
      <c r="I614" s="8">
        <v>3175.1501027655399</v>
      </c>
      <c r="J614" s="8">
        <v>2887.6413641842273</v>
      </c>
      <c r="K614" s="8">
        <v>2675.8912748877165</v>
      </c>
      <c r="L614" s="8">
        <v>2593.1020326585522</v>
      </c>
      <c r="M614" s="138" t="str">
        <f t="shared" si="9"/>
        <v>Alimentation Humaine-Approvisionnement-Pommes de terre-kt-S1</v>
      </c>
      <c r="N614">
        <f>MATCH(M614,'[1]Données Agriculture'!$M:$M,FALSE)</f>
        <v>63</v>
      </c>
      <c r="O614" s="142"/>
    </row>
    <row r="615" spans="1:26" ht="14.25">
      <c r="A615" s="110" t="s">
        <v>3</v>
      </c>
      <c r="B615" s="110" t="s">
        <v>52</v>
      </c>
      <c r="C615" s="147" t="s">
        <v>29</v>
      </c>
      <c r="D615" s="174" t="s">
        <v>180</v>
      </c>
      <c r="E615" s="6" t="s">
        <v>72</v>
      </c>
      <c r="F615" s="8">
        <v>2096.999615845873</v>
      </c>
      <c r="G615" s="8">
        <v>2093.3297143773234</v>
      </c>
      <c r="H615" s="8">
        <v>2050.1798626517393</v>
      </c>
      <c r="I615" s="8">
        <v>1981.1215177876331</v>
      </c>
      <c r="J615" s="8">
        <v>1907.8360638176559</v>
      </c>
      <c r="K615" s="8">
        <v>1851.3519952083047</v>
      </c>
      <c r="L615" s="8">
        <v>1826.4454850258571</v>
      </c>
      <c r="M615" s="138" t="str">
        <f t="shared" si="9"/>
        <v>Alimentation Humaine-Approvisionnement-Sucres-kt-S1</v>
      </c>
      <c r="N615">
        <f>MATCH(M615,'[1]Données Agriculture'!$M:$M,FALSE)</f>
        <v>68</v>
      </c>
      <c r="O615" s="142"/>
    </row>
    <row r="616" spans="1:26" ht="14.25">
      <c r="A616" s="110" t="s">
        <v>3</v>
      </c>
      <c r="B616" s="110" t="s">
        <v>52</v>
      </c>
      <c r="C616" s="147" t="s">
        <v>41</v>
      </c>
      <c r="D616" s="174" t="s">
        <v>180</v>
      </c>
      <c r="E616" s="6" t="s">
        <v>72</v>
      </c>
      <c r="F616" s="8">
        <v>5386.8199086986024</v>
      </c>
      <c r="G616" s="8">
        <v>5176.8260227742985</v>
      </c>
      <c r="H616" s="8">
        <v>4516.6109651097686</v>
      </c>
      <c r="I616" s="8">
        <v>3593.0346896940541</v>
      </c>
      <c r="J616" s="8">
        <v>2668.0452953692538</v>
      </c>
      <c r="K616" s="8">
        <v>1993.548245034824</v>
      </c>
      <c r="L616" s="8">
        <v>1744.4163337579425</v>
      </c>
      <c r="M616" s="138" t="str">
        <f t="shared" si="9"/>
        <v>Alimentation Humaine-Approvisionnement-Viande et abats-kt-S1</v>
      </c>
      <c r="N616">
        <f>MATCH(M616,'[1]Données Agriculture'!$M:$M,FALSE)</f>
        <v>73</v>
      </c>
      <c r="O616" s="142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 spans="1:26" ht="14.25">
      <c r="A617" s="110" t="s">
        <v>3</v>
      </c>
      <c r="B617" s="110" t="s">
        <v>26</v>
      </c>
      <c r="C617" s="147" t="s">
        <v>50</v>
      </c>
      <c r="D617" s="174" t="s">
        <v>27</v>
      </c>
      <c r="E617" s="6" t="s">
        <v>72</v>
      </c>
      <c r="F617" s="8">
        <v>3.1284739670491466</v>
      </c>
      <c r="G617" s="8">
        <v>2.9693492996282527</v>
      </c>
      <c r="H617" s="8">
        <v>2.5346126234968698</v>
      </c>
      <c r="I617" s="8">
        <v>1.9407512799445934</v>
      </c>
      <c r="J617" s="8">
        <v>1.3468899363923164</v>
      </c>
      <c r="K617" s="8">
        <v>0.91215326026093324</v>
      </c>
      <c r="L617" s="8">
        <v>0.75302859284003931</v>
      </c>
      <c r="M617" s="138" t="str">
        <f t="shared" si="9"/>
        <v>Alimentation Humaine-Assiette- autres viandes-g éq. primaire/jour-S1</v>
      </c>
      <c r="N617">
        <f>MATCH(M617,'[1]Données Agriculture'!$M:$M,FALSE)</f>
        <v>78</v>
      </c>
      <c r="O617" s="142"/>
    </row>
    <row r="618" spans="1:26" ht="14.25">
      <c r="A618" s="110" t="s">
        <v>3</v>
      </c>
      <c r="B618" s="110" t="s">
        <v>26</v>
      </c>
      <c r="C618" s="147" t="s">
        <v>43</v>
      </c>
      <c r="D618" s="174" t="s">
        <v>27</v>
      </c>
      <c r="E618" s="6" t="s">
        <v>72</v>
      </c>
      <c r="F618" s="8">
        <v>65.628043275248871</v>
      </c>
      <c r="G618" s="8">
        <v>62.830689212978761</v>
      </c>
      <c r="H618" s="8">
        <v>55.188175788097617</v>
      </c>
      <c r="I618" s="8">
        <v>44.74830830094637</v>
      </c>
      <c r="J618" s="8">
        <v>34.308440813795116</v>
      </c>
      <c r="K618" s="8">
        <v>26.665927388913964</v>
      </c>
      <c r="L618" s="8">
        <v>23.868573326643855</v>
      </c>
      <c r="M618" s="138" t="str">
        <f t="shared" si="9"/>
        <v>Alimentation Humaine-Assiette- viande bovine-g éq. primaire/jour-S1</v>
      </c>
      <c r="N618">
        <f>MATCH(M618,'[1]Données Agriculture'!$M:$M,FALSE)</f>
        <v>83</v>
      </c>
      <c r="O618" s="142"/>
      <c r="P618" s="109"/>
      <c r="Q618" s="109"/>
      <c r="R618" s="109"/>
      <c r="S618" s="109"/>
      <c r="T618" s="109"/>
      <c r="U618" s="109"/>
      <c r="V618" s="109"/>
      <c r="W618" s="109"/>
      <c r="X618" s="109"/>
      <c r="Y618" s="109"/>
      <c r="Z618" s="109"/>
    </row>
    <row r="619" spans="1:26" ht="14.25">
      <c r="A619" s="110" t="s">
        <v>3</v>
      </c>
      <c r="B619" s="110" t="s">
        <v>26</v>
      </c>
      <c r="C619" s="147" t="s">
        <v>45</v>
      </c>
      <c r="D619" s="174" t="s">
        <v>27</v>
      </c>
      <c r="E619" s="6" t="s">
        <v>72</v>
      </c>
      <c r="F619" s="8">
        <v>7.2269496389654879</v>
      </c>
      <c r="G619" s="8">
        <v>6.8501420111096625</v>
      </c>
      <c r="H619" s="8">
        <v>5.8206844271280422</v>
      </c>
      <c r="I619" s="8">
        <v>4.4144192152905974</v>
      </c>
      <c r="J619" s="8">
        <v>3.0081540034531518</v>
      </c>
      <c r="K619" s="8">
        <v>1.9786964194715297</v>
      </c>
      <c r="L619" s="8">
        <v>1.6018887916157052</v>
      </c>
      <c r="M619" s="138" t="str">
        <f t="shared" si="9"/>
        <v>Alimentation Humaine-Assiette- viande d'ovin et caprin-g éq. primaire/jour-S1</v>
      </c>
      <c r="N619">
        <f>MATCH(M619,'[1]Données Agriculture'!$M:$M,FALSE)</f>
        <v>93</v>
      </c>
      <c r="O619" s="142"/>
    </row>
    <row r="620" spans="1:26" ht="14.25">
      <c r="A620" s="110" t="s">
        <v>3</v>
      </c>
      <c r="B620" s="110" t="s">
        <v>26</v>
      </c>
      <c r="C620" s="147" t="s">
        <v>49</v>
      </c>
      <c r="D620" s="174" t="s">
        <v>27</v>
      </c>
      <c r="E620" s="6" t="s">
        <v>72</v>
      </c>
      <c r="F620" s="8">
        <v>73.134633045347229</v>
      </c>
      <c r="G620" s="8">
        <v>70.200274250250018</v>
      </c>
      <c r="H620" s="8">
        <v>62.183456934407822</v>
      </c>
      <c r="I620" s="8">
        <v>51.232280823468422</v>
      </c>
      <c r="J620" s="8">
        <v>40.281104712529014</v>
      </c>
      <c r="K620" s="8">
        <v>32.264287396686811</v>
      </c>
      <c r="L620" s="8">
        <v>29.3299286015896</v>
      </c>
      <c r="M620" s="138" t="str">
        <f t="shared" si="9"/>
        <v>Alimentation Humaine-Assiette- viande de volaille-g éq. primaire/jour-S1</v>
      </c>
      <c r="N620">
        <f>MATCH(M620,'[1]Données Agriculture'!$M:$M,FALSE)</f>
        <v>88</v>
      </c>
      <c r="O620" s="142"/>
      <c r="P620" s="66"/>
    </row>
    <row r="621" spans="1:26" ht="14.25">
      <c r="A621" s="110" t="s">
        <v>3</v>
      </c>
      <c r="B621" s="110" t="s">
        <v>26</v>
      </c>
      <c r="C621" s="147" t="s">
        <v>47</v>
      </c>
      <c r="D621" s="174" t="s">
        <v>27</v>
      </c>
      <c r="E621" s="6" t="s">
        <v>72</v>
      </c>
      <c r="F621" s="8">
        <v>94.535841831110815</v>
      </c>
      <c r="G621" s="8">
        <v>89.82629486733623</v>
      </c>
      <c r="H621" s="8">
        <v>76.959573281672292</v>
      </c>
      <c r="I621" s="8">
        <v>59.383304732233775</v>
      </c>
      <c r="J621" s="8">
        <v>41.807036182795244</v>
      </c>
      <c r="K621" s="8">
        <v>28.940314597131291</v>
      </c>
      <c r="L621" s="8">
        <v>24.230767633356706</v>
      </c>
      <c r="M621" s="138" t="str">
        <f t="shared" si="9"/>
        <v>Alimentation Humaine-Assiette- viande porcine-g éq. primaire/jour-S1</v>
      </c>
      <c r="N621">
        <f>MATCH(M621,'[1]Données Agriculture'!$M:$M,FALSE)</f>
        <v>98</v>
      </c>
      <c r="O621" s="142"/>
    </row>
    <row r="622" spans="1:26" ht="14.25">
      <c r="A622" s="110" t="s">
        <v>3</v>
      </c>
      <c r="B622" s="110" t="s">
        <v>26</v>
      </c>
      <c r="C622" s="147" t="s">
        <v>51</v>
      </c>
      <c r="D622" s="174" t="s">
        <v>27</v>
      </c>
      <c r="E622" s="6" t="s">
        <v>72</v>
      </c>
      <c r="F622" s="8">
        <v>15.96570373686813</v>
      </c>
      <c r="G622" s="8">
        <v>15.140999276561137</v>
      </c>
      <c r="H622" s="8">
        <v>12.887864789773761</v>
      </c>
      <c r="I622" s="8">
        <v>9.8100258426793943</v>
      </c>
      <c r="J622" s="8">
        <v>6.7321868955850253</v>
      </c>
      <c r="K622" s="8">
        <v>4.4790524087976458</v>
      </c>
      <c r="L622" s="8">
        <v>3.6543479484906545</v>
      </c>
      <c r="M622" s="138" t="str">
        <f t="shared" si="9"/>
        <v>Alimentation Humaine-Assiette-abats-g éq. primaire/jour-S1</v>
      </c>
      <c r="N622">
        <f>MATCH(M622,'[1]Données Agriculture'!$M:$M,FALSE)</f>
        <v>103</v>
      </c>
      <c r="O622" s="142"/>
    </row>
    <row r="623" spans="1:26" ht="14.25">
      <c r="A623" s="110" t="s">
        <v>3</v>
      </c>
      <c r="B623" s="110" t="s">
        <v>26</v>
      </c>
      <c r="C623" s="147" t="s">
        <v>36</v>
      </c>
      <c r="D623" s="174" t="s">
        <v>27</v>
      </c>
      <c r="E623" s="6" t="s">
        <v>72</v>
      </c>
      <c r="F623" s="8">
        <v>268.86387547430667</v>
      </c>
      <c r="G623" s="8">
        <v>260.59078815845669</v>
      </c>
      <c r="H623" s="8">
        <v>237.98829327610105</v>
      </c>
      <c r="I623" s="8">
        <v>207.11271107789543</v>
      </c>
      <c r="J623" s="8">
        <v>176.23712887968978</v>
      </c>
      <c r="K623" s="8">
        <v>153.63463399733411</v>
      </c>
      <c r="L623" s="8">
        <v>145.36154668148416</v>
      </c>
      <c r="M623" s="138" t="str">
        <f t="shared" si="9"/>
        <v>Alimentation Humaine-Assiette-Boissons alcooliques-g éq. primaire/jour-S1</v>
      </c>
      <c r="N623">
        <f>MATCH(M623,'[1]Données Agriculture'!$M:$M,FALSE)</f>
        <v>108</v>
      </c>
      <c r="O623" s="142"/>
    </row>
    <row r="624" spans="1:26" ht="14.25">
      <c r="A624" s="110" t="s">
        <v>3</v>
      </c>
      <c r="B624" s="110" t="s">
        <v>26</v>
      </c>
      <c r="C624" s="147" t="s">
        <v>35</v>
      </c>
      <c r="D624" s="174" t="s">
        <v>27</v>
      </c>
      <c r="E624" s="6" t="s">
        <v>72</v>
      </c>
      <c r="F624" s="8">
        <v>29.922136480823692</v>
      </c>
      <c r="G624" s="8">
        <v>28.301998829570046</v>
      </c>
      <c r="H624" s="8">
        <v>23.875700451089781</v>
      </c>
      <c r="I624" s="8">
        <v>17.82926442135587</v>
      </c>
      <c r="J624" s="8">
        <v>11.782828391621956</v>
      </c>
      <c r="K624" s="8">
        <v>7.3565300131416844</v>
      </c>
      <c r="L624" s="8">
        <v>5.7363923618880417</v>
      </c>
      <c r="M624" s="138" t="str">
        <f t="shared" si="9"/>
        <v>Alimentation Humaine-Assiette-Café thé cacao-g éq. primaire/jour-S1</v>
      </c>
      <c r="N624">
        <f>MATCH(M624,'[1]Données Agriculture'!$M:$M,FALSE)</f>
        <v>113</v>
      </c>
      <c r="O624" s="142"/>
    </row>
    <row r="625" spans="1:26" ht="14.25">
      <c r="A625" s="110" t="s">
        <v>3</v>
      </c>
      <c r="B625" s="110" t="s">
        <v>26</v>
      </c>
      <c r="C625" s="147" t="s">
        <v>25</v>
      </c>
      <c r="D625" s="174" t="s">
        <v>27</v>
      </c>
      <c r="E625" s="6" t="s">
        <v>72</v>
      </c>
      <c r="F625" s="8">
        <v>309.29655324367684</v>
      </c>
      <c r="G625" s="8">
        <v>306.558654861685</v>
      </c>
      <c r="H625" s="8">
        <v>299.07857737612255</v>
      </c>
      <c r="I625" s="8">
        <v>288.86060150856821</v>
      </c>
      <c r="J625" s="8">
        <v>278.64262564101398</v>
      </c>
      <c r="K625" s="8">
        <v>271.16254815545153</v>
      </c>
      <c r="L625" s="8">
        <v>268.42464977345963</v>
      </c>
      <c r="M625" s="138" t="str">
        <f t="shared" si="9"/>
        <v>Alimentation Humaine-Assiette-Céréales-g éq. primaire/jour-S1</v>
      </c>
      <c r="N625">
        <f>MATCH(M625,'[1]Données Agriculture'!$M:$M,FALSE)</f>
        <v>118</v>
      </c>
      <c r="O625" s="142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 spans="1:26" ht="14.25">
      <c r="A626" s="110" t="s">
        <v>3</v>
      </c>
      <c r="B626" s="110" t="s">
        <v>26</v>
      </c>
      <c r="C626" s="147" t="s">
        <v>40</v>
      </c>
      <c r="D626" s="174" t="s">
        <v>27</v>
      </c>
      <c r="E626" s="6" t="s">
        <v>72</v>
      </c>
      <c r="F626" s="8">
        <v>28.394137811405962</v>
      </c>
      <c r="G626" s="8">
        <v>28.85814075821105</v>
      </c>
      <c r="H626" s="8">
        <v>30.125820383744244</v>
      </c>
      <c r="I626" s="8">
        <v>31.857502956082531</v>
      </c>
      <c r="J626" s="8">
        <v>33.589185528420821</v>
      </c>
      <c r="K626" s="8">
        <v>34.856865153954018</v>
      </c>
      <c r="L626" s="8">
        <v>35.320868100759107</v>
      </c>
      <c r="M626" s="138" t="str">
        <f t="shared" si="9"/>
        <v>Alimentation Humaine-Assiette-Coquillages et crustacés-g éq. primaire/jour-S1</v>
      </c>
      <c r="N626">
        <f>MATCH(M626,'[1]Données Agriculture'!$M:$M,FALSE)</f>
        <v>123</v>
      </c>
      <c r="O626" s="142"/>
    </row>
    <row r="627" spans="1:26" ht="14.25">
      <c r="A627" s="110" t="s">
        <v>3</v>
      </c>
      <c r="B627" s="110" t="s">
        <v>26</v>
      </c>
      <c r="C627" s="147" t="s">
        <v>34</v>
      </c>
      <c r="D627" s="174" t="s">
        <v>27</v>
      </c>
      <c r="E627" s="6" t="s">
        <v>72</v>
      </c>
      <c r="F627" s="8">
        <v>302.04676192546594</v>
      </c>
      <c r="G627" s="8">
        <v>297.20396814604516</v>
      </c>
      <c r="H627" s="8">
        <v>283.97320949008878</v>
      </c>
      <c r="I627" s="8">
        <v>265.89965705471161</v>
      </c>
      <c r="J627" s="8">
        <v>247.82610461933439</v>
      </c>
      <c r="K627" s="8">
        <v>234.59534596337804</v>
      </c>
      <c r="L627" s="8">
        <v>229.75255218395716</v>
      </c>
      <c r="M627" s="138" t="str">
        <f t="shared" si="9"/>
        <v>Alimentation Humaine-Assiette-Fruits-g éq. primaire/jour-S1</v>
      </c>
      <c r="N627">
        <f>MATCH(M627,'[1]Données Agriculture'!$M:$M,FALSE)</f>
        <v>128</v>
      </c>
      <c r="O627" s="142"/>
      <c r="P627" s="66"/>
    </row>
    <row r="628" spans="1:26" ht="14.25">
      <c r="A628" s="110" t="s">
        <v>3</v>
      </c>
      <c r="B628" s="110" t="s">
        <v>26</v>
      </c>
      <c r="C628" s="147" t="s">
        <v>31</v>
      </c>
      <c r="D628" s="174" t="s">
        <v>27</v>
      </c>
      <c r="E628" s="6" t="s">
        <v>72</v>
      </c>
      <c r="F628" s="8">
        <v>25.368798605998272</v>
      </c>
      <c r="G628" s="8">
        <v>25.319091140380404</v>
      </c>
      <c r="H628" s="8">
        <v>25.183287818796906</v>
      </c>
      <c r="I628" s="8">
        <v>24.997777031595536</v>
      </c>
      <c r="J628" s="8">
        <v>24.81226624439417</v>
      </c>
      <c r="K628" s="8">
        <v>24.676462922810668</v>
      </c>
      <c r="L628" s="8">
        <v>24.6267554571928</v>
      </c>
      <c r="M628" s="138" t="str">
        <f t="shared" si="9"/>
        <v>Alimentation Humaine-Assiette-Fruits coque-g éq. primaire/jour-S1</v>
      </c>
      <c r="N628">
        <f>MATCH(M628,'[1]Données Agriculture'!$M:$M,FALSE)</f>
        <v>133</v>
      </c>
      <c r="O628" s="142"/>
    </row>
    <row r="629" spans="1:26" ht="14.25">
      <c r="A629" s="110" t="s">
        <v>3</v>
      </c>
      <c r="B629" s="110" t="s">
        <v>26</v>
      </c>
      <c r="C629" s="147" t="s">
        <v>37</v>
      </c>
      <c r="D629" s="174" t="s">
        <v>27</v>
      </c>
      <c r="E629" s="6" t="s">
        <v>72</v>
      </c>
      <c r="F629" s="8">
        <v>795.72024253845643</v>
      </c>
      <c r="G629" s="8">
        <v>779.15771871925881</v>
      </c>
      <c r="H629" s="8">
        <v>733.90806214364113</v>
      </c>
      <c r="I629" s="8">
        <v>672.09588174882572</v>
      </c>
      <c r="J629" s="8">
        <v>610.28370135401042</v>
      </c>
      <c r="K629" s="8">
        <v>565.03404477839274</v>
      </c>
      <c r="L629" s="8">
        <v>548.47152095919512</v>
      </c>
      <c r="M629" s="138" t="str">
        <f t="shared" si="9"/>
        <v>Alimentation Humaine-Assiette-Lait et beurre-g éq. primaire/jour-S1</v>
      </c>
      <c r="N629">
        <f>MATCH(M629,'[1]Données Agriculture'!$M:$M,FALSE)</f>
        <v>138</v>
      </c>
      <c r="O629" s="142"/>
      <c r="P629" s="109"/>
    </row>
    <row r="630" spans="1:26" ht="14.25">
      <c r="A630" s="110" t="s">
        <v>3</v>
      </c>
      <c r="B630" s="110" t="s">
        <v>26</v>
      </c>
      <c r="C630" s="147" t="s">
        <v>33</v>
      </c>
      <c r="D630" s="174" t="s">
        <v>27</v>
      </c>
      <c r="E630" s="6" t="s">
        <v>72</v>
      </c>
      <c r="F630" s="8">
        <v>291.49575280258705</v>
      </c>
      <c r="G630" s="8">
        <v>292.54101177306694</v>
      </c>
      <c r="H630" s="8">
        <v>295.39671238748519</v>
      </c>
      <c r="I630" s="8">
        <v>299.29767197238334</v>
      </c>
      <c r="J630" s="8">
        <v>303.19863155728149</v>
      </c>
      <c r="K630" s="8">
        <v>306.05433217169974</v>
      </c>
      <c r="L630" s="8">
        <v>307.09959114217963</v>
      </c>
      <c r="M630" s="138" t="str">
        <f t="shared" si="9"/>
        <v>Alimentation Humaine-Assiette-Légumes-g éq. primaire/jour-S1</v>
      </c>
      <c r="N630">
        <f>MATCH(M630,'[1]Données Agriculture'!$M:$M,FALSE)</f>
        <v>143</v>
      </c>
      <c r="O630" s="142"/>
    </row>
    <row r="631" spans="1:26" ht="14.25">
      <c r="A631" s="110" t="s">
        <v>3</v>
      </c>
      <c r="B631" s="110" t="s">
        <v>26</v>
      </c>
      <c r="C631" s="147" t="s">
        <v>30</v>
      </c>
      <c r="D631" s="174" t="s">
        <v>27</v>
      </c>
      <c r="E631" s="6" t="s">
        <v>72</v>
      </c>
      <c r="F631" s="8">
        <v>7.0718332397251817</v>
      </c>
      <c r="G631" s="8">
        <v>9.0193161895784648</v>
      </c>
      <c r="H631" s="8">
        <v>14.339938555451747</v>
      </c>
      <c r="I631" s="8">
        <v>21.608043871178314</v>
      </c>
      <c r="J631" s="8">
        <v>28.876149186904883</v>
      </c>
      <c r="K631" s="8">
        <v>34.196771552778166</v>
      </c>
      <c r="L631" s="8">
        <v>36.144254502631448</v>
      </c>
      <c r="M631" s="138" t="str">
        <f t="shared" si="9"/>
        <v>Alimentation Humaine-Assiette-Légumineuses-g éq. primaire/jour-S1</v>
      </c>
      <c r="N631">
        <f>MATCH(M631,'[1]Données Agriculture'!$M:$M,FALSE)</f>
        <v>148</v>
      </c>
      <c r="O631" s="142"/>
    </row>
    <row r="632" spans="1:26" ht="14.25">
      <c r="A632" s="110" t="s">
        <v>3</v>
      </c>
      <c r="B632" s="110" t="s">
        <v>26</v>
      </c>
      <c r="C632" s="147" t="s">
        <v>38</v>
      </c>
      <c r="D632" s="174" t="s">
        <v>27</v>
      </c>
      <c r="E632" s="6" t="s">
        <v>72</v>
      </c>
      <c r="F632" s="8">
        <v>38.260815755708435</v>
      </c>
      <c r="G632" s="8">
        <v>38.411752481206875</v>
      </c>
      <c r="H632" s="8">
        <v>38.82411928399668</v>
      </c>
      <c r="I632" s="8">
        <v>39.387422812284925</v>
      </c>
      <c r="J632" s="8">
        <v>39.950726340573176</v>
      </c>
      <c r="K632" s="8">
        <v>40.363093143362981</v>
      </c>
      <c r="L632" s="8">
        <v>40.514029868861421</v>
      </c>
      <c r="M632" s="138" t="str">
        <f t="shared" si="9"/>
        <v>Alimentation Humaine-Assiette-Œufs-g éq. primaire/jour-S1</v>
      </c>
      <c r="N632">
        <f>MATCH(M632,'[1]Données Agriculture'!$M:$M,FALSE)</f>
        <v>153</v>
      </c>
      <c r="O632" s="142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 spans="1:26" ht="14.25">
      <c r="A633" s="110" t="s">
        <v>3</v>
      </c>
      <c r="B633" s="110" t="s">
        <v>26</v>
      </c>
      <c r="C633" s="147" t="s">
        <v>32</v>
      </c>
      <c r="D633" s="174" t="s">
        <v>27</v>
      </c>
      <c r="E633" s="6" t="s">
        <v>72</v>
      </c>
      <c r="F633" s="8">
        <v>77.743394253116378</v>
      </c>
      <c r="G633" s="8">
        <v>82.562998606150472</v>
      </c>
      <c r="H633" s="8">
        <v>95.730402571019653</v>
      </c>
      <c r="I633" s="8">
        <v>113.71741088892293</v>
      </c>
      <c r="J633" s="8">
        <v>131.7044192068262</v>
      </c>
      <c r="K633" s="8">
        <v>144.87182317169541</v>
      </c>
      <c r="L633" s="8">
        <v>149.69142752472945</v>
      </c>
      <c r="M633" s="138" t="str">
        <f t="shared" si="9"/>
        <v>Alimentation Humaine-Assiette-Plantes oléifères et huiles-g éq. primaire/jour-S1</v>
      </c>
      <c r="N633">
        <f>MATCH(M633,'[1]Données Agriculture'!$M:$M,FALSE)</f>
        <v>158</v>
      </c>
      <c r="O633" s="142"/>
    </row>
    <row r="634" spans="1:26" ht="14.25">
      <c r="A634" s="110" t="s">
        <v>3</v>
      </c>
      <c r="B634" s="110" t="s">
        <v>26</v>
      </c>
      <c r="C634" s="147" t="s">
        <v>39</v>
      </c>
      <c r="D634" s="174" t="s">
        <v>27</v>
      </c>
      <c r="E634" s="6" t="s">
        <v>72</v>
      </c>
      <c r="F634" s="8">
        <v>68.599287362371797</v>
      </c>
      <c r="G634" s="8">
        <v>65.862670955625717</v>
      </c>
      <c r="H634" s="8">
        <v>58.3860958915689</v>
      </c>
      <c r="I634" s="8">
        <v>48.17290442076601</v>
      </c>
      <c r="J634" s="8">
        <v>37.959712949963112</v>
      </c>
      <c r="K634" s="8">
        <v>30.483137885906274</v>
      </c>
      <c r="L634" s="8">
        <v>27.746521479160208</v>
      </c>
      <c r="M634" s="138" t="str">
        <f t="shared" si="9"/>
        <v>Alimentation Humaine-Assiette-Poissons-g éq. primaire/jour-S1</v>
      </c>
      <c r="N634">
        <f>MATCH(M634,'[1]Données Agriculture'!$M:$M,FALSE)</f>
        <v>163</v>
      </c>
      <c r="O634" s="142"/>
      <c r="P634" s="109"/>
      <c r="Q634" s="109"/>
      <c r="R634" s="109"/>
      <c r="S634" s="109"/>
      <c r="T634" s="109"/>
      <c r="U634" s="109"/>
      <c r="V634" s="109"/>
      <c r="W634" s="109"/>
      <c r="X634" s="109"/>
      <c r="Y634" s="109"/>
      <c r="Z634" s="109"/>
    </row>
    <row r="635" spans="1:26" ht="14.25">
      <c r="A635" s="110" t="s">
        <v>3</v>
      </c>
      <c r="B635" s="110" t="s">
        <v>26</v>
      </c>
      <c r="C635" s="147" t="s">
        <v>28</v>
      </c>
      <c r="D635" s="174" t="s">
        <v>27</v>
      </c>
      <c r="E635" s="6" t="s">
        <v>72</v>
      </c>
      <c r="F635" s="8">
        <v>158.48198172162421</v>
      </c>
      <c r="G635" s="8">
        <v>155.57384236746176</v>
      </c>
      <c r="H635" s="8">
        <v>147.62865789639943</v>
      </c>
      <c r="I635" s="8">
        <v>136.77533407117463</v>
      </c>
      <c r="J635" s="8">
        <v>125.92201024594988</v>
      </c>
      <c r="K635" s="8">
        <v>117.97682577488754</v>
      </c>
      <c r="L635" s="8">
        <v>115.06868642072511</v>
      </c>
      <c r="M635" s="138" t="str">
        <f t="shared" si="9"/>
        <v>Alimentation Humaine-Assiette-Pommes de terre-g éq. primaire/jour-S1</v>
      </c>
      <c r="N635">
        <f>MATCH(M635,'[1]Données Agriculture'!$M:$M,FALSE)</f>
        <v>168</v>
      </c>
      <c r="O635" s="142"/>
    </row>
    <row r="636" spans="1:26" ht="14.25">
      <c r="A636" s="110" t="s">
        <v>3</v>
      </c>
      <c r="B636" s="110" t="s">
        <v>26</v>
      </c>
      <c r="C636" s="147" t="s">
        <v>29</v>
      </c>
      <c r="D636" s="174" t="s">
        <v>27</v>
      </c>
      <c r="E636" s="6" t="s">
        <v>72</v>
      </c>
      <c r="F636" s="8">
        <v>90.871535915741546</v>
      </c>
      <c r="G636" s="8">
        <v>90.254077296125629</v>
      </c>
      <c r="H636" s="8">
        <v>88.567148975763573</v>
      </c>
      <c r="I636" s="8">
        <v>86.262762035785627</v>
      </c>
      <c r="J636" s="8">
        <v>83.958375095807654</v>
      </c>
      <c r="K636" s="8">
        <v>82.271446775445611</v>
      </c>
      <c r="L636" s="8">
        <v>81.65398815582968</v>
      </c>
      <c r="M636" s="138" t="str">
        <f t="shared" si="9"/>
        <v>Alimentation Humaine-Assiette-Sucres-g éq. primaire/jour-S1</v>
      </c>
      <c r="N636">
        <f>MATCH(M636,'[1]Données Agriculture'!$M:$M,FALSE)</f>
        <v>173</v>
      </c>
      <c r="O636" s="142"/>
      <c r="P636" s="66"/>
    </row>
    <row r="637" spans="1:26" ht="14.25">
      <c r="A637" s="110" t="s">
        <v>3</v>
      </c>
      <c r="B637" s="110" t="s">
        <v>26</v>
      </c>
      <c r="C637" s="147" t="s">
        <v>41</v>
      </c>
      <c r="D637" s="174" t="s">
        <v>27</v>
      </c>
      <c r="E637" s="6" t="s">
        <v>72</v>
      </c>
      <c r="F637" s="8">
        <v>259.61964549458969</v>
      </c>
      <c r="G637" s="8">
        <v>247.81774891786404</v>
      </c>
      <c r="H637" s="8">
        <v>215.57436784457641</v>
      </c>
      <c r="I637" s="8">
        <v>171.52909019456314</v>
      </c>
      <c r="J637" s="8">
        <v>127.48381254454986</v>
      </c>
      <c r="K637" s="8">
        <v>95.24043147126217</v>
      </c>
      <c r="L637" s="8">
        <v>83.438534894536559</v>
      </c>
      <c r="M637" s="138" t="str">
        <f t="shared" si="9"/>
        <v>Alimentation Humaine-Assiette-Viande et abats-g éq. primaire/jour-S1</v>
      </c>
      <c r="N637">
        <f>MATCH(M637,'[1]Données Agriculture'!$M:$M,FALSE)</f>
        <v>178</v>
      </c>
      <c r="O637" s="142"/>
    </row>
    <row r="638" spans="1:26" ht="14.25">
      <c r="A638" s="110" t="s">
        <v>3</v>
      </c>
      <c r="B638" s="110" t="s">
        <v>17</v>
      </c>
      <c r="C638" s="147" t="s">
        <v>16</v>
      </c>
      <c r="D638" s="174" t="s">
        <v>14</v>
      </c>
      <c r="E638" s="6" t="s">
        <v>72</v>
      </c>
      <c r="F638" s="67">
        <v>0.10803947580514872</v>
      </c>
      <c r="G638" s="67">
        <v>0.10487921544482447</v>
      </c>
      <c r="H638" s="67">
        <v>9.6114100536535199E-2</v>
      </c>
      <c r="I638" s="67">
        <v>8.3815839541210413E-2</v>
      </c>
      <c r="J638" s="67">
        <v>7.1116091294601183E-2</v>
      </c>
      <c r="K638" s="67">
        <v>6.1545028906211684E-2</v>
      </c>
      <c r="L638" s="67">
        <v>5.7980282866450204E-2</v>
      </c>
      <c r="M638" s="138" t="str">
        <f t="shared" si="9"/>
        <v>Alimentation Humaine-Gaspillage-Pertes et gaspillages-%-S1</v>
      </c>
      <c r="N638">
        <f>MATCH(M638,'[1]Données Agriculture'!$M:$M,FALSE)</f>
        <v>183</v>
      </c>
      <c r="O638" s="142"/>
      <c r="P638" s="109"/>
    </row>
    <row r="639" spans="1:26" ht="14.25">
      <c r="A639" s="110" t="s">
        <v>3</v>
      </c>
      <c r="B639" s="110" t="s">
        <v>11</v>
      </c>
      <c r="C639" s="147" t="s">
        <v>19</v>
      </c>
      <c r="D639" s="174" t="s">
        <v>20</v>
      </c>
      <c r="E639" s="6" t="s">
        <v>72</v>
      </c>
      <c r="F639" s="8">
        <v>899.14385752248279</v>
      </c>
      <c r="G639" s="8">
        <v>881.46002584986672</v>
      </c>
      <c r="H639" s="8">
        <v>833.14689924778338</v>
      </c>
      <c r="I639" s="8">
        <v>767.14994097308397</v>
      </c>
      <c r="J639" s="8">
        <v>701.15298269838445</v>
      </c>
      <c r="K639" s="8">
        <v>652.83985609630122</v>
      </c>
      <c r="L639" s="8">
        <v>635.15602442368504</v>
      </c>
      <c r="M639" s="138" t="str">
        <f t="shared" si="9"/>
        <v>Alimentation Humaine-Nutrition-Apports en calcium du lait-mg/jour-S1</v>
      </c>
      <c r="N639">
        <f>MATCH(M639,'[1]Données Agriculture'!$M:$M,FALSE)</f>
        <v>188</v>
      </c>
      <c r="O639" s="142"/>
    </row>
    <row r="640" spans="1:26" ht="14.25">
      <c r="A640" s="110" t="s">
        <v>3</v>
      </c>
      <c r="B640" s="110" t="s">
        <v>11</v>
      </c>
      <c r="C640" s="147" t="s">
        <v>10</v>
      </c>
      <c r="D640" s="174" t="s">
        <v>12</v>
      </c>
      <c r="E640" s="6" t="s">
        <v>72</v>
      </c>
      <c r="F640" s="9">
        <v>58.756503107826852</v>
      </c>
      <c r="G640" s="9">
        <v>59.032683002876837</v>
      </c>
      <c r="H640" s="9">
        <v>59.039375942394244</v>
      </c>
      <c r="I640" s="9">
        <v>58.885842372605083</v>
      </c>
      <c r="J640" s="9">
        <v>58.726496508295114</v>
      </c>
      <c r="K640" s="9">
        <v>58.719573559327884</v>
      </c>
      <c r="L640" s="9">
        <v>58.9844420639661</v>
      </c>
      <c r="M640" s="138" t="str">
        <f t="shared" si="9"/>
        <v>Alimentation Humaine-Nutrition-Besoins en protéines (ANC)-g/personne.jour-S1</v>
      </c>
      <c r="N640">
        <f>MATCH(M640,'[1]Données Agriculture'!$M:$M,FALSE)</f>
        <v>193</v>
      </c>
      <c r="O640" s="142"/>
    </row>
    <row r="641" spans="1:26" ht="14.25">
      <c r="A641" s="110" t="s">
        <v>3</v>
      </c>
      <c r="B641" s="110" t="s">
        <v>11</v>
      </c>
      <c r="C641" s="147" t="s">
        <v>23</v>
      </c>
      <c r="D641" s="174" t="s">
        <v>180</v>
      </c>
      <c r="E641" s="6" t="s">
        <v>72</v>
      </c>
      <c r="F641" s="8">
        <v>1168.8273124590951</v>
      </c>
      <c r="G641" s="8">
        <v>1185.7654467952405</v>
      </c>
      <c r="H641" s="8">
        <v>1198.7817032612936</v>
      </c>
      <c r="I641" s="8">
        <v>1207.4428342963222</v>
      </c>
      <c r="J641" s="8">
        <v>1213.1276976385884</v>
      </c>
      <c r="K641" s="8">
        <v>1217.416100142306</v>
      </c>
      <c r="L641" s="8">
        <v>1221.6120889667138</v>
      </c>
      <c r="M641" s="138" t="str">
        <f t="shared" si="9"/>
        <v>Alimentation Humaine-Nutrition-Besoins en protéines (kt)-kt-S1</v>
      </c>
      <c r="N641">
        <f>MATCH(M641,'[1]Données Agriculture'!$M:$M,FALSE)</f>
        <v>198</v>
      </c>
      <c r="O641" s="142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 spans="1:26" ht="14.25">
      <c r="A642" s="110" t="s">
        <v>3</v>
      </c>
      <c r="B642" s="110" t="s">
        <v>11</v>
      </c>
      <c r="C642" s="147" t="s">
        <v>24</v>
      </c>
      <c r="D642" s="174" t="s">
        <v>180</v>
      </c>
      <c r="E642" s="6" t="s">
        <v>72</v>
      </c>
      <c r="F642" s="8">
        <v>2365.7437105812865</v>
      </c>
      <c r="G642" s="8">
        <v>2338.9412525316175</v>
      </c>
      <c r="H642" s="8">
        <v>2226.655296602954</v>
      </c>
      <c r="I642" s="8">
        <v>2058.6456905134787</v>
      </c>
      <c r="J642" s="8">
        <v>1882.5936133944672</v>
      </c>
      <c r="K642" s="8">
        <v>1748.8767243328421</v>
      </c>
      <c r="L642" s="8">
        <v>1695.6174211832813</v>
      </c>
      <c r="M642" s="138" t="str">
        <f t="shared" ref="M642:M705" si="10">A642&amp;"-"&amp;B642&amp;"-"&amp;C642&amp;"-"&amp;D642&amp;"-"&amp;E642</f>
        <v>Alimentation Humaine-Nutrition-Disponibilité alimentaire en protéines (kt)-kt-S1</v>
      </c>
      <c r="N642">
        <f>MATCH(M642,'[1]Données Agriculture'!$M:$M,FALSE)</f>
        <v>203</v>
      </c>
      <c r="O642" s="142"/>
    </row>
    <row r="643" spans="1:26" ht="14.25">
      <c r="A643" s="110" t="s">
        <v>3</v>
      </c>
      <c r="B643" s="110" t="s">
        <v>11</v>
      </c>
      <c r="C643" s="147" t="s">
        <v>21</v>
      </c>
      <c r="D643" s="174" t="s">
        <v>12</v>
      </c>
      <c r="E643" s="6" t="s">
        <v>72</v>
      </c>
      <c r="F643" s="8">
        <v>118.92503383638702</v>
      </c>
      <c r="G643" s="8">
        <v>116.44290858383687</v>
      </c>
      <c r="H643" s="8">
        <v>109.66161628312017</v>
      </c>
      <c r="I643" s="8">
        <v>100.39819872985331</v>
      </c>
      <c r="J643" s="8">
        <v>91.134781176586415</v>
      </c>
      <c r="K643" s="8">
        <v>84.353488875869715</v>
      </c>
      <c r="L643" s="8">
        <v>81.871363623319581</v>
      </c>
      <c r="M643" s="138" t="str">
        <f t="shared" si="10"/>
        <v>Alimentation Humaine-Nutrition-Disponibilité en protéines-g/personne.jour-S1</v>
      </c>
      <c r="N643">
        <f>MATCH(M643,'[1]Données Agriculture'!$M:$M,FALSE)</f>
        <v>208</v>
      </c>
      <c r="O643" s="142"/>
      <c r="P643" s="109"/>
      <c r="Q643" s="109"/>
      <c r="R643" s="109"/>
      <c r="S643" s="109"/>
      <c r="T643" s="109"/>
      <c r="U643" s="109"/>
      <c r="V643" s="109"/>
      <c r="W643" s="109"/>
      <c r="X643" s="109"/>
      <c r="Y643" s="109"/>
      <c r="Z643" s="109"/>
    </row>
    <row r="644" spans="1:26" ht="14.25">
      <c r="A644" s="110" t="s">
        <v>3</v>
      </c>
      <c r="B644" s="110" t="s">
        <v>11</v>
      </c>
      <c r="C644" s="147" t="s">
        <v>7</v>
      </c>
      <c r="D644" s="174" t="s">
        <v>619</v>
      </c>
      <c r="E644" s="6" t="s">
        <v>72</v>
      </c>
      <c r="F644" s="9">
        <v>25.287686263366869</v>
      </c>
      <c r="G644" s="9">
        <v>25.229691182016293</v>
      </c>
      <c r="H644" s="9">
        <v>25.07124567317743</v>
      </c>
      <c r="I644" s="9">
        <v>24.854805082987987</v>
      </c>
      <c r="J644" s="9">
        <v>24.638364492798548</v>
      </c>
      <c r="K644" s="9">
        <v>24.479918983959681</v>
      </c>
      <c r="L644" s="9">
        <v>24.421923902609105</v>
      </c>
      <c r="M644" s="138" t="str">
        <f t="shared" si="10"/>
        <v>Alimentation Humaine-Nutrition-Indice de Masse Corporelle 20-59 ans-sans unité-S1</v>
      </c>
      <c r="N644">
        <f>MATCH(M644,'[1]Données Agriculture'!$M:$M,FALSE)</f>
        <v>213</v>
      </c>
      <c r="O644" s="142"/>
    </row>
    <row r="645" spans="1:26" ht="14.25">
      <c r="A645" s="110" t="s">
        <v>3</v>
      </c>
      <c r="B645" s="110" t="s">
        <v>11</v>
      </c>
      <c r="C645" s="147" t="s">
        <v>18</v>
      </c>
      <c r="D645" s="174" t="s">
        <v>14</v>
      </c>
      <c r="E645" s="6" t="s">
        <v>72</v>
      </c>
      <c r="F645" s="67">
        <v>0.37340483019517162</v>
      </c>
      <c r="G645" s="67">
        <v>0.3799964061454349</v>
      </c>
      <c r="H645" s="67">
        <v>0.39952615566284444</v>
      </c>
      <c r="I645" s="67">
        <v>0.43046774181074982</v>
      </c>
      <c r="J645" s="67">
        <v>0.46769945843459371</v>
      </c>
      <c r="K645" s="67">
        <v>0.50013918282996728</v>
      </c>
      <c r="L645" s="67">
        <v>0.5133564148992783</v>
      </c>
      <c r="M645" s="138" t="str">
        <f t="shared" si="10"/>
        <v>Alimentation Humaine-Nutrition-Proportion de protéines végétales-%-S1</v>
      </c>
      <c r="N645">
        <f>MATCH(M645,'[1]Données Agriculture'!$M:$M,FALSE)</f>
        <v>218</v>
      </c>
      <c r="O645" s="142"/>
      <c r="P645" s="66"/>
    </row>
    <row r="646" spans="1:26" ht="14.25">
      <c r="A646" s="110" t="s">
        <v>3</v>
      </c>
      <c r="B646" s="110" t="s">
        <v>11</v>
      </c>
      <c r="C646" s="147" t="s">
        <v>22</v>
      </c>
      <c r="D646" s="174" t="s">
        <v>12</v>
      </c>
      <c r="E646" s="6" t="s">
        <v>72</v>
      </c>
      <c r="F646" s="8">
        <v>74.517851770755883</v>
      </c>
      <c r="G646" s="8">
        <v>72.195021800857447</v>
      </c>
      <c r="H646" s="8">
        <v>65.848932305751191</v>
      </c>
      <c r="I646" s="8">
        <v>57.180012840746471</v>
      </c>
      <c r="J646" s="8">
        <v>48.511093375741751</v>
      </c>
      <c r="K646" s="8">
        <v>42.165003880635503</v>
      </c>
      <c r="L646" s="8">
        <v>39.842173910737046</v>
      </c>
      <c r="M646" s="138" t="str">
        <f t="shared" si="10"/>
        <v>Alimentation Humaine-Nutrition-Protéines animales, g/jour-g/personne.jour-S1</v>
      </c>
      <c r="N646">
        <f>MATCH(M646,'[1]Données Agriculture'!$M:$M,FALSE)</f>
        <v>223</v>
      </c>
      <c r="O646" s="142"/>
    </row>
    <row r="647" spans="1:26" ht="14.25">
      <c r="A647" s="110" t="s">
        <v>3</v>
      </c>
      <c r="B647" s="110" t="s">
        <v>11</v>
      </c>
      <c r="C647" s="147" t="s">
        <v>13</v>
      </c>
      <c r="D647" s="174" t="s">
        <v>14</v>
      </c>
      <c r="E647" s="6" t="s">
        <v>72</v>
      </c>
      <c r="F647" s="67">
        <v>0.25512211086650116</v>
      </c>
      <c r="G647" s="67">
        <v>0.23875922868185384</v>
      </c>
      <c r="H647" s="67">
        <v>0.20993519388963122</v>
      </c>
      <c r="I647" s="67">
        <v>0.17373522846215894</v>
      </c>
      <c r="J647" s="67">
        <v>0.13737428769444704</v>
      </c>
      <c r="K647" s="67">
        <v>0.10850073933010296</v>
      </c>
      <c r="L647" s="67">
        <v>9.2941978975648931E-2</v>
      </c>
      <c r="M647" s="138" t="str">
        <f t="shared" si="10"/>
        <v>Alimentation Humaine-Nutrition-Surconsommation d'énergie-%-S1</v>
      </c>
      <c r="N647">
        <f>MATCH(M647,'[1]Données Agriculture'!$M:$M,FALSE)</f>
        <v>233</v>
      </c>
      <c r="O647" s="142"/>
    </row>
    <row r="648" spans="1:26" ht="14.25">
      <c r="A648" s="110" t="s">
        <v>3</v>
      </c>
      <c r="B648" s="110" t="s">
        <v>11</v>
      </c>
      <c r="C648" s="147" t="s">
        <v>15</v>
      </c>
      <c r="D648" s="174" t="s">
        <v>14</v>
      </c>
      <c r="E648" s="6" t="s">
        <v>72</v>
      </c>
      <c r="F648" s="67">
        <v>1.0240318525788035</v>
      </c>
      <c r="G648" s="67">
        <v>0.9725159464319495</v>
      </c>
      <c r="H648" s="67">
        <v>0.85743183312301485</v>
      </c>
      <c r="I648" s="67">
        <v>0.70496327613987964</v>
      </c>
      <c r="J648" s="67">
        <v>0.5518511505911754</v>
      </c>
      <c r="K648" s="67">
        <v>0.43654804970002647</v>
      </c>
      <c r="L648" s="67">
        <v>0.38801624222423925</v>
      </c>
      <c r="M648" s="138" t="str">
        <f t="shared" si="10"/>
        <v>Alimentation Humaine-Nutrition-Surconsommation de protéines-%-S1</v>
      </c>
      <c r="N648">
        <f>MATCH(M648,'[1]Données Agriculture'!$M:$M,FALSE)</f>
        <v>228</v>
      </c>
      <c r="O648" s="142"/>
      <c r="P648" s="109"/>
      <c r="Q648" s="109"/>
      <c r="R648" s="109"/>
      <c r="S648" s="109"/>
      <c r="T648" s="109"/>
      <c r="U648" s="109"/>
      <c r="V648" s="109"/>
      <c r="W648" s="109"/>
      <c r="X648" s="109"/>
      <c r="Y648" s="109"/>
      <c r="Z648" s="109"/>
    </row>
    <row r="649" spans="1:26" ht="14.25">
      <c r="A649" s="110" t="s">
        <v>3</v>
      </c>
      <c r="B649" s="110" t="s">
        <v>4</v>
      </c>
      <c r="C649" s="147" t="s">
        <v>8</v>
      </c>
      <c r="D649" s="174" t="s">
        <v>9</v>
      </c>
      <c r="E649" s="6" t="s">
        <v>72</v>
      </c>
      <c r="F649" s="9">
        <v>74.298465896458566</v>
      </c>
      <c r="G649" s="9">
        <v>74.696959512548375</v>
      </c>
      <c r="H649" s="9">
        <v>74.795332446346762</v>
      </c>
      <c r="I649" s="9">
        <v>74.714344884894174</v>
      </c>
      <c r="J649" s="9">
        <v>74.625645548938351</v>
      </c>
      <c r="K649" s="9">
        <v>74.706163945203969</v>
      </c>
      <c r="L649" s="9">
        <v>75.090380145155223</v>
      </c>
      <c r="M649" s="138" t="str">
        <f t="shared" si="10"/>
        <v>Alimentation Humaine-Population-Masse moyenne 20-59 ans-kg-S1</v>
      </c>
      <c r="N649">
        <f>MATCH(M649,'[1]Données Agriculture'!$M:$M,FALSE)</f>
        <v>238</v>
      </c>
      <c r="O649" s="142"/>
    </row>
    <row r="650" spans="1:26" ht="14.25">
      <c r="A650" s="110" t="s">
        <v>3</v>
      </c>
      <c r="B650" s="110" t="s">
        <v>4</v>
      </c>
      <c r="C650" s="147" t="s">
        <v>4</v>
      </c>
      <c r="D650" s="174" t="s">
        <v>5</v>
      </c>
      <c r="E650" s="6" t="s">
        <v>72</v>
      </c>
      <c r="F650" s="8">
        <v>65123</v>
      </c>
      <c r="G650" s="8">
        <v>65745</v>
      </c>
      <c r="H650" s="8">
        <v>66301</v>
      </c>
      <c r="I650" s="8">
        <v>66680</v>
      </c>
      <c r="J650" s="8">
        <v>66861</v>
      </c>
      <c r="K650" s="8">
        <v>66864</v>
      </c>
      <c r="L650" s="8">
        <v>66733</v>
      </c>
      <c r="M650" s="138" t="str">
        <f t="shared" si="10"/>
        <v>Alimentation Humaine-Population-Population-Milliers de personnes-S1</v>
      </c>
      <c r="N650">
        <f>MATCH(M650,'[1]Données Agriculture'!$M:$M,FALSE)</f>
        <v>243</v>
      </c>
      <c r="O650" s="142"/>
      <c r="P650" s="66"/>
    </row>
    <row r="651" spans="1:26" ht="14.25">
      <c r="A651" s="110" t="s">
        <v>3</v>
      </c>
      <c r="B651" s="110" t="s">
        <v>4</v>
      </c>
      <c r="C651" s="147" t="s">
        <v>6</v>
      </c>
      <c r="D651" s="174" t="s">
        <v>608</v>
      </c>
      <c r="E651" s="6" t="s">
        <v>72</v>
      </c>
      <c r="F651" s="8">
        <v>171.40969255340684</v>
      </c>
      <c r="G651" s="8">
        <v>172.06617119649121</v>
      </c>
      <c r="H651" s="8">
        <v>172.72264983957558</v>
      </c>
      <c r="I651" s="8">
        <v>173.37912848265998</v>
      </c>
      <c r="J651" s="8">
        <v>174.03560712574438</v>
      </c>
      <c r="K651" s="8">
        <v>174.69208576882878</v>
      </c>
      <c r="L651" s="8">
        <v>175.34856441191312</v>
      </c>
      <c r="M651" s="138" t="str">
        <f t="shared" si="10"/>
        <v>Alimentation Humaine-Population-Taille moyenne 20-59 ans, cm-cm-S1</v>
      </c>
      <c r="N651">
        <f>MATCH(M651,'[1]Données Agriculture'!$M:$M,FALSE)</f>
        <v>248</v>
      </c>
      <c r="O651" s="142"/>
    </row>
    <row r="652" spans="1:26" ht="14.25">
      <c r="A652" s="110" t="s">
        <v>336</v>
      </c>
      <c r="B652" s="110" t="s">
        <v>349</v>
      </c>
      <c r="C652" s="147" t="s">
        <v>360</v>
      </c>
      <c r="D652" s="175" t="s">
        <v>180</v>
      </c>
      <c r="E652" s="6" t="s">
        <v>72</v>
      </c>
      <c r="F652" s="36">
        <v>0.126</v>
      </c>
      <c r="G652" s="36">
        <v>8.59932636349604</v>
      </c>
      <c r="H652" s="36">
        <v>31.748884497680059</v>
      </c>
      <c r="I652" s="36">
        <v>63.3717689953601</v>
      </c>
      <c r="J652" s="36">
        <v>94.994653493040204</v>
      </c>
      <c r="K652" s="36">
        <v>118.14421162722422</v>
      </c>
      <c r="L652" s="36">
        <v>126.61753799072027</v>
      </c>
      <c r="M652" s="138" t="str">
        <f t="shared" si="10"/>
        <v>Bilan alimentation animale-Emplois-(Autoconsommation protéines alternatives)-kt-S1</v>
      </c>
      <c r="N652">
        <f>MATCH(M652,'[1]Données Agriculture'!$M:$M,FALSE)</f>
        <v>253</v>
      </c>
      <c r="O652" s="142"/>
    </row>
    <row r="653" spans="1:26" ht="14.25">
      <c r="A653" s="110" t="s">
        <v>336</v>
      </c>
      <c r="B653" s="110" t="s">
        <v>349</v>
      </c>
      <c r="C653" s="147" t="s">
        <v>359</v>
      </c>
      <c r="D653" s="175" t="s">
        <v>180</v>
      </c>
      <c r="E653" s="6" t="s">
        <v>72</v>
      </c>
      <c r="F653" s="36">
        <v>-575.01782561219989</v>
      </c>
      <c r="G653" s="36">
        <v>-552.03033454234173</v>
      </c>
      <c r="H653" s="36">
        <v>-494.10518682471536</v>
      </c>
      <c r="I653" s="36">
        <v>-416.3280223410224</v>
      </c>
      <c r="J653" s="36">
        <v>-339.70624925299194</v>
      </c>
      <c r="K653" s="36">
        <v>-284.43510247866863</v>
      </c>
      <c r="L653" s="36">
        <v>-263.68186268117938</v>
      </c>
      <c r="M653" s="138" t="str">
        <f t="shared" si="10"/>
        <v>Bilan alimentation animale-Emplois-(Pertes process de conversion matières brutes / concentrés)-kt-S1</v>
      </c>
      <c r="N653">
        <f>MATCH(M653,'[1]Données Agriculture'!$M:$M,FALSE)</f>
        <v>258</v>
      </c>
      <c r="O653" s="142"/>
    </row>
    <row r="654" spans="1:26" ht="14.25">
      <c r="A654" s="110" t="s">
        <v>336</v>
      </c>
      <c r="B654" s="110" t="s">
        <v>349</v>
      </c>
      <c r="C654" s="147" t="s">
        <v>357</v>
      </c>
      <c r="D654" s="175" t="s">
        <v>180</v>
      </c>
      <c r="E654" s="6" t="s">
        <v>72</v>
      </c>
      <c r="F654" s="36">
        <v>94.8</v>
      </c>
      <c r="G654" s="36">
        <v>103.44402339435628</v>
      </c>
      <c r="H654" s="36">
        <v>128.50142618193613</v>
      </c>
      <c r="I654" s="36">
        <v>166.14108090615488</v>
      </c>
      <c r="J654" s="36">
        <v>207.71896417265631</v>
      </c>
      <c r="K654" s="36">
        <v>240.65282404480152</v>
      </c>
      <c r="L654" s="36">
        <v>253.23507598144056</v>
      </c>
      <c r="M654" s="138" t="str">
        <f t="shared" si="10"/>
        <v>Bilan alimentation animale-Emplois-Concentrés poissons-kt-S1</v>
      </c>
      <c r="N654">
        <f>MATCH(M654,'[1]Données Agriculture'!$M:$M,FALSE)</f>
        <v>263</v>
      </c>
      <c r="O654" s="142"/>
    </row>
    <row r="655" spans="1:26" ht="14.25">
      <c r="A655" s="110" t="s">
        <v>336</v>
      </c>
      <c r="B655" s="110" t="s">
        <v>349</v>
      </c>
      <c r="C655" s="147" t="s">
        <v>355</v>
      </c>
      <c r="D655" s="175" t="s">
        <v>180</v>
      </c>
      <c r="E655" s="6" t="s">
        <v>72</v>
      </c>
      <c r="F655" s="36">
        <v>7369.7062850899247</v>
      </c>
      <c r="G655" s="36">
        <v>6942.7758343737578</v>
      </c>
      <c r="H655" s="36">
        <v>5992.891981865454</v>
      </c>
      <c r="I655" s="36">
        <v>4744.9702016657684</v>
      </c>
      <c r="J655" s="36">
        <v>3520.2019211126203</v>
      </c>
      <c r="K655" s="36">
        <v>2635.2961323936333</v>
      </c>
      <c r="L655" s="36">
        <v>2293.1684946409282</v>
      </c>
      <c r="M655" s="138" t="str">
        <f t="shared" si="10"/>
        <v>Bilan alimentation animale-Emplois-Concentrés porcs-kt-S1</v>
      </c>
      <c r="N655">
        <f>MATCH(M655,'[1]Données Agriculture'!$M:$M,FALSE)</f>
        <v>268</v>
      </c>
      <c r="O655" s="142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 spans="1:26" ht="14.25">
      <c r="A656" s="110" t="s">
        <v>336</v>
      </c>
      <c r="B656" s="110" t="s">
        <v>349</v>
      </c>
      <c r="C656" s="147" t="s">
        <v>354</v>
      </c>
      <c r="D656" s="175" t="s">
        <v>180</v>
      </c>
      <c r="E656" s="6" t="s">
        <v>72</v>
      </c>
      <c r="F656" s="36">
        <v>14933.835864509167</v>
      </c>
      <c r="G656" s="36">
        <v>14310.912203164007</v>
      </c>
      <c r="H656" s="36">
        <v>12664.082306112321</v>
      </c>
      <c r="I656" s="36">
        <v>10544.671304300773</v>
      </c>
      <c r="J656" s="36">
        <v>8575.6028590745264</v>
      </c>
      <c r="K656" s="36">
        <v>7229.4580751934391</v>
      </c>
      <c r="L656" s="36">
        <v>6756.87697043358</v>
      </c>
      <c r="M656" s="138" t="str">
        <f t="shared" si="10"/>
        <v>Bilan alimentation animale-Emplois-Concentrés pour ruminants-kt-S1</v>
      </c>
      <c r="N656">
        <f>MATCH(M656,'[1]Données Agriculture'!$M:$M,FALSE)</f>
        <v>273</v>
      </c>
      <c r="O656" s="142"/>
    </row>
    <row r="657" spans="1:26" ht="14.25">
      <c r="A657" s="110" t="s">
        <v>336</v>
      </c>
      <c r="B657" s="110" t="s">
        <v>349</v>
      </c>
      <c r="C657" s="147" t="s">
        <v>356</v>
      </c>
      <c r="D657" s="175" t="s">
        <v>180</v>
      </c>
      <c r="E657" s="6" t="s">
        <v>72</v>
      </c>
      <c r="F657" s="36">
        <v>7480.8393172400974</v>
      </c>
      <c r="G657" s="36">
        <v>7455.4038814665846</v>
      </c>
      <c r="H657" s="36">
        <v>7359.2505136726522</v>
      </c>
      <c r="I657" s="36">
        <v>7097.2748693337753</v>
      </c>
      <c r="J657" s="36">
        <v>6693.688980633865</v>
      </c>
      <c r="K657" s="36">
        <v>6318.7540694897871</v>
      </c>
      <c r="L657" s="36">
        <v>6160.1840411170997</v>
      </c>
      <c r="M657" s="138" t="str">
        <f t="shared" si="10"/>
        <v>Bilan alimentation animale-Emplois-Concentrés volailles-kt-S1</v>
      </c>
      <c r="N657">
        <f>MATCH(M657,'[1]Données Agriculture'!$M:$M,FALSE)</f>
        <v>278</v>
      </c>
      <c r="O657" s="142"/>
      <c r="P657" s="66"/>
    </row>
    <row r="658" spans="1:26" ht="14.25">
      <c r="A658" s="110" t="s">
        <v>336</v>
      </c>
      <c r="B658" s="110" t="s">
        <v>349</v>
      </c>
      <c r="C658" s="151" t="s">
        <v>616</v>
      </c>
      <c r="D658" s="175" t="s">
        <v>342</v>
      </c>
      <c r="E658" s="6" t="s">
        <v>72</v>
      </c>
      <c r="F658" s="36">
        <v>121801.33293632994</v>
      </c>
      <c r="G658" s="36">
        <v>121506.42262344157</v>
      </c>
      <c r="H658" s="36">
        <v>120586.2299792541</v>
      </c>
      <c r="I658" s="36">
        <v>118538.37312732248</v>
      </c>
      <c r="J658" s="36">
        <v>115552.78003647531</v>
      </c>
      <c r="K658" s="36">
        <v>112779.88170617304</v>
      </c>
      <c r="L658" s="36">
        <v>111616.28125957125</v>
      </c>
      <c r="M658" s="138" t="str">
        <f t="shared" si="10"/>
        <v>Bilan alimentation animale-Emplois-Emplois totaux-kt MS-S1</v>
      </c>
      <c r="N658">
        <f>MATCH(M658,'[1]Données Agriculture'!$M:$M,FALSE)</f>
        <v>283</v>
      </c>
      <c r="O658" s="142"/>
    </row>
    <row r="659" spans="1:26" ht="14.25">
      <c r="A659" s="110" t="s">
        <v>336</v>
      </c>
      <c r="B659" s="110" t="s">
        <v>349</v>
      </c>
      <c r="C659" s="147" t="s">
        <v>352</v>
      </c>
      <c r="D659" s="175" t="s">
        <v>342</v>
      </c>
      <c r="E659" s="6" t="s">
        <v>72</v>
      </c>
      <c r="F659" s="36">
        <v>1214.3909718391901</v>
      </c>
      <c r="G659" s="36">
        <v>1827.8381933476348</v>
      </c>
      <c r="H659" s="36">
        <v>4035.9146021546767</v>
      </c>
      <c r="I659" s="36">
        <v>8160.1242854432166</v>
      </c>
      <c r="J659" s="36">
        <v>13233.21383046237</v>
      </c>
      <c r="K659" s="36">
        <v>17279.01884488287</v>
      </c>
      <c r="L659" s="36">
        <v>18867.301180865528</v>
      </c>
      <c r="M659" s="138" t="str">
        <f t="shared" si="10"/>
        <v>Bilan alimentation animale-Emplois-Herbe et fourrages méthanisés-kt MS-S1</v>
      </c>
      <c r="N659">
        <f>MATCH(M659,'[1]Données Agriculture'!$M:$M,FALSE)</f>
        <v>288</v>
      </c>
      <c r="O659" s="142"/>
      <c r="P659" s="109"/>
    </row>
    <row r="660" spans="1:26" ht="14.25">
      <c r="A660" s="110" t="s">
        <v>336</v>
      </c>
      <c r="B660" s="110" t="s">
        <v>349</v>
      </c>
      <c r="C660" s="147" t="s">
        <v>350</v>
      </c>
      <c r="D660" s="175" t="s">
        <v>342</v>
      </c>
      <c r="E660" s="6" t="s">
        <v>72</v>
      </c>
      <c r="F660" s="36">
        <v>29233.260204932471</v>
      </c>
      <c r="G660" s="36">
        <v>27843.629959877646</v>
      </c>
      <c r="H660" s="36">
        <v>24193.966248527886</v>
      </c>
      <c r="I660" s="36">
        <v>19555.946958733337</v>
      </c>
      <c r="J660" s="36">
        <v>15319.202335548835</v>
      </c>
      <c r="K660" s="36">
        <v>12472.087957419148</v>
      </c>
      <c r="L660" s="36">
        <v>11483.732378974366</v>
      </c>
      <c r="M660" s="138" t="str">
        <f t="shared" si="10"/>
        <v>Bilan alimentation animale-Emplois-Ruminants - herbe et fourrages-kt MS-S1</v>
      </c>
      <c r="N660">
        <f>MATCH(M660,'[1]Données Agriculture'!$M:$M,FALSE)</f>
        <v>293</v>
      </c>
      <c r="O660" s="142"/>
    </row>
    <row r="661" spans="1:26" ht="14.25">
      <c r="A661" s="110" t="s">
        <v>336</v>
      </c>
      <c r="B661" s="110" t="s">
        <v>349</v>
      </c>
      <c r="C661" s="147" t="s">
        <v>351</v>
      </c>
      <c r="D661" s="175" t="s">
        <v>342</v>
      </c>
      <c r="E661" s="6" t="s">
        <v>72</v>
      </c>
      <c r="F661" s="36">
        <v>34881.414234144526</v>
      </c>
      <c r="G661" s="36">
        <v>34072.261519553242</v>
      </c>
      <c r="H661" s="36">
        <v>31714.935380038612</v>
      </c>
      <c r="I661" s="36">
        <v>28147.719826642409</v>
      </c>
      <c r="J661" s="36">
        <v>24179.76757395592</v>
      </c>
      <c r="K661" s="36">
        <v>21020.968035860707</v>
      </c>
      <c r="L661" s="36">
        <v>19811.078621979133</v>
      </c>
      <c r="M661" s="138" t="str">
        <f t="shared" si="10"/>
        <v>Bilan alimentation animale-Emplois-Ruminants - herbe pâturée-kt MS-S1</v>
      </c>
      <c r="N661">
        <f>MATCH(M661,'[1]Données Agriculture'!$M:$M,FALSE)</f>
        <v>298</v>
      </c>
      <c r="O661" s="142"/>
    </row>
    <row r="662" spans="1:26" ht="14.25">
      <c r="A662" s="110" t="s">
        <v>336</v>
      </c>
      <c r="B662" s="110" t="s">
        <v>349</v>
      </c>
      <c r="C662" s="147" t="s">
        <v>358</v>
      </c>
      <c r="D662" s="175" t="s">
        <v>180</v>
      </c>
      <c r="E662" s="6" t="s">
        <v>72</v>
      </c>
      <c r="F662" s="36">
        <v>0.46500000000000002</v>
      </c>
      <c r="G662" s="36">
        <v>21.648365155408527</v>
      </c>
      <c r="H662" s="36">
        <v>79.522395035268815</v>
      </c>
      <c r="I662" s="36">
        <v>158.57979007053757</v>
      </c>
      <c r="J662" s="36">
        <v>237.63718510580648</v>
      </c>
      <c r="K662" s="36">
        <v>295.51121498566681</v>
      </c>
      <c r="L662" s="36">
        <v>316.69458014107528</v>
      </c>
      <c r="M662" s="138" t="str">
        <f t="shared" si="10"/>
        <v>Bilan alimentation animale-Emplois-Substrats pour insectes, viande de synthèse et autres protéines alternatives-kt-S1</v>
      </c>
      <c r="N662">
        <f>MATCH(M662,'[1]Données Agriculture'!$M:$M,FALSE)</f>
        <v>303</v>
      </c>
      <c r="O662" s="142"/>
      <c r="P662" s="109"/>
      <c r="Q662" s="109"/>
      <c r="R662" s="109"/>
      <c r="S662" s="109"/>
      <c r="T662" s="109"/>
      <c r="U662" s="109"/>
      <c r="V662" s="109"/>
      <c r="W662" s="109"/>
      <c r="X662" s="109"/>
      <c r="Y662" s="109"/>
      <c r="Z662" s="109"/>
    </row>
    <row r="663" spans="1:26" ht="14.25">
      <c r="A663" s="110" t="s">
        <v>336</v>
      </c>
      <c r="B663" s="110" t="s">
        <v>349</v>
      </c>
      <c r="C663" s="147" t="s">
        <v>353</v>
      </c>
      <c r="D663" s="175" t="s">
        <v>342</v>
      </c>
      <c r="E663" s="6" t="s">
        <v>72</v>
      </c>
      <c r="F663" s="36">
        <v>27167.512884186766</v>
      </c>
      <c r="G663" s="36">
        <v>29471.939651287779</v>
      </c>
      <c r="H663" s="36">
        <v>34879.521427992338</v>
      </c>
      <c r="I663" s="36">
        <v>40315.901063572179</v>
      </c>
      <c r="J663" s="36">
        <v>43830.457982168678</v>
      </c>
      <c r="K663" s="36">
        <v>45454.425442754422</v>
      </c>
      <c r="L663" s="36">
        <v>45811.074240128539</v>
      </c>
      <c r="M663" s="138" t="str">
        <f t="shared" si="10"/>
        <v>Bilan alimentation animale-Emplois-Surplus herbe-kt MS-S1</v>
      </c>
      <c r="N663">
        <f>MATCH(M663,'[1]Données Agriculture'!$M:$M,FALSE)</f>
        <v>308</v>
      </c>
      <c r="O663" s="142"/>
    </row>
    <row r="664" spans="1:26" ht="14.25">
      <c r="A664" s="110" t="s">
        <v>336</v>
      </c>
      <c r="B664" s="110" t="s">
        <v>335</v>
      </c>
      <c r="C664" s="147" t="s">
        <v>339</v>
      </c>
      <c r="D664" s="175" t="s">
        <v>180</v>
      </c>
      <c r="E664" s="6" t="s">
        <v>72</v>
      </c>
      <c r="F664" s="36">
        <v>-4647.6853808821525</v>
      </c>
      <c r="G664" s="36">
        <v>-4544.2937744818319</v>
      </c>
      <c r="H664" s="36">
        <v>-4158.0444651914095</v>
      </c>
      <c r="I664" s="36">
        <v>-3583.3323677531898</v>
      </c>
      <c r="J664" s="36">
        <v>-2981.4234668564823</v>
      </c>
      <c r="K664" s="36">
        <v>-2529.6204757515543</v>
      </c>
      <c r="L664" s="36">
        <v>-2356.0825013581907</v>
      </c>
      <c r="M664" s="138" t="str">
        <f t="shared" si="10"/>
        <v>Bilan alimentation animale-Ressources-Autres concentrés-kt-S1</v>
      </c>
      <c r="N664">
        <f>MATCH(M664,'[1]Données Agriculture'!$M:$M,FALSE)</f>
        <v>313</v>
      </c>
      <c r="O664" s="142"/>
      <c r="P664" s="109"/>
      <c r="Q664" s="109"/>
      <c r="R664" s="109"/>
      <c r="S664" s="109"/>
      <c r="T664" s="109"/>
      <c r="U664" s="109"/>
      <c r="V664" s="109"/>
      <c r="W664" s="109"/>
      <c r="X664" s="109"/>
      <c r="Y664" s="109"/>
      <c r="Z664" s="109"/>
    </row>
    <row r="665" spans="1:26" ht="14.25">
      <c r="A665" s="110" t="s">
        <v>336</v>
      </c>
      <c r="B665" s="110" t="s">
        <v>335</v>
      </c>
      <c r="C665" s="147" t="s">
        <v>338</v>
      </c>
      <c r="D665" s="175" t="s">
        <v>180</v>
      </c>
      <c r="E665" s="6" t="s">
        <v>72</v>
      </c>
      <c r="F665" s="36">
        <v>-4139.4044165718951</v>
      </c>
      <c r="G665" s="36">
        <v>-4065.6091154662035</v>
      </c>
      <c r="H665" s="36">
        <v>-3765.7662881138413</v>
      </c>
      <c r="I665" s="36">
        <v>-3299.0959839736875</v>
      </c>
      <c r="J665" s="36">
        <v>-2789.7131117848876</v>
      </c>
      <c r="K665" s="36">
        <v>-2394.7763222728354</v>
      </c>
      <c r="L665" s="36">
        <v>-2239.9713756836604</v>
      </c>
      <c r="M665" s="138" t="str">
        <f t="shared" si="10"/>
        <v>Bilan alimentation animale-Ressources-Autres tourteaux et graines oléoprotéagineux-kt-S1</v>
      </c>
      <c r="N665">
        <f>MATCH(M665,'[1]Données Agriculture'!$M:$M,FALSE)</f>
        <v>318</v>
      </c>
      <c r="O665" s="142"/>
    </row>
    <row r="666" spans="1:26" ht="14.25">
      <c r="A666" s="110" t="s">
        <v>336</v>
      </c>
      <c r="B666" s="110" t="s">
        <v>335</v>
      </c>
      <c r="C666" s="147" t="s">
        <v>341</v>
      </c>
      <c r="D666" s="175" t="s">
        <v>342</v>
      </c>
      <c r="E666" s="6" t="s">
        <v>72</v>
      </c>
      <c r="F666" s="36">
        <v>0</v>
      </c>
      <c r="G666" s="36">
        <v>-9.2513747439698371</v>
      </c>
      <c r="H666" s="36">
        <v>-36.326829232672424</v>
      </c>
      <c r="I666" s="36">
        <v>-70.13919183611192</v>
      </c>
      <c r="J666" s="36">
        <v>-93.143309358355069</v>
      </c>
      <c r="K666" s="36">
        <v>-104.92395080794941</v>
      </c>
      <c r="L666" s="36">
        <v>-118.9923597554269</v>
      </c>
      <c r="M666" s="138" t="str">
        <f t="shared" si="10"/>
        <v>Bilan alimentation animale-Ressources-Biodéchets (matière sèche)  pour insectes et protéines alternatives-kt MS-S1</v>
      </c>
      <c r="N666">
        <f>MATCH(M666,'[1]Données Agriculture'!$M:$M,FALSE)</f>
        <v>322</v>
      </c>
      <c r="O666" s="142"/>
      <c r="P666" s="66"/>
    </row>
    <row r="667" spans="1:26" ht="14.25">
      <c r="A667" s="110" t="s">
        <v>336</v>
      </c>
      <c r="B667" s="110" t="s">
        <v>335</v>
      </c>
      <c r="C667" s="147" t="s">
        <v>25</v>
      </c>
      <c r="D667" s="175" t="s">
        <v>180</v>
      </c>
      <c r="E667" s="6" t="s">
        <v>72</v>
      </c>
      <c r="F667" s="36">
        <v>-18071.588787282224</v>
      </c>
      <c r="G667" s="36">
        <v>-17537.797382552686</v>
      </c>
      <c r="H667" s="36">
        <v>-15717.731767996702</v>
      </c>
      <c r="I667" s="36">
        <v>-13157.484196294288</v>
      </c>
      <c r="J667" s="36">
        <v>-10624.70871876238</v>
      </c>
      <c r="K667" s="36">
        <v>-8814.2427643794344</v>
      </c>
      <c r="L667" s="36">
        <v>-8141.2438518495374</v>
      </c>
      <c r="M667" s="138" t="str">
        <f t="shared" si="10"/>
        <v>Bilan alimentation animale-Ressources-Céréales-kt-S1</v>
      </c>
      <c r="N667">
        <f>MATCH(M667,'[1]Données Agriculture'!$M:$M,FALSE)</f>
        <v>328</v>
      </c>
      <c r="O667" s="142"/>
    </row>
    <row r="668" spans="1:26" ht="14.25">
      <c r="A668" s="110" t="s">
        <v>336</v>
      </c>
      <c r="B668" s="110" t="s">
        <v>335</v>
      </c>
      <c r="C668" s="147" t="s">
        <v>340</v>
      </c>
      <c r="D668" s="175" t="s">
        <v>180</v>
      </c>
      <c r="E668" s="6" t="s">
        <v>72</v>
      </c>
      <c r="F668" s="36">
        <v>0</v>
      </c>
      <c r="G668" s="36">
        <v>-127.06772712721532</v>
      </c>
      <c r="H668" s="36">
        <v>-465.27717836496288</v>
      </c>
      <c r="I668" s="36">
        <v>-912.92769628027963</v>
      </c>
      <c r="J668" s="36">
        <v>-1347.173286013076</v>
      </c>
      <c r="K668" s="36">
        <v>-1657.5266844785294</v>
      </c>
      <c r="L668" s="36">
        <v>-1769.6287370656435</v>
      </c>
      <c r="M668" s="138" t="str">
        <f t="shared" si="10"/>
        <v>Bilan alimentation animale-Ressources-Cultures associées-kt-S1</v>
      </c>
      <c r="N668">
        <f>MATCH(M668,'[1]Données Agriculture'!$M:$M,FALSE)</f>
        <v>333</v>
      </c>
      <c r="O668" s="142"/>
      <c r="P668" s="109"/>
    </row>
    <row r="669" spans="1:26" ht="14.25">
      <c r="A669" s="110" t="s">
        <v>336</v>
      </c>
      <c r="B669" s="110" t="s">
        <v>335</v>
      </c>
      <c r="C669" s="147" t="s">
        <v>348</v>
      </c>
      <c r="D669" s="175" t="s">
        <v>342</v>
      </c>
      <c r="E669" s="6" t="s">
        <v>72</v>
      </c>
      <c r="F669" s="36">
        <v>0</v>
      </c>
      <c r="G669" s="36">
        <v>0</v>
      </c>
      <c r="H669" s="36">
        <v>0</v>
      </c>
      <c r="I669" s="36">
        <v>0</v>
      </c>
      <c r="J669" s="36">
        <v>0</v>
      </c>
      <c r="K669" s="36">
        <v>0</v>
      </c>
      <c r="L669" s="36">
        <v>0</v>
      </c>
      <c r="M669" s="138" t="str">
        <f t="shared" si="10"/>
        <v>Bilan alimentation animale-Ressources-Déficit hebe-kt MS-S1</v>
      </c>
      <c r="N669">
        <f>MATCH(M669,'[1]Données Agriculture'!$M:$M,FALSE)</f>
        <v>337</v>
      </c>
      <c r="O669" s="142"/>
    </row>
    <row r="670" spans="1:26" ht="14.25">
      <c r="A670" s="110" t="s">
        <v>336</v>
      </c>
      <c r="B670" s="110" t="s">
        <v>335</v>
      </c>
      <c r="C670" s="147" t="s">
        <v>343</v>
      </c>
      <c r="D670" s="175" t="s">
        <v>180</v>
      </c>
      <c r="E670" s="6" t="s">
        <v>72</v>
      </c>
      <c r="F670" s="36">
        <v>-0.315</v>
      </c>
      <c r="G670" s="36">
        <v>-21.4983159087401</v>
      </c>
      <c r="H670" s="36">
        <v>-79.372211244200145</v>
      </c>
      <c r="I670" s="36">
        <v>-158.42942248840023</v>
      </c>
      <c r="J670" s="36">
        <v>-237.48663373260047</v>
      </c>
      <c r="K670" s="36">
        <v>-295.3605290680606</v>
      </c>
      <c r="L670" s="36">
        <v>-316.54384497680064</v>
      </c>
      <c r="M670" s="138" t="str">
        <f t="shared" si="10"/>
        <v>Bilan alimentation animale-Ressources-Fourniture de protéines alternatives (insectes pour aquaculture, etc.)-kt-S1</v>
      </c>
      <c r="N670">
        <f>MATCH(M670,'[1]Données Agriculture'!$M:$M,FALSE)</f>
        <v>343</v>
      </c>
      <c r="O670" s="142"/>
    </row>
    <row r="671" spans="1:26" ht="14.25">
      <c r="A671" s="110" t="s">
        <v>336</v>
      </c>
      <c r="B671" s="110" t="s">
        <v>335</v>
      </c>
      <c r="C671" s="147" t="s">
        <v>305</v>
      </c>
      <c r="D671" s="175" t="s">
        <v>342</v>
      </c>
      <c r="E671" s="6" t="s">
        <v>72</v>
      </c>
      <c r="F671" s="36">
        <v>-5743.5155842389486</v>
      </c>
      <c r="G671" s="36">
        <v>-8454.1116453753548</v>
      </c>
      <c r="H671" s="36">
        <v>-15614.227349352203</v>
      </c>
      <c r="I671" s="36">
        <v>-24814.57456788771</v>
      </c>
      <c r="J671" s="36">
        <v>-33344.55723984549</v>
      </c>
      <c r="K671" s="36">
        <v>-39163.943850666874</v>
      </c>
      <c r="L671" s="36">
        <v>-41204.175365225543</v>
      </c>
      <c r="M671" s="138" t="str">
        <f t="shared" si="10"/>
        <v>Bilan alimentation animale-Ressources-Production de cultures intermédiaires-kt MS-S1</v>
      </c>
      <c r="N671">
        <f>MATCH(M671,'[1]Données Agriculture'!$M:$M,FALSE)</f>
        <v>347</v>
      </c>
      <c r="O671" s="142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 spans="1:26" ht="14.25">
      <c r="A672" s="110" t="s">
        <v>336</v>
      </c>
      <c r="B672" s="110" t="s">
        <v>335</v>
      </c>
      <c r="C672" s="147" t="s">
        <v>347</v>
      </c>
      <c r="D672" s="175" t="s">
        <v>342</v>
      </c>
      <c r="E672" s="6" t="s">
        <v>72</v>
      </c>
      <c r="F672" s="36">
        <v>-25768.536766395628</v>
      </c>
      <c r="G672" s="36">
        <v>-24394.933125959971</v>
      </c>
      <c r="H672" s="36">
        <v>-20638.928420565724</v>
      </c>
      <c r="I672" s="36">
        <v>-15500.441537265891</v>
      </c>
      <c r="J672" s="36">
        <v>-10353.076116496117</v>
      </c>
      <c r="K672" s="36">
        <v>-6579.3143361620023</v>
      </c>
      <c r="L672" s="36">
        <v>-5196.8321582564104</v>
      </c>
      <c r="M672" s="138" t="str">
        <f t="shared" si="10"/>
        <v>Bilan alimentation animale-Ressources-Production fourragère (maïs et cultures fourragères)-kt MS-S1</v>
      </c>
      <c r="N672">
        <f>MATCH(M672,'[1]Données Agriculture'!$M:$M,FALSE)</f>
        <v>353</v>
      </c>
      <c r="O672" s="142"/>
    </row>
    <row r="673" spans="1:26" ht="14.25">
      <c r="A673" s="110" t="s">
        <v>336</v>
      </c>
      <c r="B673" s="110" t="s">
        <v>335</v>
      </c>
      <c r="C673" s="147" t="s">
        <v>346</v>
      </c>
      <c r="D673" s="175" t="s">
        <v>342</v>
      </c>
      <c r="E673" s="6" t="s">
        <v>72</v>
      </c>
      <c r="F673" s="36">
        <v>-3786.5681515052111</v>
      </c>
      <c r="G673" s="36">
        <v>-3864.8508653945387</v>
      </c>
      <c r="H673" s="36">
        <v>-4077.9732288464156</v>
      </c>
      <c r="I673" s="36">
        <v>-4367.3293001886104</v>
      </c>
      <c r="J673" s="36">
        <v>-4654.6363655317946</v>
      </c>
      <c r="K673" s="36">
        <v>-4863.6607169856507</v>
      </c>
      <c r="L673" s="36">
        <v>-4939.8944248759681</v>
      </c>
      <c r="M673" s="138" t="str">
        <f t="shared" si="10"/>
        <v>Bilan alimentation animale-Ressources-Production herbe sur prairies légumineuses-kt MS-S1</v>
      </c>
      <c r="N673">
        <f>MATCH(M673,'[1]Données Agriculture'!$M:$M,FALSE)</f>
        <v>358</v>
      </c>
      <c r="O673" s="142"/>
      <c r="P673" s="109"/>
      <c r="Q673" s="109"/>
      <c r="R673" s="109"/>
      <c r="S673" s="109"/>
      <c r="T673" s="109"/>
      <c r="U673" s="109"/>
      <c r="V673" s="109"/>
      <c r="W673" s="109"/>
      <c r="X673" s="109"/>
      <c r="Y673" s="109"/>
      <c r="Z673" s="109"/>
    </row>
    <row r="674" spans="1:26" ht="14.25">
      <c r="A674" s="110" t="s">
        <v>336</v>
      </c>
      <c r="B674" s="110" t="s">
        <v>335</v>
      </c>
      <c r="C674" s="147" t="s">
        <v>344</v>
      </c>
      <c r="D674" s="175" t="s">
        <v>342</v>
      </c>
      <c r="E674" s="6" t="s">
        <v>72</v>
      </c>
      <c r="F674" s="36">
        <v>-45318.147319180556</v>
      </c>
      <c r="G674" s="36">
        <v>-45171.081919975062</v>
      </c>
      <c r="H674" s="36">
        <v>-44712.750685605955</v>
      </c>
      <c r="I674" s="36">
        <v>-43952.88091677989</v>
      </c>
      <c r="J674" s="36">
        <v>-43038.538012702345</v>
      </c>
      <c r="K674" s="36">
        <v>-42271.26050783031</v>
      </c>
      <c r="L674" s="36">
        <v>-41969.721973373344</v>
      </c>
      <c r="M674" s="138" t="str">
        <f t="shared" si="10"/>
        <v>Bilan alimentation animale-Ressources-Production herbe sur prairies naturelles-kt MS-S1</v>
      </c>
      <c r="N674">
        <f>MATCH(M674,'[1]Données Agriculture'!$M:$M,FALSE)</f>
        <v>363</v>
      </c>
      <c r="O674" s="142"/>
    </row>
    <row r="675" spans="1:26" ht="14.25">
      <c r="A675" s="110" t="s">
        <v>336</v>
      </c>
      <c r="B675" s="110" t="s">
        <v>335</v>
      </c>
      <c r="C675" s="147" t="s">
        <v>345</v>
      </c>
      <c r="D675" s="175" t="s">
        <v>342</v>
      </c>
      <c r="E675" s="6" t="s">
        <v>72</v>
      </c>
      <c r="F675" s="36">
        <v>-11879.810473782607</v>
      </c>
      <c r="G675" s="36">
        <v>-11330.691767361377</v>
      </c>
      <c r="H675" s="36">
        <v>-9780.4579743432096</v>
      </c>
      <c r="I675" s="36">
        <v>-7544.4658122690298</v>
      </c>
      <c r="J675" s="36">
        <v>-5171.8339875600623</v>
      </c>
      <c r="K675" s="36">
        <v>-3348.3208692723224</v>
      </c>
      <c r="L675" s="36">
        <v>-2662.5625002163088</v>
      </c>
      <c r="M675" s="138" t="str">
        <f t="shared" si="10"/>
        <v>Bilan alimentation animale-Ressources-Production herbe sur prairies temporaires-kt MS-S1</v>
      </c>
      <c r="N675">
        <f>MATCH(M675,'[1]Données Agriculture'!$M:$M,FALSE)</f>
        <v>368</v>
      </c>
      <c r="O675" s="142"/>
      <c r="P675" s="66"/>
    </row>
    <row r="676" spans="1:26" ht="14.25">
      <c r="A676" s="110" t="s">
        <v>336</v>
      </c>
      <c r="B676" s="110" t="s">
        <v>335</v>
      </c>
      <c r="C676" s="147" t="s">
        <v>617</v>
      </c>
      <c r="D676" s="175" t="s">
        <v>180</v>
      </c>
      <c r="E676" s="6" t="s">
        <v>72</v>
      </c>
      <c r="F676" s="36">
        <v>-122281.10898537231</v>
      </c>
      <c r="G676" s="36">
        <v>-122280.55179626803</v>
      </c>
      <c r="H676" s="36">
        <v>-121318.97294696051</v>
      </c>
      <c r="I676" s="36">
        <v>-119021.67589101967</v>
      </c>
      <c r="J676" s="36">
        <v>-115770.40590130864</v>
      </c>
      <c r="K676" s="36">
        <v>-112831.46181463526</v>
      </c>
      <c r="L676" s="36">
        <v>-111616.28125957123</v>
      </c>
      <c r="M676" s="138" t="str">
        <f t="shared" si="10"/>
        <v>Bilan alimentation animale-Ressources-Ressources totales-kt-S1</v>
      </c>
      <c r="N676">
        <f>MATCH(M676,'[1]Données Agriculture'!$M:$M,FALSE)</f>
        <v>373</v>
      </c>
      <c r="O676" s="142"/>
    </row>
    <row r="677" spans="1:26" ht="14.25">
      <c r="A677" s="110" t="s">
        <v>336</v>
      </c>
      <c r="B677" s="110" t="s">
        <v>335</v>
      </c>
      <c r="C677" s="147" t="s">
        <v>337</v>
      </c>
      <c r="D677" s="175" t="s">
        <v>180</v>
      </c>
      <c r="E677" s="6" t="s">
        <v>72</v>
      </c>
      <c r="F677" s="36">
        <v>-2925.5371055330825</v>
      </c>
      <c r="G677" s="36">
        <v>-2759.3647819210983</v>
      </c>
      <c r="H677" s="36">
        <v>-2272.1165481031912</v>
      </c>
      <c r="I677" s="36">
        <v>-1660.5748980025705</v>
      </c>
      <c r="J677" s="36">
        <v>-1134.1156526650379</v>
      </c>
      <c r="K677" s="36">
        <v>-808.5108069597386</v>
      </c>
      <c r="L677" s="36">
        <v>-700.63216693440756</v>
      </c>
      <c r="M677" s="138" t="str">
        <f t="shared" si="10"/>
        <v>Bilan alimentation animale-Ressources-Tourteau de soja et graine-kt-S1</v>
      </c>
      <c r="N677">
        <f>MATCH(M677,'[1]Données Agriculture'!$M:$M,FALSE)</f>
        <v>378</v>
      </c>
      <c r="O677" s="142"/>
    </row>
    <row r="678" spans="1:26" ht="14.25">
      <c r="A678" s="110" t="s">
        <v>336</v>
      </c>
      <c r="B678" s="110" t="s">
        <v>361</v>
      </c>
      <c r="C678" s="147" t="s">
        <v>364</v>
      </c>
      <c r="D678" s="175" t="s">
        <v>271</v>
      </c>
      <c r="E678" s="6" t="s">
        <v>72</v>
      </c>
      <c r="F678" s="8">
        <v>4456.6236082157002</v>
      </c>
      <c r="G678" s="8">
        <v>4322.1886458570862</v>
      </c>
      <c r="H678" s="8">
        <v>3866.5890906602299</v>
      </c>
      <c r="I678" s="8">
        <v>3228.2970144383708</v>
      </c>
      <c r="J678" s="8">
        <v>2599.6075234206992</v>
      </c>
      <c r="K678" s="8">
        <v>2151.9893444174463</v>
      </c>
      <c r="L678" s="8">
        <v>1986.0590274052061</v>
      </c>
      <c r="M678" s="138" t="str">
        <f t="shared" si="10"/>
        <v>Bilan alimentation animale-Surfaces allouées à l'alimentation animale-Surfaces de cultures de graines allouées aux productions animales-kha-S1</v>
      </c>
      <c r="N678">
        <f>MATCH(M678,'[1]Données Agriculture'!$M:$M,FALSE)</f>
        <v>383</v>
      </c>
      <c r="O678" s="142"/>
    </row>
    <row r="679" spans="1:26" ht="14.25">
      <c r="A679" s="110" t="s">
        <v>336</v>
      </c>
      <c r="B679" s="110" t="s">
        <v>361</v>
      </c>
      <c r="C679" s="147" t="s">
        <v>363</v>
      </c>
      <c r="D679" s="175" t="s">
        <v>271</v>
      </c>
      <c r="E679" s="6" t="s">
        <v>72</v>
      </c>
      <c r="F679" s="8">
        <v>3648.3517999999999</v>
      </c>
      <c r="G679" s="8">
        <v>3357.9671061215731</v>
      </c>
      <c r="H679" s="8">
        <v>2611.5497505778376</v>
      </c>
      <c r="I679" s="8">
        <v>1738.2737613959932</v>
      </c>
      <c r="J679" s="8">
        <v>1054.3275956579887</v>
      </c>
      <c r="K679" s="8">
        <v>654.14181001202235</v>
      </c>
      <c r="L679" s="8">
        <v>541.74408130489599</v>
      </c>
      <c r="M679" s="138" t="str">
        <f t="shared" si="10"/>
        <v>Bilan alimentation animale-Surfaces allouées à l'alimentation animale-Surfaces de cultures fourragères (dont ensilage de maïs et prairies temporaires ou artificielles) allouées aux productions animales-kha-S1</v>
      </c>
      <c r="N679">
        <f>MATCH(M679,'[1]Données Agriculture'!$M:$M,FALSE)</f>
        <v>388</v>
      </c>
      <c r="O679" s="142"/>
    </row>
    <row r="680" spans="1:26" ht="14.25">
      <c r="A680" s="110" t="s">
        <v>336</v>
      </c>
      <c r="B680" s="110" t="s">
        <v>361</v>
      </c>
      <c r="C680" s="147" t="s">
        <v>362</v>
      </c>
      <c r="D680" s="175" t="s">
        <v>271</v>
      </c>
      <c r="E680" s="6" t="s">
        <v>72</v>
      </c>
      <c r="F680" s="8">
        <v>10355.723400000001</v>
      </c>
      <c r="G680" s="8">
        <v>9998.6437277377972</v>
      </c>
      <c r="H680" s="8">
        <v>8981.8842416582429</v>
      </c>
      <c r="I680" s="8">
        <v>7455.2888367348951</v>
      </c>
      <c r="J680" s="8">
        <v>5666.8100631195466</v>
      </c>
      <c r="K680" s="8">
        <v>4070.9313067806547</v>
      </c>
      <c r="L680" s="8">
        <v>3392.902726747669</v>
      </c>
      <c r="M680" s="138" t="str">
        <f t="shared" si="10"/>
        <v>Bilan alimentation animale-Surfaces allouées à l'alimentation animale-Surfaces de prairies permanentes allouées aux productions animales-kha-S1</v>
      </c>
      <c r="N680">
        <f>MATCH(M680,'[1]Données Agriculture'!$M:$M,FALSE)</f>
        <v>393</v>
      </c>
      <c r="O680" s="142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 spans="1:26" ht="14.25">
      <c r="A681" s="110" t="s">
        <v>416</v>
      </c>
      <c r="B681" s="110"/>
      <c r="C681" s="151" t="s">
        <v>618</v>
      </c>
      <c r="D681" s="174" t="s">
        <v>626</v>
      </c>
      <c r="E681" s="6" t="s">
        <v>72</v>
      </c>
      <c r="F681" s="36">
        <v>5889.9078284815732</v>
      </c>
      <c r="G681" s="36">
        <v>5840.2153511455263</v>
      </c>
      <c r="H681" s="36">
        <v>5704.452978309484</v>
      </c>
      <c r="I681" s="36">
        <v>5518.9981281373939</v>
      </c>
      <c r="J681" s="36">
        <v>5333.5432779653038</v>
      </c>
      <c r="K681" s="36">
        <v>5197.7809051292597</v>
      </c>
      <c r="L681" s="36">
        <v>5148.0884277932137</v>
      </c>
      <c r="M681" s="138" t="str">
        <f t="shared" si="10"/>
        <v>Bilan azote--Bilan d'azote total-ktN-S1</v>
      </c>
      <c r="N681">
        <f>MATCH(M681,'[1]Données Agriculture'!$M:$M,FALSE)</f>
        <v>398</v>
      </c>
      <c r="O681" s="142"/>
    </row>
    <row r="682" spans="1:26" ht="14.25">
      <c r="A682" s="110" t="s">
        <v>416</v>
      </c>
      <c r="B682" s="110"/>
      <c r="C682" s="147" t="s">
        <v>417</v>
      </c>
      <c r="D682" s="174" t="s">
        <v>626</v>
      </c>
      <c r="E682" s="6" t="s">
        <v>72</v>
      </c>
      <c r="F682" s="36">
        <v>1742.05</v>
      </c>
      <c r="G682" s="36">
        <v>1650.9594662616739</v>
      </c>
      <c r="H682" s="36">
        <v>1402.0954999999999</v>
      </c>
      <c r="I682" s="36">
        <v>1062.1410000000001</v>
      </c>
      <c r="J682" s="36">
        <v>722.18650000000014</v>
      </c>
      <c r="K682" s="36">
        <v>473.322533738326</v>
      </c>
      <c r="L682" s="36">
        <v>382.23199999999997</v>
      </c>
      <c r="M682" s="138" t="str">
        <f t="shared" si="10"/>
        <v>Bilan azote--Engrais minéraux-ktN-S1</v>
      </c>
      <c r="N682">
        <f>MATCH(M682,'[1]Données Agriculture'!$M:$M,FALSE)</f>
        <v>403</v>
      </c>
      <c r="O682" s="142"/>
      <c r="P682" s="109"/>
    </row>
    <row r="683" spans="1:26" ht="14.25">
      <c r="A683" s="110" t="s">
        <v>416</v>
      </c>
      <c r="B683" s="110"/>
      <c r="C683" s="147" t="s">
        <v>424</v>
      </c>
      <c r="D683" s="174" t="s">
        <v>626</v>
      </c>
      <c r="E683" s="6" t="s">
        <v>72</v>
      </c>
      <c r="F683" s="36">
        <v>-2959.319</v>
      </c>
      <c r="G683" s="36">
        <v>-2984.4273800386527</v>
      </c>
      <c r="H683" s="36">
        <v>-3053.02475</v>
      </c>
      <c r="I683" s="36">
        <v>-3146.7304999999997</v>
      </c>
      <c r="J683" s="36">
        <v>-3240.4362499999997</v>
      </c>
      <c r="K683" s="36">
        <v>-3309.0336199613471</v>
      </c>
      <c r="L683" s="36">
        <v>-3334.1419999999998</v>
      </c>
      <c r="M683" s="138" t="str">
        <f t="shared" si="10"/>
        <v>Bilan azote--Exportations par les cultures-ktN-S1</v>
      </c>
      <c r="N683">
        <f>MATCH(M683,'[1]Données Agriculture'!$M:$M,FALSE)</f>
        <v>408</v>
      </c>
      <c r="O683" s="142"/>
    </row>
    <row r="684" spans="1:26" ht="14.25">
      <c r="A684" s="110" t="s">
        <v>416</v>
      </c>
      <c r="B684" s="110"/>
      <c r="C684" s="147" t="s">
        <v>423</v>
      </c>
      <c r="D684" s="174" t="s">
        <v>626</v>
      </c>
      <c r="E684" s="6" t="s">
        <v>72</v>
      </c>
      <c r="F684" s="36">
        <v>-1228.1220000000001</v>
      </c>
      <c r="G684" s="36">
        <v>-1222.0433716078057</v>
      </c>
      <c r="H684" s="36">
        <v>-1205.43625</v>
      </c>
      <c r="I684" s="36">
        <v>-1182.7505000000001</v>
      </c>
      <c r="J684" s="36">
        <v>-1160.06475</v>
      </c>
      <c r="K684" s="36">
        <v>-1143.4576283921942</v>
      </c>
      <c r="L684" s="36">
        <v>-1137.3789999999999</v>
      </c>
      <c r="M684" s="138" t="str">
        <f t="shared" si="10"/>
        <v>Bilan azote--Exportations par les fourrages et pâture-ktN-S1</v>
      </c>
      <c r="N684">
        <f>MATCH(M684,'[1]Données Agriculture'!$M:$M,FALSE)</f>
        <v>413</v>
      </c>
      <c r="O684" s="142"/>
      <c r="P684" s="109"/>
    </row>
    <row r="685" spans="1:26" ht="14.25">
      <c r="A685" s="110" t="s">
        <v>416</v>
      </c>
      <c r="B685" s="110"/>
      <c r="C685" s="147" t="s">
        <v>418</v>
      </c>
      <c r="D685" s="174" t="s">
        <v>626</v>
      </c>
      <c r="E685" s="6" t="s">
        <v>72</v>
      </c>
      <c r="F685" s="36">
        <v>430.83499999999998</v>
      </c>
      <c r="G685" s="36">
        <v>452.00278524016437</v>
      </c>
      <c r="H685" s="36">
        <v>509.83425</v>
      </c>
      <c r="I685" s="36">
        <v>588.83349999999996</v>
      </c>
      <c r="J685" s="36">
        <v>667.83274999999992</v>
      </c>
      <c r="K685" s="36">
        <v>725.66421475983566</v>
      </c>
      <c r="L685" s="36">
        <v>746.83199999999999</v>
      </c>
      <c r="M685" s="138" t="str">
        <f t="shared" si="10"/>
        <v>Bilan azote--Fixation symbiotique-ktN-S1</v>
      </c>
      <c r="N685">
        <f>MATCH(M685,'[1]Données Agriculture'!$M:$M,FALSE)</f>
        <v>418</v>
      </c>
      <c r="O685" s="142"/>
    </row>
    <row r="686" spans="1:26" ht="14.25">
      <c r="A686" s="110" t="s">
        <v>416</v>
      </c>
      <c r="B686" s="110"/>
      <c r="C686" s="147" t="s">
        <v>420</v>
      </c>
      <c r="D686" s="174" t="s">
        <v>626</v>
      </c>
      <c r="E686" s="6" t="s">
        <v>72</v>
      </c>
      <c r="F686" s="36">
        <v>200.21188419332705</v>
      </c>
      <c r="G686" s="36">
        <v>251.23448905216202</v>
      </c>
      <c r="H686" s="36">
        <v>390.63083786100992</v>
      </c>
      <c r="I686" s="36">
        <v>581.04979152869271</v>
      </c>
      <c r="J686" s="36">
        <v>771.46874519637561</v>
      </c>
      <c r="K686" s="36">
        <v>910.86509400522357</v>
      </c>
      <c r="L686" s="36">
        <v>961.88769886405851</v>
      </c>
      <c r="M686" s="138" t="str">
        <f t="shared" si="10"/>
        <v>Bilan azote--Recyclage (engrais verts)-ktN-S1</v>
      </c>
      <c r="N686">
        <f>MATCH(M686,'[1]Données Agriculture'!$M:$M,FALSE)</f>
        <v>423</v>
      </c>
      <c r="O686" s="142"/>
    </row>
    <row r="687" spans="1:26" ht="14.25">
      <c r="A687" s="110" t="s">
        <v>416</v>
      </c>
      <c r="B687" s="110"/>
      <c r="C687" s="147" t="s">
        <v>422</v>
      </c>
      <c r="D687" s="174" t="s">
        <v>626</v>
      </c>
      <c r="E687" s="6" t="s">
        <v>72</v>
      </c>
      <c r="F687" s="36">
        <v>109.184</v>
      </c>
      <c r="G687" s="36">
        <v>170.28981333391749</v>
      </c>
      <c r="H687" s="36">
        <v>337.23399999999992</v>
      </c>
      <c r="I687" s="36">
        <v>565.28399999999988</v>
      </c>
      <c r="J687" s="36">
        <v>793.33399999999995</v>
      </c>
      <c r="K687" s="36">
        <v>960.27818666608255</v>
      </c>
      <c r="L687" s="36">
        <v>1021.384</v>
      </c>
      <c r="M687" s="138" t="str">
        <f t="shared" si="10"/>
        <v>Bilan azote--Recyclage (épandage digestat)-ktN-S1</v>
      </c>
      <c r="N687">
        <f>MATCH(M687,'[1]Données Agriculture'!$M:$M,FALSE)</f>
        <v>428</v>
      </c>
      <c r="O687" s="142"/>
      <c r="P687" s="109"/>
      <c r="Q687" s="109"/>
      <c r="R687" s="109"/>
      <c r="S687" s="109"/>
      <c r="T687" s="109"/>
      <c r="U687" s="109"/>
      <c r="V687" s="109"/>
      <c r="W687" s="109"/>
      <c r="X687" s="109"/>
      <c r="Y687" s="109"/>
      <c r="Z687" s="109"/>
    </row>
    <row r="688" spans="1:26" ht="14.25">
      <c r="A688" s="110" t="s">
        <v>416</v>
      </c>
      <c r="B688" s="110"/>
      <c r="C688" s="147" t="s">
        <v>421</v>
      </c>
      <c r="D688" s="174" t="s">
        <v>626</v>
      </c>
      <c r="E688" s="6" t="s">
        <v>72</v>
      </c>
      <c r="F688" s="36">
        <v>864.36500000000001</v>
      </c>
      <c r="G688" s="36">
        <v>819.79848454348974</v>
      </c>
      <c r="H688" s="36">
        <v>698.04050000000007</v>
      </c>
      <c r="I688" s="36">
        <v>531.71600000000012</v>
      </c>
      <c r="J688" s="36">
        <v>365.39150000000006</v>
      </c>
      <c r="K688" s="36">
        <v>243.63351545651017</v>
      </c>
      <c r="L688" s="36">
        <v>199.06700000000001</v>
      </c>
      <c r="M688" s="138" t="str">
        <f t="shared" si="10"/>
        <v>Bilan azote--Recyclage (épandage fumier, lisier)-ktN-S1</v>
      </c>
      <c r="N688">
        <f>MATCH(M688,'[1]Données Agriculture'!$M:$M,FALSE)</f>
        <v>433</v>
      </c>
      <c r="O688" s="142"/>
    </row>
    <row r="689" spans="1:26" ht="14.25">
      <c r="A689" s="110" t="s">
        <v>416</v>
      </c>
      <c r="B689" s="110"/>
      <c r="C689" s="147" t="s">
        <v>419</v>
      </c>
      <c r="D689" s="174" t="s">
        <v>626</v>
      </c>
      <c r="E689" s="6" t="s">
        <v>72</v>
      </c>
      <c r="F689" s="36">
        <v>2543.2619442882465</v>
      </c>
      <c r="G689" s="36">
        <v>2495.9303127141197</v>
      </c>
      <c r="H689" s="36">
        <v>2366.6178904484736</v>
      </c>
      <c r="I689" s="36">
        <v>2189.9738366087013</v>
      </c>
      <c r="J689" s="36">
        <v>2013.3297827689282</v>
      </c>
      <c r="K689" s="36">
        <v>1884.0173605032824</v>
      </c>
      <c r="L689" s="36">
        <v>1836.6857289291554</v>
      </c>
      <c r="M689" s="138" t="str">
        <f t="shared" si="10"/>
        <v>Bilan azote--Recyclage (redéposition atmosph., pâture, végétaux laissés au champ)-ktN-S1</v>
      </c>
      <c r="N689">
        <f>MATCH(M689,'[1]Données Agriculture'!$M:$M,FALSE)</f>
        <v>438</v>
      </c>
      <c r="O689" s="142"/>
      <c r="P689" s="109"/>
      <c r="Q689" s="109"/>
      <c r="R689" s="109"/>
      <c r="S689" s="109"/>
      <c r="T689" s="109"/>
      <c r="U689" s="109"/>
      <c r="V689" s="109"/>
      <c r="W689" s="109"/>
      <c r="X689" s="109"/>
      <c r="Y689" s="109"/>
      <c r="Z689" s="109"/>
    </row>
    <row r="690" spans="1:26" ht="14.25">
      <c r="A690" s="110" t="s">
        <v>416</v>
      </c>
      <c r="B690" s="110"/>
      <c r="C690" s="147" t="s">
        <v>426</v>
      </c>
      <c r="D690" s="174" t="s">
        <v>626</v>
      </c>
      <c r="E690" s="6" t="s">
        <v>72</v>
      </c>
      <c r="F690" s="36">
        <v>-968.51700000000005</v>
      </c>
      <c r="G690" s="36">
        <v>-926.714514438013</v>
      </c>
      <c r="H690" s="36">
        <v>-812.50800000000004</v>
      </c>
      <c r="I690" s="36">
        <v>-656.49900000000014</v>
      </c>
      <c r="J690" s="36">
        <v>-500.49000000000007</v>
      </c>
      <c r="K690" s="36">
        <v>-386.28348556198694</v>
      </c>
      <c r="L690" s="36">
        <v>-344.48099999999999</v>
      </c>
      <c r="M690" s="138" t="str">
        <f t="shared" si="10"/>
        <v>Bilan azote--Solde au sol-ktN-S1</v>
      </c>
      <c r="N690">
        <f>MATCH(M690,'[1]Données Agriculture'!$M:$M,FALSE)</f>
        <v>443</v>
      </c>
      <c r="O690" s="142"/>
    </row>
    <row r="691" spans="1:26" ht="14.25">
      <c r="A691" s="110" t="s">
        <v>416</v>
      </c>
      <c r="B691" s="110"/>
      <c r="C691" s="147" t="s">
        <v>427</v>
      </c>
      <c r="D691" s="176" t="s">
        <v>428</v>
      </c>
      <c r="E691" s="6" t="s">
        <v>72</v>
      </c>
      <c r="F691" s="36">
        <v>34.291491239646135</v>
      </c>
      <c r="G691" s="36">
        <v>33.12876995059159</v>
      </c>
      <c r="H691" s="36">
        <v>29.834382465515784</v>
      </c>
      <c r="I691" s="36">
        <v>25.034051496633374</v>
      </c>
      <c r="J691" s="36">
        <v>19.849265732777418</v>
      </c>
      <c r="K691" s="36">
        <v>15.782533738051187</v>
      </c>
      <c r="L691" s="36">
        <v>14.231912489275793</v>
      </c>
      <c r="M691" s="138" t="str">
        <f t="shared" si="10"/>
        <v>Bilan azote--Solde au sol (kg/ha)-kg/ha-S1</v>
      </c>
      <c r="N691">
        <f>MATCH(M691,'[1]Données Agriculture'!$M:$M,FALSE)</f>
        <v>448</v>
      </c>
      <c r="O691" s="142"/>
      <c r="P691" s="66"/>
    </row>
    <row r="692" spans="1:26" ht="14.25">
      <c r="A692" s="110" t="s">
        <v>416</v>
      </c>
      <c r="B692" s="110"/>
      <c r="C692" s="147" t="s">
        <v>425</v>
      </c>
      <c r="D692" s="174" t="s">
        <v>626</v>
      </c>
      <c r="E692" s="6" t="s">
        <v>72</v>
      </c>
      <c r="F692" s="36">
        <v>-733.95</v>
      </c>
      <c r="G692" s="36">
        <v>-707.03021643321483</v>
      </c>
      <c r="H692" s="36">
        <v>-633.48400000000004</v>
      </c>
      <c r="I692" s="36">
        <v>-533.01800000000003</v>
      </c>
      <c r="J692" s="36">
        <v>-432.55200000000008</v>
      </c>
      <c r="K692" s="36">
        <v>-359.00578356678517</v>
      </c>
      <c r="L692" s="36">
        <v>-332.08600000000001</v>
      </c>
      <c r="M692" s="138" t="str">
        <f t="shared" si="10"/>
        <v>Bilan azote--Volatilisation-ktN-S1</v>
      </c>
      <c r="N692">
        <f>MATCH(M692,'[1]Données Agriculture'!$M:$M,FALSE)</f>
        <v>453</v>
      </c>
      <c r="O692" s="142"/>
    </row>
    <row r="693" spans="1:26" ht="14.25">
      <c r="A693" s="110" t="s">
        <v>430</v>
      </c>
      <c r="B693" s="110" t="s">
        <v>432</v>
      </c>
      <c r="C693" s="147" t="s">
        <v>311</v>
      </c>
      <c r="D693" s="174" t="s">
        <v>180</v>
      </c>
      <c r="E693" s="6" t="s">
        <v>72</v>
      </c>
      <c r="F693" s="36">
        <v>6621.5697396236101</v>
      </c>
      <c r="G693" s="36">
        <v>6474.2674426377735</v>
      </c>
      <c r="H693" s="36">
        <v>5923.9770230520708</v>
      </c>
      <c r="I693" s="36">
        <v>5105.1831672876278</v>
      </c>
      <c r="J693" s="36">
        <v>4247.641953206723</v>
      </c>
      <c r="K693" s="36">
        <v>3603.9570285606414</v>
      </c>
      <c r="L693" s="36">
        <v>3356.7170142848545</v>
      </c>
      <c r="M693" s="138" t="str">
        <f t="shared" si="10"/>
        <v>Bilan d'approvisionnement-Alimentation animale-Blé-kt-S1</v>
      </c>
      <c r="N693">
        <f>MATCH(M693,'[1]Données Agriculture'!$M:$M,FALSE)</f>
        <v>458</v>
      </c>
      <c r="O693" s="142"/>
      <c r="P693" s="109"/>
    </row>
    <row r="694" spans="1:26" ht="14.25">
      <c r="A694" s="110" t="s">
        <v>430</v>
      </c>
      <c r="B694" s="110" t="s">
        <v>432</v>
      </c>
      <c r="C694" s="147" t="s">
        <v>25</v>
      </c>
      <c r="D694" s="174" t="s">
        <v>180</v>
      </c>
      <c r="E694" s="6" t="s">
        <v>72</v>
      </c>
      <c r="F694" s="36">
        <v>18071.588787282224</v>
      </c>
      <c r="G694" s="36">
        <v>17537.797382552686</v>
      </c>
      <c r="H694" s="36">
        <v>15717.731767996702</v>
      </c>
      <c r="I694" s="36">
        <v>13157.484196294288</v>
      </c>
      <c r="J694" s="36">
        <v>10624.70871876238</v>
      </c>
      <c r="K694" s="36">
        <v>8814.2427643794344</v>
      </c>
      <c r="L694" s="36">
        <v>8141.2438518495374</v>
      </c>
      <c r="M694" s="138" t="str">
        <f t="shared" si="10"/>
        <v>Bilan d'approvisionnement-Alimentation animale-Céréales-kt-S1</v>
      </c>
      <c r="N694">
        <f>MATCH(M694,'[1]Données Agriculture'!$M:$M,FALSE)</f>
        <v>463</v>
      </c>
      <c r="O694" s="142"/>
    </row>
    <row r="695" spans="1:26" ht="14.25">
      <c r="A695" s="110" t="s">
        <v>430</v>
      </c>
      <c r="B695" s="110" t="s">
        <v>432</v>
      </c>
      <c r="C695" s="147" t="s">
        <v>34</v>
      </c>
      <c r="D695" s="174" t="s">
        <v>180</v>
      </c>
      <c r="E695" s="6" t="s">
        <v>72</v>
      </c>
      <c r="F695" s="36">
        <v>0</v>
      </c>
      <c r="G695" s="36">
        <v>0</v>
      </c>
      <c r="H695" s="36">
        <v>0</v>
      </c>
      <c r="I695" s="36">
        <v>0</v>
      </c>
      <c r="J695" s="36">
        <v>0</v>
      </c>
      <c r="K695" s="36">
        <v>0</v>
      </c>
      <c r="L695" s="36">
        <v>0</v>
      </c>
      <c r="M695" s="138" t="str">
        <f t="shared" si="10"/>
        <v>Bilan d'approvisionnement-Alimentation animale-Fruits-kt-S1</v>
      </c>
      <c r="N695">
        <f>MATCH(M695,'[1]Données Agriculture'!$M:$M,FALSE)</f>
        <v>468</v>
      </c>
      <c r="O695" s="142"/>
    </row>
    <row r="696" spans="1:26" ht="14.25">
      <c r="A696" s="110" t="s">
        <v>430</v>
      </c>
      <c r="B696" s="110" t="s">
        <v>432</v>
      </c>
      <c r="C696" s="147" t="s">
        <v>431</v>
      </c>
      <c r="D696" s="174" t="s">
        <v>180</v>
      </c>
      <c r="E696" s="6" t="s">
        <v>72</v>
      </c>
      <c r="F696" s="36">
        <v>1542.5944316880209</v>
      </c>
      <c r="G696" s="36">
        <v>1508.2781423426907</v>
      </c>
      <c r="H696" s="36">
        <v>1380.0796984020512</v>
      </c>
      <c r="I696" s="36">
        <v>1189.3293337197351</v>
      </c>
      <c r="J696" s="36">
        <v>989.55218814830107</v>
      </c>
      <c r="K696" s="36">
        <v>839.59608716838284</v>
      </c>
      <c r="L696" s="36">
        <v>781.99780091458956</v>
      </c>
      <c r="M696" s="138" t="str">
        <f t="shared" si="10"/>
        <v>Bilan d'approvisionnement-Alimentation animale-Lait-kt-S1</v>
      </c>
      <c r="N696">
        <f>MATCH(M696,'[1]Données Agriculture'!$M:$M,FALSE)</f>
        <v>473</v>
      </c>
      <c r="O696" s="142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  <c r="Z696" s="105"/>
    </row>
    <row r="697" spans="1:26" ht="14.25">
      <c r="A697" s="110" t="s">
        <v>430</v>
      </c>
      <c r="B697" s="110" t="s">
        <v>432</v>
      </c>
      <c r="C697" s="147" t="s">
        <v>33</v>
      </c>
      <c r="D697" s="174" t="s">
        <v>180</v>
      </c>
      <c r="E697" s="6" t="s">
        <v>72</v>
      </c>
      <c r="F697" s="36">
        <v>15.121471445875423</v>
      </c>
      <c r="G697" s="36">
        <v>14.785081803332776</v>
      </c>
      <c r="H697" s="36">
        <v>13.528400805636748</v>
      </c>
      <c r="I697" s="36">
        <v>11.658546919494027</v>
      </c>
      <c r="J697" s="36">
        <v>9.7002069046197246</v>
      </c>
      <c r="K697" s="36">
        <v>8.2302438005643594</v>
      </c>
      <c r="L697" s="36">
        <v>7.6656295228082714</v>
      </c>
      <c r="M697" s="138" t="str">
        <f t="shared" si="10"/>
        <v>Bilan d'approvisionnement-Alimentation animale-Légumes-kt-S1</v>
      </c>
      <c r="N697">
        <f>MATCH(M697,'[1]Données Agriculture'!$M:$M,FALSE)</f>
        <v>478</v>
      </c>
      <c r="O697" s="142"/>
    </row>
    <row r="698" spans="1:26" ht="14.25">
      <c r="A698" s="110" t="s">
        <v>430</v>
      </c>
      <c r="B698" s="110" t="s">
        <v>432</v>
      </c>
      <c r="C698" s="147" t="s">
        <v>322</v>
      </c>
      <c r="D698" s="174" t="s">
        <v>180</v>
      </c>
      <c r="E698" s="6" t="s">
        <v>72</v>
      </c>
      <c r="F698" s="36">
        <v>0</v>
      </c>
      <c r="G698" s="36">
        <v>0</v>
      </c>
      <c r="H698" s="36">
        <v>0</v>
      </c>
      <c r="I698" s="36">
        <v>0</v>
      </c>
      <c r="J698" s="36">
        <v>0</v>
      </c>
      <c r="K698" s="36">
        <v>0</v>
      </c>
      <c r="L698" s="36">
        <v>0</v>
      </c>
      <c r="M698" s="138" t="str">
        <f t="shared" si="10"/>
        <v>Bilan d'approvisionnement-Alimentation animale-Viande-kt-S1</v>
      </c>
      <c r="N698">
        <f>MATCH(M698,'[1]Données Agriculture'!$M:$M,FALSE)</f>
        <v>483</v>
      </c>
      <c r="O698" s="142"/>
      <c r="P698" s="109"/>
      <c r="Q698" s="109"/>
      <c r="R698" s="109"/>
      <c r="S698" s="109"/>
      <c r="T698" s="109"/>
      <c r="U698" s="109"/>
      <c r="V698" s="109"/>
      <c r="W698" s="109"/>
      <c r="X698" s="109"/>
      <c r="Y698" s="109"/>
      <c r="Z698" s="109"/>
    </row>
    <row r="699" spans="1:26" ht="14.25">
      <c r="A699" s="110" t="s">
        <v>430</v>
      </c>
      <c r="B699" s="110" t="s">
        <v>1</v>
      </c>
      <c r="C699" s="147" t="s">
        <v>311</v>
      </c>
      <c r="D699" s="174" t="s">
        <v>180</v>
      </c>
      <c r="E699" s="6" t="s">
        <v>72</v>
      </c>
      <c r="F699" s="36">
        <v>6519.7483910387718</v>
      </c>
      <c r="G699" s="36">
        <v>6469.4827109978296</v>
      </c>
      <c r="H699" s="36">
        <v>6230.0862284129926</v>
      </c>
      <c r="I699" s="36">
        <v>5875.3155116477092</v>
      </c>
      <c r="J699" s="36">
        <v>5512.6018061417262</v>
      </c>
      <c r="K699" s="36">
        <v>5242.3272577601138</v>
      </c>
      <c r="L699" s="36">
        <v>5132.3130705382437</v>
      </c>
      <c r="M699" s="138" t="str">
        <f t="shared" si="10"/>
        <v>Bilan d'approvisionnement-Alimentation humaine-Blé-kt-S1</v>
      </c>
      <c r="N699">
        <f>MATCH(M699,'[1]Données Agriculture'!$M:$M,FALSE)</f>
        <v>488</v>
      </c>
      <c r="O699" s="142"/>
    </row>
    <row r="700" spans="1:26" ht="14.25">
      <c r="A700" s="110" t="s">
        <v>430</v>
      </c>
      <c r="B700" s="110" t="s">
        <v>1</v>
      </c>
      <c r="C700" s="147" t="s">
        <v>25</v>
      </c>
      <c r="D700" s="174" t="s">
        <v>180</v>
      </c>
      <c r="E700" s="6" t="s">
        <v>72</v>
      </c>
      <c r="F700" s="36">
        <v>8121.3815968027566</v>
      </c>
      <c r="G700" s="36">
        <v>8085.2187251525411</v>
      </c>
      <c r="H700" s="36">
        <v>7858.7056256463675</v>
      </c>
      <c r="I700" s="36">
        <v>7512.3228951048295</v>
      </c>
      <c r="J700" s="36">
        <v>7152.6509800321364</v>
      </c>
      <c r="K700" s="36">
        <v>6880.7605432418568</v>
      </c>
      <c r="L700" s="36">
        <v>6766.0389876524951</v>
      </c>
      <c r="M700" s="138" t="str">
        <f t="shared" si="10"/>
        <v>Bilan d'approvisionnement-Alimentation humaine-Céréales-kt-S1</v>
      </c>
      <c r="N700">
        <f>MATCH(M700,'[1]Données Agriculture'!$M:$M,FALSE)</f>
        <v>493</v>
      </c>
      <c r="O700" s="142"/>
      <c r="P700" s="66"/>
    </row>
    <row r="701" spans="1:26" ht="14.25">
      <c r="A701" s="110" t="s">
        <v>430</v>
      </c>
      <c r="B701" s="110" t="s">
        <v>1</v>
      </c>
      <c r="C701" s="147" t="s">
        <v>34</v>
      </c>
      <c r="D701" s="174" t="s">
        <v>180</v>
      </c>
      <c r="E701" s="6" t="s">
        <v>72</v>
      </c>
      <c r="F701" s="36">
        <v>6659.2392444237666</v>
      </c>
      <c r="G701" s="36">
        <v>6554.0194222484279</v>
      </c>
      <c r="H701" s="36">
        <v>6163.2423853062955</v>
      </c>
      <c r="I701" s="36">
        <v>5605.4223700911007</v>
      </c>
      <c r="J701" s="36">
        <v>5045.7672040885736</v>
      </c>
      <c r="K701" s="36">
        <v>4636.2649682321935</v>
      </c>
      <c r="L701" s="36">
        <v>4477.813085962387</v>
      </c>
      <c r="M701" s="138" t="str">
        <f t="shared" si="10"/>
        <v>Bilan d'approvisionnement-Alimentation humaine-Fruits-kt-S1</v>
      </c>
      <c r="N701">
        <f>MATCH(M701,'[1]Données Agriculture'!$M:$M,FALSE)</f>
        <v>498</v>
      </c>
      <c r="O701" s="142"/>
    </row>
    <row r="702" spans="1:26" ht="14.25">
      <c r="A702" s="110" t="s">
        <v>430</v>
      </c>
      <c r="B702" s="110" t="s">
        <v>1</v>
      </c>
      <c r="C702" s="147" t="s">
        <v>431</v>
      </c>
      <c r="D702" s="174" t="s">
        <v>180</v>
      </c>
      <c r="E702" s="6" t="s">
        <v>72</v>
      </c>
      <c r="F702" s="36">
        <v>15287.544370092815</v>
      </c>
      <c r="G702" s="36">
        <v>15132.930197749118</v>
      </c>
      <c r="H702" s="36">
        <v>14458.860515346933</v>
      </c>
      <c r="I702" s="36">
        <v>13444.667947120453</v>
      </c>
      <c r="J702" s="36">
        <v>12379.392988936457</v>
      </c>
      <c r="K702" s="36">
        <v>11568.49722223923</v>
      </c>
      <c r="L702" s="36">
        <v>11243.212162704815</v>
      </c>
      <c r="M702" s="138" t="str">
        <f t="shared" si="10"/>
        <v>Bilan d'approvisionnement-Alimentation humaine-Lait-kt-S1</v>
      </c>
      <c r="N702">
        <f>MATCH(M702,'[1]Données Agriculture'!$M:$M,FALSE)</f>
        <v>503</v>
      </c>
      <c r="O702" s="142"/>
    </row>
    <row r="703" spans="1:26" ht="14.25">
      <c r="A703" s="110" t="s">
        <v>430</v>
      </c>
      <c r="B703" s="110" t="s">
        <v>1</v>
      </c>
      <c r="C703" s="147" t="s">
        <v>33</v>
      </c>
      <c r="D703" s="174" t="s">
        <v>180</v>
      </c>
      <c r="E703" s="6" t="s">
        <v>72</v>
      </c>
      <c r="F703" s="36">
        <v>7002.9431615593658</v>
      </c>
      <c r="G703" s="36">
        <v>7055.6700057709259</v>
      </c>
      <c r="H703" s="36">
        <v>7087.946906619386</v>
      </c>
      <c r="I703" s="36">
        <v>7092.9732066340057</v>
      </c>
      <c r="J703" s="36">
        <v>7076.2411774132052</v>
      </c>
      <c r="K703" s="36">
        <v>7048.394130434559</v>
      </c>
      <c r="L703" s="36">
        <v>7020.7313138056352</v>
      </c>
      <c r="M703" s="138" t="str">
        <f t="shared" si="10"/>
        <v>Bilan d'approvisionnement-Alimentation humaine-Légumes-kt-S1</v>
      </c>
      <c r="N703">
        <f>MATCH(M703,'[1]Données Agriculture'!$M:$M,FALSE)</f>
        <v>508</v>
      </c>
      <c r="O703" s="142"/>
    </row>
    <row r="704" spans="1:26" ht="14.25">
      <c r="A704" s="110" t="s">
        <v>430</v>
      </c>
      <c r="B704" s="110" t="s">
        <v>1</v>
      </c>
      <c r="C704" s="147" t="s">
        <v>322</v>
      </c>
      <c r="D704" s="174" t="s">
        <v>180</v>
      </c>
      <c r="E704" s="6" t="s">
        <v>72</v>
      </c>
      <c r="F704" s="36">
        <v>5386.8199086986024</v>
      </c>
      <c r="G704" s="36">
        <v>5176.8260227742985</v>
      </c>
      <c r="H704" s="36">
        <v>4516.6109651097686</v>
      </c>
      <c r="I704" s="36">
        <v>3593.0346896940541</v>
      </c>
      <c r="J704" s="36">
        <v>2668.0452953692538</v>
      </c>
      <c r="K704" s="36">
        <v>1993.548245034824</v>
      </c>
      <c r="L704" s="36">
        <v>1744.4163337579425</v>
      </c>
      <c r="M704" s="138" t="str">
        <f t="shared" si="10"/>
        <v>Bilan d'approvisionnement-Alimentation humaine-Viande-kt-S1</v>
      </c>
      <c r="N704">
        <f>MATCH(M704,'[1]Données Agriculture'!$M:$M,FALSE)</f>
        <v>513</v>
      </c>
      <c r="O704" s="142"/>
    </row>
    <row r="705" spans="1:26" ht="14.25">
      <c r="A705" s="110" t="s">
        <v>430</v>
      </c>
      <c r="B705" s="110" t="s">
        <v>433</v>
      </c>
      <c r="C705" s="147" t="s">
        <v>311</v>
      </c>
      <c r="D705" s="174" t="s">
        <v>180</v>
      </c>
      <c r="E705" s="6" t="s">
        <v>72</v>
      </c>
      <c r="F705" s="36">
        <v>4980.8893462442284</v>
      </c>
      <c r="G705" s="36">
        <v>4934.0764463484393</v>
      </c>
      <c r="H705" s="36">
        <v>4806.0216551757239</v>
      </c>
      <c r="I705" s="36">
        <v>4630.7180101921685</v>
      </c>
      <c r="J705" s="36">
        <v>4454.9784112935631</v>
      </c>
      <c r="K705" s="36">
        <v>4326.0517122907449</v>
      </c>
      <c r="L705" s="36">
        <v>4278.8028584799058</v>
      </c>
      <c r="M705" s="138" t="str">
        <f t="shared" si="10"/>
        <v>Bilan d'approvisionnement-Autres utilisations-Blé-kt-S1</v>
      </c>
      <c r="N705">
        <f>MATCH(M705,'[1]Données Agriculture'!$M:$M,FALSE)</f>
        <v>518</v>
      </c>
      <c r="O705" s="142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 spans="1:26" ht="14.25">
      <c r="A706" s="110" t="s">
        <v>430</v>
      </c>
      <c r="B706" s="110" t="s">
        <v>433</v>
      </c>
      <c r="C706" s="147" t="s">
        <v>25</v>
      </c>
      <c r="D706" s="174" t="s">
        <v>180</v>
      </c>
      <c r="E706" s="6" t="s">
        <v>72</v>
      </c>
      <c r="F706" s="36">
        <v>8675.1297226153092</v>
      </c>
      <c r="G706" s="36">
        <v>8553.706423111078</v>
      </c>
      <c r="H706" s="36">
        <v>8223.0949001961126</v>
      </c>
      <c r="I706" s="36">
        <v>7774.1284455503965</v>
      </c>
      <c r="J706" s="36">
        <v>7328.23035867816</v>
      </c>
      <c r="K706" s="36">
        <v>7003.7555713101556</v>
      </c>
      <c r="L706" s="36">
        <v>6885.4006395794022</v>
      </c>
      <c r="M706" s="138" t="str">
        <f t="shared" ref="M706:M769" si="11">A706&amp;"-"&amp;B706&amp;"-"&amp;C706&amp;"-"&amp;D706&amp;"-"&amp;E706</f>
        <v>Bilan d'approvisionnement-Autres utilisations-Céréales-kt-S1</v>
      </c>
      <c r="N706">
        <f>MATCH(M706,'[1]Données Agriculture'!$M:$M,FALSE)</f>
        <v>523</v>
      </c>
      <c r="O706" s="142"/>
    </row>
    <row r="707" spans="1:26" ht="14.25">
      <c r="A707" s="110" t="s">
        <v>430</v>
      </c>
      <c r="B707" s="110" t="s">
        <v>433</v>
      </c>
      <c r="C707" s="147" t="s">
        <v>34</v>
      </c>
      <c r="D707" s="174" t="s">
        <v>180</v>
      </c>
      <c r="E707" s="6" t="s">
        <v>72</v>
      </c>
      <c r="F707" s="36">
        <v>1639.9871927116462</v>
      </c>
      <c r="G707" s="36">
        <v>1717.5038709808982</v>
      </c>
      <c r="H707" s="36">
        <v>1910.6753665082788</v>
      </c>
      <c r="I707" s="36">
        <v>2146.3084336342049</v>
      </c>
      <c r="J707" s="36">
        <v>2351.1534041465138</v>
      </c>
      <c r="K707" s="36">
        <v>2481.6597999303235</v>
      </c>
      <c r="L707" s="36">
        <v>2524.6534133918176</v>
      </c>
      <c r="M707" s="138" t="str">
        <f t="shared" si="11"/>
        <v>Bilan d'approvisionnement-Autres utilisations-Fruits-kt-S1</v>
      </c>
      <c r="N707">
        <f>MATCH(M707,'[1]Données Agriculture'!$M:$M,FALSE)</f>
        <v>528</v>
      </c>
      <c r="O707" s="142"/>
      <c r="P707" s="109"/>
    </row>
    <row r="708" spans="1:26" ht="14.25">
      <c r="A708" s="110" t="s">
        <v>430</v>
      </c>
      <c r="B708" s="110" t="s">
        <v>433</v>
      </c>
      <c r="C708" s="147" t="s">
        <v>431</v>
      </c>
      <c r="D708" s="174" t="s">
        <v>180</v>
      </c>
      <c r="E708" s="6" t="s">
        <v>72</v>
      </c>
      <c r="F708" s="36">
        <v>7150.3990615404236</v>
      </c>
      <c r="G708" s="36">
        <v>6958.8694444160583</v>
      </c>
      <c r="H708" s="36">
        <v>6453.325243801698</v>
      </c>
      <c r="I708" s="36">
        <v>5795.0380175798682</v>
      </c>
      <c r="J708" s="36">
        <v>5172.962154461994</v>
      </c>
      <c r="K708" s="36">
        <v>4740.3607170713321</v>
      </c>
      <c r="L708" s="36">
        <v>4586.8267542142476</v>
      </c>
      <c r="M708" s="138" t="str">
        <f t="shared" si="11"/>
        <v>Bilan d'approvisionnement-Autres utilisations-Lait-kt-S1</v>
      </c>
      <c r="N708">
        <f>MATCH(M708,'[1]Données Agriculture'!$M:$M,FALSE)</f>
        <v>533</v>
      </c>
      <c r="O708" s="142"/>
    </row>
    <row r="709" spans="1:26" ht="14.25">
      <c r="A709" s="110" t="s">
        <v>430</v>
      </c>
      <c r="B709" s="110" t="s">
        <v>433</v>
      </c>
      <c r="C709" s="147" t="s">
        <v>33</v>
      </c>
      <c r="D709" s="174" t="s">
        <v>180</v>
      </c>
      <c r="E709" s="6" t="s">
        <v>72</v>
      </c>
      <c r="F709" s="36">
        <v>984.35719944119421</v>
      </c>
      <c r="G709" s="36">
        <v>999.03796951079664</v>
      </c>
      <c r="H709" s="36">
        <v>1023.2956746333715</v>
      </c>
      <c r="I709" s="36">
        <v>1050.3264704472874</v>
      </c>
      <c r="J709" s="36">
        <v>1073.4165956128222</v>
      </c>
      <c r="K709" s="36">
        <v>1087.4240841556598</v>
      </c>
      <c r="L709" s="36">
        <v>1089.7189101606496</v>
      </c>
      <c r="M709" s="138" t="str">
        <f t="shared" si="11"/>
        <v>Bilan d'approvisionnement-Autres utilisations-Légumes-kt-S1</v>
      </c>
      <c r="N709">
        <f>MATCH(M709,'[1]Données Agriculture'!$M:$M,FALSE)</f>
        <v>538</v>
      </c>
      <c r="O709" s="142"/>
      <c r="P709" s="109"/>
    </row>
    <row r="710" spans="1:26" ht="14.25">
      <c r="A710" s="110" t="s">
        <v>430</v>
      </c>
      <c r="B710" s="110" t="s">
        <v>433</v>
      </c>
      <c r="C710" s="147" t="s">
        <v>322</v>
      </c>
      <c r="D710" s="174" t="s">
        <v>180</v>
      </c>
      <c r="E710" s="6" t="s">
        <v>72</v>
      </c>
      <c r="F710" s="36">
        <v>88.273590264436706</v>
      </c>
      <c r="G710" s="36">
        <v>84.904470028125473</v>
      </c>
      <c r="H710" s="36">
        <v>76.396294221889192</v>
      </c>
      <c r="I710" s="36">
        <v>65.069249641249272</v>
      </c>
      <c r="J710" s="36">
        <v>54.090946326381513</v>
      </c>
      <c r="K710" s="36">
        <v>46.327570771863137</v>
      </c>
      <c r="L710" s="36">
        <v>43.465749998977422</v>
      </c>
      <c r="M710" s="138" t="str">
        <f t="shared" si="11"/>
        <v>Bilan d'approvisionnement-Autres utilisations-Viande-kt-S1</v>
      </c>
      <c r="N710">
        <f>MATCH(M710,'[1]Données Agriculture'!$M:$M,FALSE)</f>
        <v>543</v>
      </c>
      <c r="O710" s="142"/>
    </row>
    <row r="711" spans="1:26" ht="14.25">
      <c r="A711" s="110" t="s">
        <v>430</v>
      </c>
      <c r="B711" s="110" t="s">
        <v>181</v>
      </c>
      <c r="C711" s="147" t="s">
        <v>311</v>
      </c>
      <c r="D711" s="174" t="s">
        <v>180</v>
      </c>
      <c r="E711" s="6" t="s">
        <v>72</v>
      </c>
      <c r="F711" s="36">
        <v>17725.427980433444</v>
      </c>
      <c r="G711" s="36">
        <v>17337.315671446282</v>
      </c>
      <c r="H711" s="36">
        <v>16524.897878405685</v>
      </c>
      <c r="I711" s="36">
        <v>15505.22321213979</v>
      </c>
      <c r="J711" s="36">
        <v>14526.784635360504</v>
      </c>
      <c r="K711" s="36">
        <v>13827.730898035967</v>
      </c>
      <c r="L711" s="36">
        <v>13593.850555949139</v>
      </c>
      <c r="M711" s="138" t="str">
        <f t="shared" si="11"/>
        <v>Bilan d'approvisionnement-Export-Blé-kt-S1</v>
      </c>
      <c r="N711">
        <f>MATCH(M711,'[1]Données Agriculture'!$M:$M,FALSE)</f>
        <v>548</v>
      </c>
      <c r="O711" s="142"/>
    </row>
    <row r="712" spans="1:26" ht="14.25">
      <c r="A712" s="110" t="s">
        <v>430</v>
      </c>
      <c r="B712" s="110" t="s">
        <v>181</v>
      </c>
      <c r="C712" s="147" t="s">
        <v>25</v>
      </c>
      <c r="D712" s="174" t="s">
        <v>180</v>
      </c>
      <c r="E712" s="6" t="s">
        <v>72</v>
      </c>
      <c r="F712" s="36">
        <v>29764.907245427468</v>
      </c>
      <c r="G712" s="36">
        <v>29177.912603563709</v>
      </c>
      <c r="H712" s="36">
        <v>28033.778750538866</v>
      </c>
      <c r="I712" s="36">
        <v>26571.195942570816</v>
      </c>
      <c r="J712" s="36">
        <v>25089.865067030845</v>
      </c>
      <c r="K712" s="36">
        <v>23970.14603153017</v>
      </c>
      <c r="L712" s="36">
        <v>23580.933960259932</v>
      </c>
      <c r="M712" s="138" t="str">
        <f t="shared" si="11"/>
        <v>Bilan d'approvisionnement-Export-Céréales-kt-S1</v>
      </c>
      <c r="N712">
        <f>MATCH(M712,'[1]Données Agriculture'!$M:$M,FALSE)</f>
        <v>553</v>
      </c>
      <c r="O712" s="142"/>
      <c r="P712" s="109"/>
      <c r="Q712" s="109"/>
      <c r="R712" s="109"/>
      <c r="S712" s="109"/>
      <c r="T712" s="109"/>
      <c r="U712" s="109"/>
      <c r="V712" s="109"/>
      <c r="W712" s="109"/>
      <c r="X712" s="109"/>
      <c r="Y712" s="109"/>
      <c r="Z712" s="109"/>
    </row>
    <row r="713" spans="1:26" ht="14.25">
      <c r="A713" s="110" t="s">
        <v>430</v>
      </c>
      <c r="B713" s="110" t="s">
        <v>181</v>
      </c>
      <c r="C713" s="147" t="s">
        <v>34</v>
      </c>
      <c r="D713" s="174" t="s">
        <v>180</v>
      </c>
      <c r="E713" s="6" t="s">
        <v>72</v>
      </c>
      <c r="F713" s="36">
        <v>0</v>
      </c>
      <c r="G713" s="36">
        <v>0</v>
      </c>
      <c r="H713" s="36">
        <v>0</v>
      </c>
      <c r="I713" s="36">
        <v>0</v>
      </c>
      <c r="J713" s="36">
        <v>0</v>
      </c>
      <c r="K713" s="36">
        <v>8.6840537601188572</v>
      </c>
      <c r="L713" s="36">
        <v>21.844401162967301</v>
      </c>
      <c r="M713" s="138" t="str">
        <f t="shared" si="11"/>
        <v>Bilan d'approvisionnement-Export-Fruits-kt-S1</v>
      </c>
      <c r="N713">
        <f>MATCH(M713,'[1]Données Agriculture'!$M:$M,FALSE)</f>
        <v>558</v>
      </c>
      <c r="O713" s="142"/>
    </row>
    <row r="714" spans="1:26" ht="14.25">
      <c r="A714" s="110" t="s">
        <v>430</v>
      </c>
      <c r="B714" s="110" t="s">
        <v>181</v>
      </c>
      <c r="C714" s="147" t="s">
        <v>431</v>
      </c>
      <c r="D714" s="174" t="s">
        <v>180</v>
      </c>
      <c r="E714" s="6" t="s">
        <v>72</v>
      </c>
      <c r="F714" s="36">
        <v>1237.6141072787432</v>
      </c>
      <c r="G714" s="36">
        <v>949.77073997809566</v>
      </c>
      <c r="H714" s="36">
        <v>481.68145784626904</v>
      </c>
      <c r="I714" s="36">
        <v>26.336412162425404</v>
      </c>
      <c r="J714" s="36">
        <v>0</v>
      </c>
      <c r="K714" s="36">
        <v>0</v>
      </c>
      <c r="L714" s="36">
        <v>0</v>
      </c>
      <c r="M714" s="138" t="str">
        <f t="shared" si="11"/>
        <v>Bilan d'approvisionnement-Export-Lait-kt-S1</v>
      </c>
      <c r="N714">
        <f>MATCH(M714,'[1]Données Agriculture'!$M:$M,FALSE)</f>
        <v>563</v>
      </c>
      <c r="O714" s="142"/>
      <c r="P714" s="109"/>
      <c r="Q714" s="109"/>
      <c r="R714" s="109"/>
      <c r="S714" s="109"/>
      <c r="T714" s="109"/>
      <c r="U714" s="109"/>
      <c r="V714" s="109"/>
      <c r="W714" s="109"/>
      <c r="X714" s="109"/>
      <c r="Y714" s="109"/>
      <c r="Z714" s="109"/>
    </row>
    <row r="715" spans="1:26" ht="14.25">
      <c r="A715" s="110" t="s">
        <v>430</v>
      </c>
      <c r="B715" s="110" t="s">
        <v>181</v>
      </c>
      <c r="C715" s="147" t="s">
        <v>33</v>
      </c>
      <c r="D715" s="174" t="s">
        <v>180</v>
      </c>
      <c r="E715" s="6" t="s">
        <v>72</v>
      </c>
      <c r="F715" s="36">
        <v>0</v>
      </c>
      <c r="G715" s="36">
        <v>0</v>
      </c>
      <c r="H715" s="36">
        <v>0</v>
      </c>
      <c r="I715" s="36">
        <v>0</v>
      </c>
      <c r="J715" s="36">
        <v>362.04240834420489</v>
      </c>
      <c r="K715" s="36">
        <v>805.57939537000948</v>
      </c>
      <c r="L715" s="36">
        <v>984.36183043247092</v>
      </c>
      <c r="M715" s="138" t="str">
        <f t="shared" si="11"/>
        <v>Bilan d'approvisionnement-Export-Légumes-kt-S1</v>
      </c>
      <c r="N715">
        <f>MATCH(M715,'[1]Données Agriculture'!$M:$M,FALSE)</f>
        <v>568</v>
      </c>
      <c r="O715" s="142"/>
    </row>
    <row r="716" spans="1:26" ht="14.25">
      <c r="A716" s="110" t="s">
        <v>430</v>
      </c>
      <c r="B716" s="110" t="s">
        <v>181</v>
      </c>
      <c r="C716" s="147" t="s">
        <v>322</v>
      </c>
      <c r="D716" s="174" t="s">
        <v>180</v>
      </c>
      <c r="E716" s="6" t="s">
        <v>72</v>
      </c>
      <c r="F716" s="36">
        <v>84.311139886873207</v>
      </c>
      <c r="G716" s="36">
        <v>28.515137916324647</v>
      </c>
      <c r="H716" s="36">
        <v>0.7254310126143082</v>
      </c>
      <c r="I716" s="36">
        <v>56.997581018323743</v>
      </c>
      <c r="J716" s="36">
        <v>147.70832896531309</v>
      </c>
      <c r="K716" s="36">
        <v>282.39539038682108</v>
      </c>
      <c r="L716" s="36">
        <v>330.45844440072068</v>
      </c>
      <c r="M716" s="138" t="str">
        <f t="shared" si="11"/>
        <v>Bilan d'approvisionnement-Export-Viande-kt-S1</v>
      </c>
      <c r="N716">
        <f>MATCH(M716,'[1]Données Agriculture'!$M:$M,FALSE)</f>
        <v>573</v>
      </c>
      <c r="O716" s="142"/>
      <c r="P716" s="105"/>
    </row>
    <row r="717" spans="1:26" ht="14.25">
      <c r="A717" s="110" t="s">
        <v>430</v>
      </c>
      <c r="B717" s="110" t="s">
        <v>223</v>
      </c>
      <c r="C717" s="147" t="s">
        <v>311</v>
      </c>
      <c r="D717" s="174" t="s">
        <v>180</v>
      </c>
      <c r="E717" s="6" t="s">
        <v>72</v>
      </c>
      <c r="F717" s="36">
        <v>0</v>
      </c>
      <c r="G717" s="36">
        <v>0</v>
      </c>
      <c r="H717" s="36">
        <v>0</v>
      </c>
      <c r="I717" s="36">
        <v>0</v>
      </c>
      <c r="J717" s="36">
        <v>0</v>
      </c>
      <c r="K717" s="36">
        <v>0</v>
      </c>
      <c r="L717" s="36">
        <v>0</v>
      </c>
      <c r="M717" s="138" t="str">
        <f t="shared" si="11"/>
        <v>Bilan d'approvisionnement-Import-Blé-kt-S1</v>
      </c>
      <c r="N717">
        <f>MATCH(M717,'[1]Données Agriculture'!$M:$M,FALSE)</f>
        <v>578</v>
      </c>
      <c r="O717" s="142"/>
    </row>
    <row r="718" spans="1:26" ht="14.25">
      <c r="A718" s="110" t="s">
        <v>430</v>
      </c>
      <c r="B718" s="110" t="s">
        <v>223</v>
      </c>
      <c r="C718" s="147" t="s">
        <v>25</v>
      </c>
      <c r="D718" s="174" t="s">
        <v>180</v>
      </c>
      <c r="E718" s="6" t="s">
        <v>72</v>
      </c>
      <c r="F718" s="36">
        <v>-419.96074271896765</v>
      </c>
      <c r="G718" s="36">
        <v>-415.78502611370192</v>
      </c>
      <c r="H718" s="36">
        <v>-379.63731157644787</v>
      </c>
      <c r="I718" s="36">
        <v>-311.52235376396391</v>
      </c>
      <c r="J718" s="36">
        <v>-227.33255473996527</v>
      </c>
      <c r="K718" s="36">
        <v>-158.2798422535808</v>
      </c>
      <c r="L718" s="36">
        <v>-127.80422444343775</v>
      </c>
      <c r="M718" s="138" t="str">
        <f t="shared" si="11"/>
        <v>Bilan d'approvisionnement-Import-Céréales-kt-S1</v>
      </c>
      <c r="N718">
        <f>MATCH(M718,'[1]Données Agriculture'!$M:$M,FALSE)</f>
        <v>583</v>
      </c>
      <c r="O718" s="142"/>
      <c r="P718" s="109"/>
    </row>
    <row r="719" spans="1:26" ht="14.25">
      <c r="A719" s="110" t="s">
        <v>430</v>
      </c>
      <c r="B719" s="110" t="s">
        <v>223</v>
      </c>
      <c r="C719" s="147" t="s">
        <v>34</v>
      </c>
      <c r="D719" s="174" t="s">
        <v>180</v>
      </c>
      <c r="E719" s="6" t="s">
        <v>72</v>
      </c>
      <c r="F719" s="36">
        <v>-5945.1797909978204</v>
      </c>
      <c r="G719" s="36">
        <v>-5697.102692381708</v>
      </c>
      <c r="H719" s="36">
        <v>-4914.9871420034624</v>
      </c>
      <c r="I719" s="36">
        <v>-3835.898779505279</v>
      </c>
      <c r="J719" s="36">
        <v>-2772.1697188707512</v>
      </c>
      <c r="K719" s="36">
        <v>-2013.3130221240176</v>
      </c>
      <c r="L719" s="36">
        <v>-1738.6236952731329</v>
      </c>
      <c r="M719" s="138" t="str">
        <f t="shared" si="11"/>
        <v>Bilan d'approvisionnement-Import-Fruits-kt-S1</v>
      </c>
      <c r="N719">
        <f>MATCH(M719,'[1]Données Agriculture'!$M:$M,FALSE)</f>
        <v>588</v>
      </c>
      <c r="O719" s="142"/>
    </row>
    <row r="720" spans="1:26" ht="14.25">
      <c r="A720" s="110" t="s">
        <v>430</v>
      </c>
      <c r="B720" s="110" t="s">
        <v>223</v>
      </c>
      <c r="C720" s="147" t="s">
        <v>431</v>
      </c>
      <c r="D720" s="174" t="s">
        <v>180</v>
      </c>
      <c r="E720" s="6" t="s">
        <v>72</v>
      </c>
      <c r="F720" s="36">
        <v>0</v>
      </c>
      <c r="G720" s="36">
        <v>0</v>
      </c>
      <c r="H720" s="36">
        <v>0</v>
      </c>
      <c r="I720" s="36">
        <v>0</v>
      </c>
      <c r="J720" s="36">
        <v>-282.35472866117561</v>
      </c>
      <c r="K720" s="36">
        <v>-419.04702183188419</v>
      </c>
      <c r="L720" s="36">
        <v>-427.37017521364942</v>
      </c>
      <c r="M720" s="138" t="str">
        <f t="shared" si="11"/>
        <v>Bilan d'approvisionnement-Import-Lait-kt-S1</v>
      </c>
      <c r="N720">
        <f>MATCH(M720,'[1]Données Agriculture'!$M:$M,FALSE)</f>
        <v>593</v>
      </c>
      <c r="O720" s="142"/>
    </row>
    <row r="721" spans="1:26" ht="14.25">
      <c r="A721" s="110" t="s">
        <v>430</v>
      </c>
      <c r="B721" s="110" t="s">
        <v>223</v>
      </c>
      <c r="C721" s="147" t="s">
        <v>33</v>
      </c>
      <c r="D721" s="174" t="s">
        <v>180</v>
      </c>
      <c r="E721" s="6" t="s">
        <v>72</v>
      </c>
      <c r="F721" s="36">
        <v>-3404.8519725723149</v>
      </c>
      <c r="G721" s="36">
        <v>-3241.6314837294872</v>
      </c>
      <c r="H721" s="36">
        <v>-2667.7407469094123</v>
      </c>
      <c r="I721" s="36">
        <v>-1838.4676135769444</v>
      </c>
      <c r="J721" s="36">
        <v>-1345.4494025761469</v>
      </c>
      <c r="K721" s="36">
        <v>-1144.5082062686758</v>
      </c>
      <c r="L721" s="36">
        <v>-1067.0663229479981</v>
      </c>
      <c r="M721" s="138" t="str">
        <f t="shared" si="11"/>
        <v>Bilan d'approvisionnement-Import-Légumes-kt-S1</v>
      </c>
      <c r="N721">
        <f>MATCH(M721,'[1]Données Agriculture'!$M:$M,FALSE)</f>
        <v>598</v>
      </c>
      <c r="O721" s="142"/>
      <c r="P721" s="105"/>
      <c r="Q721" s="105"/>
      <c r="R721" s="105"/>
      <c r="S721" s="105"/>
      <c r="T721" s="105"/>
      <c r="U721" s="105"/>
      <c r="V721" s="105"/>
      <c r="W721" s="105"/>
      <c r="X721" s="105"/>
      <c r="Y721" s="105"/>
      <c r="Z721" s="105"/>
    </row>
    <row r="722" spans="1:26" ht="14.25">
      <c r="A722" s="110" t="s">
        <v>430</v>
      </c>
      <c r="B722" s="110" t="s">
        <v>223</v>
      </c>
      <c r="C722" s="147" t="s">
        <v>322</v>
      </c>
      <c r="D722" s="174" t="s">
        <v>180</v>
      </c>
      <c r="E722" s="6" t="s">
        <v>72</v>
      </c>
      <c r="F722" s="36">
        <v>-183.43047991701636</v>
      </c>
      <c r="G722" s="36">
        <v>-198.13778801510165</v>
      </c>
      <c r="H722" s="36">
        <v>-145.47986927237878</v>
      </c>
      <c r="I722" s="36">
        <v>-85.050248987166668</v>
      </c>
      <c r="J722" s="36">
        <v>-9.7419939959374915</v>
      </c>
      <c r="K722" s="36">
        <v>0</v>
      </c>
      <c r="L722" s="36">
        <v>0</v>
      </c>
      <c r="M722" s="138" t="str">
        <f t="shared" si="11"/>
        <v>Bilan d'approvisionnement-Import-Viande-kt-S1</v>
      </c>
      <c r="N722">
        <f>MATCH(M722,'[1]Données Agriculture'!$M:$M,FALSE)</f>
        <v>603</v>
      </c>
      <c r="O722" s="142"/>
    </row>
    <row r="723" spans="1:26" ht="14.25">
      <c r="A723" s="110" t="s">
        <v>430</v>
      </c>
      <c r="B723" s="110" t="s">
        <v>308</v>
      </c>
      <c r="C723" s="147" t="s">
        <v>311</v>
      </c>
      <c r="D723" s="174" t="s">
        <v>180</v>
      </c>
      <c r="E723" s="6" t="s">
        <v>72</v>
      </c>
      <c r="F723" s="36">
        <v>-35847.635457340053</v>
      </c>
      <c r="G723" s="36">
        <v>-35215.142271430326</v>
      </c>
      <c r="H723" s="36">
        <v>-33484.982785046472</v>
      </c>
      <c r="I723" s="36">
        <v>-31116.439901267295</v>
      </c>
      <c r="J723" s="36">
        <v>-28742.006806002519</v>
      </c>
      <c r="K723" s="36">
        <v>-27000.066896647466</v>
      </c>
      <c r="L723" s="36">
        <v>-26361.683499252144</v>
      </c>
      <c r="M723" s="138" t="str">
        <f t="shared" si="11"/>
        <v>Bilan d'approvisionnement-Productions-Blé-kt-S1</v>
      </c>
      <c r="N723">
        <f>MATCH(M723,'[1]Données Agriculture'!$M:$M,FALSE)</f>
        <v>608</v>
      </c>
      <c r="O723" s="142"/>
      <c r="P723" s="109"/>
      <c r="Q723" s="109"/>
      <c r="R723" s="109"/>
      <c r="S723" s="109"/>
      <c r="T723" s="109"/>
      <c r="U723" s="109"/>
      <c r="V723" s="109"/>
      <c r="W723" s="109"/>
      <c r="X723" s="109"/>
      <c r="Y723" s="109"/>
      <c r="Z723" s="109"/>
    </row>
    <row r="724" spans="1:26" ht="14.25">
      <c r="A724" s="110" t="s">
        <v>430</v>
      </c>
      <c r="B724" s="110" t="s">
        <v>308</v>
      </c>
      <c r="C724" s="147" t="s">
        <v>25</v>
      </c>
      <c r="D724" s="174" t="s">
        <v>180</v>
      </c>
      <c r="E724" s="6" t="s">
        <v>72</v>
      </c>
      <c r="F724" s="36">
        <v>-63586.110571688143</v>
      </c>
      <c r="G724" s="36">
        <v>-62309.150955276426</v>
      </c>
      <c r="H724" s="36">
        <v>-58826.404788505162</v>
      </c>
      <c r="I724" s="36">
        <v>-54083.015863161811</v>
      </c>
      <c r="J724" s="36">
        <v>-49355.943795658095</v>
      </c>
      <c r="K724" s="36">
        <v>-45905.831344566097</v>
      </c>
      <c r="L724" s="36">
        <v>-44645.188585994001</v>
      </c>
      <c r="M724" s="138" t="str">
        <f t="shared" si="11"/>
        <v>Bilan d'approvisionnement-Productions-Céréales-kt-S1</v>
      </c>
      <c r="N724">
        <f>MATCH(M724,'[1]Données Agriculture'!$M:$M,FALSE)</f>
        <v>613</v>
      </c>
      <c r="O724" s="142"/>
    </row>
    <row r="725" spans="1:26" ht="14.25">
      <c r="A725" s="110" t="s">
        <v>430</v>
      </c>
      <c r="B725" s="110" t="s">
        <v>308</v>
      </c>
      <c r="C725" s="147" t="s">
        <v>34</v>
      </c>
      <c r="D725" s="174" t="s">
        <v>180</v>
      </c>
      <c r="E725" s="6" t="s">
        <v>72</v>
      </c>
      <c r="F725" s="36">
        <v>-2354.0466461375918</v>
      </c>
      <c r="G725" s="36">
        <v>-2574.420600847619</v>
      </c>
      <c r="H725" s="36">
        <v>-3158.9306098111119</v>
      </c>
      <c r="I725" s="36">
        <v>-3915.8320242200271</v>
      </c>
      <c r="J725" s="36">
        <v>-4624.7508893643371</v>
      </c>
      <c r="K725" s="36">
        <v>-5113.2957997986186</v>
      </c>
      <c r="L725" s="36">
        <v>-5285.6872052440394</v>
      </c>
      <c r="M725" s="138" t="str">
        <f t="shared" si="11"/>
        <v>Bilan d'approvisionnement-Productions-Fruits-kt-S1</v>
      </c>
      <c r="N725">
        <f>MATCH(M725,'[1]Données Agriculture'!$M:$M,FALSE)</f>
        <v>618</v>
      </c>
      <c r="O725" s="142"/>
      <c r="P725" s="66"/>
    </row>
    <row r="726" spans="1:26" ht="14.25">
      <c r="A726" s="110" t="s">
        <v>430</v>
      </c>
      <c r="B726" s="110" t="s">
        <v>308</v>
      </c>
      <c r="C726" s="147" t="s">
        <v>431</v>
      </c>
      <c r="D726" s="174" t="s">
        <v>180</v>
      </c>
      <c r="E726" s="6" t="s">
        <v>72</v>
      </c>
      <c r="F726" s="36">
        <v>-25218.1519706</v>
      </c>
      <c r="G726" s="36">
        <v>-24549.848524485962</v>
      </c>
      <c r="H726" s="36">
        <v>-22773.946915396951</v>
      </c>
      <c r="I726" s="36">
        <v>-20455.37171058248</v>
      </c>
      <c r="J726" s="36">
        <v>-18259.552602885578</v>
      </c>
      <c r="K726" s="36">
        <v>-16729.407004647062</v>
      </c>
      <c r="L726" s="36">
        <v>-16184.66654262</v>
      </c>
      <c r="M726" s="138" t="str">
        <f t="shared" si="11"/>
        <v>Bilan d'approvisionnement-Productions-Lait-kt-S1</v>
      </c>
      <c r="N726">
        <f>MATCH(M726,'[1]Données Agriculture'!$M:$M,FALSE)</f>
        <v>623</v>
      </c>
      <c r="O726" s="142"/>
    </row>
    <row r="727" spans="1:26" ht="14.25">
      <c r="A727" s="110" t="s">
        <v>430</v>
      </c>
      <c r="B727" s="110" t="s">
        <v>308</v>
      </c>
      <c r="C727" s="147" t="s">
        <v>33</v>
      </c>
      <c r="D727" s="174" t="s">
        <v>180</v>
      </c>
      <c r="E727" s="6" t="s">
        <v>72</v>
      </c>
      <c r="F727" s="36">
        <v>-4597.5698598741201</v>
      </c>
      <c r="G727" s="36">
        <v>-4827.8615733555689</v>
      </c>
      <c r="H727" s="36">
        <v>-5457.0302351489827</v>
      </c>
      <c r="I727" s="36">
        <v>-6316.4906104238435</v>
      </c>
      <c r="J727" s="36">
        <v>-7175.9509856987042</v>
      </c>
      <c r="K727" s="36">
        <v>-7805.1196474921171</v>
      </c>
      <c r="L727" s="36">
        <v>-8035.4113609735659</v>
      </c>
      <c r="M727" s="138" t="str">
        <f t="shared" si="11"/>
        <v>Bilan d'approvisionnement-Productions-Légumes-kt-S1</v>
      </c>
      <c r="N727">
        <f>MATCH(M727,'[1]Données Agriculture'!$M:$M,FALSE)</f>
        <v>628</v>
      </c>
      <c r="O727" s="142"/>
    </row>
    <row r="728" spans="1:26" ht="14.25">
      <c r="A728" s="110" t="s">
        <v>430</v>
      </c>
      <c r="B728" s="110" t="s">
        <v>308</v>
      </c>
      <c r="C728" s="147" t="s">
        <v>322</v>
      </c>
      <c r="D728" s="174" t="s">
        <v>180</v>
      </c>
      <c r="E728" s="6" t="s">
        <v>72</v>
      </c>
      <c r="F728" s="36">
        <v>-5375.974158932896</v>
      </c>
      <c r="G728" s="36">
        <v>-5092.1078427036473</v>
      </c>
      <c r="H728" s="36">
        <v>-4448.2528210718929</v>
      </c>
      <c r="I728" s="36">
        <v>-3630.0512713664602</v>
      </c>
      <c r="J728" s="36">
        <v>-2860.1025766650105</v>
      </c>
      <c r="K728" s="36">
        <v>-2322.2712061935081</v>
      </c>
      <c r="L728" s="36">
        <v>-2118.3405281576411</v>
      </c>
      <c r="M728" s="138" t="str">
        <f t="shared" si="11"/>
        <v>Bilan d'approvisionnement-Productions-Viande-kt-S1</v>
      </c>
      <c r="N728">
        <f>MATCH(M728,'[1]Données Agriculture'!$M:$M,FALSE)</f>
        <v>633</v>
      </c>
      <c r="O728" s="142"/>
    </row>
    <row r="729" spans="1:26" ht="14.25">
      <c r="A729" s="110" t="s">
        <v>235</v>
      </c>
      <c r="B729" s="110" t="s">
        <v>234</v>
      </c>
      <c r="C729" s="151" t="s">
        <v>252</v>
      </c>
      <c r="D729" s="176" t="s">
        <v>237</v>
      </c>
      <c r="E729" s="6" t="s">
        <v>72</v>
      </c>
      <c r="F729" s="8">
        <v>0</v>
      </c>
      <c r="G729" s="8">
        <v>0</v>
      </c>
      <c r="H729" s="8">
        <v>0</v>
      </c>
      <c r="I729" s="8">
        <v>0</v>
      </c>
      <c r="J729" s="8">
        <v>0</v>
      </c>
      <c r="K729" s="8">
        <v>0</v>
      </c>
      <c r="L729" s="8">
        <v>0</v>
      </c>
      <c r="M729" s="138" t="str">
        <f t="shared" si="11"/>
        <v>Bioénergies-Biomasse-Autres biogaz-TWh-S1</v>
      </c>
      <c r="N729">
        <f>MATCH(M729,'[1]Données Agriculture'!$M:$M,FALSE)</f>
        <v>638</v>
      </c>
      <c r="O729" s="142"/>
    </row>
    <row r="730" spans="1:26" ht="14.25">
      <c r="A730" s="110" t="s">
        <v>235</v>
      </c>
      <c r="B730" s="110" t="s">
        <v>234</v>
      </c>
      <c r="C730" s="151" t="s">
        <v>241</v>
      </c>
      <c r="D730" s="176" t="s">
        <v>237</v>
      </c>
      <c r="E730" s="6" t="s">
        <v>72</v>
      </c>
      <c r="F730" s="8">
        <v>65.515020861779689</v>
      </c>
      <c r="G730" s="8">
        <v>69.093018654448258</v>
      </c>
      <c r="H730" s="8">
        <v>74.920469550668258</v>
      </c>
      <c r="I730" s="8">
        <v>81.703401889185514</v>
      </c>
      <c r="J730" s="8">
        <v>87.428247279927589</v>
      </c>
      <c r="K730" s="8">
        <v>90.274478929401212</v>
      </c>
      <c r="L730" s="8">
        <v>89.44316812574047</v>
      </c>
      <c r="M730" s="138" t="str">
        <f t="shared" si="11"/>
        <v>Bioénergies-Biomasse-Autres biomasses solides - bois de rebut, déchets et produits dérivés du bois, résidus de culture-TWh-S1</v>
      </c>
      <c r="N730">
        <f>MATCH(M730,'[1]Données Agriculture'!$M:$M,FALSE)</f>
        <v>643</v>
      </c>
      <c r="O730" s="142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 spans="1:26" ht="14.25">
      <c r="A731" s="110" t="s">
        <v>235</v>
      </c>
      <c r="B731" s="110" t="s">
        <v>234</v>
      </c>
      <c r="C731" s="151" t="s">
        <v>243</v>
      </c>
      <c r="D731" s="176" t="s">
        <v>237</v>
      </c>
      <c r="E731" s="6" t="s">
        <v>72</v>
      </c>
      <c r="F731" s="8">
        <v>16.671428571428571</v>
      </c>
      <c r="G731" s="8">
        <v>16.671428571428571</v>
      </c>
      <c r="H731" s="8">
        <v>16.671428571428571</v>
      </c>
      <c r="I731" s="8">
        <v>16.671428571428571</v>
      </c>
      <c r="J731" s="8">
        <v>16.671428571428571</v>
      </c>
      <c r="K731" s="8">
        <v>16.671428571428571</v>
      </c>
      <c r="L731" s="8">
        <v>16.671428571428571</v>
      </c>
      <c r="M731" s="138" t="str">
        <f t="shared" si="11"/>
        <v>Bioénergies-Biomasse-Autres produits dérivés du bois boues de papeterie, liqueurs noires…)-TWh-S1</v>
      </c>
      <c r="N731">
        <f>MATCH(M731,'[1]Données Agriculture'!$M:$M,FALSE)</f>
        <v>648</v>
      </c>
      <c r="O731" s="142"/>
    </row>
    <row r="732" spans="1:26" ht="14.25">
      <c r="A732" s="110" t="s">
        <v>235</v>
      </c>
      <c r="B732" s="110" t="s">
        <v>234</v>
      </c>
      <c r="C732" s="151" t="s">
        <v>257</v>
      </c>
      <c r="D732" s="176" t="s">
        <v>237</v>
      </c>
      <c r="E732" s="6" t="s">
        <v>72</v>
      </c>
      <c r="F732" s="8">
        <v>0</v>
      </c>
      <c r="G732" s="8">
        <v>0</v>
      </c>
      <c r="H732" s="8">
        <v>0</v>
      </c>
      <c r="I732" s="8">
        <v>0</v>
      </c>
      <c r="J732" s="8">
        <v>0</v>
      </c>
      <c r="K732" s="8">
        <v>0</v>
      </c>
      <c r="L732" s="8">
        <v>0</v>
      </c>
      <c r="M732" s="138" t="str">
        <f t="shared" si="11"/>
        <v>Bioénergies-Biomasse-Biocarburants 2nde generation-TWh-S1</v>
      </c>
      <c r="N732">
        <f>MATCH(M732,'[1]Données Agriculture'!$M:$M,FALSE)</f>
        <v>652</v>
      </c>
      <c r="O732" s="142"/>
      <c r="P732" s="109"/>
    </row>
    <row r="733" spans="1:26" ht="14.25">
      <c r="A733" s="110" t="s">
        <v>235</v>
      </c>
      <c r="B733" s="110" t="s">
        <v>234</v>
      </c>
      <c r="C733" s="151" t="s">
        <v>256</v>
      </c>
      <c r="D733" s="176" t="s">
        <v>237</v>
      </c>
      <c r="E733" s="6" t="s">
        <v>72</v>
      </c>
      <c r="F733" s="8">
        <v>27.038124886351298</v>
      </c>
      <c r="G733" s="8">
        <v>26.600811448318833</v>
      </c>
      <c r="H733" s="8">
        <v>25.406048916781515</v>
      </c>
      <c r="I733" s="8">
        <v>23.773972947211732</v>
      </c>
      <c r="J733" s="8">
        <v>22.141896977641949</v>
      </c>
      <c r="K733" s="8">
        <v>20.947134446104627</v>
      </c>
      <c r="L733" s="8">
        <v>20.509821008072166</v>
      </c>
      <c r="M733" s="138" t="str">
        <f t="shared" si="11"/>
        <v>Bioénergies-Biomasse-Biodiesel-TWh-S1</v>
      </c>
      <c r="N733">
        <f>MATCH(M733,'[1]Données Agriculture'!$M:$M,FALSE)</f>
        <v>656</v>
      </c>
      <c r="O733" s="142"/>
    </row>
    <row r="734" spans="1:26" ht="14.25">
      <c r="A734" s="110" t="s">
        <v>235</v>
      </c>
      <c r="B734" s="110" t="s">
        <v>234</v>
      </c>
      <c r="C734" s="151" t="s">
        <v>246</v>
      </c>
      <c r="D734" s="176" t="s">
        <v>237</v>
      </c>
      <c r="E734" s="6" t="s">
        <v>72</v>
      </c>
      <c r="F734" s="8">
        <v>9.9088230686337653</v>
      </c>
      <c r="G734" s="8">
        <v>13.855082883637031</v>
      </c>
      <c r="H734" s="8">
        <v>25.995842151995802</v>
      </c>
      <c r="I734" s="8">
        <v>44.825323714588698</v>
      </c>
      <c r="J734" s="8">
        <v>65.248428925690902</v>
      </c>
      <c r="K734" s="8">
        <v>80.5495688325923</v>
      </c>
      <c r="L734" s="8">
        <v>86.33616830809332</v>
      </c>
      <c r="M734" s="138" t="str">
        <f t="shared" si="11"/>
        <v>Bioénergies-Biomasse-Biogaz-TWh-S1</v>
      </c>
      <c r="N734">
        <f>MATCH(M734,'[1]Données Agriculture'!$M:$M,FALSE)</f>
        <v>660</v>
      </c>
      <c r="O734" s="142"/>
      <c r="P734" s="109"/>
    </row>
    <row r="735" spans="1:26" ht="14.25">
      <c r="A735" s="110" t="s">
        <v>235</v>
      </c>
      <c r="B735" s="110" t="s">
        <v>234</v>
      </c>
      <c r="C735" s="151" t="s">
        <v>253</v>
      </c>
      <c r="D735" s="176" t="s">
        <v>237</v>
      </c>
      <c r="E735" s="6" t="s">
        <v>72</v>
      </c>
      <c r="F735" s="8">
        <v>0</v>
      </c>
      <c r="G735" s="8">
        <v>0</v>
      </c>
      <c r="H735" s="8">
        <v>0</v>
      </c>
      <c r="I735" s="8">
        <v>0</v>
      </c>
      <c r="J735" s="8">
        <v>0</v>
      </c>
      <c r="K735" s="8">
        <v>0</v>
      </c>
      <c r="L735" s="8">
        <v>0</v>
      </c>
      <c r="M735" s="138" t="str">
        <f t="shared" si="11"/>
        <v>Bioénergies-Biomasse-Biogaz d'algues-TWh-S1</v>
      </c>
      <c r="N735">
        <f>MATCH(M735,'[1]Données Agriculture'!$M:$M,FALSE)</f>
        <v>665</v>
      </c>
      <c r="O735" s="142"/>
    </row>
    <row r="736" spans="1:26" ht="14.25">
      <c r="A736" s="110" t="s">
        <v>235</v>
      </c>
      <c r="B736" s="110" t="s">
        <v>234</v>
      </c>
      <c r="C736" s="151" t="s">
        <v>259</v>
      </c>
      <c r="D736" s="176" t="s">
        <v>237</v>
      </c>
      <c r="E736" s="6" t="s">
        <v>72</v>
      </c>
      <c r="F736" s="8">
        <v>0</v>
      </c>
      <c r="G736" s="8">
        <v>0</v>
      </c>
      <c r="H736" s="8">
        <v>0</v>
      </c>
      <c r="I736" s="8">
        <v>0</v>
      </c>
      <c r="J736" s="8">
        <v>0</v>
      </c>
      <c r="K736" s="8">
        <v>0</v>
      </c>
      <c r="L736" s="8">
        <v>0</v>
      </c>
      <c r="M736" s="138" t="str">
        <f t="shared" si="11"/>
        <v>Bioénergies-Biomasse-Biogazole d'algues-TWh-S1</v>
      </c>
      <c r="N736">
        <f>MATCH(M736,'[1]Données Agriculture'!$M:$M,FALSE)</f>
        <v>675</v>
      </c>
      <c r="O736" s="142"/>
    </row>
    <row r="737" spans="1:26" ht="14.25">
      <c r="A737" s="110" t="s">
        <v>235</v>
      </c>
      <c r="B737" s="110" t="s">
        <v>234</v>
      </c>
      <c r="C737" s="151" t="s">
        <v>254</v>
      </c>
      <c r="D737" s="176" t="s">
        <v>237</v>
      </c>
      <c r="E737" s="6" t="s">
        <v>72</v>
      </c>
      <c r="F737" s="8">
        <v>33.321803100046637</v>
      </c>
      <c r="G737" s="8">
        <v>32.884489662014168</v>
      </c>
      <c r="H737" s="8">
        <v>31.689727130476854</v>
      </c>
      <c r="I737" s="8">
        <v>30.057651160907071</v>
      </c>
      <c r="J737" s="8">
        <v>28.425575191337288</v>
      </c>
      <c r="K737" s="8">
        <v>27.230812659799966</v>
      </c>
      <c r="L737" s="8">
        <v>26.793499221767505</v>
      </c>
      <c r="M737" s="138" t="str">
        <f t="shared" si="11"/>
        <v>Bioénergies-Biomasse-Biomasse liquide-TWh-S1</v>
      </c>
      <c r="N737">
        <f>MATCH(M737,'[1]Données Agriculture'!$M:$M,FALSE)</f>
        <v>680</v>
      </c>
      <c r="O737" s="142"/>
      <c r="P737" s="109"/>
      <c r="Q737" s="109"/>
      <c r="R737" s="109"/>
      <c r="S737" s="109"/>
      <c r="T737" s="109"/>
      <c r="U737" s="109"/>
      <c r="V737" s="109"/>
      <c r="W737" s="109"/>
      <c r="X737" s="109"/>
      <c r="Y737" s="109"/>
      <c r="Z737" s="109"/>
    </row>
    <row r="738" spans="1:26" ht="14.25">
      <c r="A738" s="110" t="s">
        <v>235</v>
      </c>
      <c r="B738" s="110" t="s">
        <v>234</v>
      </c>
      <c r="C738" s="151" t="s">
        <v>236</v>
      </c>
      <c r="D738" s="176" t="s">
        <v>237</v>
      </c>
      <c r="E738" s="6" t="s">
        <v>72</v>
      </c>
      <c r="F738" s="8">
        <v>114.18038202616989</v>
      </c>
      <c r="G738" s="8">
        <v>115.25507502227109</v>
      </c>
      <c r="H738" s="8">
        <v>118.6412152530645</v>
      </c>
      <c r="I738" s="8">
        <v>123.96057443318892</v>
      </c>
      <c r="J738" s="8">
        <v>129.14656999516018</v>
      </c>
      <c r="K738" s="8">
        <v>130.20040888493008</v>
      </c>
      <c r="L738" s="8">
        <v>125.10996032351419</v>
      </c>
      <c r="M738" s="138" t="str">
        <f t="shared" si="11"/>
        <v>Bioénergies-Biomasse-Bois - ressources primaires et produits connexes de scierie-TWh-S1</v>
      </c>
      <c r="N738">
        <f>MATCH(M738,'[1]Données Agriculture'!$M:$M,FALSE)</f>
        <v>685</v>
      </c>
      <c r="O738" s="142"/>
    </row>
    <row r="739" spans="1:26" ht="14.25">
      <c r="A739" s="110" t="s">
        <v>235</v>
      </c>
      <c r="B739" s="110" t="s">
        <v>234</v>
      </c>
      <c r="C739" s="151" t="s">
        <v>240</v>
      </c>
      <c r="D739" s="176" t="s">
        <v>237</v>
      </c>
      <c r="E739" s="6" t="s">
        <v>72</v>
      </c>
      <c r="F739" s="8">
        <v>50.796542960526502</v>
      </c>
      <c r="G739" s="8">
        <v>47.858481623697827</v>
      </c>
      <c r="H739" s="8">
        <v>40.739094622377436</v>
      </c>
      <c r="I739" s="8">
        <v>33.072908004133978</v>
      </c>
      <c r="J739" s="8">
        <v>27.753376333991415</v>
      </c>
      <c r="K739" s="8">
        <v>24.794460890831449</v>
      </c>
      <c r="L739" s="8">
        <v>23.71676666234541</v>
      </c>
      <c r="M739" s="138" t="str">
        <f t="shared" si="11"/>
        <v>Bioénergies-Biomasse-Bois énergie issu de l'agroforesterie et des arbres hors forêt-TWh-S1</v>
      </c>
      <c r="N739">
        <f>MATCH(M739,'[1]Données Agriculture'!$M:$M,FALSE)</f>
        <v>695</v>
      </c>
      <c r="O739" s="142"/>
      <c r="P739" s="109"/>
      <c r="Q739" s="109"/>
      <c r="R739" s="109"/>
      <c r="S739" s="109"/>
      <c r="T739" s="109"/>
      <c r="U739" s="109"/>
      <c r="V739" s="109"/>
      <c r="W739" s="109"/>
      <c r="X739" s="109"/>
      <c r="Y739" s="109"/>
      <c r="Z739" s="109"/>
    </row>
    <row r="740" spans="1:26" ht="14.25">
      <c r="A740" s="110" t="s">
        <v>235</v>
      </c>
      <c r="B740" s="110" t="s">
        <v>234</v>
      </c>
      <c r="C740" s="151" t="s">
        <v>238</v>
      </c>
      <c r="D740" s="176" t="s">
        <v>237</v>
      </c>
      <c r="E740" s="6" t="s">
        <v>72</v>
      </c>
      <c r="F740" s="8">
        <v>51.331328571428557</v>
      </c>
      <c r="G740" s="8">
        <v>54.441961035645242</v>
      </c>
      <c r="H740" s="8">
        <v>62.585702553473332</v>
      </c>
      <c r="I740" s="8">
        <v>72.651920660696163</v>
      </c>
      <c r="J740" s="8">
        <v>80.795662178524267</v>
      </c>
      <c r="K740" s="8">
        <v>83.906294642740946</v>
      </c>
      <c r="L740" s="8">
        <v>80.795662178524282</v>
      </c>
      <c r="M740" s="138" t="str">
        <f t="shared" si="11"/>
        <v>Bioénergies-Biomasse-Bois énergie issu de la forêt-TWh-S1</v>
      </c>
      <c r="N740">
        <f>MATCH(M740,'[1]Données Agriculture'!$M:$M,FALSE)</f>
        <v>692</v>
      </c>
      <c r="O740" s="142"/>
    </row>
    <row r="741" spans="1:26" ht="14.25">
      <c r="A741" s="110" t="s">
        <v>235</v>
      </c>
      <c r="B741" s="110" t="s">
        <v>234</v>
      </c>
      <c r="C741" s="151" t="s">
        <v>250</v>
      </c>
      <c r="D741" s="176" t="s">
        <v>237</v>
      </c>
      <c r="E741" s="6" t="s">
        <v>72</v>
      </c>
      <c r="F741" s="8">
        <v>2.380079904114599</v>
      </c>
      <c r="G741" s="8">
        <v>4.0543207675963968</v>
      </c>
      <c r="H741" s="8">
        <v>10.268316835934554</v>
      </c>
      <c r="I741" s="8">
        <v>22.354385488769402</v>
      </c>
      <c r="J741" s="8">
        <v>38.149124711156482</v>
      </c>
      <c r="K741" s="8">
        <v>51.780461918599116</v>
      </c>
      <c r="L741" s="8">
        <v>57.16337335163314</v>
      </c>
      <c r="M741" s="138" t="str">
        <f t="shared" si="11"/>
        <v>Bioénergies-Biomasse-Cultures intermédiaires méthanisées-TWh-S1</v>
      </c>
      <c r="N741">
        <f>MATCH(M741,'[1]Données Agriculture'!$M:$M,FALSE)</f>
        <v>699</v>
      </c>
      <c r="O741" s="142"/>
      <c r="P741" s="105"/>
    </row>
    <row r="742" spans="1:26" ht="14.25">
      <c r="A742" s="110" t="s">
        <v>235</v>
      </c>
      <c r="B742" s="110" t="s">
        <v>234</v>
      </c>
      <c r="C742" s="151" t="s">
        <v>247</v>
      </c>
      <c r="D742" s="176" t="s">
        <v>237</v>
      </c>
      <c r="E742" s="6" t="s">
        <v>72</v>
      </c>
      <c r="F742" s="8">
        <v>0.24628357887563201</v>
      </c>
      <c r="G742" s="8">
        <v>0.28525023188485665</v>
      </c>
      <c r="H742" s="8">
        <v>0.36923508776169206</v>
      </c>
      <c r="I742" s="8">
        <v>0.41644916859561176</v>
      </c>
      <c r="J742" s="8">
        <v>0.36972191163673601</v>
      </c>
      <c r="K742" s="8">
        <v>0.30121417224303093</v>
      </c>
      <c r="L742" s="8">
        <v>0.27668264280198768</v>
      </c>
      <c r="M742" s="138" t="str">
        <f t="shared" si="11"/>
        <v>Bioénergies-Biomasse-Déchets alimentaires-TWh-S1</v>
      </c>
      <c r="N742">
        <f>MATCH(M742,'[1]Données Agriculture'!$M:$M,FALSE)</f>
        <v>703</v>
      </c>
      <c r="O742" s="142"/>
    </row>
    <row r="743" spans="1:26" ht="14.25">
      <c r="A743" s="110" t="s">
        <v>235</v>
      </c>
      <c r="B743" s="110" t="s">
        <v>234</v>
      </c>
      <c r="C743" s="151" t="s">
        <v>242</v>
      </c>
      <c r="D743" s="176" t="s">
        <v>237</v>
      </c>
      <c r="E743" s="6" t="s">
        <v>72</v>
      </c>
      <c r="F743" s="8">
        <v>48.843592290351118</v>
      </c>
      <c r="G743" s="8">
        <v>52.150606048110689</v>
      </c>
      <c r="H743" s="8">
        <v>56.953320048534962</v>
      </c>
      <c r="I743" s="8">
        <v>62.148996972890934</v>
      </c>
      <c r="J743" s="8">
        <v>66.249982067874726</v>
      </c>
      <c r="K743" s="8">
        <v>67.930314772843928</v>
      </c>
      <c r="L743" s="8">
        <v>66.674351342533029</v>
      </c>
      <c r="M743" s="138" t="str">
        <f t="shared" si="11"/>
        <v>Bioénergies-Biomasse-Déchets de bois (2nde transformation, bois de rebut, emballages, déconstruction)-TWh-S1</v>
      </c>
      <c r="N743">
        <f>MATCH(M743,'[1]Données Agriculture'!$M:$M,FALSE)</f>
        <v>708</v>
      </c>
      <c r="O743" s="142"/>
      <c r="P743" s="109"/>
    </row>
    <row r="744" spans="1:26" ht="14.25">
      <c r="A744" s="110" t="s">
        <v>235</v>
      </c>
      <c r="B744" s="110" t="s">
        <v>234</v>
      </c>
      <c r="C744" s="151" t="s">
        <v>248</v>
      </c>
      <c r="D744" s="176" t="s">
        <v>237</v>
      </c>
      <c r="E744" s="6" t="s">
        <v>72</v>
      </c>
      <c r="F744" s="8">
        <v>4.9196528822098191</v>
      </c>
      <c r="G744" s="8">
        <v>6.5189358278415845</v>
      </c>
      <c r="H744" s="8">
        <v>10.138393526165075</v>
      </c>
      <c r="I744" s="8">
        <v>13.431492125844079</v>
      </c>
      <c r="J744" s="8">
        <v>15.012036042897579</v>
      </c>
      <c r="K744" s="8">
        <v>15.206384375970078</v>
      </c>
      <c r="L744" s="8">
        <v>15.093112638976354</v>
      </c>
      <c r="M744" s="138" t="str">
        <f t="shared" si="11"/>
        <v>Bioénergies-Biomasse-Déjections d'élevage méthanisées-TWh-S1</v>
      </c>
      <c r="N744">
        <f>MATCH(M744,'[1]Données Agriculture'!$M:$M,FALSE)</f>
        <v>712</v>
      </c>
      <c r="O744" s="142"/>
    </row>
    <row r="745" spans="1:26" ht="14.25">
      <c r="A745" s="110" t="s">
        <v>235</v>
      </c>
      <c r="B745" s="110" t="s">
        <v>234</v>
      </c>
      <c r="C745" s="151" t="s">
        <v>255</v>
      </c>
      <c r="D745" s="176" t="s">
        <v>237</v>
      </c>
      <c r="E745" s="6" t="s">
        <v>72</v>
      </c>
      <c r="F745" s="8">
        <v>6.2836782136953371</v>
      </c>
      <c r="G745" s="8">
        <v>6.2836782136953371</v>
      </c>
      <c r="H745" s="8">
        <v>6.2836782136953371</v>
      </c>
      <c r="I745" s="8">
        <v>6.2836782136953371</v>
      </c>
      <c r="J745" s="8">
        <v>6.2836782136953371</v>
      </c>
      <c r="K745" s="8">
        <v>6.2836782136953371</v>
      </c>
      <c r="L745" s="8">
        <v>6.2836782136953371</v>
      </c>
      <c r="M745" s="138" t="str">
        <f t="shared" si="11"/>
        <v>Bioénergies-Biomasse-Ethanol-TWh-S1</v>
      </c>
      <c r="N745">
        <f>MATCH(M745,'[1]Données Agriculture'!$M:$M,FALSE)</f>
        <v>716</v>
      </c>
      <c r="O745" s="142"/>
    </row>
    <row r="746" spans="1:26" ht="14.25">
      <c r="A746" s="110" t="s">
        <v>235</v>
      </c>
      <c r="B746" s="110" t="s">
        <v>234</v>
      </c>
      <c r="C746" s="151" t="s">
        <v>258</v>
      </c>
      <c r="D746" s="176" t="s">
        <v>237</v>
      </c>
      <c r="E746" s="6" t="s">
        <v>72</v>
      </c>
      <c r="F746" s="8">
        <v>0</v>
      </c>
      <c r="G746" s="8">
        <v>0</v>
      </c>
      <c r="H746" s="8">
        <v>0</v>
      </c>
      <c r="I746" s="8">
        <v>0</v>
      </c>
      <c r="J746" s="8">
        <v>0</v>
      </c>
      <c r="K746" s="8">
        <v>0</v>
      </c>
      <c r="L746" s="8">
        <v>0</v>
      </c>
      <c r="M746" s="138" t="str">
        <f t="shared" si="11"/>
        <v>Bioénergies-Biomasse-Ethanol d'algues-TWh-S1</v>
      </c>
      <c r="N746">
        <f>MATCH(M746,'[1]Données Agriculture'!$M:$M,FALSE)</f>
        <v>720</v>
      </c>
      <c r="O746" s="142"/>
      <c r="P746" s="105"/>
      <c r="Q746" s="105"/>
      <c r="R746" s="105"/>
      <c r="S746" s="105"/>
      <c r="T746" s="105"/>
      <c r="U746" s="105"/>
      <c r="V746" s="105"/>
      <c r="W746" s="105"/>
      <c r="X746" s="105"/>
      <c r="Y746" s="105"/>
      <c r="Z746" s="105"/>
    </row>
    <row r="747" spans="1:26" ht="14.25">
      <c r="A747" s="110" t="s">
        <v>235</v>
      </c>
      <c r="B747" s="110" t="s">
        <v>234</v>
      </c>
      <c r="C747" s="151" t="s">
        <v>251</v>
      </c>
      <c r="D747" s="176" t="s">
        <v>237</v>
      </c>
      <c r="E747" s="6" t="s">
        <v>72</v>
      </c>
      <c r="F747" s="8">
        <v>1.2860083813169561</v>
      </c>
      <c r="G747" s="8">
        <v>1.5884580765511234</v>
      </c>
      <c r="H747" s="8">
        <v>2.539081048071536</v>
      </c>
      <c r="I747" s="8">
        <v>3.9617866781145454</v>
      </c>
      <c r="J747" s="8">
        <v>5.029194230689062</v>
      </c>
      <c r="K747" s="8">
        <v>5.1191003732831861</v>
      </c>
      <c r="L747" s="8">
        <v>5.1311586623741157</v>
      </c>
      <c r="M747" s="138" t="str">
        <f t="shared" si="11"/>
        <v>Bioénergies-Biomasse-Herbe et cultures fourragères méthanisées-TWh-S1</v>
      </c>
      <c r="N747">
        <f>MATCH(M747,'[1]Données Agriculture'!$M:$M,FALSE)</f>
        <v>724</v>
      </c>
      <c r="O747" s="142"/>
    </row>
    <row r="748" spans="1:26" ht="14.25">
      <c r="A748" s="110" t="s">
        <v>235</v>
      </c>
      <c r="B748" s="110" t="s">
        <v>234</v>
      </c>
      <c r="C748" s="151" t="s">
        <v>239</v>
      </c>
      <c r="D748" s="176" t="s">
        <v>237</v>
      </c>
      <c r="E748" s="6" t="s">
        <v>72</v>
      </c>
      <c r="F748" s="8">
        <v>12.052510494214827</v>
      </c>
      <c r="G748" s="8">
        <v>12.954632362928024</v>
      </c>
      <c r="H748" s="8">
        <v>15.316418077213738</v>
      </c>
      <c r="I748" s="8">
        <v>18.235745768358775</v>
      </c>
      <c r="J748" s="8">
        <v>20.597531482644502</v>
      </c>
      <c r="K748" s="8">
        <v>21.499653351357697</v>
      </c>
      <c r="L748" s="8">
        <v>20.597531482644502</v>
      </c>
      <c r="M748" s="138" t="str">
        <f t="shared" si="11"/>
        <v>Bioénergies-Biomasse-Produits connexes de scierie énergie-TWh-S1</v>
      </c>
      <c r="N748">
        <f>MATCH(M748,'[1]Données Agriculture'!$M:$M,FALSE)</f>
        <v>729</v>
      </c>
      <c r="O748" s="139"/>
      <c r="P748" s="109"/>
      <c r="Q748" s="109"/>
      <c r="R748" s="109"/>
      <c r="S748" s="109"/>
      <c r="T748" s="109"/>
      <c r="U748" s="109"/>
      <c r="V748" s="109"/>
      <c r="W748" s="109"/>
      <c r="X748" s="109"/>
      <c r="Y748" s="109"/>
      <c r="Z748" s="109"/>
    </row>
    <row r="749" spans="1:26" ht="14.25">
      <c r="A749" s="110" t="s">
        <v>235</v>
      </c>
      <c r="B749" s="110" t="s">
        <v>234</v>
      </c>
      <c r="C749" s="151" t="s">
        <v>245</v>
      </c>
      <c r="D749" s="176" t="s">
        <v>237</v>
      </c>
      <c r="E749" s="6" t="s">
        <v>72</v>
      </c>
      <c r="F749" s="8">
        <v>0</v>
      </c>
      <c r="G749" s="8">
        <v>0</v>
      </c>
      <c r="H749" s="8">
        <v>0</v>
      </c>
      <c r="I749" s="8">
        <v>0</v>
      </c>
      <c r="J749" s="8">
        <v>0</v>
      </c>
      <c r="K749" s="8">
        <v>0</v>
      </c>
      <c r="L749" s="8">
        <v>0</v>
      </c>
      <c r="M749" s="138" t="str">
        <f t="shared" si="11"/>
        <v>Bioénergies-Biomasse-Résidus de culture biocarburants 2G-TWh-S1</v>
      </c>
      <c r="N749">
        <f>MATCH(M749,'[1]Données Agriculture'!$M:$M,FALSE)</f>
        <v>734</v>
      </c>
      <c r="O749" s="139"/>
    </row>
    <row r="750" spans="1:26" ht="14.25">
      <c r="A750" s="110" t="s">
        <v>235</v>
      </c>
      <c r="B750" s="110" t="s">
        <v>234</v>
      </c>
      <c r="C750" s="151" t="s">
        <v>249</v>
      </c>
      <c r="D750" s="176" t="s">
        <v>237</v>
      </c>
      <c r="E750" s="6" t="s">
        <v>72</v>
      </c>
      <c r="F750" s="8">
        <v>1.076798322116759</v>
      </c>
      <c r="G750" s="8">
        <v>1.4081179797630712</v>
      </c>
      <c r="H750" s="8">
        <v>2.6808156540629424</v>
      </c>
      <c r="I750" s="8">
        <v>4.6612102532650628</v>
      </c>
      <c r="J750" s="8">
        <v>6.688352029311047</v>
      </c>
      <c r="K750" s="8">
        <v>8.1424079924968886</v>
      </c>
      <c r="L750" s="8">
        <v>8.671841012307727</v>
      </c>
      <c r="M750" s="138" t="str">
        <f t="shared" si="11"/>
        <v>Bioénergies-Biomasse-Résidus de culture méthanisés-TWh-S1</v>
      </c>
      <c r="N750">
        <f>MATCH(M750,'[1]Données Agriculture'!$M:$M,FALSE)</f>
        <v>738</v>
      </c>
      <c r="O750" s="139"/>
      <c r="P750" s="66"/>
    </row>
    <row r="751" spans="1:26" ht="14.25">
      <c r="A751" s="110" t="s">
        <v>235</v>
      </c>
      <c r="B751" s="110" t="s">
        <v>234</v>
      </c>
      <c r="C751" s="151" t="s">
        <v>244</v>
      </c>
      <c r="D751" s="176" t="s">
        <v>237</v>
      </c>
      <c r="E751" s="6" t="s">
        <v>72</v>
      </c>
      <c r="F751" s="8">
        <v>0</v>
      </c>
      <c r="G751" s="8">
        <v>0.27098403490899592</v>
      </c>
      <c r="H751" s="8">
        <v>1.2957209307047313</v>
      </c>
      <c r="I751" s="8">
        <v>2.8829763448660026</v>
      </c>
      <c r="J751" s="8">
        <v>4.5068366406242903</v>
      </c>
      <c r="K751" s="8">
        <v>5.6727355851287014</v>
      </c>
      <c r="L751" s="8">
        <v>6.0973882117788705</v>
      </c>
      <c r="M751" s="138" t="str">
        <f t="shared" si="11"/>
        <v>Bioénergies-Biomasse-Résidus de culture usage combustion-TWh-S1</v>
      </c>
      <c r="N751">
        <f>MATCH(M751,'[1]Données Agriculture'!$M:$M,FALSE)</f>
        <v>743</v>
      </c>
      <c r="O751" s="139"/>
    </row>
    <row r="752" spans="1:26" ht="14.25">
      <c r="A752" s="110" t="s">
        <v>235</v>
      </c>
      <c r="B752" s="110" t="s">
        <v>234</v>
      </c>
      <c r="C752" s="151" t="s">
        <v>260</v>
      </c>
      <c r="D752" s="176" t="s">
        <v>237</v>
      </c>
      <c r="E752" s="6" t="s">
        <v>72</v>
      </c>
      <c r="F752" s="8">
        <v>222.92602905662994</v>
      </c>
      <c r="G752" s="8">
        <v>231.08766622237056</v>
      </c>
      <c r="H752" s="8">
        <v>251.24725408620543</v>
      </c>
      <c r="I752" s="8">
        <v>280.54695119787021</v>
      </c>
      <c r="J752" s="8">
        <v>310.24882139211593</v>
      </c>
      <c r="K752" s="8">
        <v>328.25526930672356</v>
      </c>
      <c r="L752" s="8">
        <v>327.68279597911544</v>
      </c>
      <c r="M752" s="138" t="str">
        <f t="shared" si="11"/>
        <v>Bioénergies-Biomasse-TOTAL BIOENERGIES-TWh-S1</v>
      </c>
      <c r="N752">
        <f>MATCH(M752,'[1]Données Agriculture'!$M:$M,FALSE)</f>
        <v>748</v>
      </c>
      <c r="O752" s="139"/>
    </row>
    <row r="753" spans="1:26" ht="14.25">
      <c r="A753" s="110" t="s">
        <v>235</v>
      </c>
      <c r="B753" s="110" t="s">
        <v>234</v>
      </c>
      <c r="C753" s="151" t="s">
        <v>261</v>
      </c>
      <c r="D753" s="176" t="s">
        <v>237</v>
      </c>
      <c r="E753" s="6" t="s">
        <v>72</v>
      </c>
      <c r="F753" s="108">
        <v>147.50218512621655</v>
      </c>
      <c r="G753" s="108">
        <v>148.13956468428526</v>
      </c>
      <c r="H753" s="108">
        <v>150.33094238354136</v>
      </c>
      <c r="I753" s="108">
        <v>154.01822559409601</v>
      </c>
      <c r="J753" s="108">
        <v>157.57214518649747</v>
      </c>
      <c r="K753" s="108">
        <v>157.43122154473005</v>
      </c>
      <c r="L753" s="108">
        <v>151.90345954528169</v>
      </c>
      <c r="M753" s="138" t="str">
        <f t="shared" si="11"/>
        <v>Bioénergies-Biomasse-Total hors forêt et produits dérivés du bois-TWh-S1</v>
      </c>
      <c r="N753">
        <f>MATCH(M753,'[1]Données Agriculture'!$M:$M,FALSE)</f>
        <v>753</v>
      </c>
      <c r="O753" s="139"/>
    </row>
    <row r="754" spans="1:26" ht="14.25">
      <c r="A754" s="110" t="s">
        <v>455</v>
      </c>
      <c r="B754" s="110"/>
      <c r="C754" s="147" t="s">
        <v>496</v>
      </c>
      <c r="D754" s="174" t="s">
        <v>271</v>
      </c>
      <c r="E754" s="6" t="s">
        <v>72</v>
      </c>
      <c r="F754" s="36">
        <v>3395.0728294898358</v>
      </c>
      <c r="G754" s="36">
        <v>3395.0728294898358</v>
      </c>
      <c r="H754" s="36">
        <v>3395.0728294898358</v>
      </c>
      <c r="I754" s="36">
        <v>3395.0728294898358</v>
      </c>
      <c r="J754" s="36">
        <v>3395.0728294898358</v>
      </c>
      <c r="K754" s="36">
        <v>3395.0728294898358</v>
      </c>
      <c r="L754" s="36">
        <v>3395.0728294898358</v>
      </c>
      <c r="M754" s="138" t="str">
        <f t="shared" si="11"/>
        <v>Changement d'usage des terres--Autres surfaces_reste_Autres surfaces-kha-S1</v>
      </c>
      <c r="N754">
        <f>MATCH(M754,'[1]Données Agriculture'!$M:$M,FALSE)</f>
        <v>763</v>
      </c>
      <c r="O754" s="139"/>
    </row>
    <row r="755" spans="1:26" ht="14.25">
      <c r="A755" s="110" t="s">
        <v>455</v>
      </c>
      <c r="B755" s="110"/>
      <c r="C755" s="147" t="s">
        <v>491</v>
      </c>
      <c r="D755" s="174" t="s">
        <v>271</v>
      </c>
      <c r="E755" s="6" t="s">
        <v>72</v>
      </c>
      <c r="F755" s="36">
        <v>0</v>
      </c>
      <c r="G755" s="36">
        <v>10.217703894240525</v>
      </c>
      <c r="H755" s="36">
        <v>38.132990070000027</v>
      </c>
      <c r="I755" s="36">
        <v>76.265980140000039</v>
      </c>
      <c r="J755" s="36">
        <v>114.39897021000009</v>
      </c>
      <c r="K755" s="36">
        <v>142.31425638575962</v>
      </c>
      <c r="L755" s="36">
        <v>152.53196028000013</v>
      </c>
      <c r="M755" s="138" t="str">
        <f t="shared" si="11"/>
        <v>Changement d'usage des terres--Autres surfaces_vers_Forêt-kha-S1</v>
      </c>
      <c r="N755">
        <f>MATCH(M755,'[1]Données Agriculture'!$M:$M,FALSE)</f>
        <v>768</v>
      </c>
      <c r="O755" s="139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 spans="1:26" ht="14.25">
      <c r="A756" s="110" t="s">
        <v>455</v>
      </c>
      <c r="B756" s="110"/>
      <c r="C756" s="147" t="s">
        <v>492</v>
      </c>
      <c r="D756" s="174" t="s">
        <v>271</v>
      </c>
      <c r="E756" s="6" t="s">
        <v>72</v>
      </c>
      <c r="F756" s="36">
        <v>0</v>
      </c>
      <c r="G756" s="36">
        <v>1.4596719848915041</v>
      </c>
      <c r="H756" s="36">
        <v>5.4475700100000051</v>
      </c>
      <c r="I756" s="36">
        <v>10.895140020000008</v>
      </c>
      <c r="J756" s="36">
        <v>16.342710030000017</v>
      </c>
      <c r="K756" s="36">
        <v>20.33060805510852</v>
      </c>
      <c r="L756" s="36">
        <v>21.790280040000024</v>
      </c>
      <c r="M756" s="138" t="str">
        <f t="shared" si="11"/>
        <v>Changement d'usage des terres--Autres surfaces_vers_Prairies productives-kha-S1</v>
      </c>
      <c r="N756">
        <f>MATCH(M756,'[1]Données Agriculture'!$M:$M,FALSE)</f>
        <v>773</v>
      </c>
      <c r="O756" s="139"/>
    </row>
    <row r="757" spans="1:26" ht="14.25">
      <c r="A757" s="110" t="s">
        <v>455</v>
      </c>
      <c r="B757" s="110"/>
      <c r="C757" s="147" t="s">
        <v>493</v>
      </c>
      <c r="D757" s="174" t="s">
        <v>271</v>
      </c>
      <c r="E757" s="6" t="s">
        <v>72</v>
      </c>
      <c r="F757" s="36">
        <v>0</v>
      </c>
      <c r="G757" s="36">
        <v>1.4596719848915041</v>
      </c>
      <c r="H757" s="36">
        <v>5.4475700100000051</v>
      </c>
      <c r="I757" s="36">
        <v>10.895140020000008</v>
      </c>
      <c r="J757" s="36">
        <v>16.342710030000017</v>
      </c>
      <c r="K757" s="36">
        <v>20.33060805510852</v>
      </c>
      <c r="L757" s="36">
        <v>21.790280040000024</v>
      </c>
      <c r="M757" s="138" t="str">
        <f t="shared" si="11"/>
        <v>Changement d'usage des terres--Autres surfaces_vers_STH peu productives-kha-S1</v>
      </c>
      <c r="N757">
        <f>MATCH(M757,'[1]Données Agriculture'!$M:$M,FALSE)</f>
        <v>778</v>
      </c>
      <c r="O757" s="139"/>
      <c r="P757" s="109"/>
    </row>
    <row r="758" spans="1:26" ht="14.25">
      <c r="A758" s="110" t="s">
        <v>455</v>
      </c>
      <c r="B758" s="110"/>
      <c r="C758" s="147" t="s">
        <v>494</v>
      </c>
      <c r="D758" s="174" t="s">
        <v>271</v>
      </c>
      <c r="E758" s="6" t="s">
        <v>72</v>
      </c>
      <c r="F758" s="36">
        <v>0</v>
      </c>
      <c r="G758" s="36">
        <v>1.4596719848915041</v>
      </c>
      <c r="H758" s="36">
        <v>5.4475700100000051</v>
      </c>
      <c r="I758" s="36">
        <v>10.895140020000008</v>
      </c>
      <c r="J758" s="36">
        <v>16.342710030000017</v>
      </c>
      <c r="K758" s="36">
        <v>20.33060805510852</v>
      </c>
      <c r="L758" s="36">
        <v>21.790280040000024</v>
      </c>
      <c r="M758" s="138" t="str">
        <f t="shared" si="11"/>
        <v>Changement d'usage des terres--Autres surfaces_vers_Surfaces arables-kha-S1</v>
      </c>
      <c r="N758">
        <f>MATCH(M758,'[1]Données Agriculture'!$M:$M,FALSE)</f>
        <v>783</v>
      </c>
      <c r="O758" s="139"/>
    </row>
    <row r="759" spans="1:26" ht="14.25">
      <c r="A759" s="110" t="s">
        <v>455</v>
      </c>
      <c r="B759" s="110"/>
      <c r="C759" s="147" t="s">
        <v>495</v>
      </c>
      <c r="D759" s="174" t="s">
        <v>271</v>
      </c>
      <c r="E759" s="6" t="s">
        <v>72</v>
      </c>
      <c r="F759" s="36">
        <v>0</v>
      </c>
      <c r="G759" s="36">
        <v>1.2551885730069929</v>
      </c>
      <c r="H759" s="36">
        <v>4.6844275275419758</v>
      </c>
      <c r="I759" s="36">
        <v>9.3688550550839498</v>
      </c>
      <c r="J759" s="36">
        <v>14.053282582625927</v>
      </c>
      <c r="K759" s="36">
        <v>17.482521537160913</v>
      </c>
      <c r="L759" s="36">
        <v>18.737710110167907</v>
      </c>
      <c r="M759" s="138" t="str">
        <f t="shared" si="11"/>
        <v>Changement d'usage des terres--Autres surfaces_vers_Surfaces artificialisées-kha-S1</v>
      </c>
      <c r="N759">
        <f>MATCH(M759,'[1]Données Agriculture'!$M:$M,FALSE)</f>
        <v>788</v>
      </c>
      <c r="O759" s="139"/>
      <c r="P759" s="109"/>
    </row>
    <row r="760" spans="1:26" ht="14.25">
      <c r="A760" s="110" t="s">
        <v>455</v>
      </c>
      <c r="B760" s="110"/>
      <c r="C760" s="147" t="s">
        <v>497</v>
      </c>
      <c r="D760" s="174" t="s">
        <v>271</v>
      </c>
      <c r="E760" s="6" t="s">
        <v>72</v>
      </c>
      <c r="F760" s="36">
        <v>0</v>
      </c>
      <c r="G760" s="36">
        <v>0</v>
      </c>
      <c r="H760" s="36">
        <v>0</v>
      </c>
      <c r="I760" s="36">
        <v>0</v>
      </c>
      <c r="J760" s="36">
        <v>0</v>
      </c>
      <c r="K760" s="36">
        <v>0</v>
      </c>
      <c r="L760" s="36">
        <v>0</v>
      </c>
      <c r="M760" s="138" t="str">
        <f t="shared" si="11"/>
        <v>Changement d'usage des terres--Autres surfaces_vers_Vignes-kha-S1</v>
      </c>
      <c r="N760">
        <f>MATCH(M760,'[1]Données Agriculture'!$M:$M,FALSE)</f>
        <v>793</v>
      </c>
      <c r="O760" s="139"/>
    </row>
    <row r="761" spans="1:26" ht="14.25">
      <c r="A761" s="110" t="s">
        <v>455</v>
      </c>
      <c r="B761" s="110"/>
      <c r="C761" s="147" t="s">
        <v>456</v>
      </c>
      <c r="D761" s="174" t="s">
        <v>271</v>
      </c>
      <c r="E761" s="6" t="s">
        <v>72</v>
      </c>
      <c r="F761" s="36">
        <v>17241.830788444018</v>
      </c>
      <c r="G761" s="36">
        <v>17241.830788444018</v>
      </c>
      <c r="H761" s="36">
        <v>17241.830788444018</v>
      </c>
      <c r="I761" s="36">
        <v>17241.830788444018</v>
      </c>
      <c r="J761" s="36">
        <v>17241.830788444018</v>
      </c>
      <c r="K761" s="36">
        <v>17241.830788444018</v>
      </c>
      <c r="L761" s="36">
        <v>17241.830788444018</v>
      </c>
      <c r="M761" s="138" t="str">
        <f t="shared" si="11"/>
        <v>Changement d'usage des terres--Forêt_reste_Forêt-kha-S1</v>
      </c>
      <c r="N761">
        <f>MATCH(M761,'[1]Données Agriculture'!$M:$M,FALSE)</f>
        <v>798</v>
      </c>
      <c r="O761" s="139"/>
    </row>
    <row r="762" spans="1:26" ht="14.25">
      <c r="A762" s="110" t="s">
        <v>455</v>
      </c>
      <c r="B762" s="110"/>
      <c r="C762" s="147" t="s">
        <v>461</v>
      </c>
      <c r="D762" s="174" t="s">
        <v>271</v>
      </c>
      <c r="E762" s="6" t="s">
        <v>72</v>
      </c>
      <c r="F762" s="36">
        <v>0</v>
      </c>
      <c r="G762" s="36">
        <v>2.3431450054926954</v>
      </c>
      <c r="H762" s="36">
        <v>8.7447362099999975</v>
      </c>
      <c r="I762" s="36">
        <v>17.489472419999991</v>
      </c>
      <c r="J762" s="36">
        <v>26.234208629999994</v>
      </c>
      <c r="K762" s="36">
        <v>32.635799834507303</v>
      </c>
      <c r="L762" s="36">
        <v>34.978944839999997</v>
      </c>
      <c r="M762" s="138" t="str">
        <f t="shared" si="11"/>
        <v>Changement d'usage des terres--Forêt_vers_Autres surfaces-kha-S1</v>
      </c>
      <c r="N762">
        <f>MATCH(M762,'[1]Données Agriculture'!$M:$M,FALSE)</f>
        <v>803</v>
      </c>
      <c r="O762" s="139"/>
      <c r="P762" s="109"/>
      <c r="Q762" s="109"/>
      <c r="R762" s="109"/>
      <c r="S762" s="109"/>
      <c r="T762" s="109"/>
      <c r="U762" s="109"/>
      <c r="V762" s="109"/>
      <c r="W762" s="109"/>
      <c r="X762" s="109"/>
      <c r="Y762" s="109"/>
      <c r="Z762" s="109"/>
    </row>
    <row r="763" spans="1:26" ht="14.25">
      <c r="A763" s="110" t="s">
        <v>455</v>
      </c>
      <c r="B763" s="110"/>
      <c r="C763" s="147" t="s">
        <v>457</v>
      </c>
      <c r="D763" s="174" t="s">
        <v>271</v>
      </c>
      <c r="E763" s="6" t="s">
        <v>72</v>
      </c>
      <c r="F763" s="36">
        <v>0</v>
      </c>
      <c r="G763" s="36">
        <v>3.5147175082390429</v>
      </c>
      <c r="H763" s="36">
        <v>13.117104314999995</v>
      </c>
      <c r="I763" s="36">
        <v>26.234208629999991</v>
      </c>
      <c r="J763" s="36">
        <v>39.351312944999989</v>
      </c>
      <c r="K763" s="36">
        <v>48.953699751760958</v>
      </c>
      <c r="L763" s="36">
        <v>52.468417259999995</v>
      </c>
      <c r="M763" s="138" t="str">
        <f t="shared" si="11"/>
        <v>Changement d'usage des terres--Forêt_vers_Prairies productives-kha-S1</v>
      </c>
      <c r="N763">
        <f>MATCH(M763,'[1]Données Agriculture'!$M:$M,FALSE)</f>
        <v>808</v>
      </c>
      <c r="O763" s="139"/>
    </row>
    <row r="764" spans="1:26" ht="14.25">
      <c r="A764" s="110" t="s">
        <v>455</v>
      </c>
      <c r="B764" s="110"/>
      <c r="C764" s="147" t="s">
        <v>458</v>
      </c>
      <c r="D764" s="174" t="s">
        <v>271</v>
      </c>
      <c r="E764" s="6" t="s">
        <v>72</v>
      </c>
      <c r="F764" s="36">
        <v>0</v>
      </c>
      <c r="G764" s="36">
        <v>1.7573587541195215</v>
      </c>
      <c r="H764" s="36">
        <v>6.5585521574999976</v>
      </c>
      <c r="I764" s="36">
        <v>13.117104314999995</v>
      </c>
      <c r="J764" s="36">
        <v>19.675656472499995</v>
      </c>
      <c r="K764" s="36">
        <v>24.476849875880479</v>
      </c>
      <c r="L764" s="36">
        <v>26.234208629999998</v>
      </c>
      <c r="M764" s="138" t="str">
        <f t="shared" si="11"/>
        <v>Changement d'usage des terres--Forêt_vers_STH peu productives-kha-S1</v>
      </c>
      <c r="N764">
        <f>MATCH(M764,'[1]Données Agriculture'!$M:$M,FALSE)</f>
        <v>813</v>
      </c>
      <c r="O764" s="139"/>
      <c r="P764" s="109"/>
      <c r="Q764" s="109"/>
      <c r="R764" s="109"/>
      <c r="S764" s="109"/>
      <c r="T764" s="109"/>
      <c r="U764" s="109"/>
      <c r="V764" s="109"/>
      <c r="W764" s="109"/>
      <c r="X764" s="109"/>
      <c r="Y764" s="109"/>
      <c r="Z764" s="109"/>
    </row>
    <row r="765" spans="1:26" ht="14.25">
      <c r="A765" s="110" t="s">
        <v>455</v>
      </c>
      <c r="B765" s="110"/>
      <c r="C765" s="147" t="s">
        <v>459</v>
      </c>
      <c r="D765" s="174" t="s">
        <v>271</v>
      </c>
      <c r="E765" s="6" t="s">
        <v>72</v>
      </c>
      <c r="F765" s="36">
        <v>0</v>
      </c>
      <c r="G765" s="36">
        <v>2.9289312568658694</v>
      </c>
      <c r="H765" s="36">
        <v>10.930920262499997</v>
      </c>
      <c r="I765" s="36">
        <v>21.861840524999991</v>
      </c>
      <c r="J765" s="36">
        <v>32.792760787499994</v>
      </c>
      <c r="K765" s="36">
        <v>40.79474979313413</v>
      </c>
      <c r="L765" s="36">
        <v>43.723681049999996</v>
      </c>
      <c r="M765" s="138" t="str">
        <f t="shared" si="11"/>
        <v>Changement d'usage des terres--Forêt_vers_Surfaces arables-kha-S1</v>
      </c>
      <c r="N765">
        <f>MATCH(M765,'[1]Données Agriculture'!$M:$M,FALSE)</f>
        <v>818</v>
      </c>
      <c r="O765" s="139"/>
    </row>
    <row r="766" spans="1:26" ht="14.25">
      <c r="A766" s="110" t="s">
        <v>455</v>
      </c>
      <c r="B766" s="110"/>
      <c r="C766" s="147" t="s">
        <v>460</v>
      </c>
      <c r="D766" s="174" t="s">
        <v>271</v>
      </c>
      <c r="E766" s="6" t="s">
        <v>72</v>
      </c>
      <c r="F766" s="36">
        <v>0</v>
      </c>
      <c r="G766" s="36">
        <v>6.0446912722205477</v>
      </c>
      <c r="H766" s="36">
        <v>22.559094943995245</v>
      </c>
      <c r="I766" s="36">
        <v>45.118189887990482</v>
      </c>
      <c r="J766" s="36">
        <v>67.67728483198573</v>
      </c>
      <c r="K766" s="36">
        <v>84.191688503760446</v>
      </c>
      <c r="L766" s="36">
        <v>90.236379775980993</v>
      </c>
      <c r="M766" s="138" t="str">
        <f t="shared" si="11"/>
        <v>Changement d'usage des terres--Forêt_vers_Surfaces artificialisées-kha-S1</v>
      </c>
      <c r="N766">
        <f>MATCH(M766,'[1]Données Agriculture'!$M:$M,FALSE)</f>
        <v>823</v>
      </c>
      <c r="O766" s="139"/>
      <c r="P766" s="105"/>
    </row>
    <row r="767" spans="1:26" ht="14.25">
      <c r="A767" s="110" t="s">
        <v>455</v>
      </c>
      <c r="B767" s="110"/>
      <c r="C767" s="147" t="s">
        <v>462</v>
      </c>
      <c r="D767" s="174" t="s">
        <v>271</v>
      </c>
      <c r="E767" s="6" t="s">
        <v>72</v>
      </c>
      <c r="F767" s="36">
        <v>0</v>
      </c>
      <c r="G767" s="36">
        <v>0</v>
      </c>
      <c r="H767" s="36">
        <v>0</v>
      </c>
      <c r="I767" s="36">
        <v>0</v>
      </c>
      <c r="J767" s="36">
        <v>0</v>
      </c>
      <c r="K767" s="36">
        <v>0</v>
      </c>
      <c r="L767" s="36">
        <v>0</v>
      </c>
      <c r="M767" s="138" t="str">
        <f t="shared" si="11"/>
        <v>Changement d'usage des terres--Forêt_vers_Vignes-kha-S1</v>
      </c>
      <c r="N767">
        <f>MATCH(M767,'[1]Données Agriculture'!$M:$M,FALSE)</f>
        <v>828</v>
      </c>
      <c r="O767" s="139"/>
    </row>
    <row r="768" spans="1:26" ht="14.25">
      <c r="A768" s="110" t="s">
        <v>455</v>
      </c>
      <c r="B768" s="110"/>
      <c r="C768" s="147" t="s">
        <v>464</v>
      </c>
      <c r="D768" s="174" t="s">
        <v>271</v>
      </c>
      <c r="E768" s="6" t="s">
        <v>72</v>
      </c>
      <c r="F768" s="36">
        <v>6883.8800785904259</v>
      </c>
      <c r="G768" s="36">
        <v>6883.8800785904259</v>
      </c>
      <c r="H768" s="36">
        <v>6883.8800785904259</v>
      </c>
      <c r="I768" s="36">
        <v>6883.8800785904259</v>
      </c>
      <c r="J768" s="36">
        <v>6883.8800785904259</v>
      </c>
      <c r="K768" s="36">
        <v>6883.8800785904259</v>
      </c>
      <c r="L768" s="36">
        <v>6883.8800785904259</v>
      </c>
      <c r="M768" s="138" t="str">
        <f t="shared" si="11"/>
        <v>Changement d'usage des terres--Prairies productives_reste_Prairies productives-kha-S1</v>
      </c>
      <c r="N768">
        <f>MATCH(M768,'[1]Données Agriculture'!$M:$M,FALSE)</f>
        <v>833</v>
      </c>
      <c r="O768" s="139"/>
      <c r="P768" s="109"/>
    </row>
    <row r="769" spans="1:26" ht="14.25">
      <c r="A769" s="110" t="s">
        <v>455</v>
      </c>
      <c r="B769" s="110"/>
      <c r="C769" s="147" t="s">
        <v>468</v>
      </c>
      <c r="D769" s="174" t="s">
        <v>271</v>
      </c>
      <c r="E769" s="6" t="s">
        <v>72</v>
      </c>
      <c r="F769" s="36">
        <v>0</v>
      </c>
      <c r="G769" s="36">
        <v>12.454858047744166</v>
      </c>
      <c r="H769" s="36">
        <v>46.48216303523936</v>
      </c>
      <c r="I769" s="36">
        <v>92.964326070478705</v>
      </c>
      <c r="J769" s="36">
        <v>139.44648910571809</v>
      </c>
      <c r="K769" s="36">
        <v>173.47379409321331</v>
      </c>
      <c r="L769" s="36">
        <v>185.92865214095747</v>
      </c>
      <c r="M769" s="138" t="str">
        <f t="shared" si="11"/>
        <v>Changement d'usage des terres--Prairies productives_vers_Autres surfaces-kha-S1</v>
      </c>
      <c r="N769">
        <f>MATCH(M769,'[1]Données Agriculture'!$M:$M,FALSE)</f>
        <v>838</v>
      </c>
      <c r="O769" s="139"/>
    </row>
    <row r="770" spans="1:26" ht="14.25">
      <c r="A770" s="110" t="s">
        <v>455</v>
      </c>
      <c r="B770" s="110"/>
      <c r="C770" s="147" t="s">
        <v>463</v>
      </c>
      <c r="D770" s="174" t="s">
        <v>271</v>
      </c>
      <c r="E770" s="6" t="s">
        <v>72</v>
      </c>
      <c r="F770" s="36">
        <v>0</v>
      </c>
      <c r="G770" s="36">
        <v>96.617061232639671</v>
      </c>
      <c r="H770" s="36">
        <v>360.57978139820466</v>
      </c>
      <c r="I770" s="36">
        <v>721.1595627964092</v>
      </c>
      <c r="J770" s="36">
        <v>1081.739344194614</v>
      </c>
      <c r="K770" s="36">
        <v>1345.7020643601793</v>
      </c>
      <c r="L770" s="36">
        <v>1442.3191255928189</v>
      </c>
      <c r="M770" s="138" t="str">
        <f t="shared" ref="M770:M833" si="12">A770&amp;"-"&amp;B770&amp;"-"&amp;C770&amp;"-"&amp;D770&amp;"-"&amp;E770</f>
        <v>Changement d'usage des terres--Prairies productives_vers_Forêt-kha-S1</v>
      </c>
      <c r="N770">
        <f>MATCH(M770,'[1]Données Agriculture'!$M:$M,FALSE)</f>
        <v>843</v>
      </c>
      <c r="O770" s="139"/>
    </row>
    <row r="771" spans="1:26" ht="14.25">
      <c r="A771" s="110" t="s">
        <v>455</v>
      </c>
      <c r="B771" s="110"/>
      <c r="C771" s="147" t="s">
        <v>465</v>
      </c>
      <c r="D771" s="174" t="s">
        <v>271</v>
      </c>
      <c r="E771" s="6" t="s">
        <v>72</v>
      </c>
      <c r="F771" s="36">
        <v>0</v>
      </c>
      <c r="G771" s="36">
        <v>6.2274290238720829</v>
      </c>
      <c r="H771" s="36">
        <v>23.24108151761968</v>
      </c>
      <c r="I771" s="36">
        <v>46.482163035239353</v>
      </c>
      <c r="J771" s="36">
        <v>69.723244552859043</v>
      </c>
      <c r="K771" s="36">
        <v>86.736897046606657</v>
      </c>
      <c r="L771" s="36">
        <v>92.964326070478734</v>
      </c>
      <c r="M771" s="138" t="str">
        <f t="shared" si="12"/>
        <v>Changement d'usage des terres--Prairies productives_vers_STH peu productives-kha-S1</v>
      </c>
      <c r="N771">
        <f>MATCH(M771,'[1]Données Agriculture'!$M:$M,FALSE)</f>
        <v>848</v>
      </c>
      <c r="O771" s="139"/>
      <c r="P771" s="105"/>
      <c r="Q771" s="105"/>
      <c r="R771" s="105"/>
      <c r="S771" s="105"/>
      <c r="T771" s="105"/>
      <c r="U771" s="105"/>
      <c r="V771" s="105"/>
      <c r="W771" s="105"/>
      <c r="X771" s="105"/>
      <c r="Y771" s="105"/>
      <c r="Z771" s="105"/>
    </row>
    <row r="772" spans="1:26" ht="14.25">
      <c r="A772" s="110" t="s">
        <v>455</v>
      </c>
      <c r="B772" s="110"/>
      <c r="C772" s="147" t="s">
        <v>466</v>
      </c>
      <c r="D772" s="174" t="s">
        <v>271</v>
      </c>
      <c r="E772" s="6" t="s">
        <v>72</v>
      </c>
      <c r="F772" s="36">
        <v>0</v>
      </c>
      <c r="G772" s="36">
        <v>6.2274290238720829</v>
      </c>
      <c r="H772" s="36">
        <v>23.24108151761968</v>
      </c>
      <c r="I772" s="36">
        <v>46.482163035239353</v>
      </c>
      <c r="J772" s="36">
        <v>69.723244552859043</v>
      </c>
      <c r="K772" s="36">
        <v>86.736897046606657</v>
      </c>
      <c r="L772" s="36">
        <v>92.964326070478734</v>
      </c>
      <c r="M772" s="138" t="str">
        <f t="shared" si="12"/>
        <v>Changement d'usage des terres--Prairies productives_vers_Surfaces arables-kha-S1</v>
      </c>
      <c r="N772">
        <f>MATCH(M772,'[1]Données Agriculture'!$M:$M,FALSE)</f>
        <v>853</v>
      </c>
      <c r="O772" s="139"/>
    </row>
    <row r="773" spans="1:26" ht="14.25">
      <c r="A773" s="110" t="s">
        <v>455</v>
      </c>
      <c r="B773" s="110"/>
      <c r="C773" s="147" t="s">
        <v>467</v>
      </c>
      <c r="D773" s="174" t="s">
        <v>271</v>
      </c>
      <c r="E773" s="6" t="s">
        <v>72</v>
      </c>
      <c r="F773" s="36">
        <v>0</v>
      </c>
      <c r="G773" s="36">
        <v>3.0218031493136488</v>
      </c>
      <c r="H773" s="36">
        <v>11.277522883710184</v>
      </c>
      <c r="I773" s="36">
        <v>22.555045767420363</v>
      </c>
      <c r="J773" s="36">
        <v>33.832568651130551</v>
      </c>
      <c r="K773" s="36">
        <v>42.088288385527093</v>
      </c>
      <c r="L773" s="36">
        <v>45.110091534840741</v>
      </c>
      <c r="M773" s="138" t="str">
        <f t="shared" si="12"/>
        <v>Changement d'usage des terres--Prairies productives_vers_Surfaces artificialisées-kha-S1</v>
      </c>
      <c r="N773">
        <f>MATCH(M773,'[1]Données Agriculture'!$M:$M,FALSE)</f>
        <v>858</v>
      </c>
      <c r="O773" s="139"/>
      <c r="P773" s="109"/>
      <c r="Q773" s="109"/>
      <c r="R773" s="109"/>
      <c r="S773" s="109"/>
      <c r="T773" s="109"/>
      <c r="U773" s="109"/>
      <c r="V773" s="109"/>
      <c r="W773" s="109"/>
      <c r="X773" s="109"/>
      <c r="Y773" s="109"/>
      <c r="Z773" s="109"/>
    </row>
    <row r="774" spans="1:26" ht="14.25">
      <c r="A774" s="110" t="s">
        <v>455</v>
      </c>
      <c r="B774" s="110"/>
      <c r="C774" s="147" t="s">
        <v>469</v>
      </c>
      <c r="D774" s="174" t="s">
        <v>271</v>
      </c>
      <c r="E774" s="6" t="s">
        <v>72</v>
      </c>
      <c r="F774" s="36">
        <v>0</v>
      </c>
      <c r="G774" s="36">
        <v>0</v>
      </c>
      <c r="H774" s="36">
        <v>0</v>
      </c>
      <c r="I774" s="36">
        <v>0</v>
      </c>
      <c r="J774" s="36">
        <v>0</v>
      </c>
      <c r="K774" s="36">
        <v>0</v>
      </c>
      <c r="L774" s="36">
        <v>0</v>
      </c>
      <c r="M774" s="138" t="str">
        <f t="shared" si="12"/>
        <v>Changement d'usage des terres--Prairies productives_vers_Vignes-kha-S1</v>
      </c>
      <c r="N774">
        <f>MATCH(M774,'[1]Données Agriculture'!$M:$M,FALSE)</f>
        <v>863</v>
      </c>
      <c r="O774" s="139"/>
    </row>
    <row r="775" spans="1:26" ht="14.25">
      <c r="A775" s="110" t="s">
        <v>455</v>
      </c>
      <c r="B775" s="110"/>
      <c r="C775" s="147" t="s">
        <v>472</v>
      </c>
      <c r="D775" s="174" t="s">
        <v>271</v>
      </c>
      <c r="E775" s="6" t="s">
        <v>72</v>
      </c>
      <c r="F775" s="36">
        <v>1379.6058446730237</v>
      </c>
      <c r="G775" s="36">
        <v>1379.6058446730237</v>
      </c>
      <c r="H775" s="36">
        <v>1379.6058446730237</v>
      </c>
      <c r="I775" s="36">
        <v>1379.6058446730237</v>
      </c>
      <c r="J775" s="36">
        <v>1379.6058446730237</v>
      </c>
      <c r="K775" s="36">
        <v>1379.6058446730237</v>
      </c>
      <c r="L775" s="36">
        <v>1379.6058446730237</v>
      </c>
      <c r="M775" s="138" t="str">
        <f t="shared" si="12"/>
        <v>Changement d'usage des terres--STH peu productives_reste_STH peu productives-kha-S1</v>
      </c>
      <c r="N775">
        <f>MATCH(M775,'[1]Données Agriculture'!$M:$M,FALSE)</f>
        <v>868</v>
      </c>
      <c r="O775" s="139"/>
      <c r="P775" s="66"/>
    </row>
    <row r="776" spans="1:26" ht="14.25">
      <c r="A776" s="110" t="s">
        <v>455</v>
      </c>
      <c r="B776" s="110"/>
      <c r="C776" s="147" t="s">
        <v>475</v>
      </c>
      <c r="D776" s="174" t="s">
        <v>271</v>
      </c>
      <c r="E776" s="6" t="s">
        <v>72</v>
      </c>
      <c r="F776" s="36">
        <v>0</v>
      </c>
      <c r="G776" s="36">
        <v>1.868884653472479</v>
      </c>
      <c r="H776" s="36">
        <v>6.9747724802450479</v>
      </c>
      <c r="I776" s="36">
        <v>13.949544960490094</v>
      </c>
      <c r="J776" s="36">
        <v>20.924317440735145</v>
      </c>
      <c r="K776" s="36">
        <v>26.030205267507721</v>
      </c>
      <c r="L776" s="36">
        <v>27.899089920980199</v>
      </c>
      <c r="M776" s="138" t="str">
        <f t="shared" si="12"/>
        <v>Changement d'usage des terres--STH peu productives_vers_Autres surfaces-kha-S1</v>
      </c>
      <c r="N776">
        <f>MATCH(M776,'[1]Données Agriculture'!$M:$M,FALSE)</f>
        <v>873</v>
      </c>
      <c r="O776" s="139"/>
    </row>
    <row r="777" spans="1:26" ht="14.25">
      <c r="A777" s="110" t="s">
        <v>455</v>
      </c>
      <c r="B777" s="110"/>
      <c r="C777" s="147" t="s">
        <v>470</v>
      </c>
      <c r="D777" s="174" t="s">
        <v>271</v>
      </c>
      <c r="E777" s="6" t="s">
        <v>72</v>
      </c>
      <c r="F777" s="36">
        <v>0</v>
      </c>
      <c r="G777" s="36">
        <v>12.962498769279458</v>
      </c>
      <c r="H777" s="36">
        <v>48.376703999999989</v>
      </c>
      <c r="I777" s="36">
        <v>96.753407999999979</v>
      </c>
      <c r="J777" s="36">
        <v>145.130112</v>
      </c>
      <c r="K777" s="36">
        <v>180.54431723072057</v>
      </c>
      <c r="L777" s="36">
        <v>193.50681600000001</v>
      </c>
      <c r="M777" s="138" t="str">
        <f t="shared" si="12"/>
        <v>Changement d'usage des terres--STH peu productives_vers_Forêt-kha-S1</v>
      </c>
      <c r="N777">
        <f>MATCH(M777,'[1]Données Agriculture'!$M:$M,FALSE)</f>
        <v>878</v>
      </c>
      <c r="O777" s="139"/>
    </row>
    <row r="778" spans="1:26" ht="14.25">
      <c r="A778" s="110" t="s">
        <v>455</v>
      </c>
      <c r="B778" s="110"/>
      <c r="C778" s="147" t="s">
        <v>471</v>
      </c>
      <c r="D778" s="174" t="s">
        <v>271</v>
      </c>
      <c r="E778" s="6" t="s">
        <v>72</v>
      </c>
      <c r="F778" s="36">
        <v>0</v>
      </c>
      <c r="G778" s="36">
        <v>0.21604164615465765</v>
      </c>
      <c r="H778" s="36">
        <v>0.80627839999999984</v>
      </c>
      <c r="I778" s="36">
        <v>1.6125567999999997</v>
      </c>
      <c r="J778" s="36">
        <v>2.4188351999999997</v>
      </c>
      <c r="K778" s="36">
        <v>3.0090719538453428</v>
      </c>
      <c r="L778" s="36">
        <v>3.2251136000000002</v>
      </c>
      <c r="M778" s="138" t="str">
        <f t="shared" si="12"/>
        <v>Changement d'usage des terres--STH peu productives_vers_Prairies productives-kha-S1</v>
      </c>
      <c r="N778">
        <f>MATCH(M778,'[1]Données Agriculture'!$M:$M,FALSE)</f>
        <v>883</v>
      </c>
      <c r="O778" s="139"/>
    </row>
    <row r="779" spans="1:26" ht="14.25">
      <c r="A779" s="110" t="s">
        <v>455</v>
      </c>
      <c r="B779" s="110"/>
      <c r="C779" s="147" t="s">
        <v>473</v>
      </c>
      <c r="D779" s="174" t="s">
        <v>271</v>
      </c>
      <c r="E779" s="6" t="s">
        <v>72</v>
      </c>
      <c r="F779" s="36">
        <v>0</v>
      </c>
      <c r="G779" s="36">
        <v>0</v>
      </c>
      <c r="H779" s="36">
        <v>0</v>
      </c>
      <c r="I779" s="36">
        <v>0</v>
      </c>
      <c r="J779" s="36">
        <v>0</v>
      </c>
      <c r="K779" s="36">
        <v>0</v>
      </c>
      <c r="L779" s="36">
        <v>0</v>
      </c>
      <c r="M779" s="138" t="str">
        <f t="shared" si="12"/>
        <v>Changement d'usage des terres--STH peu productives_vers_Surfaces arables-kha-S1</v>
      </c>
      <c r="N779">
        <f>MATCH(M779,'[1]Données Agriculture'!$M:$M,FALSE)</f>
        <v>888</v>
      </c>
      <c r="O779" s="139"/>
    </row>
    <row r="780" spans="1:26" ht="14.25">
      <c r="A780" s="110" t="s">
        <v>455</v>
      </c>
      <c r="B780" s="110"/>
      <c r="C780" s="147" t="s">
        <v>474</v>
      </c>
      <c r="D780" s="174" t="s">
        <v>271</v>
      </c>
      <c r="E780" s="6" t="s">
        <v>72</v>
      </c>
      <c r="F780" s="36">
        <v>0</v>
      </c>
      <c r="G780" s="36">
        <v>0.55733002007386434</v>
      </c>
      <c r="H780" s="36">
        <v>2.0799839514990444</v>
      </c>
      <c r="I780" s="36">
        <v>4.1599679029980878</v>
      </c>
      <c r="J780" s="36">
        <v>6.2399518544971331</v>
      </c>
      <c r="K780" s="36">
        <v>7.7626057859223154</v>
      </c>
      <c r="L780" s="36">
        <v>8.3199358059961792</v>
      </c>
      <c r="M780" s="138" t="str">
        <f t="shared" si="12"/>
        <v>Changement d'usage des terres--STH peu productives_vers_Surfaces artificialisées-kha-S1</v>
      </c>
      <c r="N780">
        <f>MATCH(M780,'[1]Données Agriculture'!$M:$M,FALSE)</f>
        <v>893</v>
      </c>
      <c r="O780" s="139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 spans="1:26" ht="14.25">
      <c r="A781" s="110" t="s">
        <v>455</v>
      </c>
      <c r="B781" s="110"/>
      <c r="C781" s="147" t="s">
        <v>476</v>
      </c>
      <c r="D781" s="174" t="s">
        <v>271</v>
      </c>
      <c r="E781" s="6" t="s">
        <v>72</v>
      </c>
      <c r="F781" s="36">
        <v>0</v>
      </c>
      <c r="G781" s="36">
        <v>0</v>
      </c>
      <c r="H781" s="36">
        <v>0</v>
      </c>
      <c r="I781" s="36">
        <v>0</v>
      </c>
      <c r="J781" s="36">
        <v>0</v>
      </c>
      <c r="K781" s="36">
        <v>0</v>
      </c>
      <c r="L781" s="36">
        <v>0</v>
      </c>
      <c r="M781" s="138" t="str">
        <f t="shared" si="12"/>
        <v>Changement d'usage des terres--STH peu productives_vers_Vignes-kha-S1</v>
      </c>
      <c r="N781">
        <f>MATCH(M781,'[1]Données Agriculture'!$M:$M,FALSE)</f>
        <v>898</v>
      </c>
      <c r="O781" s="139"/>
    </row>
    <row r="782" spans="1:26" ht="14.25">
      <c r="A782" s="110" t="s">
        <v>455</v>
      </c>
      <c r="B782" s="110"/>
      <c r="C782" s="147" t="s">
        <v>510</v>
      </c>
      <c r="D782" s="174" t="s">
        <v>271</v>
      </c>
      <c r="E782" s="6" t="s">
        <v>72</v>
      </c>
      <c r="F782" s="36">
        <v>3631.7133400000039</v>
      </c>
      <c r="G782" s="36">
        <v>3652.2071594869199</v>
      </c>
      <c r="H782" s="36">
        <v>3708.197315566319</v>
      </c>
      <c r="I782" s="36">
        <v>3784.6812911326342</v>
      </c>
      <c r="J782" s="36">
        <v>3861.1652666989498</v>
      </c>
      <c r="K782" s="36">
        <v>3917.155422778349</v>
      </c>
      <c r="L782" s="36">
        <v>3937.649242265265</v>
      </c>
      <c r="M782" s="138" t="str">
        <f t="shared" si="12"/>
        <v>Changement d'usage des terres--Surface_vers_Autres surfaces-kha-S1</v>
      </c>
      <c r="N782">
        <f>MATCH(M782,'[1]Données Agriculture'!$M:$M,FALSE)</f>
        <v>903</v>
      </c>
      <c r="O782" s="139"/>
      <c r="P782" s="109"/>
    </row>
    <row r="783" spans="1:26" ht="14.25">
      <c r="A783" s="110" t="s">
        <v>455</v>
      </c>
      <c r="B783" s="110"/>
      <c r="C783" s="147" t="s">
        <v>505</v>
      </c>
      <c r="D783" s="174" t="s">
        <v>271</v>
      </c>
      <c r="E783" s="6" t="s">
        <v>72</v>
      </c>
      <c r="F783" s="36">
        <v>17489.472419999998</v>
      </c>
      <c r="G783" s="36">
        <v>17686.894921927094</v>
      </c>
      <c r="H783" s="36">
        <v>18226.263227749292</v>
      </c>
      <c r="I783" s="36">
        <v>18963.054035498582</v>
      </c>
      <c r="J783" s="36">
        <v>19699.844843247876</v>
      </c>
      <c r="K783" s="36">
        <v>20239.213149070074</v>
      </c>
      <c r="L783" s="36">
        <v>20436.63565099717</v>
      </c>
      <c r="M783" s="138" t="str">
        <f t="shared" si="12"/>
        <v>Changement d'usage des terres--Surface_vers_Forêt-kha-S1</v>
      </c>
      <c r="N783">
        <f>MATCH(M783,'[1]Données Agriculture'!$M:$M,FALSE)</f>
        <v>908</v>
      </c>
      <c r="O783" s="139"/>
    </row>
    <row r="784" spans="1:26" ht="14.25">
      <c r="A784" s="110" t="s">
        <v>455</v>
      </c>
      <c r="B784" s="110"/>
      <c r="C784" s="147" t="s">
        <v>506</v>
      </c>
      <c r="D784" s="174" t="s">
        <v>271</v>
      </c>
      <c r="E784" s="6" t="s">
        <v>72</v>
      </c>
      <c r="F784" s="36">
        <v>8743.1666000000005</v>
      </c>
      <c r="G784" s="36">
        <v>8628.4903617719465</v>
      </c>
      <c r="H784" s="36">
        <v>8315.1890525120289</v>
      </c>
      <c r="I784" s="36">
        <v>7887.2115050240591</v>
      </c>
      <c r="J784" s="36">
        <v>7459.2339575360875</v>
      </c>
      <c r="K784" s="36">
        <v>7145.9326482761708</v>
      </c>
      <c r="L784" s="36">
        <v>7031.2564100481168</v>
      </c>
      <c r="M784" s="138" t="str">
        <f t="shared" si="12"/>
        <v>Changement d'usage des terres--Surface_vers_Prairies productives-kha-S1</v>
      </c>
      <c r="N784">
        <f>MATCH(M784,'[1]Données Agriculture'!$M:$M,FALSE)</f>
        <v>913</v>
      </c>
      <c r="O784" s="139"/>
      <c r="P784" s="109"/>
    </row>
    <row r="785" spans="1:26" ht="14.25">
      <c r="A785" s="110" t="s">
        <v>455</v>
      </c>
      <c r="B785" s="110"/>
      <c r="C785" s="147" t="s">
        <v>507</v>
      </c>
      <c r="D785" s="174" t="s">
        <v>271</v>
      </c>
      <c r="E785" s="6" t="s">
        <v>72</v>
      </c>
      <c r="F785" s="36">
        <v>1612.5568000000001</v>
      </c>
      <c r="G785" s="36">
        <v>1610.3661381846196</v>
      </c>
      <c r="H785" s="36">
        <v>1604.3811388027987</v>
      </c>
      <c r="I785" s="36">
        <v>1596.205477605597</v>
      </c>
      <c r="J785" s="36">
        <v>1588.0298164083956</v>
      </c>
      <c r="K785" s="36">
        <v>1582.0448170265745</v>
      </c>
      <c r="L785" s="36">
        <v>1579.854155211194</v>
      </c>
      <c r="M785" s="138" t="str">
        <f t="shared" si="12"/>
        <v>Changement d'usage des terres--Surface_vers_STH peu productives-kha-S1</v>
      </c>
      <c r="N785">
        <f>MATCH(M785,'[1]Données Agriculture'!$M:$M,FALSE)</f>
        <v>918</v>
      </c>
      <c r="O785" s="139"/>
    </row>
    <row r="786" spans="1:26" ht="14.25">
      <c r="A786" s="110" t="s">
        <v>455</v>
      </c>
      <c r="B786" s="110"/>
      <c r="C786" s="147" t="s">
        <v>508</v>
      </c>
      <c r="D786" s="174" t="s">
        <v>271</v>
      </c>
      <c r="E786" s="6" t="s">
        <v>72</v>
      </c>
      <c r="F786" s="36">
        <v>0</v>
      </c>
      <c r="G786" s="36">
        <v>12.128796367869654</v>
      </c>
      <c r="H786" s="36">
        <v>45.265284279541447</v>
      </c>
      <c r="I786" s="36">
        <v>90.530568559086532</v>
      </c>
      <c r="J786" s="36">
        <v>135.79585283862798</v>
      </c>
      <c r="K786" s="36">
        <v>168.93234075030159</v>
      </c>
      <c r="L786" s="36">
        <v>181.06113711817125</v>
      </c>
      <c r="M786" s="138" t="str">
        <f t="shared" si="12"/>
        <v>Changement d'usage des terres--Surface_vers_Surfaces arables-kha-S1</v>
      </c>
      <c r="N786">
        <f>MATCH(M786,'[1]Données Agriculture'!$M:$M,FALSE)</f>
        <v>923</v>
      </c>
      <c r="O786" s="139"/>
    </row>
    <row r="787" spans="1:26" ht="14.25">
      <c r="A787" s="110" t="s">
        <v>455</v>
      </c>
      <c r="B787" s="110"/>
      <c r="C787" s="147" t="s">
        <v>509</v>
      </c>
      <c r="D787" s="174" t="s">
        <v>271</v>
      </c>
      <c r="E787" s="6" t="s">
        <v>72</v>
      </c>
      <c r="F787" s="36">
        <v>0</v>
      </c>
      <c r="G787" s="36">
        <v>12.128796367869654</v>
      </c>
      <c r="H787" s="36">
        <v>45.265284279541447</v>
      </c>
      <c r="I787" s="36">
        <v>90.530568559086532</v>
      </c>
      <c r="J787" s="36">
        <v>135.79585283862798</v>
      </c>
      <c r="K787" s="36">
        <v>168.93234075030159</v>
      </c>
      <c r="L787" s="36">
        <v>181.06113711817125</v>
      </c>
      <c r="M787" s="138" t="str">
        <f t="shared" si="12"/>
        <v>Changement d'usage des terres--Surface_vers_Surfaces artificialisées-kha-S1</v>
      </c>
      <c r="N787">
        <f>MATCH(M787,'[1]Données Agriculture'!$M:$M,FALSE)</f>
        <v>928</v>
      </c>
      <c r="O787" s="139"/>
      <c r="P787" s="109"/>
      <c r="Q787" s="109"/>
      <c r="R787" s="109"/>
      <c r="S787" s="109"/>
      <c r="T787" s="109"/>
      <c r="U787" s="109"/>
      <c r="V787" s="109"/>
      <c r="W787" s="109"/>
      <c r="X787" s="109"/>
      <c r="Y787" s="109"/>
      <c r="Z787" s="109"/>
    </row>
    <row r="788" spans="1:26" ht="14.25">
      <c r="A788" s="110" t="s">
        <v>455</v>
      </c>
      <c r="B788" s="110"/>
      <c r="C788" s="147" t="s">
        <v>511</v>
      </c>
      <c r="D788" s="174" t="s">
        <v>271</v>
      </c>
      <c r="E788" s="6" t="s">
        <v>72</v>
      </c>
      <c r="F788" s="36">
        <v>795.54579999999999</v>
      </c>
      <c r="G788" s="36">
        <v>780.41815897760841</v>
      </c>
      <c r="H788" s="36">
        <v>739.08867510577147</v>
      </c>
      <c r="I788" s="36">
        <v>682.63155021154284</v>
      </c>
      <c r="J788" s="36">
        <v>626.17442531731433</v>
      </c>
      <c r="K788" s="36">
        <v>584.84494144547728</v>
      </c>
      <c r="L788" s="36">
        <v>569.7173004230857</v>
      </c>
      <c r="M788" s="138" t="str">
        <f t="shared" si="12"/>
        <v>Changement d'usage des terres--Surface_vers_Vignes-kha-S1</v>
      </c>
      <c r="N788">
        <f>MATCH(M788,'[1]Données Agriculture'!$M:$M,FALSE)</f>
        <v>933</v>
      </c>
      <c r="O788" s="139"/>
    </row>
    <row r="789" spans="1:26" ht="14.25">
      <c r="A789" s="110" t="s">
        <v>455</v>
      </c>
      <c r="B789" s="110"/>
      <c r="C789" s="147" t="s">
        <v>480</v>
      </c>
      <c r="D789" s="174" t="s">
        <v>271</v>
      </c>
      <c r="E789" s="6" t="s">
        <v>72</v>
      </c>
      <c r="F789" s="36">
        <v>14015.734805229256</v>
      </c>
      <c r="G789" s="36">
        <v>14015.734805229256</v>
      </c>
      <c r="H789" s="36">
        <v>14015.734805229256</v>
      </c>
      <c r="I789" s="36">
        <v>14015.734805229256</v>
      </c>
      <c r="J789" s="36">
        <v>14015.734805229256</v>
      </c>
      <c r="K789" s="36">
        <v>14015.734805229256</v>
      </c>
      <c r="L789" s="36">
        <v>14015.734805229256</v>
      </c>
      <c r="M789" s="138" t="str">
        <f t="shared" si="12"/>
        <v>Changement d'usage des terres--Surfaces arables_reste_Surfaces arables-kha-S1</v>
      </c>
      <c r="N789">
        <f>MATCH(M789,'[1]Données Agriculture'!$M:$M,FALSE)</f>
        <v>938</v>
      </c>
      <c r="O789" s="139"/>
      <c r="P789" s="109"/>
      <c r="Q789" s="109"/>
      <c r="R789" s="109"/>
      <c r="S789" s="109"/>
      <c r="T789" s="109"/>
      <c r="U789" s="109"/>
      <c r="V789" s="109"/>
      <c r="W789" s="109"/>
      <c r="X789" s="109"/>
      <c r="Y789" s="109"/>
      <c r="Z789" s="109"/>
    </row>
    <row r="790" spans="1:26" ht="14.25">
      <c r="A790" s="110" t="s">
        <v>455</v>
      </c>
      <c r="B790" s="110"/>
      <c r="C790" s="147" t="s">
        <v>482</v>
      </c>
      <c r="D790" s="174" t="s">
        <v>271</v>
      </c>
      <c r="E790" s="6" t="s">
        <v>72</v>
      </c>
      <c r="F790" s="36">
        <v>0</v>
      </c>
      <c r="G790" s="36">
        <v>9.1383155563035157</v>
      </c>
      <c r="H790" s="36">
        <v>34.104657951721776</v>
      </c>
      <c r="I790" s="36">
        <v>68.209315903443539</v>
      </c>
      <c r="J790" s="36">
        <v>102.31397385516533</v>
      </c>
      <c r="K790" s="36">
        <v>127.28031625058362</v>
      </c>
      <c r="L790" s="36">
        <v>136.41863180688713</v>
      </c>
      <c r="M790" s="138" t="str">
        <f t="shared" si="12"/>
        <v>Changement d'usage des terres--Surfaces arables_vers_Autres surfaces-kha-S1</v>
      </c>
      <c r="N790">
        <f>MATCH(M790,'[1]Données Agriculture'!$M:$M,FALSE)</f>
        <v>943</v>
      </c>
      <c r="O790" s="139"/>
    </row>
    <row r="791" spans="1:26" ht="14.25">
      <c r="A791" s="110" t="s">
        <v>455</v>
      </c>
      <c r="B791" s="110"/>
      <c r="C791" s="147" t="s">
        <v>477</v>
      </c>
      <c r="D791" s="174" t="s">
        <v>271</v>
      </c>
      <c r="E791" s="6" t="s">
        <v>72</v>
      </c>
      <c r="F791" s="36">
        <v>0</v>
      </c>
      <c r="G791" s="36">
        <v>92.185160620783108</v>
      </c>
      <c r="H791" s="36">
        <v>344.03970314066038</v>
      </c>
      <c r="I791" s="36">
        <v>688.07940628132064</v>
      </c>
      <c r="J791" s="36">
        <v>1032.1191094219812</v>
      </c>
      <c r="K791" s="36">
        <v>1283.9736519418586</v>
      </c>
      <c r="L791" s="36">
        <v>1376.1588125626417</v>
      </c>
      <c r="M791" s="138" t="str">
        <f t="shared" si="12"/>
        <v>Changement d'usage des terres--Surfaces arables_vers_Forêt-kha-S1</v>
      </c>
      <c r="N791">
        <f>MATCH(M791,'[1]Données Agriculture'!$M:$M,FALSE)</f>
        <v>948</v>
      </c>
      <c r="O791" s="139"/>
      <c r="P791" s="105"/>
    </row>
    <row r="792" spans="1:26" ht="14.25">
      <c r="A792" s="110" t="s">
        <v>455</v>
      </c>
      <c r="B792" s="110"/>
      <c r="C792" s="147" t="s">
        <v>478</v>
      </c>
      <c r="D792" s="174" t="s">
        <v>271</v>
      </c>
      <c r="E792" s="6" t="s">
        <v>72</v>
      </c>
      <c r="F792" s="36">
        <v>0</v>
      </c>
      <c r="G792" s="36">
        <v>3.169147007863105</v>
      </c>
      <c r="H792" s="36">
        <v>11.827417649999996</v>
      </c>
      <c r="I792" s="36">
        <v>23.654835299999988</v>
      </c>
      <c r="J792" s="36">
        <v>35.482252949999989</v>
      </c>
      <c r="K792" s="36">
        <v>44.140523592136887</v>
      </c>
      <c r="L792" s="36">
        <v>47.30967059999999</v>
      </c>
      <c r="M792" s="138" t="str">
        <f t="shared" si="12"/>
        <v>Changement d'usage des terres--Surfaces arables_vers_Prairies productives-kha-S1</v>
      </c>
      <c r="N792">
        <f>MATCH(M792,'[1]Données Agriculture'!$M:$M,FALSE)</f>
        <v>953</v>
      </c>
      <c r="O792" s="139"/>
    </row>
    <row r="793" spans="1:26" ht="14.25">
      <c r="A793" s="110" t="s">
        <v>455</v>
      </c>
      <c r="B793" s="110"/>
      <c r="C793" s="147" t="s">
        <v>479</v>
      </c>
      <c r="D793" s="174" t="s">
        <v>271</v>
      </c>
      <c r="E793" s="6" t="s">
        <v>72</v>
      </c>
      <c r="F793" s="36">
        <v>0</v>
      </c>
      <c r="G793" s="36">
        <v>2.112764671908737</v>
      </c>
      <c r="H793" s="36">
        <v>7.8849450999999968</v>
      </c>
      <c r="I793" s="36">
        <v>15.769890199999992</v>
      </c>
      <c r="J793" s="36">
        <v>23.654835299999991</v>
      </c>
      <c r="K793" s="36">
        <v>29.427015728091259</v>
      </c>
      <c r="L793" s="36">
        <v>31.539780399999994</v>
      </c>
      <c r="M793" s="138" t="str">
        <f t="shared" si="12"/>
        <v>Changement d'usage des terres--Surfaces arables_vers_STH peu productives-kha-S1</v>
      </c>
      <c r="N793">
        <f>MATCH(M793,'[1]Données Agriculture'!$M:$M,FALSE)</f>
        <v>958</v>
      </c>
      <c r="O793" s="139"/>
      <c r="P793" s="109"/>
    </row>
    <row r="794" spans="1:26" ht="14.25">
      <c r="A794" s="110" t="s">
        <v>455</v>
      </c>
      <c r="B794" s="110"/>
      <c r="C794" s="147" t="s">
        <v>481</v>
      </c>
      <c r="D794" s="174" t="s">
        <v>271</v>
      </c>
      <c r="E794" s="6" t="s">
        <v>72</v>
      </c>
      <c r="F794" s="36">
        <v>0</v>
      </c>
      <c r="G794" s="36">
        <v>10.90074250002063</v>
      </c>
      <c r="H794" s="36">
        <v>40.682124850302387</v>
      </c>
      <c r="I794" s="36">
        <v>81.364249700604759</v>
      </c>
      <c r="J794" s="36">
        <v>122.04637455090716</v>
      </c>
      <c r="K794" s="36">
        <v>151.82775690118896</v>
      </c>
      <c r="L794" s="36">
        <v>162.72849940120958</v>
      </c>
      <c r="M794" s="138" t="str">
        <f t="shared" si="12"/>
        <v>Changement d'usage des terres--Surfaces arables_vers_Surfaces artificialisées-kha-S1</v>
      </c>
      <c r="N794">
        <f>MATCH(M794,'[1]Données Agriculture'!$M:$M,FALSE)</f>
        <v>963</v>
      </c>
      <c r="O794" s="139"/>
    </row>
    <row r="795" spans="1:26" ht="14.25">
      <c r="A795" s="110" t="s">
        <v>455</v>
      </c>
      <c r="B795" s="110"/>
      <c r="C795" s="147" t="s">
        <v>483</v>
      </c>
      <c r="D795" s="174" t="s">
        <v>271</v>
      </c>
      <c r="E795" s="6" t="s">
        <v>72</v>
      </c>
      <c r="F795" s="36">
        <v>0</v>
      </c>
      <c r="G795" s="36">
        <v>0</v>
      </c>
      <c r="H795" s="36">
        <v>0</v>
      </c>
      <c r="I795" s="36">
        <v>0</v>
      </c>
      <c r="J795" s="36">
        <v>0</v>
      </c>
      <c r="K795" s="36">
        <v>0</v>
      </c>
      <c r="L795" s="36">
        <v>0</v>
      </c>
      <c r="M795" s="138" t="str">
        <f t="shared" si="12"/>
        <v>Changement d'usage des terres--Surfaces arables_vers_Vignes-kha-S1</v>
      </c>
      <c r="N795">
        <f>MATCH(M795,'[1]Données Agriculture'!$M:$M,FALSE)</f>
        <v>968</v>
      </c>
      <c r="O795" s="139"/>
    </row>
    <row r="796" spans="1:26" ht="14.25">
      <c r="A796" s="110" t="s">
        <v>455</v>
      </c>
      <c r="B796" s="110"/>
      <c r="C796" s="147" t="s">
        <v>488</v>
      </c>
      <c r="D796" s="174" t="s">
        <v>271</v>
      </c>
      <c r="E796" s="6" t="s">
        <v>72</v>
      </c>
      <c r="F796" s="36">
        <v>5079.5864321218523</v>
      </c>
      <c r="G796" s="36">
        <v>5079.5864321218523</v>
      </c>
      <c r="H796" s="36">
        <v>5079.5864321218523</v>
      </c>
      <c r="I796" s="36">
        <v>5079.5864321218523</v>
      </c>
      <c r="J796" s="36">
        <v>5079.5864321218523</v>
      </c>
      <c r="K796" s="36">
        <v>5079.5864321218523</v>
      </c>
      <c r="L796" s="36">
        <v>5079.5864321218523</v>
      </c>
      <c r="M796" s="138" t="str">
        <f t="shared" si="12"/>
        <v>Changement d'usage des terres--Surfaces artificialisées_reste_Surfaces artificialisées-kha-S1</v>
      </c>
      <c r="N796">
        <f>MATCH(M796,'[1]Données Agriculture'!$M:$M,FALSE)</f>
        <v>973</v>
      </c>
      <c r="O796" s="139"/>
      <c r="P796" s="105"/>
      <c r="Q796" s="105"/>
      <c r="R796" s="105"/>
      <c r="S796" s="105"/>
      <c r="T796" s="105"/>
      <c r="U796" s="105"/>
      <c r="V796" s="105"/>
      <c r="W796" s="105"/>
      <c r="X796" s="105"/>
      <c r="Y796" s="105"/>
      <c r="Z796" s="105"/>
    </row>
    <row r="797" spans="1:26" ht="14.25">
      <c r="A797" s="110" t="s">
        <v>455</v>
      </c>
      <c r="B797" s="110"/>
      <c r="C797" s="147" t="s">
        <v>489</v>
      </c>
      <c r="D797" s="174" t="s">
        <v>271</v>
      </c>
      <c r="E797" s="6" t="s">
        <v>72</v>
      </c>
      <c r="F797" s="36">
        <v>0</v>
      </c>
      <c r="G797" s="36">
        <v>2.9767041346292893</v>
      </c>
      <c r="H797" s="36">
        <v>11.109211069536858</v>
      </c>
      <c r="I797" s="36">
        <v>22.218422139073713</v>
      </c>
      <c r="J797" s="36">
        <v>33.327633208610578</v>
      </c>
      <c r="K797" s="36">
        <v>41.460140143518153</v>
      </c>
      <c r="L797" s="36">
        <v>44.43684427814744</v>
      </c>
      <c r="M797" s="138" t="str">
        <f t="shared" si="12"/>
        <v>Changement d'usage des terres--Surfaces artificialisées_vers_Autres surfaces-kha-S1</v>
      </c>
      <c r="N797">
        <f>MATCH(M797,'[1]Données Agriculture'!$M:$M,FALSE)</f>
        <v>978</v>
      </c>
      <c r="O797" s="139"/>
    </row>
    <row r="798" spans="1:26" ht="14.25">
      <c r="A798" s="110" t="s">
        <v>455</v>
      </c>
      <c r="B798" s="110"/>
      <c r="C798" s="147" t="s">
        <v>484</v>
      </c>
      <c r="D798" s="174" t="s">
        <v>271</v>
      </c>
      <c r="E798" s="6" t="s">
        <v>72</v>
      </c>
      <c r="F798" s="36">
        <v>0</v>
      </c>
      <c r="G798" s="36">
        <v>0.51615710485325372</v>
      </c>
      <c r="H798" s="36">
        <v>1.9263245399999995</v>
      </c>
      <c r="I798" s="36">
        <v>3.8526490799999986</v>
      </c>
      <c r="J798" s="36">
        <v>5.7789736199999995</v>
      </c>
      <c r="K798" s="36">
        <v>7.189141055146747</v>
      </c>
      <c r="L798" s="36">
        <v>7.7052981599999999</v>
      </c>
      <c r="M798" s="138" t="str">
        <f t="shared" si="12"/>
        <v>Changement d'usage des terres--Surfaces artificialisées_vers_Forêt-kha-S1</v>
      </c>
      <c r="N798">
        <f>MATCH(M798,'[1]Données Agriculture'!$M:$M,FALSE)</f>
        <v>983</v>
      </c>
      <c r="O798" s="139"/>
      <c r="P798" s="109"/>
      <c r="Q798" s="109"/>
      <c r="R798" s="109"/>
      <c r="S798" s="109"/>
      <c r="T798" s="109"/>
      <c r="U798" s="109"/>
      <c r="V798" s="109"/>
      <c r="W798" s="109"/>
      <c r="X798" s="109"/>
      <c r="Y798" s="109"/>
      <c r="Z798" s="109"/>
    </row>
    <row r="799" spans="1:26" ht="14.25">
      <c r="A799" s="110" t="s">
        <v>455</v>
      </c>
      <c r="B799" s="110"/>
      <c r="C799" s="147" t="s">
        <v>485</v>
      </c>
      <c r="D799" s="174" t="s">
        <v>271</v>
      </c>
      <c r="E799" s="6" t="s">
        <v>72</v>
      </c>
      <c r="F799" s="36">
        <v>0</v>
      </c>
      <c r="G799" s="36">
        <v>0</v>
      </c>
      <c r="H799" s="36">
        <v>0</v>
      </c>
      <c r="I799" s="36">
        <v>0</v>
      </c>
      <c r="J799" s="36">
        <v>0</v>
      </c>
      <c r="K799" s="36">
        <v>0</v>
      </c>
      <c r="L799" s="36">
        <v>0</v>
      </c>
      <c r="M799" s="138" t="str">
        <f t="shared" si="12"/>
        <v>Changement d'usage des terres--Surfaces artificialisées_vers_Prairies productives-kha-S1</v>
      </c>
      <c r="N799">
        <f>MATCH(M799,'[1]Données Agriculture'!$M:$M,FALSE)</f>
        <v>988</v>
      </c>
      <c r="O799" s="139"/>
    </row>
    <row r="800" spans="1:26" ht="14.25">
      <c r="A800" s="110" t="s">
        <v>455</v>
      </c>
      <c r="B800" s="110"/>
      <c r="C800" s="147" t="s">
        <v>486</v>
      </c>
      <c r="D800" s="174" t="s">
        <v>271</v>
      </c>
      <c r="E800" s="6" t="s">
        <v>72</v>
      </c>
      <c r="F800" s="36">
        <v>0</v>
      </c>
      <c r="G800" s="36">
        <v>0.34410473656883578</v>
      </c>
      <c r="H800" s="36">
        <v>1.2842163599999996</v>
      </c>
      <c r="I800" s="36">
        <v>2.5684327199999988</v>
      </c>
      <c r="J800" s="36">
        <v>3.8526490799999991</v>
      </c>
      <c r="K800" s="36">
        <v>4.7927607034311634</v>
      </c>
      <c r="L800" s="36">
        <v>5.1368654399999993</v>
      </c>
      <c r="M800" s="138" t="str">
        <f t="shared" si="12"/>
        <v>Changement d'usage des terres--Surfaces artificialisées_vers_STH peu productives-kha-S1</v>
      </c>
      <c r="N800">
        <f>MATCH(M800,'[1]Données Agriculture'!$M:$M,FALSE)</f>
        <v>993</v>
      </c>
      <c r="O800" s="139"/>
      <c r="P800" s="66"/>
    </row>
    <row r="801" spans="1:26" ht="14.25">
      <c r="A801" s="110" t="s">
        <v>455</v>
      </c>
      <c r="B801" s="110"/>
      <c r="C801" s="147" t="s">
        <v>487</v>
      </c>
      <c r="D801" s="174" t="s">
        <v>271</v>
      </c>
      <c r="E801" s="6" t="s">
        <v>72</v>
      </c>
      <c r="F801" s="36">
        <v>0</v>
      </c>
      <c r="G801" s="36">
        <v>0</v>
      </c>
      <c r="H801" s="36">
        <v>0</v>
      </c>
      <c r="I801" s="36">
        <v>0</v>
      </c>
      <c r="J801" s="36">
        <v>0</v>
      </c>
      <c r="K801" s="36">
        <v>0</v>
      </c>
      <c r="L801" s="36">
        <v>0</v>
      </c>
      <c r="M801" s="138" t="str">
        <f t="shared" si="12"/>
        <v>Changement d'usage des terres--Surfaces artificialisées_vers_Surfaces arables-kha-S1</v>
      </c>
      <c r="N801">
        <f>MATCH(M801,'[1]Données Agriculture'!$M:$M,FALSE)</f>
        <v>998</v>
      </c>
      <c r="O801" s="139"/>
    </row>
    <row r="802" spans="1:26" ht="14.25">
      <c r="A802" s="110" t="s">
        <v>455</v>
      </c>
      <c r="B802" s="110"/>
      <c r="C802" s="147" t="s">
        <v>490</v>
      </c>
      <c r="D802" s="174" t="s">
        <v>271</v>
      </c>
      <c r="E802" s="6" t="s">
        <v>72</v>
      </c>
      <c r="F802" s="36">
        <v>0</v>
      </c>
      <c r="G802" s="36">
        <v>0</v>
      </c>
      <c r="H802" s="36">
        <v>0</v>
      </c>
      <c r="I802" s="36">
        <v>0</v>
      </c>
      <c r="J802" s="36">
        <v>0</v>
      </c>
      <c r="K802" s="36">
        <v>0</v>
      </c>
      <c r="L802" s="36">
        <v>0</v>
      </c>
      <c r="M802" s="138" t="str">
        <f t="shared" si="12"/>
        <v>Changement d'usage des terres--Surfaces artificialisées_vers_Vignes-kha-S1</v>
      </c>
      <c r="N802">
        <f>MATCH(M802,'[1]Données Agriculture'!$M:$M,FALSE)</f>
        <v>1003</v>
      </c>
      <c r="O802" s="139"/>
    </row>
    <row r="803" spans="1:26" ht="14.25">
      <c r="A803" s="110" t="s">
        <v>455</v>
      </c>
      <c r="B803" s="110"/>
      <c r="C803" s="147" t="s">
        <v>504</v>
      </c>
      <c r="D803" s="174" t="s">
        <v>271</v>
      </c>
      <c r="E803" s="6" t="s">
        <v>72</v>
      </c>
      <c r="F803" s="36">
        <v>569.7173004230857</v>
      </c>
      <c r="G803" s="36">
        <v>569.7173004230857</v>
      </c>
      <c r="H803" s="36">
        <v>569.7173004230857</v>
      </c>
      <c r="I803" s="36">
        <v>569.7173004230857</v>
      </c>
      <c r="J803" s="36">
        <v>569.7173004230857</v>
      </c>
      <c r="K803" s="36">
        <v>569.7173004230857</v>
      </c>
      <c r="L803" s="36">
        <v>569.7173004230857</v>
      </c>
      <c r="M803" s="138" t="str">
        <f t="shared" si="12"/>
        <v>Changement d'usage des terres--Vignes_reste_Vignes-kha-S1</v>
      </c>
      <c r="N803">
        <f>MATCH(M803,'[1]Données Agriculture'!$M:$M,FALSE)</f>
        <v>1008</v>
      </c>
      <c r="O803" s="139"/>
    </row>
    <row r="804" spans="1:26" ht="14.25">
      <c r="A804" s="110" t="s">
        <v>455</v>
      </c>
      <c r="B804" s="110"/>
      <c r="C804" s="147" t="s">
        <v>503</v>
      </c>
      <c r="D804" s="174" t="s">
        <v>271</v>
      </c>
      <c r="E804" s="6" t="s">
        <v>72</v>
      </c>
      <c r="F804" s="36">
        <v>0</v>
      </c>
      <c r="G804" s="36">
        <v>7.563820511195777</v>
      </c>
      <c r="H804" s="36">
        <v>28.228562447114243</v>
      </c>
      <c r="I804" s="36">
        <v>56.457124894228478</v>
      </c>
      <c r="J804" s="36">
        <v>84.685687341342742</v>
      </c>
      <c r="K804" s="36">
        <v>105.35042927726123</v>
      </c>
      <c r="L804" s="36">
        <v>112.914249788457</v>
      </c>
      <c r="M804" s="138" t="str">
        <f t="shared" si="12"/>
        <v>Changement d'usage des terres--Vignes_vers_Autres surfaces-kha-S1</v>
      </c>
      <c r="N804">
        <f>MATCH(M804,'[1]Données Agriculture'!$M:$M,FALSE)</f>
        <v>1013</v>
      </c>
      <c r="O804" s="139"/>
    </row>
    <row r="805" spans="1:26" ht="14.25">
      <c r="A805" s="110" t="s">
        <v>455</v>
      </c>
      <c r="B805" s="110"/>
      <c r="C805" s="147" t="s">
        <v>498</v>
      </c>
      <c r="D805" s="174" t="s">
        <v>271</v>
      </c>
      <c r="E805" s="6" t="s">
        <v>72</v>
      </c>
      <c r="F805" s="36">
        <v>0</v>
      </c>
      <c r="G805" s="36">
        <v>1.5127641022391571</v>
      </c>
      <c r="H805" s="36">
        <v>5.6457124894228556</v>
      </c>
      <c r="I805" s="36">
        <v>11.29142497884571</v>
      </c>
      <c r="J805" s="36">
        <v>16.937137468268567</v>
      </c>
      <c r="K805" s="36">
        <v>21.07008585545227</v>
      </c>
      <c r="L805" s="36">
        <v>22.582849957691426</v>
      </c>
      <c r="M805" s="138" t="str">
        <f t="shared" si="12"/>
        <v>Changement d'usage des terres--Vignes_vers_Forêt-kha-S1</v>
      </c>
      <c r="N805">
        <f>MATCH(M805,'[1]Données Agriculture'!$M:$M,FALSE)</f>
        <v>1018</v>
      </c>
      <c r="O805" s="139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 spans="1:26" ht="14.25">
      <c r="A806" s="110" t="s">
        <v>455</v>
      </c>
      <c r="B806" s="110"/>
      <c r="C806" s="147" t="s">
        <v>499</v>
      </c>
      <c r="D806" s="174" t="s">
        <v>271</v>
      </c>
      <c r="E806" s="6" t="s">
        <v>72</v>
      </c>
      <c r="F806" s="36">
        <v>0</v>
      </c>
      <c r="G806" s="36">
        <v>1.5127641022391571</v>
      </c>
      <c r="H806" s="36">
        <v>5.6457124894228556</v>
      </c>
      <c r="I806" s="36">
        <v>11.29142497884571</v>
      </c>
      <c r="J806" s="36">
        <v>16.937137468268567</v>
      </c>
      <c r="K806" s="36">
        <v>21.07008585545227</v>
      </c>
      <c r="L806" s="36">
        <v>22.582849957691426</v>
      </c>
      <c r="M806" s="138" t="str">
        <f t="shared" si="12"/>
        <v>Changement d'usage des terres--Vignes_vers_Prairies productives-kha-S1</v>
      </c>
      <c r="N806">
        <f>MATCH(M806,'[1]Données Agriculture'!$M:$M,FALSE)</f>
        <v>1023</v>
      </c>
      <c r="O806" s="139"/>
    </row>
    <row r="807" spans="1:26" ht="14.25">
      <c r="A807" s="110" t="s">
        <v>455</v>
      </c>
      <c r="B807" s="110"/>
      <c r="C807" s="147" t="s">
        <v>500</v>
      </c>
      <c r="D807" s="174" t="s">
        <v>271</v>
      </c>
      <c r="E807" s="6" t="s">
        <v>72</v>
      </c>
      <c r="F807" s="36">
        <v>0</v>
      </c>
      <c r="G807" s="36">
        <v>1.5127641022391571</v>
      </c>
      <c r="H807" s="36">
        <v>5.6457124894228556</v>
      </c>
      <c r="I807" s="36">
        <v>11.29142497884571</v>
      </c>
      <c r="J807" s="36">
        <v>16.937137468268567</v>
      </c>
      <c r="K807" s="36">
        <v>21.07008585545227</v>
      </c>
      <c r="L807" s="36">
        <v>22.582849957691426</v>
      </c>
      <c r="M807" s="138" t="str">
        <f t="shared" si="12"/>
        <v>Changement d'usage des terres--Vignes_vers_STH peu productives-kha-S1</v>
      </c>
      <c r="N807">
        <f>MATCH(M807,'[1]Données Agriculture'!$M:$M,FALSE)</f>
        <v>1028</v>
      </c>
      <c r="O807" s="139"/>
      <c r="P807" s="109"/>
    </row>
    <row r="808" spans="1:26" ht="14.25">
      <c r="A808" s="110" t="s">
        <v>455</v>
      </c>
      <c r="B808" s="110"/>
      <c r="C808" s="147" t="s">
        <v>501</v>
      </c>
      <c r="D808" s="174" t="s">
        <v>271</v>
      </c>
      <c r="E808" s="6" t="s">
        <v>72</v>
      </c>
      <c r="F808" s="36">
        <v>0</v>
      </c>
      <c r="G808" s="36">
        <v>1.5127641022391571</v>
      </c>
      <c r="H808" s="36">
        <v>5.6457124894228556</v>
      </c>
      <c r="I808" s="36">
        <v>11.29142497884571</v>
      </c>
      <c r="J808" s="36">
        <v>16.937137468268567</v>
      </c>
      <c r="K808" s="36">
        <v>21.07008585545227</v>
      </c>
      <c r="L808" s="36">
        <v>22.582849957691426</v>
      </c>
      <c r="M808" s="138" t="str">
        <f t="shared" si="12"/>
        <v>Changement d'usage des terres--Vignes_vers_Surfaces arables-kha-S1</v>
      </c>
      <c r="N808">
        <f>MATCH(M808,'[1]Données Agriculture'!$M:$M,FALSE)</f>
        <v>1033</v>
      </c>
      <c r="O808" s="139"/>
    </row>
    <row r="809" spans="1:26" ht="14.25">
      <c r="A809" s="110" t="s">
        <v>455</v>
      </c>
      <c r="B809" s="110"/>
      <c r="C809" s="147" t="s">
        <v>502</v>
      </c>
      <c r="D809" s="174" t="s">
        <v>271</v>
      </c>
      <c r="E809" s="6" t="s">
        <v>72</v>
      </c>
      <c r="F809" s="36">
        <v>0</v>
      </c>
      <c r="G809" s="36">
        <v>1.5127641022391571</v>
      </c>
      <c r="H809" s="36">
        <v>5.6457124894228556</v>
      </c>
      <c r="I809" s="36">
        <v>11.29142497884571</v>
      </c>
      <c r="J809" s="36">
        <v>16.937137468268567</v>
      </c>
      <c r="K809" s="36">
        <v>21.07008585545227</v>
      </c>
      <c r="L809" s="36">
        <v>22.582849957691426</v>
      </c>
      <c r="M809" s="138" t="str">
        <f t="shared" si="12"/>
        <v>Changement d'usage des terres--Vignes_vers_Surfaces artificialisées-kha-S1</v>
      </c>
      <c r="N809">
        <f>MATCH(M809,'[1]Données Agriculture'!$M:$M,FALSE)</f>
        <v>1038</v>
      </c>
      <c r="O809" s="139"/>
      <c r="P809" s="109"/>
    </row>
    <row r="810" spans="1:26" ht="14.25">
      <c r="A810" s="110" t="s">
        <v>112</v>
      </c>
      <c r="B810" s="110" t="s">
        <v>113</v>
      </c>
      <c r="C810" s="151" t="s">
        <v>658</v>
      </c>
      <c r="D810" s="175" t="s">
        <v>115</v>
      </c>
      <c r="E810" s="6" t="s">
        <v>72</v>
      </c>
      <c r="F810" s="8">
        <v>145.64910800000001</v>
      </c>
      <c r="G810" s="8">
        <v>549.90733174674301</v>
      </c>
      <c r="H810" s="8">
        <v>1463.7735354000001</v>
      </c>
      <c r="I810" s="8">
        <v>2261.2024016999999</v>
      </c>
      <c r="J810" s="8">
        <v>2537.9357068999998</v>
      </c>
      <c r="K810" s="8">
        <v>2410.4107883532565</v>
      </c>
      <c r="L810" s="8">
        <v>2293.9734509999998</v>
      </c>
      <c r="M810" s="138" t="str">
        <f t="shared" si="12"/>
        <v>Cheptels-Productions Animales-dont porc bio-Milliers effectifs-S1</v>
      </c>
      <c r="N810" t="e">
        <f>MATCH(M810,'[1]Données Agriculture'!$M:$M,FALSE)</f>
        <v>#N/A</v>
      </c>
      <c r="O810" s="139"/>
    </row>
    <row r="811" spans="1:26" ht="14.25">
      <c r="A811" s="110" t="s">
        <v>112</v>
      </c>
      <c r="B811" s="110" t="s">
        <v>113</v>
      </c>
      <c r="C811" s="151" t="s">
        <v>656</v>
      </c>
      <c r="D811" s="175" t="s">
        <v>115</v>
      </c>
      <c r="E811" s="6" t="s">
        <v>72</v>
      </c>
      <c r="F811" s="8">
        <v>6991.1571840000006</v>
      </c>
      <c r="G811" s="8">
        <v>6238.8226929970406</v>
      </c>
      <c r="H811" s="8">
        <v>4391.3206061999999</v>
      </c>
      <c r="I811" s="8">
        <v>2359.5155496000011</v>
      </c>
      <c r="J811" s="8">
        <v>895.74201420000043</v>
      </c>
      <c r="K811" s="8">
        <v>184.30296980296006</v>
      </c>
      <c r="L811" s="8">
        <v>0</v>
      </c>
      <c r="M811" s="138" t="str">
        <f t="shared" si="12"/>
        <v>Cheptels-Productions Animales-dont porc conventionnel-Milliers effectifs-S1</v>
      </c>
      <c r="N811" t="e">
        <f>MATCH(M811,'[1]Données Agriculture'!$M:$M,FALSE)</f>
        <v>#N/A</v>
      </c>
      <c r="O811" s="139"/>
    </row>
    <row r="812" spans="1:26" ht="14.25">
      <c r="A812" s="110" t="s">
        <v>112</v>
      </c>
      <c r="B812" s="110" t="s">
        <v>113</v>
      </c>
      <c r="C812" s="151" t="s">
        <v>657</v>
      </c>
      <c r="D812" s="175" t="s">
        <v>115</v>
      </c>
      <c r="E812" s="6" t="s">
        <v>72</v>
      </c>
      <c r="F812" s="8">
        <v>145.64910800000001</v>
      </c>
      <c r="G812" s="8">
        <v>176.63456821254627</v>
      </c>
      <c r="H812" s="8">
        <v>243.96225589999997</v>
      </c>
      <c r="I812" s="8">
        <v>294.93944369999997</v>
      </c>
      <c r="J812" s="8">
        <v>298.58067139999997</v>
      </c>
      <c r="K812" s="8">
        <v>271.23643888745369</v>
      </c>
      <c r="L812" s="8">
        <v>254.88593899999998</v>
      </c>
      <c r="M812" s="138" t="str">
        <f t="shared" si="12"/>
        <v>Cheptels-Productions Animales-dont porc label-Milliers effectifs-S1</v>
      </c>
      <c r="N812" t="e">
        <f>MATCH(M812,'[1]Données Agriculture'!$M:$M,FALSE)</f>
        <v>#N/A</v>
      </c>
      <c r="O812" s="139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 spans="1:26" ht="14.25">
      <c r="A813" s="110" t="s">
        <v>112</v>
      </c>
      <c r="B813" s="110" t="s">
        <v>113</v>
      </c>
      <c r="C813" s="151" t="s">
        <v>120</v>
      </c>
      <c r="D813" s="175" t="s">
        <v>115</v>
      </c>
      <c r="E813" s="6" t="s">
        <v>72</v>
      </c>
      <c r="F813" s="8">
        <v>44576.34</v>
      </c>
      <c r="G813" s="8">
        <v>40754.485048866205</v>
      </c>
      <c r="H813" s="8">
        <v>30924.835875000001</v>
      </c>
      <c r="I813" s="8">
        <v>18944.944500000009</v>
      </c>
      <c r="J813" s="8">
        <v>8636.6658750000042</v>
      </c>
      <c r="K813" s="8">
        <v>2150.2422011337831</v>
      </c>
      <c r="L813" s="8">
        <v>0</v>
      </c>
      <c r="M813" s="138" t="str">
        <f t="shared" si="12"/>
        <v>Cheptels-Productions Animales-dont poulet export-Milliers effectifs-S1</v>
      </c>
      <c r="N813">
        <f>MATCH(M813,'[1]Données Agriculture'!$M:$M,FALSE)</f>
        <v>1058</v>
      </c>
      <c r="O813" s="139"/>
    </row>
    <row r="814" spans="1:26" ht="14.25">
      <c r="A814" s="110" t="s">
        <v>112</v>
      </c>
      <c r="B814" s="110" t="s">
        <v>113</v>
      </c>
      <c r="C814" s="151" t="s">
        <v>117</v>
      </c>
      <c r="D814" s="175" t="s">
        <v>115</v>
      </c>
      <c r="E814" s="6" t="s">
        <v>72</v>
      </c>
      <c r="F814" s="8">
        <v>56463.363999999994</v>
      </c>
      <c r="G814" s="8">
        <v>51622.347728563866</v>
      </c>
      <c r="H814" s="8">
        <v>39171.458775000006</v>
      </c>
      <c r="I814" s="8">
        <v>23996.929700000008</v>
      </c>
      <c r="J814" s="8">
        <v>10939.776775000004</v>
      </c>
      <c r="K814" s="8">
        <v>2723.6401214361299</v>
      </c>
      <c r="L814" s="8">
        <v>0</v>
      </c>
      <c r="M814" s="138" t="str">
        <f t="shared" si="12"/>
        <v>Cheptels-Productions Animales-dont poulet standard-Milliers effectifs-S1</v>
      </c>
      <c r="N814">
        <f>MATCH(M814,'[1]Données Agriculture'!$M:$M,FALSE)</f>
        <v>1063</v>
      </c>
      <c r="O814" s="139"/>
      <c r="P814" s="109"/>
      <c r="Q814" s="109"/>
      <c r="R814" s="109"/>
      <c r="S814" s="109"/>
      <c r="T814" s="109"/>
      <c r="U814" s="109"/>
      <c r="V814" s="109"/>
      <c r="W814" s="109"/>
      <c r="X814" s="109"/>
      <c r="Y814" s="109"/>
      <c r="Z814" s="109"/>
    </row>
    <row r="815" spans="1:26" ht="14.25">
      <c r="A815" s="110" t="s">
        <v>112</v>
      </c>
      <c r="B815" s="110" t="s">
        <v>113</v>
      </c>
      <c r="C815" s="151" t="s">
        <v>119</v>
      </c>
      <c r="D815" s="175" t="s">
        <v>115</v>
      </c>
      <c r="E815" s="6" t="s">
        <v>72</v>
      </c>
      <c r="F815" s="8">
        <v>10401.146000000001</v>
      </c>
      <c r="G815" s="8">
        <v>18287.500979616398</v>
      </c>
      <c r="H815" s="8">
        <v>38140.630912499997</v>
      </c>
      <c r="I815" s="8">
        <v>61255.320549999997</v>
      </c>
      <c r="J815" s="8">
        <v>79745.214912499985</v>
      </c>
      <c r="K815" s="8">
        <v>90348.754295383595</v>
      </c>
      <c r="L815" s="8">
        <v>93610.314000000013</v>
      </c>
      <c r="M815" s="138" t="str">
        <f t="shared" si="12"/>
        <v>Cheptels-Productions Animales-dont poulets bio-Milliers effectifs-S1</v>
      </c>
      <c r="N815">
        <f>MATCH(M815,'[1]Données Agriculture'!$M:$M,FALSE)</f>
        <v>1068</v>
      </c>
      <c r="O815" s="139"/>
    </row>
    <row r="816" spans="1:26" ht="14.25">
      <c r="A816" s="110" t="s">
        <v>112</v>
      </c>
      <c r="B816" s="110" t="s">
        <v>113</v>
      </c>
      <c r="C816" s="151" t="s">
        <v>118</v>
      </c>
      <c r="D816" s="175" t="s">
        <v>115</v>
      </c>
      <c r="E816" s="6" t="s">
        <v>72</v>
      </c>
      <c r="F816" s="8">
        <v>37146.949999999997</v>
      </c>
      <c r="G816" s="8">
        <v>34937.417666819725</v>
      </c>
      <c r="H816" s="8">
        <v>29206.789437500003</v>
      </c>
      <c r="I816" s="8">
        <v>22102.435250000002</v>
      </c>
      <c r="J816" s="8">
        <v>15833.887437500001</v>
      </c>
      <c r="K816" s="8">
        <v>11774.871958180272</v>
      </c>
      <c r="L816" s="8">
        <v>10401.146000000001</v>
      </c>
      <c r="M816" s="138" t="str">
        <f t="shared" si="12"/>
        <v>Cheptels-Productions Animales-dont poulets label-Milliers effectifs-S1</v>
      </c>
      <c r="N816">
        <f>MATCH(M816,'[1]Données Agriculture'!$M:$M,FALSE)</f>
        <v>1073</v>
      </c>
      <c r="O816" s="139"/>
      <c r="P816" s="105"/>
    </row>
    <row r="817" spans="1:26" ht="14.25">
      <c r="A817" s="110" t="s">
        <v>112</v>
      </c>
      <c r="B817" s="110" t="s">
        <v>113</v>
      </c>
      <c r="C817" s="151" t="s">
        <v>660</v>
      </c>
      <c r="D817" s="175" t="s">
        <v>131</v>
      </c>
      <c r="E817" s="6" t="s">
        <v>72</v>
      </c>
      <c r="F817" s="8">
        <v>15739.408585425965</v>
      </c>
      <c r="G817" s="8">
        <v>15084.464241315136</v>
      </c>
      <c r="H817" s="8">
        <v>13366.236158913598</v>
      </c>
      <c r="I817" s="8">
        <v>11180.237070230174</v>
      </c>
      <c r="J817" s="8">
        <v>9179.5069315444434</v>
      </c>
      <c r="K817" s="8">
        <v>7832.043785786168</v>
      </c>
      <c r="L817" s="8">
        <v>7363.1197469999988</v>
      </c>
      <c r="M817" s="138" t="str">
        <f t="shared" si="12"/>
        <v>Cheptels-Productions Animales-dont lait système intermédiaire-Millions de litres-S1</v>
      </c>
      <c r="N817" t="e">
        <f>MATCH(M817,'[1]Données Agriculture'!$M:$M,FALSE)</f>
        <v>#N/A</v>
      </c>
      <c r="O817" s="139"/>
    </row>
    <row r="818" spans="1:26" ht="14.25">
      <c r="A818" s="110" t="s">
        <v>112</v>
      </c>
      <c r="B818" s="110" t="s">
        <v>113</v>
      </c>
      <c r="C818" s="151" t="s">
        <v>661</v>
      </c>
      <c r="D818" s="175" t="s">
        <v>131</v>
      </c>
      <c r="E818" s="6" t="s">
        <v>72</v>
      </c>
      <c r="F818" s="8">
        <v>1767.7089555985965</v>
      </c>
      <c r="G818" s="8">
        <v>2227.7508110746639</v>
      </c>
      <c r="H818" s="8">
        <v>3399.7077429227193</v>
      </c>
      <c r="I818" s="8">
        <v>4799.17623174242</v>
      </c>
      <c r="J818" s="8">
        <v>5965.9893170127943</v>
      </c>
      <c r="K818" s="8">
        <v>6672.4961311530778</v>
      </c>
      <c r="L818" s="8">
        <v>6899.4215483999997</v>
      </c>
      <c r="M818" s="138" t="str">
        <f t="shared" si="12"/>
        <v>Cheptels-Productions Animales-dont lait système extensif-Millions de litres-S1</v>
      </c>
      <c r="N818" t="e">
        <f>MATCH(M818,'[1]Données Agriculture'!$M:$M,FALSE)</f>
        <v>#N/A</v>
      </c>
      <c r="O818" s="139"/>
      <c r="P818" s="109"/>
    </row>
    <row r="819" spans="1:26" ht="14.25">
      <c r="A819" s="110" t="s">
        <v>112</v>
      </c>
      <c r="B819" s="110" t="s">
        <v>113</v>
      </c>
      <c r="C819" s="151" t="s">
        <v>659</v>
      </c>
      <c r="D819" s="175" t="s">
        <v>131</v>
      </c>
      <c r="E819" s="6" t="s">
        <v>72</v>
      </c>
      <c r="F819" s="8">
        <v>6713.8945909754402</v>
      </c>
      <c r="G819" s="8">
        <v>6242.7031757747054</v>
      </c>
      <c r="H819" s="8">
        <v>5019.1092990056368</v>
      </c>
      <c r="I819" s="8">
        <v>3495.3108180998879</v>
      </c>
      <c r="J819" s="8">
        <v>2141.6548878633407</v>
      </c>
      <c r="K819" s="8">
        <v>1258.5022030092728</v>
      </c>
      <c r="L819" s="8">
        <v>957.96990480000056</v>
      </c>
      <c r="M819" s="138" t="str">
        <f t="shared" si="12"/>
        <v>Cheptels-Productions Animales-dont lait système conventionnel-Millions de litres-S1</v>
      </c>
      <c r="N819" t="e">
        <f>MATCH(M819,'[1]Données Agriculture'!$M:$M,FALSE)</f>
        <v>#N/A</v>
      </c>
      <c r="O819" s="139"/>
    </row>
    <row r="820" spans="1:26" ht="14.25">
      <c r="A820" s="110" t="s">
        <v>112</v>
      </c>
      <c r="B820" s="110" t="s">
        <v>113</v>
      </c>
      <c r="C820" s="151" t="s">
        <v>136</v>
      </c>
      <c r="D820" s="175" t="s">
        <v>137</v>
      </c>
      <c r="E820" s="6" t="s">
        <v>72</v>
      </c>
      <c r="F820" s="8">
        <v>2.9588235294117644</v>
      </c>
      <c r="G820" s="8">
        <v>3.083735138236273</v>
      </c>
      <c r="H820" s="8">
        <v>3.4250000000000003</v>
      </c>
      <c r="I820" s="8">
        <v>3.8911764705882348</v>
      </c>
      <c r="J820" s="8">
        <v>4.3573529411764707</v>
      </c>
      <c r="K820" s="8">
        <v>4.6986178029401957</v>
      </c>
      <c r="L820" s="8">
        <v>4.8235294117647065</v>
      </c>
      <c r="M820" s="138" t="str">
        <f t="shared" si="12"/>
        <v>Cheptels-Productions Animales-Indice de consommation poulet de chair-kg grain / kg carcasse-S1</v>
      </c>
      <c r="N820">
        <f>MATCH(M820,'[1]Données Agriculture'!$M:$M,FALSE)</f>
        <v>1093</v>
      </c>
      <c r="O820" s="139"/>
    </row>
    <row r="821" spans="1:26" ht="14.25">
      <c r="A821" s="110" t="s">
        <v>112</v>
      </c>
      <c r="B821" s="110" t="s">
        <v>113</v>
      </c>
      <c r="C821" s="151" t="s">
        <v>140</v>
      </c>
      <c r="D821" s="175" t="s">
        <v>627</v>
      </c>
      <c r="E821" s="6" t="s">
        <v>72</v>
      </c>
      <c r="F821" s="8">
        <v>17149.732812000002</v>
      </c>
      <c r="G821" s="8">
        <v>16629.688215979539</v>
      </c>
      <c r="H821" s="8">
        <v>15208.899957450001</v>
      </c>
      <c r="I821" s="8">
        <v>13268.0671029</v>
      </c>
      <c r="J821" s="8">
        <v>11327.234248350002</v>
      </c>
      <c r="K821" s="8">
        <v>9906.4459898204641</v>
      </c>
      <c r="L821" s="8">
        <v>9386.4013938000007</v>
      </c>
      <c r="M821" s="138" t="str">
        <f t="shared" si="12"/>
        <v>Cheptels-Productions Animales-Nombre d'UBG-Milliers d'UGB-S1</v>
      </c>
      <c r="N821">
        <f>MATCH(M821,'[1]Données Agriculture'!$M:$M,FALSE)</f>
        <v>1143</v>
      </c>
      <c r="O821" s="139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 spans="1:26" ht="14.25">
      <c r="A822" s="110" t="s">
        <v>112</v>
      </c>
      <c r="B822" s="110" t="s">
        <v>113</v>
      </c>
      <c r="C822" s="151" t="s">
        <v>125</v>
      </c>
      <c r="D822" s="175" t="s">
        <v>115</v>
      </c>
      <c r="E822" s="6" t="s">
        <v>72</v>
      </c>
      <c r="F822" s="8">
        <v>1263.7737999999999</v>
      </c>
      <c r="G822" s="8">
        <v>1255.3081207718596</v>
      </c>
      <c r="H822" s="8">
        <v>1232.179455</v>
      </c>
      <c r="I822" s="8">
        <v>1200.58511</v>
      </c>
      <c r="J822" s="8">
        <v>1168.990765</v>
      </c>
      <c r="K822" s="8">
        <v>1145.8620992281403</v>
      </c>
      <c r="L822" s="8">
        <v>1137.39642</v>
      </c>
      <c r="M822" s="138" t="str">
        <f t="shared" si="12"/>
        <v>Cheptels-Productions Animales-Nombre de brebis lait-Milliers effectifs-S1</v>
      </c>
      <c r="N822">
        <f>MATCH(M822,'[1]Données Agriculture'!$M:$M,FALSE)</f>
        <v>1098</v>
      </c>
      <c r="O822" s="139"/>
    </row>
    <row r="823" spans="1:26" ht="14.25">
      <c r="A823" s="110" t="s">
        <v>112</v>
      </c>
      <c r="B823" s="110" t="s">
        <v>113</v>
      </c>
      <c r="C823" s="151" t="s">
        <v>126</v>
      </c>
      <c r="D823" s="175" t="s">
        <v>115</v>
      </c>
      <c r="E823" s="6" t="s">
        <v>72</v>
      </c>
      <c r="F823" s="8">
        <v>3245.3666000000003</v>
      </c>
      <c r="G823" s="8">
        <v>3223.6267660096769</v>
      </c>
      <c r="H823" s="8">
        <v>3164.2324350000004</v>
      </c>
      <c r="I823" s="8">
        <v>3083.0982700000004</v>
      </c>
      <c r="J823" s="8">
        <v>3001.9641050000005</v>
      </c>
      <c r="K823" s="8">
        <v>2942.5697739903239</v>
      </c>
      <c r="L823" s="8">
        <v>2920.8299400000005</v>
      </c>
      <c r="M823" s="138" t="str">
        <f t="shared" si="12"/>
        <v>Cheptels-Productions Animales-Nombre de brebis viande-Milliers effectifs-S1</v>
      </c>
      <c r="N823">
        <f>MATCH(M823,'[1]Données Agriculture'!$M:$M,FALSE)</f>
        <v>1103</v>
      </c>
      <c r="O823" s="139"/>
      <c r="P823" s="109"/>
      <c r="Q823" s="109"/>
      <c r="R823" s="109"/>
      <c r="S823" s="109"/>
      <c r="T823" s="109"/>
      <c r="U823" s="109"/>
      <c r="V823" s="109"/>
      <c r="W823" s="109"/>
      <c r="X823" s="109"/>
      <c r="Y823" s="109"/>
      <c r="Z823" s="109"/>
    </row>
    <row r="824" spans="1:26" ht="14.25">
      <c r="A824" s="110" t="s">
        <v>112</v>
      </c>
      <c r="B824" s="110" t="s">
        <v>113</v>
      </c>
      <c r="C824" s="151" t="s">
        <v>124</v>
      </c>
      <c r="D824" s="175" t="s">
        <v>115</v>
      </c>
      <c r="E824" s="6" t="s">
        <v>72</v>
      </c>
      <c r="F824" s="8">
        <v>904.19359999999995</v>
      </c>
      <c r="G824" s="8">
        <v>904.19359999999995</v>
      </c>
      <c r="H824" s="8">
        <v>904.19359999999995</v>
      </c>
      <c r="I824" s="8">
        <v>904.19359999999995</v>
      </c>
      <c r="J824" s="8">
        <v>904.19359999999995</v>
      </c>
      <c r="K824" s="8">
        <v>904.19359999999995</v>
      </c>
      <c r="L824" s="8">
        <v>904.19359999999995</v>
      </c>
      <c r="M824" s="138" t="str">
        <f t="shared" si="12"/>
        <v>Cheptels-Productions Animales-Nombre de chèvres-Milliers effectifs-S1</v>
      </c>
      <c r="N824">
        <f>MATCH(M824,'[1]Données Agriculture'!$M:$M,FALSE)</f>
        <v>1108</v>
      </c>
      <c r="O824" s="139"/>
    </row>
    <row r="825" spans="1:26" ht="14.25">
      <c r="A825" s="110" t="s">
        <v>112</v>
      </c>
      <c r="B825" s="110" t="s">
        <v>113</v>
      </c>
      <c r="C825" s="151" t="s">
        <v>123</v>
      </c>
      <c r="D825" s="175" t="s">
        <v>115</v>
      </c>
      <c r="E825" s="6" t="s">
        <v>72</v>
      </c>
      <c r="F825" s="8">
        <v>29637.216</v>
      </c>
      <c r="G825" s="8">
        <v>28644.557488361657</v>
      </c>
      <c r="H825" s="8">
        <v>25932.564000000002</v>
      </c>
      <c r="I825" s="8">
        <v>22227.912000000004</v>
      </c>
      <c r="J825" s="8">
        <v>18523.260000000002</v>
      </c>
      <c r="K825" s="8">
        <v>15811.266511638343</v>
      </c>
      <c r="L825" s="8">
        <v>14818.608</v>
      </c>
      <c r="M825" s="138" t="str">
        <f t="shared" si="12"/>
        <v>Cheptels-Productions Animales-Nombre de place de dindes-Milliers effectifs-S1</v>
      </c>
      <c r="N825">
        <f>MATCH(M825,'[1]Données Agriculture'!$M:$M,FALSE)</f>
        <v>1113</v>
      </c>
      <c r="O825" s="139"/>
      <c r="P825" s="66"/>
    </row>
    <row r="826" spans="1:26" ht="14.25">
      <c r="A826" s="110" t="s">
        <v>112</v>
      </c>
      <c r="B826" s="110" t="s">
        <v>113</v>
      </c>
      <c r="C826" s="151" t="s">
        <v>122</v>
      </c>
      <c r="D826" s="175" t="s">
        <v>115</v>
      </c>
      <c r="E826" s="6" t="s">
        <v>72</v>
      </c>
      <c r="F826" s="8">
        <v>22672</v>
      </c>
      <c r="G826" s="8">
        <v>22216.379193190118</v>
      </c>
      <c r="H826" s="8">
        <v>20971.599999999999</v>
      </c>
      <c r="I826" s="8">
        <v>19271.2</v>
      </c>
      <c r="J826" s="8">
        <v>17570.8</v>
      </c>
      <c r="K826" s="8">
        <v>16326.02080680988</v>
      </c>
      <c r="L826" s="8">
        <v>15870.4</v>
      </c>
      <c r="M826" s="138" t="str">
        <f t="shared" si="12"/>
        <v>Cheptels-Productions Animales-Nombre de places de canards-Milliers effectifs-S1</v>
      </c>
      <c r="N826">
        <f>MATCH(M826,'[1]Données Agriculture'!$M:$M,FALSE)</f>
        <v>1118</v>
      </c>
      <c r="O826" s="139"/>
    </row>
    <row r="827" spans="1:26" ht="14.25">
      <c r="A827" s="110" t="s">
        <v>112</v>
      </c>
      <c r="B827" s="110" t="s">
        <v>113</v>
      </c>
      <c r="C827" s="151" t="s">
        <v>114</v>
      </c>
      <c r="D827" s="175" t="s">
        <v>115</v>
      </c>
      <c r="E827" s="6" t="s">
        <v>72</v>
      </c>
      <c r="F827" s="8">
        <v>7282.4554000000007</v>
      </c>
      <c r="G827" s="8">
        <v>6965.3645929563299</v>
      </c>
      <c r="H827" s="8">
        <v>6099.0563975000005</v>
      </c>
      <c r="I827" s="8">
        <v>4915.6573950000011</v>
      </c>
      <c r="J827" s="8">
        <v>3732.2583925000004</v>
      </c>
      <c r="K827" s="8">
        <v>2865.9501970436704</v>
      </c>
      <c r="L827" s="8">
        <v>2548.8593899999996</v>
      </c>
      <c r="M827" s="138" t="str">
        <f t="shared" si="12"/>
        <v>Cheptels-Productions Animales-Nombre de places de porcs charcutiers-Milliers effectifs-S1</v>
      </c>
      <c r="N827">
        <f>MATCH(M827,'[1]Données Agriculture'!$M:$M,FALSE)</f>
        <v>1123</v>
      </c>
      <c r="O827" s="139"/>
    </row>
    <row r="828" spans="1:26" ht="14.25">
      <c r="A828" s="110" t="s">
        <v>112</v>
      </c>
      <c r="B828" s="110" t="s">
        <v>113</v>
      </c>
      <c r="C828" s="151" t="s">
        <v>121</v>
      </c>
      <c r="D828" s="175" t="s">
        <v>115</v>
      </c>
      <c r="E828" s="6" t="s">
        <v>72</v>
      </c>
      <c r="F828" s="8">
        <v>62060</v>
      </c>
      <c r="G828" s="8">
        <v>62891.44634411377</v>
      </c>
      <c r="H828" s="8">
        <v>65163</v>
      </c>
      <c r="I828" s="8">
        <v>68266</v>
      </c>
      <c r="J828" s="8">
        <v>71369</v>
      </c>
      <c r="K828" s="8">
        <v>73640.553655886222</v>
      </c>
      <c r="L828" s="8">
        <v>74472</v>
      </c>
      <c r="M828" s="138" t="str">
        <f t="shared" si="12"/>
        <v>Cheptels-Productions Animales-Nombre de places de poules pondeuses-Milliers effectifs-S1</v>
      </c>
      <c r="N828">
        <f>MATCH(M828,'[1]Données Agriculture'!$M:$M,FALSE)</f>
        <v>1128</v>
      </c>
      <c r="O828" s="139"/>
    </row>
    <row r="829" spans="1:26" ht="14.25">
      <c r="A829" s="110" t="s">
        <v>112</v>
      </c>
      <c r="B829" s="110" t="s">
        <v>113</v>
      </c>
      <c r="C829" s="151" t="s">
        <v>116</v>
      </c>
      <c r="D829" s="175" t="s">
        <v>115</v>
      </c>
      <c r="E829" s="6" t="s">
        <v>72</v>
      </c>
      <c r="F829" s="8">
        <v>148587.79999999999</v>
      </c>
      <c r="G829" s="8">
        <v>145601.7514238662</v>
      </c>
      <c r="H829" s="8">
        <v>137443.715</v>
      </c>
      <c r="I829" s="8">
        <v>126299.63</v>
      </c>
      <c r="J829" s="8">
        <v>115155.545</v>
      </c>
      <c r="K829" s="8">
        <v>106997.50857613378</v>
      </c>
      <c r="L829" s="8">
        <v>104011.45999999999</v>
      </c>
      <c r="M829" s="138" t="str">
        <f t="shared" si="12"/>
        <v>Cheptels-Productions Animales-Nombre de places de poulets de chair-Milliers effectifs-S1</v>
      </c>
      <c r="N829">
        <f>MATCH(M829,'[1]Données Agriculture'!$M:$M,FALSE)</f>
        <v>1133</v>
      </c>
      <c r="O829" s="139"/>
    </row>
    <row r="830" spans="1:26" ht="14.25">
      <c r="A830" s="110" t="s">
        <v>112</v>
      </c>
      <c r="B830" s="110" t="s">
        <v>113</v>
      </c>
      <c r="C830" s="151" t="s">
        <v>129</v>
      </c>
      <c r="D830" s="175" t="s">
        <v>115</v>
      </c>
      <c r="E830" s="6" t="s">
        <v>72</v>
      </c>
      <c r="F830" s="8">
        <v>7307.3127999999997</v>
      </c>
      <c r="G830" s="8">
        <v>7027.7760080881053</v>
      </c>
      <c r="H830" s="8">
        <v>6264.06729</v>
      </c>
      <c r="I830" s="8">
        <v>5220.8217800000002</v>
      </c>
      <c r="J830" s="8">
        <v>4177.5762700000005</v>
      </c>
      <c r="K830" s="8">
        <v>3413.8675519118947</v>
      </c>
      <c r="L830" s="8">
        <v>3134.3307600000003</v>
      </c>
      <c r="M830" s="138" t="str">
        <f t="shared" si="12"/>
        <v>Cheptels-Productions Animales-Nombre de vaches total-Milliers effectifs-S1</v>
      </c>
      <c r="N830">
        <f>MATCH(M830,'[1]Données Agriculture'!$M:$M,FALSE)</f>
        <v>1138</v>
      </c>
      <c r="O830" s="139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 spans="1:26" ht="14.25">
      <c r="A831" s="110" t="s">
        <v>112</v>
      </c>
      <c r="B831" s="110" t="s">
        <v>113</v>
      </c>
      <c r="C831" s="151" t="s">
        <v>130</v>
      </c>
      <c r="D831" s="175" t="s">
        <v>131</v>
      </c>
      <c r="E831" s="6" t="s">
        <v>72</v>
      </c>
      <c r="F831" s="8">
        <v>25218.1519706</v>
      </c>
      <c r="G831" s="8">
        <v>24549.848524485962</v>
      </c>
      <c r="H831" s="8">
        <v>22773.946915396951</v>
      </c>
      <c r="I831" s="8">
        <v>20455.37171058248</v>
      </c>
      <c r="J831" s="8">
        <v>18259.552602885578</v>
      </c>
      <c r="K831" s="8">
        <v>16729.407004647062</v>
      </c>
      <c r="L831" s="8">
        <v>16184.66654262</v>
      </c>
      <c r="M831" s="138" t="str">
        <f t="shared" si="12"/>
        <v>Cheptels-Productions Animales-Production de lait-Millions de litres-S1</v>
      </c>
      <c r="N831">
        <f>MATCH(M831,'[1]Données Agriculture'!$M:$M,FALSE)</f>
        <v>1148</v>
      </c>
      <c r="O831" s="139"/>
    </row>
    <row r="832" spans="1:26" ht="14.25">
      <c r="A832" s="110" t="s">
        <v>112</v>
      </c>
      <c r="B832" s="110" t="s">
        <v>113</v>
      </c>
      <c r="C832" s="151" t="s">
        <v>135</v>
      </c>
      <c r="D832" s="175" t="s">
        <v>628</v>
      </c>
      <c r="E832" s="6" t="s">
        <v>72</v>
      </c>
      <c r="F832" s="8">
        <v>7.13</v>
      </c>
      <c r="G832" s="8">
        <v>7.0520191974334301</v>
      </c>
      <c r="H832" s="8">
        <v>6.8404487134502938</v>
      </c>
      <c r="I832" s="8">
        <v>6.5517980701754377</v>
      </c>
      <c r="J832" s="8">
        <v>6.2632147368421052</v>
      </c>
      <c r="K832" s="8">
        <v>6.0518101113945839</v>
      </c>
      <c r="L832" s="8">
        <v>5.9739999999999993</v>
      </c>
      <c r="M832" s="138" t="str">
        <f t="shared" si="12"/>
        <v>Cheptels-Productions Animales-Production de lait par vache laitière-Milliers de litres par VL-S1</v>
      </c>
      <c r="N832">
        <f>MATCH(M832,'[1]Données Agriculture'!$M:$M,FALSE)</f>
        <v>1153</v>
      </c>
      <c r="O832" s="139"/>
      <c r="P832" s="66"/>
    </row>
    <row r="833" spans="1:26" ht="14.25">
      <c r="A833" s="110" t="s">
        <v>112</v>
      </c>
      <c r="B833" s="110" t="s">
        <v>113</v>
      </c>
      <c r="C833" s="151" t="s">
        <v>138</v>
      </c>
      <c r="D833" s="175" t="s">
        <v>629</v>
      </c>
      <c r="E833" s="6" t="s">
        <v>72</v>
      </c>
      <c r="F833" s="8">
        <v>5.62</v>
      </c>
      <c r="G833" s="8">
        <v>5.4322113931245957</v>
      </c>
      <c r="H833" s="8">
        <v>4.9191633780584061</v>
      </c>
      <c r="I833" s="8">
        <v>4.2183267561168112</v>
      </c>
      <c r="J833" s="8">
        <v>3.5174901341752176</v>
      </c>
      <c r="K833" s="8">
        <v>3.0044421191090285</v>
      </c>
      <c r="L833" s="8">
        <v>2.8166535122336231</v>
      </c>
      <c r="M833" s="138" t="str">
        <f t="shared" si="12"/>
        <v>Cheptels-Productions Animales-Production de poulet de chair par places-kg carcasse /place-S1</v>
      </c>
      <c r="N833">
        <f>MATCH(M833,'[1]Données Agriculture'!$M:$M,FALSE)</f>
        <v>1158</v>
      </c>
      <c r="O833" s="139"/>
    </row>
    <row r="834" spans="1:26" ht="14.25">
      <c r="A834" s="110" t="s">
        <v>112</v>
      </c>
      <c r="B834" s="110" t="s">
        <v>113</v>
      </c>
      <c r="C834" s="151" t="s">
        <v>139</v>
      </c>
      <c r="D834" s="175" t="s">
        <v>271</v>
      </c>
      <c r="E834" s="6" t="s">
        <v>72</v>
      </c>
      <c r="F834" s="8">
        <v>0.503</v>
      </c>
      <c r="G834" s="8">
        <v>0.67131953235286501</v>
      </c>
      <c r="H834" s="8">
        <v>1.1311770466471258</v>
      </c>
      <c r="I834" s="8">
        <v>1.7593540932942515</v>
      </c>
      <c r="J834" s="8">
        <v>2.3875311399413777</v>
      </c>
      <c r="K834" s="8">
        <v>2.847388654235639</v>
      </c>
      <c r="L834" s="8">
        <v>3.0157081865885034</v>
      </c>
      <c r="M834" s="138" t="str">
        <f t="shared" ref="M834:M897" si="13">A834&amp;"-"&amp;B834&amp;"-"&amp;C834&amp;"-"&amp;D834&amp;"-"&amp;E834</f>
        <v>Cheptels-Productions Animales-Surfaces aquaculture, entomoculture et autres protéines alternatives-kha-S1</v>
      </c>
      <c r="N834">
        <f>MATCH(M834,'[1]Données Agriculture'!$M:$M,FALSE)</f>
        <v>1163</v>
      </c>
      <c r="O834" s="139"/>
      <c r="P834" s="109"/>
    </row>
    <row r="835" spans="1:26" ht="14.25">
      <c r="A835" s="110" t="s">
        <v>112</v>
      </c>
      <c r="B835" s="110" t="s">
        <v>113</v>
      </c>
      <c r="C835" s="151" t="s">
        <v>128</v>
      </c>
      <c r="D835" s="175" t="s">
        <v>115</v>
      </c>
      <c r="E835" s="6" t="s">
        <v>72</v>
      </c>
      <c r="F835" s="8">
        <v>3910.2563999999998</v>
      </c>
      <c r="G835" s="8">
        <v>3687.6095155270414</v>
      </c>
      <c r="H835" s="8">
        <v>3079.3269150000001</v>
      </c>
      <c r="I835" s="8">
        <v>2248.3974300000004</v>
      </c>
      <c r="J835" s="8">
        <v>1417.4679450000003</v>
      </c>
      <c r="K835" s="8">
        <v>809.1853444729586</v>
      </c>
      <c r="L835" s="8">
        <v>586.53846000000021</v>
      </c>
      <c r="M835" s="138" t="str">
        <f t="shared" si="13"/>
        <v>Cheptels-Productions Animales-Vaches allaitantes-Milliers effectifs-S1</v>
      </c>
      <c r="N835">
        <f>MATCH(M835,'[1]Données Agriculture'!$M:$M,FALSE)</f>
        <v>1168</v>
      </c>
      <c r="O835" s="139"/>
    </row>
    <row r="836" spans="1:26" ht="14.25">
      <c r="A836" s="110" t="s">
        <v>112</v>
      </c>
      <c r="B836" s="110" t="s">
        <v>113</v>
      </c>
      <c r="C836" s="151" t="s">
        <v>127</v>
      </c>
      <c r="D836" s="175" t="s">
        <v>115</v>
      </c>
      <c r="E836" s="6" t="s">
        <v>72</v>
      </c>
      <c r="F836" s="8">
        <v>3397.0563999999999</v>
      </c>
      <c r="G836" s="8">
        <v>3340.1664925610639</v>
      </c>
      <c r="H836" s="8">
        <v>3184.7403749999999</v>
      </c>
      <c r="I836" s="8">
        <v>2972.4243500000002</v>
      </c>
      <c r="J836" s="8">
        <v>2760.1083250000001</v>
      </c>
      <c r="K836" s="8">
        <v>2604.6822074389361</v>
      </c>
      <c r="L836" s="8">
        <v>2547.7923000000001</v>
      </c>
      <c r="M836" s="138" t="str">
        <f t="shared" si="13"/>
        <v>Cheptels-Productions Animales-Vaches laitières-Milliers effectifs-S1</v>
      </c>
      <c r="N836">
        <f>MATCH(M836,'[1]Données Agriculture'!$M:$M,FALSE)</f>
        <v>1173</v>
      </c>
      <c r="O836" s="139"/>
    </row>
    <row r="837" spans="1:26" ht="14.25">
      <c r="A837" s="110" t="s">
        <v>403</v>
      </c>
      <c r="B837" s="110" t="s">
        <v>181</v>
      </c>
      <c r="C837" s="147" t="s">
        <v>36</v>
      </c>
      <c r="D837" s="175" t="s">
        <v>630</v>
      </c>
      <c r="E837" s="6" t="s">
        <v>72</v>
      </c>
      <c r="F837" s="36">
        <v>243.63615637697274</v>
      </c>
      <c r="G837" s="36">
        <v>218.76455290000339</v>
      </c>
      <c r="H837" s="36">
        <v>169.77106908154002</v>
      </c>
      <c r="I837" s="36">
        <v>123.46722828603009</v>
      </c>
      <c r="J837" s="36">
        <v>93.229793430681752</v>
      </c>
      <c r="K837" s="36">
        <v>79.132361174196646</v>
      </c>
      <c r="L837" s="36">
        <v>75.306484049403963</v>
      </c>
      <c r="M837" s="138" t="str">
        <f t="shared" si="13"/>
        <v>Empreinte climatique-Export-Boissons alcooliques-ktCO2eq-S1</v>
      </c>
      <c r="N837">
        <f>MATCH(M837,'[1]Données Agriculture'!$M:$M,FALSE)</f>
        <v>1178</v>
      </c>
      <c r="O837" s="139"/>
      <c r="P837" s="109"/>
      <c r="Q837" s="109"/>
      <c r="R837" s="109"/>
      <c r="S837" s="109"/>
      <c r="T837" s="109"/>
      <c r="U837" s="109"/>
      <c r="V837" s="109"/>
      <c r="W837" s="109"/>
      <c r="X837" s="109"/>
      <c r="Y837" s="109"/>
      <c r="Z837" s="109"/>
    </row>
    <row r="838" spans="1:26" ht="14.25">
      <c r="A838" s="110" t="s">
        <v>403</v>
      </c>
      <c r="B838" s="110" t="s">
        <v>181</v>
      </c>
      <c r="C838" s="147" t="s">
        <v>409</v>
      </c>
      <c r="D838" s="175" t="s">
        <v>630</v>
      </c>
      <c r="E838" s="6" t="s">
        <v>72</v>
      </c>
      <c r="F838" s="36">
        <v>0</v>
      </c>
      <c r="G838" s="36">
        <v>0</v>
      </c>
      <c r="H838" s="36">
        <v>0</v>
      </c>
      <c r="I838" s="36">
        <v>0</v>
      </c>
      <c r="J838" s="36">
        <v>0</v>
      </c>
      <c r="K838" s="36">
        <v>0</v>
      </c>
      <c r="L838" s="36">
        <v>0</v>
      </c>
      <c r="M838" s="138" t="str">
        <f t="shared" si="13"/>
        <v>Empreinte climatique-Export-Café, cacao, thé, épices, stimulants-ktCO2eq-S1</v>
      </c>
      <c r="N838">
        <f>MATCH(M838,'[1]Données Agriculture'!$M:$M,FALSE)</f>
        <v>1183</v>
      </c>
      <c r="O838" s="139"/>
    </row>
    <row r="839" spans="1:26" ht="14.25">
      <c r="A839" s="110" t="s">
        <v>403</v>
      </c>
      <c r="B839" s="110" t="s">
        <v>181</v>
      </c>
      <c r="C839" s="147" t="s">
        <v>405</v>
      </c>
      <c r="D839" s="175" t="s">
        <v>630</v>
      </c>
      <c r="E839" s="6" t="s">
        <v>72</v>
      </c>
      <c r="F839" s="36">
        <v>11706.605673030381</v>
      </c>
      <c r="G839" s="36">
        <v>11118.083672024093</v>
      </c>
      <c r="H839" s="36">
        <v>9735.5048743409916</v>
      </c>
      <c r="I839" s="36">
        <v>8010.7384472895083</v>
      </c>
      <c r="J839" s="36">
        <v>6427.5361509159511</v>
      </c>
      <c r="K839" s="36">
        <v>5353.0874400796574</v>
      </c>
      <c r="L839" s="36">
        <v>4983.8271546363158</v>
      </c>
      <c r="M839" s="138" t="str">
        <f t="shared" si="13"/>
        <v>Empreinte climatique-Export-Céréales et maîs-ktCO2eq-S1</v>
      </c>
      <c r="N839">
        <f>MATCH(M839,'[1]Données Agriculture'!$M:$M,FALSE)</f>
        <v>1188</v>
      </c>
      <c r="O839" s="139"/>
      <c r="P839" s="109"/>
      <c r="Q839" s="109"/>
      <c r="R839" s="109"/>
      <c r="S839" s="109"/>
      <c r="T839" s="109"/>
      <c r="U839" s="109"/>
      <c r="V839" s="109"/>
      <c r="W839" s="109"/>
      <c r="X839" s="109"/>
      <c r="Y839" s="109"/>
      <c r="Z839" s="109"/>
    </row>
    <row r="840" spans="1:26" ht="14.25">
      <c r="A840" s="110" t="s">
        <v>403</v>
      </c>
      <c r="B840" s="110" t="s">
        <v>181</v>
      </c>
      <c r="C840" s="147" t="s">
        <v>413</v>
      </c>
      <c r="D840" s="175" t="s">
        <v>630</v>
      </c>
      <c r="E840" s="6" t="s">
        <v>72</v>
      </c>
      <c r="F840" s="8">
        <v>14906.170324506033</v>
      </c>
      <c r="G840" s="8">
        <v>13658.635831904823</v>
      </c>
      <c r="H840" s="8">
        <v>11477.216853522068</v>
      </c>
      <c r="I840" s="8">
        <v>9621.9144793154519</v>
      </c>
      <c r="J840" s="8">
        <v>8827.1382610716719</v>
      </c>
      <c r="K840" s="8">
        <v>8605.1992439092774</v>
      </c>
      <c r="L840" s="8">
        <v>8474.5736374139869</v>
      </c>
      <c r="M840" s="138" t="str">
        <f t="shared" si="13"/>
        <v>Empreinte climatique-Export-Emissions de GES des exportations-ktCO2eq-S1</v>
      </c>
      <c r="N840">
        <f>MATCH(M840,'[1]Données Agriculture'!$M:$M,FALSE)</f>
        <v>1193</v>
      </c>
      <c r="O840" s="142"/>
    </row>
    <row r="841" spans="1:26" ht="14.25">
      <c r="A841" s="110" t="s">
        <v>403</v>
      </c>
      <c r="B841" s="110" t="s">
        <v>181</v>
      </c>
      <c r="C841" s="147" t="s">
        <v>410</v>
      </c>
      <c r="D841" s="175" t="s">
        <v>630</v>
      </c>
      <c r="E841" s="6" t="s">
        <v>72</v>
      </c>
      <c r="F841" s="36">
        <v>0</v>
      </c>
      <c r="G841" s="36">
        <v>0</v>
      </c>
      <c r="H841" s="36">
        <v>0</v>
      </c>
      <c r="I841" s="36">
        <v>0</v>
      </c>
      <c r="J841" s="36">
        <v>131.74236714877873</v>
      </c>
      <c r="K841" s="36">
        <v>255.53490697134123</v>
      </c>
      <c r="L841" s="36">
        <v>296.23612673548791</v>
      </c>
      <c r="M841" s="138" t="str">
        <f t="shared" si="13"/>
        <v>Empreinte climatique-Export-Fruits et légumes-ktCO2eq-S1</v>
      </c>
      <c r="N841">
        <f>MATCH(M841,'[1]Données Agriculture'!$M:$M,FALSE)</f>
        <v>1198</v>
      </c>
      <c r="O841" s="139"/>
    </row>
    <row r="842" spans="1:26" ht="14.25">
      <c r="A842" s="110" t="s">
        <v>403</v>
      </c>
      <c r="B842" s="110" t="s">
        <v>181</v>
      </c>
      <c r="C842" s="147" t="s">
        <v>411</v>
      </c>
      <c r="D842" s="175" t="s">
        <v>630</v>
      </c>
      <c r="E842" s="6" t="s">
        <v>72</v>
      </c>
      <c r="F842" s="36">
        <v>0</v>
      </c>
      <c r="G842" s="36">
        <v>0</v>
      </c>
      <c r="H842" s="36">
        <v>0</v>
      </c>
      <c r="I842" s="36">
        <v>0</v>
      </c>
      <c r="J842" s="36">
        <v>0</v>
      </c>
      <c r="K842" s="36">
        <v>0</v>
      </c>
      <c r="L842" s="36">
        <v>0.15902770349128281</v>
      </c>
      <c r="M842" s="138" t="str">
        <f t="shared" si="13"/>
        <v>Empreinte climatique-Export-Poissons et produits halieutiques-ktCO2eq-S1</v>
      </c>
      <c r="N842">
        <f>MATCH(M842,'[1]Données Agriculture'!$M:$M,FALSE)</f>
        <v>1202</v>
      </c>
      <c r="O842" s="139"/>
      <c r="P842" s="66"/>
    </row>
    <row r="843" spans="1:26" ht="14.25">
      <c r="A843" s="110" t="s">
        <v>403</v>
      </c>
      <c r="B843" s="110" t="s">
        <v>181</v>
      </c>
      <c r="C843" s="147" t="s">
        <v>28</v>
      </c>
      <c r="D843" s="175" t="s">
        <v>630</v>
      </c>
      <c r="E843" s="6" t="s">
        <v>72</v>
      </c>
      <c r="F843" s="36">
        <v>118.27711645387383</v>
      </c>
      <c r="G843" s="36">
        <v>103.4971374559959</v>
      </c>
      <c r="H843" s="36">
        <v>73.026858762490733</v>
      </c>
      <c r="I843" s="36">
        <v>42.10651043727627</v>
      </c>
      <c r="J843" s="36">
        <v>20.696052369371003</v>
      </c>
      <c r="K843" s="36">
        <v>10.029431116480966</v>
      </c>
      <c r="L843" s="36">
        <v>7.2823385418802316</v>
      </c>
      <c r="M843" s="138" t="str">
        <f t="shared" si="13"/>
        <v>Empreinte climatique-Export-Pommes de terre-ktCO2eq-S1</v>
      </c>
      <c r="N843">
        <f>MATCH(M843,'[1]Données Agriculture'!$M:$M,FALSE)</f>
        <v>1208</v>
      </c>
      <c r="O843" s="139"/>
    </row>
    <row r="844" spans="1:26" ht="14.25">
      <c r="A844" s="110" t="s">
        <v>403</v>
      </c>
      <c r="B844" s="110" t="s">
        <v>181</v>
      </c>
      <c r="C844" s="147" t="s">
        <v>406</v>
      </c>
      <c r="D844" s="175" t="s">
        <v>630</v>
      </c>
      <c r="E844" s="6" t="s">
        <v>72</v>
      </c>
      <c r="F844" s="36">
        <v>1268.9403023951306</v>
      </c>
      <c r="G844" s="36">
        <v>944.14904388572904</v>
      </c>
      <c r="H844" s="36">
        <v>437.7313755322956</v>
      </c>
      <c r="I844" s="36">
        <v>20.863762324005485</v>
      </c>
      <c r="J844" s="36">
        <v>0</v>
      </c>
      <c r="K844" s="36">
        <v>0</v>
      </c>
      <c r="L844" s="36">
        <v>0</v>
      </c>
      <c r="M844" s="138" t="str">
        <f t="shared" si="13"/>
        <v>Empreinte climatique-Export-Produits laitiers-ktCO2eq-S1</v>
      </c>
      <c r="N844">
        <f>MATCH(M844,'[1]Données Agriculture'!$M:$M,FALSE)</f>
        <v>1213</v>
      </c>
      <c r="O844" s="139"/>
      <c r="P844" s="109"/>
    </row>
    <row r="845" spans="1:26" ht="14.25">
      <c r="A845" s="110" t="s">
        <v>403</v>
      </c>
      <c r="B845" s="110" t="s">
        <v>181</v>
      </c>
      <c r="C845" s="147" t="s">
        <v>332</v>
      </c>
      <c r="D845" s="175" t="s">
        <v>630</v>
      </c>
      <c r="E845" s="6" t="s">
        <v>72</v>
      </c>
      <c r="F845" s="36">
        <v>92.034477576504244</v>
      </c>
      <c r="G845" s="36">
        <v>83.869147821014977</v>
      </c>
      <c r="H845" s="36">
        <v>66.166923861844509</v>
      </c>
      <c r="I845" s="36">
        <v>46.001562980320912</v>
      </c>
      <c r="J845" s="36">
        <v>29.929378697084822</v>
      </c>
      <c r="K845" s="36">
        <v>20.561048270446321</v>
      </c>
      <c r="L845" s="36">
        <v>17.666534028275947</v>
      </c>
      <c r="M845" s="138" t="str">
        <f t="shared" si="13"/>
        <v>Empreinte climatique-Export-Sucre-ktCO2eq-S1</v>
      </c>
      <c r="N845">
        <f>MATCH(M845,'[1]Données Agriculture'!$M:$M,FALSE)</f>
        <v>1218</v>
      </c>
      <c r="O845" s="139"/>
    </row>
    <row r="846" spans="1:26" ht="14.25">
      <c r="A846" s="110" t="s">
        <v>403</v>
      </c>
      <c r="B846" s="110" t="s">
        <v>181</v>
      </c>
      <c r="C846" s="147" t="s">
        <v>408</v>
      </c>
      <c r="D846" s="175" t="s">
        <v>630</v>
      </c>
      <c r="E846" s="6" t="s">
        <v>72</v>
      </c>
      <c r="F846" s="36">
        <v>812.97049010834598</v>
      </c>
      <c r="G846" s="36">
        <v>739.77703230362533</v>
      </c>
      <c r="H846" s="36">
        <v>654.65686074534744</v>
      </c>
      <c r="I846" s="36">
        <v>587.20733429174106</v>
      </c>
      <c r="J846" s="36">
        <v>602.4414753503595</v>
      </c>
      <c r="K846" s="36">
        <v>599.93018270924642</v>
      </c>
      <c r="L846" s="36">
        <v>602.02785149106069</v>
      </c>
      <c r="M846" s="138" t="str">
        <f t="shared" si="13"/>
        <v>Empreinte climatique-Export-Tourteaux, huiles, oléoprotéagineux-ktCO2eq-S1</v>
      </c>
      <c r="N846">
        <f>MATCH(M846,'[1]Données Agriculture'!$M:$M,FALSE)</f>
        <v>1223</v>
      </c>
      <c r="O846" s="139"/>
    </row>
    <row r="847" spans="1:26" ht="14.25">
      <c r="A847" s="110" t="s">
        <v>403</v>
      </c>
      <c r="B847" s="110" t="s">
        <v>181</v>
      </c>
      <c r="C847" s="147" t="s">
        <v>407</v>
      </c>
      <c r="D847" s="175" t="s">
        <v>630</v>
      </c>
      <c r="E847" s="6" t="s">
        <v>72</v>
      </c>
      <c r="F847" s="36">
        <v>663.70610856482313</v>
      </c>
      <c r="G847" s="36">
        <v>450.49524551436093</v>
      </c>
      <c r="H847" s="36">
        <v>340.3588911975562</v>
      </c>
      <c r="I847" s="36">
        <v>791.52963370656994</v>
      </c>
      <c r="J847" s="36">
        <v>1521.563043159445</v>
      </c>
      <c r="K847" s="36">
        <v>2286.9238735879098</v>
      </c>
      <c r="L847" s="36">
        <v>2492.0681202280703</v>
      </c>
      <c r="M847" s="138" t="str">
        <f t="shared" si="13"/>
        <v>Empreinte climatique-Export-Viande, abats, graisses animales, œufs-ktCO2eq-S1</v>
      </c>
      <c r="N847">
        <f>MATCH(M847,'[1]Données Agriculture'!$M:$M,FALSE)</f>
        <v>1228</v>
      </c>
      <c r="O847" s="139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 spans="1:26" ht="14.25">
      <c r="A848" s="110" t="s">
        <v>403</v>
      </c>
      <c r="B848" s="110" t="s">
        <v>223</v>
      </c>
      <c r="C848" s="147" t="s">
        <v>36</v>
      </c>
      <c r="D848" s="175" t="s">
        <v>630</v>
      </c>
      <c r="E848" s="6" t="s">
        <v>72</v>
      </c>
      <c r="F848" s="36">
        <v>61.680061149092225</v>
      </c>
      <c r="G848" s="36">
        <v>57.844443071002686</v>
      </c>
      <c r="H848" s="36">
        <v>47.141032817955335</v>
      </c>
      <c r="I848" s="36">
        <v>34.114035439170692</v>
      </c>
      <c r="J848" s="36">
        <v>23.169727209522762</v>
      </c>
      <c r="K848" s="36">
        <v>17.55867572739708</v>
      </c>
      <c r="L848" s="36">
        <v>15.684995454452888</v>
      </c>
      <c r="M848" s="138" t="str">
        <f t="shared" si="13"/>
        <v>Empreinte climatique-Import-Boissons alcooliques-ktCO2eq-S1</v>
      </c>
      <c r="N848">
        <f>MATCH(M848,'[1]Données Agriculture'!$M:$M,FALSE)</f>
        <v>1233</v>
      </c>
      <c r="O848" s="139"/>
    </row>
    <row r="849" spans="1:26" ht="14.25">
      <c r="A849" s="110" t="s">
        <v>403</v>
      </c>
      <c r="B849" s="110" t="s">
        <v>223</v>
      </c>
      <c r="C849" s="147" t="s">
        <v>409</v>
      </c>
      <c r="D849" s="175" t="s">
        <v>630</v>
      </c>
      <c r="E849" s="6" t="s">
        <v>72</v>
      </c>
      <c r="F849" s="36">
        <v>111.05518314703062</v>
      </c>
      <c r="G849" s="36">
        <v>102.35981655726488</v>
      </c>
      <c r="H849" s="36">
        <v>78.784898424755752</v>
      </c>
      <c r="I849" s="36">
        <v>50.883503776947549</v>
      </c>
      <c r="J849" s="36">
        <v>28.376999048724016</v>
      </c>
      <c r="K849" s="36">
        <v>15.329310200496895</v>
      </c>
      <c r="L849" s="36">
        <v>11.253086743556086</v>
      </c>
      <c r="M849" s="138" t="str">
        <f t="shared" si="13"/>
        <v>Empreinte climatique-Import-Café, cacao, thé, épices, stimulants-ktCO2eq-S1</v>
      </c>
      <c r="N849">
        <f>MATCH(M849,'[1]Données Agriculture'!$M:$M,FALSE)</f>
        <v>1238</v>
      </c>
      <c r="O849" s="139"/>
      <c r="P849" s="109"/>
      <c r="Q849" s="109"/>
      <c r="R849" s="109"/>
      <c r="S849" s="109"/>
      <c r="T849" s="109"/>
      <c r="U849" s="109"/>
      <c r="V849" s="109"/>
      <c r="W849" s="109"/>
      <c r="X849" s="109"/>
      <c r="Y849" s="109"/>
      <c r="Z849" s="109"/>
    </row>
    <row r="850" spans="1:26" ht="14.25">
      <c r="A850" s="110" t="s">
        <v>403</v>
      </c>
      <c r="B850" s="110" t="s">
        <v>223</v>
      </c>
      <c r="C850" s="147" t="s">
        <v>405</v>
      </c>
      <c r="D850" s="175" t="s">
        <v>630</v>
      </c>
      <c r="E850" s="6" t="s">
        <v>72</v>
      </c>
      <c r="F850" s="36">
        <v>211.37657771424691</v>
      </c>
      <c r="G850" s="36">
        <v>202.90037218028303</v>
      </c>
      <c r="H850" s="36">
        <v>166.09245691253065</v>
      </c>
      <c r="I850" s="36">
        <v>114.04043188236659</v>
      </c>
      <c r="J850" s="36">
        <v>66.052665764890747</v>
      </c>
      <c r="K850" s="36">
        <v>35.773682193712688</v>
      </c>
      <c r="L850" s="36">
        <v>24.983072549085506</v>
      </c>
      <c r="M850" s="138" t="str">
        <f t="shared" si="13"/>
        <v>Empreinte climatique-Import-Céréales et maîs-ktCO2eq-S1</v>
      </c>
      <c r="N850">
        <f>MATCH(M850,'[1]Données Agriculture'!$M:$M,FALSE)</f>
        <v>1243</v>
      </c>
      <c r="O850" s="139"/>
    </row>
    <row r="851" spans="1:26" ht="14.25">
      <c r="A851" s="110" t="s">
        <v>403</v>
      </c>
      <c r="B851" s="110" t="s">
        <v>223</v>
      </c>
      <c r="C851" s="147" t="s">
        <v>414</v>
      </c>
      <c r="D851" s="175" t="s">
        <v>630</v>
      </c>
      <c r="E851" s="6" t="s">
        <v>72</v>
      </c>
      <c r="F851" s="8">
        <v>13238.987282604452</v>
      </c>
      <c r="G851" s="8">
        <v>12441.20515704354</v>
      </c>
      <c r="H851" s="8">
        <v>9231.3093193687237</v>
      </c>
      <c r="I851" s="8">
        <v>5683.9905823883155</v>
      </c>
      <c r="J851" s="8">
        <v>3528.8915010586898</v>
      </c>
      <c r="K851" s="8">
        <v>2652.7629665955219</v>
      </c>
      <c r="L851" s="8">
        <v>2374.4534904100838</v>
      </c>
      <c r="M851" s="138" t="str">
        <f t="shared" si="13"/>
        <v>Empreinte climatique-Import-Emissions de GES des importations-ktCO2eq-S1</v>
      </c>
      <c r="N851">
        <f>MATCH(M851,'[1]Données Agriculture'!$M:$M,FALSE)</f>
        <v>1248</v>
      </c>
      <c r="O851" s="139"/>
      <c r="P851" s="66"/>
    </row>
    <row r="852" spans="1:26" ht="14.25">
      <c r="A852" s="110" t="s">
        <v>403</v>
      </c>
      <c r="B852" s="110" t="s">
        <v>223</v>
      </c>
      <c r="C852" s="147" t="s">
        <v>410</v>
      </c>
      <c r="D852" s="175" t="s">
        <v>630</v>
      </c>
      <c r="E852" s="6" t="s">
        <v>72</v>
      </c>
      <c r="F852" s="36">
        <v>2846.6629600906235</v>
      </c>
      <c r="G852" s="36">
        <v>2628.6546210591209</v>
      </c>
      <c r="H852" s="36">
        <v>2000.8271292784098</v>
      </c>
      <c r="I852" s="36">
        <v>1250.8185079487816</v>
      </c>
      <c r="J852" s="36">
        <v>775.06675088054396</v>
      </c>
      <c r="K852" s="36">
        <v>544.11864805863831</v>
      </c>
      <c r="L852" s="36">
        <v>468.31980953265708</v>
      </c>
      <c r="M852" s="138" t="str">
        <f t="shared" si="13"/>
        <v>Empreinte climatique-Import-Fruits et légumes-ktCO2eq-S1</v>
      </c>
      <c r="N852">
        <f>MATCH(M852,'[1]Données Agriculture'!$M:$M,FALSE)</f>
        <v>1253</v>
      </c>
      <c r="O852" s="139"/>
    </row>
    <row r="853" spans="1:26" ht="14.25">
      <c r="A853" s="110" t="s">
        <v>403</v>
      </c>
      <c r="B853" s="110" t="s">
        <v>223</v>
      </c>
      <c r="C853" s="147" t="s">
        <v>411</v>
      </c>
      <c r="D853" s="175" t="s">
        <v>630</v>
      </c>
      <c r="E853" s="6" t="s">
        <v>72</v>
      </c>
      <c r="F853" s="36">
        <v>2977.5049783464233</v>
      </c>
      <c r="G853" s="36">
        <v>2809.1075746612983</v>
      </c>
      <c r="H853" s="36">
        <v>2330.2472899574341</v>
      </c>
      <c r="I853" s="36">
        <v>1737.335762703126</v>
      </c>
      <c r="J853" s="36">
        <v>1228.4673970024176</v>
      </c>
      <c r="K853" s="36">
        <v>910.70084453729373</v>
      </c>
      <c r="L853" s="36">
        <v>804.55624262312926</v>
      </c>
      <c r="M853" s="138" t="str">
        <f t="shared" si="13"/>
        <v>Empreinte climatique-Import-Poissons et produits halieutiques-ktCO2eq-S1</v>
      </c>
      <c r="N853">
        <f>MATCH(M853,'[1]Données Agriculture'!$M:$M,FALSE)</f>
        <v>1257</v>
      </c>
      <c r="O853" s="139"/>
    </row>
    <row r="854" spans="1:26" ht="14.25">
      <c r="A854" s="110" t="s">
        <v>403</v>
      </c>
      <c r="B854" s="110" t="s">
        <v>223</v>
      </c>
      <c r="C854" s="147" t="s">
        <v>28</v>
      </c>
      <c r="D854" s="175" t="s">
        <v>630</v>
      </c>
      <c r="E854" s="6" t="s">
        <v>72</v>
      </c>
      <c r="F854" s="36">
        <v>6.113501482181622</v>
      </c>
      <c r="G854" s="36">
        <v>5.7788191207069337</v>
      </c>
      <c r="H854" s="36">
        <v>4.807456509632571</v>
      </c>
      <c r="I854" s="36">
        <v>3.5874178694970134</v>
      </c>
      <c r="J854" s="36">
        <v>2.5289615774486327</v>
      </c>
      <c r="K854" s="36">
        <v>1.8653309701892735</v>
      </c>
      <c r="L854" s="36">
        <v>1.6431163602701786</v>
      </c>
      <c r="M854" s="138" t="str">
        <f t="shared" si="13"/>
        <v>Empreinte climatique-Import-Pommes de terre-ktCO2eq-S1</v>
      </c>
      <c r="N854">
        <f>MATCH(M854,'[1]Données Agriculture'!$M:$M,FALSE)</f>
        <v>1263</v>
      </c>
      <c r="O854" s="139"/>
    </row>
    <row r="855" spans="1:26" ht="14.25">
      <c r="A855" s="110" t="s">
        <v>403</v>
      </c>
      <c r="B855" s="110" t="s">
        <v>223</v>
      </c>
      <c r="C855" s="147" t="s">
        <v>406</v>
      </c>
      <c r="D855" s="175" t="s">
        <v>630</v>
      </c>
      <c r="E855" s="6" t="s">
        <v>72</v>
      </c>
      <c r="F855" s="36">
        <v>0</v>
      </c>
      <c r="G855" s="36">
        <v>0</v>
      </c>
      <c r="H855" s="36">
        <v>0</v>
      </c>
      <c r="I855" s="36">
        <v>0</v>
      </c>
      <c r="J855" s="36">
        <v>190.7722220969253</v>
      </c>
      <c r="K855" s="36">
        <v>247.37322168618289</v>
      </c>
      <c r="L855" s="36">
        <v>238.93947498154526</v>
      </c>
      <c r="M855" s="138" t="str">
        <f t="shared" si="13"/>
        <v>Empreinte climatique-Import-Produits laitiers-ktCO2eq-S1</v>
      </c>
      <c r="N855">
        <f>MATCH(M855,'[1]Données Agriculture'!$M:$M,FALSE)</f>
        <v>1268</v>
      </c>
      <c r="O855" s="139"/>
    </row>
    <row r="856" spans="1:26" ht="14.25">
      <c r="A856" s="110" t="s">
        <v>403</v>
      </c>
      <c r="B856" s="110" t="s">
        <v>223</v>
      </c>
      <c r="C856" s="147" t="s">
        <v>332</v>
      </c>
      <c r="D856" s="175" t="s">
        <v>630</v>
      </c>
      <c r="E856" s="6" t="s">
        <v>72</v>
      </c>
      <c r="F856" s="36">
        <v>0</v>
      </c>
      <c r="G856" s="36">
        <v>1.9490044308945316</v>
      </c>
      <c r="H856" s="36">
        <v>7.627489736037008</v>
      </c>
      <c r="I856" s="36">
        <v>12.971101812558048</v>
      </c>
      <c r="J856" s="36">
        <v>15.918569483639564</v>
      </c>
      <c r="K856" s="36">
        <v>16.735586340338095</v>
      </c>
      <c r="L856" s="36">
        <v>16.757982700189714</v>
      </c>
      <c r="M856" s="138" t="str">
        <f t="shared" si="13"/>
        <v>Empreinte climatique-Import-Sucre-ktCO2eq-S1</v>
      </c>
      <c r="N856">
        <f>MATCH(M856,'[1]Données Agriculture'!$M:$M,FALSE)</f>
        <v>1273</v>
      </c>
      <c r="O856" s="139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 spans="1:26" ht="14.25">
      <c r="A857" s="110" t="s">
        <v>403</v>
      </c>
      <c r="B857" s="110" t="s">
        <v>223</v>
      </c>
      <c r="C857" s="147" t="s">
        <v>408</v>
      </c>
      <c r="D857" s="175" t="s">
        <v>630</v>
      </c>
      <c r="E857" s="6" t="s">
        <v>72</v>
      </c>
      <c r="F857" s="36">
        <v>3108.7391742369896</v>
      </c>
      <c r="G857" s="36">
        <v>2851.7446333774287</v>
      </c>
      <c r="H857" s="36">
        <v>2216.6807019470698</v>
      </c>
      <c r="I857" s="36">
        <v>1533.3590723373613</v>
      </c>
      <c r="J857" s="36">
        <v>1099.5293616432023</v>
      </c>
      <c r="K857" s="36">
        <v>863.30766688127324</v>
      </c>
      <c r="L857" s="36">
        <v>792.31570946519776</v>
      </c>
      <c r="M857" s="138" t="str">
        <f t="shared" si="13"/>
        <v>Empreinte climatique-Import-Tourteaux, huiles, oléoprotéagineux-ktCO2eq-S1</v>
      </c>
      <c r="N857">
        <f>MATCH(M857,'[1]Données Agriculture'!$M:$M,FALSE)</f>
        <v>1278</v>
      </c>
      <c r="O857" s="139"/>
    </row>
    <row r="858" spans="1:26" ht="14.25">
      <c r="A858" s="110" t="s">
        <v>403</v>
      </c>
      <c r="B858" s="110" t="s">
        <v>223</v>
      </c>
      <c r="C858" s="147" t="s">
        <v>407</v>
      </c>
      <c r="D858" s="175" t="s">
        <v>630</v>
      </c>
      <c r="E858" s="6" t="s">
        <v>72</v>
      </c>
      <c r="F858" s="36">
        <v>3915.8548464378655</v>
      </c>
      <c r="G858" s="36">
        <v>3780.8658725855394</v>
      </c>
      <c r="H858" s="36">
        <v>2379.1008637848972</v>
      </c>
      <c r="I858" s="36">
        <v>946.88074861850657</v>
      </c>
      <c r="J858" s="36">
        <v>99.008846351374913</v>
      </c>
      <c r="K858" s="36">
        <v>0</v>
      </c>
      <c r="L858" s="36">
        <v>0</v>
      </c>
      <c r="M858" s="138" t="str">
        <f t="shared" si="13"/>
        <v>Empreinte climatique-Import-Viande, abats, graisses animales, œufs-ktCO2eq-S1</v>
      </c>
      <c r="N858">
        <f>MATCH(M858,'[1]Données Agriculture'!$M:$M,FALSE)</f>
        <v>1283</v>
      </c>
      <c r="O858" s="139"/>
      <c r="P858" s="109"/>
    </row>
    <row r="859" spans="1:26" ht="14.25">
      <c r="A859" s="110" t="s">
        <v>403</v>
      </c>
      <c r="B859" s="110" t="s">
        <v>404</v>
      </c>
      <c r="C859" s="147" t="s">
        <v>36</v>
      </c>
      <c r="D859" s="175" t="s">
        <v>630</v>
      </c>
      <c r="E859" s="6" t="s">
        <v>72</v>
      </c>
      <c r="F859" s="8">
        <v>1374.0381514904966</v>
      </c>
      <c r="G859" s="8">
        <v>1285.7770380797617</v>
      </c>
      <c r="H859" s="8">
        <v>1060.9648563411295</v>
      </c>
      <c r="I859" s="8">
        <v>799.57816010959209</v>
      </c>
      <c r="J859" s="8">
        <v>585.83045575383881</v>
      </c>
      <c r="K859" s="8">
        <v>455.89696764573756</v>
      </c>
      <c r="L859" s="8">
        <v>413.27073286457738</v>
      </c>
      <c r="M859" s="138" t="str">
        <f t="shared" si="13"/>
        <v>Empreinte climatique-Productions Finales-Boissons alcooliques-ktCO2eq-S1</v>
      </c>
      <c r="N859">
        <f>MATCH(M859,'[1]Données Agriculture'!$M:$M,FALSE)</f>
        <v>1288</v>
      </c>
      <c r="O859" s="139"/>
    </row>
    <row r="860" spans="1:26" ht="14.25">
      <c r="A860" s="110" t="s">
        <v>403</v>
      </c>
      <c r="B860" s="110" t="s">
        <v>404</v>
      </c>
      <c r="C860" s="147" t="s">
        <v>409</v>
      </c>
      <c r="D860" s="175" t="s">
        <v>630</v>
      </c>
      <c r="E860" s="6" t="s">
        <v>72</v>
      </c>
      <c r="F860" s="8">
        <v>0</v>
      </c>
      <c r="G860" s="8">
        <v>0</v>
      </c>
      <c r="H860" s="8">
        <v>0</v>
      </c>
      <c r="I860" s="8">
        <v>0</v>
      </c>
      <c r="J860" s="8">
        <v>0</v>
      </c>
      <c r="K860" s="8">
        <v>0</v>
      </c>
      <c r="L860" s="8">
        <v>0</v>
      </c>
      <c r="M860" s="138" t="str">
        <f t="shared" si="13"/>
        <v>Empreinte climatique-Productions Finales-Café, cacao, thé, épices, stimulants-ktCO2eq-S1</v>
      </c>
      <c r="N860">
        <f>MATCH(M860,'[1]Données Agriculture'!$M:$M,FALSE)</f>
        <v>1293</v>
      </c>
      <c r="O860" s="139"/>
      <c r="P860" s="109"/>
    </row>
    <row r="861" spans="1:26" ht="14.25">
      <c r="A861" s="110" t="s">
        <v>403</v>
      </c>
      <c r="B861" s="110" t="s">
        <v>404</v>
      </c>
      <c r="C861" s="147" t="s">
        <v>405</v>
      </c>
      <c r="D861" s="175" t="s">
        <v>630</v>
      </c>
      <c r="E861" s="6" t="s">
        <v>72</v>
      </c>
      <c r="F861" s="8">
        <v>17049.776762246373</v>
      </c>
      <c r="G861" s="8">
        <v>16252.040159076838</v>
      </c>
      <c r="H861" s="8">
        <v>14267.532294271185</v>
      </c>
      <c r="I861" s="8">
        <v>11759.732445016329</v>
      </c>
      <c r="J861" s="8">
        <v>9457.5994666187235</v>
      </c>
      <c r="K861" s="8">
        <v>7918.3153073609355</v>
      </c>
      <c r="L861" s="8">
        <v>7383.3562423037411</v>
      </c>
      <c r="M861" s="138" t="str">
        <f t="shared" si="13"/>
        <v>Empreinte climatique-Productions Finales-Céréales et maîs-ktCO2eq-S1</v>
      </c>
      <c r="N861">
        <f>MATCH(M861,'[1]Données Agriculture'!$M:$M,FALSE)</f>
        <v>1298</v>
      </c>
      <c r="O861" s="139"/>
    </row>
    <row r="862" spans="1:26" ht="14.25">
      <c r="A862" s="110" t="s">
        <v>403</v>
      </c>
      <c r="B862" s="110" t="s">
        <v>404</v>
      </c>
      <c r="C862" s="147" t="s">
        <v>412</v>
      </c>
      <c r="D862" s="175" t="s">
        <v>630</v>
      </c>
      <c r="E862" s="6" t="s">
        <v>72</v>
      </c>
      <c r="F862" s="8">
        <v>93183.788508312326</v>
      </c>
      <c r="G862" s="8">
        <v>87749.616650314521</v>
      </c>
      <c r="H862" s="8">
        <v>74899.194357306609</v>
      </c>
      <c r="I862" s="8">
        <v>59385.676291912707</v>
      </c>
      <c r="J862" s="8">
        <v>45866.365398165442</v>
      </c>
      <c r="K862" s="8">
        <v>37141.160295880261</v>
      </c>
      <c r="L862" s="8">
        <v>34137.593060619358</v>
      </c>
      <c r="M862" s="138" t="str">
        <f t="shared" si="13"/>
        <v>Empreinte climatique-Productions Finales-Emissions de GES dues aux productions-ktCO2eq-S1</v>
      </c>
      <c r="N862">
        <f>MATCH(M862,'[1]Données Agriculture'!$M:$M,FALSE)</f>
        <v>1303</v>
      </c>
      <c r="O862" s="139"/>
    </row>
    <row r="863" spans="1:26" ht="14.25">
      <c r="A863" s="110" t="s">
        <v>403</v>
      </c>
      <c r="B863" s="110" t="s">
        <v>404</v>
      </c>
      <c r="C863" s="147" t="s">
        <v>410</v>
      </c>
      <c r="D863" s="175" t="s">
        <v>630</v>
      </c>
      <c r="E863" s="6" t="s">
        <v>72</v>
      </c>
      <c r="F863" s="8">
        <v>3215.3274886166705</v>
      </c>
      <c r="G863" s="8">
        <v>3221.0488190510973</v>
      </c>
      <c r="H863" s="8">
        <v>3241.1782678841832</v>
      </c>
      <c r="I863" s="8">
        <v>3187.9618657213723</v>
      </c>
      <c r="J863" s="8">
        <v>3032.6454917222873</v>
      </c>
      <c r="K863" s="8">
        <v>2852.9657165123435</v>
      </c>
      <c r="L863" s="8">
        <v>2773.7431341109605</v>
      </c>
      <c r="M863" s="138" t="str">
        <f t="shared" si="13"/>
        <v>Empreinte climatique-Productions Finales-Fruits et légumes-ktCO2eq-S1</v>
      </c>
      <c r="N863">
        <f>MATCH(M863,'[1]Données Agriculture'!$M:$M,FALSE)</f>
        <v>1308</v>
      </c>
      <c r="O863" s="139"/>
      <c r="P863" s="109"/>
      <c r="Q863" s="109"/>
      <c r="R863" s="109"/>
      <c r="S863" s="109"/>
      <c r="T863" s="109"/>
      <c r="U863" s="109"/>
      <c r="V863" s="109"/>
      <c r="W863" s="109"/>
      <c r="X863" s="109"/>
      <c r="Y863" s="109"/>
      <c r="Z863" s="109"/>
    </row>
    <row r="864" spans="1:26" ht="14.25">
      <c r="A864" s="110" t="s">
        <v>403</v>
      </c>
      <c r="B864" s="110" t="s">
        <v>404</v>
      </c>
      <c r="C864" s="147" t="s">
        <v>411</v>
      </c>
      <c r="D864" s="175" t="s">
        <v>630</v>
      </c>
      <c r="E864" s="6" t="s">
        <v>72</v>
      </c>
      <c r="F864" s="8">
        <v>30.033163069628184</v>
      </c>
      <c r="G864" s="8">
        <v>31.088039659388997</v>
      </c>
      <c r="H864" s="8">
        <v>33.339069120768499</v>
      </c>
      <c r="I864" s="8">
        <v>34.921195972327354</v>
      </c>
      <c r="J864" s="8">
        <v>34.7795436243048</v>
      </c>
      <c r="K864" s="8">
        <v>33.583014686521437</v>
      </c>
      <c r="L864" s="8">
        <v>35.857086946792585</v>
      </c>
      <c r="M864" s="138" t="str">
        <f t="shared" si="13"/>
        <v>Empreinte climatique-Productions Finales-Poissons et produits halieutiques-ktCO2eq-S1</v>
      </c>
      <c r="N864">
        <f>MATCH(M864,'[1]Données Agriculture'!$M:$M,FALSE)</f>
        <v>1313</v>
      </c>
      <c r="O864" s="139"/>
    </row>
    <row r="865" spans="1:26" ht="14.25">
      <c r="A865" s="110" t="s">
        <v>403</v>
      </c>
      <c r="B865" s="110" t="s">
        <v>404</v>
      </c>
      <c r="C865" s="147" t="s">
        <v>28</v>
      </c>
      <c r="D865" s="175" t="s">
        <v>630</v>
      </c>
      <c r="E865" s="6" t="s">
        <v>72</v>
      </c>
      <c r="F865" s="8">
        <v>417.87648826278871</v>
      </c>
      <c r="G865" s="8">
        <v>389.69222840447617</v>
      </c>
      <c r="H865" s="8">
        <v>320.4360934666804</v>
      </c>
      <c r="I865" s="8">
        <v>240.18818110181567</v>
      </c>
      <c r="J865" s="8">
        <v>174.6334455166533</v>
      </c>
      <c r="K865" s="8">
        <v>134.9592878070531</v>
      </c>
      <c r="L865" s="8">
        <v>122.09927427313728</v>
      </c>
      <c r="M865" s="138" t="str">
        <f t="shared" si="13"/>
        <v>Empreinte climatique-Productions Finales-Pommes de terre-ktCO2eq-S1</v>
      </c>
      <c r="N865">
        <f>MATCH(M865,'[1]Données Agriculture'!$M:$M,FALSE)</f>
        <v>1318</v>
      </c>
      <c r="O865" s="139"/>
      <c r="P865" s="109"/>
      <c r="Q865" s="109"/>
      <c r="R865" s="109"/>
      <c r="S865" s="109"/>
      <c r="T865" s="109"/>
      <c r="U865" s="109"/>
      <c r="V865" s="109"/>
      <c r="W865" s="109"/>
      <c r="X865" s="109"/>
      <c r="Y865" s="109"/>
      <c r="Z865" s="109"/>
    </row>
    <row r="866" spans="1:26" ht="14.25">
      <c r="A866" s="110" t="s">
        <v>403</v>
      </c>
      <c r="B866" s="110" t="s">
        <v>404</v>
      </c>
      <c r="C866" s="147" t="s">
        <v>406</v>
      </c>
      <c r="D866" s="175" t="s">
        <v>630</v>
      </c>
      <c r="E866" s="6" t="s">
        <v>72</v>
      </c>
      <c r="F866" s="8">
        <v>24478.068418095918</v>
      </c>
      <c r="G866" s="8">
        <v>23100.244446330031</v>
      </c>
      <c r="H866" s="8">
        <v>19612.197956094609</v>
      </c>
      <c r="I866" s="8">
        <v>15400.703232087701</v>
      </c>
      <c r="J866" s="8">
        <v>11776.881644967085</v>
      </c>
      <c r="K866" s="8">
        <v>9468.6747297814145</v>
      </c>
      <c r="L866" s="8">
        <v>8693.0234422870326</v>
      </c>
      <c r="M866" s="138" t="str">
        <f t="shared" si="13"/>
        <v>Empreinte climatique-Productions Finales-Produits laitiers-ktCO2eq-S1</v>
      </c>
      <c r="N866">
        <f>MATCH(M866,'[1]Données Agriculture'!$M:$M,FALSE)</f>
        <v>1323</v>
      </c>
      <c r="O866" s="139"/>
    </row>
    <row r="867" spans="1:26" ht="14.25">
      <c r="A867" s="110" t="s">
        <v>403</v>
      </c>
      <c r="B867" s="110" t="s">
        <v>404</v>
      </c>
      <c r="C867" s="147" t="s">
        <v>332</v>
      </c>
      <c r="D867" s="175" t="s">
        <v>630</v>
      </c>
      <c r="E867" s="6" t="s">
        <v>72</v>
      </c>
      <c r="F867" s="8">
        <v>1164.5066416099255</v>
      </c>
      <c r="G867" s="8">
        <v>1096.1965657254461</v>
      </c>
      <c r="H867" s="8">
        <v>922.8433460115665</v>
      </c>
      <c r="I867" s="8">
        <v>714.86198728969691</v>
      </c>
      <c r="J867" s="8">
        <v>537.84295749043497</v>
      </c>
      <c r="K867" s="8">
        <v>426.49280504895449</v>
      </c>
      <c r="L867" s="8">
        <v>389.3980019247021</v>
      </c>
      <c r="M867" s="138" t="str">
        <f t="shared" si="13"/>
        <v>Empreinte climatique-Productions Finales-Sucre-ktCO2eq-S1</v>
      </c>
      <c r="N867">
        <f>MATCH(M867,'[1]Données Agriculture'!$M:$M,FALSE)</f>
        <v>1328</v>
      </c>
      <c r="O867" s="139"/>
      <c r="P867" s="66"/>
    </row>
    <row r="868" spans="1:26" ht="14.25">
      <c r="A868" s="110" t="s">
        <v>403</v>
      </c>
      <c r="B868" s="110" t="s">
        <v>404</v>
      </c>
      <c r="C868" s="147" t="s">
        <v>408</v>
      </c>
      <c r="D868" s="175" t="s">
        <v>630</v>
      </c>
      <c r="E868" s="6" t="s">
        <v>72</v>
      </c>
      <c r="F868" s="8">
        <v>6576.8723733069564</v>
      </c>
      <c r="G868" s="8">
        <v>6381.2790068907707</v>
      </c>
      <c r="H868" s="8">
        <v>5931.2277934867425</v>
      </c>
      <c r="I868" s="8">
        <v>5270.8314505440712</v>
      </c>
      <c r="J868" s="8">
        <v>4556.0684222885757</v>
      </c>
      <c r="K868" s="8">
        <v>4004.6713347900013</v>
      </c>
      <c r="L868" s="8">
        <v>3806.830044603847</v>
      </c>
      <c r="M868" s="138" t="str">
        <f t="shared" si="13"/>
        <v>Empreinte climatique-Productions Finales-Tourteaux, huiles, oléoprotéagineux-ktCO2eq-S1</v>
      </c>
      <c r="N868">
        <f>MATCH(M868,'[1]Données Agriculture'!$M:$M,FALSE)</f>
        <v>1333</v>
      </c>
      <c r="O868" s="139"/>
    </row>
    <row r="869" spans="1:26" ht="14.25">
      <c r="A869" s="110" t="s">
        <v>403</v>
      </c>
      <c r="B869" s="110" t="s">
        <v>404</v>
      </c>
      <c r="C869" s="147" t="s">
        <v>407</v>
      </c>
      <c r="D869" s="175" t="s">
        <v>630</v>
      </c>
      <c r="E869" s="6" t="s">
        <v>72</v>
      </c>
      <c r="F869" s="8">
        <v>38877.289021613557</v>
      </c>
      <c r="G869" s="8">
        <v>35992.250347096728</v>
      </c>
      <c r="H869" s="8">
        <v>29509.474680629741</v>
      </c>
      <c r="I869" s="8">
        <v>21976.897774069806</v>
      </c>
      <c r="J869" s="8">
        <v>15710.083970183541</v>
      </c>
      <c r="K869" s="8">
        <v>11845.601132247302</v>
      </c>
      <c r="L869" s="8">
        <v>10520.015101304562</v>
      </c>
      <c r="M869" s="138" t="str">
        <f t="shared" si="13"/>
        <v>Empreinte climatique-Productions Finales-Viande, abats, graisses animales, œufs-ktCO2eq-S1</v>
      </c>
      <c r="N869">
        <f>MATCH(M869,'[1]Données Agriculture'!$M:$M,FALSE)</f>
        <v>1338</v>
      </c>
      <c r="O869" s="139"/>
      <c r="P869" s="109"/>
    </row>
    <row r="870" spans="1:26" ht="14.25">
      <c r="A870" s="110" t="s">
        <v>440</v>
      </c>
      <c r="B870" s="110" t="s">
        <v>439</v>
      </c>
      <c r="C870" s="147" t="s">
        <v>447</v>
      </c>
      <c r="D870" s="174" t="s">
        <v>180</v>
      </c>
      <c r="E870" s="6" t="s">
        <v>72</v>
      </c>
      <c r="F870" s="36">
        <v>60.2</v>
      </c>
      <c r="G870" s="36">
        <v>63.861987910666585</v>
      </c>
      <c r="H870" s="36">
        <v>73.8667249393107</v>
      </c>
      <c r="I870" s="36">
        <v>87.533449878621383</v>
      </c>
      <c r="J870" s="36">
        <v>101.20017481793208</v>
      </c>
      <c r="K870" s="36">
        <v>111.20491184657619</v>
      </c>
      <c r="L870" s="36">
        <v>114.86689975724278</v>
      </c>
      <c r="M870" s="138" t="str">
        <f t="shared" si="13"/>
        <v>Flux bruts export et import-Flux bruts exportés-Ananas-kt-S1</v>
      </c>
      <c r="N870">
        <f>MATCH(M870,'[1]Données Agriculture'!$M:$M,FALSE)</f>
        <v>1343</v>
      </c>
      <c r="O870" s="139"/>
    </row>
    <row r="871" spans="1:26" ht="14.25">
      <c r="A871" s="110" t="s">
        <v>440</v>
      </c>
      <c r="B871" s="110" t="s">
        <v>439</v>
      </c>
      <c r="C871" s="147" t="s">
        <v>445</v>
      </c>
      <c r="D871" s="174" t="s">
        <v>180</v>
      </c>
      <c r="E871" s="6" t="s">
        <v>72</v>
      </c>
      <c r="F871" s="36">
        <v>216.8</v>
      </c>
      <c r="G871" s="36">
        <v>203.72943839320985</v>
      </c>
      <c r="H871" s="36">
        <v>168.02000000000004</v>
      </c>
      <c r="I871" s="36">
        <v>119.24000000000004</v>
      </c>
      <c r="J871" s="36">
        <v>70.460000000000036</v>
      </c>
      <c r="K871" s="36">
        <v>34.750561606790143</v>
      </c>
      <c r="L871" s="36">
        <v>21.680000000000007</v>
      </c>
      <c r="M871" s="138" t="str">
        <f t="shared" si="13"/>
        <v>Flux bruts export et import-Flux bruts exportés-Banane-kt-S1</v>
      </c>
      <c r="N871">
        <f>MATCH(M871,'[1]Données Agriculture'!$M:$M,FALSE)</f>
        <v>1348</v>
      </c>
      <c r="O871" s="139"/>
    </row>
    <row r="872" spans="1:26" ht="14.25">
      <c r="A872" s="110" t="s">
        <v>440</v>
      </c>
      <c r="B872" s="110" t="s">
        <v>439</v>
      </c>
      <c r="C872" s="147" t="s">
        <v>452</v>
      </c>
      <c r="D872" s="174" t="s">
        <v>180</v>
      </c>
      <c r="E872" s="6" t="s">
        <v>72</v>
      </c>
      <c r="F872" s="36">
        <v>528.5</v>
      </c>
      <c r="G872" s="36">
        <v>506.97581907671599</v>
      </c>
      <c r="H872" s="36">
        <v>448.17066320299921</v>
      </c>
      <c r="I872" s="36">
        <v>367.84132640599842</v>
      </c>
      <c r="J872" s="36">
        <v>287.51198960899757</v>
      </c>
      <c r="K872" s="36">
        <v>228.70683373528072</v>
      </c>
      <c r="L872" s="36">
        <v>207.18265281199672</v>
      </c>
      <c r="M872" s="138" t="str">
        <f t="shared" si="13"/>
        <v>Flux bruts export et import-Flux bruts exportés-Bière-kt-S1</v>
      </c>
      <c r="N872">
        <f>MATCH(M872,'[1]Données Agriculture'!$M:$M,FALSE)</f>
        <v>1353</v>
      </c>
      <c r="O872" s="139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 spans="1:26" ht="14.25">
      <c r="A873" s="110" t="s">
        <v>440</v>
      </c>
      <c r="B873" s="110" t="s">
        <v>439</v>
      </c>
      <c r="C873" s="147" t="s">
        <v>311</v>
      </c>
      <c r="D873" s="174" t="s">
        <v>180</v>
      </c>
      <c r="E873" s="6" t="s">
        <v>72</v>
      </c>
      <c r="F873" s="36">
        <v>21473.5</v>
      </c>
      <c r="G873" s="36">
        <v>20973.530959592375</v>
      </c>
      <c r="H873" s="36">
        <v>19607.590138987285</v>
      </c>
      <c r="I873" s="36">
        <v>17741.68027797457</v>
      </c>
      <c r="J873" s="36">
        <v>15875.770416961856</v>
      </c>
      <c r="K873" s="36">
        <v>14509.829596356763</v>
      </c>
      <c r="L873" s="36">
        <v>14009.860555949139</v>
      </c>
      <c r="M873" s="138" t="str">
        <f t="shared" si="13"/>
        <v>Flux bruts export et import-Flux bruts exportés-Blé-kt-S1</v>
      </c>
      <c r="N873">
        <f>MATCH(M873,'[1]Données Agriculture'!$M:$M,FALSE)</f>
        <v>1358</v>
      </c>
      <c r="O873" s="139"/>
    </row>
    <row r="874" spans="1:26" ht="14.25">
      <c r="A874" s="110" t="s">
        <v>440</v>
      </c>
      <c r="B874" s="110" t="s">
        <v>439</v>
      </c>
      <c r="C874" s="147" t="s">
        <v>321</v>
      </c>
      <c r="D874" s="174" t="s">
        <v>180</v>
      </c>
      <c r="E874" s="6" t="s">
        <v>72</v>
      </c>
      <c r="F874" s="36">
        <v>3203.1000000000004</v>
      </c>
      <c r="G874" s="36">
        <v>3112.724637638582</v>
      </c>
      <c r="H874" s="36">
        <v>2865.8145559147383</v>
      </c>
      <c r="I874" s="36">
        <v>2528.5291118294772</v>
      </c>
      <c r="J874" s="36">
        <v>2191.2436677442151</v>
      </c>
      <c r="K874" s="36">
        <v>1944.333586020372</v>
      </c>
      <c r="L874" s="36">
        <v>1853.9582236589536</v>
      </c>
      <c r="M874" s="138" t="str">
        <f t="shared" si="13"/>
        <v>Flux bruts export et import-Flux bruts exportés-Boissons Alcooliques-kt-S1</v>
      </c>
      <c r="N874">
        <f>MATCH(M874,'[1]Données Agriculture'!$M:$M,FALSE)</f>
        <v>1363</v>
      </c>
      <c r="O874" s="139"/>
      <c r="P874" s="109"/>
      <c r="Q874" s="109"/>
      <c r="R874" s="109"/>
      <c r="S874" s="109"/>
      <c r="T874" s="109"/>
      <c r="U874" s="109"/>
      <c r="V874" s="109"/>
      <c r="W874" s="109"/>
      <c r="X874" s="109"/>
      <c r="Y874" s="109"/>
      <c r="Z874" s="109"/>
    </row>
    <row r="875" spans="1:26" ht="14.25">
      <c r="A875" s="110" t="s">
        <v>440</v>
      </c>
      <c r="B875" s="110" t="s">
        <v>439</v>
      </c>
      <c r="C875" s="147" t="s">
        <v>449</v>
      </c>
      <c r="D875" s="174" t="s">
        <v>180</v>
      </c>
      <c r="E875" s="6" t="s">
        <v>72</v>
      </c>
      <c r="F875" s="36">
        <v>144.19999999999999</v>
      </c>
      <c r="G875" s="36">
        <v>143.77634189528467</v>
      </c>
      <c r="H875" s="36">
        <v>142.61888642816407</v>
      </c>
      <c r="I875" s="36">
        <v>141.03777285632819</v>
      </c>
      <c r="J875" s="36">
        <v>139.45665928449228</v>
      </c>
      <c r="K875" s="36">
        <v>138.29920381737168</v>
      </c>
      <c r="L875" s="36">
        <v>137.87554571265636</v>
      </c>
      <c r="M875" s="138" t="str">
        <f t="shared" si="13"/>
        <v>Flux bruts export et import-Flux bruts exportés-Café-kt-S1</v>
      </c>
      <c r="N875">
        <f>MATCH(M875,'[1]Données Agriculture'!$M:$M,FALSE)</f>
        <v>1368</v>
      </c>
      <c r="O875" s="139"/>
    </row>
    <row r="876" spans="1:26" ht="14.25">
      <c r="A876" s="110" t="s">
        <v>440</v>
      </c>
      <c r="B876" s="110" t="s">
        <v>439</v>
      </c>
      <c r="C876" s="147" t="s">
        <v>310</v>
      </c>
      <c r="D876" s="174" t="s">
        <v>180</v>
      </c>
      <c r="E876" s="6" t="s">
        <v>72</v>
      </c>
      <c r="F876" s="36">
        <v>34913.699999999997</v>
      </c>
      <c r="G876" s="36">
        <v>34196.578577108143</v>
      </c>
      <c r="H876" s="36">
        <v>32237.366414571479</v>
      </c>
      <c r="I876" s="36">
        <v>29561.032829142965</v>
      </c>
      <c r="J876" s="36">
        <v>26884.69924371444</v>
      </c>
      <c r="K876" s="36">
        <v>24925.487081177787</v>
      </c>
      <c r="L876" s="36">
        <v>24208.365658285922</v>
      </c>
      <c r="M876" s="138" t="str">
        <f t="shared" si="13"/>
        <v>Flux bruts export et import-Flux bruts exportés-Cèrèales - Excl Bière-kt-S1</v>
      </c>
      <c r="N876">
        <f>MATCH(M876,'[1]Données Agriculture'!$M:$M,FALSE)</f>
        <v>1373</v>
      </c>
      <c r="O876" s="139"/>
      <c r="P876" s="66"/>
    </row>
    <row r="877" spans="1:26" ht="14.25">
      <c r="A877" s="110" t="s">
        <v>440</v>
      </c>
      <c r="B877" s="110" t="s">
        <v>439</v>
      </c>
      <c r="C877" s="147" t="s">
        <v>450</v>
      </c>
      <c r="D877" s="174" t="s">
        <v>180</v>
      </c>
      <c r="E877" s="6" t="s">
        <v>72</v>
      </c>
      <c r="F877" s="36">
        <v>321.2</v>
      </c>
      <c r="G877" s="36">
        <v>316.29652977851043</v>
      </c>
      <c r="H877" s="36">
        <v>302.89999999999998</v>
      </c>
      <c r="I877" s="36">
        <v>284.60000000000002</v>
      </c>
      <c r="J877" s="36">
        <v>266.3</v>
      </c>
      <c r="K877" s="36">
        <v>252.90347022148956</v>
      </c>
      <c r="L877" s="36">
        <v>248</v>
      </c>
      <c r="M877" s="138" t="str">
        <f t="shared" si="13"/>
        <v>Flux bruts export et import-Flux bruts exportés-Feve de Cacao-kt-S1</v>
      </c>
      <c r="N877">
        <f>MATCH(M877,'[1]Données Agriculture'!$M:$M,FALSE)</f>
        <v>1378</v>
      </c>
      <c r="O877" s="139"/>
    </row>
    <row r="878" spans="1:26" ht="14.25">
      <c r="A878" s="110" t="s">
        <v>440</v>
      </c>
      <c r="B878" s="110" t="s">
        <v>439</v>
      </c>
      <c r="C878" s="147" t="s">
        <v>441</v>
      </c>
      <c r="D878" s="174" t="s">
        <v>180</v>
      </c>
      <c r="E878" s="6" t="s">
        <v>72</v>
      </c>
      <c r="F878" s="36">
        <v>90.2</v>
      </c>
      <c r="G878" s="36">
        <v>84.761971139610367</v>
      </c>
      <c r="H878" s="36">
        <v>69.905000000000001</v>
      </c>
      <c r="I878" s="36">
        <v>49.610000000000007</v>
      </c>
      <c r="J878" s="36">
        <v>29.314999999999998</v>
      </c>
      <c r="K878" s="36">
        <v>14.458028860389618</v>
      </c>
      <c r="L878" s="36">
        <v>9.0199999999999818</v>
      </c>
      <c r="M878" s="138" t="str">
        <f t="shared" si="13"/>
        <v>Flux bruts export et import-Flux bruts exportés-Fruit Coque + (Total)-kt-S1</v>
      </c>
      <c r="N878">
        <f>MATCH(M878,'[1]Données Agriculture'!$M:$M,FALSE)</f>
        <v>1383</v>
      </c>
      <c r="O878" s="139"/>
    </row>
    <row r="879" spans="1:26" ht="14.25">
      <c r="A879" s="110" t="s">
        <v>440</v>
      </c>
      <c r="B879" s="110" t="s">
        <v>439</v>
      </c>
      <c r="C879" s="147" t="s">
        <v>34</v>
      </c>
      <c r="D879" s="174" t="s">
        <v>180</v>
      </c>
      <c r="E879" s="6" t="s">
        <v>72</v>
      </c>
      <c r="F879" s="36">
        <v>1561.6000000000001</v>
      </c>
      <c r="G879" s="36">
        <v>1548.3629583048253</v>
      </c>
      <c r="H879" s="36">
        <v>1512.1986878517005</v>
      </c>
      <c r="I879" s="36">
        <v>1462.7973757034006</v>
      </c>
      <c r="J879" s="36">
        <v>1413.3960635551011</v>
      </c>
      <c r="K879" s="36">
        <v>1377.2317931019757</v>
      </c>
      <c r="L879" s="36">
        <v>1363.9947514068012</v>
      </c>
      <c r="M879" s="138" t="str">
        <f t="shared" si="13"/>
        <v>Flux bruts export et import-Flux bruts exportés-Fruits-kt-S1</v>
      </c>
      <c r="N879">
        <f>MATCH(M879,'[1]Données Agriculture'!$M:$M,FALSE)</f>
        <v>1388</v>
      </c>
      <c r="O879" s="139"/>
    </row>
    <row r="880" spans="1:26" ht="14.25">
      <c r="A880" s="110" t="s">
        <v>440</v>
      </c>
      <c r="B880" s="110" t="s">
        <v>439</v>
      </c>
      <c r="C880" s="147" t="s">
        <v>318</v>
      </c>
      <c r="D880" s="174" t="s">
        <v>180</v>
      </c>
      <c r="E880" s="6" t="s">
        <v>72</v>
      </c>
      <c r="F880" s="36">
        <v>1311.8</v>
      </c>
      <c r="G880" s="36">
        <v>1255.5244259121073</v>
      </c>
      <c r="H880" s="36">
        <v>1101.7766982788776</v>
      </c>
      <c r="I880" s="36">
        <v>891.75339655775542</v>
      </c>
      <c r="J880" s="36">
        <v>681.73009483663304</v>
      </c>
      <c r="K880" s="36">
        <v>527.98236720340321</v>
      </c>
      <c r="L880" s="36">
        <v>471.70679311551055</v>
      </c>
      <c r="M880" s="138" t="str">
        <f t="shared" si="13"/>
        <v>Flux bruts export et import-Flux bruts exportés-Graines Colza/Moutarde-kt-S1</v>
      </c>
      <c r="N880">
        <f>MATCH(M880,'[1]Données Agriculture'!$M:$M,FALSE)</f>
        <v>1393</v>
      </c>
      <c r="O880" s="139"/>
    </row>
    <row r="881" spans="1:26" ht="14.25">
      <c r="A881" s="110" t="s">
        <v>440</v>
      </c>
      <c r="B881" s="110" t="s">
        <v>439</v>
      </c>
      <c r="C881" s="147" t="s">
        <v>317</v>
      </c>
      <c r="D881" s="174" t="s">
        <v>180</v>
      </c>
      <c r="E881" s="6" t="s">
        <v>72</v>
      </c>
      <c r="F881" s="36">
        <v>524.5</v>
      </c>
      <c r="G881" s="36">
        <v>517.49057615144545</v>
      </c>
      <c r="H881" s="36">
        <v>498.34047406540964</v>
      </c>
      <c r="I881" s="36">
        <v>472.18094813081922</v>
      </c>
      <c r="J881" s="36">
        <v>446.02142219622885</v>
      </c>
      <c r="K881" s="36">
        <v>426.87132011019293</v>
      </c>
      <c r="L881" s="36">
        <v>419.86189626163844</v>
      </c>
      <c r="M881" s="138" t="str">
        <f t="shared" si="13"/>
        <v>Flux bruts export et import-Flux bruts exportés-Graines de Tournesol-kt-S1</v>
      </c>
      <c r="N881">
        <f>MATCH(M881,'[1]Données Agriculture'!$M:$M,FALSE)</f>
        <v>1398</v>
      </c>
      <c r="O881" s="139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 spans="1:26" ht="14.25">
      <c r="A882" s="110" t="s">
        <v>440</v>
      </c>
      <c r="B882" s="110" t="s">
        <v>439</v>
      </c>
      <c r="C882" s="147" t="s">
        <v>453</v>
      </c>
      <c r="D882" s="174" t="s">
        <v>180</v>
      </c>
      <c r="E882" s="6" t="s">
        <v>72</v>
      </c>
      <c r="F882" s="36">
        <v>550.68799999999999</v>
      </c>
      <c r="G882" s="36">
        <v>544.87216255001874</v>
      </c>
      <c r="H882" s="36">
        <v>528.98299914810798</v>
      </c>
      <c r="I882" s="36">
        <v>507.27799829621614</v>
      </c>
      <c r="J882" s="36">
        <v>485.57299744432407</v>
      </c>
      <c r="K882" s="36">
        <v>469.68383404241337</v>
      </c>
      <c r="L882" s="36">
        <v>463.86799659243212</v>
      </c>
      <c r="M882" s="138" t="str">
        <f t="shared" si="13"/>
        <v>Flux bruts export et import-Flux bruts exportés-Graisses Animales-kt-S1</v>
      </c>
      <c r="N882">
        <f>MATCH(M882,'[1]Données Agriculture'!$M:$M,FALSE)</f>
        <v>1403</v>
      </c>
      <c r="O882" s="139"/>
    </row>
    <row r="883" spans="1:26" ht="14.25">
      <c r="A883" s="110" t="s">
        <v>440</v>
      </c>
      <c r="B883" s="110" t="s">
        <v>439</v>
      </c>
      <c r="C883" s="147" t="s">
        <v>319</v>
      </c>
      <c r="D883" s="174" t="s">
        <v>180</v>
      </c>
      <c r="E883" s="6" t="s">
        <v>72</v>
      </c>
      <c r="F883" s="36">
        <v>1149.3</v>
      </c>
      <c r="G883" s="36">
        <v>1088.9764788264986</v>
      </c>
      <c r="H883" s="36">
        <v>924.16955408903527</v>
      </c>
      <c r="I883" s="36">
        <v>699.03910817807082</v>
      </c>
      <c r="J883" s="36">
        <v>473.90866226710614</v>
      </c>
      <c r="K883" s="36">
        <v>309.10173752964283</v>
      </c>
      <c r="L883" s="36">
        <v>248.77821635614143</v>
      </c>
      <c r="M883" s="138" t="str">
        <f t="shared" si="13"/>
        <v>Flux bruts export et import-Flux bruts exportés-Huiles-kt-S1</v>
      </c>
      <c r="N883">
        <f>MATCH(M883,'[1]Données Agriculture'!$M:$M,FALSE)</f>
        <v>1408</v>
      </c>
      <c r="O883" s="139"/>
      <c r="P883" s="109"/>
    </row>
    <row r="884" spans="1:26" ht="14.25">
      <c r="A884" s="110" t="s">
        <v>440</v>
      </c>
      <c r="B884" s="110" t="s">
        <v>439</v>
      </c>
      <c r="C884" s="147" t="s">
        <v>324</v>
      </c>
      <c r="D884" s="174" t="s">
        <v>180</v>
      </c>
      <c r="E884" s="6" t="s">
        <v>72</v>
      </c>
      <c r="F884" s="36">
        <v>8288.6999999999989</v>
      </c>
      <c r="G884" s="36">
        <v>7892.7548159723456</v>
      </c>
      <c r="H884" s="36">
        <v>6811.0124561965868</v>
      </c>
      <c r="I884" s="36">
        <v>5333.3249123931755</v>
      </c>
      <c r="J884" s="36">
        <v>3855.6373685897634</v>
      </c>
      <c r="K884" s="36">
        <v>2773.8950088140036</v>
      </c>
      <c r="L884" s="36">
        <v>2377.9498247863503</v>
      </c>
      <c r="M884" s="138" t="str">
        <f t="shared" si="13"/>
        <v>Flux bruts export et import-Flux bruts exportés-Lait - Excl Beurre-kt-S1</v>
      </c>
      <c r="N884">
        <f>MATCH(M884,'[1]Données Agriculture'!$M:$M,FALSE)</f>
        <v>1413</v>
      </c>
      <c r="O884" s="139"/>
    </row>
    <row r="885" spans="1:26" ht="14.25">
      <c r="A885" s="110" t="s">
        <v>440</v>
      </c>
      <c r="B885" s="110" t="s">
        <v>439</v>
      </c>
      <c r="C885" s="147" t="s">
        <v>33</v>
      </c>
      <c r="D885" s="174" t="s">
        <v>180</v>
      </c>
      <c r="E885" s="6" t="s">
        <v>72</v>
      </c>
      <c r="F885" s="36">
        <v>2103.3000000000002</v>
      </c>
      <c r="G885" s="36">
        <v>2071.8212365516997</v>
      </c>
      <c r="H885" s="36">
        <v>1985.8196554515016</v>
      </c>
      <c r="I885" s="36">
        <v>1868.3393109030033</v>
      </c>
      <c r="J885" s="36">
        <v>1750.8589663545047</v>
      </c>
      <c r="K885" s="36">
        <v>1664.8573852543063</v>
      </c>
      <c r="L885" s="36">
        <v>1633.3786218060061</v>
      </c>
      <c r="M885" s="138" t="str">
        <f t="shared" si="13"/>
        <v>Flux bruts export et import-Flux bruts exportés-Légumes-kt-S1</v>
      </c>
      <c r="N885">
        <f>MATCH(M885,'[1]Données Agriculture'!$M:$M,FALSE)</f>
        <v>1418</v>
      </c>
      <c r="O885" s="139"/>
      <c r="P885" s="109"/>
    </row>
    <row r="886" spans="1:26" ht="14.25">
      <c r="A886" s="110" t="s">
        <v>440</v>
      </c>
      <c r="B886" s="110" t="s">
        <v>439</v>
      </c>
      <c r="C886" s="147" t="s">
        <v>30</v>
      </c>
      <c r="D886" s="174" t="s">
        <v>180</v>
      </c>
      <c r="E886" s="6" t="s">
        <v>72</v>
      </c>
      <c r="F886" s="36">
        <v>345.8</v>
      </c>
      <c r="G886" s="36">
        <v>334.37566632065011</v>
      </c>
      <c r="H886" s="36">
        <v>303.16380626604598</v>
      </c>
      <c r="I886" s="36">
        <v>260.52761253209184</v>
      </c>
      <c r="J886" s="36">
        <v>217.89141879813781</v>
      </c>
      <c r="K886" s="36">
        <v>186.67955874353353</v>
      </c>
      <c r="L886" s="36">
        <v>175.25522506418366</v>
      </c>
      <c r="M886" s="138" t="str">
        <f t="shared" si="13"/>
        <v>Flux bruts export et import-Flux bruts exportés-Légumineuses-kt-S1</v>
      </c>
      <c r="N886">
        <f>MATCH(M886,'[1]Données Agriculture'!$M:$M,FALSE)</f>
        <v>1423</v>
      </c>
      <c r="O886" s="139"/>
    </row>
    <row r="887" spans="1:26" ht="14.25">
      <c r="A887" s="110" t="s">
        <v>440</v>
      </c>
      <c r="B887" s="110" t="s">
        <v>439</v>
      </c>
      <c r="C887" s="147" t="s">
        <v>313</v>
      </c>
      <c r="D887" s="174" t="s">
        <v>180</v>
      </c>
      <c r="E887" s="6" t="s">
        <v>72</v>
      </c>
      <c r="F887" s="36">
        <v>4892.3</v>
      </c>
      <c r="G887" s="36">
        <v>4848.6239325659935</v>
      </c>
      <c r="H887" s="36">
        <v>4729.2986972614826</v>
      </c>
      <c r="I887" s="36">
        <v>4566.2973945229651</v>
      </c>
      <c r="J887" s="36">
        <v>4403.2960917844466</v>
      </c>
      <c r="K887" s="36">
        <v>4283.9708564799357</v>
      </c>
      <c r="L887" s="36">
        <v>4240.2947890459291</v>
      </c>
      <c r="M887" s="138" t="str">
        <f t="shared" si="13"/>
        <v>Flux bruts export et import-Flux bruts exportés-Maïs-kt-S1</v>
      </c>
      <c r="N887">
        <f>MATCH(M887,'[1]Données Agriculture'!$M:$M,FALSE)</f>
        <v>1428</v>
      </c>
      <c r="O887" s="139"/>
    </row>
    <row r="888" spans="1:26" ht="14.25">
      <c r="A888" s="110" t="s">
        <v>440</v>
      </c>
      <c r="B888" s="110" t="s">
        <v>439</v>
      </c>
      <c r="C888" s="147" t="s">
        <v>38</v>
      </c>
      <c r="D888" s="174" t="s">
        <v>180</v>
      </c>
      <c r="E888" s="6" t="s">
        <v>72</v>
      </c>
      <c r="F888" s="36">
        <v>108.8</v>
      </c>
      <c r="G888" s="36">
        <v>115.06521977623061</v>
      </c>
      <c r="H888" s="36">
        <v>132.18211852547796</v>
      </c>
      <c r="I888" s="36">
        <v>155.56423705095591</v>
      </c>
      <c r="J888" s="36">
        <v>178.94635557643389</v>
      </c>
      <c r="K888" s="36">
        <v>196.06325432568127</v>
      </c>
      <c r="L888" s="36">
        <v>202.32847410191187</v>
      </c>
      <c r="M888" s="138" t="str">
        <f t="shared" si="13"/>
        <v>Flux bruts export et import-Flux bruts exportés-Œufs-kt-S1</v>
      </c>
      <c r="N888">
        <f>MATCH(M888,'[1]Données Agriculture'!$M:$M,FALSE)</f>
        <v>1433</v>
      </c>
      <c r="O888" s="139"/>
      <c r="P888" s="109"/>
      <c r="Q888" s="109"/>
      <c r="R888" s="109"/>
      <c r="S888" s="109"/>
      <c r="T888" s="109"/>
      <c r="U888" s="109"/>
      <c r="V888" s="109"/>
      <c r="W888" s="109"/>
      <c r="X888" s="109"/>
      <c r="Y888" s="109"/>
      <c r="Z888" s="109"/>
    </row>
    <row r="889" spans="1:26" ht="14.25">
      <c r="A889" s="110" t="s">
        <v>440</v>
      </c>
      <c r="B889" s="110" t="s">
        <v>439</v>
      </c>
      <c r="C889" s="147" t="s">
        <v>443</v>
      </c>
      <c r="D889" s="174" t="s">
        <v>180</v>
      </c>
      <c r="E889" s="6" t="s">
        <v>72</v>
      </c>
      <c r="F889" s="36">
        <v>100</v>
      </c>
      <c r="G889" s="36">
        <v>93.97114317029974</v>
      </c>
      <c r="H889" s="36">
        <v>77.5</v>
      </c>
      <c r="I889" s="36">
        <v>55.000000000000014</v>
      </c>
      <c r="J889" s="36">
        <v>32.500000000000014</v>
      </c>
      <c r="K889" s="36">
        <v>16.02885682970026</v>
      </c>
      <c r="L889" s="36">
        <v>10</v>
      </c>
      <c r="M889" s="138" t="str">
        <f t="shared" si="13"/>
        <v>Flux bruts export et import-Flux bruts exportés-Oignons-kt-S1</v>
      </c>
      <c r="N889">
        <f>MATCH(M889,'[1]Données Agriculture'!$M:$M,FALSE)</f>
        <v>1438</v>
      </c>
      <c r="O889" s="139"/>
    </row>
    <row r="890" spans="1:26" ht="14.25">
      <c r="A890" s="110" t="s">
        <v>440</v>
      </c>
      <c r="B890" s="110" t="s">
        <v>439</v>
      </c>
      <c r="C890" s="147" t="s">
        <v>444</v>
      </c>
      <c r="D890" s="174" t="s">
        <v>180</v>
      </c>
      <c r="E890" s="6" t="s">
        <v>72</v>
      </c>
      <c r="F890" s="36">
        <v>163.19999999999999</v>
      </c>
      <c r="G890" s="36">
        <v>194.26484752543479</v>
      </c>
      <c r="H890" s="36">
        <v>279.13558929430303</v>
      </c>
      <c r="I890" s="36">
        <v>395.07117858860602</v>
      </c>
      <c r="J890" s="36">
        <v>511.00676788290912</v>
      </c>
      <c r="K890" s="36">
        <v>595.87750965177747</v>
      </c>
      <c r="L890" s="36">
        <v>626.94235717721222</v>
      </c>
      <c r="M890" s="138" t="str">
        <f t="shared" si="13"/>
        <v>Flux bruts export et import-Flux bruts exportés-Oranges, Mandarines-kt-S1</v>
      </c>
      <c r="N890">
        <f>MATCH(M890,'[1]Données Agriculture'!$M:$M,FALSE)</f>
        <v>1443</v>
      </c>
      <c r="O890" s="139"/>
      <c r="P890" s="109"/>
      <c r="Q890" s="109"/>
      <c r="R890" s="109"/>
      <c r="S890" s="109"/>
      <c r="T890" s="109"/>
      <c r="U890" s="109"/>
      <c r="V890" s="109"/>
      <c r="W890" s="109"/>
      <c r="X890" s="109"/>
      <c r="Y890" s="109"/>
      <c r="Z890" s="109"/>
    </row>
    <row r="891" spans="1:26" ht="14.25">
      <c r="A891" s="110" t="s">
        <v>440</v>
      </c>
      <c r="B891" s="110" t="s">
        <v>439</v>
      </c>
      <c r="C891" s="147" t="s">
        <v>312</v>
      </c>
      <c r="D891" s="174" t="s">
        <v>180</v>
      </c>
      <c r="E891" s="6" t="s">
        <v>72</v>
      </c>
      <c r="F891" s="36">
        <v>8014.2</v>
      </c>
      <c r="G891" s="36">
        <v>7860.6293377787615</v>
      </c>
      <c r="H891" s="36">
        <v>7441.0664860383404</v>
      </c>
      <c r="I891" s="36">
        <v>6867.9329720766818</v>
      </c>
      <c r="J891" s="36">
        <v>6294.7994581150224</v>
      </c>
      <c r="K891" s="36">
        <v>5875.2366063746013</v>
      </c>
      <c r="L891" s="36">
        <v>5721.6659441533629</v>
      </c>
      <c r="M891" s="138" t="str">
        <f t="shared" si="13"/>
        <v>Flux bruts export et import-Flux bruts exportés-Orge-kt-S1</v>
      </c>
      <c r="N891">
        <f>MATCH(M891,'[1]Données Agriculture'!$M:$M,FALSE)</f>
        <v>1448</v>
      </c>
      <c r="O891" s="139"/>
    </row>
    <row r="892" spans="1:26" ht="14.25">
      <c r="A892" s="110" t="s">
        <v>440</v>
      </c>
      <c r="B892" s="110" t="s">
        <v>439</v>
      </c>
      <c r="C892" s="147" t="s">
        <v>315</v>
      </c>
      <c r="D892" s="174" t="s">
        <v>180</v>
      </c>
      <c r="E892" s="6" t="s">
        <v>72</v>
      </c>
      <c r="F892" s="36">
        <v>2066.3999999999996</v>
      </c>
      <c r="G892" s="36">
        <v>1997.2556230980651</v>
      </c>
      <c r="H892" s="36">
        <v>1808.3496723442872</v>
      </c>
      <c r="I892" s="36">
        <v>1550.2993446885748</v>
      </c>
      <c r="J892" s="36">
        <v>1292.249017032862</v>
      </c>
      <c r="K892" s="36">
        <v>1103.3430662790838</v>
      </c>
      <c r="L892" s="36">
        <v>1034.1986893771491</v>
      </c>
      <c r="M892" s="138" t="str">
        <f t="shared" si="13"/>
        <v>Flux bruts export et import-Flux bruts exportés-Plant Oleiferes + (Total)-kt-S1</v>
      </c>
      <c r="N892">
        <f>MATCH(M892,'[1]Données Agriculture'!$M:$M,FALSE)</f>
        <v>1453</v>
      </c>
      <c r="O892" s="139"/>
      <c r="P892" s="66"/>
    </row>
    <row r="893" spans="1:26" ht="14.25">
      <c r="A893" s="110" t="s">
        <v>440</v>
      </c>
      <c r="B893" s="110" t="s">
        <v>439</v>
      </c>
      <c r="C893" s="147" t="s">
        <v>325</v>
      </c>
      <c r="D893" s="174" t="s">
        <v>180</v>
      </c>
      <c r="E893" s="6" t="s">
        <v>72</v>
      </c>
      <c r="F893" s="36">
        <v>476.82300000000004</v>
      </c>
      <c r="G893" s="36">
        <v>452.73490725965121</v>
      </c>
      <c r="H893" s="36">
        <v>386.92501403558725</v>
      </c>
      <c r="I893" s="36">
        <v>297.02702807117447</v>
      </c>
      <c r="J893" s="36">
        <v>207.12904210676163</v>
      </c>
      <c r="K893" s="36">
        <v>141.31914888269762</v>
      </c>
      <c r="L893" s="36">
        <v>117.23105614234881</v>
      </c>
      <c r="M893" s="138" t="str">
        <f t="shared" si="13"/>
        <v>Flux bruts export et import-Flux bruts exportés-Poisson &amp; Fruits de Mer-kt-S1</v>
      </c>
      <c r="N893">
        <f>MATCH(M893,'[1]Données Agriculture'!$M:$M,FALSE)</f>
        <v>1458</v>
      </c>
      <c r="O893" s="139"/>
    </row>
    <row r="894" spans="1:26" ht="14.25">
      <c r="A894" s="110" t="s">
        <v>440</v>
      </c>
      <c r="B894" s="110" t="s">
        <v>439</v>
      </c>
      <c r="C894" s="147" t="s">
        <v>446</v>
      </c>
      <c r="D894" s="174" t="s">
        <v>180</v>
      </c>
      <c r="E894" s="6" t="s">
        <v>72</v>
      </c>
      <c r="F894" s="36">
        <v>492.2</v>
      </c>
      <c r="G894" s="36">
        <v>478.22643508646752</v>
      </c>
      <c r="H894" s="36">
        <v>440.0499457798349</v>
      </c>
      <c r="I894" s="36">
        <v>387.89989155966981</v>
      </c>
      <c r="J894" s="36">
        <v>335.74983733950467</v>
      </c>
      <c r="K894" s="36">
        <v>297.57334803287205</v>
      </c>
      <c r="L894" s="36">
        <v>283.59978311933958</v>
      </c>
      <c r="M894" s="138" t="str">
        <f t="shared" si="13"/>
        <v>Flux bruts export et import-Flux bruts exportés-Pommes-kt-S1</v>
      </c>
      <c r="N894">
        <f>MATCH(M894,'[1]Données Agriculture'!$M:$M,FALSE)</f>
        <v>1463</v>
      </c>
      <c r="O894" s="139"/>
      <c r="P894" s="109"/>
    </row>
    <row r="895" spans="1:26" ht="14.25">
      <c r="A895" s="110" t="s">
        <v>440</v>
      </c>
      <c r="B895" s="110" t="s">
        <v>439</v>
      </c>
      <c r="C895" s="147" t="s">
        <v>28</v>
      </c>
      <c r="D895" s="174" t="s">
        <v>180</v>
      </c>
      <c r="E895" s="6" t="s">
        <v>72</v>
      </c>
      <c r="F895" s="36">
        <v>3568.9999999999995</v>
      </c>
      <c r="G895" s="36">
        <v>3425.5319638966034</v>
      </c>
      <c r="H895" s="36">
        <v>3033.57</v>
      </c>
      <c r="I895" s="36">
        <v>2498.1400000000008</v>
      </c>
      <c r="J895" s="36">
        <v>1962.7100000000003</v>
      </c>
      <c r="K895" s="36">
        <v>1570.7480361033956</v>
      </c>
      <c r="L895" s="36">
        <v>1427.2800000000002</v>
      </c>
      <c r="M895" s="138" t="str">
        <f t="shared" si="13"/>
        <v>Flux bruts export et import-Flux bruts exportés-Pommes de terre-kt-S1</v>
      </c>
      <c r="N895">
        <f>MATCH(M895,'[1]Données Agriculture'!$M:$M,FALSE)</f>
        <v>1468</v>
      </c>
      <c r="O895" s="139"/>
    </row>
    <row r="896" spans="1:26" ht="14.25">
      <c r="A896" s="110" t="s">
        <v>440</v>
      </c>
      <c r="B896" s="110" t="s">
        <v>439</v>
      </c>
      <c r="C896" s="147" t="s">
        <v>316</v>
      </c>
      <c r="D896" s="174" t="s">
        <v>180</v>
      </c>
      <c r="E896" s="6" t="s">
        <v>72</v>
      </c>
      <c r="F896" s="36">
        <v>146.9</v>
      </c>
      <c r="G896" s="36">
        <v>138.04360931717034</v>
      </c>
      <c r="H896" s="36">
        <v>113.84750000000001</v>
      </c>
      <c r="I896" s="36">
        <v>80.79500000000003</v>
      </c>
      <c r="J896" s="36">
        <v>47.742500000000021</v>
      </c>
      <c r="K896" s="36">
        <v>23.546390682829667</v>
      </c>
      <c r="L896" s="36">
        <v>14.689999999999998</v>
      </c>
      <c r="M896" s="138" t="str">
        <f t="shared" si="13"/>
        <v>Flux bruts export et import-Flux bruts exportés-Soja-kt-S1</v>
      </c>
      <c r="N896">
        <f>MATCH(M896,'[1]Données Agriculture'!$M:$M,FALSE)</f>
        <v>1473</v>
      </c>
      <c r="O896" s="139"/>
    </row>
    <row r="897" spans="1:26" ht="14.25">
      <c r="A897" s="110" t="s">
        <v>440</v>
      </c>
      <c r="B897" s="110" t="s">
        <v>439</v>
      </c>
      <c r="C897" s="147" t="s">
        <v>448</v>
      </c>
      <c r="D897" s="174" t="s">
        <v>180</v>
      </c>
      <c r="E897" s="6" t="s">
        <v>72</v>
      </c>
      <c r="F897" s="36">
        <v>473.59999999999997</v>
      </c>
      <c r="G897" s="36">
        <v>467.77850541375972</v>
      </c>
      <c r="H897" s="36">
        <v>451.87388642816404</v>
      </c>
      <c r="I897" s="36">
        <v>430.14777285632817</v>
      </c>
      <c r="J897" s="36">
        <v>408.42165928449231</v>
      </c>
      <c r="K897" s="36">
        <v>392.51704029889663</v>
      </c>
      <c r="L897" s="36">
        <v>386.69554571265638</v>
      </c>
      <c r="M897" s="138" t="str">
        <f t="shared" si="13"/>
        <v>Flux bruts export et import-Flux bruts exportés-Stimulants + (Total)-kt-S1</v>
      </c>
      <c r="N897">
        <f>MATCH(M897,'[1]Données Agriculture'!$M:$M,FALSE)</f>
        <v>1478</v>
      </c>
      <c r="O897" s="139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 spans="1:26" ht="14.25">
      <c r="A898" s="110" t="s">
        <v>440</v>
      </c>
      <c r="B898" s="110" t="s">
        <v>439</v>
      </c>
      <c r="C898" s="147" t="s">
        <v>332</v>
      </c>
      <c r="D898" s="174" t="s">
        <v>180</v>
      </c>
      <c r="E898" s="6" t="s">
        <v>72</v>
      </c>
      <c r="F898" s="36">
        <v>3910.0026339999995</v>
      </c>
      <c r="G898" s="36">
        <v>3753.1690710426387</v>
      </c>
      <c r="H898" s="36">
        <v>3324.6918087110748</v>
      </c>
      <c r="I898" s="36">
        <v>2739.3809834221497</v>
      </c>
      <c r="J898" s="36">
        <v>2154.0701581332241</v>
      </c>
      <c r="K898" s="36">
        <v>1725.5928958016602</v>
      </c>
      <c r="L898" s="36">
        <v>1568.7593328442988</v>
      </c>
      <c r="M898" s="138" t="str">
        <f t="shared" ref="M898:M961" si="14">A898&amp;"-"&amp;B898&amp;"-"&amp;C898&amp;"-"&amp;D898&amp;"-"&amp;E898</f>
        <v>Flux bruts export et import-Flux bruts exportés-Sucre-kt-S1</v>
      </c>
      <c r="N898">
        <f>MATCH(M898,'[1]Données Agriculture'!$M:$M,FALSE)</f>
        <v>1483</v>
      </c>
      <c r="O898" s="139"/>
    </row>
    <row r="899" spans="1:26" ht="14.25">
      <c r="A899" s="110" t="s">
        <v>440</v>
      </c>
      <c r="B899" s="110" t="s">
        <v>439</v>
      </c>
      <c r="C899" s="147" t="s">
        <v>442</v>
      </c>
      <c r="D899" s="174" t="s">
        <v>180</v>
      </c>
      <c r="E899" s="6" t="s">
        <v>72</v>
      </c>
      <c r="F899" s="36">
        <v>348.1</v>
      </c>
      <c r="G899" s="36">
        <v>347.22761044141919</v>
      </c>
      <c r="H899" s="36">
        <v>344.84419784338382</v>
      </c>
      <c r="I899" s="36">
        <v>341.58839568676757</v>
      </c>
      <c r="J899" s="36">
        <v>338.33259353015137</v>
      </c>
      <c r="K899" s="36">
        <v>335.94918093211595</v>
      </c>
      <c r="L899" s="36">
        <v>335.07679137353512</v>
      </c>
      <c r="M899" s="138" t="str">
        <f t="shared" si="14"/>
        <v>Flux bruts export et import-Flux bruts exportés-Tomates-kt-S1</v>
      </c>
      <c r="N899">
        <f>MATCH(M899,'[1]Données Agriculture'!$M:$M,FALSE)</f>
        <v>1488</v>
      </c>
      <c r="O899" s="139"/>
      <c r="P899" s="109"/>
      <c r="Q899" s="109"/>
      <c r="R899" s="109"/>
      <c r="S899" s="109"/>
      <c r="T899" s="109"/>
      <c r="U899" s="109"/>
      <c r="V899" s="109"/>
      <c r="W899" s="109"/>
      <c r="X899" s="109"/>
      <c r="Y899" s="109"/>
      <c r="Z899" s="109"/>
    </row>
    <row r="900" spans="1:26" ht="14.25">
      <c r="A900" s="110" t="s">
        <v>440</v>
      </c>
      <c r="B900" s="110" t="s">
        <v>439</v>
      </c>
      <c r="C900" s="147" t="s">
        <v>320</v>
      </c>
      <c r="D900" s="174" t="s">
        <v>180</v>
      </c>
      <c r="E900" s="6" t="s">
        <v>72</v>
      </c>
      <c r="F900" s="36">
        <v>1140.6984499999999</v>
      </c>
      <c r="G900" s="36">
        <v>1202.2143281757324</v>
      </c>
      <c r="H900" s="36">
        <v>1370.2788328240513</v>
      </c>
      <c r="I900" s="36">
        <v>1599.8592156481027</v>
      </c>
      <c r="J900" s="36">
        <v>1829.4395984721541</v>
      </c>
      <c r="K900" s="36">
        <v>1997.504103120473</v>
      </c>
      <c r="L900" s="36">
        <v>2059.0199812962055</v>
      </c>
      <c r="M900" s="138" t="str">
        <f t="shared" si="14"/>
        <v>Flux bruts export et import-Flux bruts exportés-Tourteaux et son-kt-S1</v>
      </c>
      <c r="N900">
        <f>MATCH(M900,'[1]Données Agriculture'!$M:$M,FALSE)</f>
        <v>1493</v>
      </c>
      <c r="O900" s="139"/>
    </row>
    <row r="901" spans="1:26" ht="14.25">
      <c r="A901" s="110" t="s">
        <v>440</v>
      </c>
      <c r="B901" s="110" t="s">
        <v>439</v>
      </c>
      <c r="C901" s="147" t="s">
        <v>322</v>
      </c>
      <c r="D901" s="174" t="s">
        <v>180</v>
      </c>
      <c r="E901" s="6" t="s">
        <v>72</v>
      </c>
      <c r="F901" s="36">
        <v>1323.6000000000001</v>
      </c>
      <c r="G901" s="36">
        <v>1278.7328522955902</v>
      </c>
      <c r="H901" s="36">
        <v>1156.1535251764451</v>
      </c>
      <c r="I901" s="36">
        <v>988.70705035289052</v>
      </c>
      <c r="J901" s="36">
        <v>821.26057552933571</v>
      </c>
      <c r="K901" s="36">
        <v>698.68124841019062</v>
      </c>
      <c r="L901" s="36">
        <v>653.8141007057809</v>
      </c>
      <c r="M901" s="138" t="str">
        <f t="shared" si="14"/>
        <v>Flux bruts export et import-Flux bruts exportés-Viande-kt-S1</v>
      </c>
      <c r="N901">
        <f>MATCH(M901,'[1]Données Agriculture'!$M:$M,FALSE)</f>
        <v>1498</v>
      </c>
      <c r="O901" s="139"/>
      <c r="P901" s="66"/>
    </row>
    <row r="902" spans="1:26" ht="14.25">
      <c r="A902" s="110" t="s">
        <v>440</v>
      </c>
      <c r="B902" s="110" t="s">
        <v>439</v>
      </c>
      <c r="C902" s="147" t="s">
        <v>44</v>
      </c>
      <c r="D902" s="174" t="s">
        <v>180</v>
      </c>
      <c r="E902" s="6" t="s">
        <v>72</v>
      </c>
      <c r="F902" s="36">
        <v>22.6</v>
      </c>
      <c r="G902" s="36">
        <v>26.847305452466397</v>
      </c>
      <c r="H902" s="36">
        <v>38.451159743868907</v>
      </c>
      <c r="I902" s="36">
        <v>54.302319487737812</v>
      </c>
      <c r="J902" s="36">
        <v>70.153479231606724</v>
      </c>
      <c r="K902" s="36">
        <v>81.757333523009251</v>
      </c>
      <c r="L902" s="36">
        <v>86.004638975475643</v>
      </c>
      <c r="M902" s="138" t="str">
        <f t="shared" si="14"/>
        <v>Flux bruts export et import-Flux bruts exportés-Viande d'Ovins/Caprins-kt-S1</v>
      </c>
      <c r="N902">
        <f>MATCH(M902,'[1]Données Agriculture'!$M:$M,FALSE)</f>
        <v>1518</v>
      </c>
      <c r="O902" s="139"/>
    </row>
    <row r="903" spans="1:26" ht="14.25">
      <c r="A903" s="110" t="s">
        <v>440</v>
      </c>
      <c r="B903" s="110" t="s">
        <v>439</v>
      </c>
      <c r="C903" s="147" t="s">
        <v>42</v>
      </c>
      <c r="D903" s="174" t="s">
        <v>180</v>
      </c>
      <c r="E903" s="6" t="s">
        <v>72</v>
      </c>
      <c r="F903" s="36">
        <v>255.2</v>
      </c>
      <c r="G903" s="36">
        <v>244.94290491373661</v>
      </c>
      <c r="H903" s="36">
        <v>216.92</v>
      </c>
      <c r="I903" s="36">
        <v>178.64000000000001</v>
      </c>
      <c r="J903" s="36">
        <v>140.36000000000001</v>
      </c>
      <c r="K903" s="36">
        <v>112.33709508626336</v>
      </c>
      <c r="L903" s="36">
        <v>102.07999999999998</v>
      </c>
      <c r="M903" s="138" t="str">
        <f t="shared" si="14"/>
        <v>Flux bruts export et import-Flux bruts exportés-Viande de Bovins-kt-S1</v>
      </c>
      <c r="N903">
        <f>MATCH(M903,'[1]Données Agriculture'!$M:$M,FALSE)</f>
        <v>1503</v>
      </c>
      <c r="O903" s="139"/>
    </row>
    <row r="904" spans="1:26" ht="14.25">
      <c r="A904" s="110" t="s">
        <v>440</v>
      </c>
      <c r="B904" s="110" t="s">
        <v>439</v>
      </c>
      <c r="C904" s="147" t="s">
        <v>46</v>
      </c>
      <c r="D904" s="174" t="s">
        <v>180</v>
      </c>
      <c r="E904" s="6" t="s">
        <v>72</v>
      </c>
      <c r="F904" s="36">
        <v>583.6</v>
      </c>
      <c r="G904" s="36">
        <v>560.14372769457952</v>
      </c>
      <c r="H904" s="36">
        <v>496.06000000000006</v>
      </c>
      <c r="I904" s="36">
        <v>408.5200000000001</v>
      </c>
      <c r="J904" s="36">
        <v>320.98000000000008</v>
      </c>
      <c r="K904" s="36">
        <v>256.8962723054205</v>
      </c>
      <c r="L904" s="36">
        <v>233.44000000000005</v>
      </c>
      <c r="M904" s="138" t="str">
        <f t="shared" si="14"/>
        <v>Flux bruts export et import-Flux bruts exportés-Viande de Suides-kt-S1</v>
      </c>
      <c r="N904">
        <f>MATCH(M904,'[1]Données Agriculture'!$M:$M,FALSE)</f>
        <v>1508</v>
      </c>
      <c r="O904" s="139"/>
    </row>
    <row r="905" spans="1:26" ht="14.25">
      <c r="A905" s="110" t="s">
        <v>440</v>
      </c>
      <c r="B905" s="110" t="s">
        <v>439</v>
      </c>
      <c r="C905" s="147" t="s">
        <v>48</v>
      </c>
      <c r="D905" s="174" t="s">
        <v>180</v>
      </c>
      <c r="E905" s="6" t="s">
        <v>72</v>
      </c>
      <c r="F905" s="36">
        <v>433.2</v>
      </c>
      <c r="G905" s="36">
        <v>416.85604325781202</v>
      </c>
      <c r="H905" s="36">
        <v>372.20352304144649</v>
      </c>
      <c r="I905" s="36">
        <v>311.20704608289304</v>
      </c>
      <c r="J905" s="36">
        <v>250.21056912433951</v>
      </c>
      <c r="K905" s="36">
        <v>205.55804890797396</v>
      </c>
      <c r="L905" s="36">
        <v>189.21409216578598</v>
      </c>
      <c r="M905" s="138" t="str">
        <f t="shared" si="14"/>
        <v>Flux bruts export et import-Flux bruts exportés-Viande de Volailles-kt-S1</v>
      </c>
      <c r="N905">
        <f>MATCH(M905,'[1]Données Agriculture'!$M:$M,FALSE)</f>
        <v>1513</v>
      </c>
      <c r="O905" s="139"/>
    </row>
    <row r="906" spans="1:26" ht="14.25">
      <c r="A906" s="110" t="s">
        <v>440</v>
      </c>
      <c r="B906" s="110" t="s">
        <v>439</v>
      </c>
      <c r="C906" s="147" t="s">
        <v>451</v>
      </c>
      <c r="D906" s="174" t="s">
        <v>180</v>
      </c>
      <c r="E906" s="6" t="s">
        <v>72</v>
      </c>
      <c r="F906" s="36">
        <v>1555.9</v>
      </c>
      <c r="G906" s="36">
        <v>1493.3646777244626</v>
      </c>
      <c r="H906" s="36">
        <v>1322.5150000000001</v>
      </c>
      <c r="I906" s="36">
        <v>1089.1300000000003</v>
      </c>
      <c r="J906" s="36">
        <v>855.74500000000023</v>
      </c>
      <c r="K906" s="36">
        <v>684.89532227553764</v>
      </c>
      <c r="L906" s="36">
        <v>622.36000000000013</v>
      </c>
      <c r="M906" s="138" t="str">
        <f t="shared" si="14"/>
        <v>Flux bruts export et import-Flux bruts exportés-Vin-kt-S1</v>
      </c>
      <c r="N906">
        <f>MATCH(M906,'[1]Données Agriculture'!$M:$M,FALSE)</f>
        <v>1523</v>
      </c>
      <c r="O906" s="139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 spans="1:26" ht="14.25">
      <c r="A907" s="110" t="s">
        <v>440</v>
      </c>
      <c r="B907" s="110" t="s">
        <v>454</v>
      </c>
      <c r="C907" s="147" t="s">
        <v>447</v>
      </c>
      <c r="D907" s="174" t="s">
        <v>180</v>
      </c>
      <c r="E907" s="6" t="s">
        <v>72</v>
      </c>
      <c r="F907" s="36">
        <v>699.88727916580854</v>
      </c>
      <c r="G907" s="36">
        <v>675.34681883878125</v>
      </c>
      <c r="H907" s="36">
        <v>598.72386163624219</v>
      </c>
      <c r="I907" s="36">
        <v>493.27899104345181</v>
      </c>
      <c r="J907" s="36">
        <v>389.85395595570469</v>
      </c>
      <c r="K907" s="36">
        <v>315.91037060587996</v>
      </c>
      <c r="L907" s="36">
        <v>288.95999999999998</v>
      </c>
      <c r="M907" s="138" t="str">
        <f t="shared" si="14"/>
        <v>Flux bruts export et import-Flux bruts importés-Ananas-kt-S1</v>
      </c>
      <c r="N907">
        <f>MATCH(M907,'[1]Données Agriculture'!$M:$M,FALSE)</f>
        <v>1528</v>
      </c>
      <c r="O907" s="139"/>
    </row>
    <row r="908" spans="1:26" ht="14.25">
      <c r="A908" s="110" t="s">
        <v>440</v>
      </c>
      <c r="B908" s="110" t="s">
        <v>454</v>
      </c>
      <c r="C908" s="147" t="s">
        <v>445</v>
      </c>
      <c r="D908" s="174" t="s">
        <v>180</v>
      </c>
      <c r="E908" s="6" t="s">
        <v>72</v>
      </c>
      <c r="F908" s="36">
        <v>869.23852061097409</v>
      </c>
      <c r="G908" s="36">
        <v>834.43414035359581</v>
      </c>
      <c r="H908" s="36">
        <v>729.44393497672081</v>
      </c>
      <c r="I908" s="36">
        <v>584.63861450611216</v>
      </c>
      <c r="J908" s="36">
        <v>441.04009137492073</v>
      </c>
      <c r="K908" s="36">
        <v>337.04269887781362</v>
      </c>
      <c r="L908" s="36">
        <v>298.72990143100026</v>
      </c>
      <c r="M908" s="138" t="str">
        <f t="shared" si="14"/>
        <v>Flux bruts export et import-Flux bruts importés-Banane-kt-S1</v>
      </c>
      <c r="N908">
        <f>MATCH(M908,'[1]Données Agriculture'!$M:$M,FALSE)</f>
        <v>1533</v>
      </c>
      <c r="O908" s="139"/>
      <c r="P908" s="109"/>
    </row>
    <row r="909" spans="1:26" ht="14.25">
      <c r="A909" s="110" t="s">
        <v>440</v>
      </c>
      <c r="B909" s="110" t="s">
        <v>454</v>
      </c>
      <c r="C909" s="147" t="s">
        <v>452</v>
      </c>
      <c r="D909" s="174" t="s">
        <v>180</v>
      </c>
      <c r="E909" s="6" t="s">
        <v>72</v>
      </c>
      <c r="F909" s="36">
        <v>912.00324649475351</v>
      </c>
      <c r="G909" s="36">
        <v>877.92982159920246</v>
      </c>
      <c r="H909" s="36">
        <v>778.86863710607952</v>
      </c>
      <c r="I909" s="36">
        <v>642.36339892793649</v>
      </c>
      <c r="J909" s="36">
        <v>506.12753301853292</v>
      </c>
      <c r="K909" s="36">
        <v>406.77243743996974</v>
      </c>
      <c r="L909" s="36">
        <v>370.20000000000005</v>
      </c>
      <c r="M909" s="138" t="str">
        <f t="shared" si="14"/>
        <v>Flux bruts export et import-Flux bruts importés-Bière-kt-S1</v>
      </c>
      <c r="N909">
        <f>MATCH(M909,'[1]Données Agriculture'!$M:$M,FALSE)</f>
        <v>1538</v>
      </c>
      <c r="O909" s="139"/>
    </row>
    <row r="910" spans="1:26" ht="14.25">
      <c r="A910" s="110" t="s">
        <v>440</v>
      </c>
      <c r="B910" s="110" t="s">
        <v>454</v>
      </c>
      <c r="C910" s="147" t="s">
        <v>311</v>
      </c>
      <c r="D910" s="174" t="s">
        <v>180</v>
      </c>
      <c r="E910" s="6" t="s">
        <v>72</v>
      </c>
      <c r="F910" s="36">
        <v>3748.0720195665563</v>
      </c>
      <c r="G910" s="36">
        <v>3636.2152881460934</v>
      </c>
      <c r="H910" s="36">
        <v>3082.6922605815998</v>
      </c>
      <c r="I910" s="36">
        <v>2236.4570658347802</v>
      </c>
      <c r="J910" s="36">
        <v>1348.9857816013518</v>
      </c>
      <c r="K910" s="36">
        <v>682.09869832079676</v>
      </c>
      <c r="L910" s="36">
        <v>416.01000000000022</v>
      </c>
      <c r="M910" s="138" t="str">
        <f t="shared" si="14"/>
        <v>Flux bruts export et import-Flux bruts importés-Blé-kt-S1</v>
      </c>
      <c r="N910">
        <f>MATCH(M910,'[1]Données Agriculture'!$M:$M,FALSE)</f>
        <v>1543</v>
      </c>
      <c r="O910" s="139"/>
      <c r="P910" s="109"/>
    </row>
    <row r="911" spans="1:26" ht="14.25">
      <c r="A911" s="110" t="s">
        <v>440</v>
      </c>
      <c r="B911" s="110" t="s">
        <v>454</v>
      </c>
      <c r="C911" s="147" t="s">
        <v>321</v>
      </c>
      <c r="D911" s="174" t="s">
        <v>180</v>
      </c>
      <c r="E911" s="6" t="s">
        <v>72</v>
      </c>
      <c r="F911" s="36">
        <v>2071.7659523451575</v>
      </c>
      <c r="G911" s="36">
        <v>2080.7506802758494</v>
      </c>
      <c r="H911" s="36">
        <v>2005.5554120679267</v>
      </c>
      <c r="I911" s="36">
        <v>1809.4871289332852</v>
      </c>
      <c r="J911" s="36">
        <v>1530.1992234250033</v>
      </c>
      <c r="K911" s="36">
        <v>1279.3890661443525</v>
      </c>
      <c r="L911" s="36">
        <v>1174.1298134026358</v>
      </c>
      <c r="M911" s="138" t="str">
        <f t="shared" si="14"/>
        <v>Flux bruts export et import-Flux bruts importés-Boissons Alcooliques-kt-S1</v>
      </c>
      <c r="N911">
        <f>MATCH(M911,'[1]Données Agriculture'!$M:$M,FALSE)</f>
        <v>1548</v>
      </c>
      <c r="O911" s="139"/>
    </row>
    <row r="912" spans="1:26" ht="14.25">
      <c r="A912" s="110" t="s">
        <v>440</v>
      </c>
      <c r="B912" s="110" t="s">
        <v>454</v>
      </c>
      <c r="C912" s="147" t="s">
        <v>449</v>
      </c>
      <c r="D912" s="174" t="s">
        <v>180</v>
      </c>
      <c r="E912" s="6" t="s">
        <v>72</v>
      </c>
      <c r="F912" s="36">
        <v>497.75714916141033</v>
      </c>
      <c r="G912" s="36">
        <v>479.91261497558594</v>
      </c>
      <c r="H912" s="36">
        <v>425.69859835242994</v>
      </c>
      <c r="I912" s="36">
        <v>350.87569009249034</v>
      </c>
      <c r="J912" s="36">
        <v>276.81465832868622</v>
      </c>
      <c r="K912" s="36">
        <v>223.38622084686537</v>
      </c>
      <c r="L912" s="36">
        <v>203.92000000000002</v>
      </c>
      <c r="M912" s="138" t="str">
        <f t="shared" si="14"/>
        <v>Flux bruts export et import-Flux bruts importés-Café-kt-S1</v>
      </c>
      <c r="N912">
        <f>MATCH(M912,'[1]Données Agriculture'!$M:$M,FALSE)</f>
        <v>1553</v>
      </c>
      <c r="O912" s="139"/>
    </row>
    <row r="913" spans="1:26" ht="14.25">
      <c r="A913" s="110" t="s">
        <v>440</v>
      </c>
      <c r="B913" s="110" t="s">
        <v>454</v>
      </c>
      <c r="C913" s="147" t="s">
        <v>310</v>
      </c>
      <c r="D913" s="174" t="s">
        <v>180</v>
      </c>
      <c r="E913" s="6" t="s">
        <v>72</v>
      </c>
      <c r="F913" s="36">
        <v>5568.7534972914982</v>
      </c>
      <c r="G913" s="36">
        <v>5434.450999658131</v>
      </c>
      <c r="H913" s="36">
        <v>4583.2249756090641</v>
      </c>
      <c r="I913" s="36">
        <v>3301.3592403361108</v>
      </c>
      <c r="J913" s="36">
        <v>2022.1667314235622</v>
      </c>
      <c r="K913" s="36">
        <v>1113.6208919011963</v>
      </c>
      <c r="L913" s="36">
        <v>755.23592246942451</v>
      </c>
      <c r="M913" s="138" t="str">
        <f t="shared" si="14"/>
        <v>Flux bruts export et import-Flux bruts importés-Cèrèales - Excl Bière-kt-S1</v>
      </c>
      <c r="N913">
        <f>MATCH(M913,'[1]Données Agriculture'!$M:$M,FALSE)</f>
        <v>1558</v>
      </c>
      <c r="O913" s="139"/>
      <c r="P913" s="109"/>
      <c r="Q913" s="109"/>
      <c r="R913" s="109"/>
      <c r="S913" s="109"/>
      <c r="T913" s="109"/>
      <c r="U913" s="109"/>
      <c r="V913" s="109"/>
      <c r="W913" s="109"/>
      <c r="X913" s="109"/>
      <c r="Y913" s="109"/>
      <c r="Z913" s="109"/>
    </row>
    <row r="914" spans="1:26" ht="14.25">
      <c r="A914" s="110" t="s">
        <v>440</v>
      </c>
      <c r="B914" s="110" t="s">
        <v>454</v>
      </c>
      <c r="C914" s="147" t="s">
        <v>450</v>
      </c>
      <c r="D914" s="174" t="s">
        <v>180</v>
      </c>
      <c r="E914" s="6" t="s">
        <v>72</v>
      </c>
      <c r="F914" s="36">
        <v>609.64853753988291</v>
      </c>
      <c r="G914" s="36">
        <v>586.78964952076592</v>
      </c>
      <c r="H914" s="36">
        <v>519.90933753531419</v>
      </c>
      <c r="I914" s="36">
        <v>428.13427460763904</v>
      </c>
      <c r="J914" s="36">
        <v>337.30924530558519</v>
      </c>
      <c r="K914" s="36">
        <v>271.74560838676325</v>
      </c>
      <c r="L914" s="36">
        <v>248</v>
      </c>
      <c r="M914" s="138" t="str">
        <f t="shared" si="14"/>
        <v>Flux bruts export et import-Flux bruts importés-Feve de Cacao-kt-S1</v>
      </c>
      <c r="N914">
        <f>MATCH(M914,'[1]Données Agriculture'!$M:$M,FALSE)</f>
        <v>1563</v>
      </c>
      <c r="O914" s="139"/>
    </row>
    <row r="915" spans="1:26" ht="14.25">
      <c r="A915" s="110" t="s">
        <v>440</v>
      </c>
      <c r="B915" s="110" t="s">
        <v>454</v>
      </c>
      <c r="C915" s="147" t="s">
        <v>441</v>
      </c>
      <c r="D915" s="174" t="s">
        <v>180</v>
      </c>
      <c r="E915" s="6" t="s">
        <v>72</v>
      </c>
      <c r="F915" s="36">
        <v>553.70932496894977</v>
      </c>
      <c r="G915" s="36">
        <v>547.6000585450746</v>
      </c>
      <c r="H915" s="36">
        <v>522.65063370693451</v>
      </c>
      <c r="I915" s="36">
        <v>485.9184441312762</v>
      </c>
      <c r="J915" s="36">
        <v>447.88954821024493</v>
      </c>
      <c r="K915" s="36">
        <v>419.10435429969891</v>
      </c>
      <c r="L915" s="36">
        <v>407.32018051858302</v>
      </c>
      <c r="M915" s="138" t="str">
        <f t="shared" si="14"/>
        <v>Flux bruts export et import-Flux bruts importés-Fruit Coque + (Total)-kt-S1</v>
      </c>
      <c r="N915">
        <f>MATCH(M915,'[1]Données Agriculture'!$M:$M,FALSE)</f>
        <v>1568</v>
      </c>
      <c r="O915" s="139"/>
      <c r="P915" s="109"/>
      <c r="Q915" s="109"/>
      <c r="R915" s="109"/>
      <c r="S915" s="109"/>
      <c r="T915" s="109"/>
      <c r="U915" s="109"/>
      <c r="V915" s="109"/>
      <c r="W915" s="109"/>
      <c r="X915" s="109"/>
      <c r="Y915" s="109"/>
      <c r="Z915" s="109"/>
    </row>
    <row r="916" spans="1:26" ht="14.25">
      <c r="A916" s="110" t="s">
        <v>440</v>
      </c>
      <c r="B916" s="110" t="s">
        <v>454</v>
      </c>
      <c r="C916" s="147" t="s">
        <v>34</v>
      </c>
      <c r="D916" s="174" t="s">
        <v>180</v>
      </c>
      <c r="E916" s="6" t="s">
        <v>72</v>
      </c>
      <c r="F916" s="36">
        <v>7506.7797909978208</v>
      </c>
      <c r="G916" s="36">
        <v>7245.4656506865331</v>
      </c>
      <c r="H916" s="36">
        <v>6427.1858298551624</v>
      </c>
      <c r="I916" s="36">
        <v>5298.6961552086796</v>
      </c>
      <c r="J916" s="36">
        <v>4185.5657824258515</v>
      </c>
      <c r="K916" s="36">
        <v>3381.860761465874</v>
      </c>
      <c r="L916" s="36">
        <v>3080.7740455169665</v>
      </c>
      <c r="M916" s="138" t="str">
        <f t="shared" si="14"/>
        <v>Flux bruts export et import-Flux bruts importés-Fruits-kt-S1</v>
      </c>
      <c r="N916">
        <f>MATCH(M916,'[1]Données Agriculture'!$M:$M,FALSE)</f>
        <v>1573</v>
      </c>
      <c r="O916" s="139"/>
    </row>
    <row r="917" spans="1:26" ht="14.25">
      <c r="A917" s="110" t="s">
        <v>440</v>
      </c>
      <c r="B917" s="110" t="s">
        <v>454</v>
      </c>
      <c r="C917" s="147" t="s">
        <v>318</v>
      </c>
      <c r="D917" s="174" t="s">
        <v>180</v>
      </c>
      <c r="E917" s="6" t="s">
        <v>72</v>
      </c>
      <c r="F917" s="36">
        <v>1441.5268951785076</v>
      </c>
      <c r="G917" s="36">
        <v>1384.3606097904344</v>
      </c>
      <c r="H917" s="36">
        <v>1226.8160466417739</v>
      </c>
      <c r="I917" s="36">
        <v>1010.653506970727</v>
      </c>
      <c r="J917" s="36">
        <v>793.68898989366448</v>
      </c>
      <c r="K917" s="36">
        <v>634.40599748530269</v>
      </c>
      <c r="L917" s="36">
        <v>575.91999999999996</v>
      </c>
      <c r="M917" s="138" t="str">
        <f t="shared" si="14"/>
        <v>Flux bruts export et import-Flux bruts importés-Graines Colza/Moutarde-kt-S1</v>
      </c>
      <c r="N917">
        <f>MATCH(M917,'[1]Données Agriculture'!$M:$M,FALSE)</f>
        <v>1578</v>
      </c>
      <c r="O917" s="139"/>
      <c r="P917" s="66"/>
    </row>
    <row r="918" spans="1:26" ht="14.25">
      <c r="A918" s="110" t="s">
        <v>440</v>
      </c>
      <c r="B918" s="110" t="s">
        <v>454</v>
      </c>
      <c r="C918" s="147" t="s">
        <v>317</v>
      </c>
      <c r="D918" s="174" t="s">
        <v>180</v>
      </c>
      <c r="E918" s="6" t="s">
        <v>72</v>
      </c>
      <c r="F918" s="36">
        <v>258.00185257594831</v>
      </c>
      <c r="G918" s="36">
        <v>243.66684075485307</v>
      </c>
      <c r="H918" s="36">
        <v>201.6273795074822</v>
      </c>
      <c r="I918" s="36">
        <v>143.2343032900074</v>
      </c>
      <c r="J918" s="36">
        <v>84.524931644988897</v>
      </c>
      <c r="K918" s="36">
        <v>41.524618881562844</v>
      </c>
      <c r="L918" s="36">
        <v>25.610000000000014</v>
      </c>
      <c r="M918" s="138" t="str">
        <f t="shared" si="14"/>
        <v>Flux bruts export et import-Flux bruts importés-Graines de Tournesol-kt-S1</v>
      </c>
      <c r="N918">
        <f>MATCH(M918,'[1]Données Agriculture'!$M:$M,FALSE)</f>
        <v>1583</v>
      </c>
      <c r="O918" s="139"/>
    </row>
    <row r="919" spans="1:26" ht="14.25">
      <c r="A919" s="110" t="s">
        <v>440</v>
      </c>
      <c r="B919" s="110" t="s">
        <v>454</v>
      </c>
      <c r="C919" s="147" t="s">
        <v>453</v>
      </c>
      <c r="D919" s="174" t="s">
        <v>180</v>
      </c>
      <c r="E919" s="6" t="s">
        <v>72</v>
      </c>
      <c r="F919" s="36">
        <v>633.61717505667275</v>
      </c>
      <c r="G919" s="36">
        <v>607.40032131650355</v>
      </c>
      <c r="H919" s="36">
        <v>513.67869736697708</v>
      </c>
      <c r="I919" s="36">
        <v>375.20888186428027</v>
      </c>
      <c r="J919" s="36">
        <v>230.22378680889929</v>
      </c>
      <c r="K919" s="36">
        <v>120.93497354267753</v>
      </c>
      <c r="L919" s="36">
        <v>79.853131765693675</v>
      </c>
      <c r="M919" s="138" t="str">
        <f t="shared" si="14"/>
        <v>Flux bruts export et import-Flux bruts importés-Graisses Animales-kt-S1</v>
      </c>
      <c r="N919">
        <f>MATCH(M919,'[1]Données Agriculture'!$M:$M,FALSE)</f>
        <v>1588</v>
      </c>
      <c r="O919" s="139"/>
      <c r="P919" s="109"/>
    </row>
    <row r="920" spans="1:26" ht="14.25">
      <c r="A920" s="110" t="s">
        <v>440</v>
      </c>
      <c r="B920" s="110" t="s">
        <v>454</v>
      </c>
      <c r="C920" s="147" t="s">
        <v>319</v>
      </c>
      <c r="D920" s="174" t="s">
        <v>180</v>
      </c>
      <c r="E920" s="6" t="s">
        <v>72</v>
      </c>
      <c r="F920" s="36">
        <v>1466.3594839935927</v>
      </c>
      <c r="G920" s="36">
        <v>1438.7574585635768</v>
      </c>
      <c r="H920" s="36">
        <v>1358.1228310070132</v>
      </c>
      <c r="I920" s="36">
        <v>1263.0783222366665</v>
      </c>
      <c r="J920" s="36">
        <v>1185.8587559939078</v>
      </c>
      <c r="K920" s="36">
        <v>1138.2758242735899</v>
      </c>
      <c r="L920" s="36">
        <v>1118.7718530079967</v>
      </c>
      <c r="M920" s="138" t="str">
        <f t="shared" si="14"/>
        <v>Flux bruts export et import-Flux bruts importés-Huiles-kt-S1</v>
      </c>
      <c r="N920">
        <f>MATCH(M920,'[1]Données Agriculture'!$M:$M,FALSE)</f>
        <v>1593</v>
      </c>
      <c r="O920" s="139"/>
    </row>
    <row r="921" spans="1:26" ht="14.25">
      <c r="A921" s="110" t="s">
        <v>440</v>
      </c>
      <c r="B921" s="110" t="s">
        <v>454</v>
      </c>
      <c r="C921" s="147" t="s">
        <v>324</v>
      </c>
      <c r="D921" s="174" t="s">
        <v>180</v>
      </c>
      <c r="E921" s="6" t="s">
        <v>72</v>
      </c>
      <c r="F921" s="36">
        <v>7051.0858927212557</v>
      </c>
      <c r="G921" s="36">
        <v>6942.9840759942499</v>
      </c>
      <c r="H921" s="36">
        <v>6329.3309983503177</v>
      </c>
      <c r="I921" s="36">
        <v>5306.9885002307501</v>
      </c>
      <c r="J921" s="36">
        <v>4137.992097250939</v>
      </c>
      <c r="K921" s="36">
        <v>3192.9420306458878</v>
      </c>
      <c r="L921" s="36">
        <v>2805.3199999999997</v>
      </c>
      <c r="M921" s="138" t="str">
        <f t="shared" si="14"/>
        <v>Flux bruts export et import-Flux bruts importés-Lait - Excl Beurre-kt-S1</v>
      </c>
      <c r="N921">
        <f>MATCH(M921,'[1]Données Agriculture'!$M:$M,FALSE)</f>
        <v>1598</v>
      </c>
      <c r="O921" s="139"/>
    </row>
    <row r="922" spans="1:26" ht="14.25">
      <c r="A922" s="110" t="s">
        <v>440</v>
      </c>
      <c r="B922" s="110" t="s">
        <v>454</v>
      </c>
      <c r="C922" s="147" t="s">
        <v>33</v>
      </c>
      <c r="D922" s="174" t="s">
        <v>180</v>
      </c>
      <c r="E922" s="6" t="s">
        <v>72</v>
      </c>
      <c r="F922" s="36">
        <v>5508.1519725723156</v>
      </c>
      <c r="G922" s="36">
        <v>5313.4527202811869</v>
      </c>
      <c r="H922" s="36">
        <v>4653.5604023609139</v>
      </c>
      <c r="I922" s="36">
        <v>3706.8069244799476</v>
      </c>
      <c r="J922" s="36">
        <v>2734.2659605864465</v>
      </c>
      <c r="K922" s="36">
        <v>2003.7861961529725</v>
      </c>
      <c r="L922" s="36">
        <v>1716.0831143215332</v>
      </c>
      <c r="M922" s="138" t="str">
        <f t="shared" si="14"/>
        <v>Flux bruts export et import-Flux bruts importés-Légumes-kt-S1</v>
      </c>
      <c r="N922">
        <f>MATCH(M922,'[1]Données Agriculture'!$M:$M,FALSE)</f>
        <v>1603</v>
      </c>
      <c r="O922" s="139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 spans="1:26" ht="14.25">
      <c r="A923" s="110" t="s">
        <v>440</v>
      </c>
      <c r="B923" s="110" t="s">
        <v>454</v>
      </c>
      <c r="C923" s="147" t="s">
        <v>30</v>
      </c>
      <c r="D923" s="174" t="s">
        <v>180</v>
      </c>
      <c r="E923" s="6" t="s">
        <v>72</v>
      </c>
      <c r="F923" s="36">
        <v>186.71300698666141</v>
      </c>
      <c r="G923" s="36">
        <v>212.24101652685468</v>
      </c>
      <c r="H923" s="36">
        <v>266.34216723040106</v>
      </c>
      <c r="I923" s="36">
        <v>327.73526063792355</v>
      </c>
      <c r="J923" s="36">
        <v>376.59244769288944</v>
      </c>
      <c r="K923" s="36">
        <v>404.1234980265474</v>
      </c>
      <c r="L923" s="36">
        <v>410.06812709406074</v>
      </c>
      <c r="M923" s="138" t="str">
        <f t="shared" si="14"/>
        <v>Flux bruts export et import-Flux bruts importés-Légumineuses-kt-S1</v>
      </c>
      <c r="N923">
        <f>MATCH(M923,'[1]Données Agriculture'!$M:$M,FALSE)</f>
        <v>1608</v>
      </c>
      <c r="O923" s="139"/>
    </row>
    <row r="924" spans="1:26" ht="14.25">
      <c r="A924" s="110" t="s">
        <v>440</v>
      </c>
      <c r="B924" s="110" t="s">
        <v>454</v>
      </c>
      <c r="C924" s="147" t="s">
        <v>313</v>
      </c>
      <c r="D924" s="174" t="s">
        <v>180</v>
      </c>
      <c r="E924" s="6" t="s">
        <v>72</v>
      </c>
      <c r="F924" s="36">
        <v>808.01990157598539</v>
      </c>
      <c r="G924" s="36">
        <v>777.37428137350253</v>
      </c>
      <c r="H924" s="36">
        <v>581.06737738915945</v>
      </c>
      <c r="I924" s="36">
        <v>339.43183210494317</v>
      </c>
      <c r="J924" s="36">
        <v>173.84046156763543</v>
      </c>
      <c r="K924" s="36">
        <v>111.44841465994705</v>
      </c>
      <c r="L924" s="36">
        <v>95.449999999999818</v>
      </c>
      <c r="M924" s="138" t="str">
        <f t="shared" si="14"/>
        <v>Flux bruts export et import-Flux bruts importés-Maïs-kt-S1</v>
      </c>
      <c r="N924">
        <f>MATCH(M924,'[1]Données Agriculture'!$M:$M,FALSE)</f>
        <v>1613</v>
      </c>
      <c r="O924" s="139"/>
      <c r="P924" s="109"/>
      <c r="Q924" s="109"/>
      <c r="R924" s="109"/>
      <c r="S924" s="109"/>
      <c r="T924" s="109"/>
      <c r="U924" s="109"/>
      <c r="V924" s="109"/>
      <c r="W924" s="109"/>
      <c r="X924" s="109"/>
      <c r="Y924" s="109"/>
      <c r="Z924" s="109"/>
    </row>
    <row r="925" spans="1:26" ht="14.25">
      <c r="A925" s="110" t="s">
        <v>440</v>
      </c>
      <c r="B925" s="110" t="s">
        <v>454</v>
      </c>
      <c r="C925" s="147" t="s">
        <v>38</v>
      </c>
      <c r="D925" s="174" t="s">
        <v>180</v>
      </c>
      <c r="E925" s="6" t="s">
        <v>72</v>
      </c>
      <c r="F925" s="36">
        <v>-82.726497797104415</v>
      </c>
      <c r="G925" s="36">
        <v>-72.08429194468124</v>
      </c>
      <c r="H925" s="36">
        <v>-54.864649941304322</v>
      </c>
      <c r="I925" s="36">
        <v>-32.718769216090493</v>
      </c>
      <c r="J925" s="36">
        <v>-9.4429783823774471</v>
      </c>
      <c r="K925" s="36">
        <v>8.0449602588502671</v>
      </c>
      <c r="L925" s="36">
        <v>12.759999999999991</v>
      </c>
      <c r="M925" s="138" t="str">
        <f t="shared" si="14"/>
        <v>Flux bruts export et import-Flux bruts importés-Œufs-kt-S1</v>
      </c>
      <c r="N925">
        <f>MATCH(M925,'[1]Données Agriculture'!$M:$M,FALSE)</f>
        <v>1618</v>
      </c>
      <c r="O925" s="139"/>
    </row>
    <row r="926" spans="1:26" ht="14.25">
      <c r="A926" s="110" t="s">
        <v>440</v>
      </c>
      <c r="B926" s="110" t="s">
        <v>454</v>
      </c>
      <c r="C926" s="147" t="s">
        <v>443</v>
      </c>
      <c r="D926" s="174" t="s">
        <v>180</v>
      </c>
      <c r="E926" s="6" t="s">
        <v>72</v>
      </c>
      <c r="F926" s="36">
        <v>680.4447612008878</v>
      </c>
      <c r="G926" s="36">
        <v>691.10306079719226</v>
      </c>
      <c r="H926" s="36">
        <v>708.43586139465742</v>
      </c>
      <c r="I926" s="36">
        <v>726.52722744106245</v>
      </c>
      <c r="J926" s="36">
        <v>740.10895865969769</v>
      </c>
      <c r="K926" s="36">
        <v>746.63559467003302</v>
      </c>
      <c r="L926" s="36">
        <v>746.26311432153307</v>
      </c>
      <c r="M926" s="138" t="str">
        <f t="shared" si="14"/>
        <v>Flux bruts export et import-Flux bruts importés-Oignons-kt-S1</v>
      </c>
      <c r="N926">
        <f>MATCH(M926,'[1]Données Agriculture'!$M:$M,FALSE)</f>
        <v>1623</v>
      </c>
      <c r="O926" s="139"/>
      <c r="P926" s="66"/>
    </row>
    <row r="927" spans="1:26" ht="14.25">
      <c r="A927" s="110" t="s">
        <v>440</v>
      </c>
      <c r="B927" s="110" t="s">
        <v>454</v>
      </c>
      <c r="C927" s="147" t="s">
        <v>444</v>
      </c>
      <c r="D927" s="174" t="s">
        <v>180</v>
      </c>
      <c r="E927" s="6" t="s">
        <v>72</v>
      </c>
      <c r="F927" s="36">
        <v>2290.7838897748356</v>
      </c>
      <c r="G927" s="36">
        <v>2212.0659883403046</v>
      </c>
      <c r="H927" s="36">
        <v>1964.0842418238408</v>
      </c>
      <c r="I927" s="36">
        <v>1618.2688278542846</v>
      </c>
      <c r="J927" s="36">
        <v>1272.7514384727283</v>
      </c>
      <c r="K927" s="36">
        <v>1020.5826869240839</v>
      </c>
      <c r="L927" s="36">
        <v>925.92000000000007</v>
      </c>
      <c r="M927" s="138" t="str">
        <f t="shared" si="14"/>
        <v>Flux bruts export et import-Flux bruts importés-Oranges, Mandarines-kt-S1</v>
      </c>
      <c r="N927">
        <f>MATCH(M927,'[1]Données Agriculture'!$M:$M,FALSE)</f>
        <v>1628</v>
      </c>
      <c r="O927" s="139"/>
    </row>
    <row r="928" spans="1:26" ht="14.25">
      <c r="A928" s="110" t="s">
        <v>440</v>
      </c>
      <c r="B928" s="110" t="s">
        <v>454</v>
      </c>
      <c r="C928" s="147" t="s">
        <v>312</v>
      </c>
      <c r="D928" s="174" t="s">
        <v>180</v>
      </c>
      <c r="E928" s="6" t="s">
        <v>72</v>
      </c>
      <c r="F928" s="36">
        <v>199.93213206999917</v>
      </c>
      <c r="G928" s="36">
        <v>215.69040056562244</v>
      </c>
      <c r="H928" s="36">
        <v>198.36646537900742</v>
      </c>
      <c r="I928" s="36">
        <v>148.61826334591478</v>
      </c>
      <c r="J928" s="36">
        <v>84.640584312169267</v>
      </c>
      <c r="K928" s="36">
        <v>32.247177799265046</v>
      </c>
      <c r="L928" s="36">
        <v>8.3400000000001455</v>
      </c>
      <c r="M928" s="138" t="str">
        <f t="shared" si="14"/>
        <v>Flux bruts export et import-Flux bruts importés-Orge-kt-S1</v>
      </c>
      <c r="N928">
        <f>MATCH(M928,'[1]Données Agriculture'!$M:$M,FALSE)</f>
        <v>1633</v>
      </c>
      <c r="O928" s="139"/>
    </row>
    <row r="929" spans="1:26" ht="14.25">
      <c r="A929" s="110" t="s">
        <v>440</v>
      </c>
      <c r="B929" s="110" t="s">
        <v>454</v>
      </c>
      <c r="C929" s="147" t="s">
        <v>315</v>
      </c>
      <c r="D929" s="174" t="s">
        <v>180</v>
      </c>
      <c r="E929" s="6" t="s">
        <v>72</v>
      </c>
      <c r="F929" s="36">
        <v>3059.3815541485405</v>
      </c>
      <c r="G929" s="36">
        <v>3029.0101413853195</v>
      </c>
      <c r="H929" s="36">
        <v>2917.8414381352209</v>
      </c>
      <c r="I929" s="36">
        <v>2739.6648201021089</v>
      </c>
      <c r="J929" s="36">
        <v>2543.2855002085394</v>
      </c>
      <c r="K929" s="36">
        <v>2392.9568265968269</v>
      </c>
      <c r="L929" s="36">
        <v>2333.8369099082879</v>
      </c>
      <c r="M929" s="138" t="str">
        <f t="shared" si="14"/>
        <v>Flux bruts export et import-Flux bruts importés-Plant Oleiferes + (Total)-kt-S1</v>
      </c>
      <c r="N929">
        <f>MATCH(M929,'[1]Données Agriculture'!$M:$M,FALSE)</f>
        <v>1638</v>
      </c>
      <c r="O929" s="139"/>
    </row>
    <row r="930" spans="1:26" ht="14.25">
      <c r="A930" s="110" t="s">
        <v>440</v>
      </c>
      <c r="B930" s="110" t="s">
        <v>454</v>
      </c>
      <c r="C930" s="147" t="s">
        <v>325</v>
      </c>
      <c r="D930" s="174" t="s">
        <v>180</v>
      </c>
      <c r="E930" s="6" t="s">
        <v>72</v>
      </c>
      <c r="F930" s="36">
        <v>2616.1895145227159</v>
      </c>
      <c r="G930" s="36">
        <v>2552.8334798397887</v>
      </c>
      <c r="H930" s="36">
        <v>2344.6549523271497</v>
      </c>
      <c r="I930" s="36">
        <v>2049.8569253481996</v>
      </c>
      <c r="J930" s="36">
        <v>1751.602956601303</v>
      </c>
      <c r="K930" s="36">
        <v>1531.6228418774642</v>
      </c>
      <c r="L930" s="36">
        <v>1448.0615940761918</v>
      </c>
      <c r="M930" s="138" t="str">
        <f t="shared" si="14"/>
        <v>Flux bruts export et import-Flux bruts importés-Poisson &amp; Fruits de Mer-kt-S1</v>
      </c>
      <c r="N930">
        <f>MATCH(M930,'[1]Données Agriculture'!$M:$M,FALSE)</f>
        <v>1643</v>
      </c>
      <c r="O930" s="139"/>
    </row>
    <row r="931" spans="1:26" ht="14.25">
      <c r="A931" s="110" t="s">
        <v>440</v>
      </c>
      <c r="B931" s="110" t="s">
        <v>454</v>
      </c>
      <c r="C931" s="147" t="s">
        <v>446</v>
      </c>
      <c r="D931" s="174" t="s">
        <v>180</v>
      </c>
      <c r="E931" s="6" t="s">
        <v>72</v>
      </c>
      <c r="F931" s="36">
        <v>962.09941582064607</v>
      </c>
      <c r="G931" s="36">
        <v>925.11994981581324</v>
      </c>
      <c r="H931" s="36">
        <v>812.45210078309333</v>
      </c>
      <c r="I931" s="36">
        <v>667.16199544943811</v>
      </c>
      <c r="J931" s="36">
        <v>535.50754665751447</v>
      </c>
      <c r="K931" s="36">
        <v>447.42409963978918</v>
      </c>
      <c r="L931" s="36">
        <v>414.56000000000006</v>
      </c>
      <c r="M931" s="138" t="str">
        <f t="shared" si="14"/>
        <v>Flux bruts export et import-Flux bruts importés-Pommes-kt-S1</v>
      </c>
      <c r="N931">
        <f>MATCH(M931,'[1]Données Agriculture'!$M:$M,FALSE)</f>
        <v>1648</v>
      </c>
      <c r="O931" s="139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 spans="1:26" ht="14.25">
      <c r="A932" s="110" t="s">
        <v>440</v>
      </c>
      <c r="B932" s="110" t="s">
        <v>454</v>
      </c>
      <c r="C932" s="147" t="s">
        <v>28</v>
      </c>
      <c r="D932" s="174" t="s">
        <v>180</v>
      </c>
      <c r="E932" s="6" t="s">
        <v>72</v>
      </c>
      <c r="F932" s="36">
        <v>1974.9637637423052</v>
      </c>
      <c r="G932" s="36">
        <v>1993.1582434538195</v>
      </c>
      <c r="H932" s="36">
        <v>1939.7086102897042</v>
      </c>
      <c r="I932" s="36">
        <v>1789.6362344222441</v>
      </c>
      <c r="J932" s="36">
        <v>1570.9072811474309</v>
      </c>
      <c r="K932" s="36">
        <v>1369.2269345352875</v>
      </c>
      <c r="L932" s="36">
        <v>1280.3069714627393</v>
      </c>
      <c r="M932" s="138" t="str">
        <f t="shared" si="14"/>
        <v>Flux bruts export et import-Flux bruts importés-Pommes de terre-kt-S1</v>
      </c>
      <c r="N932">
        <f>MATCH(M932,'[1]Données Agriculture'!$M:$M,FALSE)</f>
        <v>1653</v>
      </c>
      <c r="O932" s="139"/>
    </row>
    <row r="933" spans="1:26" ht="14.25">
      <c r="A933" s="110" t="s">
        <v>440</v>
      </c>
      <c r="B933" s="110" t="s">
        <v>454</v>
      </c>
      <c r="C933" s="147" t="s">
        <v>316</v>
      </c>
      <c r="D933" s="174" t="s">
        <v>180</v>
      </c>
      <c r="E933" s="6" t="s">
        <v>72</v>
      </c>
      <c r="F933" s="36">
        <v>620.20511672038674</v>
      </c>
      <c r="G933" s="36">
        <v>610.55033848919572</v>
      </c>
      <c r="H933" s="36">
        <v>569.14719005183031</v>
      </c>
      <c r="I933" s="36">
        <v>490.22481834881916</v>
      </c>
      <c r="J933" s="36">
        <v>395.3374240690386</v>
      </c>
      <c r="K933" s="36">
        <v>321.489026277356</v>
      </c>
      <c r="L933" s="36">
        <v>293.84827257222491</v>
      </c>
      <c r="M933" s="138" t="str">
        <f t="shared" si="14"/>
        <v>Flux bruts export et import-Flux bruts importés-Soja-kt-S1</v>
      </c>
      <c r="N933">
        <f>MATCH(M933,'[1]Données Agriculture'!$M:$M,FALSE)</f>
        <v>1658</v>
      </c>
      <c r="O933" s="139"/>
      <c r="P933" s="109"/>
    </row>
    <row r="934" spans="1:26" ht="14.25">
      <c r="A934" s="110" t="s">
        <v>440</v>
      </c>
      <c r="B934" s="110" t="s">
        <v>454</v>
      </c>
      <c r="C934" s="147" t="s">
        <v>448</v>
      </c>
      <c r="D934" s="174" t="s">
        <v>180</v>
      </c>
      <c r="E934" s="6" t="s">
        <v>72</v>
      </c>
      <c r="F934" s="36">
        <v>1131.4481381937717</v>
      </c>
      <c r="G934" s="36">
        <v>1090.1189210569403</v>
      </c>
      <c r="H934" s="36">
        <v>967.0654049975501</v>
      </c>
      <c r="I934" s="36">
        <v>797.72052297743608</v>
      </c>
      <c r="J934" s="36">
        <v>630.06471714772181</v>
      </c>
      <c r="K934" s="36">
        <v>509.03144208891928</v>
      </c>
      <c r="L934" s="36">
        <v>465.04546919531475</v>
      </c>
      <c r="M934" s="138" t="str">
        <f t="shared" si="14"/>
        <v>Flux bruts export et import-Flux bruts importés-Stimulants + (Total)-kt-S1</v>
      </c>
      <c r="N934">
        <f>MATCH(M934,'[1]Données Agriculture'!$M:$M,FALSE)</f>
        <v>1663</v>
      </c>
      <c r="O934" s="139"/>
    </row>
    <row r="935" spans="1:26" ht="14.25">
      <c r="A935" s="110" t="s">
        <v>440</v>
      </c>
      <c r="B935" s="110" t="s">
        <v>454</v>
      </c>
      <c r="C935" s="147" t="s">
        <v>332</v>
      </c>
      <c r="D935" s="174" t="s">
        <v>180</v>
      </c>
      <c r="E935" s="6" t="s">
        <v>72</v>
      </c>
      <c r="F935" s="36">
        <v>903.82399551553567</v>
      </c>
      <c r="G935" s="36">
        <v>913.26175450450592</v>
      </c>
      <c r="H935" s="36">
        <v>891.94359014975953</v>
      </c>
      <c r="I935" s="36">
        <v>826.00457370275058</v>
      </c>
      <c r="J935" s="36">
        <v>725.87375061096816</v>
      </c>
      <c r="K935" s="36">
        <v>630.9324173426146</v>
      </c>
      <c r="L935" s="36">
        <v>587.78491803996735</v>
      </c>
      <c r="M935" s="138" t="str">
        <f t="shared" si="14"/>
        <v>Flux bruts export et import-Flux bruts importés-Sucre-kt-S1</v>
      </c>
      <c r="N935">
        <f>MATCH(M935,'[1]Données Agriculture'!$M:$M,FALSE)</f>
        <v>1668</v>
      </c>
      <c r="O935" s="139"/>
      <c r="P935" s="109"/>
    </row>
    <row r="936" spans="1:26" ht="14.25">
      <c r="A936" s="110" t="s">
        <v>440</v>
      </c>
      <c r="B936" s="110" t="s">
        <v>454</v>
      </c>
      <c r="C936" s="147" t="s">
        <v>442</v>
      </c>
      <c r="D936" s="174" t="s">
        <v>180</v>
      </c>
      <c r="E936" s="6" t="s">
        <v>72</v>
      </c>
      <c r="F936" s="36">
        <v>1904.1600448215331</v>
      </c>
      <c r="G936" s="36">
        <v>1831.8215677137332</v>
      </c>
      <c r="H936" s="36">
        <v>1604.3945111818828</v>
      </c>
      <c r="I936" s="36">
        <v>1288.9351694240702</v>
      </c>
      <c r="J936" s="36">
        <v>976.17303744660057</v>
      </c>
      <c r="K936" s="36">
        <v>749.85064936045899</v>
      </c>
      <c r="L936" s="36">
        <v>665.88000000000011</v>
      </c>
      <c r="M936" s="138" t="str">
        <f t="shared" si="14"/>
        <v>Flux bruts export et import-Flux bruts importés-Tomates-kt-S1</v>
      </c>
      <c r="N936">
        <f>MATCH(M936,'[1]Données Agriculture'!$M:$M,FALSE)</f>
        <v>1673</v>
      </c>
      <c r="O936" s="139"/>
    </row>
    <row r="937" spans="1:26" ht="14.25">
      <c r="A937" s="110" t="s">
        <v>440</v>
      </c>
      <c r="B937" s="110" t="s">
        <v>454</v>
      </c>
      <c r="C937" s="147" t="s">
        <v>320</v>
      </c>
      <c r="D937" s="174" t="s">
        <v>180</v>
      </c>
      <c r="E937" s="6" t="s">
        <v>72</v>
      </c>
      <c r="F937" s="36">
        <v>3846.1795278698783</v>
      </c>
      <c r="G937" s="36">
        <v>3669.7896742954349</v>
      </c>
      <c r="H937" s="36">
        <v>3077.7291909223854</v>
      </c>
      <c r="I937" s="36">
        <v>2317.2440318344416</v>
      </c>
      <c r="J937" s="36">
        <v>1654.0678985598192</v>
      </c>
      <c r="K937" s="36">
        <v>1237.9925778983536</v>
      </c>
      <c r="L937" s="36">
        <v>1093.2090315206406</v>
      </c>
      <c r="M937" s="138" t="str">
        <f t="shared" si="14"/>
        <v>Flux bruts export et import-Flux bruts importés-Tourteaux et son-kt-S1</v>
      </c>
      <c r="N937">
        <f>MATCH(M937,'[1]Données Agriculture'!$M:$M,FALSE)</f>
        <v>1678</v>
      </c>
      <c r="O937" s="139"/>
    </row>
    <row r="938" spans="1:26" ht="14.25">
      <c r="A938" s="110" t="s">
        <v>440</v>
      </c>
      <c r="B938" s="110" t="s">
        <v>454</v>
      </c>
      <c r="C938" s="147" t="s">
        <v>322</v>
      </c>
      <c r="D938" s="174" t="s">
        <v>180</v>
      </c>
      <c r="E938" s="6" t="s">
        <v>72</v>
      </c>
      <c r="F938" s="36">
        <v>1422.7193400301433</v>
      </c>
      <c r="G938" s="36">
        <v>1448.3555023943672</v>
      </c>
      <c r="H938" s="36">
        <v>1300.9079634362097</v>
      </c>
      <c r="I938" s="36">
        <v>1016.7597183217335</v>
      </c>
      <c r="J938" s="36">
        <v>683.29424055996014</v>
      </c>
      <c r="K938" s="36">
        <v>416.28585802336954</v>
      </c>
      <c r="L938" s="36">
        <v>323.35565630506017</v>
      </c>
      <c r="M938" s="138" t="str">
        <f t="shared" si="14"/>
        <v>Flux bruts export et import-Flux bruts importés-Viande-kt-S1</v>
      </c>
      <c r="N938">
        <f>MATCH(M938,'[1]Données Agriculture'!$M:$M,FALSE)</f>
        <v>1683</v>
      </c>
      <c r="O938" s="139"/>
      <c r="P938" s="109"/>
      <c r="Q938" s="109"/>
      <c r="R938" s="109"/>
      <c r="S938" s="109"/>
      <c r="T938" s="109"/>
      <c r="U938" s="109"/>
      <c r="V938" s="109"/>
      <c r="W938" s="109"/>
      <c r="X938" s="109"/>
      <c r="Y938" s="109"/>
      <c r="Z938" s="109"/>
    </row>
    <row r="939" spans="1:26" ht="14.25">
      <c r="A939" s="110" t="s">
        <v>440</v>
      </c>
      <c r="B939" s="110" t="s">
        <v>454</v>
      </c>
      <c r="C939" s="147" t="s">
        <v>44</v>
      </c>
      <c r="D939" s="174" t="s">
        <v>180</v>
      </c>
      <c r="E939" s="6" t="s">
        <v>72</v>
      </c>
      <c r="F939" s="36">
        <v>59.86090544998293</v>
      </c>
      <c r="G939" s="36">
        <v>57.48150508604428</v>
      </c>
      <c r="H939" s="36">
        <v>48.408541142891274</v>
      </c>
      <c r="I939" s="36">
        <v>35.39848390231753</v>
      </c>
      <c r="J939" s="36">
        <v>22.404112718754305</v>
      </c>
      <c r="K939" s="36">
        <v>13.028837676138423</v>
      </c>
      <c r="L939" s="36">
        <v>9.5799999999999983</v>
      </c>
      <c r="M939" s="138" t="str">
        <f t="shared" si="14"/>
        <v>Flux bruts export et import-Flux bruts importés-Viande d'Ovins/Caprins-kt-S1</v>
      </c>
      <c r="N939">
        <f>MATCH(M939,'[1]Données Agriculture'!$M:$M,FALSE)</f>
        <v>1703</v>
      </c>
      <c r="O939" s="139"/>
    </row>
    <row r="940" spans="1:26" ht="14.25">
      <c r="A940" s="110" t="s">
        <v>440</v>
      </c>
      <c r="B940" s="110" t="s">
        <v>454</v>
      </c>
      <c r="C940" s="147" t="s">
        <v>42</v>
      </c>
      <c r="D940" s="174" t="s">
        <v>180</v>
      </c>
      <c r="E940" s="6" t="s">
        <v>72</v>
      </c>
      <c r="F940" s="36">
        <v>323.57542919196197</v>
      </c>
      <c r="G940" s="36">
        <v>334.6995498384872</v>
      </c>
      <c r="H940" s="36">
        <v>298.35168256812915</v>
      </c>
      <c r="I940" s="36">
        <v>228.20995849603824</v>
      </c>
      <c r="J940" s="36">
        <v>150.10199399593751</v>
      </c>
      <c r="K940" s="36">
        <v>91.735996093328112</v>
      </c>
      <c r="L940" s="36">
        <v>74.761922066446857</v>
      </c>
      <c r="M940" s="138" t="str">
        <f t="shared" si="14"/>
        <v>Flux bruts export et import-Flux bruts importés-Viande de Bovins-kt-S1</v>
      </c>
      <c r="N940">
        <f>MATCH(M940,'[1]Données Agriculture'!$M:$M,FALSE)</f>
        <v>1688</v>
      </c>
      <c r="O940" s="139"/>
      <c r="P940" s="109"/>
      <c r="Q940" s="109"/>
      <c r="R940" s="109"/>
      <c r="S940" s="109"/>
      <c r="T940" s="109"/>
      <c r="U940" s="109"/>
      <c r="V940" s="109"/>
      <c r="W940" s="109"/>
      <c r="X940" s="109"/>
      <c r="Y940" s="109"/>
      <c r="Z940" s="109"/>
    </row>
    <row r="941" spans="1:26" ht="14.25">
      <c r="A941" s="110" t="s">
        <v>440</v>
      </c>
      <c r="B941" s="110" t="s">
        <v>454</v>
      </c>
      <c r="C941" s="147" t="s">
        <v>46</v>
      </c>
      <c r="D941" s="174" t="s">
        <v>180</v>
      </c>
      <c r="E941" s="6" t="s">
        <v>72</v>
      </c>
      <c r="F941" s="36">
        <v>499.28886011312682</v>
      </c>
      <c r="G941" s="36">
        <v>531.62858977825488</v>
      </c>
      <c r="H941" s="36">
        <v>509.68841255270092</v>
      </c>
      <c r="I941" s="36">
        <v>429.8922600106722</v>
      </c>
      <c r="J941" s="36">
        <v>315.60005513491041</v>
      </c>
      <c r="K941" s="36">
        <v>214.44646666744626</v>
      </c>
      <c r="L941" s="36">
        <v>178.51373423861332</v>
      </c>
      <c r="M941" s="138" t="str">
        <f t="shared" si="14"/>
        <v>Flux bruts export et import-Flux bruts importés-Viande de Suides-kt-S1</v>
      </c>
      <c r="N941">
        <f>MATCH(M941,'[1]Données Agriculture'!$M:$M,FALSE)</f>
        <v>1693</v>
      </c>
      <c r="O941" s="139"/>
    </row>
    <row r="942" spans="1:26" ht="14.25">
      <c r="A942" s="110" t="s">
        <v>440</v>
      </c>
      <c r="B942" s="110" t="s">
        <v>454</v>
      </c>
      <c r="C942" s="147" t="s">
        <v>48</v>
      </c>
      <c r="D942" s="174" t="s">
        <v>180</v>
      </c>
      <c r="E942" s="6" t="s">
        <v>72</v>
      </c>
      <c r="F942" s="36">
        <v>444.82532988580164</v>
      </c>
      <c r="G942" s="36">
        <v>435.0364508286512</v>
      </c>
      <c r="H942" s="36">
        <v>371.47809202883218</v>
      </c>
      <c r="I942" s="36">
        <v>273.11330064998958</v>
      </c>
      <c r="J942" s="36">
        <v>167.87567851750546</v>
      </c>
      <c r="K942" s="36">
        <v>86.424770995004963</v>
      </c>
      <c r="L942" s="36">
        <v>55.95999999999998</v>
      </c>
      <c r="M942" s="138" t="str">
        <f t="shared" si="14"/>
        <v>Flux bruts export et import-Flux bruts importés-Viande de Volailles-kt-S1</v>
      </c>
      <c r="N942">
        <f>MATCH(M942,'[1]Données Agriculture'!$M:$M,FALSE)</f>
        <v>1698</v>
      </c>
      <c r="O942" s="139"/>
      <c r="P942" s="66"/>
    </row>
    <row r="943" spans="1:26" ht="14.25">
      <c r="A943" s="110" t="s">
        <v>440</v>
      </c>
      <c r="B943" s="110" t="s">
        <v>454</v>
      </c>
      <c r="C943" s="147" t="s">
        <v>451</v>
      </c>
      <c r="D943" s="174" t="s">
        <v>180</v>
      </c>
      <c r="E943" s="6" t="s">
        <v>72</v>
      </c>
      <c r="F943" s="36">
        <v>525.61569492433273</v>
      </c>
      <c r="G943" s="36">
        <v>580.01325147688294</v>
      </c>
      <c r="H943" s="36">
        <v>654.14561858480442</v>
      </c>
      <c r="I943" s="36">
        <v>668.56812407703978</v>
      </c>
      <c r="J943" s="36">
        <v>599.62100691295643</v>
      </c>
      <c r="K943" s="36">
        <v>501.35737741493131</v>
      </c>
      <c r="L943" s="36">
        <v>453.30081392174156</v>
      </c>
      <c r="M943" s="138" t="str">
        <f t="shared" si="14"/>
        <v>Flux bruts export et import-Flux bruts importés-Vin-kt-S1</v>
      </c>
      <c r="N943">
        <f>MATCH(M943,'[1]Données Agriculture'!$M:$M,FALSE)</f>
        <v>1708</v>
      </c>
      <c r="O943" s="139"/>
    </row>
    <row r="944" spans="1:26" ht="14.25">
      <c r="A944" s="110" t="s">
        <v>190</v>
      </c>
      <c r="B944" s="110" t="s">
        <v>204</v>
      </c>
      <c r="C944" s="151" t="s">
        <v>204</v>
      </c>
      <c r="D944" s="175" t="s">
        <v>631</v>
      </c>
      <c r="E944" s="6" t="s">
        <v>72</v>
      </c>
      <c r="F944" s="8">
        <v>94.241001460490466</v>
      </c>
      <c r="G944" s="8">
        <v>90.214836524714599</v>
      </c>
      <c r="H944" s="8">
        <v>79.215149360522688</v>
      </c>
      <c r="I944" s="8">
        <v>64.189297260554923</v>
      </c>
      <c r="J944" s="8">
        <v>49.163445160587131</v>
      </c>
      <c r="K944" s="8">
        <v>38.163757996395198</v>
      </c>
      <c r="L944" s="8">
        <v>34.137593060619345</v>
      </c>
      <c r="M944" s="138" t="str">
        <f t="shared" si="14"/>
        <v>Flux GES-Bilan brute des émissions -Bilan brute des émissions -MtCO2eq-S1</v>
      </c>
      <c r="N944">
        <f>MATCH(M944,'[1]Données Agriculture'!$M:$M,FALSE)</f>
        <v>1713</v>
      </c>
      <c r="O944" s="139"/>
      <c r="P944" s="109"/>
    </row>
    <row r="945" spans="1:26" ht="14.25">
      <c r="A945" s="110" t="s">
        <v>190</v>
      </c>
      <c r="B945" s="110" t="s">
        <v>204</v>
      </c>
      <c r="C945" s="151" t="s">
        <v>205</v>
      </c>
      <c r="D945" s="175" t="s">
        <v>206</v>
      </c>
      <c r="E945" s="6" t="s">
        <v>72</v>
      </c>
      <c r="F945" s="73">
        <v>3.2893104939390478E-3</v>
      </c>
      <c r="G945" s="73">
        <v>3.1751405070297185E-3</v>
      </c>
      <c r="H945" s="73">
        <v>2.8532505618830257E-3</v>
      </c>
      <c r="I945" s="73">
        <v>2.3883889920080482E-3</v>
      </c>
      <c r="J945" s="73">
        <v>1.8917748187763459E-3</v>
      </c>
      <c r="K945" s="73">
        <v>1.5061712005914043E-3</v>
      </c>
      <c r="L945" s="73">
        <v>1.3600396872840519E-3</v>
      </c>
      <c r="M945" s="138" t="str">
        <f t="shared" si="14"/>
        <v>Flux GES-Bilan brute des émissions -GES / ha SAU-t éq. CO2 / ha-S1</v>
      </c>
      <c r="N945">
        <f>MATCH(M945,'[1]Données Agriculture'!$M:$M,FALSE)</f>
        <v>1718</v>
      </c>
      <c r="O945" s="139"/>
    </row>
    <row r="946" spans="1:26" ht="14.25">
      <c r="A946" s="110" t="s">
        <v>190</v>
      </c>
      <c r="B946" s="110" t="s">
        <v>204</v>
      </c>
      <c r="C946" s="153" t="s">
        <v>207</v>
      </c>
      <c r="D946" s="177" t="s">
        <v>631</v>
      </c>
      <c r="E946" s="6" t="s">
        <v>72</v>
      </c>
      <c r="F946" s="9">
        <v>75.740758583591642</v>
      </c>
      <c r="G946" s="9">
        <v>72.713991656472317</v>
      </c>
      <c r="H946" s="9">
        <v>64.444710628913228</v>
      </c>
      <c r="I946" s="9">
        <v>53.148662674234821</v>
      </c>
      <c r="J946" s="9">
        <v>41.852614719556406</v>
      </c>
      <c r="K946" s="9">
        <v>33.583333691997304</v>
      </c>
      <c r="L946" s="9">
        <v>30.556566764877989</v>
      </c>
      <c r="M946" s="138" t="str">
        <f t="shared" si="14"/>
        <v>Flux GES-Bilan brute des émissions -GES format CCNUCC / CITEPA-MtCO2eq-S1</v>
      </c>
      <c r="N946">
        <f>MATCH(M946,'[1]Données Agriculture'!$M:$M,FALSE)</f>
        <v>1723</v>
      </c>
      <c r="O946" s="139"/>
    </row>
    <row r="947" spans="1:26" ht="14.25">
      <c r="A947" s="110" t="s">
        <v>190</v>
      </c>
      <c r="B947" s="110" t="s">
        <v>204</v>
      </c>
      <c r="C947" s="153" t="s">
        <v>208</v>
      </c>
      <c r="D947" s="177" t="s">
        <v>632</v>
      </c>
      <c r="E947" s="6" t="s">
        <v>72</v>
      </c>
      <c r="F947" s="9">
        <v>3.401378489253291</v>
      </c>
      <c r="G947" s="9">
        <v>3.4071210888710493</v>
      </c>
      <c r="H947" s="9">
        <v>3.4254230906522976</v>
      </c>
      <c r="I947" s="9">
        <v>3.4590770690828472</v>
      </c>
      <c r="J947" s="9">
        <v>3.5095395314869555</v>
      </c>
      <c r="K947" s="9">
        <v>3.5660334713617488</v>
      </c>
      <c r="L947" s="9">
        <v>3.5935943243486377</v>
      </c>
      <c r="M947" s="138" t="str">
        <f t="shared" si="14"/>
        <v>Flux GES-Bilan brute des émissions -Indicateur repère CH4 (FR : 2,8 ktCO2eq/UBG)-CH4 en MtCO2eq / milliers UGB-S1</v>
      </c>
      <c r="N947">
        <f>MATCH(M947,'[1]Données Agriculture'!$M:$M,FALSE)</f>
        <v>1728</v>
      </c>
      <c r="O947" s="139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 spans="1:26" ht="14.25">
      <c r="A948" s="110" t="s">
        <v>190</v>
      </c>
      <c r="B948" s="110" t="s">
        <v>204</v>
      </c>
      <c r="C948" s="153" t="s">
        <v>209</v>
      </c>
      <c r="D948" s="177" t="s">
        <v>633</v>
      </c>
      <c r="E948" s="6" t="s">
        <v>72</v>
      </c>
      <c r="F948" s="9">
        <v>1.6668446165173487</v>
      </c>
      <c r="G948" s="9">
        <v>1.6158389004345504</v>
      </c>
      <c r="H948" s="9">
        <v>1.4712699662664093</v>
      </c>
      <c r="I948" s="9">
        <v>1.2604766578716329</v>
      </c>
      <c r="J948" s="9">
        <v>1.0326164177718691</v>
      </c>
      <c r="K948" s="9">
        <v>0.85375789778912714</v>
      </c>
      <c r="L948" s="9">
        <v>0.78552905326033828</v>
      </c>
      <c r="M948" s="138" t="str">
        <f t="shared" si="14"/>
        <v>Flux GES-Bilan brute des émissions -Indicateur repère N2O (FR : 2,2 ktCO2eq/kha terres arables)-N2O en MtCO2eq / kha de terres arables-S1</v>
      </c>
      <c r="N948">
        <f>MATCH(M948,'[1]Données Agriculture'!$M:$M,FALSE)</f>
        <v>1733</v>
      </c>
      <c r="O948" s="139"/>
    </row>
    <row r="949" spans="1:26" ht="14.25">
      <c r="A949" s="110" t="s">
        <v>190</v>
      </c>
      <c r="B949" s="110" t="s">
        <v>214</v>
      </c>
      <c r="C949" s="151" t="s">
        <v>213</v>
      </c>
      <c r="D949" s="175" t="s">
        <v>631</v>
      </c>
      <c r="E949" s="6" t="s">
        <v>72</v>
      </c>
      <c r="F949" s="8">
        <v>4.942111482289854</v>
      </c>
      <c r="G949" s="8">
        <v>4.681680892449271</v>
      </c>
      <c r="H949" s="8">
        <v>3.9701712891596661</v>
      </c>
      <c r="I949" s="8">
        <v>2.9982310960294791</v>
      </c>
      <c r="J949" s="8">
        <v>2.0262909028992908</v>
      </c>
      <c r="K949" s="8">
        <v>1.3147812996096855</v>
      </c>
      <c r="L949" s="8">
        <v>1.0543507097691027</v>
      </c>
      <c r="M949" s="138" t="str">
        <f t="shared" si="14"/>
        <v>Flux GES-Détail par GES_CH4-effluents d'élevage -MtCO2eq-S1</v>
      </c>
      <c r="N949">
        <f>MATCH(M949,'[1]Données Agriculture'!$M:$M,FALSE)</f>
        <v>1738</v>
      </c>
      <c r="O949" s="139"/>
      <c r="P949" s="109"/>
      <c r="Q949" s="109"/>
      <c r="R949" s="109"/>
      <c r="S949" s="109"/>
      <c r="T949" s="109"/>
      <c r="U949" s="109"/>
      <c r="V949" s="109"/>
      <c r="W949" s="109"/>
      <c r="X949" s="109"/>
      <c r="Y949" s="109"/>
      <c r="Z949" s="109"/>
    </row>
    <row r="950" spans="1:26" ht="14.25">
      <c r="A950" s="110" t="s">
        <v>190</v>
      </c>
      <c r="B950" s="110" t="s">
        <v>214</v>
      </c>
      <c r="C950" s="151" t="s">
        <v>620</v>
      </c>
      <c r="D950" s="175" t="s">
        <v>631</v>
      </c>
      <c r="E950" s="6" t="s">
        <v>72</v>
      </c>
      <c r="F950" s="8">
        <v>44.738885829897427</v>
      </c>
      <c r="G950" s="8">
        <v>43.100070921034167</v>
      </c>
      <c r="H950" s="8">
        <v>38.622745325818371</v>
      </c>
      <c r="I950" s="8">
        <v>32.50660482173933</v>
      </c>
      <c r="J950" s="8">
        <v>26.390464317660285</v>
      </c>
      <c r="K950" s="8">
        <v>21.913138722444497</v>
      </c>
      <c r="L950" s="8">
        <v>20.274323813581237</v>
      </c>
      <c r="M950" s="138" t="str">
        <f t="shared" si="14"/>
        <v>Flux GES-Détail par GES_CH4-émissions CH4 total-MtCO2eq-S1</v>
      </c>
      <c r="N950">
        <f>MATCH(M950,'[1]Données Agriculture'!$M:$M,FALSE)</f>
        <v>1743</v>
      </c>
      <c r="O950" s="139"/>
    </row>
    <row r="951" spans="1:26" ht="14.25">
      <c r="A951" s="110" t="s">
        <v>190</v>
      </c>
      <c r="B951" s="110" t="s">
        <v>214</v>
      </c>
      <c r="C951" s="151" t="s">
        <v>196</v>
      </c>
      <c r="D951" s="175" t="s">
        <v>631</v>
      </c>
      <c r="E951" s="6" t="s">
        <v>72</v>
      </c>
      <c r="F951" s="8">
        <v>39.796774347607574</v>
      </c>
      <c r="G951" s="8">
        <v>38.418390028584895</v>
      </c>
      <c r="H951" s="8">
        <v>34.652574036658713</v>
      </c>
      <c r="I951" s="8">
        <v>29.508373725709856</v>
      </c>
      <c r="J951" s="8">
        <v>24.364173414760995</v>
      </c>
      <c r="K951" s="8">
        <v>20.598357422834809</v>
      </c>
      <c r="L951" s="8">
        <v>19.219973103812134</v>
      </c>
      <c r="M951" s="138" t="str">
        <f t="shared" si="14"/>
        <v>Flux GES-Détail par GES_CH4-fermentation entérique -MtCO2eq-S1</v>
      </c>
      <c r="N951">
        <f>MATCH(M951,'[1]Données Agriculture'!$M:$M,FALSE)</f>
        <v>1748</v>
      </c>
      <c r="O951" s="139"/>
      <c r="P951" s="66"/>
    </row>
    <row r="952" spans="1:26" ht="14.25">
      <c r="A952" s="110" t="s">
        <v>190</v>
      </c>
      <c r="B952" s="110" t="s">
        <v>215</v>
      </c>
      <c r="C952" s="151" t="s">
        <v>218</v>
      </c>
      <c r="D952" s="175" t="s">
        <v>631</v>
      </c>
      <c r="E952" s="6" t="s">
        <v>72</v>
      </c>
      <c r="F952" s="8">
        <v>5.7042064626721416</v>
      </c>
      <c r="G952" s="8">
        <v>5.4438878190794613</v>
      </c>
      <c r="H952" s="8">
        <v>4.7326840586268437</v>
      </c>
      <c r="I952" s="8">
        <v>3.7611616545815458</v>
      </c>
      <c r="J952" s="8">
        <v>2.7896392505362479</v>
      </c>
      <c r="K952" s="8">
        <v>2.0784354900836299</v>
      </c>
      <c r="L952" s="8">
        <v>1.8181168464909496</v>
      </c>
      <c r="M952" s="138" t="str">
        <f t="shared" si="14"/>
        <v>Flux GES-Détail par GES_CO2-autres postes (autres engrais, aliments du bétail, …)-MtCO2eq-S1</v>
      </c>
      <c r="N952">
        <f>MATCH(M952,'[1]Données Agriculture'!$M:$M,FALSE)</f>
        <v>1753</v>
      </c>
      <c r="O952" s="139"/>
    </row>
    <row r="953" spans="1:26" ht="14.25">
      <c r="A953" s="110" t="s">
        <v>190</v>
      </c>
      <c r="B953" s="110" t="s">
        <v>215</v>
      </c>
      <c r="C953" s="151" t="s">
        <v>216</v>
      </c>
      <c r="D953" s="175" t="s">
        <v>631</v>
      </c>
      <c r="E953" s="6" t="s">
        <v>72</v>
      </c>
      <c r="F953" s="8">
        <v>10.257910980493318</v>
      </c>
      <c r="G953" s="8">
        <v>9.5713684231936984</v>
      </c>
      <c r="H953" s="8">
        <v>7.6956992750928732</v>
      </c>
      <c r="I953" s="8">
        <v>5.1334875696924298</v>
      </c>
      <c r="J953" s="8">
        <v>2.5712758642919846</v>
      </c>
      <c r="K953" s="8">
        <v>0.69560671619115599</v>
      </c>
      <c r="L953" s="8">
        <v>9.0641588915386824E-3</v>
      </c>
      <c r="M953" s="138" t="str">
        <f t="shared" si="14"/>
        <v>Flux GES-Détail par GES_CO2-consommation d'énergie  -MtCO2eq-S1</v>
      </c>
      <c r="N953">
        <f>MATCH(M953,'[1]Données Agriculture'!$M:$M,FALSE)</f>
        <v>1758</v>
      </c>
      <c r="O953" s="139"/>
    </row>
    <row r="954" spans="1:26" ht="14.25">
      <c r="A954" s="110" t="s">
        <v>190</v>
      </c>
      <c r="B954" s="110" t="s">
        <v>215</v>
      </c>
      <c r="C954" s="151" t="s">
        <v>621</v>
      </c>
      <c r="D954" s="175" t="s">
        <v>631</v>
      </c>
      <c r="E954" s="6" t="s">
        <v>72</v>
      </c>
      <c r="F954" s="8">
        <v>20.873970665773975</v>
      </c>
      <c r="G954" s="8">
        <v>19.631080912764261</v>
      </c>
      <c r="H954" s="8">
        <v>16.235442959334986</v>
      </c>
      <c r="I954" s="8">
        <v>11.596915252896002</v>
      </c>
      <c r="J954" s="8">
        <v>6.958387546457014</v>
      </c>
      <c r="K954" s="8">
        <v>3.5627495930277364</v>
      </c>
      <c r="L954" s="8">
        <v>2.3198598400180237</v>
      </c>
      <c r="M954" s="138" t="str">
        <f t="shared" si="14"/>
        <v>Flux GES-Détail par GES_CO2-émissions CO2 total-MtCO2eq-S1</v>
      </c>
      <c r="N954">
        <f>MATCH(M954,'[1]Données Agriculture'!$M:$M,FALSE)</f>
        <v>1763</v>
      </c>
      <c r="O954" s="139"/>
    </row>
    <row r="955" spans="1:26" ht="14.25">
      <c r="A955" s="110" t="s">
        <v>190</v>
      </c>
      <c r="B955" s="110" t="s">
        <v>215</v>
      </c>
      <c r="C955" s="151" t="s">
        <v>217</v>
      </c>
      <c r="D955" s="175" t="s">
        <v>631</v>
      </c>
      <c r="E955" s="6" t="s">
        <v>72</v>
      </c>
      <c r="F955" s="8">
        <v>4.9118532226085154</v>
      </c>
      <c r="G955" s="8">
        <v>4.6158246704910999</v>
      </c>
      <c r="H955" s="8">
        <v>3.8070596256152704</v>
      </c>
      <c r="I955" s="8">
        <v>2.7022660286220264</v>
      </c>
      <c r="J955" s="8">
        <v>1.5974724316287807</v>
      </c>
      <c r="K955" s="8">
        <v>0.78870738675294982</v>
      </c>
      <c r="L955" s="8">
        <v>0.49267883463553519</v>
      </c>
      <c r="M955" s="138" t="str">
        <f t="shared" si="14"/>
        <v>Flux GES-Détail par GES_CO2-fabrication d'engrais azoté -MtCO2eq-S1</v>
      </c>
      <c r="N955">
        <f>MATCH(M955,'[1]Données Agriculture'!$M:$M,FALSE)</f>
        <v>1768</v>
      </c>
      <c r="O955" s="139"/>
    </row>
    <row r="956" spans="1:26" ht="14.25">
      <c r="A956" s="110" t="s">
        <v>190</v>
      </c>
      <c r="B956" s="110" t="s">
        <v>211</v>
      </c>
      <c r="C956" s="151" t="s">
        <v>213</v>
      </c>
      <c r="D956" s="175" t="s">
        <v>631</v>
      </c>
      <c r="E956" s="6" t="s">
        <v>72</v>
      </c>
      <c r="F956" s="8">
        <v>2.142612314451986</v>
      </c>
      <c r="G956" s="8">
        <v>2.060443398720504</v>
      </c>
      <c r="H956" s="8">
        <v>1.835953746139249</v>
      </c>
      <c r="I956" s="8">
        <v>1.5292951778265123</v>
      </c>
      <c r="J956" s="8">
        <v>1.2226366095137751</v>
      </c>
      <c r="K956" s="8">
        <v>0.99814695693251976</v>
      </c>
      <c r="L956" s="8">
        <v>0.91597804120103776</v>
      </c>
      <c r="M956" s="138" t="str">
        <f t="shared" si="14"/>
        <v>Flux GES-Détail par GES_N2O-effluents d'élevage -MtCO2eq-S1</v>
      </c>
      <c r="N956">
        <f>MATCH(M956,'[1]Données Agriculture'!$M:$M,FALSE)</f>
        <v>1773</v>
      </c>
      <c r="O956" s="139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 spans="1:26" ht="14.25">
      <c r="A957" s="110" t="s">
        <v>190</v>
      </c>
      <c r="B957" s="110" t="s">
        <v>211</v>
      </c>
      <c r="C957" s="151" t="s">
        <v>193</v>
      </c>
      <c r="D957" s="175" t="s">
        <v>631</v>
      </c>
      <c r="E957" s="6" t="s">
        <v>72</v>
      </c>
      <c r="F957" s="8">
        <v>16.356632853391126</v>
      </c>
      <c r="G957" s="8">
        <v>15.771853772403622</v>
      </c>
      <c r="H957" s="8">
        <v>14.174207611942322</v>
      </c>
      <c r="I957" s="8">
        <v>11.991782370493519</v>
      </c>
      <c r="J957" s="8">
        <v>9.809357129044713</v>
      </c>
      <c r="K957" s="8">
        <v>8.2117109685834109</v>
      </c>
      <c r="L957" s="8">
        <v>7.6269318875959069</v>
      </c>
      <c r="M957" s="138" t="str">
        <f t="shared" si="14"/>
        <v>Flux GES-Détail par GES_N2O-émissions directes des sols -MtCO2eq-S1</v>
      </c>
      <c r="N957">
        <f>MATCH(M957,'[1]Données Agriculture'!$M:$M,FALSE)</f>
        <v>1778</v>
      </c>
      <c r="O957" s="139"/>
    </row>
    <row r="958" spans="1:26" ht="14.25">
      <c r="A958" s="110" t="s">
        <v>190</v>
      </c>
      <c r="B958" s="110" t="s">
        <v>211</v>
      </c>
      <c r="C958" s="151" t="s">
        <v>194</v>
      </c>
      <c r="D958" s="175" t="s">
        <v>631</v>
      </c>
      <c r="E958" s="6" t="s">
        <v>72</v>
      </c>
      <c r="F958" s="8">
        <v>7.1868280876476369</v>
      </c>
      <c r="G958" s="8">
        <v>6.8919360335696052</v>
      </c>
      <c r="H958" s="8">
        <v>6.0862759590800719</v>
      </c>
      <c r="I958" s="8">
        <v>4.9857238305125069</v>
      </c>
      <c r="J958" s="8">
        <v>3.8851717019449405</v>
      </c>
      <c r="K958" s="8">
        <v>3.0795116274554069</v>
      </c>
      <c r="L958" s="8">
        <v>2.7846195733773746</v>
      </c>
      <c r="M958" s="138" t="str">
        <f t="shared" si="14"/>
        <v>Flux GES-Détail par GES_N2O-émissions lessivage + NH3-MtCO2eq-S1</v>
      </c>
      <c r="N958">
        <f>MATCH(M958,'[1]Données Agriculture'!$M:$M,FALSE)</f>
        <v>1783</v>
      </c>
      <c r="O958" s="139"/>
      <c r="P958" s="109"/>
    </row>
    <row r="959" spans="1:26" ht="14.25">
      <c r="A959" s="110" t="s">
        <v>190</v>
      </c>
      <c r="B959" s="110" t="s">
        <v>211</v>
      </c>
      <c r="C959" s="151" t="s">
        <v>622</v>
      </c>
      <c r="D959" s="175" t="s">
        <v>631</v>
      </c>
      <c r="E959" s="6" t="s">
        <v>72</v>
      </c>
      <c r="F959" s="8">
        <v>28.628144964819054</v>
      </c>
      <c r="G959" s="8">
        <v>27.483684690916178</v>
      </c>
      <c r="H959" s="8">
        <v>24.356961075369313</v>
      </c>
      <c r="I959" s="8">
        <v>20.085777185919572</v>
      </c>
      <c r="J959" s="8">
        <v>15.81459329646983</v>
      </c>
      <c r="K959" s="8">
        <v>12.687869680922963</v>
      </c>
      <c r="L959" s="8">
        <v>11.543409407020084</v>
      </c>
      <c r="M959" s="138" t="str">
        <f t="shared" si="14"/>
        <v>Flux GES-Détail par GES_N2O-émissions N2O total-MtCO2eq-S1</v>
      </c>
      <c r="N959">
        <f>MATCH(M959,'[1]Données Agriculture'!$M:$M,FALSE)</f>
        <v>1788</v>
      </c>
      <c r="O959" s="139"/>
    </row>
    <row r="960" spans="1:26" ht="14.25">
      <c r="A960" s="110" t="s">
        <v>190</v>
      </c>
      <c r="B960" s="110" t="s">
        <v>211</v>
      </c>
      <c r="C960" s="151" t="s">
        <v>212</v>
      </c>
      <c r="D960" s="175" t="s">
        <v>631</v>
      </c>
      <c r="E960" s="6" t="s">
        <v>72</v>
      </c>
      <c r="F960" s="8">
        <v>2.9420717093283066</v>
      </c>
      <c r="G960" s="8">
        <v>2.7594514862224462</v>
      </c>
      <c r="H960" s="8">
        <v>2.2605237582076714</v>
      </c>
      <c r="I960" s="8">
        <v>1.5789758070870359</v>
      </c>
      <c r="J960" s="8">
        <v>0.8974278559664004</v>
      </c>
      <c r="K960" s="8">
        <v>0.39850012795162504</v>
      </c>
      <c r="L960" s="8">
        <v>0.2158799048457645</v>
      </c>
      <c r="M960" s="138" t="str">
        <f t="shared" si="14"/>
        <v>Flux GES-Détail par GES_N2O-fabrication des engrais azotés -MtCO2eq-S1</v>
      </c>
      <c r="N960">
        <f>MATCH(M960,'[1]Données Agriculture'!$M:$M,FALSE)</f>
        <v>1793</v>
      </c>
      <c r="O960" s="139"/>
      <c r="P960" s="109"/>
    </row>
    <row r="961" spans="1:26" ht="14.25">
      <c r="A961" s="110" t="s">
        <v>190</v>
      </c>
      <c r="B961" s="110" t="s">
        <v>191</v>
      </c>
      <c r="C961" s="151" t="s">
        <v>192</v>
      </c>
      <c r="D961" s="176" t="s">
        <v>631</v>
      </c>
      <c r="E961" s="6" t="s">
        <v>72</v>
      </c>
      <c r="F961" s="8">
        <v>10.257910980493318</v>
      </c>
      <c r="G961" s="8">
        <v>9.5713684231936984</v>
      </c>
      <c r="H961" s="8">
        <v>7.6956992750928732</v>
      </c>
      <c r="I961" s="8">
        <v>5.1334875696924298</v>
      </c>
      <c r="J961" s="8">
        <v>2.5712758642919846</v>
      </c>
      <c r="K961" s="8">
        <v>0.69560671619115599</v>
      </c>
      <c r="L961" s="8">
        <v>9.0641588915386824E-3</v>
      </c>
      <c r="M961" s="138" t="str">
        <f t="shared" si="14"/>
        <v>Flux GES-Emissions directes -consommation d'énergie -MtCO2eq-S1</v>
      </c>
      <c r="N961">
        <f>MATCH(M961,'[1]Données Agriculture'!$M:$M,FALSE)</f>
        <v>1798</v>
      </c>
      <c r="O961" s="139"/>
    </row>
    <row r="962" spans="1:26" ht="14.25">
      <c r="A962" s="110" t="s">
        <v>190</v>
      </c>
      <c r="B962" s="110" t="s">
        <v>191</v>
      </c>
      <c r="C962" s="151" t="s">
        <v>195</v>
      </c>
      <c r="D962" s="176" t="s">
        <v>631</v>
      </c>
      <c r="E962" s="6" t="s">
        <v>72</v>
      </c>
      <c r="F962" s="8">
        <v>0.31380020304</v>
      </c>
      <c r="G962" s="8">
        <v>0.3109644514043467</v>
      </c>
      <c r="H962" s="8">
        <v>0.30321703385809523</v>
      </c>
      <c r="I962" s="8">
        <v>0.29263386467619046</v>
      </c>
      <c r="J962" s="8">
        <v>0.28205069549428574</v>
      </c>
      <c r="K962" s="8">
        <v>0.27430327794803422</v>
      </c>
      <c r="L962" s="8">
        <v>0.27146752631238091</v>
      </c>
      <c r="M962" s="138" t="str">
        <f t="shared" ref="M962:M1025" si="15">A962&amp;"-"&amp;B962&amp;"-"&amp;C962&amp;"-"&amp;D962&amp;"-"&amp;E962</f>
        <v>Flux GES-Emissions directes -émissions CO2 des sols (chaux, dolomie)-MtCO2eq-S1</v>
      </c>
      <c r="N962">
        <f>MATCH(M962,'[1]Données Agriculture'!$M:$M,FALSE)</f>
        <v>1803</v>
      </c>
      <c r="O962" s="140"/>
    </row>
    <row r="963" spans="1:26" ht="14.25">
      <c r="A963" s="110" t="s">
        <v>190</v>
      </c>
      <c r="B963" s="110" t="s">
        <v>191</v>
      </c>
      <c r="C963" s="151" t="s">
        <v>623</v>
      </c>
      <c r="D963" s="175" t="s">
        <v>631</v>
      </c>
      <c r="E963" s="6" t="s">
        <v>72</v>
      </c>
      <c r="F963" s="8">
        <v>80.996670268921491</v>
      </c>
      <c r="G963" s="8">
        <v>77.706637000325941</v>
      </c>
      <c r="H963" s="8">
        <v>68.718098951930983</v>
      </c>
      <c r="I963" s="8">
        <v>56.43952763494049</v>
      </c>
      <c r="J963" s="8">
        <v>44.160956317949982</v>
      </c>
      <c r="K963" s="8">
        <v>35.172418269555024</v>
      </c>
      <c r="L963" s="8">
        <v>31.882385000959477</v>
      </c>
      <c r="M963" s="138" t="str">
        <f t="shared" si="15"/>
        <v>Flux GES-Emissions directes -Emissions directes de GES total-MtCO2eq-S1</v>
      </c>
      <c r="N963">
        <f>MATCH(M963,'[1]Données Agriculture'!$M:$M,FALSE)</f>
        <v>1807</v>
      </c>
      <c r="O963" s="139"/>
    </row>
    <row r="964" spans="1:26" ht="14.25">
      <c r="A964" s="110" t="s">
        <v>190</v>
      </c>
      <c r="B964" s="110" t="s">
        <v>191</v>
      </c>
      <c r="C964" s="151" t="s">
        <v>193</v>
      </c>
      <c r="D964" s="176" t="s">
        <v>631</v>
      </c>
      <c r="E964" s="6" t="s">
        <v>72</v>
      </c>
      <c r="F964" s="8">
        <v>16.356632853391126</v>
      </c>
      <c r="G964" s="8">
        <v>15.771853772403622</v>
      </c>
      <c r="H964" s="8">
        <v>14.174207611942322</v>
      </c>
      <c r="I964" s="8">
        <v>11.991782370493519</v>
      </c>
      <c r="J964" s="8">
        <v>9.809357129044713</v>
      </c>
      <c r="K964" s="8">
        <v>8.2117109685834109</v>
      </c>
      <c r="L964" s="8">
        <v>7.6269318875959069</v>
      </c>
      <c r="M964" s="138" t="str">
        <f t="shared" si="15"/>
        <v>Flux GES-Emissions directes -émissions directes des sols -MtCO2eq-S1</v>
      </c>
      <c r="N964">
        <f>MATCH(M964,'[1]Données Agriculture'!$M:$M,FALSE)</f>
        <v>1813</v>
      </c>
      <c r="O964" s="139"/>
      <c r="P964" s="109"/>
      <c r="Q964" s="109"/>
      <c r="R964" s="109"/>
      <c r="S964" s="109"/>
      <c r="T964" s="109"/>
      <c r="U964" s="109"/>
      <c r="V964" s="109"/>
      <c r="W964" s="109"/>
      <c r="X964" s="109"/>
      <c r="Y964" s="109"/>
      <c r="Z964" s="109"/>
    </row>
    <row r="965" spans="1:26" ht="14.25">
      <c r="A965" s="110" t="s">
        <v>190</v>
      </c>
      <c r="B965" s="110" t="s">
        <v>191</v>
      </c>
      <c r="C965" s="151" t="s">
        <v>194</v>
      </c>
      <c r="D965" s="176" t="s">
        <v>631</v>
      </c>
      <c r="E965" s="6" t="s">
        <v>72</v>
      </c>
      <c r="F965" s="8">
        <v>7.1868280876476369</v>
      </c>
      <c r="G965" s="8">
        <v>6.8919360335696052</v>
      </c>
      <c r="H965" s="8">
        <v>6.0862759590800719</v>
      </c>
      <c r="I965" s="8">
        <v>4.9857238305125069</v>
      </c>
      <c r="J965" s="8">
        <v>3.8851717019449405</v>
      </c>
      <c r="K965" s="8">
        <v>3.0795116274554069</v>
      </c>
      <c r="L965" s="8">
        <v>2.7846195733773746</v>
      </c>
      <c r="M965" s="138" t="str">
        <f t="shared" si="15"/>
        <v>Flux GES-Emissions directes -émissions lessivage + NH3-MtCO2eq-S1</v>
      </c>
      <c r="N965">
        <f>MATCH(M965,'[1]Données Agriculture'!$M:$M,FALSE)</f>
        <v>1818</v>
      </c>
      <c r="O965" s="139"/>
    </row>
    <row r="966" spans="1:26" ht="14.25">
      <c r="A966" s="110" t="s">
        <v>190</v>
      </c>
      <c r="B966" s="110" t="s">
        <v>191</v>
      </c>
      <c r="C966" s="151" t="s">
        <v>196</v>
      </c>
      <c r="D966" s="176" t="s">
        <v>631</v>
      </c>
      <c r="E966" s="6" t="s">
        <v>72</v>
      </c>
      <c r="F966" s="8">
        <v>39.796774347607574</v>
      </c>
      <c r="G966" s="8">
        <v>38.418390028584895</v>
      </c>
      <c r="H966" s="8">
        <v>34.652574036658713</v>
      </c>
      <c r="I966" s="8">
        <v>29.508373725709856</v>
      </c>
      <c r="J966" s="8">
        <v>24.364173414760995</v>
      </c>
      <c r="K966" s="8">
        <v>20.598357422834809</v>
      </c>
      <c r="L966" s="8">
        <v>19.219973103812134</v>
      </c>
      <c r="M966" s="138" t="str">
        <f t="shared" si="15"/>
        <v>Flux GES-Emissions directes -fermentation entérique -MtCO2eq-S1</v>
      </c>
      <c r="N966">
        <f>MATCH(M966,'[1]Données Agriculture'!$M:$M,FALSE)</f>
        <v>1823</v>
      </c>
      <c r="O966" s="139"/>
      <c r="P966" s="109"/>
      <c r="Q966" s="109"/>
      <c r="R966" s="109"/>
      <c r="S966" s="109"/>
      <c r="T966" s="109"/>
      <c r="U966" s="109"/>
      <c r="V966" s="109"/>
      <c r="W966" s="109"/>
      <c r="X966" s="109"/>
      <c r="Y966" s="109"/>
      <c r="Z966" s="109"/>
    </row>
    <row r="967" spans="1:26" ht="14.25">
      <c r="A967" s="110" t="s">
        <v>190</v>
      </c>
      <c r="B967" s="110" t="s">
        <v>191</v>
      </c>
      <c r="C967" s="151" t="s">
        <v>197</v>
      </c>
      <c r="D967" s="176" t="s">
        <v>631</v>
      </c>
      <c r="E967" s="6" t="s">
        <v>72</v>
      </c>
      <c r="F967" s="8">
        <v>7.0847237967418391</v>
      </c>
      <c r="G967" s="8">
        <v>6.7421242911697741</v>
      </c>
      <c r="H967" s="8">
        <v>5.8061250352989147</v>
      </c>
      <c r="I967" s="8">
        <v>4.5275262738559903</v>
      </c>
      <c r="J967" s="8">
        <v>3.2489275124130654</v>
      </c>
      <c r="K967" s="8">
        <v>2.3129282565422056</v>
      </c>
      <c r="L967" s="8">
        <v>1.9703287509701404</v>
      </c>
      <c r="M967" s="138" t="str">
        <f t="shared" si="15"/>
        <v>Flux GES-Emissions directes -stockage des effluents -MtCO2eq-S1</v>
      </c>
      <c r="N967">
        <f>MATCH(M967,'[1]Données Agriculture'!$M:$M,FALSE)</f>
        <v>1828</v>
      </c>
      <c r="O967" s="139"/>
    </row>
    <row r="968" spans="1:26" ht="14.25">
      <c r="A968" s="110" t="s">
        <v>190</v>
      </c>
      <c r="B968" s="110" t="s">
        <v>198</v>
      </c>
      <c r="C968" s="151" t="s">
        <v>624</v>
      </c>
      <c r="D968" s="175" t="s">
        <v>631</v>
      </c>
      <c r="E968" s="6" t="s">
        <v>72</v>
      </c>
      <c r="F968" s="8">
        <v>13.244331191568964</v>
      </c>
      <c r="G968" s="8">
        <v>12.508199524388662</v>
      </c>
      <c r="H968" s="8">
        <v>10.497050408591692</v>
      </c>
      <c r="I968" s="8">
        <v>7.7497696256144195</v>
      </c>
      <c r="J968" s="8">
        <v>5.0024888426371454</v>
      </c>
      <c r="K968" s="8">
        <v>2.9913397268401716</v>
      </c>
      <c r="L968" s="8">
        <v>2.25520805965987</v>
      </c>
      <c r="M968" s="138" t="str">
        <f t="shared" si="15"/>
        <v>Flux GES-Emissions indirectes-Emissions indirectes de GES total-MtCO2eq-S1</v>
      </c>
      <c r="N968">
        <f>MATCH(M968,'[1]Données Agriculture'!$M:$M,FALSE)</f>
        <v>1833</v>
      </c>
      <c r="O968" s="139"/>
      <c r="P968" s="66"/>
    </row>
    <row r="969" spans="1:26" ht="14.25">
      <c r="A969" s="110" t="s">
        <v>190</v>
      </c>
      <c r="B969" s="110" t="s">
        <v>198</v>
      </c>
      <c r="C969" s="151" t="s">
        <v>199</v>
      </c>
      <c r="D969" s="175" t="s">
        <v>631</v>
      </c>
      <c r="E969" s="6" t="s">
        <v>72</v>
      </c>
      <c r="F969" s="8">
        <v>7.8539249319368221</v>
      </c>
      <c r="G969" s="8">
        <v>7.3752761567135465</v>
      </c>
      <c r="H969" s="8">
        <v>6.0675833838229423</v>
      </c>
      <c r="I969" s="8">
        <v>4.2812418357090625</v>
      </c>
      <c r="J969" s="8">
        <v>2.4949002875951809</v>
      </c>
      <c r="K969" s="8">
        <v>1.1872075147045753</v>
      </c>
      <c r="L969" s="8">
        <v>0.7085587394813001</v>
      </c>
      <c r="M969" s="138" t="str">
        <f t="shared" si="15"/>
        <v>Flux GES-Emissions indirectes-fabrication de l'azote -MtCO2eq-S1</v>
      </c>
      <c r="N969">
        <f>MATCH(M969,'[1]Données Agriculture'!$M:$M,FALSE)</f>
        <v>1838</v>
      </c>
      <c r="O969" s="139"/>
    </row>
    <row r="970" spans="1:26" ht="14.25">
      <c r="A970" s="110" t="s">
        <v>190</v>
      </c>
      <c r="B970" s="110" t="s">
        <v>198</v>
      </c>
      <c r="C970" s="151" t="s">
        <v>200</v>
      </c>
      <c r="D970" s="175" t="s">
        <v>631</v>
      </c>
      <c r="E970" s="6" t="s">
        <v>72</v>
      </c>
      <c r="F970" s="8">
        <v>1.4770269042640167</v>
      </c>
      <c r="G970" s="8">
        <v>1.4405298687493633</v>
      </c>
      <c r="H970" s="8">
        <v>1.3408181133976842</v>
      </c>
      <c r="I970" s="8">
        <v>1.2046093225313517</v>
      </c>
      <c r="J970" s="8">
        <v>1.0684005316650191</v>
      </c>
      <c r="K970" s="8">
        <v>0.96868877631333983</v>
      </c>
      <c r="L970" s="8">
        <v>0.93219174079868639</v>
      </c>
      <c r="M970" s="138" t="str">
        <f t="shared" si="15"/>
        <v>Flux GES-Emissions indirectes-fabrication des autres fertilisants-MtCO2eq-S1</v>
      </c>
      <c r="N970">
        <f>MATCH(M970,'[1]Données Agriculture'!$M:$M,FALSE)</f>
        <v>1843</v>
      </c>
      <c r="O970" s="139"/>
      <c r="P970" s="109"/>
    </row>
    <row r="971" spans="1:26" ht="14.25">
      <c r="A971" s="110" t="s">
        <v>190</v>
      </c>
      <c r="B971" s="110" t="s">
        <v>198</v>
      </c>
      <c r="C971" s="151" t="s">
        <v>203</v>
      </c>
      <c r="D971" s="175" t="s">
        <v>631</v>
      </c>
      <c r="E971" s="6" t="s">
        <v>72</v>
      </c>
      <c r="F971" s="8">
        <v>1.9345899132839104</v>
      </c>
      <c r="G971" s="8">
        <v>1.8333286386863039</v>
      </c>
      <c r="H971" s="8">
        <v>1.5566776916464597</v>
      </c>
      <c r="I971" s="8">
        <v>1.1787654700090089</v>
      </c>
      <c r="J971" s="8">
        <v>0.8008532483715578</v>
      </c>
      <c r="K971" s="8">
        <v>0.52420230133171297</v>
      </c>
      <c r="L971" s="8">
        <v>0.42294102673410683</v>
      </c>
      <c r="M971" s="138" t="str">
        <f t="shared" si="15"/>
        <v>Flux GES-Emissions indirectes-fabrication du matériel -MtCO2eq-S1</v>
      </c>
      <c r="N971">
        <f>MATCH(M971,'[1]Données Agriculture'!$M:$M,FALSE)</f>
        <v>1848</v>
      </c>
      <c r="O971" s="139"/>
    </row>
    <row r="972" spans="1:26" ht="14.25">
      <c r="A972" s="110" t="s">
        <v>190</v>
      </c>
      <c r="B972" s="110" t="s">
        <v>198</v>
      </c>
      <c r="C972" s="151" t="s">
        <v>201</v>
      </c>
      <c r="D972" s="175" t="s">
        <v>631</v>
      </c>
      <c r="E972" s="6" t="s">
        <v>72</v>
      </c>
      <c r="F972" s="8">
        <v>1.5985999666074515</v>
      </c>
      <c r="G972" s="8">
        <v>1.4971091925902025</v>
      </c>
      <c r="H972" s="8">
        <v>1.2198312414755865</v>
      </c>
      <c r="I972" s="8">
        <v>0.84106251634372142</v>
      </c>
      <c r="J972" s="8">
        <v>0.46229379121185615</v>
      </c>
      <c r="K972" s="8">
        <v>0.18501584009724001</v>
      </c>
      <c r="L972" s="8">
        <v>8.3525066079990898E-2</v>
      </c>
      <c r="M972" s="138" t="str">
        <f t="shared" si="15"/>
        <v>Flux GES-Emissions indirectes-mise à disposition de l'énergie -MtCO2eq-S1</v>
      </c>
      <c r="N972">
        <f>MATCH(M972,'[1]Données Agriculture'!$M:$M,FALSE)</f>
        <v>1853</v>
      </c>
      <c r="O972" s="139"/>
    </row>
    <row r="973" spans="1:26" ht="14.25">
      <c r="A973" s="110" t="s">
        <v>190</v>
      </c>
      <c r="B973" s="110" t="s">
        <v>198</v>
      </c>
      <c r="C973" s="151" t="s">
        <v>202</v>
      </c>
      <c r="D973" s="175" t="s">
        <v>631</v>
      </c>
      <c r="E973" s="6" t="s">
        <v>72</v>
      </c>
      <c r="F973" s="8">
        <v>0.38018947547676329</v>
      </c>
      <c r="G973" s="8">
        <v>0.36195566764924519</v>
      </c>
      <c r="H973" s="8">
        <v>0.31213997824901868</v>
      </c>
      <c r="I973" s="8">
        <v>0.24409048102127412</v>
      </c>
      <c r="J973" s="8">
        <v>0.17604098379352948</v>
      </c>
      <c r="K973" s="8">
        <v>0.12622529439330291</v>
      </c>
      <c r="L973" s="8">
        <v>0.10799148656578485</v>
      </c>
      <c r="M973" s="138" t="str">
        <f t="shared" si="15"/>
        <v>Flux GES-Emissions indirectes-Produits phytosanitaires -MtCO2eq-S1</v>
      </c>
      <c r="N973">
        <f>MATCH(M973,'[1]Données Agriculture'!$M:$M,FALSE)</f>
        <v>1858</v>
      </c>
      <c r="O973" s="139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</row>
    <row r="974" spans="1:26" ht="14.25">
      <c r="A974" s="110" t="s">
        <v>190</v>
      </c>
      <c r="B974" s="110" t="s">
        <v>219</v>
      </c>
      <c r="C974" s="151" t="s">
        <v>219</v>
      </c>
      <c r="D974" s="175" t="s">
        <v>631</v>
      </c>
      <c r="E974" s="6" t="s">
        <v>72</v>
      </c>
      <c r="F974" s="8">
        <v>94.241001460490466</v>
      </c>
      <c r="G974" s="8">
        <v>90.214836524714599</v>
      </c>
      <c r="H974" s="8">
        <v>79.215149360522688</v>
      </c>
      <c r="I974" s="8">
        <v>64.189297260554923</v>
      </c>
      <c r="J974" s="8">
        <v>49.163445160587131</v>
      </c>
      <c r="K974" s="8">
        <v>38.163757996395198</v>
      </c>
      <c r="L974" s="8">
        <v>34.137593060619345</v>
      </c>
      <c r="M974" s="138" t="str">
        <f t="shared" si="15"/>
        <v>Flux GES-Emissions territoriales-Emissions territoriales-MtCO2eq-S1</v>
      </c>
      <c r="N974">
        <f>MATCH(M974,'[1]Données Agriculture'!$M:$M,FALSE)</f>
        <v>1863</v>
      </c>
      <c r="O974" s="139"/>
    </row>
    <row r="975" spans="1:26" ht="14.25">
      <c r="A975" s="110" t="s">
        <v>190</v>
      </c>
      <c r="B975" s="110" t="s">
        <v>220</v>
      </c>
      <c r="C975" s="151" t="s">
        <v>221</v>
      </c>
      <c r="D975" s="175" t="s">
        <v>634</v>
      </c>
      <c r="E975" s="6" t="s">
        <v>72</v>
      </c>
      <c r="F975" s="13">
        <v>1.005207610901151</v>
      </c>
      <c r="G975" s="13">
        <v>0.97458921250445796</v>
      </c>
      <c r="H975" s="13">
        <v>0.89093819243830707</v>
      </c>
      <c r="I975" s="13">
        <v>0.77666877397546319</v>
      </c>
      <c r="J975" s="13">
        <v>0.6623993555126193</v>
      </c>
      <c r="K975" s="13">
        <v>0.57874833544646831</v>
      </c>
      <c r="L975" s="13">
        <v>0.54812993704977531</v>
      </c>
      <c r="M975" s="138" t="str">
        <f t="shared" si="15"/>
        <v>Flux GES-Empreinte GES agri-Coefficient d'ajustement des facteurs GES-Sans unité-S1</v>
      </c>
      <c r="N975">
        <f>MATCH(M975,'[1]Données Agriculture'!$M:$M,FALSE)</f>
        <v>1868</v>
      </c>
      <c r="O975" s="139"/>
      <c r="P975" s="109"/>
      <c r="Q975" s="109"/>
      <c r="R975" s="109"/>
      <c r="S975" s="109"/>
      <c r="T975" s="109"/>
      <c r="U975" s="109"/>
      <c r="V975" s="109"/>
      <c r="W975" s="109"/>
      <c r="X975" s="109"/>
      <c r="Y975" s="109"/>
      <c r="Z975" s="109"/>
    </row>
    <row r="976" spans="1:26" ht="14.25">
      <c r="A976" s="110" t="s">
        <v>190</v>
      </c>
      <c r="B976" s="110" t="s">
        <v>220</v>
      </c>
      <c r="C976" s="151" t="s">
        <v>222</v>
      </c>
      <c r="D976" s="175" t="s">
        <v>631</v>
      </c>
      <c r="E976" s="6" t="s">
        <v>72</v>
      </c>
      <c r="F976" s="8">
        <v>93.183788508312333</v>
      </c>
      <c r="G976" s="8">
        <v>87.749616650314522</v>
      </c>
      <c r="H976" s="8">
        <v>74.899194357306612</v>
      </c>
      <c r="I976" s="8">
        <v>59.385676291912709</v>
      </c>
      <c r="J976" s="8">
        <v>45.866365398165442</v>
      </c>
      <c r="K976" s="8">
        <v>37.141160295880262</v>
      </c>
      <c r="L976" s="8">
        <v>34.137593060619359</v>
      </c>
      <c r="M976" s="138" t="str">
        <f t="shared" si="15"/>
        <v>Flux GES-Empreinte GES agri-Emissions (calculées sur base coefficients x productions finales)-MtCO2eq-S1</v>
      </c>
      <c r="N976">
        <f>MATCH(M976,'[1]Données Agriculture'!$M:$M,FALSE)</f>
        <v>1873</v>
      </c>
      <c r="O976" s="139"/>
    </row>
    <row r="977" spans="1:26" ht="14.25">
      <c r="A977" s="110" t="s">
        <v>190</v>
      </c>
      <c r="B977" s="110" t="s">
        <v>220</v>
      </c>
      <c r="C977" s="151" t="s">
        <v>225</v>
      </c>
      <c r="D977" s="175" t="s">
        <v>631</v>
      </c>
      <c r="E977" s="6" t="s">
        <v>72</v>
      </c>
      <c r="F977" s="9">
        <v>-91.516605466410752</v>
      </c>
      <c r="G977" s="9">
        <v>-86.532185975453245</v>
      </c>
      <c r="H977" s="9">
        <v>-72.653286823153266</v>
      </c>
      <c r="I977" s="9">
        <v>-55.447752394985578</v>
      </c>
      <c r="J977" s="9">
        <v>-40.568118638152455</v>
      </c>
      <c r="K977" s="9">
        <v>-31.188724018566507</v>
      </c>
      <c r="L977" s="9">
        <v>-28.037472913615453</v>
      </c>
      <c r="M977" s="138" t="str">
        <f t="shared" si="15"/>
        <v>Flux GES-Empreinte GES agri-Empreinte GES (estimation)-MtCO2eq-S1</v>
      </c>
      <c r="N977">
        <f>MATCH(M977,'[1]Données Agriculture'!$M:$M,FALSE)</f>
        <v>1878</v>
      </c>
      <c r="O977" s="139"/>
      <c r="P977" s="66"/>
    </row>
    <row r="978" spans="1:26" ht="14.25">
      <c r="A978" s="110" t="s">
        <v>190</v>
      </c>
      <c r="B978" s="110" t="s">
        <v>220</v>
      </c>
      <c r="C978" s="151" t="s">
        <v>226</v>
      </c>
      <c r="D978" s="175" t="s">
        <v>227</v>
      </c>
      <c r="E978" s="6" t="s">
        <v>72</v>
      </c>
      <c r="F978" s="73">
        <v>-1.4052885380957689</v>
      </c>
      <c r="G978" s="73">
        <v>-1.3287499957841815</v>
      </c>
      <c r="H978" s="73">
        <v>-1.1156317556493599E-3</v>
      </c>
      <c r="I978" s="73">
        <v>-8.5143117477673902E-4</v>
      </c>
      <c r="J978" s="73">
        <v>-6.2294609643524497E-4</v>
      </c>
      <c r="K978" s="73">
        <v>-4.7892025887269485E-4</v>
      </c>
      <c r="L978" s="73">
        <v>-4.3053103993390129E-4</v>
      </c>
      <c r="M978" s="138" t="str">
        <f t="shared" si="15"/>
        <v>Flux GES-Empreinte GES agri-Empreinte GES par habitant-t eq CO2 / habitant-S1</v>
      </c>
      <c r="N978">
        <f>MATCH(M978,'[1]Données Agriculture'!$M:$M,FALSE)</f>
        <v>1883</v>
      </c>
      <c r="O978" s="139"/>
    </row>
    <row r="979" spans="1:26" ht="14.25">
      <c r="A979" s="110" t="s">
        <v>190</v>
      </c>
      <c r="B979" s="110" t="s">
        <v>220</v>
      </c>
      <c r="C979" s="151" t="s">
        <v>181</v>
      </c>
      <c r="D979" s="175" t="s">
        <v>631</v>
      </c>
      <c r="E979" s="6" t="s">
        <v>72</v>
      </c>
      <c r="F979" s="8">
        <v>-14.906170324506032</v>
      </c>
      <c r="G979" s="8">
        <v>-13.658635831904823</v>
      </c>
      <c r="H979" s="8">
        <v>-11.477216853522068</v>
      </c>
      <c r="I979" s="8">
        <v>-9.6219144793154516</v>
      </c>
      <c r="J979" s="8">
        <v>-8.8271382610716724</v>
      </c>
      <c r="K979" s="8">
        <v>-8.6051992439092775</v>
      </c>
      <c r="L979" s="8">
        <v>-8.4745736374139877</v>
      </c>
      <c r="M979" s="138" t="str">
        <f t="shared" si="15"/>
        <v>Flux GES-Empreinte GES agri-Export-MtCO2eq-S1</v>
      </c>
      <c r="N979">
        <f>MATCH(M979,'[1]Données Agriculture'!$M:$M,FALSE)</f>
        <v>1888</v>
      </c>
      <c r="O979" s="139"/>
    </row>
    <row r="980" spans="1:26" ht="14.25">
      <c r="A980" s="110" t="s">
        <v>190</v>
      </c>
      <c r="B980" s="110" t="s">
        <v>220</v>
      </c>
      <c r="C980" s="151" t="s">
        <v>223</v>
      </c>
      <c r="D980" s="175" t="s">
        <v>631</v>
      </c>
      <c r="E980" s="6" t="s">
        <v>72</v>
      </c>
      <c r="F980" s="8">
        <v>13.238987282604452</v>
      </c>
      <c r="G980" s="8">
        <v>12.441205157043539</v>
      </c>
      <c r="H980" s="8">
        <v>9.231309319368723</v>
      </c>
      <c r="I980" s="8">
        <v>5.6839905823883159</v>
      </c>
      <c r="J980" s="8">
        <v>3.5288915010586899</v>
      </c>
      <c r="K980" s="8">
        <v>2.6527629665955219</v>
      </c>
      <c r="L980" s="8">
        <v>2.374453490410084</v>
      </c>
      <c r="M980" s="138" t="str">
        <f t="shared" si="15"/>
        <v>Flux GES-Empreinte GES agri-Import-MtCO2eq-S1</v>
      </c>
      <c r="N980">
        <f>MATCH(M980,'[1]Données Agriculture'!$M:$M,FALSE)</f>
        <v>1893</v>
      </c>
      <c r="O980" s="139"/>
    </row>
    <row r="981" spans="1:26" ht="14.25">
      <c r="A981" s="110" t="s">
        <v>190</v>
      </c>
      <c r="B981" s="110" t="s">
        <v>220</v>
      </c>
      <c r="C981" s="151" t="s">
        <v>224</v>
      </c>
      <c r="D981" s="175" t="s">
        <v>631</v>
      </c>
      <c r="E981" s="6" t="s">
        <v>72</v>
      </c>
      <c r="F981" s="9">
        <v>-1.6671830419015805</v>
      </c>
      <c r="G981" s="9">
        <v>-1.2174306748612835</v>
      </c>
      <c r="H981" s="9">
        <v>-2.2459075341533445</v>
      </c>
      <c r="I981" s="9">
        <v>-3.9379238969271357</v>
      </c>
      <c r="J981" s="9">
        <v>-5.298246760012983</v>
      </c>
      <c r="K981" s="9">
        <v>-5.9524362773137556</v>
      </c>
      <c r="L981" s="9">
        <v>-6.1001201470039037</v>
      </c>
      <c r="M981" s="138" t="str">
        <f t="shared" si="15"/>
        <v>Flux GES-Empreinte GES agri-Solde import - export GES (corrigé)-MtCO2eq-S1</v>
      </c>
      <c r="N981">
        <f>MATCH(M981,'[1]Données Agriculture'!$M:$M,FALSE)</f>
        <v>1898</v>
      </c>
      <c r="O981" s="139"/>
    </row>
    <row r="982" spans="1:26" ht="14.25">
      <c r="A982" s="110" t="s">
        <v>190</v>
      </c>
      <c r="B982" s="110" t="s">
        <v>228</v>
      </c>
      <c r="C982" s="147" t="s">
        <v>230</v>
      </c>
      <c r="D982" s="175" t="s">
        <v>631</v>
      </c>
      <c r="E982" s="6" t="s">
        <v>72</v>
      </c>
      <c r="F982" s="8">
        <v>0</v>
      </c>
      <c r="G982" s="8">
        <v>0.45647516988176268</v>
      </c>
      <c r="H982" s="8">
        <v>0.84326057527026976</v>
      </c>
      <c r="I982" s="8">
        <v>1.0040949905062659</v>
      </c>
      <c r="J982" s="8">
        <v>0.89588296391201039</v>
      </c>
      <c r="K982" s="8">
        <v>0.54761982062478609</v>
      </c>
      <c r="L982" s="8">
        <v>5.2622388641576825E-2</v>
      </c>
      <c r="M982" s="138" t="str">
        <f t="shared" si="15"/>
        <v>Flux GES-UTCATF-Changement d'affectation des terres-MtCO2eq-S1</v>
      </c>
      <c r="N982">
        <f>MATCH(M982,'[1]Données Agriculture'!$M:$M,FALSE)</f>
        <v>1903</v>
      </c>
      <c r="O982" s="139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</row>
    <row r="983" spans="1:26" ht="14.25">
      <c r="A983" s="110" t="s">
        <v>190</v>
      </c>
      <c r="B983" s="110" t="s">
        <v>228</v>
      </c>
      <c r="C983" s="147" t="s">
        <v>229</v>
      </c>
      <c r="D983" s="175" t="s">
        <v>631</v>
      </c>
      <c r="E983" s="6" t="s">
        <v>72</v>
      </c>
      <c r="F983" s="8">
        <v>-9.8298982246666657</v>
      </c>
      <c r="G983" s="8">
        <v>-7.6747746229773881</v>
      </c>
      <c r="H983" s="8">
        <v>-1.8610520403531507</v>
      </c>
      <c r="I983" s="8">
        <v>5.9051180646099359</v>
      </c>
      <c r="J983" s="8">
        <v>13.468612090222589</v>
      </c>
      <c r="K983" s="8">
        <v>17.711920569828052</v>
      </c>
      <c r="L983" s="8">
        <v>16.555544260107023</v>
      </c>
      <c r="M983" s="138" t="str">
        <f t="shared" si="15"/>
        <v>Flux GES-UTCATF-Effet changement de pratiques-MtCO2eq-S1</v>
      </c>
      <c r="N983">
        <f>MATCH(M983,'[1]Données Agriculture'!$M:$M,FALSE)</f>
        <v>1908</v>
      </c>
      <c r="O983" s="139"/>
    </row>
    <row r="984" spans="1:26" ht="14.25">
      <c r="A984" s="110" t="s">
        <v>190</v>
      </c>
      <c r="B984" s="110" t="s">
        <v>228</v>
      </c>
      <c r="C984" s="147" t="s">
        <v>231</v>
      </c>
      <c r="D984" s="175" t="s">
        <v>631</v>
      </c>
      <c r="E984" s="6" t="s">
        <v>72</v>
      </c>
      <c r="F984" s="8">
        <v>-9.8298982246666657</v>
      </c>
      <c r="G984" s="8">
        <v>-7.2182994530956259</v>
      </c>
      <c r="H984" s="8">
        <v>-1.017791465082881</v>
      </c>
      <c r="I984" s="8">
        <v>6.9092130551162017</v>
      </c>
      <c r="J984" s="8">
        <v>14.364495054134599</v>
      </c>
      <c r="K984" s="8">
        <v>18.259540390452841</v>
      </c>
      <c r="L984" s="8">
        <v>16.6081666487486</v>
      </c>
      <c r="M984" s="138" t="str">
        <f t="shared" si="15"/>
        <v>Flux GES-UTCATF-Total UTCAT+F (hors forêts existantes)-MtCO2eq-S1</v>
      </c>
      <c r="N984">
        <f>MATCH(M984,'[1]Données Agriculture'!$M:$M,FALSE)</f>
        <v>1913</v>
      </c>
      <c r="O984" s="139"/>
      <c r="P984" s="109"/>
    </row>
    <row r="985" spans="1:26" ht="14.25">
      <c r="A985" s="110" t="s">
        <v>190</v>
      </c>
      <c r="B985" s="110" t="s">
        <v>228</v>
      </c>
      <c r="C985" s="151" t="s">
        <v>232</v>
      </c>
      <c r="D985" s="175" t="s">
        <v>631</v>
      </c>
      <c r="E985" s="6" t="s">
        <v>72</v>
      </c>
      <c r="F985" s="8">
        <v>-9.8298982246666657</v>
      </c>
      <c r="G985" s="8">
        <v>-52.915020798368445</v>
      </c>
      <c r="H985" s="8">
        <v>-71.512501202966291</v>
      </c>
      <c r="I985" s="8">
        <v>-53.073520552397142</v>
      </c>
      <c r="J985" s="8">
        <v>4.452685094569186</v>
      </c>
      <c r="K985" s="8">
        <v>90.132870974029856</v>
      </c>
      <c r="L985" s="8">
        <v>178.65991105268074</v>
      </c>
      <c r="M985" s="138" t="str">
        <f t="shared" si="15"/>
        <v>Flux GES-UTCATF-Total UTCAT+Forêts nouvelles en cumul sur la période 2020-2050-MtCO2eq-S1</v>
      </c>
      <c r="N985">
        <f>MATCH(M985,'[1]Données Agriculture'!$M:$M,FALSE)</f>
        <v>1918</v>
      </c>
      <c r="O985" s="139"/>
    </row>
    <row r="986" spans="1:26" ht="14.25">
      <c r="A986" s="110" t="s">
        <v>263</v>
      </c>
      <c r="B986" s="110" t="s">
        <v>625</v>
      </c>
      <c r="C986" s="151" t="s">
        <v>275</v>
      </c>
      <c r="D986" s="176" t="s">
        <v>276</v>
      </c>
      <c r="E986" s="6" t="s">
        <v>72</v>
      </c>
      <c r="F986" s="8">
        <v>1983.5729266874919</v>
      </c>
      <c r="G986" s="8">
        <v>1988.3724832148682</v>
      </c>
      <c r="H986" s="8">
        <v>2001.4851155014592</v>
      </c>
      <c r="I986" s="8">
        <v>2019.3973043154265</v>
      </c>
      <c r="J986" s="8">
        <v>2037.3094931293938</v>
      </c>
      <c r="K986" s="8">
        <v>2050.4221254159847</v>
      </c>
      <c r="L986" s="8">
        <v>2055.2216819433611</v>
      </c>
      <c r="M986" s="138" t="str">
        <f t="shared" si="15"/>
        <v>Indicateurs agro-environnementaux-Consommation d'eau-Consommation d'eau pour l'irrigation-M m3-S1</v>
      </c>
      <c r="N986">
        <f>MATCH(M986,'[1]Données Agriculture'!$M:$M,FALSE)</f>
        <v>1922</v>
      </c>
      <c r="O986" s="139"/>
      <c r="P986" s="109"/>
    </row>
    <row r="987" spans="1:26" ht="14.25">
      <c r="A987" s="110" t="s">
        <v>263</v>
      </c>
      <c r="B987" s="110" t="s">
        <v>625</v>
      </c>
      <c r="C987" s="151" t="s">
        <v>277</v>
      </c>
      <c r="D987" s="176" t="s">
        <v>276</v>
      </c>
      <c r="E987" s="6" t="s">
        <v>72</v>
      </c>
      <c r="F987" s="8">
        <v>740.06021561507748</v>
      </c>
      <c r="G987" s="8">
        <v>704.88724308834992</v>
      </c>
      <c r="H987" s="8">
        <v>608.79289509210605</v>
      </c>
      <c r="I987" s="8">
        <v>477.52557456913462</v>
      </c>
      <c r="J987" s="8">
        <v>346.25825404616307</v>
      </c>
      <c r="K987" s="8">
        <v>250.16390604991904</v>
      </c>
      <c r="L987" s="8">
        <v>214.99093352319153</v>
      </c>
      <c r="M987" s="138" t="str">
        <f t="shared" si="15"/>
        <v>Indicateurs agro-environnementaux-Consommation d'eau-maïs -M m3-S1</v>
      </c>
      <c r="N987">
        <f>MATCH(M987,'[1]Données Agriculture'!$M:$M,FALSE)</f>
        <v>1928</v>
      </c>
      <c r="O987" s="139"/>
    </row>
    <row r="988" spans="1:26" ht="14.25">
      <c r="A988" s="110" t="s">
        <v>263</v>
      </c>
      <c r="B988" s="152" t="s">
        <v>270</v>
      </c>
      <c r="C988" s="154" t="s">
        <v>272</v>
      </c>
      <c r="D988" s="176" t="s">
        <v>271</v>
      </c>
      <c r="E988" s="6" t="s">
        <v>72</v>
      </c>
      <c r="F988" s="8">
        <v>355.17092599999995</v>
      </c>
      <c r="G988" s="8">
        <v>340.79888575779023</v>
      </c>
      <c r="H988" s="8">
        <v>301.53374160764878</v>
      </c>
      <c r="I988" s="8">
        <v>247.89655721529761</v>
      </c>
      <c r="J988" s="8">
        <v>194.25937282294637</v>
      </c>
      <c r="K988" s="8">
        <v>154.99422867280484</v>
      </c>
      <c r="L988" s="8">
        <v>140.62218843059514</v>
      </c>
      <c r="M988" s="138" t="str">
        <f t="shared" si="15"/>
        <v>Indicateurs agro-environnementaux-Surface irriguée-céréales hors maïs-kha-S1</v>
      </c>
      <c r="N988">
        <f>MATCH(M988,'[1]Données Agriculture'!$M:$M,FALSE)</f>
        <v>1933</v>
      </c>
      <c r="O988" s="139"/>
    </row>
    <row r="989" spans="1:26" ht="14.25">
      <c r="A989" s="110" t="s">
        <v>263</v>
      </c>
      <c r="B989" s="152" t="s">
        <v>270</v>
      </c>
      <c r="C989" s="154" t="s">
        <v>274</v>
      </c>
      <c r="D989" s="176" t="s">
        <v>271</v>
      </c>
      <c r="E989" s="6" t="s">
        <v>72</v>
      </c>
      <c r="F989" s="8">
        <v>503.97820125299944</v>
      </c>
      <c r="G989" s="8">
        <v>525.63698484749909</v>
      </c>
      <c r="H989" s="8">
        <v>584.80988205781159</v>
      </c>
      <c r="I989" s="8">
        <v>665.64156286262357</v>
      </c>
      <c r="J989" s="8">
        <v>746.47324366743578</v>
      </c>
      <c r="K989" s="8">
        <v>805.64614087774817</v>
      </c>
      <c r="L989" s="8">
        <v>827.30492447224788</v>
      </c>
      <c r="M989" s="138" t="str">
        <f t="shared" si="15"/>
        <v>Indicateurs agro-environnementaux-Surface irriguée-légumes, fruits-kha-S1</v>
      </c>
      <c r="N989">
        <f>MATCH(M989,'[1]Données Agriculture'!$M:$M,FALSE)</f>
        <v>1937</v>
      </c>
      <c r="O989" s="139"/>
      <c r="P989" s="109"/>
      <c r="Q989" s="109"/>
      <c r="R989" s="109"/>
      <c r="S989" s="109"/>
      <c r="T989" s="109"/>
      <c r="U989" s="109"/>
      <c r="V989" s="109"/>
      <c r="W989" s="109"/>
      <c r="X989" s="109"/>
      <c r="Y989" s="109"/>
      <c r="Z989" s="109"/>
    </row>
    <row r="990" spans="1:26" ht="14.25">
      <c r="A990" s="110" t="s">
        <v>263</v>
      </c>
      <c r="B990" s="152" t="s">
        <v>270</v>
      </c>
      <c r="C990" s="154" t="s">
        <v>273</v>
      </c>
      <c r="D990" s="176" t="s">
        <v>271</v>
      </c>
      <c r="E990" s="6" t="s">
        <v>72</v>
      </c>
      <c r="F990" s="8">
        <v>565.4139288691797</v>
      </c>
      <c r="G990" s="8">
        <v>537.03083377234611</v>
      </c>
      <c r="H990" s="8">
        <v>459.48677589173758</v>
      </c>
      <c r="I990" s="8">
        <v>353.55962291429546</v>
      </c>
      <c r="J990" s="8">
        <v>247.63246993685328</v>
      </c>
      <c r="K990" s="8">
        <v>170.08841205624469</v>
      </c>
      <c r="L990" s="8">
        <v>141.70531695941111</v>
      </c>
      <c r="M990" s="138" t="str">
        <f t="shared" si="15"/>
        <v>Indicateurs agro-environnementaux-Surface irriguée-maïs-kha-S1</v>
      </c>
      <c r="N990">
        <f>MATCH(M990,'[1]Données Agriculture'!$M:$M,FALSE)</f>
        <v>1940</v>
      </c>
      <c r="O990" s="139"/>
    </row>
    <row r="991" spans="1:26" ht="14.25">
      <c r="A991" s="110" t="s">
        <v>263</v>
      </c>
      <c r="B991" s="152" t="s">
        <v>270</v>
      </c>
      <c r="C991" s="151" t="s">
        <v>270</v>
      </c>
      <c r="D991" s="176" t="s">
        <v>271</v>
      </c>
      <c r="E991" s="6" t="s">
        <v>72</v>
      </c>
      <c r="F991" s="8">
        <v>1550.3461174698703</v>
      </c>
      <c r="G991" s="8">
        <v>1523.7231086364518</v>
      </c>
      <c r="H991" s="8">
        <v>1450.9876958531975</v>
      </c>
      <c r="I991" s="8">
        <v>1351.6292742365247</v>
      </c>
      <c r="J991" s="8">
        <v>1252.2708526198517</v>
      </c>
      <c r="K991" s="8">
        <v>1179.5354398365973</v>
      </c>
      <c r="L991" s="8">
        <v>1152.9124310031789</v>
      </c>
      <c r="M991" s="138" t="str">
        <f t="shared" si="15"/>
        <v>Indicateurs agro-environnementaux-Surface irriguée-Surface irriguée-kha-S1</v>
      </c>
      <c r="N991">
        <f>MATCH(M991,'[1]Données Agriculture'!$M:$M,FALSE)</f>
        <v>1944</v>
      </c>
      <c r="O991" s="139"/>
      <c r="P991" s="109"/>
      <c r="Q991" s="109"/>
      <c r="R991" s="109"/>
      <c r="S991" s="109"/>
      <c r="T991" s="109"/>
      <c r="U991" s="109"/>
      <c r="V991" s="109"/>
      <c r="W991" s="109"/>
      <c r="X991" s="109"/>
      <c r="Y991" s="109"/>
      <c r="Z991" s="109"/>
    </row>
    <row r="992" spans="1:26" ht="14.25">
      <c r="A992" s="110" t="s">
        <v>263</v>
      </c>
      <c r="B992" s="152"/>
      <c r="C992" s="151" t="s">
        <v>264</v>
      </c>
      <c r="D992" s="176" t="s">
        <v>14</v>
      </c>
      <c r="E992" s="6" t="s">
        <v>72</v>
      </c>
      <c r="F992" s="67">
        <v>6.6571641582379118E-2</v>
      </c>
      <c r="G992" s="67">
        <v>0.1080696452125858</v>
      </c>
      <c r="H992" s="67">
        <v>0.2213313616973531</v>
      </c>
      <c r="I992" s="67">
        <v>0.37575902934713035</v>
      </c>
      <c r="J992" s="67">
        <v>0.52980882541193075</v>
      </c>
      <c r="K992" s="67">
        <v>0.64231038912099103</v>
      </c>
      <c r="L992" s="67">
        <v>0.68342609437428026</v>
      </c>
      <c r="M992" s="138" t="str">
        <f t="shared" si="15"/>
        <v>Indicateurs agro-environnementaux--Agriculture biologique en grandes cultures-%-S1</v>
      </c>
      <c r="N992">
        <f>MATCH(M992,'[1]Données Agriculture'!$M:$M,FALSE)</f>
        <v>1953</v>
      </c>
      <c r="O992" s="139"/>
    </row>
    <row r="993" spans="1:26" ht="14.25">
      <c r="A993" s="110" t="s">
        <v>263</v>
      </c>
      <c r="B993" s="152"/>
      <c r="C993" s="151" t="s">
        <v>287</v>
      </c>
      <c r="D993" s="176" t="s">
        <v>237</v>
      </c>
      <c r="E993" s="6" t="s">
        <v>72</v>
      </c>
      <c r="F993" s="8">
        <v>90.308822378060924</v>
      </c>
      <c r="G993" s="8">
        <v>87.084863926060578</v>
      </c>
      <c r="H993" s="8">
        <v>78.276845633704497</v>
      </c>
      <c r="I993" s="8">
        <v>66.244868889348041</v>
      </c>
      <c r="J993" s="8">
        <v>54.212892144991613</v>
      </c>
      <c r="K993" s="8">
        <v>45.404873852635518</v>
      </c>
      <c r="L993" s="8">
        <v>42.180915400635158</v>
      </c>
      <c r="M993" s="138" t="str">
        <f t="shared" si="15"/>
        <v>Indicateurs agro-environnementaux--Consommation totale d'énergie -TWh-S1</v>
      </c>
      <c r="N993">
        <f>MATCH(M993,'[1]Données Agriculture'!$M:$M,FALSE)</f>
        <v>1958</v>
      </c>
      <c r="O993" s="139"/>
      <c r="P993" s="66"/>
    </row>
    <row r="994" spans="1:26" ht="14.25">
      <c r="A994" s="110" t="s">
        <v>263</v>
      </c>
      <c r="B994" s="110"/>
      <c r="C994" s="151" t="s">
        <v>609</v>
      </c>
      <c r="D994" s="176" t="s">
        <v>237</v>
      </c>
      <c r="E994" s="6" t="s">
        <v>72</v>
      </c>
      <c r="F994" s="36">
        <v>0</v>
      </c>
      <c r="G994" s="36">
        <v>0.28599759256325563</v>
      </c>
      <c r="H994" s="36">
        <v>1.0673575462884533</v>
      </c>
      <c r="I994" s="36">
        <v>2.1347150925769065</v>
      </c>
      <c r="J994" s="36">
        <v>3.20207263886536</v>
      </c>
      <c r="K994" s="36">
        <v>3.9834325925905589</v>
      </c>
      <c r="L994" s="36">
        <v>4.2694301851538139</v>
      </c>
      <c r="M994" s="138" t="str">
        <f t="shared" si="15"/>
        <v>Indicateurs agro-environnementaux--ED : BioGNV-TWh-S1</v>
      </c>
      <c r="N994" t="e">
        <f>MATCH(M994,'[1]Données Agriculture'!$M:$M,FALSE)</f>
        <v>#N/A</v>
      </c>
      <c r="O994" s="139"/>
    </row>
    <row r="995" spans="1:26" ht="14.25">
      <c r="A995" s="110" t="s">
        <v>263</v>
      </c>
      <c r="B995" s="152"/>
      <c r="C995" s="151" t="s">
        <v>282</v>
      </c>
      <c r="D995" s="176" t="s">
        <v>237</v>
      </c>
      <c r="E995" s="6" t="s">
        <v>72</v>
      </c>
      <c r="F995" s="8">
        <v>4.2358976985437957</v>
      </c>
      <c r="G995" s="8">
        <v>3.963412443997842</v>
      </c>
      <c r="H995" s="8">
        <v>3.2189688842649575</v>
      </c>
      <c r="I995" s="8">
        <v>2.2020400699861193</v>
      </c>
      <c r="J995" s="8">
        <v>1.1851112557072816</v>
      </c>
      <c r="K995" s="8">
        <v>0.44066769597439637</v>
      </c>
      <c r="L995" s="8">
        <v>0.16818244142844288</v>
      </c>
      <c r="M995" s="138" t="str">
        <f t="shared" si="15"/>
        <v>Indicateurs agro-environnementaux--ED : Biomasse-TWh-S1</v>
      </c>
      <c r="N995">
        <f>MATCH(M995,'[1]Données Agriculture'!$M:$M,FALSE)</f>
        <v>1963</v>
      </c>
      <c r="O995" s="139"/>
      <c r="P995" s="109"/>
    </row>
    <row r="996" spans="1:26" ht="14.25">
      <c r="A996" s="110" t="s">
        <v>263</v>
      </c>
      <c r="B996" s="152"/>
      <c r="C996" s="151" t="s">
        <v>279</v>
      </c>
      <c r="D996" s="176" t="s">
        <v>237</v>
      </c>
      <c r="E996" s="6" t="s">
        <v>72</v>
      </c>
      <c r="F996" s="8">
        <v>33.599687493612777</v>
      </c>
      <c r="G996" s="8">
        <v>31.920930396276383</v>
      </c>
      <c r="H996" s="8">
        <v>27.33448071278649</v>
      </c>
      <c r="I996" s="8">
        <v>21.069273931960204</v>
      </c>
      <c r="J996" s="8">
        <v>14.804067151133921</v>
      </c>
      <c r="K996" s="8">
        <v>10.217617467644024</v>
      </c>
      <c r="L996" s="8">
        <v>8.5388603703076296</v>
      </c>
      <c r="M996" s="138" t="str">
        <f t="shared" si="15"/>
        <v>Indicateurs agro-environnementaux--ED : Carburant -TWh-S1</v>
      </c>
      <c r="N996">
        <f>MATCH(M996,'[1]Données Agriculture'!$M:$M,FALSE)</f>
        <v>1968</v>
      </c>
      <c r="O996" s="139"/>
    </row>
    <row r="997" spans="1:26" ht="14.25">
      <c r="A997" s="110" t="s">
        <v>263</v>
      </c>
      <c r="B997" s="152"/>
      <c r="C997" s="151" t="s">
        <v>280</v>
      </c>
      <c r="D997" s="176" t="s">
        <v>237</v>
      </c>
      <c r="E997" s="6" t="s">
        <v>72</v>
      </c>
      <c r="F997" s="8">
        <v>8.1049656153460869</v>
      </c>
      <c r="G997" s="8">
        <v>8.2250097118110634</v>
      </c>
      <c r="H997" s="8">
        <v>8.5529762825020761</v>
      </c>
      <c r="I997" s="8">
        <v>9.0009869496580635</v>
      </c>
      <c r="J997" s="8">
        <v>9.4489976168140508</v>
      </c>
      <c r="K997" s="8">
        <v>9.7769641875050635</v>
      </c>
      <c r="L997" s="8">
        <v>9.89700828397004</v>
      </c>
      <c r="M997" s="138" t="str">
        <f t="shared" si="15"/>
        <v>Indicateurs agro-environnementaux--ED : Electricité -TWh-S1</v>
      </c>
      <c r="N997">
        <f>MATCH(M997,'[1]Données Agriculture'!$M:$M,FALSE)</f>
        <v>1973</v>
      </c>
      <c r="O997" s="139"/>
    </row>
    <row r="998" spans="1:26" ht="14.25">
      <c r="A998" s="110" t="s">
        <v>263</v>
      </c>
      <c r="B998" s="152"/>
      <c r="C998" s="151" t="s">
        <v>281</v>
      </c>
      <c r="D998" s="176" t="s">
        <v>237</v>
      </c>
      <c r="E998" s="6" t="s">
        <v>72</v>
      </c>
      <c r="F998" s="8">
        <v>1.7803048298227553</v>
      </c>
      <c r="G998" s="8">
        <v>1.9470446120279523</v>
      </c>
      <c r="H998" s="8">
        <v>2.4025861686555201</v>
      </c>
      <c r="I998" s="8">
        <v>3.0248675074882847</v>
      </c>
      <c r="J998" s="8">
        <v>3.6471488463210489</v>
      </c>
      <c r="K998" s="8">
        <v>4.1026904029486166</v>
      </c>
      <c r="L998" s="8">
        <v>4.2694301851538139</v>
      </c>
      <c r="M998" s="138" t="str">
        <f t="shared" si="15"/>
        <v>Indicateurs agro-environnementaux--ED : Gaz-TWh-S1</v>
      </c>
      <c r="N998">
        <f>MATCH(M998,'[1]Données Agriculture'!$M:$M,FALSE)</f>
        <v>1978</v>
      </c>
      <c r="O998" s="139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</row>
    <row r="999" spans="1:26" ht="14.25">
      <c r="A999" s="110" t="s">
        <v>263</v>
      </c>
      <c r="B999" s="152"/>
      <c r="C999" s="151" t="s">
        <v>285</v>
      </c>
      <c r="D999" s="176" t="s">
        <v>237</v>
      </c>
      <c r="E999" s="6" t="s">
        <v>72</v>
      </c>
      <c r="F999" s="8">
        <v>10.755199538460907</v>
      </c>
      <c r="G999" s="8">
        <v>10.409046714531485</v>
      </c>
      <c r="H999" s="8">
        <v>9.4633396123728595</v>
      </c>
      <c r="I999" s="8">
        <v>8.1714796862848154</v>
      </c>
      <c r="J999" s="8">
        <v>6.8796197601967668</v>
      </c>
      <c r="K999" s="8">
        <v>5.9339126580381407</v>
      </c>
      <c r="L999" s="8">
        <v>5.58775983410872</v>
      </c>
      <c r="M999" s="138" t="str">
        <f t="shared" si="15"/>
        <v>Indicateurs agro-environnementaux--EI : autres intrants-TWh-S1</v>
      </c>
      <c r="N999">
        <f>MATCH(M999,'[1]Données Agriculture'!$M:$M,FALSE)</f>
        <v>1983</v>
      </c>
      <c r="O999" s="139"/>
    </row>
    <row r="1000" spans="1:26" ht="14.25">
      <c r="A1000" s="110" t="s">
        <v>263</v>
      </c>
      <c r="B1000" s="152"/>
      <c r="C1000" s="151" t="s">
        <v>284</v>
      </c>
      <c r="D1000" s="176" t="s">
        <v>237</v>
      </c>
      <c r="E1000" s="6" t="s">
        <v>72</v>
      </c>
      <c r="F1000" s="8">
        <v>25.054916401610299</v>
      </c>
      <c r="G1000" s="8">
        <v>23.908559669449815</v>
      </c>
      <c r="H1000" s="8">
        <v>20.776654833588758</v>
      </c>
      <c r="I1000" s="8">
        <v>16.498393265567209</v>
      </c>
      <c r="J1000" s="8">
        <v>12.22013169754567</v>
      </c>
      <c r="K1000" s="8">
        <v>9.0882268616846034</v>
      </c>
      <c r="L1000" s="8">
        <v>7.9418701295241227</v>
      </c>
      <c r="M1000" s="138" t="str">
        <f t="shared" si="15"/>
        <v>Indicateurs agro-environnementaux--EI : Azote -TWh-S1</v>
      </c>
      <c r="N1000">
        <f>MATCH(M1000,'[1]Données Agriculture'!$M:$M,FALSE)</f>
        <v>1988</v>
      </c>
      <c r="O1000" s="139"/>
      <c r="P1000" s="109"/>
      <c r="Q1000" s="109"/>
      <c r="R1000" s="109"/>
      <c r="S1000" s="109"/>
      <c r="T1000" s="109"/>
      <c r="U1000" s="109"/>
      <c r="V1000" s="109"/>
      <c r="W1000" s="109"/>
      <c r="X1000" s="109"/>
      <c r="Y1000" s="109"/>
      <c r="Z1000" s="109"/>
    </row>
    <row r="1001" spans="1:26" ht="14.25">
      <c r="A1001" s="110" t="s">
        <v>263</v>
      </c>
      <c r="B1001" s="152"/>
      <c r="C1001" s="151" t="s">
        <v>286</v>
      </c>
      <c r="D1001" s="176" t="s">
        <v>237</v>
      </c>
      <c r="E1001" s="6" t="s">
        <v>72</v>
      </c>
      <c r="F1001" s="8">
        <v>6.7778508006642877</v>
      </c>
      <c r="G1001" s="8">
        <v>6.7108603779660143</v>
      </c>
      <c r="H1001" s="8">
        <v>6.5278391395338149</v>
      </c>
      <c r="I1001" s="8">
        <v>6.2778274784033412</v>
      </c>
      <c r="J1001" s="8">
        <v>6.0278158172728684</v>
      </c>
      <c r="K1001" s="8">
        <v>5.8447945788406681</v>
      </c>
      <c r="L1001" s="8">
        <v>5.7778041561423947</v>
      </c>
      <c r="M1001" s="138" t="str">
        <f t="shared" si="15"/>
        <v>Indicateurs agro-environnementaux--EI : Matériel-TWh-S1</v>
      </c>
      <c r="N1001">
        <f>MATCH(M1001,'[1]Données Agriculture'!$M:$M,FALSE)</f>
        <v>1993</v>
      </c>
      <c r="O1001" s="139"/>
    </row>
    <row r="1002" spans="1:26" ht="14.25">
      <c r="A1002" s="110" t="s">
        <v>263</v>
      </c>
      <c r="B1002" s="152"/>
      <c r="C1002" s="151" t="s">
        <v>278</v>
      </c>
      <c r="D1002" s="176" t="s">
        <v>237</v>
      </c>
      <c r="E1002" s="6" t="s">
        <v>72</v>
      </c>
      <c r="F1002" s="8">
        <v>47.720855637325428</v>
      </c>
      <c r="G1002" s="8">
        <v>46.056397164113243</v>
      </c>
      <c r="H1002" s="8">
        <v>41.509012048209051</v>
      </c>
      <c r="I1002" s="8">
        <v>35.297168459092674</v>
      </c>
      <c r="J1002" s="8">
        <v>29.085324869976304</v>
      </c>
      <c r="K1002" s="8">
        <v>24.537939754072102</v>
      </c>
      <c r="L1002" s="8">
        <v>22.873481280859924</v>
      </c>
      <c r="M1002" s="138" t="str">
        <f t="shared" si="15"/>
        <v>Indicateurs agro-environnementaux--Energie directe -TWh-S1</v>
      </c>
      <c r="N1002">
        <f>MATCH(M1002,'[1]Données Agriculture'!$M:$M,FALSE)</f>
        <v>1998</v>
      </c>
      <c r="O1002" s="139"/>
      <c r="P1002" s="66"/>
    </row>
    <row r="1003" spans="1:26" ht="14.25">
      <c r="A1003" s="110" t="s">
        <v>263</v>
      </c>
      <c r="B1003" s="152"/>
      <c r="C1003" s="151" t="s">
        <v>283</v>
      </c>
      <c r="D1003" s="176" t="s">
        <v>237</v>
      </c>
      <c r="E1003" s="6" t="s">
        <v>72</v>
      </c>
      <c r="F1003" s="8">
        <v>42.587966740735496</v>
      </c>
      <c r="G1003" s="8">
        <v>41.028466761947321</v>
      </c>
      <c r="H1003" s="8">
        <v>36.767833585495431</v>
      </c>
      <c r="I1003" s="8">
        <v>30.94770043025537</v>
      </c>
      <c r="J1003" s="8">
        <v>25.127567275015302</v>
      </c>
      <c r="K1003" s="8">
        <v>20.866934098563412</v>
      </c>
      <c r="L1003" s="8">
        <v>19.307434119775237</v>
      </c>
      <c r="M1003" s="138" t="str">
        <f t="shared" si="15"/>
        <v>Indicateurs agro-environnementaux--Energie indirecte -TWh-S1</v>
      </c>
      <c r="N1003">
        <f>MATCH(M1003,'[1]Données Agriculture'!$M:$M,FALSE)</f>
        <v>2003</v>
      </c>
      <c r="O1003" s="139"/>
    </row>
    <row r="1004" spans="1:26" ht="14.25">
      <c r="A1004" s="110" t="s">
        <v>263</v>
      </c>
      <c r="B1004" s="110"/>
      <c r="C1004" s="147" t="s">
        <v>561</v>
      </c>
      <c r="D1004" s="176" t="s">
        <v>303</v>
      </c>
      <c r="E1004" s="6" t="s">
        <v>72</v>
      </c>
      <c r="F1004" s="8">
        <v>985.97200000000009</v>
      </c>
      <c r="G1004" s="8">
        <v>1038.288680763194</v>
      </c>
      <c r="H1004" s="8">
        <v>1174.6121953392626</v>
      </c>
      <c r="I1004" s="8">
        <v>1345.1981373834994</v>
      </c>
      <c r="J1004" s="8">
        <v>1497.7298261327105</v>
      </c>
      <c r="K1004" s="8">
        <v>1597.9448341187274</v>
      </c>
      <c r="L1004" s="8">
        <v>1632.2072615868956</v>
      </c>
      <c r="M1004" s="138" t="str">
        <f t="shared" si="15"/>
        <v>Indicateurs agro-environnementaux--Linéaire de haies-milliers de km-S1</v>
      </c>
      <c r="N1004" t="e">
        <f>MATCH(M1004,'[1]Données Agriculture'!$M:$M,FALSE)</f>
        <v>#N/A</v>
      </c>
      <c r="O1004" s="139"/>
    </row>
    <row r="1005" spans="1:26" ht="14.25">
      <c r="A1005" s="110" t="s">
        <v>263</v>
      </c>
      <c r="B1005" s="152"/>
      <c r="C1005" s="151" t="s">
        <v>288</v>
      </c>
      <c r="D1005" s="176" t="s">
        <v>289</v>
      </c>
      <c r="E1005" s="6" t="s">
        <v>72</v>
      </c>
      <c r="F1005" s="8">
        <v>73.317354521238855</v>
      </c>
      <c r="G1005" s="8">
        <v>68.781049977091882</v>
      </c>
      <c r="H1005" s="8">
        <v>56.610352572514564</v>
      </c>
      <c r="I1005" s="8">
        <v>40.51182502566261</v>
      </c>
      <c r="J1005" s="8">
        <v>25.021771880682959</v>
      </c>
      <c r="K1005" s="8">
        <v>14.068023279850276</v>
      </c>
      <c r="L1005" s="8">
        <v>10.140193137575624</v>
      </c>
      <c r="M1005" s="138" t="str">
        <f t="shared" si="15"/>
        <v>Indicateurs agro-environnementaux--NODU avec TS-M doses-S1</v>
      </c>
      <c r="N1005">
        <f>MATCH(M1005,'[1]Données Agriculture'!$M:$M,FALSE)</f>
        <v>2016</v>
      </c>
      <c r="O1005" s="139"/>
    </row>
    <row r="1006" spans="1:26" ht="14.25">
      <c r="A1006" s="110" t="s">
        <v>263</v>
      </c>
      <c r="B1006" s="110"/>
      <c r="C1006" s="151" t="s">
        <v>305</v>
      </c>
      <c r="D1006" s="176" t="s">
        <v>306</v>
      </c>
      <c r="E1006" s="6" t="s">
        <v>72</v>
      </c>
      <c r="F1006" s="8">
        <v>5743.5155842389486</v>
      </c>
      <c r="G1006" s="8">
        <v>8454.1116453753548</v>
      </c>
      <c r="H1006" s="8">
        <v>15614.227349352203</v>
      </c>
      <c r="I1006" s="8">
        <v>24814.57456788771</v>
      </c>
      <c r="J1006" s="8">
        <v>33344.55723984549</v>
      </c>
      <c r="K1006" s="8">
        <v>39163.943850666874</v>
      </c>
      <c r="L1006" s="8">
        <v>41204.175365225543</v>
      </c>
      <c r="M1006" s="138" t="str">
        <f t="shared" si="15"/>
        <v>Indicateurs agro-environnementaux--Production de cultures intermédiaires-Milliers de tMS-S1</v>
      </c>
      <c r="N1006">
        <f>MATCH(M1006,'[1]Données Agriculture'!$M:$M,FALSE)</f>
        <v>2018</v>
      </c>
      <c r="O1006" s="139"/>
    </row>
    <row r="1007" spans="1:26" ht="14.25">
      <c r="A1007" s="110" t="s">
        <v>263</v>
      </c>
      <c r="B1007" s="152"/>
      <c r="C1007" s="151" t="s">
        <v>265</v>
      </c>
      <c r="D1007" s="176" t="s">
        <v>14</v>
      </c>
      <c r="E1007" s="6" t="s">
        <v>72</v>
      </c>
      <c r="F1007" s="67">
        <v>3.3285820791189559E-2</v>
      </c>
      <c r="G1007" s="67">
        <v>5.0773161955061617E-2</v>
      </c>
      <c r="H1007" s="67">
        <v>9.8487624549943614E-2</v>
      </c>
      <c r="I1007" s="67">
        <v>0.16350760464101249</v>
      </c>
      <c r="J1007" s="67">
        <v>0.22832067165449346</v>
      </c>
      <c r="K1007" s="67">
        <v>0.2756188935038108</v>
      </c>
      <c r="L1007" s="67">
        <v>0.29289689758897725</v>
      </c>
      <c r="M1007" s="138" t="str">
        <f t="shared" si="15"/>
        <v>Indicateurs agro-environnementaux--Production intégrée en grandes cultures-%-S1</v>
      </c>
      <c r="N1007">
        <f>MATCH(M1007,'[1]Données Agriculture'!$M:$M,FALSE)</f>
        <v>2023</v>
      </c>
      <c r="O1007" s="139"/>
      <c r="P1007" s="66"/>
      <c r="Q1007" s="66"/>
      <c r="R1007" s="66"/>
      <c r="S1007" s="66"/>
      <c r="T1007" s="66"/>
      <c r="U1007" s="66"/>
      <c r="V1007" s="66"/>
      <c r="W1007" s="66"/>
      <c r="X1007" s="66"/>
      <c r="Y1007" s="66"/>
      <c r="Z1007" s="66"/>
    </row>
    <row r="1008" spans="1:26" ht="14.25">
      <c r="A1008" s="110" t="s">
        <v>263</v>
      </c>
      <c r="B1008" s="152"/>
      <c r="C1008" s="151" t="s">
        <v>268</v>
      </c>
      <c r="D1008" s="176" t="s">
        <v>269</v>
      </c>
      <c r="E1008" s="6" t="s">
        <v>72</v>
      </c>
      <c r="F1008" s="13">
        <v>7.2008106291082772</v>
      </c>
      <c r="G1008" s="13">
        <v>7.0695351115192482</v>
      </c>
      <c r="H1008" s="13">
        <v>6.7108837276761202</v>
      </c>
      <c r="I1008" s="13">
        <v>6.2209568262439641</v>
      </c>
      <c r="J1008" s="13">
        <v>5.7310299248118071</v>
      </c>
      <c r="K1008" s="13">
        <v>5.3723785409686791</v>
      </c>
      <c r="L1008" s="13">
        <v>5.2411030233796501</v>
      </c>
      <c r="M1008" s="138" t="str">
        <f t="shared" si="15"/>
        <v>Indicateurs agro-environnementaux--Rendement blé tendre-t/ha-S1</v>
      </c>
      <c r="N1008">
        <f>MATCH(M1008,'[1]Données Agriculture'!$M:$M,FALSE)</f>
        <v>2028</v>
      </c>
      <c r="O1008" s="139"/>
    </row>
    <row r="1009" spans="1:26" ht="14.25">
      <c r="A1009" s="110" t="s">
        <v>263</v>
      </c>
      <c r="B1009" s="152"/>
      <c r="C1009" s="151" t="s">
        <v>266</v>
      </c>
      <c r="D1009" s="176" t="s">
        <v>267</v>
      </c>
      <c r="E1009" s="6" t="s">
        <v>72</v>
      </c>
      <c r="F1009" s="13">
        <v>5.4511021697466226</v>
      </c>
      <c r="G1009" s="13">
        <v>5.4961211393153118</v>
      </c>
      <c r="H1009" s="13">
        <v>5.6105835694017054</v>
      </c>
      <c r="I1009" s="13">
        <v>5.7454226887679996</v>
      </c>
      <c r="J1009" s="13">
        <v>5.853094722820142</v>
      </c>
      <c r="K1009" s="13">
        <v>5.9130446213933761</v>
      </c>
      <c r="L1009" s="13">
        <v>5.9307177540027798</v>
      </c>
      <c r="M1009" s="138" t="str">
        <f t="shared" si="15"/>
        <v>Indicateurs agro-environnementaux--Rendement global grain en culture principale ou associée,  fourrages, herbe, cultures secondaires, fruits, légumes, exprimé en matière sèche sur SAU totale-t MS / ha SAU-S1</v>
      </c>
      <c r="N1009">
        <f>MATCH(M1009,'[1]Données Agriculture'!$M:$M,FALSE)</f>
        <v>2033</v>
      </c>
      <c r="O1009" s="139"/>
      <c r="P1009" s="109"/>
    </row>
    <row r="1010" spans="1:26" ht="14.25">
      <c r="A1010" s="110" t="s">
        <v>263</v>
      </c>
      <c r="B1010" s="110"/>
      <c r="C1010" s="147" t="s">
        <v>301</v>
      </c>
      <c r="D1010" s="176" t="s">
        <v>271</v>
      </c>
      <c r="E1010" s="6" t="s">
        <v>72</v>
      </c>
      <c r="F1010" s="8">
        <v>0</v>
      </c>
      <c r="G1010" s="8">
        <v>138.16320461617022</v>
      </c>
      <c r="H1010" s="8">
        <v>520.94745546769332</v>
      </c>
      <c r="I1010" s="8">
        <v>1056.4167338707737</v>
      </c>
      <c r="J1010" s="8">
        <v>1606.4078352092413</v>
      </c>
      <c r="K1010" s="8">
        <v>2018.2357319315388</v>
      </c>
      <c r="L1010" s="8">
        <v>2170.9207594830959</v>
      </c>
      <c r="M1010" s="138" t="str">
        <f t="shared" si="15"/>
        <v>Indicateurs agro-environnementaux--Surfaces artificialisées revégétalisées-kha-S1</v>
      </c>
      <c r="N1010">
        <f>MATCH(M1010,'[1]Données Agriculture'!$M:$M,FALSE)</f>
        <v>2041</v>
      </c>
      <c r="O1010" s="139"/>
    </row>
    <row r="1011" spans="1:26" ht="14.25">
      <c r="A1011" s="110" t="s">
        <v>263</v>
      </c>
      <c r="B1011" s="110"/>
      <c r="C1011" s="147" t="s">
        <v>300</v>
      </c>
      <c r="D1011" s="176" t="s">
        <v>271</v>
      </c>
      <c r="E1011" s="6" t="s">
        <v>72</v>
      </c>
      <c r="F1011" s="8">
        <v>0</v>
      </c>
      <c r="G1011" s="8">
        <v>33.671611202452006</v>
      </c>
      <c r="H1011" s="8">
        <v>125.66416378025629</v>
      </c>
      <c r="I1011" s="8">
        <v>251.32832756051255</v>
      </c>
      <c r="J1011" s="8">
        <v>376.99249134076888</v>
      </c>
      <c r="K1011" s="8">
        <v>468.9850439185733</v>
      </c>
      <c r="L1011" s="8">
        <v>502.65665512102527</v>
      </c>
      <c r="M1011" s="138" t="str">
        <f t="shared" si="15"/>
        <v>Indicateurs agro-environnementaux--Surfaces de nouvelles cultures pérennes-kha-S1</v>
      </c>
      <c r="N1011">
        <f>MATCH(M1011,'[1]Données Agriculture'!$M:$M,FALSE)</f>
        <v>2046</v>
      </c>
      <c r="O1011" s="139"/>
      <c r="P1011" s="109"/>
    </row>
    <row r="1012" spans="1:26" ht="14.25">
      <c r="A1012" s="110" t="s">
        <v>263</v>
      </c>
      <c r="B1012" s="110"/>
      <c r="C1012" s="147" t="s">
        <v>299</v>
      </c>
      <c r="D1012" s="176" t="s">
        <v>271</v>
      </c>
      <c r="E1012" s="6" t="s">
        <v>72</v>
      </c>
      <c r="F1012" s="8">
        <v>0</v>
      </c>
      <c r="G1012" s="8">
        <v>197.42250192709756</v>
      </c>
      <c r="H1012" s="8">
        <v>736.79080774929287</v>
      </c>
      <c r="I1012" s="8">
        <v>1473.5816154985855</v>
      </c>
      <c r="J1012" s="8">
        <v>2210.3724232478785</v>
      </c>
      <c r="K1012" s="8">
        <v>2749.7407290700744</v>
      </c>
      <c r="L1012" s="8">
        <v>2947.1632309971719</v>
      </c>
      <c r="M1012" s="138" t="str">
        <f t="shared" si="15"/>
        <v>Indicateurs agro-environnementaux--Surfaces de nouvelles forêts-kha-S1</v>
      </c>
      <c r="N1012">
        <f>MATCH(M1012,'[1]Données Agriculture'!$M:$M,FALSE)</f>
        <v>2051</v>
      </c>
      <c r="O1012" s="139"/>
    </row>
    <row r="1013" spans="1:26" ht="14.25">
      <c r="A1013" s="110" t="s">
        <v>263</v>
      </c>
      <c r="B1013" s="110"/>
      <c r="C1013" s="147" t="s">
        <v>297</v>
      </c>
      <c r="D1013" s="176" t="s">
        <v>271</v>
      </c>
      <c r="E1013" s="6" t="s">
        <v>72</v>
      </c>
      <c r="F1013" s="8">
        <v>0</v>
      </c>
      <c r="G1013" s="8">
        <v>10.403986609514329</v>
      </c>
      <c r="H1013" s="8">
        <v>37.41835073630412</v>
      </c>
      <c r="I1013" s="8">
        <v>70.984903545216497</v>
      </c>
      <c r="J1013" s="8">
        <v>100.69965842673716</v>
      </c>
      <c r="K1013" s="8">
        <v>120.0104266987435</v>
      </c>
      <c r="L1013" s="8">
        <v>126.56261538086609</v>
      </c>
      <c r="M1013" s="138" t="str">
        <f t="shared" si="15"/>
        <v>Indicateurs agro-environnementaux--Surfaces de prairies avec agroforesterie et de prés-vergers-kha-S1</v>
      </c>
      <c r="N1013">
        <f>MATCH(M1013,'[1]Données Agriculture'!$M:$M,FALSE)</f>
        <v>2053</v>
      </c>
      <c r="O1013" s="139"/>
    </row>
    <row r="1014" spans="1:26" ht="14.25">
      <c r="A1014" s="110" t="s">
        <v>263</v>
      </c>
      <c r="B1014" s="110"/>
      <c r="C1014" s="147" t="s">
        <v>295</v>
      </c>
      <c r="D1014" s="176" t="s">
        <v>271</v>
      </c>
      <c r="E1014" s="6" t="s">
        <v>72</v>
      </c>
      <c r="F1014" s="8">
        <v>0</v>
      </c>
      <c r="G1014" s="8">
        <v>180.33576789824841</v>
      </c>
      <c r="H1014" s="8">
        <v>648.58474609593816</v>
      </c>
      <c r="I1014" s="8">
        <v>1230.4049947837527</v>
      </c>
      <c r="J1014" s="8">
        <v>1745.460746063444</v>
      </c>
      <c r="K1014" s="8">
        <v>2080.1807294448872</v>
      </c>
      <c r="L1014" s="8">
        <v>2193.7519999350125</v>
      </c>
      <c r="M1014" s="138" t="str">
        <f t="shared" si="15"/>
        <v>Indicateurs agro-environnementaux--Surfaces de prairies avec IAE (type haies - 60 ml/ha de SAU)-kha-S1</v>
      </c>
      <c r="N1014">
        <f>MATCH(M1014,'[1]Données Agriculture'!$M:$M,FALSE)</f>
        <v>2058</v>
      </c>
      <c r="O1014" s="139"/>
      <c r="P1014" s="109"/>
      <c r="Q1014" s="109"/>
      <c r="R1014" s="109"/>
      <c r="S1014" s="109"/>
      <c r="T1014" s="109"/>
      <c r="U1014" s="109"/>
      <c r="V1014" s="109"/>
      <c r="W1014" s="109"/>
      <c r="X1014" s="109"/>
      <c r="Y1014" s="109"/>
      <c r="Z1014" s="109"/>
    </row>
    <row r="1015" spans="1:26" ht="14.25">
      <c r="A1015" s="110" t="s">
        <v>263</v>
      </c>
      <c r="B1015" s="110"/>
      <c r="C1015" s="147" t="s">
        <v>296</v>
      </c>
      <c r="D1015" s="176" t="s">
        <v>271</v>
      </c>
      <c r="E1015" s="6" t="s">
        <v>72</v>
      </c>
      <c r="F1015" s="8">
        <v>1748.6333200000001</v>
      </c>
      <c r="G1015" s="8">
        <v>1725.6980723543893</v>
      </c>
      <c r="H1015" s="8">
        <v>1663.0378105024058</v>
      </c>
      <c r="I1015" s="8">
        <v>1577.442301004812</v>
      </c>
      <c r="J1015" s="8">
        <v>1491.8467915072176</v>
      </c>
      <c r="K1015" s="8">
        <v>1429.1865296552342</v>
      </c>
      <c r="L1015" s="8">
        <v>1406.2512820096235</v>
      </c>
      <c r="M1015" s="138" t="str">
        <f t="shared" si="15"/>
        <v>Indicateurs agro-environnementaux--Surfaces de prairies en région de bocage (type haies - 150 ml/ha de SAU)-kha-S1</v>
      </c>
      <c r="N1015">
        <f>MATCH(M1015,'[1]Données Agriculture'!$M:$M,FALSE)</f>
        <v>2063</v>
      </c>
      <c r="O1015" s="139"/>
    </row>
    <row r="1016" spans="1:26" ht="14.25">
      <c r="A1016" s="110" t="s">
        <v>263</v>
      </c>
      <c r="B1016" s="110"/>
      <c r="C1016" s="147" t="s">
        <v>294</v>
      </c>
      <c r="D1016" s="176" t="s">
        <v>271</v>
      </c>
      <c r="E1016" s="6" t="s">
        <v>72</v>
      </c>
      <c r="F1016" s="8">
        <v>0</v>
      </c>
      <c r="G1016" s="8">
        <v>31.479701792059295</v>
      </c>
      <c r="H1016" s="8">
        <v>115.32462476690137</v>
      </c>
      <c r="I1016" s="8">
        <v>224.75014606760561</v>
      </c>
      <c r="J1016" s="8">
        <v>328.27656390211274</v>
      </c>
      <c r="K1016" s="8">
        <v>400.32327994456068</v>
      </c>
      <c r="L1016" s="8">
        <v>425.90387827042281</v>
      </c>
      <c r="M1016" s="138" t="str">
        <f t="shared" si="15"/>
        <v>Indicateurs agro-environnementaux--Surfaces de terres arables avec agroforesterie (75 arbres / ha)-kha-S1</v>
      </c>
      <c r="N1016">
        <f>MATCH(M1016,'[1]Données Agriculture'!$M:$M,FALSE)</f>
        <v>2068</v>
      </c>
      <c r="O1016" s="139"/>
      <c r="P1016" s="109"/>
      <c r="Q1016" s="109"/>
      <c r="R1016" s="109"/>
      <c r="S1016" s="109"/>
      <c r="T1016" s="109"/>
      <c r="U1016" s="109"/>
      <c r="V1016" s="109"/>
      <c r="W1016" s="109"/>
      <c r="X1016" s="109"/>
      <c r="Y1016" s="109"/>
      <c r="Z1016" s="109"/>
    </row>
    <row r="1017" spans="1:26" ht="14.25">
      <c r="A1017" s="110" t="s">
        <v>263</v>
      </c>
      <c r="B1017" s="110"/>
      <c r="C1017" s="147" t="s">
        <v>290</v>
      </c>
      <c r="D1017" s="176" t="s">
        <v>271</v>
      </c>
      <c r="E1017" s="6" t="s">
        <v>72</v>
      </c>
      <c r="F1017" s="8">
        <v>1892.3868239999995</v>
      </c>
      <c r="G1017" s="8">
        <v>2803.1461298217241</v>
      </c>
      <c r="H1017" s="8">
        <v>5228.0496560995298</v>
      </c>
      <c r="I1017" s="8">
        <v>8390.6721198572759</v>
      </c>
      <c r="J1017" s="8">
        <v>11380.254215273244</v>
      </c>
      <c r="K1017" s="8">
        <v>13459.077004867486</v>
      </c>
      <c r="L1017" s="8">
        <v>14196.795942347428</v>
      </c>
      <c r="M1017" s="138" t="str">
        <f t="shared" si="15"/>
        <v>Indicateurs agro-environnementaux--Surfaces de terres arables avec couverts-kha-S1</v>
      </c>
      <c r="N1017">
        <f>MATCH(M1017,'[1]Données Agriculture'!$M:$M,FALSE)</f>
        <v>2073</v>
      </c>
      <c r="O1017" s="139"/>
    </row>
    <row r="1018" spans="1:26" ht="14.25">
      <c r="A1018" s="110" t="s">
        <v>263</v>
      </c>
      <c r="B1018" s="110"/>
      <c r="C1018" s="147" t="s">
        <v>293</v>
      </c>
      <c r="D1018" s="176" t="s">
        <v>271</v>
      </c>
      <c r="E1018" s="6" t="s">
        <v>72</v>
      </c>
      <c r="F1018" s="8">
        <v>3181.2266800000002</v>
      </c>
      <c r="G1018" s="8">
        <v>2948.2913384253829</v>
      </c>
      <c r="H1018" s="8">
        <v>2326.4193251609045</v>
      </c>
      <c r="I1018" s="8">
        <v>1511.2790935478733</v>
      </c>
      <c r="J1018" s="8">
        <v>735.80598516090504</v>
      </c>
      <c r="K1018" s="8">
        <v>193.26821834855335</v>
      </c>
      <c r="L1018" s="8">
        <v>0</v>
      </c>
      <c r="M1018" s="138" t="str">
        <f t="shared" si="15"/>
        <v>Indicateurs agro-environnementaux--Surfaces de terres arables avec IAE (type haies - 200 ml/ha de SAU)-kha-S1</v>
      </c>
      <c r="N1018">
        <f>MATCH(M1018,'[1]Données Agriculture'!$M:$M,FALSE)</f>
        <v>2080</v>
      </c>
      <c r="O1018" s="139"/>
      <c r="P1018" s="66"/>
    </row>
    <row r="1019" spans="1:26" ht="14.25">
      <c r="A1019" s="110" t="s">
        <v>263</v>
      </c>
      <c r="B1019" s="110"/>
      <c r="C1019" s="147" t="s">
        <v>292</v>
      </c>
      <c r="D1019" s="176" t="s">
        <v>271</v>
      </c>
      <c r="E1019" s="6" t="s">
        <v>72</v>
      </c>
      <c r="F1019" s="8">
        <v>0</v>
      </c>
      <c r="G1019" s="8">
        <v>337.11822513794914</v>
      </c>
      <c r="H1019" s="8">
        <v>1235.0190949370644</v>
      </c>
      <c r="I1019" s="8">
        <v>2406.8642975810594</v>
      </c>
      <c r="J1019" s="8">
        <v>3515.5356079319854</v>
      </c>
      <c r="K1019" s="8">
        <v>4287.0886931449622</v>
      </c>
      <c r="L1019" s="8">
        <v>4561.0330259898419</v>
      </c>
      <c r="M1019" s="138" t="str">
        <f t="shared" si="15"/>
        <v>Indicateurs agro-environnementaux--Surfaces de terres arables avec IAE (type haies - 60 ml/ha de SAU)-kha-S1</v>
      </c>
      <c r="N1019">
        <f>MATCH(M1019,'[1]Données Agriculture'!$M:$M,FALSE)</f>
        <v>2086</v>
      </c>
      <c r="O1019" s="139"/>
    </row>
    <row r="1020" spans="1:26" ht="14.25">
      <c r="A1020" s="110" t="s">
        <v>263</v>
      </c>
      <c r="B1020" s="110"/>
      <c r="C1020" s="147" t="s">
        <v>291</v>
      </c>
      <c r="D1020" s="176" t="s">
        <v>271</v>
      </c>
      <c r="E1020" s="6" t="s">
        <v>72</v>
      </c>
      <c r="F1020" s="8">
        <v>630.7956079999999</v>
      </c>
      <c r="G1020" s="8">
        <v>899.40459683828681</v>
      </c>
      <c r="H1020" s="8">
        <v>1614.5447467366193</v>
      </c>
      <c r="I1020" s="8">
        <v>2547.1683220995305</v>
      </c>
      <c r="J1020" s="8">
        <v>3428.6663340887339</v>
      </c>
      <c r="K1020" s="8">
        <v>4041.5553572396502</v>
      </c>
      <c r="L1020" s="8">
        <v>4259.0387827042277</v>
      </c>
      <c r="M1020" s="138" t="str">
        <f t="shared" si="15"/>
        <v>Indicateurs agro-environnementaux--Surfaces de terres arables en semis direct-kha-S1</v>
      </c>
      <c r="N1020">
        <f>MATCH(M1020,'[1]Données Agriculture'!$M:$M,FALSE)</f>
        <v>2087</v>
      </c>
      <c r="O1020" s="139"/>
      <c r="P1020" s="109"/>
    </row>
    <row r="1021" spans="1:26" ht="14.25">
      <c r="A1021" s="110" t="s">
        <v>263</v>
      </c>
      <c r="B1021" s="110"/>
      <c r="C1021" s="147" t="s">
        <v>298</v>
      </c>
      <c r="D1021" s="176" t="s">
        <v>271</v>
      </c>
      <c r="E1021" s="6" t="s">
        <v>72</v>
      </c>
      <c r="F1021" s="8">
        <v>0</v>
      </c>
      <c r="G1021" s="8">
        <v>52.278103864158403</v>
      </c>
      <c r="H1021" s="8">
        <v>184.77216877644284</v>
      </c>
      <c r="I1021" s="8">
        <v>341.31577510577137</v>
      </c>
      <c r="J1021" s="8">
        <v>469.63081898798578</v>
      </c>
      <c r="K1021" s="8">
        <v>545.66775900604171</v>
      </c>
      <c r="L1021" s="8">
        <v>569.7173004230857</v>
      </c>
      <c r="M1021" s="138" t="str">
        <f t="shared" si="15"/>
        <v>Indicateurs agro-environnementaux--Surfaces de vignes et vergers avec enherbement-kha-S1</v>
      </c>
      <c r="N1021">
        <f>MATCH(M1021,'[1]Données Agriculture'!$M:$M,FALSE)</f>
        <v>2093</v>
      </c>
      <c r="O1021" s="139"/>
    </row>
    <row r="1022" spans="1:26" ht="14.25">
      <c r="A1022" s="110" t="s">
        <v>309</v>
      </c>
      <c r="B1022" s="110" t="s">
        <v>308</v>
      </c>
      <c r="C1022" s="147" t="s">
        <v>326</v>
      </c>
      <c r="D1022" s="175" t="s">
        <v>180</v>
      </c>
      <c r="E1022" s="6" t="s">
        <v>72</v>
      </c>
      <c r="F1022" s="8">
        <v>35</v>
      </c>
      <c r="G1022" s="8">
        <v>37.367537212370799</v>
      </c>
      <c r="H1022" s="8">
        <v>43.835769165377819</v>
      </c>
      <c r="I1022" s="8">
        <v>52.671538330755617</v>
      </c>
      <c r="J1022" s="8">
        <v>61.507307496133429</v>
      </c>
      <c r="K1022" s="8">
        <v>67.975539449140442</v>
      </c>
      <c r="L1022" s="8">
        <v>70.343076661511247</v>
      </c>
      <c r="M1022" s="138" t="str">
        <f t="shared" si="15"/>
        <v>Production agricole-Productions-Aquaculture-kt-S1</v>
      </c>
      <c r="N1022">
        <f>MATCH(M1022,'[1]Données Agriculture'!$M:$M,FALSE)</f>
        <v>2103</v>
      </c>
      <c r="O1022" s="139"/>
    </row>
    <row r="1023" spans="1:26" ht="14.25">
      <c r="A1023" s="110" t="s">
        <v>309</v>
      </c>
      <c r="B1023" s="110" t="s">
        <v>308</v>
      </c>
      <c r="C1023" s="147" t="s">
        <v>329</v>
      </c>
      <c r="D1023" s="175" t="s">
        <v>180</v>
      </c>
      <c r="E1023" s="6" t="s">
        <v>72</v>
      </c>
      <c r="F1023" s="8">
        <v>5.3999999999999999E-2</v>
      </c>
      <c r="G1023" s="8">
        <v>3.6854255843554453</v>
      </c>
      <c r="H1023" s="8">
        <v>13.606664784720026</v>
      </c>
      <c r="I1023" s="8">
        <v>27.159329569440043</v>
      </c>
      <c r="J1023" s="8">
        <v>40.711994354160076</v>
      </c>
      <c r="K1023" s="8">
        <v>50.633233554524672</v>
      </c>
      <c r="L1023" s="8">
        <v>54.264659138880106</v>
      </c>
      <c r="M1023" s="138" t="str">
        <f t="shared" si="15"/>
        <v>Production agricole-Productions-Autres protéines alternatives-kt-S1</v>
      </c>
      <c r="N1023">
        <f>MATCH(M1023,'[1]Données Agriculture'!$M:$M,FALSE)</f>
        <v>2108</v>
      </c>
      <c r="O1023" s="139"/>
      <c r="P1023" s="66"/>
      <c r="Q1023" s="66"/>
      <c r="R1023" s="66"/>
      <c r="S1023" s="66"/>
      <c r="T1023" s="66"/>
      <c r="U1023" s="66"/>
      <c r="V1023" s="66"/>
      <c r="W1023" s="66"/>
      <c r="X1023" s="66"/>
      <c r="Y1023" s="66"/>
      <c r="Z1023" s="66"/>
    </row>
    <row r="1024" spans="1:26" ht="14.25">
      <c r="A1024" s="110" t="s">
        <v>309</v>
      </c>
      <c r="B1024" s="110" t="s">
        <v>308</v>
      </c>
      <c r="C1024" s="147" t="s">
        <v>314</v>
      </c>
      <c r="D1024" s="175" t="s">
        <v>180</v>
      </c>
      <c r="E1024" s="6" t="s">
        <v>72</v>
      </c>
      <c r="F1024" s="8">
        <v>33929.813877032997</v>
      </c>
      <c r="G1024" s="8">
        <v>32925.779029168894</v>
      </c>
      <c r="H1024" s="8">
        <v>30258.68734028683</v>
      </c>
      <c r="I1024" s="8">
        <v>26795.148930667179</v>
      </c>
      <c r="J1024" s="8">
        <v>23539.19864817405</v>
      </c>
      <c r="K1024" s="8">
        <v>21287.283213545015</v>
      </c>
      <c r="L1024" s="8">
        <v>20490.836492807437</v>
      </c>
      <c r="M1024" s="138" t="str">
        <f t="shared" si="15"/>
        <v>Production agricole-Productions-Betteraves à Sucre-kt-S1</v>
      </c>
      <c r="N1024">
        <f>MATCH(M1024,'[1]Données Agriculture'!$M:$M,FALSE)</f>
        <v>2113</v>
      </c>
      <c r="O1024" s="139"/>
    </row>
    <row r="1025" spans="1:26" ht="14.25">
      <c r="A1025" s="110" t="s">
        <v>309</v>
      </c>
      <c r="B1025" s="110" t="s">
        <v>308</v>
      </c>
      <c r="C1025" s="147" t="s">
        <v>311</v>
      </c>
      <c r="D1025" s="175" t="s">
        <v>180</v>
      </c>
      <c r="E1025" s="6" t="s">
        <v>72</v>
      </c>
      <c r="F1025" s="8">
        <v>35847.635457340053</v>
      </c>
      <c r="G1025" s="8">
        <v>35215.142271430326</v>
      </c>
      <c r="H1025" s="8">
        <v>33484.982785046472</v>
      </c>
      <c r="I1025" s="8">
        <v>31116.439901267295</v>
      </c>
      <c r="J1025" s="8">
        <v>28742.006806002519</v>
      </c>
      <c r="K1025" s="8">
        <v>27000.066896647466</v>
      </c>
      <c r="L1025" s="8">
        <v>26361.683499252144</v>
      </c>
      <c r="M1025" s="138" t="str">
        <f t="shared" si="15"/>
        <v>Production agricole-Productions-Blé-kt-S1</v>
      </c>
      <c r="N1025">
        <f>MATCH(M1025,'[1]Données Agriculture'!$M:$M,FALSE)</f>
        <v>2118</v>
      </c>
      <c r="O1025" s="139"/>
      <c r="P1025" s="109"/>
      <c r="Q1025" s="109"/>
      <c r="R1025" s="109"/>
      <c r="S1025" s="109"/>
      <c r="T1025" s="109"/>
      <c r="U1025" s="109"/>
      <c r="V1025" s="109"/>
      <c r="W1025" s="109"/>
      <c r="X1025" s="109"/>
      <c r="Y1025" s="109"/>
      <c r="Z1025" s="109"/>
    </row>
    <row r="1026" spans="1:26" ht="14.25">
      <c r="A1026" s="110" t="s">
        <v>309</v>
      </c>
      <c r="B1026" s="110" t="s">
        <v>308</v>
      </c>
      <c r="C1026" s="147" t="s">
        <v>321</v>
      </c>
      <c r="D1026" s="175" t="s">
        <v>180</v>
      </c>
      <c r="E1026" s="6" t="s">
        <v>72</v>
      </c>
      <c r="F1026" s="8">
        <v>8601.9815235248043</v>
      </c>
      <c r="G1026" s="8">
        <v>8302.6249215998505</v>
      </c>
      <c r="H1026" s="8">
        <v>7494.0638229561837</v>
      </c>
      <c r="I1026" s="8">
        <v>6477.7238147712842</v>
      </c>
      <c r="J1026" s="8">
        <v>5562.989302612501</v>
      </c>
      <c r="K1026" s="8">
        <v>4953.0006540169152</v>
      </c>
      <c r="L1026" s="8">
        <v>4739.8274829977245</v>
      </c>
      <c r="M1026" s="138" t="str">
        <f t="shared" ref="M1026:M1089" si="16">A1026&amp;"-"&amp;B1026&amp;"-"&amp;C1026&amp;"-"&amp;D1026&amp;"-"&amp;E1026</f>
        <v>Production agricole-Productions-Boissons Alcooliques-kt-S1</v>
      </c>
      <c r="N1026">
        <f>MATCH(M1026,'[1]Données Agriculture'!$M:$M,FALSE)</f>
        <v>2123</v>
      </c>
      <c r="O1026" s="139"/>
    </row>
    <row r="1027" spans="1:26" ht="14.25">
      <c r="A1027" s="110" t="s">
        <v>309</v>
      </c>
      <c r="B1027" s="110" t="s">
        <v>308</v>
      </c>
      <c r="C1027" s="147" t="s">
        <v>310</v>
      </c>
      <c r="D1027" s="175" t="s">
        <v>180</v>
      </c>
      <c r="E1027" s="6" t="s">
        <v>72</v>
      </c>
      <c r="F1027" s="8">
        <v>63586.110571688143</v>
      </c>
      <c r="G1027" s="8">
        <v>62309.150955276426</v>
      </c>
      <c r="H1027" s="8">
        <v>58826.404788505162</v>
      </c>
      <c r="I1027" s="8">
        <v>54083.015863161811</v>
      </c>
      <c r="J1027" s="8">
        <v>49355.943795658095</v>
      </c>
      <c r="K1027" s="8">
        <v>45905.831344566097</v>
      </c>
      <c r="L1027" s="8">
        <v>44645.188585994001</v>
      </c>
      <c r="M1027" s="138" t="str">
        <f t="shared" si="16"/>
        <v>Production agricole-Productions-Cèrèales - Excl Bière-kt-S1</v>
      </c>
      <c r="N1027">
        <f>MATCH(M1027,'[1]Données Agriculture'!$M:$M,FALSE)</f>
        <v>2128</v>
      </c>
      <c r="O1027" s="139"/>
      <c r="P1027" s="66"/>
    </row>
    <row r="1028" spans="1:26" ht="14.25">
      <c r="A1028" s="110" t="s">
        <v>309</v>
      </c>
      <c r="B1028" s="110" t="s">
        <v>308</v>
      </c>
      <c r="C1028" s="147" t="s">
        <v>34</v>
      </c>
      <c r="D1028" s="175" t="s">
        <v>180</v>
      </c>
      <c r="E1028" s="6" t="s">
        <v>72</v>
      </c>
      <c r="F1028" s="8">
        <v>2354.0466461375918</v>
      </c>
      <c r="G1028" s="8">
        <v>2574.420600847619</v>
      </c>
      <c r="H1028" s="8">
        <v>3158.9306098111119</v>
      </c>
      <c r="I1028" s="8">
        <v>3915.8320242200271</v>
      </c>
      <c r="J1028" s="8">
        <v>4624.7508893643371</v>
      </c>
      <c r="K1028" s="8">
        <v>5113.2957997986186</v>
      </c>
      <c r="L1028" s="8">
        <v>5285.6872052440394</v>
      </c>
      <c r="M1028" s="138" t="str">
        <f t="shared" si="16"/>
        <v>Production agricole-Productions-Fruits-kt-S1</v>
      </c>
      <c r="N1028">
        <f>MATCH(M1028,'[1]Données Agriculture'!$M:$M,FALSE)</f>
        <v>2133</v>
      </c>
      <c r="O1028" s="139"/>
    </row>
    <row r="1029" spans="1:26" ht="14.25">
      <c r="A1029" s="110" t="s">
        <v>309</v>
      </c>
      <c r="B1029" s="110" t="s">
        <v>308</v>
      </c>
      <c r="C1029" s="147" t="s">
        <v>318</v>
      </c>
      <c r="D1029" s="175" t="s">
        <v>180</v>
      </c>
      <c r="E1029" s="6" t="s">
        <v>72</v>
      </c>
      <c r="F1029" s="8">
        <v>3934.0091791483783</v>
      </c>
      <c r="G1029" s="8">
        <v>3918.4360309655071</v>
      </c>
      <c r="H1029" s="8">
        <v>3866.2036880346991</v>
      </c>
      <c r="I1029" s="8">
        <v>3771.9363427402445</v>
      </c>
      <c r="J1029" s="8">
        <v>3651.2071432650146</v>
      </c>
      <c r="K1029" s="8">
        <v>3546.0510919726548</v>
      </c>
      <c r="L1029" s="8">
        <v>3504.0160896090078</v>
      </c>
      <c r="M1029" s="138" t="str">
        <f t="shared" si="16"/>
        <v>Production agricole-Productions-Graines Colza/Moutarde-kt-S1</v>
      </c>
      <c r="N1029">
        <f>MATCH(M1029,'[1]Données Agriculture'!$M:$M,FALSE)</f>
        <v>2138</v>
      </c>
      <c r="O1029" s="139"/>
    </row>
    <row r="1030" spans="1:26" ht="14.25">
      <c r="A1030" s="110" t="s">
        <v>309</v>
      </c>
      <c r="B1030" s="110" t="s">
        <v>308</v>
      </c>
      <c r="C1030" s="147" t="s">
        <v>317</v>
      </c>
      <c r="D1030" s="175" t="s">
        <v>180</v>
      </c>
      <c r="E1030" s="6" t="s">
        <v>72</v>
      </c>
      <c r="F1030" s="8">
        <v>1576.7277886466118</v>
      </c>
      <c r="G1030" s="8">
        <v>1593.4820729930925</v>
      </c>
      <c r="H1030" s="8">
        <v>1638.5633373710139</v>
      </c>
      <c r="I1030" s="8">
        <v>1698.5075099942985</v>
      </c>
      <c r="J1030" s="8">
        <v>1756.5603065164662</v>
      </c>
      <c r="K1030" s="8">
        <v>1797.8588186921531</v>
      </c>
      <c r="L1030" s="8">
        <v>1812.7217269375167</v>
      </c>
      <c r="M1030" s="138" t="str">
        <f t="shared" si="16"/>
        <v>Production agricole-Productions-Graines de Tournesol-kt-S1</v>
      </c>
      <c r="N1030">
        <f>MATCH(M1030,'[1]Données Agriculture'!$M:$M,FALSE)</f>
        <v>2143</v>
      </c>
      <c r="O1030" s="139"/>
    </row>
    <row r="1031" spans="1:26" ht="14.25">
      <c r="A1031" s="110" t="s">
        <v>309</v>
      </c>
      <c r="B1031" s="110" t="s">
        <v>308</v>
      </c>
      <c r="C1031" s="147" t="s">
        <v>319</v>
      </c>
      <c r="D1031" s="175" t="s">
        <v>180</v>
      </c>
      <c r="E1031" s="6" t="s">
        <v>72</v>
      </c>
      <c r="F1031" s="8">
        <v>2588.2330367995278</v>
      </c>
      <c r="G1031" s="8">
        <v>2589.9726336219692</v>
      </c>
      <c r="H1031" s="8">
        <v>2586.055460743436</v>
      </c>
      <c r="I1031" s="8">
        <v>2562.3055516825989</v>
      </c>
      <c r="J1031" s="8">
        <v>2518.991637688046</v>
      </c>
      <c r="K1031" s="8">
        <v>2475.868595292417</v>
      </c>
      <c r="L1031" s="8">
        <v>2457.7387729699972</v>
      </c>
      <c r="M1031" s="138" t="str">
        <f t="shared" si="16"/>
        <v>Production agricole-Productions-Huiles-kt-S1</v>
      </c>
      <c r="N1031">
        <f>MATCH(M1031,'[1]Données Agriculture'!$M:$M,FALSE)</f>
        <v>2148</v>
      </c>
      <c r="O1031" s="139"/>
    </row>
    <row r="1032" spans="1:26" ht="14.25">
      <c r="A1032" s="110" t="s">
        <v>309</v>
      </c>
      <c r="B1032" s="110" t="s">
        <v>308</v>
      </c>
      <c r="C1032" s="147" t="s">
        <v>327</v>
      </c>
      <c r="D1032" s="175" t="s">
        <v>180</v>
      </c>
      <c r="E1032" s="6" t="s">
        <v>72</v>
      </c>
      <c r="F1032" s="8">
        <v>0.13500000000000001</v>
      </c>
      <c r="G1032" s="8">
        <v>9.2135639608886137</v>
      </c>
      <c r="H1032" s="8">
        <v>34.016661961800061</v>
      </c>
      <c r="I1032" s="8">
        <v>67.898323923600103</v>
      </c>
      <c r="J1032" s="8">
        <v>101.77998588540019</v>
      </c>
      <c r="K1032" s="8">
        <v>126.58308388631168</v>
      </c>
      <c r="L1032" s="8">
        <v>135.66164784720024</v>
      </c>
      <c r="M1032" s="138" t="str">
        <f t="shared" si="16"/>
        <v>Production agricole-Productions-Insectes-kt-S1</v>
      </c>
      <c r="N1032">
        <f>MATCH(M1032,'[1]Données Agriculture'!$M:$M,FALSE)</f>
        <v>2153</v>
      </c>
      <c r="O1032" s="139"/>
      <c r="P1032" s="66"/>
      <c r="Q1032" s="66"/>
      <c r="R1032" s="66"/>
      <c r="S1032" s="66"/>
      <c r="T1032" s="66"/>
      <c r="U1032" s="66"/>
      <c r="V1032" s="66"/>
      <c r="W1032" s="66"/>
      <c r="X1032" s="66"/>
      <c r="Y1032" s="66"/>
      <c r="Z1032" s="66"/>
    </row>
    <row r="1033" spans="1:26" ht="14.25">
      <c r="A1033" s="110" t="s">
        <v>309</v>
      </c>
      <c r="B1033" s="110" t="s">
        <v>308</v>
      </c>
      <c r="C1033" s="147" t="s">
        <v>324</v>
      </c>
      <c r="D1033" s="175" t="s">
        <v>180</v>
      </c>
      <c r="E1033" s="6" t="s">
        <v>72</v>
      </c>
      <c r="F1033" s="8">
        <v>25218.1519706</v>
      </c>
      <c r="G1033" s="8">
        <v>24549.848524485962</v>
      </c>
      <c r="H1033" s="8">
        <v>22773.946915396951</v>
      </c>
      <c r="I1033" s="8">
        <v>20455.37171058248</v>
      </c>
      <c r="J1033" s="8">
        <v>18259.552602885578</v>
      </c>
      <c r="K1033" s="8">
        <v>16729.407004647062</v>
      </c>
      <c r="L1033" s="8">
        <v>16184.66654262</v>
      </c>
      <c r="M1033" s="138" t="str">
        <f t="shared" si="16"/>
        <v>Production agricole-Productions-Lait - Excl Beurre-kt-S1</v>
      </c>
      <c r="N1033">
        <f>MATCH(M1033,'[1]Données Agriculture'!$M:$M,FALSE)</f>
        <v>2158</v>
      </c>
      <c r="O1033" s="139"/>
    </row>
    <row r="1034" spans="1:26" ht="14.25">
      <c r="A1034" s="110" t="s">
        <v>309</v>
      </c>
      <c r="B1034" s="110" t="s">
        <v>308</v>
      </c>
      <c r="C1034" s="147" t="s">
        <v>33</v>
      </c>
      <c r="D1034" s="175" t="s">
        <v>180</v>
      </c>
      <c r="E1034" s="6" t="s">
        <v>72</v>
      </c>
      <c r="F1034" s="8">
        <v>4597.5698598741201</v>
      </c>
      <c r="G1034" s="8">
        <v>4827.8615733555689</v>
      </c>
      <c r="H1034" s="8">
        <v>5457.0302351489827</v>
      </c>
      <c r="I1034" s="8">
        <v>6316.4906104238435</v>
      </c>
      <c r="J1034" s="8">
        <v>7175.9509856987042</v>
      </c>
      <c r="K1034" s="8">
        <v>7805.1196474921171</v>
      </c>
      <c r="L1034" s="8">
        <v>8035.4113609735659</v>
      </c>
      <c r="M1034" s="138" t="str">
        <f t="shared" si="16"/>
        <v>Production agricole-Productions-Légumes-kt-S1</v>
      </c>
      <c r="N1034">
        <f>MATCH(M1034,'[1]Données Agriculture'!$M:$M,FALSE)</f>
        <v>2163</v>
      </c>
      <c r="O1034" s="139"/>
      <c r="P1034" s="109"/>
    </row>
    <row r="1035" spans="1:26" ht="14.25">
      <c r="A1035" s="110" t="s">
        <v>309</v>
      </c>
      <c r="B1035" s="110" t="s">
        <v>308</v>
      </c>
      <c r="C1035" s="147" t="s">
        <v>313</v>
      </c>
      <c r="D1035" s="175" t="s">
        <v>180</v>
      </c>
      <c r="E1035" s="6" t="s">
        <v>72</v>
      </c>
      <c r="F1035" s="8">
        <v>13308.145008337322</v>
      </c>
      <c r="G1035" s="8">
        <v>12969.852316283204</v>
      </c>
      <c r="H1035" s="8">
        <v>12054.788282710806</v>
      </c>
      <c r="I1035" s="8">
        <v>10826.481154336037</v>
      </c>
      <c r="J1035" s="8">
        <v>9623.2236232130144</v>
      </c>
      <c r="K1035" s="8">
        <v>8758.2587841441109</v>
      </c>
      <c r="L1035" s="8">
        <v>8445.0156893417407</v>
      </c>
      <c r="M1035" s="138" t="str">
        <f t="shared" si="16"/>
        <v>Production agricole-Productions-Maïs-kt-S1</v>
      </c>
      <c r="N1035">
        <f>MATCH(M1035,'[1]Données Agriculture'!$M:$M,FALSE)</f>
        <v>2168</v>
      </c>
      <c r="O1035" s="139"/>
    </row>
    <row r="1036" spans="1:26" ht="14.25">
      <c r="A1036" s="110" t="s">
        <v>309</v>
      </c>
      <c r="B1036" s="110" t="s">
        <v>308</v>
      </c>
      <c r="C1036" s="147" t="s">
        <v>323</v>
      </c>
      <c r="D1036" s="175" t="s">
        <v>180</v>
      </c>
      <c r="E1036" s="6" t="s">
        <v>72</v>
      </c>
      <c r="F1036" s="8">
        <v>1122.2490746273336</v>
      </c>
      <c r="G1036" s="8">
        <v>1127.3297645880061</v>
      </c>
      <c r="H1036" s="8">
        <v>1139.868621826025</v>
      </c>
      <c r="I1036" s="8">
        <v>1153.8221779263667</v>
      </c>
      <c r="J1036" s="8">
        <v>1164.1097429283586</v>
      </c>
      <c r="K1036" s="8">
        <v>1169.3166179696773</v>
      </c>
      <c r="L1036" s="8">
        <v>1170.7313168319997</v>
      </c>
      <c r="M1036" s="138" t="str">
        <f t="shared" si="16"/>
        <v>Production agricole-Productions-Oeufs-kt-S1</v>
      </c>
      <c r="N1036">
        <f>MATCH(M1036,'[1]Données Agriculture'!$M:$M,FALSE)</f>
        <v>2173</v>
      </c>
      <c r="O1036" s="139"/>
      <c r="P1036" s="109"/>
    </row>
    <row r="1037" spans="1:26" ht="14.25">
      <c r="A1037" s="110" t="s">
        <v>309</v>
      </c>
      <c r="B1037" s="110" t="s">
        <v>308</v>
      </c>
      <c r="C1037" s="147" t="s">
        <v>312</v>
      </c>
      <c r="D1037" s="175" t="s">
        <v>180</v>
      </c>
      <c r="E1037" s="6" t="s">
        <v>72</v>
      </c>
      <c r="F1037" s="8">
        <v>11653.553964595834</v>
      </c>
      <c r="G1037" s="8">
        <v>11406.672838510091</v>
      </c>
      <c r="H1037" s="8">
        <v>10731.34208941133</v>
      </c>
      <c r="I1037" s="8">
        <v>9806.8381077390841</v>
      </c>
      <c r="J1037" s="8">
        <v>8880.0420195790957</v>
      </c>
      <c r="K1037" s="8">
        <v>8200.1270575048511</v>
      </c>
      <c r="L1037" s="8">
        <v>7950.9538249313655</v>
      </c>
      <c r="M1037" s="138" t="str">
        <f t="shared" si="16"/>
        <v>Production agricole-Productions-Orge-kt-S1</v>
      </c>
      <c r="N1037">
        <f>MATCH(M1037,'[1]Données Agriculture'!$M:$M,FALSE)</f>
        <v>2178</v>
      </c>
      <c r="O1037" s="139"/>
    </row>
    <row r="1038" spans="1:26" ht="14.25">
      <c r="A1038" s="110" t="s">
        <v>309</v>
      </c>
      <c r="B1038" s="110" t="s">
        <v>308</v>
      </c>
      <c r="C1038" s="147" t="s">
        <v>315</v>
      </c>
      <c r="D1038" s="175" t="s">
        <v>180</v>
      </c>
      <c r="E1038" s="6" t="s">
        <v>72</v>
      </c>
      <c r="F1038" s="8">
        <v>6021.2221715886999</v>
      </c>
      <c r="G1038" s="8">
        <v>6042.1055680111076</v>
      </c>
      <c r="H1038" s="8">
        <v>6081.0283029906814</v>
      </c>
      <c r="I1038" s="8">
        <v>6091.2975309603344</v>
      </c>
      <c r="J1038" s="8">
        <v>6052.0298554976589</v>
      </c>
      <c r="K1038" s="8">
        <v>5991.8787836125739</v>
      </c>
      <c r="L1038" s="8">
        <v>5963.225276602654</v>
      </c>
      <c r="M1038" s="138" t="str">
        <f t="shared" si="16"/>
        <v>Production agricole-Productions-Plant Oleiferes + (Total)-kt-S1</v>
      </c>
      <c r="N1038">
        <f>MATCH(M1038,'[1]Données Agriculture'!$M:$M,FALSE)</f>
        <v>2183</v>
      </c>
      <c r="O1038" s="139"/>
    </row>
    <row r="1039" spans="1:26" ht="14.25">
      <c r="A1039" s="110" t="s">
        <v>309</v>
      </c>
      <c r="B1039" s="110" t="s">
        <v>308</v>
      </c>
      <c r="C1039" s="147" t="s">
        <v>325</v>
      </c>
      <c r="D1039" s="175" t="s">
        <v>180</v>
      </c>
      <c r="E1039" s="6" t="s">
        <v>72</v>
      </c>
      <c r="F1039" s="8">
        <v>34.999999999999993</v>
      </c>
      <c r="G1039" s="8">
        <v>37.367537212370799</v>
      </c>
      <c r="H1039" s="8">
        <v>43.835769165377819</v>
      </c>
      <c r="I1039" s="8">
        <v>52.671538330755617</v>
      </c>
      <c r="J1039" s="8">
        <v>61.507307496133429</v>
      </c>
      <c r="K1039" s="8">
        <v>67.975539449140456</v>
      </c>
      <c r="L1039" s="8">
        <v>70.343076661511247</v>
      </c>
      <c r="M1039" s="138" t="str">
        <f t="shared" si="16"/>
        <v>Production agricole-Productions-Poisson &amp; Fruits de Mer-kt-S1</v>
      </c>
      <c r="N1039">
        <f>MATCH(M1039,'[1]Données Agriculture'!$M:$M,FALSE)</f>
        <v>2188</v>
      </c>
      <c r="O1039" s="139"/>
      <c r="P1039" s="109"/>
      <c r="Q1039" s="109"/>
      <c r="R1039" s="109"/>
      <c r="S1039" s="109"/>
      <c r="T1039" s="109"/>
      <c r="U1039" s="109"/>
      <c r="V1039" s="109"/>
      <c r="W1039" s="109"/>
      <c r="X1039" s="109"/>
      <c r="Y1039" s="109"/>
      <c r="Z1039" s="109"/>
    </row>
    <row r="1040" spans="1:26" ht="14.25">
      <c r="A1040" s="110" t="s">
        <v>309</v>
      </c>
      <c r="B1040" s="110" t="s">
        <v>308</v>
      </c>
      <c r="C1040" s="147" t="s">
        <v>28</v>
      </c>
      <c r="D1040" s="175" t="s">
        <v>180</v>
      </c>
      <c r="E1040" s="6" t="s">
        <v>72</v>
      </c>
      <c r="F1040" s="8">
        <v>8503.4246253675556</v>
      </c>
      <c r="G1040" s="8">
        <v>8198.1548103357309</v>
      </c>
      <c r="H1040" s="8">
        <v>7392.3607903951633</v>
      </c>
      <c r="I1040" s="8">
        <v>6358.391671941813</v>
      </c>
      <c r="J1040" s="8">
        <v>5401.5172700075045</v>
      </c>
      <c r="K1040" s="8">
        <v>4749.912683105018</v>
      </c>
      <c r="L1040" s="8">
        <v>4521.7375845922352</v>
      </c>
      <c r="M1040" s="138" t="str">
        <f t="shared" si="16"/>
        <v>Production agricole-Productions-Pommes de terre-kt-S1</v>
      </c>
      <c r="N1040">
        <f>MATCH(M1040,'[1]Données Agriculture'!$M:$M,FALSE)</f>
        <v>2193</v>
      </c>
      <c r="O1040" s="139"/>
    </row>
    <row r="1041" spans="1:26" ht="14.25">
      <c r="A1041" s="110" t="s">
        <v>309</v>
      </c>
      <c r="B1041" s="110" t="s">
        <v>308</v>
      </c>
      <c r="C1041" s="147" t="s">
        <v>316</v>
      </c>
      <c r="D1041" s="175" t="s">
        <v>180</v>
      </c>
      <c r="E1041" s="6" t="s">
        <v>72</v>
      </c>
      <c r="F1041" s="8">
        <v>413.75860562983462</v>
      </c>
      <c r="G1041" s="8">
        <v>430.69236142885433</v>
      </c>
      <c r="H1041" s="8">
        <v>469.20248011621425</v>
      </c>
      <c r="I1041" s="8">
        <v>503.46268145215788</v>
      </c>
      <c r="J1041" s="8">
        <v>516.53920963766564</v>
      </c>
      <c r="K1041" s="8">
        <v>512.68198202415351</v>
      </c>
      <c r="L1041" s="8">
        <v>508.43206467273723</v>
      </c>
      <c r="M1041" s="138" t="str">
        <f t="shared" si="16"/>
        <v>Production agricole-Productions-Soja-kt-S1</v>
      </c>
      <c r="N1041">
        <f>MATCH(M1041,'[1]Données Agriculture'!$M:$M,FALSE)</f>
        <v>2198</v>
      </c>
      <c r="O1041" s="139"/>
      <c r="P1041" s="109"/>
      <c r="Q1041" s="109"/>
      <c r="R1041" s="109"/>
      <c r="S1041" s="109"/>
      <c r="T1041" s="109"/>
      <c r="U1041" s="109"/>
      <c r="V1041" s="109"/>
      <c r="W1041" s="109"/>
      <c r="X1041" s="109"/>
      <c r="Y1041" s="109"/>
      <c r="Z1041" s="109"/>
    </row>
    <row r="1042" spans="1:26" ht="14.25">
      <c r="A1042" s="110" t="s">
        <v>309</v>
      </c>
      <c r="B1042" s="110" t="s">
        <v>308</v>
      </c>
      <c r="C1042" s="147" t="s">
        <v>320</v>
      </c>
      <c r="D1042" s="175" t="s">
        <v>180</v>
      </c>
      <c r="E1042" s="6" t="s">
        <v>72</v>
      </c>
      <c r="F1042" s="8">
        <v>4665.580531755194</v>
      </c>
      <c r="G1042" s="8">
        <v>4638.9269840619636</v>
      </c>
      <c r="H1042" s="8">
        <v>4549.0004791950569</v>
      </c>
      <c r="I1042" s="8">
        <v>4389.3164991233934</v>
      </c>
      <c r="J1042" s="8">
        <v>4192.8247076758435</v>
      </c>
      <c r="K1042" s="8">
        <v>4029.2825800571595</v>
      </c>
      <c r="L1042" s="8">
        <v>3965.8212209880407</v>
      </c>
      <c r="M1042" s="138" t="str">
        <f t="shared" si="16"/>
        <v>Production agricole-Productions-Tourteaux et son-kt-S1</v>
      </c>
      <c r="N1042">
        <f>MATCH(M1042,'[1]Données Agriculture'!$M:$M,FALSE)</f>
        <v>2203</v>
      </c>
      <c r="O1042" s="139"/>
    </row>
    <row r="1043" spans="1:26" ht="14.25">
      <c r="A1043" s="110" t="s">
        <v>309</v>
      </c>
      <c r="B1043" s="110" t="s">
        <v>308</v>
      </c>
      <c r="C1043" s="147" t="s">
        <v>322</v>
      </c>
      <c r="D1043" s="175" t="s">
        <v>180</v>
      </c>
      <c r="E1043" s="6" t="s">
        <v>72</v>
      </c>
      <c r="F1043" s="8">
        <v>5375.974158932896</v>
      </c>
      <c r="G1043" s="8">
        <v>5092.1078427036473</v>
      </c>
      <c r="H1043" s="8">
        <v>4448.2528210718929</v>
      </c>
      <c r="I1043" s="8">
        <v>3630.0512713664602</v>
      </c>
      <c r="J1043" s="8">
        <v>2860.1025766650105</v>
      </c>
      <c r="K1043" s="8">
        <v>2322.2712061935081</v>
      </c>
      <c r="L1043" s="8">
        <v>2118.3405281576411</v>
      </c>
      <c r="M1043" s="138" t="str">
        <f t="shared" si="16"/>
        <v>Production agricole-Productions-Viande-kt-S1</v>
      </c>
      <c r="N1043">
        <f>MATCH(M1043,'[1]Données Agriculture'!$M:$M,FALSE)</f>
        <v>2208</v>
      </c>
      <c r="O1043" s="139"/>
      <c r="P1043" s="66"/>
    </row>
    <row r="1044" spans="1:26" ht="14.25">
      <c r="A1044" s="110" t="s">
        <v>309</v>
      </c>
      <c r="B1044" s="110" t="s">
        <v>308</v>
      </c>
      <c r="C1044" s="147" t="s">
        <v>44</v>
      </c>
      <c r="D1044" s="175" t="s">
        <v>180</v>
      </c>
      <c r="E1044" s="6" t="s">
        <v>72</v>
      </c>
      <c r="F1044" s="8">
        <v>122.5160138705014</v>
      </c>
      <c r="G1044" s="8">
        <v>121.7746400011539</v>
      </c>
      <c r="H1044" s="8">
        <v>119.74916892269256</v>
      </c>
      <c r="I1044" s="8">
        <v>116.98232397488371</v>
      </c>
      <c r="J1044" s="8">
        <v>114.21547902707486</v>
      </c>
      <c r="K1044" s="8">
        <v>112.19000794861353</v>
      </c>
      <c r="L1044" s="8">
        <v>111.44863407926604</v>
      </c>
      <c r="M1044" s="138" t="str">
        <f t="shared" si="16"/>
        <v>Production agricole-Productions-Viande d'Ovins/Caprins-kt-S1</v>
      </c>
      <c r="N1044">
        <f>MATCH(M1044,'[1]Données Agriculture'!$M:$M,FALSE)</f>
        <v>2233</v>
      </c>
      <c r="O1044" s="139"/>
    </row>
    <row r="1045" spans="1:26" ht="14.25">
      <c r="A1045" s="110" t="s">
        <v>309</v>
      </c>
      <c r="B1045" s="110" t="s">
        <v>308</v>
      </c>
      <c r="C1045" s="147" t="s">
        <v>42</v>
      </c>
      <c r="D1045" s="175" t="s">
        <v>180</v>
      </c>
      <c r="E1045" s="6" t="s">
        <v>72</v>
      </c>
      <c r="F1045" s="8">
        <v>1381.2088823698205</v>
      </c>
      <c r="G1045" s="8">
        <v>1306.8606465343571</v>
      </c>
      <c r="H1045" s="8">
        <v>1147.2203489449867</v>
      </c>
      <c r="I1045" s="8">
        <v>943.71033955176472</v>
      </c>
      <c r="J1045" s="8">
        <v>747.60726180982033</v>
      </c>
      <c r="K1045" s="8">
        <v>605.76478357023609</v>
      </c>
      <c r="L1045" s="8">
        <v>548.69858659249246</v>
      </c>
      <c r="M1045" s="138" t="str">
        <f t="shared" si="16"/>
        <v>Production agricole-Productions-Viande de Bovins-kt-S1</v>
      </c>
      <c r="N1045">
        <f>MATCH(M1045,'[1]Données Agriculture'!$M:$M,FALSE)</f>
        <v>2213</v>
      </c>
      <c r="O1045" s="139"/>
      <c r="P1045" s="109"/>
    </row>
    <row r="1046" spans="1:26" ht="14.25">
      <c r="A1046" s="110" t="s">
        <v>309</v>
      </c>
      <c r="B1046" s="110" t="s">
        <v>308</v>
      </c>
      <c r="C1046" s="147" t="s">
        <v>46</v>
      </c>
      <c r="D1046" s="175" t="s">
        <v>180</v>
      </c>
      <c r="E1046" s="6" t="s">
        <v>72</v>
      </c>
      <c r="F1046" s="8">
        <v>2174.3555331262919</v>
      </c>
      <c r="G1046" s="8">
        <v>2027.0607661988929</v>
      </c>
      <c r="H1046" s="8">
        <v>1701.3178089043158</v>
      </c>
      <c r="I1046" s="8">
        <v>1297.9915066960555</v>
      </c>
      <c r="J1046" s="8">
        <v>929.1196096635091</v>
      </c>
      <c r="K1046" s="8">
        <v>678.11570198977188</v>
      </c>
      <c r="L1046" s="8">
        <v>584.71228548613306</v>
      </c>
      <c r="M1046" s="138" t="str">
        <f t="shared" si="16"/>
        <v>Production agricole-Productions-Viande de Suides-kt-S1</v>
      </c>
      <c r="N1046">
        <f>MATCH(M1046,'[1]Données Agriculture'!$M:$M,FALSE)</f>
        <v>2218</v>
      </c>
      <c r="O1046" s="139"/>
    </row>
    <row r="1047" spans="1:26" ht="14.25">
      <c r="A1047" s="110" t="s">
        <v>309</v>
      </c>
      <c r="B1047" s="110" t="s">
        <v>308</v>
      </c>
      <c r="C1047" s="147" t="s">
        <v>328</v>
      </c>
      <c r="D1047" s="175" t="s">
        <v>180</v>
      </c>
      <c r="E1047" s="6" t="s">
        <v>72</v>
      </c>
      <c r="F1047" s="8">
        <v>4.5000000000000005E-2</v>
      </c>
      <c r="G1047" s="8">
        <v>4.5014774000527592E-2</v>
      </c>
      <c r="H1047" s="8">
        <v>4.5055137320600021E-2</v>
      </c>
      <c r="I1047" s="8">
        <v>4.5110274641200036E-2</v>
      </c>
      <c r="J1047" s="8">
        <v>4.5165411961800059E-2</v>
      </c>
      <c r="K1047" s="8">
        <v>4.5205775281872494E-2</v>
      </c>
      <c r="L1047" s="8">
        <v>4.5220549282400088E-2</v>
      </c>
      <c r="M1047" s="138" t="str">
        <f t="shared" si="16"/>
        <v>Production agricole-Productions-Viande de synthèse-kt-S1</v>
      </c>
      <c r="N1047">
        <f>MATCH(M1047,'[1]Données Agriculture'!$M:$M,FALSE)</f>
        <v>2223</v>
      </c>
      <c r="O1047" s="139"/>
    </row>
    <row r="1048" spans="1:26" ht="14.25">
      <c r="A1048" s="110" t="s">
        <v>309</v>
      </c>
      <c r="B1048" s="110" t="s">
        <v>308</v>
      </c>
      <c r="C1048" s="147" t="s">
        <v>48</v>
      </c>
      <c r="D1048" s="175" t="s">
        <v>180</v>
      </c>
      <c r="E1048" s="6" t="s">
        <v>72</v>
      </c>
      <c r="F1048" s="8">
        <v>1697.7947295662818</v>
      </c>
      <c r="G1048" s="8">
        <v>1632.6813496108871</v>
      </c>
      <c r="H1048" s="8">
        <v>1466.3137743778575</v>
      </c>
      <c r="I1048" s="8">
        <v>1244.1626612996752</v>
      </c>
      <c r="J1048" s="8">
        <v>1028.4030663984845</v>
      </c>
      <c r="K1048" s="8">
        <v>875.52227335508019</v>
      </c>
      <c r="L1048" s="8">
        <v>819.17114231158655</v>
      </c>
      <c r="M1048" s="138" t="str">
        <f t="shared" si="16"/>
        <v>Production agricole-Productions-Viande de Volailles-kt-S1</v>
      </c>
      <c r="N1048">
        <f>MATCH(M1048,'[1]Données Agriculture'!$M:$M,FALSE)</f>
        <v>2228</v>
      </c>
      <c r="O1048" s="139"/>
      <c r="P1048" s="66"/>
      <c r="Q1048" s="66"/>
      <c r="R1048" s="66"/>
      <c r="S1048" s="66"/>
      <c r="T1048" s="66"/>
      <c r="U1048" s="66"/>
      <c r="V1048" s="66"/>
      <c r="W1048" s="66"/>
      <c r="X1048" s="66"/>
      <c r="Y1048" s="66"/>
      <c r="Z1048" s="66"/>
    </row>
    <row r="1049" spans="1:26" ht="14.25">
      <c r="A1049" s="110" t="s">
        <v>331</v>
      </c>
      <c r="B1049" s="110" t="s">
        <v>331</v>
      </c>
      <c r="C1049" s="147" t="s">
        <v>311</v>
      </c>
      <c r="D1049" s="175" t="s">
        <v>180</v>
      </c>
      <c r="E1049" s="6" t="s">
        <v>72</v>
      </c>
      <c r="F1049" s="36">
        <v>17725.427980433444</v>
      </c>
      <c r="G1049" s="36">
        <v>17337.315671446282</v>
      </c>
      <c r="H1049" s="36">
        <v>16524.897878405685</v>
      </c>
      <c r="I1049" s="36">
        <v>15505.22321213979</v>
      </c>
      <c r="J1049" s="36">
        <v>14526.784635360504</v>
      </c>
      <c r="K1049" s="36">
        <v>13827.730898035967</v>
      </c>
      <c r="L1049" s="36">
        <v>13593.850555949139</v>
      </c>
      <c r="M1049" s="138" t="str">
        <f t="shared" si="16"/>
        <v>Solde-Solde-Blé-kt-S1</v>
      </c>
      <c r="N1049">
        <f>MATCH(M1049,'[1]Données Agriculture'!$M:$M,FALSE)</f>
        <v>2238</v>
      </c>
      <c r="O1049" s="139"/>
    </row>
    <row r="1050" spans="1:26" ht="14.25">
      <c r="A1050" s="110" t="s">
        <v>331</v>
      </c>
      <c r="B1050" s="110" t="s">
        <v>331</v>
      </c>
      <c r="C1050" s="147" t="s">
        <v>321</v>
      </c>
      <c r="D1050" s="175" t="s">
        <v>180</v>
      </c>
      <c r="E1050" s="6" t="s">
        <v>72</v>
      </c>
      <c r="F1050" s="36">
        <v>1131.3340476548426</v>
      </c>
      <c r="G1050" s="36">
        <v>1031.9739573627323</v>
      </c>
      <c r="H1050" s="36">
        <v>860.25914384681187</v>
      </c>
      <c r="I1050" s="36">
        <v>719.04198289619194</v>
      </c>
      <c r="J1050" s="36">
        <v>661.04444431921206</v>
      </c>
      <c r="K1050" s="36">
        <v>664.94451987601951</v>
      </c>
      <c r="L1050" s="36">
        <v>679.82841025631762</v>
      </c>
      <c r="M1050" s="138" t="str">
        <f t="shared" si="16"/>
        <v>Solde-Solde-Boissons Alcooliques-kt-S1</v>
      </c>
      <c r="N1050">
        <f>MATCH(M1050,'[1]Données Agriculture'!$M:$M,FALSE)</f>
        <v>2243</v>
      </c>
      <c r="O1050" s="139"/>
      <c r="P1050" s="109"/>
      <c r="Q1050" s="109"/>
      <c r="R1050" s="109"/>
      <c r="S1050" s="109"/>
      <c r="T1050" s="109"/>
      <c r="U1050" s="109"/>
      <c r="V1050" s="109"/>
      <c r="W1050" s="109"/>
      <c r="X1050" s="109"/>
      <c r="Y1050" s="109"/>
      <c r="Z1050" s="109"/>
    </row>
    <row r="1051" spans="1:26" ht="14.25">
      <c r="A1051" s="110" t="s">
        <v>331</v>
      </c>
      <c r="B1051" s="110" t="s">
        <v>331</v>
      </c>
      <c r="C1051" s="147" t="s">
        <v>310</v>
      </c>
      <c r="D1051" s="175" t="s">
        <v>180</v>
      </c>
      <c r="E1051" s="6" t="s">
        <v>72</v>
      </c>
      <c r="F1051" s="36">
        <v>29344.946502708499</v>
      </c>
      <c r="G1051" s="36">
        <v>28762.127577450006</v>
      </c>
      <c r="H1051" s="36">
        <v>27654.141438962419</v>
      </c>
      <c r="I1051" s="36">
        <v>26259.673588806851</v>
      </c>
      <c r="J1051" s="36">
        <v>24862.532512290883</v>
      </c>
      <c r="K1051" s="36">
        <v>23811.866189276589</v>
      </c>
      <c r="L1051" s="36">
        <v>23453.129735816492</v>
      </c>
      <c r="M1051" s="138" t="str">
        <f t="shared" si="16"/>
        <v>Solde-Solde-Cèrèales - Excl Bière-kt-S1</v>
      </c>
      <c r="N1051">
        <f>MATCH(M1051,'[1]Données Agriculture'!$M:$M,FALSE)</f>
        <v>2248</v>
      </c>
      <c r="O1051" s="139"/>
    </row>
    <row r="1052" spans="1:26" ht="14.25">
      <c r="A1052" s="110" t="s">
        <v>331</v>
      </c>
      <c r="B1052" s="110" t="s">
        <v>331</v>
      </c>
      <c r="C1052" s="147" t="s">
        <v>34</v>
      </c>
      <c r="D1052" s="175" t="s">
        <v>180</v>
      </c>
      <c r="E1052" s="6" t="s">
        <v>72</v>
      </c>
      <c r="F1052" s="36">
        <v>-5945.1797909978204</v>
      </c>
      <c r="G1052" s="36">
        <v>-5697.102692381708</v>
      </c>
      <c r="H1052" s="36">
        <v>-4914.9871420034624</v>
      </c>
      <c r="I1052" s="36">
        <v>-3835.898779505279</v>
      </c>
      <c r="J1052" s="36">
        <v>-2772.1697188707512</v>
      </c>
      <c r="K1052" s="36">
        <v>-2004.6289683638984</v>
      </c>
      <c r="L1052" s="36">
        <v>-1716.7792941101652</v>
      </c>
      <c r="M1052" s="138" t="str">
        <f t="shared" si="16"/>
        <v>Solde-Solde-Fruits-kt-S1</v>
      </c>
      <c r="N1052">
        <f>MATCH(M1052,'[1]Données Agriculture'!$M:$M,FALSE)</f>
        <v>2253</v>
      </c>
      <c r="O1052" s="139"/>
      <c r="P1052" s="66"/>
    </row>
    <row r="1053" spans="1:26" ht="14.25">
      <c r="A1053" s="110" t="s">
        <v>331</v>
      </c>
      <c r="B1053" s="110" t="s">
        <v>331</v>
      </c>
      <c r="C1053" s="147" t="s">
        <v>318</v>
      </c>
      <c r="D1053" s="175" t="s">
        <v>180</v>
      </c>
      <c r="E1053" s="6" t="s">
        <v>72</v>
      </c>
      <c r="F1053" s="36">
        <v>-129.72689517850768</v>
      </c>
      <c r="G1053" s="36">
        <v>-128.83618387832712</v>
      </c>
      <c r="H1053" s="36">
        <v>-125.03934836289636</v>
      </c>
      <c r="I1053" s="36">
        <v>-118.90011041297157</v>
      </c>
      <c r="J1053" s="36">
        <v>-111.95889505703144</v>
      </c>
      <c r="K1053" s="36">
        <v>-106.42363028189948</v>
      </c>
      <c r="L1053" s="36">
        <v>-104.21320688448941</v>
      </c>
      <c r="M1053" s="138" t="str">
        <f t="shared" si="16"/>
        <v>Solde-Solde-Graines Colza/Moutarde-kt-S1</v>
      </c>
      <c r="N1053">
        <f>MATCH(M1053,'[1]Données Agriculture'!$M:$M,FALSE)</f>
        <v>2258</v>
      </c>
      <c r="O1053" s="139"/>
    </row>
    <row r="1054" spans="1:26" ht="14.25">
      <c r="A1054" s="110" t="s">
        <v>331</v>
      </c>
      <c r="B1054" s="110" t="s">
        <v>331</v>
      </c>
      <c r="C1054" s="147" t="s">
        <v>317</v>
      </c>
      <c r="D1054" s="175" t="s">
        <v>180</v>
      </c>
      <c r="E1054" s="6" t="s">
        <v>72</v>
      </c>
      <c r="F1054" s="36">
        <v>266.49814742405169</v>
      </c>
      <c r="G1054" s="36">
        <v>273.82373539659238</v>
      </c>
      <c r="H1054" s="36">
        <v>296.71309455792743</v>
      </c>
      <c r="I1054" s="36">
        <v>328.94664484081181</v>
      </c>
      <c r="J1054" s="36">
        <v>361.49649055123996</v>
      </c>
      <c r="K1054" s="36">
        <v>385.34670122863008</v>
      </c>
      <c r="L1054" s="36">
        <v>394.25189626163842</v>
      </c>
      <c r="M1054" s="138" t="str">
        <f t="shared" si="16"/>
        <v>Solde-Solde-Graines de Tournesol-kt-S1</v>
      </c>
      <c r="N1054">
        <f>MATCH(M1054,'[1]Données Agriculture'!$M:$M,FALSE)</f>
        <v>2263</v>
      </c>
      <c r="O1054" s="139"/>
    </row>
    <row r="1055" spans="1:26" ht="14.25">
      <c r="A1055" s="110" t="s">
        <v>331</v>
      </c>
      <c r="B1055" s="110" t="s">
        <v>331</v>
      </c>
      <c r="C1055" s="147" t="s">
        <v>319</v>
      </c>
      <c r="D1055" s="175" t="s">
        <v>180</v>
      </c>
      <c r="E1055" s="6" t="s">
        <v>72</v>
      </c>
      <c r="F1055" s="36">
        <v>-317.05948399359261</v>
      </c>
      <c r="G1055" s="36">
        <v>-349.78097973707833</v>
      </c>
      <c r="H1055" s="36">
        <v>-433.95327691797775</v>
      </c>
      <c r="I1055" s="36">
        <v>-564.03921405859569</v>
      </c>
      <c r="J1055" s="36">
        <v>-711.95009372680158</v>
      </c>
      <c r="K1055" s="36">
        <v>-829.1740867439471</v>
      </c>
      <c r="L1055" s="36">
        <v>-869.99363665185535</v>
      </c>
      <c r="M1055" s="138" t="str">
        <f t="shared" si="16"/>
        <v>Solde-Solde-Huiles-kt-S1</v>
      </c>
      <c r="N1055">
        <f>MATCH(M1055,'[1]Données Agriculture'!$M:$M,FALSE)</f>
        <v>2268</v>
      </c>
      <c r="O1055" s="139"/>
    </row>
    <row r="1056" spans="1:26" ht="14.25">
      <c r="A1056" s="110" t="s">
        <v>331</v>
      </c>
      <c r="B1056" s="110" t="s">
        <v>331</v>
      </c>
      <c r="C1056" s="147" t="s">
        <v>324</v>
      </c>
      <c r="D1056" s="175" t="s">
        <v>180</v>
      </c>
      <c r="E1056" s="6" t="s">
        <v>72</v>
      </c>
      <c r="F1056" s="36">
        <v>1237.6141072787432</v>
      </c>
      <c r="G1056" s="36">
        <v>949.77073997809566</v>
      </c>
      <c r="H1056" s="36">
        <v>481.68145784626904</v>
      </c>
      <c r="I1056" s="36">
        <v>26.336412162425404</v>
      </c>
      <c r="J1056" s="36">
        <v>-282.35472866117561</v>
      </c>
      <c r="K1056" s="36">
        <v>-419.04702183188419</v>
      </c>
      <c r="L1056" s="36">
        <v>-427.37017521364942</v>
      </c>
      <c r="M1056" s="138" t="str">
        <f t="shared" si="16"/>
        <v>Solde-Solde-Lait - Excl Beurre-kt-S1</v>
      </c>
      <c r="N1056">
        <f>MATCH(M1056,'[1]Données Agriculture'!$M:$M,FALSE)</f>
        <v>2273</v>
      </c>
      <c r="O1056" s="139"/>
    </row>
    <row r="1057" spans="1:26" ht="14.25">
      <c r="A1057" s="110" t="s">
        <v>331</v>
      </c>
      <c r="B1057" s="110" t="s">
        <v>331</v>
      </c>
      <c r="C1057" s="147" t="s">
        <v>33</v>
      </c>
      <c r="D1057" s="175" t="s">
        <v>180</v>
      </c>
      <c r="E1057" s="6" t="s">
        <v>72</v>
      </c>
      <c r="F1057" s="36">
        <v>-3404.8519725723149</v>
      </c>
      <c r="G1057" s="36">
        <v>-3241.6314837294872</v>
      </c>
      <c r="H1057" s="36">
        <v>-2667.7407469094123</v>
      </c>
      <c r="I1057" s="36">
        <v>-1838.4676135769444</v>
      </c>
      <c r="J1057" s="36">
        <v>-983.40699423194201</v>
      </c>
      <c r="K1057" s="36">
        <v>-338.92881089866637</v>
      </c>
      <c r="L1057" s="36">
        <v>-82.704492515527136</v>
      </c>
      <c r="M1057" s="138" t="str">
        <f t="shared" si="16"/>
        <v>Solde-Solde-Légumes-kt-S1</v>
      </c>
      <c r="N1057">
        <f>MATCH(M1057,'[1]Données Agriculture'!$M:$M,FALSE)</f>
        <v>2278</v>
      </c>
      <c r="O1057" s="139"/>
      <c r="P1057" s="66"/>
      <c r="Q1057" s="66"/>
      <c r="R1057" s="66"/>
      <c r="S1057" s="66"/>
      <c r="T1057" s="66"/>
      <c r="U1057" s="66"/>
      <c r="V1057" s="66"/>
      <c r="W1057" s="66"/>
      <c r="X1057" s="66"/>
      <c r="Y1057" s="66"/>
      <c r="Z1057" s="66"/>
    </row>
    <row r="1058" spans="1:26" ht="14.25">
      <c r="A1058" s="110" t="s">
        <v>331</v>
      </c>
      <c r="B1058" s="110" t="s">
        <v>331</v>
      </c>
      <c r="C1058" s="147" t="s">
        <v>313</v>
      </c>
      <c r="D1058" s="175" t="s">
        <v>180</v>
      </c>
      <c r="E1058" s="6" t="s">
        <v>72</v>
      </c>
      <c r="F1058" s="36">
        <v>4084.2800984240148</v>
      </c>
      <c r="G1058" s="36">
        <v>4071.249651192491</v>
      </c>
      <c r="H1058" s="36">
        <v>4148.2313198723232</v>
      </c>
      <c r="I1058" s="36">
        <v>4226.8655624180219</v>
      </c>
      <c r="J1058" s="36">
        <v>4229.4556302168112</v>
      </c>
      <c r="K1058" s="36">
        <v>4172.5224418199887</v>
      </c>
      <c r="L1058" s="36">
        <v>4144.8447890459292</v>
      </c>
      <c r="M1058" s="138" t="str">
        <f t="shared" si="16"/>
        <v>Solde-Solde-Maïs-kt-S1</v>
      </c>
      <c r="N1058">
        <f>MATCH(M1058,'[1]Données Agriculture'!$M:$M,FALSE)</f>
        <v>2283</v>
      </c>
      <c r="O1058" s="139"/>
    </row>
    <row r="1059" spans="1:26" ht="14.25">
      <c r="A1059" s="110" t="s">
        <v>331</v>
      </c>
      <c r="B1059" s="110" t="s">
        <v>331</v>
      </c>
      <c r="C1059" s="147" t="s">
        <v>323</v>
      </c>
      <c r="D1059" s="175" t="s">
        <v>180</v>
      </c>
      <c r="E1059" s="6" t="s">
        <v>72</v>
      </c>
      <c r="F1059" s="36">
        <v>191.52649779710441</v>
      </c>
      <c r="G1059" s="36">
        <v>187.14951172091185</v>
      </c>
      <c r="H1059" s="36">
        <v>187.04676846678228</v>
      </c>
      <c r="I1059" s="36">
        <v>188.2830062670464</v>
      </c>
      <c r="J1059" s="36">
        <v>188.38933395881133</v>
      </c>
      <c r="K1059" s="36">
        <v>188.018294066831</v>
      </c>
      <c r="L1059" s="36">
        <v>189.56847410191187</v>
      </c>
      <c r="M1059" s="138" t="str">
        <f t="shared" si="16"/>
        <v>Solde-Solde-Oeufs-kt-S1</v>
      </c>
      <c r="N1059">
        <f>MATCH(M1059,'[1]Données Agriculture'!$M:$M,FALSE)</f>
        <v>2288</v>
      </c>
      <c r="O1059" s="139"/>
      <c r="P1059" s="109"/>
    </row>
    <row r="1060" spans="1:26" ht="14.25">
      <c r="A1060" s="110" t="s">
        <v>331</v>
      </c>
      <c r="B1060" s="110" t="s">
        <v>331</v>
      </c>
      <c r="C1060" s="147" t="s">
        <v>312</v>
      </c>
      <c r="D1060" s="175" t="s">
        <v>180</v>
      </c>
      <c r="E1060" s="6" t="s">
        <v>72</v>
      </c>
      <c r="F1060" s="36">
        <v>7814.2678679300006</v>
      </c>
      <c r="G1060" s="36">
        <v>7644.9389372131391</v>
      </c>
      <c r="H1060" s="36">
        <v>7242.7000206593329</v>
      </c>
      <c r="I1060" s="36">
        <v>6719.3147087307671</v>
      </c>
      <c r="J1060" s="36">
        <v>6210.1588738028531</v>
      </c>
      <c r="K1060" s="36">
        <v>5842.9894285753362</v>
      </c>
      <c r="L1060" s="36">
        <v>5713.3259441533628</v>
      </c>
      <c r="M1060" s="138" t="str">
        <f t="shared" si="16"/>
        <v>Solde-Solde-Orge-kt-S1</v>
      </c>
      <c r="N1060">
        <f>MATCH(M1060,'[1]Données Agriculture'!$M:$M,FALSE)</f>
        <v>2296</v>
      </c>
      <c r="O1060" s="139"/>
    </row>
    <row r="1061" spans="1:26" ht="14.25">
      <c r="A1061" s="110" t="s">
        <v>331</v>
      </c>
      <c r="B1061" s="110" t="s">
        <v>331</v>
      </c>
      <c r="C1061" s="147" t="s">
        <v>315</v>
      </c>
      <c r="D1061" s="175" t="s">
        <v>180</v>
      </c>
      <c r="E1061" s="6" t="s">
        <v>72</v>
      </c>
      <c r="F1061" s="36">
        <v>-992.98155414854045</v>
      </c>
      <c r="G1061" s="36">
        <v>-1031.7545182872536</v>
      </c>
      <c r="H1061" s="36">
        <v>-1109.4917657909332</v>
      </c>
      <c r="I1061" s="36">
        <v>-1189.3654754135343</v>
      </c>
      <c r="J1061" s="36">
        <v>-1251.0364831756772</v>
      </c>
      <c r="K1061" s="36">
        <v>-1289.6137603177431</v>
      </c>
      <c r="L1061" s="36">
        <v>-1299.6382205311384</v>
      </c>
      <c r="M1061" s="138" t="str">
        <f t="shared" si="16"/>
        <v>Solde-Solde-Plant Oleiferes + (Total)-kt-S1</v>
      </c>
      <c r="N1061">
        <f>MATCH(M1061,'[1]Données Agriculture'!$M:$M,FALSE)</f>
        <v>2300</v>
      </c>
      <c r="O1061" s="139"/>
      <c r="P1061" s="109"/>
    </row>
    <row r="1062" spans="1:26" ht="14.25">
      <c r="A1062" s="110" t="s">
        <v>331</v>
      </c>
      <c r="B1062" s="110" t="s">
        <v>331</v>
      </c>
      <c r="C1062" s="147" t="s">
        <v>325</v>
      </c>
      <c r="D1062" s="175" t="s">
        <v>180</v>
      </c>
      <c r="E1062" s="6" t="s">
        <v>72</v>
      </c>
      <c r="F1062" s="36">
        <v>-2139.3665145227155</v>
      </c>
      <c r="G1062" s="36">
        <v>-2100.0985725801374</v>
      </c>
      <c r="H1062" s="36">
        <v>-1957.7299382915623</v>
      </c>
      <c r="I1062" s="36">
        <v>-1752.8298972770249</v>
      </c>
      <c r="J1062" s="36">
        <v>-1544.4739144945415</v>
      </c>
      <c r="K1062" s="36">
        <v>-1390.3036929947666</v>
      </c>
      <c r="L1062" s="36">
        <v>-1330.8305379338428</v>
      </c>
      <c r="M1062" s="138" t="str">
        <f t="shared" si="16"/>
        <v>Solde-Solde-Poisson &amp; Fruits de Mer-kt-S1</v>
      </c>
      <c r="N1062">
        <f>MATCH(M1062,'[1]Données Agriculture'!$M:$M,FALSE)</f>
        <v>2303</v>
      </c>
      <c r="O1062" s="139"/>
    </row>
    <row r="1063" spans="1:26" ht="14.25">
      <c r="A1063" s="110" t="s">
        <v>331</v>
      </c>
      <c r="B1063" s="110" t="s">
        <v>331</v>
      </c>
      <c r="C1063" s="147" t="s">
        <v>28</v>
      </c>
      <c r="D1063" s="175" t="s">
        <v>180</v>
      </c>
      <c r="E1063" s="6" t="s">
        <v>72</v>
      </c>
      <c r="F1063" s="36">
        <v>1594.0362362576943</v>
      </c>
      <c r="G1063" s="36">
        <v>1432.3737204427844</v>
      </c>
      <c r="H1063" s="36">
        <v>1093.8613897102953</v>
      </c>
      <c r="I1063" s="36">
        <v>708.50376557775621</v>
      </c>
      <c r="J1063" s="36">
        <v>391.80271885256923</v>
      </c>
      <c r="K1063" s="36">
        <v>201.52110156810824</v>
      </c>
      <c r="L1063" s="36">
        <v>146.9730285372608</v>
      </c>
      <c r="M1063" s="138" t="str">
        <f t="shared" si="16"/>
        <v>Solde-Solde-Pommes de terre-kt-S1</v>
      </c>
      <c r="N1063">
        <f>MATCH(M1063,'[1]Données Agriculture'!$M:$M,FALSE)</f>
        <v>2308</v>
      </c>
      <c r="O1063" s="139"/>
    </row>
    <row r="1064" spans="1:26" ht="14.25">
      <c r="A1064" s="110" t="s">
        <v>331</v>
      </c>
      <c r="B1064" s="110" t="s">
        <v>331</v>
      </c>
      <c r="C1064" s="147" t="s">
        <v>316</v>
      </c>
      <c r="D1064" s="175" t="s">
        <v>180</v>
      </c>
      <c r="E1064" s="6" t="s">
        <v>72</v>
      </c>
      <c r="F1064" s="36">
        <v>-473.30511672038676</v>
      </c>
      <c r="G1064" s="36">
        <v>-472.50672917202536</v>
      </c>
      <c r="H1064" s="36">
        <v>-455.29969005183034</v>
      </c>
      <c r="I1064" s="36">
        <v>-409.42981834881914</v>
      </c>
      <c r="J1064" s="36">
        <v>-347.5949240690386</v>
      </c>
      <c r="K1064" s="36">
        <v>-297.94263559452634</v>
      </c>
      <c r="L1064" s="36">
        <v>-279.15827257222492</v>
      </c>
      <c r="M1064" s="138" t="str">
        <f t="shared" si="16"/>
        <v>Solde-Solde-Soja-kt-S1</v>
      </c>
      <c r="N1064">
        <f>MATCH(M1064,'[1]Données Agriculture'!$M:$M,FALSE)</f>
        <v>2313</v>
      </c>
      <c r="O1064" s="139"/>
      <c r="P1064" s="109"/>
      <c r="Q1064" s="109"/>
      <c r="R1064" s="109"/>
      <c r="S1064" s="109"/>
      <c r="T1064" s="109"/>
      <c r="U1064" s="109"/>
      <c r="V1064" s="109"/>
      <c r="W1064" s="109"/>
      <c r="X1064" s="109"/>
      <c r="Y1064" s="109"/>
      <c r="Z1064" s="109"/>
    </row>
    <row r="1065" spans="1:26" ht="14.25">
      <c r="A1065" s="110" t="s">
        <v>331</v>
      </c>
      <c r="B1065" s="110" t="s">
        <v>331</v>
      </c>
      <c r="C1065" s="147" t="s">
        <v>332</v>
      </c>
      <c r="D1065" s="175" t="s">
        <v>180</v>
      </c>
      <c r="E1065" s="6" t="s">
        <v>72</v>
      </c>
      <c r="F1065" s="36">
        <v>3006.178638484464</v>
      </c>
      <c r="G1065" s="36">
        <v>2839.9073165381324</v>
      </c>
      <c r="H1065" s="36">
        <v>2432.7482185613148</v>
      </c>
      <c r="I1065" s="36">
        <v>1913.3764097193989</v>
      </c>
      <c r="J1065" s="36">
        <v>1428.1964075222561</v>
      </c>
      <c r="K1065" s="36">
        <v>1094.6604784590456</v>
      </c>
      <c r="L1065" s="36">
        <v>980.97441480433133</v>
      </c>
      <c r="M1065" s="138" t="str">
        <f t="shared" si="16"/>
        <v>Solde-Solde-Sucre-kt-S1</v>
      </c>
      <c r="N1065">
        <f>MATCH(M1065,'[1]Données Agriculture'!$M:$M,FALSE)</f>
        <v>2318</v>
      </c>
      <c r="O1065" s="139"/>
    </row>
    <row r="1066" spans="1:26" ht="14.25">
      <c r="A1066" s="110" t="s">
        <v>331</v>
      </c>
      <c r="B1066" s="110" t="s">
        <v>331</v>
      </c>
      <c r="C1066" s="147" t="s">
        <v>320</v>
      </c>
      <c r="D1066" s="175" t="s">
        <v>180</v>
      </c>
      <c r="E1066" s="6" t="s">
        <v>72</v>
      </c>
      <c r="F1066" s="36">
        <v>-2705.4810778698775</v>
      </c>
      <c r="G1066" s="36">
        <v>-2467.5753461197037</v>
      </c>
      <c r="H1066" s="36">
        <v>-1707.4503580983337</v>
      </c>
      <c r="I1066" s="36">
        <v>-717.38481618633887</v>
      </c>
      <c r="J1066" s="36">
        <v>175.37169991233478</v>
      </c>
      <c r="K1066" s="36">
        <v>759.51152522211942</v>
      </c>
      <c r="L1066" s="36">
        <v>965.81094977556518</v>
      </c>
      <c r="M1066" s="138" t="str">
        <f t="shared" si="16"/>
        <v>Solde-Solde-Tourteaux et son-kt-S1</v>
      </c>
      <c r="N1066">
        <f>MATCH(M1066,'[1]Données Agriculture'!$M:$M,FALSE)</f>
        <v>2323</v>
      </c>
      <c r="O1066" s="139"/>
      <c r="P1066" s="109"/>
      <c r="Q1066" s="109"/>
      <c r="R1066" s="109"/>
      <c r="S1066" s="109"/>
      <c r="T1066" s="109"/>
      <c r="U1066" s="109"/>
      <c r="V1066" s="109"/>
      <c r="W1066" s="109"/>
      <c r="X1066" s="109"/>
      <c r="Y1066" s="109"/>
      <c r="Z1066" s="109"/>
    </row>
    <row r="1067" spans="1:26" ht="14.25">
      <c r="A1067" s="110" t="s">
        <v>331</v>
      </c>
      <c r="B1067" s="110" t="s">
        <v>331</v>
      </c>
      <c r="C1067" s="147" t="s">
        <v>322</v>
      </c>
      <c r="D1067" s="175" t="s">
        <v>180</v>
      </c>
      <c r="E1067" s="6" t="s">
        <v>72</v>
      </c>
      <c r="F1067" s="36">
        <v>-99.11934003014315</v>
      </c>
      <c r="G1067" s="36">
        <v>-169.622650098777</v>
      </c>
      <c r="H1067" s="36">
        <v>-144.75443825976447</v>
      </c>
      <c r="I1067" s="36">
        <v>-28.052667968842933</v>
      </c>
      <c r="J1067" s="36">
        <v>137.96633496937559</v>
      </c>
      <c r="K1067" s="36">
        <v>282.39539038682108</v>
      </c>
      <c r="L1067" s="36">
        <v>330.45844440072068</v>
      </c>
      <c r="M1067" s="138" t="str">
        <f t="shared" si="16"/>
        <v>Solde-Solde-Viande-kt-S1</v>
      </c>
      <c r="N1067">
        <f>MATCH(M1067,'[1]Données Agriculture'!$M:$M,FALSE)</f>
        <v>2328</v>
      </c>
      <c r="O1067" s="139"/>
    </row>
    <row r="1068" spans="1:26" ht="14.25">
      <c r="A1068" s="110" t="s">
        <v>331</v>
      </c>
      <c r="B1068" s="110" t="s">
        <v>331</v>
      </c>
      <c r="C1068" s="147" t="s">
        <v>44</v>
      </c>
      <c r="D1068" s="175" t="s">
        <v>180</v>
      </c>
      <c r="E1068" s="6" t="s">
        <v>72</v>
      </c>
      <c r="F1068" s="36">
        <v>-37.260905449982928</v>
      </c>
      <c r="G1068" s="36">
        <v>-30.634199633577879</v>
      </c>
      <c r="H1068" s="36">
        <v>-9.957381399022367</v>
      </c>
      <c r="I1068" s="36">
        <v>18.903835585420282</v>
      </c>
      <c r="J1068" s="36">
        <v>47.749366512852419</v>
      </c>
      <c r="K1068" s="36">
        <v>68.728495846870828</v>
      </c>
      <c r="L1068" s="36">
        <v>76.424638975475645</v>
      </c>
      <c r="M1068" s="138" t="str">
        <f t="shared" si="16"/>
        <v>Solde-Solde-Viande d'Ovins/Caprins-kt-S1</v>
      </c>
      <c r="N1068">
        <f>MATCH(M1068,'[1]Données Agriculture'!$M:$M,FALSE)</f>
        <v>2348</v>
      </c>
      <c r="O1068" s="139"/>
      <c r="P1068" s="66"/>
    </row>
    <row r="1069" spans="1:26" ht="14.25">
      <c r="A1069" s="110" t="s">
        <v>331</v>
      </c>
      <c r="B1069" s="110" t="s">
        <v>331</v>
      </c>
      <c r="C1069" s="147" t="s">
        <v>42</v>
      </c>
      <c r="D1069" s="175" t="s">
        <v>180</v>
      </c>
      <c r="E1069" s="6" t="s">
        <v>72</v>
      </c>
      <c r="F1069" s="36">
        <v>-68.375429191961985</v>
      </c>
      <c r="G1069" s="36">
        <v>-89.756644924750617</v>
      </c>
      <c r="H1069" s="36">
        <v>-81.43168256812919</v>
      </c>
      <c r="I1069" s="36">
        <v>-49.569958496038225</v>
      </c>
      <c r="J1069" s="36">
        <v>-9.7419939959374915</v>
      </c>
      <c r="K1069" s="36">
        <v>20.601098992935249</v>
      </c>
      <c r="L1069" s="36">
        <v>27.318077933553127</v>
      </c>
      <c r="M1069" s="138" t="str">
        <f t="shared" si="16"/>
        <v>Solde-Solde-Viande de Bovins-kt-S1</v>
      </c>
      <c r="N1069">
        <f>MATCH(M1069,'[1]Données Agriculture'!$M:$M,FALSE)</f>
        <v>2333</v>
      </c>
      <c r="O1069" s="139"/>
    </row>
    <row r="1070" spans="1:26" ht="14.25">
      <c r="A1070" s="110" t="s">
        <v>331</v>
      </c>
      <c r="B1070" s="110" t="s">
        <v>331</v>
      </c>
      <c r="C1070" s="147" t="s">
        <v>46</v>
      </c>
      <c r="D1070" s="175" t="s">
        <v>180</v>
      </c>
      <c r="E1070" s="6" t="s">
        <v>72</v>
      </c>
      <c r="F1070" s="36">
        <v>84.311139886873207</v>
      </c>
      <c r="G1070" s="36">
        <v>28.515137916324647</v>
      </c>
      <c r="H1070" s="36">
        <v>-13.628412552700865</v>
      </c>
      <c r="I1070" s="36">
        <v>-21.372260010672107</v>
      </c>
      <c r="J1070" s="36">
        <v>5.3799448650896693</v>
      </c>
      <c r="K1070" s="36">
        <v>42.449805637974237</v>
      </c>
      <c r="L1070" s="36">
        <v>54.92626576138673</v>
      </c>
      <c r="M1070" s="138" t="str">
        <f t="shared" si="16"/>
        <v>Solde-Solde-Viande de Suides-kt-S1</v>
      </c>
      <c r="N1070">
        <f>MATCH(M1070,'[1]Données Agriculture'!$M:$M,FALSE)</f>
        <v>2338</v>
      </c>
      <c r="O1070" s="139"/>
      <c r="P1070" s="109"/>
    </row>
    <row r="1071" spans="1:26" ht="14.25">
      <c r="A1071" s="110" t="s">
        <v>331</v>
      </c>
      <c r="B1071" s="110" t="s">
        <v>331</v>
      </c>
      <c r="C1071" s="147" t="s">
        <v>48</v>
      </c>
      <c r="D1071" s="175" t="s">
        <v>180</v>
      </c>
      <c r="E1071" s="6" t="s">
        <v>72</v>
      </c>
      <c r="F1071" s="36">
        <v>-11.625329885801648</v>
      </c>
      <c r="G1071" s="36">
        <v>-18.180407570839179</v>
      </c>
      <c r="H1071" s="36">
        <v>0.7254310126143082</v>
      </c>
      <c r="I1071" s="36">
        <v>38.093745432903461</v>
      </c>
      <c r="J1071" s="36">
        <v>82.334890606834051</v>
      </c>
      <c r="K1071" s="36">
        <v>119.13327791296899</v>
      </c>
      <c r="L1071" s="36">
        <v>133.25409216578601</v>
      </c>
      <c r="M1071" s="138" t="str">
        <f t="shared" si="16"/>
        <v>Solde-Solde-Viande de Volailles-kt-S1</v>
      </c>
      <c r="N1071">
        <f>MATCH(M1071,'[1]Données Agriculture'!$M:$M,FALSE)</f>
        <v>2343</v>
      </c>
      <c r="O1071" s="139"/>
    </row>
    <row r="1072" spans="1:26" ht="14.25">
      <c r="A1072" s="110" t="s">
        <v>331</v>
      </c>
      <c r="B1072" s="110" t="s">
        <v>331</v>
      </c>
      <c r="C1072" s="147" t="s">
        <v>333</v>
      </c>
      <c r="D1072" s="175" t="s">
        <v>180</v>
      </c>
      <c r="E1072" s="6" t="s">
        <v>72</v>
      </c>
      <c r="F1072" s="36">
        <v>-66.168815389269795</v>
      </c>
      <c r="G1072" s="36">
        <v>-59.566535885933973</v>
      </c>
      <c r="H1072" s="36">
        <v>-40.46239275252637</v>
      </c>
      <c r="I1072" s="36">
        <v>-14.108030480456343</v>
      </c>
      <c r="J1072" s="36">
        <v>12.24412698053694</v>
      </c>
      <c r="K1072" s="36">
        <v>31.482711996071746</v>
      </c>
      <c r="L1072" s="36">
        <v>38.535369564519179</v>
      </c>
      <c r="M1072" s="138" t="str">
        <f t="shared" si="16"/>
        <v>Solde-Solde-Viande, Autre (dont protéines alternatives)-kt-S1</v>
      </c>
      <c r="N1072">
        <f>MATCH(M1072,'[1]Données Agriculture'!$M:$M,FALSE)</f>
        <v>2353</v>
      </c>
      <c r="O1072" s="139"/>
    </row>
    <row r="1073" spans="1:26" ht="14.25">
      <c r="A1073" s="110" t="s">
        <v>143</v>
      </c>
      <c r="B1073" s="110" t="s">
        <v>144</v>
      </c>
      <c r="C1073" s="147" t="s">
        <v>152</v>
      </c>
      <c r="D1073" s="175" t="s">
        <v>14</v>
      </c>
      <c r="E1073" s="6" t="s">
        <v>72</v>
      </c>
      <c r="F1073" s="67">
        <v>0.03</v>
      </c>
      <c r="G1073" s="67">
        <v>0.03</v>
      </c>
      <c r="H1073" s="67">
        <v>0.03</v>
      </c>
      <c r="I1073" s="67">
        <v>0.03</v>
      </c>
      <c r="J1073" s="67">
        <v>0.03</v>
      </c>
      <c r="K1073" s="67">
        <v>0.03</v>
      </c>
      <c r="L1073" s="67">
        <v>0.03</v>
      </c>
      <c r="M1073" s="138" t="str">
        <f t="shared" si="16"/>
        <v>Système d'élevage-Bovin Lait-autres élevages lait-%-S1</v>
      </c>
      <c r="N1073">
        <f>MATCH(M1073,'[1]Données Agriculture'!$M:$M,FALSE)</f>
        <v>2358</v>
      </c>
      <c r="O1073" s="139"/>
      <c r="P1073" s="66"/>
      <c r="Q1073" s="66"/>
      <c r="R1073" s="66"/>
      <c r="S1073" s="66"/>
      <c r="T1073" s="66"/>
      <c r="U1073" s="66"/>
      <c r="V1073" s="66"/>
      <c r="W1073" s="66"/>
      <c r="X1073" s="66"/>
      <c r="Y1073" s="66"/>
      <c r="Z1073" s="66"/>
    </row>
    <row r="1074" spans="1:26" ht="14.25">
      <c r="A1074" s="110" t="s">
        <v>143</v>
      </c>
      <c r="B1074" s="110" t="s">
        <v>144</v>
      </c>
      <c r="C1074" s="147" t="s">
        <v>151</v>
      </c>
      <c r="D1074" s="175" t="s">
        <v>14</v>
      </c>
      <c r="E1074" s="6" t="s">
        <v>72</v>
      </c>
      <c r="F1074" s="67">
        <v>0.02</v>
      </c>
      <c r="G1074" s="67">
        <v>3.6344900738298477E-2</v>
      </c>
      <c r="H1074" s="67">
        <v>8.0999999999999989E-2</v>
      </c>
      <c r="I1074" s="67">
        <v>0.14199999999999996</v>
      </c>
      <c r="J1074" s="67">
        <v>0.20299999999999999</v>
      </c>
      <c r="K1074" s="67">
        <v>0.24765509926170154</v>
      </c>
      <c r="L1074" s="67">
        <v>0.26400000000000001</v>
      </c>
      <c r="M1074" s="138" t="str">
        <f t="shared" si="16"/>
        <v>Système d'élevage-Bovin Lait-Herbe intégral-%-S1</v>
      </c>
      <c r="N1074">
        <f>MATCH(M1074,'[1]Données Agriculture'!$M:$M,FALSE)</f>
        <v>2363</v>
      </c>
      <c r="O1074" s="139"/>
    </row>
    <row r="1075" spans="1:26" ht="14.25">
      <c r="A1075" s="110" t="s">
        <v>143</v>
      </c>
      <c r="B1075" s="110" t="s">
        <v>144</v>
      </c>
      <c r="C1075" s="147" t="s">
        <v>148</v>
      </c>
      <c r="D1075" s="175" t="s">
        <v>14</v>
      </c>
      <c r="E1075" s="6" t="s">
        <v>72</v>
      </c>
      <c r="F1075" s="67">
        <v>0.14999999999999991</v>
      </c>
      <c r="G1075" s="67">
        <v>0.14999999999999991</v>
      </c>
      <c r="H1075" s="67">
        <v>0.14999999999999991</v>
      </c>
      <c r="I1075" s="67">
        <v>0.14999999999999991</v>
      </c>
      <c r="J1075" s="67">
        <v>0.14999999999999991</v>
      </c>
      <c r="K1075" s="67">
        <v>0.14999999999999991</v>
      </c>
      <c r="L1075" s="67">
        <v>0.14999999999999991</v>
      </c>
      <c r="M1075" s="138" t="str">
        <f t="shared" si="16"/>
        <v>Système d'élevage-Bovin Lait-intermédiaire-%-S1</v>
      </c>
      <c r="N1075">
        <f>MATCH(M1075,'[1]Données Agriculture'!$M:$M,FALSE)</f>
        <v>2368</v>
      </c>
      <c r="O1075" s="139"/>
      <c r="P1075" s="109"/>
      <c r="Q1075" s="109"/>
      <c r="R1075" s="109"/>
      <c r="S1075" s="109"/>
      <c r="T1075" s="109"/>
      <c r="U1075" s="109"/>
      <c r="V1075" s="109"/>
      <c r="W1075" s="109"/>
      <c r="X1075" s="109"/>
      <c r="Y1075" s="109"/>
      <c r="Z1075" s="109"/>
    </row>
    <row r="1076" spans="1:26" ht="14.25">
      <c r="A1076" s="110" t="s">
        <v>143</v>
      </c>
      <c r="B1076" s="110" t="s">
        <v>144</v>
      </c>
      <c r="C1076" s="147" t="s">
        <v>147</v>
      </c>
      <c r="D1076" s="175" t="s">
        <v>14</v>
      </c>
      <c r="E1076" s="6" t="s">
        <v>72</v>
      </c>
      <c r="F1076" s="67">
        <v>0.23</v>
      </c>
      <c r="G1076" s="67">
        <v>0.22055479096680294</v>
      </c>
      <c r="H1076" s="67">
        <v>0.19475000000000003</v>
      </c>
      <c r="I1076" s="67">
        <v>0.15950000000000003</v>
      </c>
      <c r="J1076" s="67">
        <v>0.12425000000000004</v>
      </c>
      <c r="K1076" s="67">
        <v>9.844520903319709E-2</v>
      </c>
      <c r="L1076" s="67">
        <v>8.9000000000000024E-2</v>
      </c>
      <c r="M1076" s="138" t="str">
        <f t="shared" si="16"/>
        <v>Système d'élevage-Bovin Lait-Maïs  dominant-%-S1</v>
      </c>
      <c r="N1076">
        <f>MATCH(M1076,'[1]Données Agriculture'!$M:$M,FALSE)</f>
        <v>2373</v>
      </c>
      <c r="O1076" s="139"/>
    </row>
    <row r="1077" spans="1:26" ht="14.25">
      <c r="A1077" s="110" t="s">
        <v>143</v>
      </c>
      <c r="B1077" s="110" t="s">
        <v>144</v>
      </c>
      <c r="C1077" s="147" t="s">
        <v>146</v>
      </c>
      <c r="D1077" s="175" t="s">
        <v>14</v>
      </c>
      <c r="E1077" s="6" t="s">
        <v>72</v>
      </c>
      <c r="F1077" s="67">
        <v>0.15</v>
      </c>
      <c r="G1077" s="67">
        <v>0.14236344801571299</v>
      </c>
      <c r="H1077" s="67">
        <v>0.12150000000000001</v>
      </c>
      <c r="I1077" s="67">
        <v>9.3000000000000027E-2</v>
      </c>
      <c r="J1077" s="67">
        <v>6.450000000000003E-2</v>
      </c>
      <c r="K1077" s="67">
        <v>4.3636551984287009E-2</v>
      </c>
      <c r="L1077" s="67">
        <v>3.6000000000000018E-2</v>
      </c>
      <c r="M1077" s="138" t="str">
        <f t="shared" si="16"/>
        <v>Système d'élevage-Bovin Lait-Maïs très dominant-%-S1</v>
      </c>
      <c r="N1077">
        <f>MATCH(M1077,'[1]Données Agriculture'!$M:$M,FALSE)</f>
        <v>2378</v>
      </c>
      <c r="O1077" s="139"/>
      <c r="P1077" s="66"/>
    </row>
    <row r="1078" spans="1:26" ht="14.25">
      <c r="A1078" s="110" t="s">
        <v>143</v>
      </c>
      <c r="B1078" s="110" t="s">
        <v>144</v>
      </c>
      <c r="C1078" s="147" t="s">
        <v>149</v>
      </c>
      <c r="D1078" s="175" t="s">
        <v>14</v>
      </c>
      <c r="E1078" s="6" t="s">
        <v>72</v>
      </c>
      <c r="F1078" s="67">
        <v>0.28999999999999998</v>
      </c>
      <c r="G1078" s="67">
        <v>0.28316729559300635</v>
      </c>
      <c r="H1078" s="67">
        <v>0.26450000000000001</v>
      </c>
      <c r="I1078" s="67">
        <v>0.23899999999999999</v>
      </c>
      <c r="J1078" s="67">
        <v>0.21350000000000002</v>
      </c>
      <c r="K1078" s="67">
        <v>0.19483270440699363</v>
      </c>
      <c r="L1078" s="67">
        <v>0.188</v>
      </c>
      <c r="M1078" s="138" t="str">
        <f t="shared" si="16"/>
        <v>Système d'élevage-Bovin Lait-Paturage dominant-%-S1</v>
      </c>
      <c r="N1078">
        <f>MATCH(M1078,'[1]Données Agriculture'!$M:$M,FALSE)</f>
        <v>2383</v>
      </c>
      <c r="O1078" s="139"/>
    </row>
    <row r="1079" spans="1:26" ht="14.25">
      <c r="A1079" s="110" t="s">
        <v>143</v>
      </c>
      <c r="B1079" s="110" t="s">
        <v>144</v>
      </c>
      <c r="C1079" s="147" t="s">
        <v>150</v>
      </c>
      <c r="D1079" s="175" t="s">
        <v>14</v>
      </c>
      <c r="E1079" s="6" t="s">
        <v>72</v>
      </c>
      <c r="F1079" s="67">
        <v>0.06</v>
      </c>
      <c r="G1079" s="67">
        <v>7.1789764466969386E-2</v>
      </c>
      <c r="H1079" s="67">
        <v>0.10399999999999998</v>
      </c>
      <c r="I1079" s="67">
        <v>0.14799999999999996</v>
      </c>
      <c r="J1079" s="67">
        <v>0.19199999999999998</v>
      </c>
      <c r="K1079" s="67">
        <v>0.2242102355330306</v>
      </c>
      <c r="L1079" s="67">
        <v>0.23599999999999999</v>
      </c>
      <c r="M1079" s="138" t="str">
        <f t="shared" si="16"/>
        <v>Système d'élevage-Bovin Lait-Paturage très dominant-%-S1</v>
      </c>
      <c r="N1079">
        <f>MATCH(M1079,'[1]Données Agriculture'!$M:$M,FALSE)</f>
        <v>2388</v>
      </c>
      <c r="O1079" s="139"/>
    </row>
    <row r="1080" spans="1:26" ht="14.25">
      <c r="A1080" s="110" t="s">
        <v>143</v>
      </c>
      <c r="B1080" s="110" t="s">
        <v>144</v>
      </c>
      <c r="C1080" s="147" t="s">
        <v>145</v>
      </c>
      <c r="D1080" s="175" t="s">
        <v>14</v>
      </c>
      <c r="E1080" s="6" t="s">
        <v>72</v>
      </c>
      <c r="F1080" s="67">
        <v>7.0000000000000007E-2</v>
      </c>
      <c r="G1080" s="67">
        <v>6.577980021920983E-2</v>
      </c>
      <c r="H1080" s="67">
        <v>5.4250000000000007E-2</v>
      </c>
      <c r="I1080" s="67">
        <v>3.850000000000002E-2</v>
      </c>
      <c r="J1080" s="67">
        <v>2.2750000000000013E-2</v>
      </c>
      <c r="K1080" s="67">
        <v>1.1220199780790183E-2</v>
      </c>
      <c r="L1080" s="67">
        <v>7.0000000000000062E-3</v>
      </c>
      <c r="M1080" s="138" t="str">
        <f t="shared" si="16"/>
        <v>Système d'élevage-Bovin Lait-Zéro pâturage-%-S1</v>
      </c>
      <c r="N1080">
        <f>MATCH(M1080,'[1]Données Agriculture'!$M:$M,FALSE)</f>
        <v>2393</v>
      </c>
      <c r="O1080" s="139"/>
    </row>
    <row r="1081" spans="1:26" ht="14.25">
      <c r="A1081" s="110" t="s">
        <v>143</v>
      </c>
      <c r="B1081" s="110" t="s">
        <v>154</v>
      </c>
      <c r="C1081" s="147" t="s">
        <v>155</v>
      </c>
      <c r="D1081" s="175" t="s">
        <v>14</v>
      </c>
      <c r="E1081" s="6" t="s">
        <v>72</v>
      </c>
      <c r="F1081" s="67">
        <v>1</v>
      </c>
      <c r="G1081" s="67">
        <v>0.93971143170299742</v>
      </c>
      <c r="H1081" s="67">
        <v>0.77500000000000002</v>
      </c>
      <c r="I1081" s="67">
        <v>0.55000000000000016</v>
      </c>
      <c r="J1081" s="67">
        <v>0.32500000000000007</v>
      </c>
      <c r="K1081" s="67">
        <v>0.16028856829700255</v>
      </c>
      <c r="L1081" s="67">
        <v>9.9999999999999978E-2</v>
      </c>
      <c r="M1081" s="138" t="str">
        <f t="shared" si="16"/>
        <v>Système d'élevage-Bovin Viande-Standard-%-S1</v>
      </c>
      <c r="N1081">
        <f>MATCH(M1081,'[1]Données Agriculture'!$M:$M,FALSE)</f>
        <v>2398</v>
      </c>
      <c r="O1081" s="139"/>
    </row>
    <row r="1082" spans="1:26" ht="14.25">
      <c r="A1082" s="110" t="s">
        <v>143</v>
      </c>
      <c r="B1082" s="110" t="s">
        <v>154</v>
      </c>
      <c r="C1082" s="147" t="s">
        <v>156</v>
      </c>
      <c r="D1082" s="175" t="s">
        <v>14</v>
      </c>
      <c r="E1082" s="6" t="s">
        <v>72</v>
      </c>
      <c r="F1082" s="67">
        <v>0</v>
      </c>
      <c r="G1082" s="67">
        <v>6.6987298107780632E-3</v>
      </c>
      <c r="H1082" s="67">
        <v>2.4999999999999988E-2</v>
      </c>
      <c r="I1082" s="67">
        <v>4.9999999999999975E-2</v>
      </c>
      <c r="J1082" s="67">
        <v>7.4999999999999969E-2</v>
      </c>
      <c r="K1082" s="67">
        <v>9.3301270189221922E-2</v>
      </c>
      <c r="L1082" s="67">
        <v>9.9999999999999978E-2</v>
      </c>
      <c r="M1082" s="138" t="str">
        <f t="shared" si="16"/>
        <v>Système d'élevage-Bovin Viande-Standart-FE-%-S1</v>
      </c>
      <c r="N1082">
        <f>MATCH(M1082,'[1]Données Agriculture'!$M:$M,FALSE)</f>
        <v>2403</v>
      </c>
      <c r="O1082" s="139"/>
      <c r="P1082" s="66"/>
      <c r="Q1082" s="66"/>
      <c r="R1082" s="66"/>
      <c r="S1082" s="66"/>
      <c r="T1082" s="66"/>
      <c r="U1082" s="66"/>
      <c r="V1082" s="66"/>
      <c r="W1082" s="66"/>
      <c r="X1082" s="66"/>
      <c r="Y1082" s="66"/>
      <c r="Z1082" s="66"/>
    </row>
    <row r="1083" spans="1:26" ht="14.25">
      <c r="A1083" s="110" t="s">
        <v>143</v>
      </c>
      <c r="B1083" s="110" t="s">
        <v>154</v>
      </c>
      <c r="C1083" s="147" t="s">
        <v>157</v>
      </c>
      <c r="D1083" s="175" t="s">
        <v>14</v>
      </c>
      <c r="E1083" s="6" t="s">
        <v>72</v>
      </c>
      <c r="F1083" s="67">
        <v>0</v>
      </c>
      <c r="G1083" s="67">
        <v>5.358983848622452E-2</v>
      </c>
      <c r="H1083" s="67">
        <v>0.19999999999999996</v>
      </c>
      <c r="I1083" s="67">
        <v>0.39999999999999991</v>
      </c>
      <c r="J1083" s="67">
        <v>0.6</v>
      </c>
      <c r="K1083" s="67">
        <v>0.74641016151377559</v>
      </c>
      <c r="L1083" s="67">
        <v>0.8</v>
      </c>
      <c r="M1083" s="138" t="str">
        <f t="shared" si="16"/>
        <v>Système d'élevage-Bovin Viande-Standart-FE-pature+-%-S1</v>
      </c>
      <c r="N1083">
        <f>MATCH(M1083,'[1]Données Agriculture'!$M:$M,FALSE)</f>
        <v>2408</v>
      </c>
      <c r="O1083" s="139"/>
    </row>
    <row r="1084" spans="1:26" ht="14.25">
      <c r="A1084" s="110" t="s">
        <v>143</v>
      </c>
      <c r="B1084" s="110" t="s">
        <v>178</v>
      </c>
      <c r="C1084" s="151" t="s">
        <v>182</v>
      </c>
      <c r="D1084" s="175" t="s">
        <v>180</v>
      </c>
      <c r="E1084" s="6" t="s">
        <v>72</v>
      </c>
      <c r="F1084" s="8">
        <v>0</v>
      </c>
      <c r="G1084" s="8">
        <v>0</v>
      </c>
      <c r="H1084" s="8">
        <v>0.7254310126143082</v>
      </c>
      <c r="I1084" s="8">
        <v>38.093745432903461</v>
      </c>
      <c r="J1084" s="8">
        <v>82.334890606834051</v>
      </c>
      <c r="K1084" s="8">
        <v>119.13327791296899</v>
      </c>
      <c r="L1084" s="8">
        <v>133.25409216578601</v>
      </c>
      <c r="M1084" s="138" t="str">
        <f t="shared" si="16"/>
        <v>Système d'élevage-Contrôle export poulet-Exportations de viande de poulet-kt-S1</v>
      </c>
      <c r="N1084">
        <f>MATCH(M1084,'[1]Données Agriculture'!$M:$M,FALSE)</f>
        <v>2413</v>
      </c>
      <c r="O1084" s="139"/>
      <c r="P1084" s="109"/>
    </row>
    <row r="1085" spans="1:26" ht="14.25">
      <c r="A1085" s="110" t="s">
        <v>143</v>
      </c>
      <c r="B1085" s="110" t="s">
        <v>178</v>
      </c>
      <c r="C1085" s="151" t="s">
        <v>179</v>
      </c>
      <c r="D1085" s="175" t="s">
        <v>180</v>
      </c>
      <c r="E1085" s="6" t="s">
        <v>72</v>
      </c>
      <c r="F1085" s="8">
        <v>371.32091219999995</v>
      </c>
      <c r="G1085" s="8">
        <v>339.4848604570555</v>
      </c>
      <c r="H1085" s="8">
        <v>257.60388283875</v>
      </c>
      <c r="I1085" s="8">
        <v>157.81138768500006</v>
      </c>
      <c r="J1085" s="8">
        <v>71.943426738750034</v>
      </c>
      <c r="K1085" s="8">
        <v>17.91151753544441</v>
      </c>
      <c r="L1085" s="8">
        <v>0</v>
      </c>
      <c r="M1085" s="138" t="str">
        <f t="shared" si="16"/>
        <v>Système d'élevage-Contrôle export poulet-Production poulet export-kt-S1</v>
      </c>
      <c r="N1085">
        <f>MATCH(M1085,'[1]Données Agriculture'!$M:$M,FALSE)</f>
        <v>2418</v>
      </c>
      <c r="O1085" s="139"/>
    </row>
    <row r="1086" spans="1:26" ht="14.25">
      <c r="A1086" s="110" t="s">
        <v>143</v>
      </c>
      <c r="B1086" s="110" t="s">
        <v>172</v>
      </c>
      <c r="C1086" s="147" t="s">
        <v>176</v>
      </c>
      <c r="D1086" s="175" t="s">
        <v>14</v>
      </c>
      <c r="E1086" s="6" t="s">
        <v>72</v>
      </c>
      <c r="F1086" s="67">
        <v>6.9999999999999993E-3</v>
      </c>
      <c r="G1086" s="67">
        <v>2.7632087817196439E-2</v>
      </c>
      <c r="H1086" s="67">
        <v>8.3999999999999991E-2</v>
      </c>
      <c r="I1086" s="67">
        <v>0.16099999999999995</v>
      </c>
      <c r="J1086" s="67">
        <v>0.23799999999999996</v>
      </c>
      <c r="K1086" s="67">
        <v>0.29436791218280356</v>
      </c>
      <c r="L1086" s="67">
        <v>0.315</v>
      </c>
      <c r="M1086" s="138" t="str">
        <f t="shared" si="16"/>
        <v>Système d'élevage-Porcins-Porc engraissement bio plein air-%-S1</v>
      </c>
      <c r="N1086">
        <f>MATCH(M1086,'[1]Données Agriculture'!$M:$M,FALSE)</f>
        <v>2423</v>
      </c>
      <c r="O1086" s="139"/>
      <c r="P1086" s="109"/>
    </row>
    <row r="1087" spans="1:26" ht="14.25">
      <c r="A1087" s="110" t="s">
        <v>143</v>
      </c>
      <c r="B1087" s="110" t="s">
        <v>172</v>
      </c>
      <c r="C1087" s="147" t="s">
        <v>175</v>
      </c>
      <c r="D1087" s="175" t="s">
        <v>14</v>
      </c>
      <c r="E1087" s="6" t="s">
        <v>72</v>
      </c>
      <c r="F1087" s="67">
        <v>1.2E-2</v>
      </c>
      <c r="G1087" s="67">
        <v>4.7369293400908188E-2</v>
      </c>
      <c r="H1087" s="67">
        <v>0.14399999999999999</v>
      </c>
      <c r="I1087" s="67">
        <v>0.27599999999999991</v>
      </c>
      <c r="J1087" s="67">
        <v>0.40799999999999997</v>
      </c>
      <c r="K1087" s="67">
        <v>0.50463070659909182</v>
      </c>
      <c r="L1087" s="67">
        <v>0.54</v>
      </c>
      <c r="M1087" s="138" t="str">
        <f t="shared" si="16"/>
        <v>Système d'élevage-Porcins-Porc engraissement bio sous bâtiment-%-S1</v>
      </c>
      <c r="N1087">
        <f>MATCH(M1087,'[1]Données Agriculture'!$M:$M,FALSE)</f>
        <v>2428</v>
      </c>
      <c r="O1087" s="139"/>
    </row>
    <row r="1088" spans="1:26" ht="14.25">
      <c r="A1088" s="110" t="s">
        <v>143</v>
      </c>
      <c r="B1088" s="110" t="s">
        <v>172</v>
      </c>
      <c r="C1088" s="147" t="s">
        <v>173</v>
      </c>
      <c r="D1088" s="175" t="s">
        <v>14</v>
      </c>
      <c r="E1088" s="6" t="s">
        <v>72</v>
      </c>
      <c r="F1088" s="67">
        <v>0.96</v>
      </c>
      <c r="G1088" s="67">
        <v>0.89569219381653054</v>
      </c>
      <c r="H1088" s="67">
        <v>0.72</v>
      </c>
      <c r="I1088" s="67">
        <v>0.48000000000000015</v>
      </c>
      <c r="J1088" s="67">
        <v>0.2400000000000001</v>
      </c>
      <c r="K1088" s="67">
        <v>6.4307806183469318E-2</v>
      </c>
      <c r="L1088" s="67">
        <v>0</v>
      </c>
      <c r="M1088" s="138" t="str">
        <f t="shared" si="16"/>
        <v>Système d'élevage-Porcins-Porc engraissement conventionnel-%-S1</v>
      </c>
      <c r="N1088">
        <f>MATCH(M1088,'[1]Données Agriculture'!$M:$M,FALSE)</f>
        <v>2433</v>
      </c>
      <c r="O1088" s="139"/>
    </row>
    <row r="1089" spans="1:26" ht="14.25">
      <c r="A1089" s="110" t="s">
        <v>143</v>
      </c>
      <c r="B1089" s="110" t="s">
        <v>172</v>
      </c>
      <c r="C1089" s="147" t="s">
        <v>174</v>
      </c>
      <c r="D1089" s="175" t="s">
        <v>14</v>
      </c>
      <c r="E1089" s="6" t="s">
        <v>72</v>
      </c>
      <c r="F1089" s="67">
        <v>0.02</v>
      </c>
      <c r="G1089" s="67">
        <v>2.5358983848622452E-2</v>
      </c>
      <c r="H1089" s="67">
        <v>3.9999999999999994E-2</v>
      </c>
      <c r="I1089" s="67">
        <v>5.9999999999999984E-2</v>
      </c>
      <c r="J1089" s="67">
        <v>7.9999999999999988E-2</v>
      </c>
      <c r="K1089" s="67">
        <v>9.4641016151377558E-2</v>
      </c>
      <c r="L1089" s="67">
        <v>0.1</v>
      </c>
      <c r="M1089" s="138" t="str">
        <f t="shared" si="16"/>
        <v>Système d'élevage-Porcins-Porc engraissement conventionnel amélioré-%-S1</v>
      </c>
      <c r="N1089">
        <f>MATCH(M1089,'[1]Données Agriculture'!$M:$M,FALSE)</f>
        <v>2438</v>
      </c>
      <c r="O1089" s="139"/>
      <c r="P1089" s="109"/>
      <c r="Q1089" s="109"/>
      <c r="R1089" s="109"/>
      <c r="S1089" s="109"/>
      <c r="T1089" s="109"/>
      <c r="U1089" s="109"/>
      <c r="V1089" s="109"/>
      <c r="W1089" s="109"/>
      <c r="X1089" s="109"/>
      <c r="Y1089" s="109"/>
      <c r="Z1089" s="109"/>
    </row>
    <row r="1090" spans="1:26" ht="14.25">
      <c r="A1090" s="110" t="s">
        <v>143</v>
      </c>
      <c r="B1090" s="110" t="s">
        <v>172</v>
      </c>
      <c r="C1090" s="147" t="s">
        <v>177</v>
      </c>
      <c r="D1090" s="175" t="s">
        <v>14</v>
      </c>
      <c r="E1090" s="6" t="s">
        <v>72</v>
      </c>
      <c r="F1090" s="67">
        <v>1E-3</v>
      </c>
      <c r="G1090" s="67">
        <v>3.9474411167423487E-3</v>
      </c>
      <c r="H1090" s="67">
        <v>1.2E-2</v>
      </c>
      <c r="I1090" s="67">
        <v>2.2999999999999996E-2</v>
      </c>
      <c r="J1090" s="67">
        <v>3.4000000000000002E-2</v>
      </c>
      <c r="K1090" s="67">
        <v>4.2052558883257658E-2</v>
      </c>
      <c r="L1090" s="67">
        <v>4.5000000000000005E-2</v>
      </c>
      <c r="M1090" s="138" t="str">
        <f t="shared" ref="M1090:M1153" si="17">A1090&amp;"-"&amp;B1090&amp;"-"&amp;C1090&amp;"-"&amp;D1090&amp;"-"&amp;E1090</f>
        <v>Système d'élevage-Porcins-Porc extensif lourd (type porc noir gascon)-%-S1</v>
      </c>
      <c r="N1090">
        <f>MATCH(M1090,'[1]Données Agriculture'!$M:$M,FALSE)</f>
        <v>2443</v>
      </c>
      <c r="O1090" s="139"/>
    </row>
    <row r="1091" spans="1:26" ht="14.25">
      <c r="A1091" s="110" t="s">
        <v>143</v>
      </c>
      <c r="B1091" s="110" t="s">
        <v>159</v>
      </c>
      <c r="C1091" s="147" t="s">
        <v>164</v>
      </c>
      <c r="D1091" s="175" t="s">
        <v>14</v>
      </c>
      <c r="E1091" s="6" t="s">
        <v>72</v>
      </c>
      <c r="F1091" s="67">
        <v>7.0000000000000007E-2</v>
      </c>
      <c r="G1091" s="67">
        <v>0.12559945742945794</v>
      </c>
      <c r="H1091" s="67">
        <v>0.27749999999999997</v>
      </c>
      <c r="I1091" s="67">
        <v>0.48499999999999993</v>
      </c>
      <c r="J1091" s="67">
        <v>0.69249999999999989</v>
      </c>
      <c r="K1091" s="67">
        <v>0.84440054257054209</v>
      </c>
      <c r="L1091" s="67">
        <v>0.90000000000000013</v>
      </c>
      <c r="M1091" s="138" t="str">
        <f t="shared" si="17"/>
        <v>Système d'élevage-Poules Pondeuses-Poules bio-%-S1</v>
      </c>
      <c r="N1091">
        <f>MATCH(M1091,'[1]Données Agriculture'!$M:$M,FALSE)</f>
        <v>2448</v>
      </c>
      <c r="O1091" s="139"/>
      <c r="P1091" s="109"/>
      <c r="Q1091" s="109"/>
      <c r="R1091" s="109"/>
      <c r="S1091" s="109"/>
      <c r="T1091" s="109"/>
      <c r="U1091" s="109"/>
      <c r="V1091" s="109"/>
      <c r="W1091" s="109"/>
      <c r="X1091" s="109"/>
      <c r="Y1091" s="109"/>
      <c r="Z1091" s="109"/>
    </row>
    <row r="1092" spans="1:26" ht="14.25">
      <c r="A1092" s="110" t="s">
        <v>143</v>
      </c>
      <c r="B1092" s="110" t="s">
        <v>159</v>
      </c>
      <c r="C1092" s="147" t="s">
        <v>163</v>
      </c>
      <c r="D1092" s="175" t="s">
        <v>14</v>
      </c>
      <c r="E1092" s="6" t="s">
        <v>72</v>
      </c>
      <c r="F1092" s="67">
        <v>6.6666666666666666E-2</v>
      </c>
      <c r="G1092" s="67">
        <v>6.6666666666666666E-2</v>
      </c>
      <c r="H1092" s="67">
        <v>6.6666666666666666E-2</v>
      </c>
      <c r="I1092" s="67">
        <v>6.6666666666666666E-2</v>
      </c>
      <c r="J1092" s="67">
        <v>6.6666666666666666E-2</v>
      </c>
      <c r="K1092" s="67">
        <v>6.6666666666666666E-2</v>
      </c>
      <c r="L1092" s="67">
        <v>6.6666666666666666E-2</v>
      </c>
      <c r="M1092" s="138" t="str">
        <f t="shared" si="17"/>
        <v>Système d'élevage-Poules Pondeuses-Poules label-%-S1</v>
      </c>
      <c r="N1092">
        <f>MATCH(M1092,'[1]Données Agriculture'!$M:$M,FALSE)</f>
        <v>2453</v>
      </c>
      <c r="O1092" s="139"/>
    </row>
    <row r="1093" spans="1:26" ht="14.25">
      <c r="A1093" s="110" t="s">
        <v>143</v>
      </c>
      <c r="B1093" s="110" t="s">
        <v>159</v>
      </c>
      <c r="C1093" s="147" t="s">
        <v>162</v>
      </c>
      <c r="D1093" s="175" t="s">
        <v>14</v>
      </c>
      <c r="E1093" s="6" t="s">
        <v>72</v>
      </c>
      <c r="F1093" s="67">
        <v>3.3333333333333333E-2</v>
      </c>
      <c r="G1093" s="67">
        <v>3.3333333333333333E-2</v>
      </c>
      <c r="H1093" s="67">
        <v>3.3333333333333333E-2</v>
      </c>
      <c r="I1093" s="67">
        <v>3.3333333333333333E-2</v>
      </c>
      <c r="J1093" s="67">
        <v>3.3333333333333333E-2</v>
      </c>
      <c r="K1093" s="67">
        <v>3.3333333333333333E-2</v>
      </c>
      <c r="L1093" s="67">
        <v>3.3333333333333333E-2</v>
      </c>
      <c r="M1093" s="138" t="str">
        <f t="shared" si="17"/>
        <v>Système d'élevage-Poules Pondeuses-Poules plein air standard-%-S1</v>
      </c>
      <c r="N1093">
        <f>MATCH(M1093,'[1]Données Agriculture'!$M:$M,FALSE)</f>
        <v>2458</v>
      </c>
      <c r="O1093" s="139"/>
      <c r="P1093" s="66"/>
    </row>
    <row r="1094" spans="1:26" ht="14.25">
      <c r="A1094" s="110" t="s">
        <v>143</v>
      </c>
      <c r="B1094" s="110" t="s">
        <v>159</v>
      </c>
      <c r="C1094" s="147" t="s">
        <v>161</v>
      </c>
      <c r="D1094" s="175" t="s">
        <v>14</v>
      </c>
      <c r="E1094" s="6" t="s">
        <v>72</v>
      </c>
      <c r="F1094" s="67">
        <v>0</v>
      </c>
      <c r="G1094" s="67">
        <v>0</v>
      </c>
      <c r="H1094" s="67">
        <v>0</v>
      </c>
      <c r="I1094" s="67">
        <v>0</v>
      </c>
      <c r="J1094" s="67">
        <v>0</v>
      </c>
      <c r="K1094" s="67">
        <v>0</v>
      </c>
      <c r="L1094" s="67">
        <v>0</v>
      </c>
      <c r="M1094" s="138" t="str">
        <f t="shared" si="17"/>
        <v>Système d'élevage-Poules Pondeuses-Poules standard au sol-%-S1</v>
      </c>
      <c r="N1094">
        <f>MATCH(M1094,'[1]Données Agriculture'!$M:$M,FALSE)</f>
        <v>2463</v>
      </c>
      <c r="O1094" s="139"/>
    </row>
    <row r="1095" spans="1:26" ht="14.25">
      <c r="A1095" s="110" t="s">
        <v>143</v>
      </c>
      <c r="B1095" s="110" t="s">
        <v>159</v>
      </c>
      <c r="C1095" s="147" t="s">
        <v>160</v>
      </c>
      <c r="D1095" s="175" t="s">
        <v>14</v>
      </c>
      <c r="E1095" s="6" t="s">
        <v>72</v>
      </c>
      <c r="F1095" s="67">
        <v>0.83</v>
      </c>
      <c r="G1095" s="67">
        <v>0.77440054257054203</v>
      </c>
      <c r="H1095" s="67">
        <v>0.62250000000000005</v>
      </c>
      <c r="I1095" s="67">
        <v>0.41500000000000009</v>
      </c>
      <c r="J1095" s="67">
        <v>0.20750000000000013</v>
      </c>
      <c r="K1095" s="67">
        <v>5.5599457429457932E-2</v>
      </c>
      <c r="L1095" s="67">
        <v>0</v>
      </c>
      <c r="M1095" s="138" t="str">
        <f t="shared" si="17"/>
        <v>Système d'élevage-Poules Pondeuses-Poules standard en cage-%-S1</v>
      </c>
      <c r="N1095">
        <f>MATCH(M1095,'[1]Données Agriculture'!$M:$M,FALSE)</f>
        <v>2468</v>
      </c>
      <c r="O1095" s="139"/>
      <c r="P1095" s="109"/>
    </row>
    <row r="1096" spans="1:26" ht="14.25">
      <c r="A1096" s="110" t="s">
        <v>143</v>
      </c>
      <c r="B1096" s="110" t="s">
        <v>166</v>
      </c>
      <c r="C1096" s="147" t="s">
        <v>170</v>
      </c>
      <c r="D1096" s="175" t="s">
        <v>14</v>
      </c>
      <c r="E1096" s="6" t="s">
        <v>72</v>
      </c>
      <c r="F1096" s="67">
        <v>7.0000000000000007E-2</v>
      </c>
      <c r="G1096" s="67">
        <v>0.12559945742945794</v>
      </c>
      <c r="H1096" s="67">
        <v>0.27749999999999997</v>
      </c>
      <c r="I1096" s="67">
        <v>0.48499999999999993</v>
      </c>
      <c r="J1096" s="67">
        <v>0.69249999999999989</v>
      </c>
      <c r="K1096" s="67">
        <v>0.84440054257054209</v>
      </c>
      <c r="L1096" s="67">
        <v>0.90000000000000013</v>
      </c>
      <c r="M1096" s="138" t="str">
        <f t="shared" si="17"/>
        <v>Système d'élevage-Poulets de Chair-Poulet AB-%-S1</v>
      </c>
      <c r="N1096">
        <f>MATCH(M1096,'[1]Données Agriculture'!$M:$M,FALSE)</f>
        <v>2473</v>
      </c>
      <c r="O1096" s="139"/>
    </row>
    <row r="1097" spans="1:26" ht="14.25">
      <c r="A1097" s="110" t="s">
        <v>143</v>
      </c>
      <c r="B1097" s="110" t="s">
        <v>166</v>
      </c>
      <c r="C1097" s="147" t="s">
        <v>168</v>
      </c>
      <c r="D1097" s="175" t="s">
        <v>14</v>
      </c>
      <c r="E1097" s="6" t="s">
        <v>72</v>
      </c>
      <c r="F1097" s="67">
        <v>0.1</v>
      </c>
      <c r="G1097" s="67">
        <v>9.3301270189221935E-2</v>
      </c>
      <c r="H1097" s="67">
        <v>7.5000000000000011E-2</v>
      </c>
      <c r="I1097" s="67">
        <v>5.0000000000000017E-2</v>
      </c>
      <c r="J1097" s="67">
        <v>2.5000000000000008E-2</v>
      </c>
      <c r="K1097" s="67">
        <v>6.6987298107780563E-3</v>
      </c>
      <c r="L1097" s="67">
        <v>0</v>
      </c>
      <c r="M1097" s="138" t="str">
        <f t="shared" si="17"/>
        <v>Système d'élevage-Poulets de Chair-Poulet certifié-%-S1</v>
      </c>
      <c r="N1097">
        <f>MATCH(M1097,'[1]Données Agriculture'!$M:$M,FALSE)</f>
        <v>2478</v>
      </c>
      <c r="O1097" s="139"/>
    </row>
    <row r="1098" spans="1:26" ht="14.25">
      <c r="A1098" s="110" t="s">
        <v>143</v>
      </c>
      <c r="B1098" s="110" t="s">
        <v>166</v>
      </c>
      <c r="C1098" s="147" t="s">
        <v>171</v>
      </c>
      <c r="D1098" s="175" t="s">
        <v>14</v>
      </c>
      <c r="E1098" s="6" t="s">
        <v>72</v>
      </c>
      <c r="F1098" s="67">
        <v>0.3</v>
      </c>
      <c r="G1098" s="67">
        <v>0.27990381056766578</v>
      </c>
      <c r="H1098" s="67">
        <v>0.22500000000000001</v>
      </c>
      <c r="I1098" s="67">
        <v>0.15000000000000005</v>
      </c>
      <c r="J1098" s="67">
        <v>7.5000000000000039E-2</v>
      </c>
      <c r="K1098" s="67">
        <v>2.0096189432334155E-2</v>
      </c>
      <c r="L1098" s="67">
        <v>0</v>
      </c>
      <c r="M1098" s="138" t="str">
        <f t="shared" si="17"/>
        <v>Système d'élevage-Poulets de Chair-Poulet Export-%-S1</v>
      </c>
      <c r="N1098">
        <f>MATCH(M1098,'[1]Données Agriculture'!$M:$M,FALSE)</f>
        <v>2483</v>
      </c>
      <c r="O1098" s="139"/>
      <c r="P1098" s="66"/>
      <c r="Q1098" s="66"/>
      <c r="R1098" s="66"/>
      <c r="S1098" s="66"/>
      <c r="T1098" s="66"/>
      <c r="U1098" s="66"/>
      <c r="V1098" s="66"/>
      <c r="W1098" s="66"/>
      <c r="X1098" s="66"/>
      <c r="Y1098" s="66"/>
      <c r="Z1098" s="66"/>
    </row>
    <row r="1099" spans="1:26" ht="14.25">
      <c r="A1099" s="110" t="s">
        <v>143</v>
      </c>
      <c r="B1099" s="110" t="s">
        <v>166</v>
      </c>
      <c r="C1099" s="147" t="s">
        <v>169</v>
      </c>
      <c r="D1099" s="175" t="s">
        <v>14</v>
      </c>
      <c r="E1099" s="6" t="s">
        <v>72</v>
      </c>
      <c r="F1099" s="67">
        <v>0.15</v>
      </c>
      <c r="G1099" s="67">
        <v>0.14665063509461096</v>
      </c>
      <c r="H1099" s="67">
        <v>0.13750000000000001</v>
      </c>
      <c r="I1099" s="67">
        <v>0.125</v>
      </c>
      <c r="J1099" s="67">
        <v>0.11250000000000002</v>
      </c>
      <c r="K1099" s="67">
        <v>0.10334936490538904</v>
      </c>
      <c r="L1099" s="67">
        <v>0.1</v>
      </c>
      <c r="M1099" s="138" t="str">
        <f t="shared" si="17"/>
        <v>Système d'élevage-Poulets de Chair-Poulet label-%-S1</v>
      </c>
      <c r="N1099">
        <f>MATCH(M1099,'[1]Données Agriculture'!$M:$M,FALSE)</f>
        <v>2488</v>
      </c>
      <c r="O1099" s="139"/>
    </row>
    <row r="1100" spans="1:26" ht="14.25">
      <c r="A1100" s="110" t="s">
        <v>143</v>
      </c>
      <c r="B1100" s="110" t="s">
        <v>166</v>
      </c>
      <c r="C1100" s="147" t="s">
        <v>167</v>
      </c>
      <c r="D1100" s="175" t="s">
        <v>14</v>
      </c>
      <c r="E1100" s="6" t="s">
        <v>72</v>
      </c>
      <c r="F1100" s="67">
        <v>0.38</v>
      </c>
      <c r="G1100" s="67">
        <v>0.35454482671904336</v>
      </c>
      <c r="H1100" s="67">
        <v>0.28500000000000003</v>
      </c>
      <c r="I1100" s="67">
        <v>0.19000000000000006</v>
      </c>
      <c r="J1100" s="67">
        <v>9.5000000000000029E-2</v>
      </c>
      <c r="K1100" s="67">
        <v>2.5455173280956644E-2</v>
      </c>
      <c r="L1100" s="67">
        <v>0</v>
      </c>
      <c r="M1100" s="138" t="str">
        <f t="shared" si="17"/>
        <v>Système d'élevage-Poulets de Chair-Poulet standard-%-S1</v>
      </c>
      <c r="N1100">
        <f>MATCH(M1100,'[1]Données Agriculture'!$M:$M,FALSE)</f>
        <v>2493</v>
      </c>
      <c r="O1100" s="139"/>
      <c r="P1100" s="109"/>
      <c r="Q1100" s="109"/>
      <c r="R1100" s="109"/>
      <c r="S1100" s="109"/>
      <c r="T1100" s="109"/>
      <c r="U1100" s="109"/>
      <c r="V1100" s="109"/>
      <c r="W1100" s="109"/>
      <c r="X1100" s="109"/>
      <c r="Y1100" s="109"/>
      <c r="Z1100" s="109"/>
    </row>
    <row r="1101" spans="1:26" ht="14.25">
      <c r="A1101" s="110" t="s">
        <v>143</v>
      </c>
      <c r="B1101" s="110" t="s">
        <v>183</v>
      </c>
      <c r="C1101" s="151" t="s">
        <v>188</v>
      </c>
      <c r="D1101" s="175" t="s">
        <v>635</v>
      </c>
      <c r="E1101" s="6" t="s">
        <v>72</v>
      </c>
      <c r="F1101" s="9">
        <v>8.6769274745818379</v>
      </c>
      <c r="G1101" s="9">
        <v>8.6650798394139272</v>
      </c>
      <c r="H1101" s="9">
        <v>8.632711498185655</v>
      </c>
      <c r="I1101" s="9">
        <v>8.5884955217894756</v>
      </c>
      <c r="J1101" s="9">
        <v>8.5442795453932945</v>
      </c>
      <c r="K1101" s="9">
        <v>8.511911204165024</v>
      </c>
      <c r="L1101" s="9">
        <v>8.5000635689971116</v>
      </c>
      <c r="M1101" s="138" t="str">
        <f t="shared" si="17"/>
        <v>Système d'élevage-Productivité animale-Alimentation vaches allaitantes-kg MS (fourrages + concentrés) / vache présente*-S1</v>
      </c>
      <c r="N1101">
        <f>MATCH(M1101,'[1]Données Agriculture'!$M:$M,FALSE)</f>
        <v>2498</v>
      </c>
      <c r="O1101" s="139"/>
    </row>
    <row r="1102" spans="1:26" ht="14.25">
      <c r="A1102" s="110" t="s">
        <v>143</v>
      </c>
      <c r="B1102" s="110" t="s">
        <v>183</v>
      </c>
      <c r="C1102" s="151" t="s">
        <v>186</v>
      </c>
      <c r="D1102" s="175" t="s">
        <v>187</v>
      </c>
      <c r="E1102" s="6" t="s">
        <v>72</v>
      </c>
      <c r="F1102" s="9">
        <v>11.386722973139035</v>
      </c>
      <c r="G1102" s="9">
        <v>11.337882534088653</v>
      </c>
      <c r="H1102" s="9">
        <v>11.204447973139038</v>
      </c>
      <c r="I1102" s="9">
        <v>11.022172973139035</v>
      </c>
      <c r="J1102" s="9">
        <v>10.839897973139038</v>
      </c>
      <c r="K1102" s="9">
        <v>10.706463412189418</v>
      </c>
      <c r="L1102" s="9">
        <v>10.657622973139036</v>
      </c>
      <c r="M1102" s="138" t="str">
        <f t="shared" si="17"/>
        <v>Système d'élevage-Productivité animale-Alimentation vaches laitières-kg MS (fourrages + concentrés) / vache présente et par an-S1</v>
      </c>
      <c r="N1102">
        <f>MATCH(M1102,'[1]Données Agriculture'!$M:$M,FALSE)</f>
        <v>2503</v>
      </c>
      <c r="O1102" s="139"/>
      <c r="P1102" s="66"/>
    </row>
    <row r="1103" spans="1:26" ht="14.25">
      <c r="A1103" s="110" t="s">
        <v>143</v>
      </c>
      <c r="B1103" s="110" t="s">
        <v>183</v>
      </c>
      <c r="C1103" s="151" t="s">
        <v>185</v>
      </c>
      <c r="D1103" s="175" t="s">
        <v>184</v>
      </c>
      <c r="E1103" s="6" t="s">
        <v>72</v>
      </c>
      <c r="F1103" s="9">
        <v>3.3893749999999994</v>
      </c>
      <c r="G1103" s="9">
        <v>3.4250457362423936</v>
      </c>
      <c r="H1103" s="9">
        <v>3.5225000000000009</v>
      </c>
      <c r="I1103" s="9">
        <v>3.6556250000000006</v>
      </c>
      <c r="J1103" s="9">
        <v>3.7887500000000003</v>
      </c>
      <c r="K1103" s="9">
        <v>3.8862042637576057</v>
      </c>
      <c r="L1103" s="9">
        <v>3.921875</v>
      </c>
      <c r="M1103" s="138" t="str">
        <f t="shared" si="17"/>
        <v>Système d'élevage-Productivité animale-Indice de consommation porc-kg grain/kg carcasse-S1</v>
      </c>
      <c r="N1103">
        <f>MATCH(M1103,'[1]Données Agriculture'!$M:$M,FALSE)</f>
        <v>2508</v>
      </c>
      <c r="O1103" s="139"/>
    </row>
    <row r="1104" spans="1:26" ht="14.25">
      <c r="A1104" s="110" t="s">
        <v>143</v>
      </c>
      <c r="B1104" s="110" t="s">
        <v>183</v>
      </c>
      <c r="C1104" s="151" t="s">
        <v>136</v>
      </c>
      <c r="D1104" s="175" t="s">
        <v>184</v>
      </c>
      <c r="E1104" s="6" t="s">
        <v>72</v>
      </c>
      <c r="F1104" s="9">
        <v>2.9588235294117644</v>
      </c>
      <c r="G1104" s="9">
        <v>3.083735138236273</v>
      </c>
      <c r="H1104" s="9">
        <v>3.4250000000000003</v>
      </c>
      <c r="I1104" s="9">
        <v>3.8911764705882348</v>
      </c>
      <c r="J1104" s="9">
        <v>4.3573529411764707</v>
      </c>
      <c r="K1104" s="9">
        <v>4.6986178029401957</v>
      </c>
      <c r="L1104" s="9">
        <v>4.8235294117647065</v>
      </c>
      <c r="M1104" s="138" t="str">
        <f t="shared" si="17"/>
        <v>Système d'élevage-Productivité animale-Indice de consommation poulet de chair-kg grain/kg carcasse-S1</v>
      </c>
      <c r="N1104">
        <f>MATCH(M1104,'[1]Données Agriculture'!$M:$M,FALSE)</f>
        <v>2513</v>
      </c>
      <c r="O1104" s="139"/>
    </row>
    <row r="1105" spans="1:26" ht="14.25">
      <c r="A1105" s="110" t="s">
        <v>367</v>
      </c>
      <c r="B1105" s="110" t="s">
        <v>383</v>
      </c>
      <c r="C1105" s="147" t="s">
        <v>389</v>
      </c>
      <c r="D1105" s="175" t="s">
        <v>342</v>
      </c>
      <c r="E1105" s="6" t="s">
        <v>72</v>
      </c>
      <c r="F1105" s="8">
        <v>5043.381034520221</v>
      </c>
      <c r="G1105" s="8">
        <v>7261.4751964354818</v>
      </c>
      <c r="H1105" s="8">
        <v>12593.655068620019</v>
      </c>
      <c r="I1105" s="8">
        <v>18238.712307397469</v>
      </c>
      <c r="J1105" s="8">
        <v>22122.446500775492</v>
      </c>
      <c r="K1105" s="8">
        <v>23931.980282161167</v>
      </c>
      <c r="L1105" s="8">
        <v>24388.751398676999</v>
      </c>
      <c r="M1105" s="138" t="str">
        <f t="shared" si="17"/>
        <v>Usages Non alimentaires biomasse-Autres usages-Cultures intermédiaires laissées au champ-kt MS-S1</v>
      </c>
      <c r="N1105">
        <f>MATCH(M1105,'[1]Données Agriculture'!$M:$M,FALSE)</f>
        <v>2518</v>
      </c>
      <c r="O1105" s="139"/>
    </row>
    <row r="1106" spans="1:26" ht="14.25">
      <c r="A1106" s="110" t="s">
        <v>367</v>
      </c>
      <c r="B1106" s="110" t="s">
        <v>383</v>
      </c>
      <c r="C1106" s="147" t="s">
        <v>388</v>
      </c>
      <c r="D1106" s="175" t="s">
        <v>342</v>
      </c>
      <c r="E1106" s="6" t="s">
        <v>72</v>
      </c>
      <c r="F1106" s="8">
        <v>65746.304737634477</v>
      </c>
      <c r="G1106" s="8">
        <v>64794.923799209158</v>
      </c>
      <c r="H1106" s="8">
        <v>61826.941506416857</v>
      </c>
      <c r="I1106" s="8">
        <v>57350.142344069114</v>
      </c>
      <c r="J1106" s="8">
        <v>52552.242572442308</v>
      </c>
      <c r="K1106" s="8">
        <v>48879.063139274716</v>
      </c>
      <c r="L1106" s="8">
        <v>47498.056377502624</v>
      </c>
      <c r="M1106" s="138" t="str">
        <f t="shared" si="17"/>
        <v>Usages Non alimentaires biomasse-Autres usages-Résidus de culture laissés au champ-kt MS-S1</v>
      </c>
      <c r="N1106">
        <f>MATCH(M1106,'[1]Données Agriculture'!$M:$M,FALSE)</f>
        <v>2523</v>
      </c>
      <c r="O1106" s="139"/>
    </row>
    <row r="1107" spans="1:26" ht="14.25">
      <c r="A1107" s="110" t="s">
        <v>367</v>
      </c>
      <c r="B1107" s="110" t="s">
        <v>383</v>
      </c>
      <c r="C1107" s="147" t="s">
        <v>386</v>
      </c>
      <c r="D1107" s="175" t="s">
        <v>342</v>
      </c>
      <c r="E1107" s="6" t="s">
        <v>72</v>
      </c>
      <c r="F1107" s="8">
        <v>833.20856386785977</v>
      </c>
      <c r="G1107" s="8">
        <v>818.45313542668896</v>
      </c>
      <c r="H1107" s="8">
        <v>777.97520514500752</v>
      </c>
      <c r="I1107" s="8">
        <v>722.29010156716379</v>
      </c>
      <c r="J1107" s="8">
        <v>666.15325313432868</v>
      </c>
      <c r="K1107" s="8">
        <v>624.7718331426646</v>
      </c>
      <c r="L1107" s="8">
        <v>609.56465984650231</v>
      </c>
      <c r="M1107" s="138" t="str">
        <f t="shared" si="17"/>
        <v>Usages Non alimentaires biomasse-Autres usages-Résidus de culture utilisés comme matériau-kt MS-S1</v>
      </c>
      <c r="N1107">
        <f>MATCH(M1107,'[1]Données Agriculture'!$M:$M,FALSE)</f>
        <v>2528</v>
      </c>
      <c r="O1107" s="139"/>
      <c r="P1107" s="66"/>
      <c r="Q1107" s="66"/>
      <c r="R1107" s="66"/>
      <c r="S1107" s="66"/>
      <c r="T1107" s="66"/>
      <c r="U1107" s="66"/>
      <c r="V1107" s="66"/>
      <c r="W1107" s="66"/>
      <c r="X1107" s="66"/>
      <c r="Y1107" s="66"/>
      <c r="Z1107" s="66"/>
    </row>
    <row r="1108" spans="1:26" ht="14.25">
      <c r="A1108" s="110" t="s">
        <v>367</v>
      </c>
      <c r="B1108" s="110" t="s">
        <v>383</v>
      </c>
      <c r="C1108" s="147" t="s">
        <v>385</v>
      </c>
      <c r="D1108" s="175" t="s">
        <v>342</v>
      </c>
      <c r="E1108" s="6" t="s">
        <v>72</v>
      </c>
      <c r="F1108" s="8">
        <v>0</v>
      </c>
      <c r="G1108" s="8">
        <v>0</v>
      </c>
      <c r="H1108" s="8">
        <v>0</v>
      </c>
      <c r="I1108" s="8">
        <v>0</v>
      </c>
      <c r="J1108" s="8">
        <v>0</v>
      </c>
      <c r="K1108" s="8">
        <v>0</v>
      </c>
      <c r="L1108" s="8">
        <v>0</v>
      </c>
      <c r="M1108" s="138" t="str">
        <f t="shared" si="17"/>
        <v>Usages Non alimentaires biomasse-Autres usages-Résidus de culture utilisés en carburant 2G-kt MS-S1</v>
      </c>
      <c r="N1108">
        <f>MATCH(M1108,'[1]Données Agriculture'!$M:$M,FALSE)</f>
        <v>2533</v>
      </c>
      <c r="O1108" s="139"/>
    </row>
    <row r="1109" spans="1:26" ht="14.25">
      <c r="A1109" s="110" t="s">
        <v>367</v>
      </c>
      <c r="B1109" s="110" t="s">
        <v>383</v>
      </c>
      <c r="C1109" s="147" t="s">
        <v>384</v>
      </c>
      <c r="D1109" s="175" t="s">
        <v>342</v>
      </c>
      <c r="E1109" s="6" t="s">
        <v>72</v>
      </c>
      <c r="F1109" s="8">
        <v>0</v>
      </c>
      <c r="G1109" s="8">
        <v>54.181326602769822</v>
      </c>
      <c r="H1109" s="8">
        <v>259.07016609349097</v>
      </c>
      <c r="I1109" s="8">
        <v>576.43057452333676</v>
      </c>
      <c r="J1109" s="8">
        <v>901.10986816252591</v>
      </c>
      <c r="K1109" s="8">
        <v>1134.2230532962269</v>
      </c>
      <c r="L1109" s="8">
        <v>1219.1293196930046</v>
      </c>
      <c r="M1109" s="138" t="str">
        <f t="shared" si="17"/>
        <v>Usages Non alimentaires biomasse-Autres usages-Résidus de culture utilisés en combustion-kt MS-S1</v>
      </c>
      <c r="N1109">
        <f>MATCH(M1109,'[1]Données Agriculture'!$M:$M,FALSE)</f>
        <v>2538</v>
      </c>
      <c r="O1109" s="139"/>
      <c r="P1109" s="109"/>
    </row>
    <row r="1110" spans="1:26" ht="14.25">
      <c r="A1110" s="110" t="s">
        <v>367</v>
      </c>
      <c r="B1110" s="110" t="s">
        <v>383</v>
      </c>
      <c r="C1110" s="147" t="s">
        <v>387</v>
      </c>
      <c r="D1110" s="175" t="s">
        <v>342</v>
      </c>
      <c r="E1110" s="6" t="s">
        <v>72</v>
      </c>
      <c r="F1110" s="8">
        <v>16135.817036535465</v>
      </c>
      <c r="G1110" s="8">
        <v>15385.915157848862</v>
      </c>
      <c r="H1110" s="8">
        <v>13426.00555374445</v>
      </c>
      <c r="I1110" s="8">
        <v>10958.965278197555</v>
      </c>
      <c r="J1110" s="8">
        <v>8734.6962098947606</v>
      </c>
      <c r="K1110" s="8">
        <v>7260.3290202785738</v>
      </c>
      <c r="L1110" s="8">
        <v>6753.1983488360775</v>
      </c>
      <c r="M1110" s="138" t="str">
        <f t="shared" si="17"/>
        <v>Usages Non alimentaires biomasse-Autres usages-Résidus de culture utilisés en litière-kt MS-S1</v>
      </c>
      <c r="N1110">
        <f>MATCH(M1110,'[1]Données Agriculture'!$M:$M,FALSE)</f>
        <v>2543</v>
      </c>
      <c r="O1110" s="139"/>
    </row>
    <row r="1111" spans="1:26" ht="14.25">
      <c r="A1111" s="110" t="s">
        <v>367</v>
      </c>
      <c r="B1111" s="110" t="s">
        <v>390</v>
      </c>
      <c r="C1111" s="147" t="s">
        <v>399</v>
      </c>
      <c r="D1111" s="175" t="s">
        <v>180</v>
      </c>
      <c r="E1111" s="6" t="s">
        <v>72</v>
      </c>
      <c r="F1111" s="8">
        <v>213.89565437089439</v>
      </c>
      <c r="G1111" s="8">
        <v>199.60318313750074</v>
      </c>
      <c r="H1111" s="8">
        <v>160.55542556215261</v>
      </c>
      <c r="I1111" s="8">
        <v>107.21519675341085</v>
      </c>
      <c r="J1111" s="8">
        <v>53.874967944669038</v>
      </c>
      <c r="K1111" s="8">
        <v>14.827210369320881</v>
      </c>
      <c r="L1111" s="8">
        <v>0.53473913592722511</v>
      </c>
      <c r="M1111" s="138" t="str">
        <f t="shared" si="17"/>
        <v>Usages Non alimentaires biomasse-Biocarburants-Autres huiles utilisées en production de biocarburant-kt-S1</v>
      </c>
      <c r="N1111">
        <f>MATCH(M1111,'[1]Données Agriculture'!$M:$M,FALSE)</f>
        <v>2548</v>
      </c>
      <c r="O1111" s="139"/>
      <c r="P1111" s="109"/>
    </row>
    <row r="1112" spans="1:26" ht="14.25">
      <c r="A1112" s="110" t="s">
        <v>367</v>
      </c>
      <c r="B1112" s="110" t="s">
        <v>390</v>
      </c>
      <c r="C1112" s="147" t="s">
        <v>401</v>
      </c>
      <c r="D1112" s="175" t="s">
        <v>180</v>
      </c>
      <c r="E1112" s="6" t="s">
        <v>72</v>
      </c>
      <c r="F1112" s="8">
        <v>8672.189678153145</v>
      </c>
      <c r="G1112" s="8">
        <v>8672.189678153145</v>
      </c>
      <c r="H1112" s="8">
        <v>8672.189678153145</v>
      </c>
      <c r="I1112" s="8">
        <v>8672.189678153145</v>
      </c>
      <c r="J1112" s="8">
        <v>8672.189678153145</v>
      </c>
      <c r="K1112" s="8">
        <v>8672.189678153145</v>
      </c>
      <c r="L1112" s="8">
        <v>8672.189678153145</v>
      </c>
      <c r="M1112" s="138" t="str">
        <f t="shared" si="17"/>
        <v>Usages Non alimentaires biomasse-Biocarburants-Betterave utilisée en production d'éthanol-kt-S1</v>
      </c>
      <c r="N1112">
        <f>MATCH(M1112,'[1]Données Agriculture'!$M:$M,FALSE)</f>
        <v>2553</v>
      </c>
      <c r="O1112" s="139"/>
    </row>
    <row r="1113" spans="1:26" ht="14.25">
      <c r="A1113" s="110" t="s">
        <v>367</v>
      </c>
      <c r="B1113" s="110" t="s">
        <v>390</v>
      </c>
      <c r="C1113" s="147" t="s">
        <v>391</v>
      </c>
      <c r="D1113" s="175" t="s">
        <v>180</v>
      </c>
      <c r="E1113" s="6" t="s">
        <v>72</v>
      </c>
      <c r="F1113" s="8">
        <v>2327.6880034479682</v>
      </c>
      <c r="G1113" s="8">
        <v>2327.6880034479682</v>
      </c>
      <c r="H1113" s="8">
        <v>2327.6880034479682</v>
      </c>
      <c r="I1113" s="8">
        <v>2327.6880034479682</v>
      </c>
      <c r="J1113" s="8">
        <v>2327.6880034479682</v>
      </c>
      <c r="K1113" s="8">
        <v>2327.6880034479682</v>
      </c>
      <c r="L1113" s="8">
        <v>2327.6880034479682</v>
      </c>
      <c r="M1113" s="138" t="str">
        <f t="shared" si="17"/>
        <v>Usages Non alimentaires biomasse-Biocarburants-Blé utilisé en production d'éthanol-kt-S1</v>
      </c>
      <c r="N1113">
        <f>MATCH(M1113,'[1]Données Agriculture'!$M:$M,FALSE)</f>
        <v>2558</v>
      </c>
      <c r="O1113" s="139"/>
    </row>
    <row r="1114" spans="1:26" ht="14.25">
      <c r="A1114" s="110" t="s">
        <v>367</v>
      </c>
      <c r="B1114" s="110" t="s">
        <v>390</v>
      </c>
      <c r="C1114" s="147" t="s">
        <v>396</v>
      </c>
      <c r="D1114" s="175" t="s">
        <v>180</v>
      </c>
      <c r="E1114" s="6" t="s">
        <v>72</v>
      </c>
      <c r="F1114" s="8">
        <v>1319.7652230776089</v>
      </c>
      <c r="G1114" s="8">
        <v>1319.7652230776089</v>
      </c>
      <c r="H1114" s="8">
        <v>1319.7652230776089</v>
      </c>
      <c r="I1114" s="8">
        <v>1319.7652230776089</v>
      </c>
      <c r="J1114" s="8">
        <v>1319.7652230776089</v>
      </c>
      <c r="K1114" s="8">
        <v>1319.7652230776089</v>
      </c>
      <c r="L1114" s="8">
        <v>1319.7652230776089</v>
      </c>
      <c r="M1114" s="138" t="str">
        <f t="shared" si="17"/>
        <v>Usages Non alimentaires biomasse-Biocarburants-Huile de colza utilisée en production de biocarburant-kt-S1</v>
      </c>
      <c r="N1114">
        <f>MATCH(M1114,'[1]Données Agriculture'!$M:$M,FALSE)</f>
        <v>2563</v>
      </c>
      <c r="O1114" s="139"/>
      <c r="P1114" s="109"/>
      <c r="Q1114" s="109"/>
      <c r="R1114" s="109"/>
      <c r="S1114" s="109"/>
      <c r="T1114" s="109"/>
      <c r="U1114" s="109"/>
      <c r="V1114" s="109"/>
      <c r="W1114" s="109"/>
      <c r="X1114" s="109"/>
      <c r="Y1114" s="109"/>
      <c r="Z1114" s="109"/>
    </row>
    <row r="1115" spans="1:26" ht="14.25">
      <c r="A1115" s="110" t="s">
        <v>367</v>
      </c>
      <c r="B1115" s="110" t="s">
        <v>390</v>
      </c>
      <c r="C1115" s="147" t="s">
        <v>398</v>
      </c>
      <c r="D1115" s="175" t="s">
        <v>180</v>
      </c>
      <c r="E1115" s="6" t="s">
        <v>72</v>
      </c>
      <c r="F1115" s="8">
        <v>256.67478524507328</v>
      </c>
      <c r="G1115" s="8">
        <v>239.52381976500089</v>
      </c>
      <c r="H1115" s="8">
        <v>192.66651067458315</v>
      </c>
      <c r="I1115" s="8">
        <v>128.65823610409305</v>
      </c>
      <c r="J1115" s="8">
        <v>64.649961533602891</v>
      </c>
      <c r="K1115" s="8">
        <v>17.792652443185091</v>
      </c>
      <c r="L1115" s="8">
        <v>0.64168696311270423</v>
      </c>
      <c r="M1115" s="138" t="str">
        <f t="shared" si="17"/>
        <v>Usages Non alimentaires biomasse-Biocarburants-Huile de palme utilisée en production de biocarburant-kt-S1</v>
      </c>
      <c r="N1115">
        <f>MATCH(M1115,'[1]Données Agriculture'!$M:$M,FALSE)</f>
        <v>2568</v>
      </c>
      <c r="O1115" s="139"/>
    </row>
    <row r="1116" spans="1:26" ht="14.25">
      <c r="A1116" s="110" t="s">
        <v>367</v>
      </c>
      <c r="B1116" s="110" t="s">
        <v>390</v>
      </c>
      <c r="C1116" s="147" t="s">
        <v>397</v>
      </c>
      <c r="D1116" s="175" t="s">
        <v>180</v>
      </c>
      <c r="E1116" s="6" t="s">
        <v>72</v>
      </c>
      <c r="F1116" s="8">
        <v>0</v>
      </c>
      <c r="G1116" s="8">
        <v>0</v>
      </c>
      <c r="H1116" s="8">
        <v>0</v>
      </c>
      <c r="I1116" s="8">
        <v>0</v>
      </c>
      <c r="J1116" s="8">
        <v>0</v>
      </c>
      <c r="K1116" s="8">
        <v>0</v>
      </c>
      <c r="L1116" s="8">
        <v>0</v>
      </c>
      <c r="M1116" s="138" t="str">
        <f t="shared" si="17"/>
        <v>Usages Non alimentaires biomasse-Biocarburants-Huile de palmiste utilisée en production de biocarburant-kt-S1</v>
      </c>
      <c r="N1116">
        <f>MATCH(M1116,'[1]Données Agriculture'!$M:$M,FALSE)</f>
        <v>2573</v>
      </c>
      <c r="O1116" s="139"/>
      <c r="P1116" s="109"/>
      <c r="Q1116" s="109"/>
      <c r="R1116" s="109"/>
      <c r="S1116" s="109"/>
      <c r="T1116" s="109"/>
      <c r="U1116" s="109"/>
      <c r="V1116" s="109"/>
      <c r="W1116" s="109"/>
      <c r="X1116" s="109"/>
      <c r="Y1116" s="109"/>
      <c r="Z1116" s="109"/>
    </row>
    <row r="1117" spans="1:26" ht="14.25">
      <c r="A1117" s="110" t="s">
        <v>367</v>
      </c>
      <c r="B1117" s="110" t="s">
        <v>390</v>
      </c>
      <c r="C1117" s="147" t="s">
        <v>394</v>
      </c>
      <c r="D1117" s="175" t="s">
        <v>180</v>
      </c>
      <c r="E1117" s="6" t="s">
        <v>72</v>
      </c>
      <c r="F1117" s="8">
        <v>0</v>
      </c>
      <c r="G1117" s="8">
        <v>0</v>
      </c>
      <c r="H1117" s="8">
        <v>0</v>
      </c>
      <c r="I1117" s="8">
        <v>0</v>
      </c>
      <c r="J1117" s="8">
        <v>0</v>
      </c>
      <c r="K1117" s="8">
        <v>0</v>
      </c>
      <c r="L1117" s="8">
        <v>0</v>
      </c>
      <c r="M1117" s="138" t="str">
        <f t="shared" si="17"/>
        <v>Usages Non alimentaires biomasse-Biocarburants-Huile de soja utilisée en production de biocarburant-kt-S1</v>
      </c>
      <c r="N1117">
        <f>MATCH(M1117,'[1]Données Agriculture'!$M:$M,FALSE)</f>
        <v>2578</v>
      </c>
      <c r="O1117" s="139"/>
    </row>
    <row r="1118" spans="1:26" ht="14.25">
      <c r="A1118" s="110" t="s">
        <v>367</v>
      </c>
      <c r="B1118" s="110" t="s">
        <v>390</v>
      </c>
      <c r="C1118" s="147" t="s">
        <v>395</v>
      </c>
      <c r="D1118" s="175" t="s">
        <v>180</v>
      </c>
      <c r="E1118" s="6" t="s">
        <v>72</v>
      </c>
      <c r="F1118" s="8">
        <v>110.33531492435276</v>
      </c>
      <c r="G1118" s="8">
        <v>110.33531492435276</v>
      </c>
      <c r="H1118" s="8">
        <v>110.33531492435276</v>
      </c>
      <c r="I1118" s="8">
        <v>110.33531492435276</v>
      </c>
      <c r="J1118" s="8">
        <v>110.33531492435276</v>
      </c>
      <c r="K1118" s="8">
        <v>110.33531492435276</v>
      </c>
      <c r="L1118" s="8">
        <v>110.33531492435276</v>
      </c>
      <c r="M1118" s="138" t="str">
        <f t="shared" si="17"/>
        <v>Usages Non alimentaires biomasse-Biocarburants-Huile de tourneseol utilisée en production de biocarburant-kt-S1</v>
      </c>
      <c r="N1118">
        <f>MATCH(M1118,'[1]Données Agriculture'!$M:$M,FALSE)</f>
        <v>2583</v>
      </c>
      <c r="O1118" s="139"/>
      <c r="P1118" s="66"/>
    </row>
    <row r="1119" spans="1:26" ht="14.25">
      <c r="A1119" s="110" t="s">
        <v>367</v>
      </c>
      <c r="B1119" s="110" t="s">
        <v>390</v>
      </c>
      <c r="C1119" s="147" t="s">
        <v>392</v>
      </c>
      <c r="D1119" s="175" t="s">
        <v>180</v>
      </c>
      <c r="E1119" s="6" t="s">
        <v>72</v>
      </c>
      <c r="F1119" s="8">
        <v>224.25168831554853</v>
      </c>
      <c r="G1119" s="8">
        <v>224.25168831554853</v>
      </c>
      <c r="H1119" s="8">
        <v>224.25168831554853</v>
      </c>
      <c r="I1119" s="8">
        <v>224.25168831554853</v>
      </c>
      <c r="J1119" s="8">
        <v>224.25168831554853</v>
      </c>
      <c r="K1119" s="8">
        <v>224.25168831554853</v>
      </c>
      <c r="L1119" s="8">
        <v>224.25168831554853</v>
      </c>
      <c r="M1119" s="138" t="str">
        <f t="shared" si="17"/>
        <v>Usages Non alimentaires biomasse-Biocarburants-Maïs utilisé en production d'éthanol-kt-S1</v>
      </c>
      <c r="N1119">
        <f>MATCH(M1119,'[1]Données Agriculture'!$M:$M,FALSE)</f>
        <v>2588</v>
      </c>
      <c r="O1119" s="139"/>
    </row>
    <row r="1120" spans="1:26" ht="14.25">
      <c r="A1120" s="110" t="s">
        <v>367</v>
      </c>
      <c r="B1120" s="110" t="s">
        <v>390</v>
      </c>
      <c r="C1120" s="147" t="s">
        <v>393</v>
      </c>
      <c r="D1120" s="175" t="s">
        <v>180</v>
      </c>
      <c r="E1120" s="6" t="s">
        <v>72</v>
      </c>
      <c r="F1120" s="8">
        <v>108.64157105489997</v>
      </c>
      <c r="G1120" s="8">
        <v>108.64157105489997</v>
      </c>
      <c r="H1120" s="8">
        <v>108.64157105489997</v>
      </c>
      <c r="I1120" s="8">
        <v>108.64157105489997</v>
      </c>
      <c r="J1120" s="8">
        <v>108.64157105489997</v>
      </c>
      <c r="K1120" s="8">
        <v>108.64157105489997</v>
      </c>
      <c r="L1120" s="8">
        <v>108.64157105489997</v>
      </c>
      <c r="M1120" s="138" t="str">
        <f t="shared" si="17"/>
        <v>Usages Non alimentaires biomasse-Biocarburants-Pomme de terre utilisée en production d'éthanol-kt-S1</v>
      </c>
      <c r="N1120">
        <f>MATCH(M1120,'[1]Données Agriculture'!$M:$M,FALSE)</f>
        <v>2593</v>
      </c>
      <c r="O1120" s="143"/>
      <c r="P1120" s="109"/>
    </row>
    <row r="1121" spans="1:26" ht="14.25">
      <c r="A1121" s="110" t="s">
        <v>367</v>
      </c>
      <c r="B1121" s="110" t="s">
        <v>390</v>
      </c>
      <c r="C1121" s="147" t="s">
        <v>400</v>
      </c>
      <c r="D1121" s="175" t="s">
        <v>180</v>
      </c>
      <c r="E1121" s="6" t="s">
        <v>72</v>
      </c>
      <c r="F1121" s="8">
        <v>1421.7283620552566</v>
      </c>
      <c r="G1121" s="8">
        <v>1421.7283620552566</v>
      </c>
      <c r="H1121" s="8">
        <v>1421.7283620552566</v>
      </c>
      <c r="I1121" s="8">
        <v>1421.7283620552566</v>
      </c>
      <c r="J1121" s="8">
        <v>1421.7283620552566</v>
      </c>
      <c r="K1121" s="8">
        <v>1421.7283620552566</v>
      </c>
      <c r="L1121" s="8">
        <v>1421.7283620552566</v>
      </c>
      <c r="M1121" s="138" t="str">
        <f t="shared" si="17"/>
        <v>Usages Non alimentaires biomasse-Biocarburants-Sucre utilisé en production d'éthanol-kt-S1</v>
      </c>
      <c r="N1121">
        <f>MATCH(M1121,'[1]Données Agriculture'!$M:$M,FALSE)</f>
        <v>2598</v>
      </c>
      <c r="O1121" s="140"/>
    </row>
    <row r="1122" spans="1:26" ht="14.25">
      <c r="A1122" s="110" t="s">
        <v>367</v>
      </c>
      <c r="B1122" s="110" t="s">
        <v>366</v>
      </c>
      <c r="C1122" s="147" t="s">
        <v>370</v>
      </c>
      <c r="D1122" s="175" t="s">
        <v>342</v>
      </c>
      <c r="E1122" s="6" t="s">
        <v>72</v>
      </c>
      <c r="F1122" s="8">
        <v>700.13454971872784</v>
      </c>
      <c r="G1122" s="8">
        <v>1192.6364489398734</v>
      </c>
      <c r="H1122" s="8">
        <v>3020.5722807321831</v>
      </c>
      <c r="I1122" s="8">
        <v>6575.8622604902421</v>
      </c>
      <c r="J1122" s="8">
        <v>11222.110739069998</v>
      </c>
      <c r="K1122" s="8">
        <v>15231.963568505706</v>
      </c>
      <c r="L1122" s="8">
        <v>16815.423966548544</v>
      </c>
      <c r="M1122" s="138" t="str">
        <f t="shared" si="17"/>
        <v>Usages Non alimentaires biomasse-Méthanisation-CIVE méthanisée-kt MS-S1</v>
      </c>
      <c r="N1122">
        <f>MATCH(M1122,'[1]Données Agriculture'!$M:$M,FALSE)</f>
        <v>2603</v>
      </c>
      <c r="O1122" s="146"/>
    </row>
    <row r="1123" spans="1:26" ht="14.25">
      <c r="A1123" s="110" t="s">
        <v>367</v>
      </c>
      <c r="B1123" s="110" t="s">
        <v>366</v>
      </c>
      <c r="C1123" s="147" t="s">
        <v>372</v>
      </c>
      <c r="D1123" s="175" t="s">
        <v>342</v>
      </c>
      <c r="E1123" s="6" t="s">
        <v>72</v>
      </c>
      <c r="F1123" s="8">
        <v>514.25642212046228</v>
      </c>
      <c r="G1123" s="8">
        <v>472.66328280216362</v>
      </c>
      <c r="H1123" s="8">
        <v>365.45155614412647</v>
      </c>
      <c r="I1123" s="8">
        <v>235.20714121700155</v>
      </c>
      <c r="J1123" s="8">
        <v>125.22604751772724</v>
      </c>
      <c r="K1123" s="8">
        <v>56.662721604506615</v>
      </c>
      <c r="L1123" s="8">
        <v>23.263681151428965</v>
      </c>
      <c r="M1123" s="138" t="str">
        <f t="shared" si="17"/>
        <v>Usages Non alimentaires biomasse-Méthanisation-Fourrages méthanisés-kt MS-S1</v>
      </c>
      <c r="N1123">
        <f>MATCH(M1123,'[1]Données Agriculture'!$M:$M,FALSE)</f>
        <v>2608</v>
      </c>
      <c r="O1123" s="140"/>
      <c r="P1123" s="66"/>
      <c r="Q1123" s="66"/>
      <c r="R1123" s="66"/>
      <c r="S1123" s="66"/>
      <c r="T1123" s="66"/>
      <c r="U1123" s="66"/>
      <c r="V1123" s="66"/>
      <c r="W1123" s="66"/>
      <c r="X1123" s="66"/>
      <c r="Y1123" s="66"/>
      <c r="Z1123" s="66"/>
    </row>
    <row r="1124" spans="1:26" ht="14.25">
      <c r="A1124" s="110" t="s">
        <v>367</v>
      </c>
      <c r="B1124" s="110" t="s">
        <v>366</v>
      </c>
      <c r="C1124" s="147" t="s">
        <v>368</v>
      </c>
      <c r="D1124" s="175" t="s">
        <v>342</v>
      </c>
      <c r="E1124" s="6" t="s">
        <v>72</v>
      </c>
      <c r="F1124" s="8">
        <v>1943.3574643377401</v>
      </c>
      <c r="G1124" s="8">
        <v>2561.4916828838968</v>
      </c>
      <c r="H1124" s="8">
        <v>3924.1696857553707</v>
      </c>
      <c r="I1124" s="8">
        <v>5086.3297597434384</v>
      </c>
      <c r="J1124" s="8">
        <v>5554.993830236509</v>
      </c>
      <c r="K1124" s="8">
        <v>5530.6798261179847</v>
      </c>
      <c r="L1124" s="8">
        <v>5455.3180411691437</v>
      </c>
      <c r="M1124" s="138" t="str">
        <f t="shared" si="17"/>
        <v>Usages Non alimentaires biomasse-Méthanisation-Fumier méthanisé-kt MS-S1</v>
      </c>
      <c r="N1124">
        <f>MATCH(M1124,'[1]Données Agriculture'!$M:$M,FALSE)</f>
        <v>2613</v>
      </c>
      <c r="O1124" s="143"/>
    </row>
    <row r="1125" spans="1:26" ht="14.25">
      <c r="A1125" s="110" t="s">
        <v>367</v>
      </c>
      <c r="B1125" s="110" t="s">
        <v>366</v>
      </c>
      <c r="C1125" s="147" t="s">
        <v>371</v>
      </c>
      <c r="D1125" s="175" t="s">
        <v>342</v>
      </c>
      <c r="E1125" s="6" t="s">
        <v>72</v>
      </c>
      <c r="F1125" s="8">
        <v>0</v>
      </c>
      <c r="G1125" s="8">
        <v>162.53846160559789</v>
      </c>
      <c r="H1125" s="8">
        <v>649.89076527836698</v>
      </c>
      <c r="I1125" s="8">
        <v>1349.0548837359729</v>
      </c>
      <c r="J1125" s="8">
        <v>1885.8770438746426</v>
      </c>
      <c r="K1125" s="8">
        <v>1990.3925547726599</v>
      </c>
      <c r="L1125" s="8">
        <v>2028.6135331655555</v>
      </c>
      <c r="M1125" s="138" t="str">
        <f t="shared" si="17"/>
        <v>Usages Non alimentaires biomasse-Méthanisation-Herbe méthanisée-kt MS-S1</v>
      </c>
      <c r="N1125">
        <f>MATCH(M1125,'[1]Données Agriculture'!$M:$M,FALSE)</f>
        <v>2618</v>
      </c>
      <c r="O1125" s="140"/>
      <c r="P1125" s="109"/>
      <c r="Q1125" s="109"/>
      <c r="R1125" s="109"/>
      <c r="S1125" s="109"/>
      <c r="T1125" s="109"/>
      <c r="U1125" s="109"/>
      <c r="V1125" s="109"/>
      <c r="W1125" s="109"/>
      <c r="X1125" s="109"/>
      <c r="Y1125" s="109"/>
      <c r="Z1125" s="109"/>
    </row>
    <row r="1126" spans="1:26" ht="14.25">
      <c r="A1126" s="110" t="s">
        <v>367</v>
      </c>
      <c r="B1126" s="110" t="s">
        <v>366</v>
      </c>
      <c r="C1126" s="147" t="s">
        <v>369</v>
      </c>
      <c r="D1126" s="175" t="s">
        <v>342</v>
      </c>
      <c r="E1126" s="6" t="s">
        <v>72</v>
      </c>
      <c r="F1126" s="8">
        <v>185.47233928092342</v>
      </c>
      <c r="G1126" s="8">
        <v>251.54865604060538</v>
      </c>
      <c r="H1126" s="8">
        <v>415.89017387276812</v>
      </c>
      <c r="I1126" s="8">
        <v>594.99414520289156</v>
      </c>
      <c r="J1126" s="8">
        <v>710.48167457179716</v>
      </c>
      <c r="K1126" s="8">
        <v>747.59030848152463</v>
      </c>
      <c r="L1126" s="8">
        <v>750.05018327998914</v>
      </c>
      <c r="M1126" s="138" t="str">
        <f t="shared" si="17"/>
        <v>Usages Non alimentaires biomasse-Méthanisation-Lisier méthanisé-kt MS-S1</v>
      </c>
      <c r="N1126">
        <f>MATCH(M1126,'[1]Données Agriculture'!$M:$M,FALSE)</f>
        <v>2623</v>
      </c>
      <c r="O1126" s="140"/>
    </row>
    <row r="1127" spans="1:26" ht="14.25">
      <c r="A1127" s="110" t="s">
        <v>367</v>
      </c>
      <c r="B1127" s="110" t="s">
        <v>366</v>
      </c>
      <c r="C1127" s="147" t="s">
        <v>379</v>
      </c>
      <c r="D1127" s="175" t="s">
        <v>237</v>
      </c>
      <c r="E1127" s="6" t="s">
        <v>72</v>
      </c>
      <c r="F1127" s="8">
        <v>2.3794002658735995</v>
      </c>
      <c r="G1127" s="8">
        <v>4.053163045357671</v>
      </c>
      <c r="H1127" s="8">
        <v>10.265384690345519</v>
      </c>
      <c r="I1127" s="8">
        <v>22.348002133653484</v>
      </c>
      <c r="J1127" s="8">
        <v>38.138231125621999</v>
      </c>
      <c r="K1127" s="8">
        <v>51.765675867930959</v>
      </c>
      <c r="L1127" s="8">
        <v>57.147050196075561</v>
      </c>
      <c r="M1127" s="138" t="str">
        <f t="shared" si="17"/>
        <v>Usages Non alimentaires biomasse-Méthanisation-Production de biogaz - CIVE-TWh-S1</v>
      </c>
      <c r="N1127">
        <f>MATCH(M1127,'[1]Données Agriculture'!$M:$M,FALSE)</f>
        <v>2628</v>
      </c>
      <c r="O1127" s="140"/>
      <c r="P1127" s="66"/>
    </row>
    <row r="1128" spans="1:26" ht="14.25">
      <c r="A1128" s="110" t="s">
        <v>367</v>
      </c>
      <c r="B1128" s="110" t="s">
        <v>366</v>
      </c>
      <c r="C1128" s="147" t="s">
        <v>378</v>
      </c>
      <c r="D1128" s="175" t="s">
        <v>237</v>
      </c>
      <c r="E1128" s="6" t="s">
        <v>72</v>
      </c>
      <c r="F1128" s="8">
        <v>4.9182480620500346</v>
      </c>
      <c r="G1128" s="8">
        <v>6.517074328119846</v>
      </c>
      <c r="H1128" s="8">
        <v>10.135498480527836</v>
      </c>
      <c r="I1128" s="8">
        <v>13.427656727012872</v>
      </c>
      <c r="J1128" s="8">
        <v>15.00774931548461</v>
      </c>
      <c r="K1128" s="8">
        <v>15.202042151866012</v>
      </c>
      <c r="L1128" s="8">
        <v>15.088802759922531</v>
      </c>
      <c r="M1128" s="138" t="str">
        <f t="shared" si="17"/>
        <v>Usages Non alimentaires biomasse-Méthanisation-Production de biogaz - déjections-TWh-S1</v>
      </c>
      <c r="N1128">
        <f>MATCH(M1128,'[1]Données Agriculture'!$M:$M,FALSE)</f>
        <v>2633</v>
      </c>
      <c r="O1128" s="140"/>
    </row>
    <row r="1129" spans="1:26" ht="14.25">
      <c r="A1129" s="110" t="s">
        <v>367</v>
      </c>
      <c r="B1129" s="110" t="s">
        <v>366</v>
      </c>
      <c r="C1129" s="147" t="s">
        <v>382</v>
      </c>
      <c r="D1129" s="175" t="s">
        <v>237</v>
      </c>
      <c r="E1129" s="6" t="s">
        <v>72</v>
      </c>
      <c r="F1129" s="8">
        <v>1.2856411581524401</v>
      </c>
      <c r="G1129" s="8">
        <v>1.1816583015380659</v>
      </c>
      <c r="H1129" s="8">
        <v>0.91362896345062761</v>
      </c>
      <c r="I1129" s="8">
        <v>0.58801790008393218</v>
      </c>
      <c r="J1129" s="8">
        <v>0.3130651438395276</v>
      </c>
      <c r="K1129" s="8">
        <v>0.14165681534381089</v>
      </c>
      <c r="L1129" s="8">
        <v>5.8159207531308647E-2</v>
      </c>
      <c r="M1129" s="138" t="str">
        <f t="shared" si="17"/>
        <v>Usages Non alimentaires biomasse-Méthanisation-Production de biogaz - fourrages-TWh-S1</v>
      </c>
      <c r="N1129">
        <f>MATCH(M1129,'[1]Données Agriculture'!$M:$M,FALSE)</f>
        <v>2638</v>
      </c>
      <c r="O1129" s="140"/>
    </row>
    <row r="1130" spans="1:26" ht="14.25">
      <c r="A1130" s="110" t="s">
        <v>367</v>
      </c>
      <c r="B1130" s="110" t="s">
        <v>366</v>
      </c>
      <c r="C1130" s="147" t="s">
        <v>381</v>
      </c>
      <c r="D1130" s="175" t="s">
        <v>237</v>
      </c>
      <c r="E1130" s="6" t="s">
        <v>72</v>
      </c>
      <c r="F1130" s="8">
        <v>0</v>
      </c>
      <c r="G1130" s="8">
        <v>0.40634618652168708</v>
      </c>
      <c r="H1130" s="8">
        <v>1.6247270431740708</v>
      </c>
      <c r="I1130" s="8">
        <v>3.3726374791509093</v>
      </c>
      <c r="J1130" s="8">
        <v>4.7146929868620155</v>
      </c>
      <c r="K1130" s="8">
        <v>4.9759817850101618</v>
      </c>
      <c r="L1130" s="8">
        <v>5.0715342386365965</v>
      </c>
      <c r="M1130" s="138" t="str">
        <f t="shared" si="17"/>
        <v>Usages Non alimentaires biomasse-Méthanisation-Production de biogaz - herbe-TWh-S1</v>
      </c>
      <c r="N1130">
        <f>MATCH(M1130,'[1]Données Agriculture'!$M:$M,FALSE)</f>
        <v>2643</v>
      </c>
      <c r="O1130" s="143"/>
    </row>
    <row r="1131" spans="1:26" ht="14.25">
      <c r="A1131" s="110" t="s">
        <v>367</v>
      </c>
      <c r="B1131" s="110" t="s">
        <v>366</v>
      </c>
      <c r="C1131" s="147" t="s">
        <v>380</v>
      </c>
      <c r="D1131" s="175" t="s">
        <v>237</v>
      </c>
      <c r="E1131" s="6" t="s">
        <v>72</v>
      </c>
      <c r="F1131" s="8">
        <v>1.0764908394493538</v>
      </c>
      <c r="G1131" s="8">
        <v>1.4077158878731173</v>
      </c>
      <c r="H1131" s="8">
        <v>2.6800501399167906</v>
      </c>
      <c r="I1131" s="8">
        <v>4.6598792320955695</v>
      </c>
      <c r="J1131" s="8">
        <v>6.6864421523356841</v>
      </c>
      <c r="K1131" s="8">
        <v>8.1400829059164117</v>
      </c>
      <c r="L1131" s="8">
        <v>8.6693647446993793</v>
      </c>
      <c r="M1131" s="138" t="str">
        <f t="shared" si="17"/>
        <v>Usages Non alimentaires biomasse-Méthanisation-Production de biogaz - résidus de culture-TWh-S1</v>
      </c>
      <c r="N1131">
        <f>MATCH(M1131,'[1]Données Agriculture'!$M:$M,FALSE)</f>
        <v>2648</v>
      </c>
      <c r="O1131" s="140"/>
    </row>
    <row r="1132" spans="1:26" ht="14.25">
      <c r="A1132" s="110" t="s">
        <v>367</v>
      </c>
      <c r="B1132" s="110" t="s">
        <v>366</v>
      </c>
      <c r="C1132" s="147" t="s">
        <v>376</v>
      </c>
      <c r="D1132" s="175" t="s">
        <v>14</v>
      </c>
      <c r="E1132" s="6" t="s">
        <v>72</v>
      </c>
      <c r="F1132" s="67">
        <v>0</v>
      </c>
      <c r="G1132" s="67">
        <v>1.4644660940672622E-2</v>
      </c>
      <c r="H1132" s="67">
        <v>4.9999999999999996E-2</v>
      </c>
      <c r="I1132" s="67">
        <v>8.5355339059327379E-2</v>
      </c>
      <c r="J1132" s="67">
        <v>0.1</v>
      </c>
      <c r="K1132" s="67">
        <v>0.1</v>
      </c>
      <c r="L1132" s="67">
        <v>0.1</v>
      </c>
      <c r="M1132" s="138" t="str">
        <f t="shared" si="17"/>
        <v>Usages Non alimentaires biomasse-Méthanisation-Proportion d'herbe méthanisée-%-S1</v>
      </c>
      <c r="N1132">
        <f>MATCH(M1132,'[1]Données Agriculture'!$M:$M,FALSE)</f>
        <v>2673</v>
      </c>
      <c r="O1132" s="146"/>
      <c r="P1132" s="66"/>
      <c r="Q1132" s="66"/>
      <c r="R1132" s="66"/>
      <c r="S1132" s="66"/>
      <c r="T1132" s="66"/>
      <c r="U1132" s="66"/>
      <c r="V1132" s="66"/>
      <c r="W1132" s="66"/>
      <c r="X1132" s="66"/>
      <c r="Y1132" s="66"/>
      <c r="Z1132" s="66"/>
    </row>
    <row r="1133" spans="1:26" ht="14.25">
      <c r="A1133" s="110" t="s">
        <v>367</v>
      </c>
      <c r="B1133" s="110" t="s">
        <v>366</v>
      </c>
      <c r="C1133" s="147" t="s">
        <v>375</v>
      </c>
      <c r="D1133" s="175" t="s">
        <v>14</v>
      </c>
      <c r="E1133" s="6" t="s">
        <v>72</v>
      </c>
      <c r="F1133" s="67">
        <v>0.12189999999999999</v>
      </c>
      <c r="G1133" s="67">
        <v>0.14107176471844682</v>
      </c>
      <c r="H1133" s="67">
        <v>0.19344999999999998</v>
      </c>
      <c r="I1133" s="67">
        <v>0.26499999999999996</v>
      </c>
      <c r="J1133" s="67">
        <v>0.33654999999999996</v>
      </c>
      <c r="K1133" s="67">
        <v>0.38892823528155324</v>
      </c>
      <c r="L1133" s="67">
        <v>0.40810000000000002</v>
      </c>
      <c r="M1133" s="138" t="str">
        <f t="shared" si="17"/>
        <v>Usages Non alimentaires biomasse-Méthanisation-Proportion de CIVE méthanisées-%-S1</v>
      </c>
      <c r="N1133">
        <f>MATCH(M1133,'[1]Données Agriculture'!$M:$M,FALSE)</f>
        <v>2653</v>
      </c>
      <c r="O1133" s="140"/>
    </row>
    <row r="1134" spans="1:26" ht="14.25">
      <c r="A1134" s="110" t="s">
        <v>367</v>
      </c>
      <c r="B1134" s="110" t="s">
        <v>366</v>
      </c>
      <c r="C1134" s="147" t="s">
        <v>373</v>
      </c>
      <c r="D1134" s="175" t="s">
        <v>14</v>
      </c>
      <c r="E1134" s="6" t="s">
        <v>72</v>
      </c>
      <c r="F1134" s="67">
        <v>8.2000000000000003E-2</v>
      </c>
      <c r="G1134" s="67">
        <v>0.11335005551444136</v>
      </c>
      <c r="H1134" s="67">
        <v>0.19899999999999998</v>
      </c>
      <c r="I1134" s="67">
        <v>0.316</v>
      </c>
      <c r="J1134" s="67">
        <v>0.433</v>
      </c>
      <c r="K1134" s="67">
        <v>0.51864994448555868</v>
      </c>
      <c r="L1134" s="67">
        <v>0.55000000000000004</v>
      </c>
      <c r="M1134" s="138" t="str">
        <f t="shared" si="17"/>
        <v>Usages Non alimentaires biomasse-Méthanisation-Proportion de déjections méthanisées-%-S1</v>
      </c>
      <c r="N1134">
        <f>MATCH(M1134,'[1]Données Agriculture'!$M:$M,FALSE)</f>
        <v>2658</v>
      </c>
      <c r="O1134" s="143"/>
      <c r="P1134" s="109"/>
    </row>
    <row r="1135" spans="1:26" ht="14.25">
      <c r="A1135" s="110" t="s">
        <v>367</v>
      </c>
      <c r="B1135" s="110" t="s">
        <v>366</v>
      </c>
      <c r="C1135" s="147" t="s">
        <v>377</v>
      </c>
      <c r="D1135" s="175" t="s">
        <v>14</v>
      </c>
      <c r="E1135" s="6" t="s">
        <v>72</v>
      </c>
      <c r="F1135" s="67">
        <v>1.2411185524555952E-2</v>
      </c>
      <c r="G1135" s="67">
        <v>1.1938812902446777E-2</v>
      </c>
      <c r="H1135" s="67">
        <v>1.0593609485766892E-2</v>
      </c>
      <c r="I1135" s="67">
        <v>8.5803703004064709E-3</v>
      </c>
      <c r="J1135" s="67">
        <v>6.2055927622779771E-3</v>
      </c>
      <c r="K1135" s="67">
        <v>3.8308152241494833E-3</v>
      </c>
      <c r="L1135" s="67">
        <v>1.8175760387890601E-3</v>
      </c>
      <c r="M1135" s="138" t="str">
        <f t="shared" si="17"/>
        <v>Usages Non alimentaires biomasse-Méthanisation-Proportion de fourrages méthanisés-%-S1</v>
      </c>
      <c r="N1135">
        <f>MATCH(M1135,'[1]Données Agriculture'!$M:$M,FALSE)</f>
        <v>2663</v>
      </c>
      <c r="O1135" s="144"/>
    </row>
    <row r="1136" spans="1:26" ht="14.25">
      <c r="A1136" s="110" t="s">
        <v>367</v>
      </c>
      <c r="B1136" s="110" t="s">
        <v>366</v>
      </c>
      <c r="C1136" s="147" t="s">
        <v>374</v>
      </c>
      <c r="D1136" s="175" t="s">
        <v>14</v>
      </c>
      <c r="E1136" s="6" t="s">
        <v>72</v>
      </c>
      <c r="F1136" s="67">
        <v>7.2674006846166917E-3</v>
      </c>
      <c r="G1136" s="67">
        <v>9.6748376822895776E-3</v>
      </c>
      <c r="H1136" s="67">
        <v>1.9377585212628445E-2</v>
      </c>
      <c r="I1136" s="67">
        <v>3.6289876500757677E-2</v>
      </c>
      <c r="J1136" s="67">
        <v>5.64603323950221E-2</v>
      </c>
      <c r="K1136" s="67">
        <v>7.3287495136304032E-2</v>
      </c>
      <c r="L1136" s="67">
        <v>0.08</v>
      </c>
      <c r="M1136" s="138" t="str">
        <f t="shared" si="17"/>
        <v>Usages Non alimentaires biomasse-Méthanisation-Proportion de résidus de culture méthanisés-%-S1</v>
      </c>
      <c r="N1136">
        <f>MATCH(M1136,'[1]Données Agriculture'!$M:$M,FALSE)</f>
        <v>2668</v>
      </c>
      <c r="O1136" s="144"/>
      <c r="P1136" s="109"/>
    </row>
    <row r="1137" spans="1:26" ht="14.25">
      <c r="A1137" s="110" t="s">
        <v>367</v>
      </c>
      <c r="B1137" s="110" t="s">
        <v>366</v>
      </c>
      <c r="C1137" s="147" t="s">
        <v>249</v>
      </c>
      <c r="D1137" s="175" t="s">
        <v>342</v>
      </c>
      <c r="E1137" s="6" t="s">
        <v>72</v>
      </c>
      <c r="F1137" s="8">
        <v>605.52604874817746</v>
      </c>
      <c r="G1137" s="8">
        <v>791.84012358141854</v>
      </c>
      <c r="H1137" s="8">
        <v>1507.5280831009479</v>
      </c>
      <c r="I1137" s="8">
        <v>2621.1818583592094</v>
      </c>
      <c r="J1137" s="8">
        <v>3761.1234097989495</v>
      </c>
      <c r="K1137" s="8">
        <v>4578.7962682742791</v>
      </c>
      <c r="L1137" s="8">
        <v>4876.5172787720185</v>
      </c>
      <c r="M1137" s="138" t="str">
        <f t="shared" si="17"/>
        <v>Usages Non alimentaires biomasse-Méthanisation-Résidus de culture méthanisés-kt MS-S1</v>
      </c>
      <c r="N1137">
        <f>MATCH(M1137,'[1]Données Agriculture'!$M:$M,FALSE)</f>
        <v>2678</v>
      </c>
      <c r="O1137" s="144"/>
    </row>
    <row r="1138" spans="1:26" ht="14.25">
      <c r="A1138" s="110" t="s">
        <v>54</v>
      </c>
      <c r="B1138" s="110" t="s">
        <v>86</v>
      </c>
      <c r="C1138" s="147" t="s">
        <v>84</v>
      </c>
      <c r="D1138" s="175" t="s">
        <v>271</v>
      </c>
      <c r="E1138" s="6" t="s">
        <v>72</v>
      </c>
      <c r="F1138" s="8">
        <v>177.59899999999999</v>
      </c>
      <c r="G1138" s="8">
        <v>192.67519127338346</v>
      </c>
      <c r="H1138" s="8">
        <v>233.86411181689368</v>
      </c>
      <c r="I1138" s="8">
        <v>290.12922363378738</v>
      </c>
      <c r="J1138" s="8">
        <v>346.39433545068113</v>
      </c>
      <c r="K1138" s="8">
        <v>387.5832559941914</v>
      </c>
      <c r="L1138" s="8">
        <v>402.65944726757488</v>
      </c>
      <c r="M1138" s="138" t="str">
        <f t="shared" si="17"/>
        <v>Utilisation du territoire-Détail SAU-Arboriculture-kha-S1</v>
      </c>
      <c r="N1138">
        <f>MATCH(M1138,'[1]Données Agriculture'!$M:$M,FALSE)</f>
        <v>2683</v>
      </c>
      <c r="O1138" s="144"/>
    </row>
    <row r="1139" spans="1:26" ht="14.25">
      <c r="A1139" s="110" t="s">
        <v>54</v>
      </c>
      <c r="B1139" s="110" t="s">
        <v>86</v>
      </c>
      <c r="C1139" s="147" t="s">
        <v>101</v>
      </c>
      <c r="D1139" s="175" t="s">
        <v>271</v>
      </c>
      <c r="E1139" s="6" t="s">
        <v>72</v>
      </c>
      <c r="F1139" s="8">
        <v>431.27159999999998</v>
      </c>
      <c r="G1139" s="8">
        <v>424.15536363877737</v>
      </c>
      <c r="H1139" s="8">
        <v>404.71344434124808</v>
      </c>
      <c r="I1139" s="8">
        <v>378.15528868249612</v>
      </c>
      <c r="J1139" s="8">
        <v>351.59713302374422</v>
      </c>
      <c r="K1139" s="8">
        <v>332.15521372621487</v>
      </c>
      <c r="L1139" s="8">
        <v>325.03897736499226</v>
      </c>
      <c r="M1139" s="138" t="str">
        <f t="shared" si="17"/>
        <v>Utilisation du territoire-Détail SAU-Betteraves industrielles-kha-S1</v>
      </c>
      <c r="N1139">
        <f>MATCH(M1139,'[1]Données Agriculture'!$M:$M,FALSE)</f>
        <v>2688</v>
      </c>
      <c r="O1139" s="144"/>
      <c r="P1139" s="109"/>
      <c r="Q1139" s="109"/>
      <c r="R1139" s="109"/>
      <c r="S1139" s="109"/>
      <c r="T1139" s="109"/>
      <c r="U1139" s="109"/>
      <c r="V1139" s="109"/>
      <c r="W1139" s="109"/>
      <c r="X1139" s="109"/>
      <c r="Y1139" s="109"/>
      <c r="Z1139" s="109"/>
    </row>
    <row r="1140" spans="1:26" ht="14.25">
      <c r="A1140" s="110" t="s">
        <v>54</v>
      </c>
      <c r="B1140" s="110" t="s">
        <v>86</v>
      </c>
      <c r="C1140" s="147" t="s">
        <v>88</v>
      </c>
      <c r="D1140" s="175" t="s">
        <v>271</v>
      </c>
      <c r="E1140" s="6" t="s">
        <v>72</v>
      </c>
      <c r="F1140" s="8">
        <v>279.67879999999997</v>
      </c>
      <c r="G1140" s="8">
        <v>279.7706216608612</v>
      </c>
      <c r="H1140" s="8">
        <v>280.02148310356949</v>
      </c>
      <c r="I1140" s="8">
        <v>280.36416620713902</v>
      </c>
      <c r="J1140" s="8">
        <v>280.70684931070861</v>
      </c>
      <c r="K1140" s="8">
        <v>280.9577107534169</v>
      </c>
      <c r="L1140" s="8">
        <v>281.04953241427813</v>
      </c>
      <c r="M1140" s="138" t="str">
        <f t="shared" si="17"/>
        <v>Utilisation du territoire-Détail SAU-blé dur-kha-S1</v>
      </c>
      <c r="N1140">
        <f>MATCH(M1140,'[1]Données Agriculture'!$M:$M,FALSE)</f>
        <v>2693</v>
      </c>
      <c r="O1140" s="143"/>
      <c r="P1140" s="109"/>
    </row>
    <row r="1141" spans="1:26" ht="14.25">
      <c r="A1141" s="110" t="s">
        <v>54</v>
      </c>
      <c r="B1141" s="110" t="s">
        <v>86</v>
      </c>
      <c r="C1141" s="147" t="s">
        <v>87</v>
      </c>
      <c r="D1141" s="175" t="s">
        <v>271</v>
      </c>
      <c r="E1141" s="6" t="s">
        <v>72</v>
      </c>
      <c r="F1141" s="8">
        <v>4765.3132000000005</v>
      </c>
      <c r="G1141" s="8">
        <v>4766.8777053273543</v>
      </c>
      <c r="H1141" s="8">
        <v>4771.1520133703989</v>
      </c>
      <c r="I1141" s="8">
        <v>4776.9908267407964</v>
      </c>
      <c r="J1141" s="8">
        <v>4782.8296401111947</v>
      </c>
      <c r="K1141" s="8">
        <v>4787.1039481542393</v>
      </c>
      <c r="L1141" s="8">
        <v>4788.6684534815931</v>
      </c>
      <c r="M1141" s="138" t="str">
        <f t="shared" si="17"/>
        <v>Utilisation du territoire-Détail SAU-blé tendre-kha-S1</v>
      </c>
      <c r="N1141">
        <f>MATCH(M1141,'[1]Données Agriculture'!$M:$M,FALSE)</f>
        <v>2698</v>
      </c>
      <c r="O1141" s="140"/>
    </row>
    <row r="1142" spans="1:26" ht="14.25">
      <c r="A1142" s="110" t="s">
        <v>54</v>
      </c>
      <c r="B1142" s="110" t="s">
        <v>86</v>
      </c>
      <c r="C1142" s="147" t="s">
        <v>25</v>
      </c>
      <c r="D1142" s="175" t="s">
        <v>271</v>
      </c>
      <c r="E1142" s="6" t="s">
        <v>72</v>
      </c>
      <c r="F1142" s="8">
        <v>9140.1263999999992</v>
      </c>
      <c r="G1142" s="8">
        <v>9107.9896008406704</v>
      </c>
      <c r="H1142" s="8">
        <v>9020.1902327447478</v>
      </c>
      <c r="I1142" s="8">
        <v>8900.2540654894965</v>
      </c>
      <c r="J1142" s="8">
        <v>8780.3178982342451</v>
      </c>
      <c r="K1142" s="8">
        <v>8692.5185301383226</v>
      </c>
      <c r="L1142" s="8">
        <v>8660.3817309789938</v>
      </c>
      <c r="M1142" s="138" t="str">
        <f t="shared" si="17"/>
        <v>Utilisation du territoire-Détail SAU-Céréales-kha-S1</v>
      </c>
      <c r="N1142">
        <f>MATCH(M1142,'[1]Données Agriculture'!$M:$M,FALSE)</f>
        <v>2703</v>
      </c>
      <c r="O1142" s="146"/>
    </row>
    <row r="1143" spans="1:26" ht="14.25">
      <c r="A1143" s="110" t="s">
        <v>54</v>
      </c>
      <c r="B1143" s="110" t="s">
        <v>86</v>
      </c>
      <c r="C1143" s="147" t="s">
        <v>636</v>
      </c>
      <c r="D1143" s="175" t="s">
        <v>271</v>
      </c>
      <c r="E1143" s="6" t="s">
        <v>72</v>
      </c>
      <c r="F1143" s="8">
        <v>122.179</v>
      </c>
      <c r="G1143" s="8">
        <v>120.16297426963004</v>
      </c>
      <c r="H1143" s="8">
        <v>114.65508954489317</v>
      </c>
      <c r="I1143" s="8">
        <v>107.13117908978634</v>
      </c>
      <c r="J1143" s="8">
        <v>99.607268634679514</v>
      </c>
      <c r="K1143" s="8">
        <v>94.099383909942617</v>
      </c>
      <c r="L1143" s="8">
        <v>92.08335817957267</v>
      </c>
      <c r="M1143" s="138" t="str">
        <f t="shared" si="17"/>
        <v>Utilisation du territoire-Détail SAU-Chanvre-kha-S1</v>
      </c>
      <c r="N1143" t="e">
        <f>MATCH(M1143,'[1]Données Agriculture'!$M:$M,FALSE)</f>
        <v>#N/A</v>
      </c>
      <c r="O1143" s="140"/>
      <c r="P1143" s="66"/>
      <c r="Q1143" s="66"/>
      <c r="R1143" s="66"/>
      <c r="S1143" s="66"/>
      <c r="T1143" s="66"/>
      <c r="U1143" s="66"/>
      <c r="V1143" s="66"/>
      <c r="W1143" s="66"/>
      <c r="X1143" s="66"/>
      <c r="Y1143" s="66"/>
      <c r="Z1143" s="66"/>
    </row>
    <row r="1144" spans="1:26" ht="14.25">
      <c r="A1144" s="110" t="s">
        <v>54</v>
      </c>
      <c r="B1144" s="110" t="s">
        <v>86</v>
      </c>
      <c r="C1144" s="147" t="s">
        <v>92</v>
      </c>
      <c r="D1144" s="175" t="s">
        <v>271</v>
      </c>
      <c r="E1144" s="6" t="s">
        <v>72</v>
      </c>
      <c r="F1144" s="8">
        <v>1209.3671999999999</v>
      </c>
      <c r="G1144" s="8">
        <v>1226.0461066736571</v>
      </c>
      <c r="H1144" s="8">
        <v>1271.6137271207879</v>
      </c>
      <c r="I1144" s="8">
        <v>1333.8602542415758</v>
      </c>
      <c r="J1144" s="8">
        <v>1396.106781362364</v>
      </c>
      <c r="K1144" s="8">
        <v>1441.6744018094948</v>
      </c>
      <c r="L1144" s="8">
        <v>1458.353308483152</v>
      </c>
      <c r="M1144" s="138" t="str">
        <f t="shared" si="17"/>
        <v>Utilisation du territoire-Détail SAU-colza-kha-S1</v>
      </c>
      <c r="N1144">
        <f>MATCH(M1144,'[1]Données Agriculture'!$M:$M,FALSE)</f>
        <v>2708</v>
      </c>
      <c r="O1144" s="143"/>
    </row>
    <row r="1145" spans="1:26" ht="14.25">
      <c r="A1145" s="110" t="s">
        <v>54</v>
      </c>
      <c r="B1145" s="110" t="s">
        <v>86</v>
      </c>
      <c r="C1145" s="147" t="s">
        <v>64</v>
      </c>
      <c r="D1145" s="175" t="s">
        <v>271</v>
      </c>
      <c r="E1145" s="6" t="s">
        <v>72</v>
      </c>
      <c r="F1145" s="8">
        <v>4096.5271999999995</v>
      </c>
      <c r="G1145" s="8">
        <v>3914.9978316499146</v>
      </c>
      <c r="H1145" s="8">
        <v>3419.0503742515957</v>
      </c>
      <c r="I1145" s="8">
        <v>2741.5735485031923</v>
      </c>
      <c r="J1145" s="8">
        <v>2064.0967227547881</v>
      </c>
      <c r="K1145" s="8">
        <v>1568.1492653564692</v>
      </c>
      <c r="L1145" s="8">
        <v>1386.6198970063842</v>
      </c>
      <c r="M1145" s="138" t="str">
        <f t="shared" si="17"/>
        <v>Utilisation du territoire-Détail SAU-Cultures fourragères-kha-S1</v>
      </c>
      <c r="N1145">
        <f>MATCH(M1145,'[1]Données Agriculture'!$M:$M,FALSE)</f>
        <v>2713</v>
      </c>
      <c r="O1145" s="144"/>
    </row>
    <row r="1146" spans="1:26" ht="14.25">
      <c r="A1146" s="110" t="s">
        <v>54</v>
      </c>
      <c r="B1146" s="110" t="s">
        <v>86</v>
      </c>
      <c r="C1146" s="147" t="s">
        <v>67</v>
      </c>
      <c r="D1146" s="175" t="s">
        <v>271</v>
      </c>
      <c r="E1146" s="6" t="s">
        <v>72</v>
      </c>
      <c r="F1146" s="8">
        <v>843.61519999999996</v>
      </c>
      <c r="G1146" s="8">
        <v>829.69505046750089</v>
      </c>
      <c r="H1146" s="8">
        <v>791.66449469575753</v>
      </c>
      <c r="I1146" s="8">
        <v>739.71378939151498</v>
      </c>
      <c r="J1146" s="8">
        <v>687.76308408727255</v>
      </c>
      <c r="K1146" s="8">
        <v>649.73252831552895</v>
      </c>
      <c r="L1146" s="8">
        <v>635.81237878303</v>
      </c>
      <c r="M1146" s="138" t="str">
        <f t="shared" si="17"/>
        <v>Utilisation du territoire-Détail SAU-Cultures industrielles-kha-S1</v>
      </c>
      <c r="N1146">
        <f>MATCH(M1146,'[1]Données Agriculture'!$M:$M,FALSE)</f>
        <v>2718</v>
      </c>
      <c r="O1146" s="144"/>
      <c r="P1146" s="109"/>
      <c r="Q1146" s="109"/>
      <c r="R1146" s="109"/>
      <c r="S1146" s="109"/>
      <c r="T1146" s="109"/>
      <c r="U1146" s="109"/>
      <c r="V1146" s="109"/>
      <c r="W1146" s="109"/>
      <c r="X1146" s="109"/>
      <c r="Y1146" s="109"/>
      <c r="Z1146" s="109"/>
    </row>
    <row r="1147" spans="1:26" ht="14.25">
      <c r="A1147" s="110" t="s">
        <v>54</v>
      </c>
      <c r="B1147" s="110" t="s">
        <v>86</v>
      </c>
      <c r="C1147" s="147" t="s">
        <v>102</v>
      </c>
      <c r="D1147" s="175" t="s">
        <v>271</v>
      </c>
      <c r="E1147" s="6" t="s">
        <v>72</v>
      </c>
      <c r="F1147" s="8">
        <v>318.3734</v>
      </c>
      <c r="G1147" s="8">
        <v>337.61361829905559</v>
      </c>
      <c r="H1147" s="8">
        <v>390.17887224079186</v>
      </c>
      <c r="I1147" s="8">
        <v>461.98434448158366</v>
      </c>
      <c r="J1147" s="8">
        <v>533.78981672237546</v>
      </c>
      <c r="K1147" s="8">
        <v>586.35507066411185</v>
      </c>
      <c r="L1147" s="8">
        <v>605.59528896316738</v>
      </c>
      <c r="M1147" s="138" t="str">
        <f t="shared" si="17"/>
        <v>Utilisation du territoire-Détail SAU-Cultures maraichères-kha-S1</v>
      </c>
      <c r="N1147">
        <f>MATCH(M1147,'[1]Données Agriculture'!$M:$M,FALSE)</f>
        <v>2723</v>
      </c>
      <c r="O1147" s="144"/>
    </row>
    <row r="1148" spans="1:26" ht="14.25">
      <c r="A1148" s="110" t="s">
        <v>54</v>
      </c>
      <c r="B1148" s="110" t="s">
        <v>86</v>
      </c>
      <c r="C1148" s="147" t="s">
        <v>105</v>
      </c>
      <c r="D1148" s="175" t="s">
        <v>271</v>
      </c>
      <c r="E1148" s="6" t="s">
        <v>72</v>
      </c>
      <c r="F1148" s="8">
        <v>1.08142</v>
      </c>
      <c r="G1148" s="8">
        <v>1.0224786868064883</v>
      </c>
      <c r="H1148" s="8">
        <v>0.86144802449698454</v>
      </c>
      <c r="I1148" s="8">
        <v>0.64147604899396926</v>
      </c>
      <c r="J1148" s="8">
        <v>0.42150407349095381</v>
      </c>
      <c r="K1148" s="8">
        <v>0.26047341118144984</v>
      </c>
      <c r="L1148" s="8">
        <v>0.20153209798793831</v>
      </c>
      <c r="M1148" s="138" t="str">
        <f t="shared" si="17"/>
        <v>Utilisation du territoire-Détail SAU-cultures maraîchères sous serre chauffée-kha-S1</v>
      </c>
      <c r="N1148">
        <f>MATCH(M1148,'[1]Données Agriculture'!$M:$M,FALSE)</f>
        <v>2728</v>
      </c>
      <c r="O1148" s="144"/>
      <c r="P1148" s="66"/>
    </row>
    <row r="1149" spans="1:26" ht="14.25">
      <c r="A1149" s="110" t="s">
        <v>54</v>
      </c>
      <c r="B1149" s="110" t="s">
        <v>86</v>
      </c>
      <c r="C1149" s="147" t="s">
        <v>109</v>
      </c>
      <c r="D1149" s="175" t="s">
        <v>271</v>
      </c>
      <c r="E1149" s="6" t="s">
        <v>72</v>
      </c>
      <c r="F1149" s="8">
        <v>1015.4032000000001</v>
      </c>
      <c r="G1149" s="8">
        <v>1049.0233614534441</v>
      </c>
      <c r="H1149" s="8">
        <v>1140.8753507029214</v>
      </c>
      <c r="I1149" s="8">
        <v>1266.3475014058429</v>
      </c>
      <c r="J1149" s="8">
        <v>1391.8196521087643</v>
      </c>
      <c r="K1149" s="8">
        <v>1483.6716413582419</v>
      </c>
      <c r="L1149" s="8">
        <v>1517.2918028116858</v>
      </c>
      <c r="M1149" s="138" t="str">
        <f t="shared" si="17"/>
        <v>Utilisation du territoire-Détail SAU-Cultures permanentes-kha-S1</v>
      </c>
      <c r="N1149">
        <f>MATCH(M1149,'[1]Données Agriculture'!$M:$M,FALSE)</f>
        <v>2733</v>
      </c>
      <c r="O1149" s="144"/>
    </row>
    <row r="1150" spans="1:26" ht="14.25">
      <c r="A1150" s="110" t="s">
        <v>54</v>
      </c>
      <c r="B1150" s="110" t="s">
        <v>86</v>
      </c>
      <c r="C1150" s="147" t="s">
        <v>95</v>
      </c>
      <c r="D1150" s="175" t="s">
        <v>271</v>
      </c>
      <c r="E1150" s="6" t="s">
        <v>72</v>
      </c>
      <c r="F1150" s="8">
        <v>68.556399999999996</v>
      </c>
      <c r="G1150" s="8">
        <v>69.569594037612376</v>
      </c>
      <c r="H1150" s="8">
        <v>72.337691626295268</v>
      </c>
      <c r="I1150" s="8">
        <v>76.118983252590553</v>
      </c>
      <c r="J1150" s="8">
        <v>79.900274878885824</v>
      </c>
      <c r="K1150" s="8">
        <v>82.66837246756873</v>
      </c>
      <c r="L1150" s="8">
        <v>83.68156650518111</v>
      </c>
      <c r="M1150" s="138" t="str">
        <f t="shared" si="17"/>
        <v>Utilisation du territoire-Détail SAU-Féveroles et fèves-kha-S1</v>
      </c>
      <c r="N1150">
        <f>MATCH(M1150,'[1]Données Agriculture'!$M:$M,FALSE)</f>
        <v>2738</v>
      </c>
      <c r="O1150" s="143"/>
      <c r="P1150" s="109"/>
      <c r="Q1150" s="109"/>
      <c r="R1150" s="109"/>
      <c r="S1150" s="109"/>
      <c r="T1150" s="109"/>
      <c r="U1150" s="109"/>
      <c r="V1150" s="109"/>
      <c r="W1150" s="109"/>
      <c r="X1150" s="109"/>
      <c r="Y1150" s="109"/>
      <c r="Z1150" s="109"/>
    </row>
    <row r="1151" spans="1:26" ht="14.25">
      <c r="A1151" s="110" t="s">
        <v>54</v>
      </c>
      <c r="B1151" s="110" t="s">
        <v>86</v>
      </c>
      <c r="C1151" s="147" t="s">
        <v>59</v>
      </c>
      <c r="D1151" s="175" t="s">
        <v>271</v>
      </c>
      <c r="E1151" s="6" t="s">
        <v>72</v>
      </c>
      <c r="F1151" s="8">
        <v>411.78520000000003</v>
      </c>
      <c r="G1151" s="8">
        <v>411.92039366137902</v>
      </c>
      <c r="H1151" s="8">
        <v>412.2897496131277</v>
      </c>
      <c r="I1151" s="8">
        <v>412.7942992262553</v>
      </c>
      <c r="J1151" s="8">
        <v>413.29884883938297</v>
      </c>
      <c r="K1151" s="8">
        <v>413.66820479113164</v>
      </c>
      <c r="L1151" s="8">
        <v>413.80339845251063</v>
      </c>
      <c r="M1151" s="138" t="str">
        <f t="shared" si="17"/>
        <v>Utilisation du territoire-Détail SAU-Jachères-kha-S1</v>
      </c>
      <c r="N1151">
        <f>MATCH(M1151,'[1]Données Agriculture'!$M:$M,FALSE)</f>
        <v>2743</v>
      </c>
      <c r="O1151" s="140"/>
    </row>
    <row r="1152" spans="1:26" ht="14.25">
      <c r="A1152" s="110" t="s">
        <v>54</v>
      </c>
      <c r="B1152" s="110" t="s">
        <v>86</v>
      </c>
      <c r="C1152" s="147" t="s">
        <v>103</v>
      </c>
      <c r="D1152" s="175" t="s">
        <v>271</v>
      </c>
      <c r="E1152" s="6" t="s">
        <v>72</v>
      </c>
      <c r="F1152" s="8">
        <v>275.58100000000002</v>
      </c>
      <c r="G1152" s="8">
        <v>291.85613970091816</v>
      </c>
      <c r="H1152" s="8">
        <v>336.32064826410794</v>
      </c>
      <c r="I1152" s="8">
        <v>397.06029652821587</v>
      </c>
      <c r="J1152" s="8">
        <v>457.79994479232386</v>
      </c>
      <c r="K1152" s="8">
        <v>502.26445335551369</v>
      </c>
      <c r="L1152" s="8">
        <v>518.53959305643184</v>
      </c>
      <c r="M1152" s="138" t="str">
        <f t="shared" si="17"/>
        <v>Utilisation du territoire-Détail SAU-Légumes frais-kha-S1</v>
      </c>
      <c r="N1152">
        <f>MATCH(M1152,'[1]Données Agriculture'!$M:$M,FALSE)</f>
        <v>2748</v>
      </c>
      <c r="O1152" s="146"/>
      <c r="P1152" s="66"/>
    </row>
    <row r="1153" spans="1:26" ht="14.25">
      <c r="A1153" s="110" t="s">
        <v>54</v>
      </c>
      <c r="B1153" s="110" t="s">
        <v>86</v>
      </c>
      <c r="C1153" s="147" t="s">
        <v>104</v>
      </c>
      <c r="D1153" s="175" t="s">
        <v>271</v>
      </c>
      <c r="E1153" s="6" t="s">
        <v>72</v>
      </c>
      <c r="F1153" s="8">
        <v>42.792400000000001</v>
      </c>
      <c r="G1153" s="8">
        <v>45.757478598137396</v>
      </c>
      <c r="H1153" s="8">
        <v>53.858223976683874</v>
      </c>
      <c r="I1153" s="8">
        <v>64.924047953367733</v>
      </c>
      <c r="J1153" s="8">
        <v>75.989871930051606</v>
      </c>
      <c r="K1153" s="8">
        <v>84.090617308598098</v>
      </c>
      <c r="L1153" s="8">
        <v>87.055695906735494</v>
      </c>
      <c r="M1153" s="138" t="str">
        <f t="shared" si="17"/>
        <v>Utilisation du territoire-Détail SAU-Légumes secs-kha-S1</v>
      </c>
      <c r="N1153">
        <f>MATCH(M1153,'[1]Données Agriculture'!$M:$M,FALSE)</f>
        <v>2753</v>
      </c>
      <c r="O1153" s="140"/>
    </row>
    <row r="1154" spans="1:26" ht="14.25">
      <c r="A1154" s="110" t="s">
        <v>54</v>
      </c>
      <c r="B1154" s="110" t="s">
        <v>86</v>
      </c>
      <c r="C1154" s="147" t="s">
        <v>637</v>
      </c>
      <c r="D1154" s="175" t="s">
        <v>271</v>
      </c>
      <c r="E1154" s="6" t="s">
        <v>72</v>
      </c>
      <c r="F1154" s="8">
        <v>795.54579999999999</v>
      </c>
      <c r="G1154" s="8">
        <v>780.41815897760841</v>
      </c>
      <c r="H1154" s="8">
        <v>739.08867510577147</v>
      </c>
      <c r="I1154" s="8">
        <v>682.63155021154284</v>
      </c>
      <c r="J1154" s="8">
        <v>626.17442531731433</v>
      </c>
      <c r="K1154" s="8">
        <v>584.84494144547728</v>
      </c>
      <c r="L1154" s="8">
        <v>569.7173004230857</v>
      </c>
      <c r="M1154" s="138" t="str">
        <f t="shared" ref="M1154:M1217" si="18">A1154&amp;"-"&amp;B1154&amp;"-"&amp;C1154&amp;"-"&amp;D1154&amp;"-"&amp;E1154</f>
        <v>Utilisation du territoire-Détail SAU-Lin-kha-S1</v>
      </c>
      <c r="N1154" t="e">
        <f>MATCH(M1154,'[1]Données Agriculture'!$M:$M,FALSE)</f>
        <v>#N/A</v>
      </c>
      <c r="O1154" s="143"/>
    </row>
    <row r="1155" spans="1:26" ht="14.25">
      <c r="A1155" s="110" t="s">
        <v>54</v>
      </c>
      <c r="B1155" s="110" t="s">
        <v>86</v>
      </c>
      <c r="C1155" s="147" t="s">
        <v>89</v>
      </c>
      <c r="D1155" s="175" t="s">
        <v>271</v>
      </c>
      <c r="E1155" s="6" t="s">
        <v>72</v>
      </c>
      <c r="F1155" s="8">
        <v>1540.4263999999998</v>
      </c>
      <c r="G1155" s="8">
        <v>1505.7945348004591</v>
      </c>
      <c r="H1155" s="8">
        <v>1411.1785195144371</v>
      </c>
      <c r="I1155" s="8">
        <v>1281.9306390288743</v>
      </c>
      <c r="J1155" s="8">
        <v>1152.6827585433116</v>
      </c>
      <c r="K1155" s="8">
        <v>1058.0667432572895</v>
      </c>
      <c r="L1155" s="8">
        <v>1023.4348780577487</v>
      </c>
      <c r="M1155" s="138" t="str">
        <f t="shared" si="18"/>
        <v>Utilisation du territoire-Détail SAU-maïs (grain et semence)-kha-S1</v>
      </c>
      <c r="N1155">
        <f>MATCH(M1155,'[1]Données Agriculture'!$M:$M,FALSE)</f>
        <v>2758</v>
      </c>
      <c r="O1155" s="143"/>
    </row>
    <row r="1156" spans="1:26" ht="14.25">
      <c r="A1156" s="110" t="s">
        <v>54</v>
      </c>
      <c r="B1156" s="110" t="s">
        <v>86</v>
      </c>
      <c r="C1156" s="147" t="s">
        <v>97</v>
      </c>
      <c r="D1156" s="175" t="s">
        <v>271</v>
      </c>
      <c r="E1156" s="6" t="s">
        <v>72</v>
      </c>
      <c r="F1156" s="8">
        <v>1330.914</v>
      </c>
      <c r="G1156" s="8">
        <v>1259.6779244748925</v>
      </c>
      <c r="H1156" s="8">
        <v>1065.0573468084847</v>
      </c>
      <c r="I1156" s="8">
        <v>799.2006936169696</v>
      </c>
      <c r="J1156" s="8">
        <v>533.34404042545418</v>
      </c>
      <c r="K1156" s="8">
        <v>338.72346275904624</v>
      </c>
      <c r="L1156" s="8">
        <v>267.48738723393876</v>
      </c>
      <c r="M1156" s="138" t="str">
        <f t="shared" si="18"/>
        <v>Utilisation du territoire-Détail SAU-Maïs fourrage-kha-S1</v>
      </c>
      <c r="N1156">
        <f>MATCH(M1156,'[1]Données Agriculture'!$M:$M,FALSE)</f>
        <v>2763</v>
      </c>
      <c r="O1156" s="140"/>
    </row>
    <row r="1157" spans="1:26" ht="14.25">
      <c r="A1157" s="110" t="s">
        <v>54</v>
      </c>
      <c r="B1157" s="110" t="s">
        <v>86</v>
      </c>
      <c r="C1157" s="147" t="s">
        <v>78</v>
      </c>
      <c r="D1157" s="175" t="s">
        <v>271</v>
      </c>
      <c r="E1157" s="6" t="s">
        <v>72</v>
      </c>
      <c r="F1157" s="8">
        <v>2116.4041999999999</v>
      </c>
      <c r="G1157" s="8">
        <v>2154.9495781748387</v>
      </c>
      <c r="H1157" s="8">
        <v>2260.2575097454542</v>
      </c>
      <c r="I1157" s="8">
        <v>2404.1108194909089</v>
      </c>
      <c r="J1157" s="8">
        <v>2547.9641292363631</v>
      </c>
      <c r="K1157" s="8">
        <v>2653.272060806979</v>
      </c>
      <c r="L1157" s="8">
        <v>2691.8174389818178</v>
      </c>
      <c r="M1157" s="138" t="str">
        <f t="shared" si="18"/>
        <v>Utilisation du territoire-Détail SAU-Oléagineux-kha-S1</v>
      </c>
      <c r="N1157">
        <f>MATCH(M1157,'[1]Données Agriculture'!$M:$M,FALSE)</f>
        <v>2768</v>
      </c>
      <c r="O1157" s="146"/>
      <c r="P1157" s="66"/>
      <c r="Q1157" s="66"/>
      <c r="R1157" s="66"/>
      <c r="S1157" s="66"/>
      <c r="T1157" s="66"/>
      <c r="U1157" s="66"/>
      <c r="V1157" s="66"/>
      <c r="W1157" s="66"/>
      <c r="X1157" s="66"/>
      <c r="Y1157" s="66"/>
      <c r="Z1157" s="66"/>
    </row>
    <row r="1158" spans="1:26" ht="14.25">
      <c r="A1158" s="110" t="s">
        <v>54</v>
      </c>
      <c r="B1158" s="110" t="s">
        <v>86</v>
      </c>
      <c r="C1158" s="147" t="s">
        <v>90</v>
      </c>
      <c r="D1158" s="175" t="s">
        <v>271</v>
      </c>
      <c r="E1158" s="6" t="s">
        <v>72</v>
      </c>
      <c r="F1158" s="8">
        <v>1856.6633999999999</v>
      </c>
      <c r="G1158" s="8">
        <v>1857.2729632455812</v>
      </c>
      <c r="H1158" s="8">
        <v>1858.9383210029359</v>
      </c>
      <c r="I1158" s="8">
        <v>1861.2132420058722</v>
      </c>
      <c r="J1158" s="8">
        <v>1863.4881630088082</v>
      </c>
      <c r="K1158" s="8">
        <v>1865.1535207661632</v>
      </c>
      <c r="L1158" s="8">
        <v>1865.7630840117445</v>
      </c>
      <c r="M1158" s="138" t="str">
        <f t="shared" si="18"/>
        <v>Utilisation du territoire-Détail SAU-Orge et escourgeon-kha-S1</v>
      </c>
      <c r="N1158">
        <f>MATCH(M1158,'[1]Données Agriculture'!$M:$M,FALSE)</f>
        <v>2773</v>
      </c>
      <c r="O1158" s="140"/>
    </row>
    <row r="1159" spans="1:26" ht="14.25">
      <c r="A1159" s="110" t="s">
        <v>54</v>
      </c>
      <c r="B1159" s="110" t="s">
        <v>86</v>
      </c>
      <c r="C1159" s="147" t="s">
        <v>96</v>
      </c>
      <c r="D1159" s="175" t="s">
        <v>271</v>
      </c>
      <c r="E1159" s="6" t="s">
        <v>72</v>
      </c>
      <c r="F1159" s="8">
        <v>165.9288</v>
      </c>
      <c r="G1159" s="8">
        <v>168.38105931974516</v>
      </c>
      <c r="H1159" s="8">
        <v>175.08075637462326</v>
      </c>
      <c r="I1159" s="8">
        <v>184.23271274924656</v>
      </c>
      <c r="J1159" s="8">
        <v>193.38466912386983</v>
      </c>
      <c r="K1159" s="8">
        <v>200.08436617874796</v>
      </c>
      <c r="L1159" s="8">
        <v>202.53662549849312</v>
      </c>
      <c r="M1159" s="138" t="str">
        <f t="shared" si="18"/>
        <v>Utilisation du territoire-Détail SAU-Pois protéagineux-kha-S1</v>
      </c>
      <c r="N1159">
        <f>MATCH(M1159,'[1]Données Agriculture'!$M:$M,FALSE)</f>
        <v>2778</v>
      </c>
      <c r="O1159" s="143"/>
      <c r="P1159" s="109"/>
    </row>
    <row r="1160" spans="1:26" ht="14.25">
      <c r="A1160" s="110" t="s">
        <v>54</v>
      </c>
      <c r="B1160" s="110" t="s">
        <v>86</v>
      </c>
      <c r="C1160" s="147" t="s">
        <v>100</v>
      </c>
      <c r="D1160" s="175" t="s">
        <v>271</v>
      </c>
      <c r="E1160" s="6" t="s">
        <v>72</v>
      </c>
      <c r="F1160" s="8">
        <v>210.09979999999999</v>
      </c>
      <c r="G1160" s="8">
        <v>206.63302909218783</v>
      </c>
      <c r="H1160" s="8">
        <v>197.16163483384332</v>
      </c>
      <c r="I1160" s="8">
        <v>184.22346966768669</v>
      </c>
      <c r="J1160" s="8">
        <v>171.28530450153002</v>
      </c>
      <c r="K1160" s="8">
        <v>161.81391024318552</v>
      </c>
      <c r="L1160" s="8">
        <v>158.34713933537336</v>
      </c>
      <c r="M1160" s="138" t="str">
        <f t="shared" si="18"/>
        <v>Utilisation du territoire-Détail SAU-Pomme de terre-kha-S1</v>
      </c>
      <c r="N1160">
        <f>MATCH(M1160,'[1]Données Agriculture'!$M:$M,FALSE)</f>
        <v>2783</v>
      </c>
      <c r="O1160" s="143"/>
    </row>
    <row r="1161" spans="1:26" ht="14.25">
      <c r="A1161" s="110" t="s">
        <v>54</v>
      </c>
      <c r="B1161" s="110" t="s">
        <v>86</v>
      </c>
      <c r="C1161" s="147" t="s">
        <v>107</v>
      </c>
      <c r="D1161" s="175" t="s">
        <v>271</v>
      </c>
      <c r="E1161" s="6" t="s">
        <v>72</v>
      </c>
      <c r="F1161" s="8">
        <v>8743.1666000000005</v>
      </c>
      <c r="G1161" s="8">
        <v>8628.5291672523981</v>
      </c>
      <c r="H1161" s="8">
        <v>8315.3338765366861</v>
      </c>
      <c r="I1161" s="8">
        <v>7887.5011530733727</v>
      </c>
      <c r="J1161" s="8">
        <v>7459.6684296100593</v>
      </c>
      <c r="K1161" s="8">
        <v>7146.4731388943474</v>
      </c>
      <c r="L1161" s="8">
        <v>7031.835706146745</v>
      </c>
      <c r="M1161" s="138" t="str">
        <f t="shared" si="18"/>
        <v>Utilisation du territoire-Détail SAU-Prairie naturelle productive-kha-S1</v>
      </c>
      <c r="N1161">
        <f>MATCH(M1161,'[1]Données Agriculture'!$M:$M,FALSE)</f>
        <v>2788</v>
      </c>
      <c r="O1161" s="140"/>
      <c r="P1161" s="109"/>
      <c r="Q1161" s="109"/>
      <c r="R1161" s="109"/>
      <c r="S1161" s="109"/>
      <c r="T1161" s="109"/>
      <c r="U1161" s="109"/>
      <c r="V1161" s="109"/>
      <c r="W1161" s="109"/>
      <c r="X1161" s="109"/>
      <c r="Y1161" s="109"/>
      <c r="Z1161" s="109"/>
    </row>
    <row r="1162" spans="1:26" ht="14.25">
      <c r="A1162" s="110" t="s">
        <v>54</v>
      </c>
      <c r="B1162" s="110" t="s">
        <v>86</v>
      </c>
      <c r="C1162" s="147" t="s">
        <v>108</v>
      </c>
      <c r="D1162" s="175" t="s">
        <v>271</v>
      </c>
      <c r="E1162" s="6" t="s">
        <v>72</v>
      </c>
      <c r="F1162" s="8">
        <v>1612.5568000000001</v>
      </c>
      <c r="G1162" s="8">
        <v>1621.8452618372207</v>
      </c>
      <c r="H1162" s="8">
        <v>1647.2218115006724</v>
      </c>
      <c r="I1162" s="8">
        <v>1681.8868230013447</v>
      </c>
      <c r="J1162" s="8">
        <v>1716.5518345020171</v>
      </c>
      <c r="K1162" s="8">
        <v>1741.9283841654687</v>
      </c>
      <c r="L1162" s="8">
        <v>1751.2168460026894</v>
      </c>
      <c r="M1162" s="138" t="str">
        <f t="shared" si="18"/>
        <v>Utilisation du territoire-Détail SAU-Prairie peu productive, parcours et alpages-kha-S1</v>
      </c>
      <c r="N1162">
        <f>MATCH(M1162,'[1]Données Agriculture'!$M:$M,FALSE)</f>
        <v>2793</v>
      </c>
      <c r="O1162" s="146"/>
    </row>
    <row r="1163" spans="1:26" ht="14.25">
      <c r="A1163" s="110" t="s">
        <v>54</v>
      </c>
      <c r="B1163" s="110" t="s">
        <v>86</v>
      </c>
      <c r="C1163" s="147" t="s">
        <v>98</v>
      </c>
      <c r="D1163" s="175" t="s">
        <v>271</v>
      </c>
      <c r="E1163" s="6" t="s">
        <v>72</v>
      </c>
      <c r="F1163" s="8">
        <v>499.73540000000003</v>
      </c>
      <c r="G1163" s="8">
        <v>510.52610773658648</v>
      </c>
      <c r="H1163" s="8">
        <v>540.00686952256729</v>
      </c>
      <c r="I1163" s="8">
        <v>580.27833904513466</v>
      </c>
      <c r="J1163" s="8">
        <v>620.54980856770192</v>
      </c>
      <c r="K1163" s="8">
        <v>650.03057035368283</v>
      </c>
      <c r="L1163" s="8">
        <v>660.82127809026929</v>
      </c>
      <c r="M1163" s="138" t="str">
        <f t="shared" si="18"/>
        <v>Utilisation du territoire-Détail SAU-Prairies artificielles-kha-S1</v>
      </c>
      <c r="N1163">
        <f>MATCH(M1163,'[1]Données Agriculture'!$M:$M,FALSE)</f>
        <v>2798</v>
      </c>
      <c r="O1163" s="140"/>
      <c r="P1163" s="66"/>
    </row>
    <row r="1164" spans="1:26" ht="14.25">
      <c r="A1164" s="110" t="s">
        <v>54</v>
      </c>
      <c r="B1164" s="110" t="s">
        <v>86</v>
      </c>
      <c r="C1164" s="147" t="s">
        <v>99</v>
      </c>
      <c r="D1164" s="175" t="s">
        <v>271</v>
      </c>
      <c r="E1164" s="6" t="s">
        <v>72</v>
      </c>
      <c r="F1164" s="8">
        <v>1817.7023999999999</v>
      </c>
      <c r="G1164" s="8">
        <v>1720.4113763511621</v>
      </c>
      <c r="H1164" s="8">
        <v>1454.6073566221521</v>
      </c>
      <c r="I1164" s="8">
        <v>1091.5123132443046</v>
      </c>
      <c r="J1164" s="8">
        <v>728.41726986645654</v>
      </c>
      <c r="K1164" s="8">
        <v>462.61325013744613</v>
      </c>
      <c r="L1164" s="8">
        <v>365.32222648860852</v>
      </c>
      <c r="M1164" s="138" t="str">
        <f t="shared" si="18"/>
        <v>Utilisation du territoire-Détail SAU-Prairies temporaires-kha-S1</v>
      </c>
      <c r="N1164">
        <f>MATCH(M1164,'[1]Données Agriculture'!$M:$M,FALSE)</f>
        <v>2803</v>
      </c>
      <c r="O1164" s="143"/>
    </row>
    <row r="1165" spans="1:26" ht="14.25">
      <c r="A1165" s="110" t="s">
        <v>54</v>
      </c>
      <c r="B1165" s="110" t="s">
        <v>86</v>
      </c>
      <c r="C1165" s="147" t="s">
        <v>79</v>
      </c>
      <c r="D1165" s="175" t="s">
        <v>271</v>
      </c>
      <c r="E1165" s="6" t="s">
        <v>72</v>
      </c>
      <c r="F1165" s="8">
        <v>239.23339999999999</v>
      </c>
      <c r="G1165" s="8">
        <v>242.76902693603716</v>
      </c>
      <c r="H1165" s="8">
        <v>252.42853936189979</v>
      </c>
      <c r="I1165" s="8">
        <v>265.62367872379963</v>
      </c>
      <c r="J1165" s="8">
        <v>278.81881808569943</v>
      </c>
      <c r="K1165" s="8">
        <v>288.47833051156209</v>
      </c>
      <c r="L1165" s="8">
        <v>292.01395744759924</v>
      </c>
      <c r="M1165" s="138" t="str">
        <f t="shared" si="18"/>
        <v>Utilisation du territoire-Détail SAU-Protéagineux-kha-S1</v>
      </c>
      <c r="N1165">
        <f>MATCH(M1165,'[1]Données Agriculture'!$M:$M,FALSE)</f>
        <v>2808</v>
      </c>
      <c r="O1165" s="143"/>
    </row>
    <row r="1166" spans="1:26" ht="14.25">
      <c r="A1166" s="110" t="s">
        <v>54</v>
      </c>
      <c r="B1166" s="110" t="s">
        <v>86</v>
      </c>
      <c r="C1166" s="147" t="s">
        <v>94</v>
      </c>
      <c r="D1166" s="175" t="s">
        <v>271</v>
      </c>
      <c r="E1166" s="6" t="s">
        <v>72</v>
      </c>
      <c r="F1166" s="8">
        <v>168.6018</v>
      </c>
      <c r="G1166" s="8">
        <v>180.28419193846202</v>
      </c>
      <c r="H1166" s="8">
        <v>212.2010802682733</v>
      </c>
      <c r="I1166" s="8">
        <v>255.80036053654658</v>
      </c>
      <c r="J1166" s="8">
        <v>299.39964080481991</v>
      </c>
      <c r="K1166" s="8">
        <v>331.31652913463125</v>
      </c>
      <c r="L1166" s="8">
        <v>342.99892107309324</v>
      </c>
      <c r="M1166" s="138" t="str">
        <f t="shared" si="18"/>
        <v>Utilisation du territoire-Détail SAU-soja-kha-S1</v>
      </c>
      <c r="N1166">
        <f>MATCH(M1166,'[1]Données Agriculture'!$M:$M,FALSE)</f>
        <v>2813</v>
      </c>
      <c r="O1166" s="140"/>
      <c r="P1166" s="109"/>
    </row>
    <row r="1167" spans="1:26" ht="14.25">
      <c r="A1167" s="110" t="s">
        <v>54</v>
      </c>
      <c r="B1167" s="110" t="s">
        <v>86</v>
      </c>
      <c r="C1167" s="147" t="s">
        <v>106</v>
      </c>
      <c r="D1167" s="175" t="s">
        <v>271</v>
      </c>
      <c r="E1167" s="6" t="s">
        <v>72</v>
      </c>
      <c r="F1167" s="8">
        <v>10355.723400000001</v>
      </c>
      <c r="G1167" s="8">
        <v>10250.374429089619</v>
      </c>
      <c r="H1167" s="8">
        <v>9962.5556880373588</v>
      </c>
      <c r="I1167" s="8">
        <v>9569.3879760747186</v>
      </c>
      <c r="J1167" s="8">
        <v>9176.2202641120766</v>
      </c>
      <c r="K1167" s="8">
        <v>8888.4015230598161</v>
      </c>
      <c r="L1167" s="8">
        <v>8783.0525521494346</v>
      </c>
      <c r="M1167" s="138" t="str">
        <f t="shared" si="18"/>
        <v>Utilisation du territoire-Détail SAU-Surfaces toujours en herbe (STH)-kha-S1</v>
      </c>
      <c r="N1167">
        <f>MATCH(M1167,'[1]Données Agriculture'!$M:$M,FALSE)</f>
        <v>2818</v>
      </c>
      <c r="O1167" s="146"/>
    </row>
    <row r="1168" spans="1:26" ht="14.25">
      <c r="A1168" s="110" t="s">
        <v>54</v>
      </c>
      <c r="B1168" s="110" t="s">
        <v>86</v>
      </c>
      <c r="C1168" s="147" t="s">
        <v>110</v>
      </c>
      <c r="D1168" s="175" t="s">
        <v>271</v>
      </c>
      <c r="E1168" s="6" t="s">
        <v>72</v>
      </c>
      <c r="F1168" s="8">
        <v>1E-3</v>
      </c>
      <c r="G1168" s="8">
        <v>33.658737628009902</v>
      </c>
      <c r="H1168" s="8">
        <v>125.61338689555578</v>
      </c>
      <c r="I1168" s="8">
        <v>251.22577379111152</v>
      </c>
      <c r="J1168" s="8">
        <v>376.83816068666732</v>
      </c>
      <c r="K1168" s="8">
        <v>468.79280995421328</v>
      </c>
      <c r="L1168" s="8">
        <v>502.45054758222318</v>
      </c>
      <c r="M1168" s="138" t="str">
        <f t="shared" si="18"/>
        <v>Utilisation du territoire-Détail SAU-TCR ou plantes énergétiques pérennes-kha-S1</v>
      </c>
      <c r="N1168">
        <f>MATCH(M1168,'[1]Données Agriculture'!$M:$M,FALSE)</f>
        <v>2823</v>
      </c>
      <c r="O1168" s="140"/>
    </row>
    <row r="1169" spans="1:26" ht="14.25">
      <c r="A1169" s="110" t="s">
        <v>54</v>
      </c>
      <c r="B1169" s="110" t="s">
        <v>86</v>
      </c>
      <c r="C1169" s="147" t="s">
        <v>93</v>
      </c>
      <c r="D1169" s="175" t="s">
        <v>271</v>
      </c>
      <c r="E1169" s="6" t="s">
        <v>72</v>
      </c>
      <c r="F1169" s="8">
        <v>699.77119999999991</v>
      </c>
      <c r="G1169" s="8">
        <v>709.42204759840763</v>
      </c>
      <c r="H1169" s="8">
        <v>735.78865357336156</v>
      </c>
      <c r="I1169" s="8">
        <v>771.80610714672321</v>
      </c>
      <c r="J1169" s="8">
        <v>807.82356072008486</v>
      </c>
      <c r="K1169" s="8">
        <v>834.19016669503878</v>
      </c>
      <c r="L1169" s="8">
        <v>843.84101429344651</v>
      </c>
      <c r="M1169" s="138" t="str">
        <f t="shared" si="18"/>
        <v>Utilisation du territoire-Détail SAU-tournesol-kha-S1</v>
      </c>
      <c r="N1169">
        <f>MATCH(M1169,'[1]Données Agriculture'!$M:$M,FALSE)</f>
        <v>2828</v>
      </c>
      <c r="O1169" s="143"/>
      <c r="P1169" s="109"/>
      <c r="Q1169" s="109"/>
      <c r="R1169" s="109"/>
      <c r="S1169" s="109"/>
      <c r="T1169" s="109"/>
      <c r="U1169" s="109"/>
      <c r="V1169" s="109"/>
      <c r="W1169" s="109"/>
      <c r="X1169" s="109"/>
      <c r="Y1169" s="109"/>
      <c r="Z1169" s="109"/>
    </row>
    <row r="1170" spans="1:26" ht="14.25">
      <c r="A1170" s="110" t="s">
        <v>54</v>
      </c>
      <c r="B1170" s="110" t="s">
        <v>86</v>
      </c>
      <c r="C1170" s="147" t="s">
        <v>91</v>
      </c>
      <c r="D1170" s="175" t="s">
        <v>271</v>
      </c>
      <c r="E1170" s="6" t="s">
        <v>72</v>
      </c>
      <c r="F1170" s="8">
        <v>305.78500000000003</v>
      </c>
      <c r="G1170" s="8">
        <v>305.88539261669627</v>
      </c>
      <c r="H1170" s="8">
        <v>306.15967034621508</v>
      </c>
      <c r="I1170" s="8">
        <v>306.53434069243013</v>
      </c>
      <c r="J1170" s="8">
        <v>306.90901103864519</v>
      </c>
      <c r="K1170" s="8">
        <v>307.183288768164</v>
      </c>
      <c r="L1170" s="8">
        <v>307.28368138486024</v>
      </c>
      <c r="M1170" s="138" t="str">
        <f t="shared" si="18"/>
        <v>Utilisation du territoire-Détail SAU-triticale-kha-S1</v>
      </c>
      <c r="N1170">
        <f>MATCH(M1170,'[1]Données Agriculture'!$M:$M,FALSE)</f>
        <v>2833</v>
      </c>
      <c r="O1170" s="143"/>
      <c r="P1170" s="109"/>
    </row>
    <row r="1171" spans="1:26" ht="14.25">
      <c r="A1171" s="110" t="s">
        <v>54</v>
      </c>
      <c r="B1171" s="110" t="s">
        <v>86</v>
      </c>
      <c r="C1171" s="147" t="s">
        <v>62</v>
      </c>
      <c r="D1171" s="175" t="s">
        <v>271</v>
      </c>
      <c r="E1171" s="6" t="s">
        <v>72</v>
      </c>
      <c r="F1171" s="8">
        <v>795.54579999999999</v>
      </c>
      <c r="G1171" s="8">
        <v>780.41815897760841</v>
      </c>
      <c r="H1171" s="8">
        <v>739.08867510577147</v>
      </c>
      <c r="I1171" s="8">
        <v>682.63155021154284</v>
      </c>
      <c r="J1171" s="8">
        <v>626.17442531731433</v>
      </c>
      <c r="K1171" s="8">
        <v>584.84494144547728</v>
      </c>
      <c r="L1171" s="8">
        <v>569.7173004230857</v>
      </c>
      <c r="M1171" s="138" t="str">
        <f t="shared" si="18"/>
        <v>Utilisation du territoire-Détail SAU-Vignes-kha-S1</v>
      </c>
      <c r="N1171">
        <f>MATCH(M1171,'[1]Données Agriculture'!$M:$M,FALSE)</f>
        <v>2838</v>
      </c>
      <c r="O1171" s="140"/>
    </row>
    <row r="1172" spans="1:26" ht="14.25">
      <c r="A1172" s="110" t="s">
        <v>54</v>
      </c>
      <c r="B1172" s="110" t="s">
        <v>86</v>
      </c>
      <c r="C1172" s="147" t="s">
        <v>62</v>
      </c>
      <c r="D1172" s="175" t="s">
        <v>271</v>
      </c>
      <c r="E1172" s="6" t="s">
        <v>72</v>
      </c>
      <c r="F1172" s="8">
        <v>17.1172</v>
      </c>
      <c r="G1172" s="8">
        <v>16.834756080571221</v>
      </c>
      <c r="H1172" s="8">
        <v>16.063104942402912</v>
      </c>
      <c r="I1172" s="8">
        <v>15.009009884805824</v>
      </c>
      <c r="J1172" s="8">
        <v>13.954914827208736</v>
      </c>
      <c r="K1172" s="8">
        <v>13.183263689040423</v>
      </c>
      <c r="L1172" s="8">
        <v>12.900819769611646</v>
      </c>
      <c r="M1172" s="138" t="str">
        <f t="shared" si="18"/>
        <v>Utilisation du territoire-Détail SAU-Vignes-kha-S1</v>
      </c>
      <c r="N1172">
        <f>MATCH(M1172,'[1]Données Agriculture'!$M:$M,FALSE)</f>
        <v>2838</v>
      </c>
      <c r="O1172" s="146"/>
    </row>
    <row r="1173" spans="1:26" ht="14.25">
      <c r="A1173" s="110" t="s">
        <v>54</v>
      </c>
      <c r="B1173" s="110" t="s">
        <v>77</v>
      </c>
      <c r="C1173" s="147" t="s">
        <v>84</v>
      </c>
      <c r="D1173" s="175" t="s">
        <v>271</v>
      </c>
      <c r="E1173" s="6" t="s">
        <v>72</v>
      </c>
      <c r="F1173" s="8">
        <v>177.59899999999999</v>
      </c>
      <c r="G1173" s="8">
        <v>192.67519127338346</v>
      </c>
      <c r="H1173" s="8">
        <v>233.86411181689368</v>
      </c>
      <c r="I1173" s="8">
        <v>290.12922363378738</v>
      </c>
      <c r="J1173" s="8">
        <v>346.39433545068113</v>
      </c>
      <c r="K1173" s="8">
        <v>387.5832559941914</v>
      </c>
      <c r="L1173" s="8">
        <v>402.65944726757488</v>
      </c>
      <c r="M1173" s="138" t="str">
        <f t="shared" si="18"/>
        <v>Utilisation du territoire-Surface Agricole utile-Arboriculture-kha-S1</v>
      </c>
      <c r="N1173">
        <f>MATCH(M1173,'[1]Données Agriculture'!$M:$M,FALSE)</f>
        <v>2843</v>
      </c>
      <c r="O1173" s="140"/>
      <c r="P1173" s="66"/>
      <c r="Q1173" s="66"/>
      <c r="R1173" s="66"/>
      <c r="S1173" s="66"/>
      <c r="T1173" s="66"/>
      <c r="U1173" s="66"/>
      <c r="V1173" s="66"/>
      <c r="W1173" s="66"/>
      <c r="X1173" s="66"/>
      <c r="Y1173" s="66"/>
      <c r="Z1173" s="66"/>
    </row>
    <row r="1174" spans="1:26" ht="14.25">
      <c r="A1174" s="110" t="s">
        <v>54</v>
      </c>
      <c r="B1174" s="110" t="s">
        <v>77</v>
      </c>
      <c r="C1174" s="147" t="s">
        <v>25</v>
      </c>
      <c r="D1174" s="175" t="s">
        <v>271</v>
      </c>
      <c r="E1174" s="6" t="s">
        <v>72</v>
      </c>
      <c r="F1174" s="8">
        <v>9140.1263999999992</v>
      </c>
      <c r="G1174" s="8">
        <v>9107.9896008406704</v>
      </c>
      <c r="H1174" s="8">
        <v>9020.1902327447478</v>
      </c>
      <c r="I1174" s="8">
        <v>8900.2540654894965</v>
      </c>
      <c r="J1174" s="8">
        <v>8780.3178982342451</v>
      </c>
      <c r="K1174" s="8">
        <v>8692.5185301383226</v>
      </c>
      <c r="L1174" s="8">
        <v>8660.3817309789938</v>
      </c>
      <c r="M1174" s="138" t="str">
        <f t="shared" si="18"/>
        <v>Utilisation du territoire-Surface Agricole utile-Céréales-kha-S1</v>
      </c>
      <c r="N1174">
        <f>MATCH(M1174,'[1]Données Agriculture'!$M:$M,FALSE)</f>
        <v>2848</v>
      </c>
      <c r="O1174" s="143"/>
    </row>
    <row r="1175" spans="1:26" ht="14.25">
      <c r="A1175" s="110" t="s">
        <v>54</v>
      </c>
      <c r="B1175" s="110" t="s">
        <v>77</v>
      </c>
      <c r="C1175" s="147" t="s">
        <v>80</v>
      </c>
      <c r="D1175" s="175" t="s">
        <v>271</v>
      </c>
      <c r="E1175" s="6" t="s">
        <v>72</v>
      </c>
      <c r="F1175" s="8">
        <v>3617.5197999999996</v>
      </c>
      <c r="G1175" s="8">
        <v>3423.8950325947644</v>
      </c>
      <c r="H1175" s="8">
        <v>2894.9023304399534</v>
      </c>
      <c r="I1175" s="8">
        <v>2172.2848608799077</v>
      </c>
      <c r="J1175" s="8">
        <v>1449.6673913198611</v>
      </c>
      <c r="K1175" s="8">
        <v>920.67468916504936</v>
      </c>
      <c r="L1175" s="8">
        <v>727.04992175981374</v>
      </c>
      <c r="M1175" s="138" t="str">
        <f t="shared" si="18"/>
        <v>Utilisation du territoire-Surface Agricole utile-Cultures fourragères (hors prairies cultivées de légumineuses)-kha-S1</v>
      </c>
      <c r="N1175">
        <f>MATCH(M1175,'[1]Données Agriculture'!$M:$M,FALSE)</f>
        <v>2853</v>
      </c>
      <c r="O1175" s="143"/>
      <c r="P1175" s="109"/>
      <c r="Q1175" s="109"/>
      <c r="R1175" s="109"/>
      <c r="S1175" s="109"/>
      <c r="T1175" s="109"/>
      <c r="U1175" s="109"/>
      <c r="V1175" s="109"/>
      <c r="W1175" s="109"/>
      <c r="X1175" s="109"/>
      <c r="Y1175" s="109"/>
      <c r="Z1175" s="109"/>
    </row>
    <row r="1176" spans="1:26" ht="14.25">
      <c r="A1176" s="110" t="s">
        <v>54</v>
      </c>
      <c r="B1176" s="110" t="s">
        <v>77</v>
      </c>
      <c r="C1176" s="147" t="s">
        <v>67</v>
      </c>
      <c r="D1176" s="175" t="s">
        <v>271</v>
      </c>
      <c r="E1176" s="6" t="s">
        <v>72</v>
      </c>
      <c r="F1176" s="8">
        <v>843.61519999999996</v>
      </c>
      <c r="G1176" s="8">
        <v>829.69505046750089</v>
      </c>
      <c r="H1176" s="8">
        <v>791.66449469575753</v>
      </c>
      <c r="I1176" s="8">
        <v>739.71378939151498</v>
      </c>
      <c r="J1176" s="8">
        <v>687.76308408727255</v>
      </c>
      <c r="K1176" s="8">
        <v>649.73252831552895</v>
      </c>
      <c r="L1176" s="8">
        <v>635.81237878303</v>
      </c>
      <c r="M1176" s="138" t="str">
        <f t="shared" si="18"/>
        <v>Utilisation du territoire-Surface Agricole utile-Cultures industrielles-kha-S1</v>
      </c>
      <c r="N1176">
        <f>MATCH(M1176,'[1]Données Agriculture'!$M:$M,FALSE)</f>
        <v>2858</v>
      </c>
      <c r="O1176" s="140"/>
    </row>
    <row r="1177" spans="1:26" ht="14.25">
      <c r="A1177" s="110" t="s">
        <v>54</v>
      </c>
      <c r="B1177" s="110" t="s">
        <v>77</v>
      </c>
      <c r="C1177" s="147" t="s">
        <v>33</v>
      </c>
      <c r="D1177" s="175" t="s">
        <v>271</v>
      </c>
      <c r="E1177" s="6" t="s">
        <v>72</v>
      </c>
      <c r="F1177" s="8">
        <v>318.3734</v>
      </c>
      <c r="G1177" s="8">
        <v>337.61361829905559</v>
      </c>
      <c r="H1177" s="8">
        <v>390.17887224079186</v>
      </c>
      <c r="I1177" s="8">
        <v>461.98434448158366</v>
      </c>
      <c r="J1177" s="8">
        <v>533.78981672237546</v>
      </c>
      <c r="K1177" s="8">
        <v>586.35507066411185</v>
      </c>
      <c r="L1177" s="8">
        <v>605.59528896316738</v>
      </c>
      <c r="M1177" s="138" t="str">
        <f t="shared" si="18"/>
        <v>Utilisation du territoire-Surface Agricole utile-Légumes-kha-S1</v>
      </c>
      <c r="N1177">
        <f>MATCH(M1177,'[1]Données Agriculture'!$M:$M,FALSE)</f>
        <v>2863</v>
      </c>
      <c r="O1177" s="146"/>
      <c r="P1177" s="66"/>
    </row>
    <row r="1178" spans="1:26" ht="14.25">
      <c r="A1178" s="110" t="s">
        <v>54</v>
      </c>
      <c r="B1178" s="110" t="s">
        <v>77</v>
      </c>
      <c r="C1178" s="147" t="s">
        <v>78</v>
      </c>
      <c r="D1178" s="175" t="s">
        <v>271</v>
      </c>
      <c r="E1178" s="6" t="s">
        <v>72</v>
      </c>
      <c r="F1178" s="8">
        <v>2116.4041999999999</v>
      </c>
      <c r="G1178" s="8">
        <v>2154.9495781748387</v>
      </c>
      <c r="H1178" s="8">
        <v>2260.2575097454542</v>
      </c>
      <c r="I1178" s="8">
        <v>2404.1108194909089</v>
      </c>
      <c r="J1178" s="8">
        <v>2547.9641292363631</v>
      </c>
      <c r="K1178" s="8">
        <v>2653.272060806979</v>
      </c>
      <c r="L1178" s="8">
        <v>2691.8174389818178</v>
      </c>
      <c r="M1178" s="138" t="str">
        <f t="shared" si="18"/>
        <v>Utilisation du territoire-Surface Agricole utile-Oléagineux-kha-S1</v>
      </c>
      <c r="N1178">
        <f>MATCH(M1178,'[1]Données Agriculture'!$M:$M,FALSE)</f>
        <v>2868</v>
      </c>
      <c r="O1178" s="140"/>
    </row>
    <row r="1179" spans="1:26" ht="14.25">
      <c r="A1179" s="110" t="s">
        <v>54</v>
      </c>
      <c r="B1179" s="110" t="s">
        <v>77</v>
      </c>
      <c r="C1179" s="147" t="s">
        <v>83</v>
      </c>
      <c r="D1179" s="175" t="s">
        <v>271</v>
      </c>
      <c r="E1179" s="6" t="s">
        <v>72</v>
      </c>
      <c r="F1179" s="8">
        <v>1612.5568000000001</v>
      </c>
      <c r="G1179" s="8">
        <v>1621.8452618372207</v>
      </c>
      <c r="H1179" s="8">
        <v>1647.2218115006724</v>
      </c>
      <c r="I1179" s="8">
        <v>1681.8868230013447</v>
      </c>
      <c r="J1179" s="8">
        <v>1716.5518345020171</v>
      </c>
      <c r="K1179" s="8">
        <v>1741.9283841654687</v>
      </c>
      <c r="L1179" s="8">
        <v>1751.2168460026894</v>
      </c>
      <c r="M1179" s="138" t="str">
        <f t="shared" si="18"/>
        <v>Utilisation du territoire-Surface Agricole utile-Prairie peu productive-kha-S1</v>
      </c>
      <c r="N1179">
        <f>MATCH(M1179,'[1]Données Agriculture'!$M:$M,FALSE)</f>
        <v>2873</v>
      </c>
      <c r="O1179" s="143"/>
    </row>
    <row r="1180" spans="1:26" ht="14.25">
      <c r="A1180" s="110" t="s">
        <v>54</v>
      </c>
      <c r="B1180" s="110" t="s">
        <v>77</v>
      </c>
      <c r="C1180" s="147" t="s">
        <v>82</v>
      </c>
      <c r="D1180" s="175" t="s">
        <v>271</v>
      </c>
      <c r="E1180" s="6" t="s">
        <v>72</v>
      </c>
      <c r="F1180" s="8">
        <v>8743.1666000000005</v>
      </c>
      <c r="G1180" s="8">
        <v>8628.5291672523981</v>
      </c>
      <c r="H1180" s="8">
        <v>8315.3338765366861</v>
      </c>
      <c r="I1180" s="8">
        <v>7887.5011530733727</v>
      </c>
      <c r="J1180" s="8">
        <v>7459.6684296100593</v>
      </c>
      <c r="K1180" s="8">
        <v>7146.4731388943474</v>
      </c>
      <c r="L1180" s="8">
        <v>7031.835706146745</v>
      </c>
      <c r="M1180" s="138" t="str">
        <f t="shared" si="18"/>
        <v>Utilisation du territoire-Surface Agricole utile-Prairie productive-kha-S1</v>
      </c>
      <c r="N1180">
        <f>MATCH(M1180,'[1]Données Agriculture'!$M:$M,FALSE)</f>
        <v>2878</v>
      </c>
      <c r="O1180" s="143"/>
    </row>
    <row r="1181" spans="1:26" ht="14.25">
      <c r="A1181" s="110" t="s">
        <v>54</v>
      </c>
      <c r="B1181" s="110" t="s">
        <v>77</v>
      </c>
      <c r="C1181" s="147" t="s">
        <v>81</v>
      </c>
      <c r="D1181" s="175" t="s">
        <v>271</v>
      </c>
      <c r="E1181" s="6" t="s">
        <v>72</v>
      </c>
      <c r="F1181" s="8">
        <v>499.73540000000003</v>
      </c>
      <c r="G1181" s="8">
        <v>510.52610773658648</v>
      </c>
      <c r="H1181" s="8">
        <v>540.00686952256729</v>
      </c>
      <c r="I1181" s="8">
        <v>580.27833904513466</v>
      </c>
      <c r="J1181" s="8">
        <v>620.54980856770192</v>
      </c>
      <c r="K1181" s="8">
        <v>650.03057035368283</v>
      </c>
      <c r="L1181" s="8">
        <v>660.82127809026929</v>
      </c>
      <c r="M1181" s="138" t="str">
        <f t="shared" si="18"/>
        <v>Utilisation du territoire-Surface Agricole utile-Prairies cultivées de légumineuses-kha-S1</v>
      </c>
      <c r="N1181">
        <f>MATCH(M1181,'[1]Données Agriculture'!$M:$M,FALSE)</f>
        <v>2883</v>
      </c>
      <c r="O1181" s="140"/>
    </row>
    <row r="1182" spans="1:26" ht="14.25">
      <c r="A1182" s="110" t="s">
        <v>54</v>
      </c>
      <c r="B1182" s="110" t="s">
        <v>77</v>
      </c>
      <c r="C1182" s="147" t="s">
        <v>79</v>
      </c>
      <c r="D1182" s="175" t="s">
        <v>271</v>
      </c>
      <c r="E1182" s="6" t="s">
        <v>72</v>
      </c>
      <c r="F1182" s="8">
        <v>239.23339999999999</v>
      </c>
      <c r="G1182" s="8">
        <v>242.76902693603716</v>
      </c>
      <c r="H1182" s="8">
        <v>252.42853936189979</v>
      </c>
      <c r="I1182" s="8">
        <v>265.62367872379963</v>
      </c>
      <c r="J1182" s="8">
        <v>278.81881808569943</v>
      </c>
      <c r="K1182" s="8">
        <v>288.47833051156209</v>
      </c>
      <c r="L1182" s="8">
        <v>292.01395744759924</v>
      </c>
      <c r="M1182" s="138" t="str">
        <f t="shared" si="18"/>
        <v>Utilisation du territoire-Surface Agricole utile-Protéagineux-kha-S1</v>
      </c>
      <c r="N1182">
        <f>MATCH(M1182,'[1]Données Agriculture'!$M:$M,FALSE)</f>
        <v>2888</v>
      </c>
      <c r="O1182" s="146"/>
      <c r="P1182" s="66"/>
      <c r="Q1182" s="66"/>
      <c r="R1182" s="66"/>
      <c r="S1182" s="66"/>
      <c r="T1182" s="66"/>
      <c r="U1182" s="66"/>
      <c r="V1182" s="66"/>
      <c r="W1182" s="66"/>
      <c r="X1182" s="66"/>
      <c r="Y1182" s="66"/>
      <c r="Z1182" s="66"/>
    </row>
    <row r="1183" spans="1:26" ht="14.25">
      <c r="A1183" s="110" t="s">
        <v>54</v>
      </c>
      <c r="B1183" s="110" t="s">
        <v>77</v>
      </c>
      <c r="C1183" s="147" t="s">
        <v>62</v>
      </c>
      <c r="D1183" s="175" t="s">
        <v>271</v>
      </c>
      <c r="E1183" s="6" t="s">
        <v>72</v>
      </c>
      <c r="F1183" s="8">
        <v>795.54579999999999</v>
      </c>
      <c r="G1183" s="8">
        <v>780.41815897760841</v>
      </c>
      <c r="H1183" s="8">
        <v>739.08867510577147</v>
      </c>
      <c r="I1183" s="8">
        <v>682.63155021154284</v>
      </c>
      <c r="J1183" s="8">
        <v>626.17442531731433</v>
      </c>
      <c r="K1183" s="8">
        <v>584.84494144547728</v>
      </c>
      <c r="L1183" s="8">
        <v>569.7173004230857</v>
      </c>
      <c r="M1183" s="138" t="str">
        <f t="shared" si="18"/>
        <v>Utilisation du territoire-Surface Agricole utile-Vignes-kha-S1</v>
      </c>
      <c r="N1183">
        <f>MATCH(M1183,'[1]Données Agriculture'!$M:$M,FALSE)</f>
        <v>2893</v>
      </c>
      <c r="O1183" s="140"/>
    </row>
    <row r="1184" spans="1:26" ht="14.25">
      <c r="A1184" s="110" t="s">
        <v>54</v>
      </c>
      <c r="B1184" s="110" t="s">
        <v>55</v>
      </c>
      <c r="C1184" s="147" t="s">
        <v>60</v>
      </c>
      <c r="D1184" s="175" t="s">
        <v>271</v>
      </c>
      <c r="E1184" s="6" t="s">
        <v>72</v>
      </c>
      <c r="F1184" s="8">
        <v>42.258400000000002</v>
      </c>
      <c r="G1184" s="8">
        <v>75.930011202452008</v>
      </c>
      <c r="H1184" s="8">
        <v>167.9225637802563</v>
      </c>
      <c r="I1184" s="8">
        <v>293.58672756051254</v>
      </c>
      <c r="J1184" s="8">
        <v>419.25089134076887</v>
      </c>
      <c r="K1184" s="8">
        <v>511.24344391857329</v>
      </c>
      <c r="L1184" s="8">
        <v>544.91505512102526</v>
      </c>
      <c r="M1184" s="138" t="str">
        <f t="shared" si="18"/>
        <v>Utilisation du territoire-Usage des terres-Autres cultures pérennes-kha-S1</v>
      </c>
      <c r="N1184">
        <f>MATCH(M1184,'[1]Données Agriculture'!$M:$M,FALSE)</f>
        <v>2898</v>
      </c>
      <c r="O1184" s="143"/>
      <c r="P1184" s="109"/>
    </row>
    <row r="1185" spans="1:26" ht="14.25">
      <c r="A1185" s="110" t="s">
        <v>54</v>
      </c>
      <c r="B1185" s="110" t="s">
        <v>55</v>
      </c>
      <c r="C1185" s="147" t="s">
        <v>58</v>
      </c>
      <c r="D1185" s="175" t="s">
        <v>271</v>
      </c>
      <c r="E1185" s="6" t="s">
        <v>72</v>
      </c>
      <c r="F1185" s="8">
        <v>2177.3084000000008</v>
      </c>
      <c r="G1185" s="8">
        <v>2194.8106408236058</v>
      </c>
      <c r="H1185" s="8">
        <v>2242.627652000001</v>
      </c>
      <c r="I1185" s="8">
        <v>2307.9469040000008</v>
      </c>
      <c r="J1185" s="8">
        <v>2373.266156000001</v>
      </c>
      <c r="K1185" s="8">
        <v>2421.0831671763963</v>
      </c>
      <c r="L1185" s="8">
        <v>2438.5854080000013</v>
      </c>
      <c r="M1185" s="138" t="str">
        <f t="shared" si="18"/>
        <v>Utilisation du territoire-Usage des terres-Autres espaces naturels, landes-kha-S1</v>
      </c>
      <c r="N1185">
        <f>MATCH(M1185,'[1]Données Agriculture'!$M:$M,FALSE)</f>
        <v>2903</v>
      </c>
      <c r="O1185" s="143"/>
    </row>
    <row r="1186" spans="1:26" ht="14.25">
      <c r="A1186" s="110" t="s">
        <v>54</v>
      </c>
      <c r="B1186" s="110" t="s">
        <v>55</v>
      </c>
      <c r="C1186" s="147" t="s">
        <v>65</v>
      </c>
      <c r="D1186" s="175" t="s">
        <v>271</v>
      </c>
      <c r="E1186" s="6" t="s">
        <v>72</v>
      </c>
      <c r="F1186" s="8">
        <v>11495.763999999997</v>
      </c>
      <c r="G1186" s="8">
        <v>11505.708205951545</v>
      </c>
      <c r="H1186" s="8">
        <v>11532.876281852101</v>
      </c>
      <c r="I1186" s="8">
        <v>11569.988563704204</v>
      </c>
      <c r="J1186" s="8">
        <v>11607.100845556308</v>
      </c>
      <c r="K1186" s="8">
        <v>11634.268921456864</v>
      </c>
      <c r="L1186" s="8">
        <v>11644.213127408411</v>
      </c>
      <c r="M1186" s="138" t="str">
        <f t="shared" si="18"/>
        <v>Utilisation du territoire-Usage des terres-Céréales oléoprotéagineux-kha-S1</v>
      </c>
      <c r="N1186">
        <f>MATCH(M1186,'[1]Données Agriculture'!$M:$M,FALSE)</f>
        <v>2908</v>
      </c>
      <c r="O1186" s="140"/>
      <c r="P1186" s="109"/>
    </row>
    <row r="1187" spans="1:26" ht="14.25">
      <c r="A1187" s="110" t="s">
        <v>54</v>
      </c>
      <c r="B1187" s="110" t="s">
        <v>55</v>
      </c>
      <c r="C1187" s="147" t="s">
        <v>64</v>
      </c>
      <c r="D1187" s="175" t="s">
        <v>271</v>
      </c>
      <c r="E1187" s="6" t="s">
        <v>72</v>
      </c>
      <c r="F1187" s="8">
        <v>4096.5271999999995</v>
      </c>
      <c r="G1187" s="8">
        <v>3914.9978316499146</v>
      </c>
      <c r="H1187" s="8">
        <v>3419.0503742515957</v>
      </c>
      <c r="I1187" s="8">
        <v>2741.5735485031923</v>
      </c>
      <c r="J1187" s="8">
        <v>2064.0967227547881</v>
      </c>
      <c r="K1187" s="8">
        <v>1568.1492653564692</v>
      </c>
      <c r="L1187" s="8">
        <v>1386.6198970063842</v>
      </c>
      <c r="M1187" s="138" t="str">
        <f t="shared" si="18"/>
        <v>Utilisation du territoire-Usage des terres-Cultures fourragères-kha-S1</v>
      </c>
      <c r="N1187">
        <f>MATCH(M1187,'[1]Données Agriculture'!$M:$M,FALSE)</f>
        <v>2913</v>
      </c>
      <c r="O1187" s="146"/>
    </row>
    <row r="1188" spans="1:26" ht="14.25">
      <c r="A1188" s="110" t="s">
        <v>54</v>
      </c>
      <c r="B1188" s="110" t="s">
        <v>55</v>
      </c>
      <c r="C1188" s="147" t="s">
        <v>61</v>
      </c>
      <c r="D1188" s="175" t="s">
        <v>271</v>
      </c>
      <c r="E1188" s="6" t="s">
        <v>72</v>
      </c>
      <c r="F1188" s="8">
        <v>177.59899999999999</v>
      </c>
      <c r="G1188" s="8">
        <v>192.67519127338346</v>
      </c>
      <c r="H1188" s="8">
        <v>233.86411181689368</v>
      </c>
      <c r="I1188" s="8">
        <v>290.12922363378738</v>
      </c>
      <c r="J1188" s="8">
        <v>346.39433545068113</v>
      </c>
      <c r="K1188" s="8">
        <v>387.5832559941914</v>
      </c>
      <c r="L1188" s="8">
        <v>402.65944726757488</v>
      </c>
      <c r="M1188" s="138" t="str">
        <f t="shared" si="18"/>
        <v>Utilisation du territoire-Usage des terres-Cultures fruitières-kha-S1</v>
      </c>
      <c r="N1188">
        <f>MATCH(M1188,'[1]Données Agriculture'!$M:$M,FALSE)</f>
        <v>2918</v>
      </c>
      <c r="O1188" s="140"/>
    </row>
    <row r="1189" spans="1:26" ht="14.25">
      <c r="A1189" s="110" t="s">
        <v>54</v>
      </c>
      <c r="B1189" s="110" t="s">
        <v>55</v>
      </c>
      <c r="C1189" s="147" t="s">
        <v>67</v>
      </c>
      <c r="D1189" s="175" t="s">
        <v>271</v>
      </c>
      <c r="E1189" s="6" t="s">
        <v>72</v>
      </c>
      <c r="F1189" s="8">
        <v>843.61519999999996</v>
      </c>
      <c r="G1189" s="8">
        <v>829.69505046750089</v>
      </c>
      <c r="H1189" s="8">
        <v>791.66449469575753</v>
      </c>
      <c r="I1189" s="8">
        <v>739.71378939151498</v>
      </c>
      <c r="J1189" s="8">
        <v>687.76308408727255</v>
      </c>
      <c r="K1189" s="8">
        <v>649.73252831552895</v>
      </c>
      <c r="L1189" s="8">
        <v>635.81237878303</v>
      </c>
      <c r="M1189" s="138" t="str">
        <f t="shared" si="18"/>
        <v>Utilisation du territoire-Usage des terres-Cultures industrielles-kha-S1</v>
      </c>
      <c r="N1189">
        <f>MATCH(M1189,'[1]Données Agriculture'!$M:$M,FALSE)</f>
        <v>2923</v>
      </c>
      <c r="O1189" s="143"/>
      <c r="P1189" s="109"/>
      <c r="Q1189" s="109"/>
      <c r="R1189" s="109"/>
      <c r="S1189" s="109"/>
      <c r="T1189" s="109"/>
      <c r="U1189" s="109"/>
      <c r="V1189" s="109"/>
      <c r="W1189" s="109"/>
      <c r="X1189" s="109"/>
      <c r="Y1189" s="109"/>
      <c r="Z1189" s="109"/>
    </row>
    <row r="1190" spans="1:26" ht="14.25">
      <c r="A1190" s="110" t="s">
        <v>54</v>
      </c>
      <c r="B1190" s="110" t="s">
        <v>55</v>
      </c>
      <c r="C1190" s="147" t="s">
        <v>66</v>
      </c>
      <c r="D1190" s="175" t="s">
        <v>271</v>
      </c>
      <c r="E1190" s="6" t="s">
        <v>72</v>
      </c>
      <c r="F1190" s="8">
        <v>431.86760000000004</v>
      </c>
      <c r="G1190" s="8">
        <v>451.14507970729289</v>
      </c>
      <c r="H1190" s="8">
        <v>503.81213370949501</v>
      </c>
      <c r="I1190" s="8">
        <v>575.75666741898999</v>
      </c>
      <c r="J1190" s="8">
        <v>647.70120112848497</v>
      </c>
      <c r="K1190" s="8">
        <v>700.3682551306872</v>
      </c>
      <c r="L1190" s="8">
        <v>719.64573483798006</v>
      </c>
      <c r="M1190" s="138" t="str">
        <f t="shared" si="18"/>
        <v>Utilisation du territoire-Usage des terres-Cultures maraichères et jardins-kha-S1</v>
      </c>
      <c r="N1190">
        <f>MATCH(M1190,'[1]Données Agriculture'!$M:$M,FALSE)</f>
        <v>2928</v>
      </c>
      <c r="O1190" s="143"/>
      <c r="P1190" s="109"/>
    </row>
    <row r="1191" spans="1:26" ht="14.25">
      <c r="A1191" s="110" t="s">
        <v>54</v>
      </c>
      <c r="B1191" s="110" t="s">
        <v>55</v>
      </c>
      <c r="C1191" s="147" t="s">
        <v>56</v>
      </c>
      <c r="D1191" s="175" t="s">
        <v>271</v>
      </c>
      <c r="E1191" s="6" t="s">
        <v>72</v>
      </c>
      <c r="F1191" s="8">
        <v>1545.8756799999999</v>
      </c>
      <c r="G1191" s="8">
        <v>1548.8787470153979</v>
      </c>
      <c r="H1191" s="8">
        <v>1557.0832786799999</v>
      </c>
      <c r="I1191" s="8">
        <v>1568.2908773599997</v>
      </c>
      <c r="J1191" s="8">
        <v>1579.4984760399998</v>
      </c>
      <c r="K1191" s="8">
        <v>1587.7030077046018</v>
      </c>
      <c r="L1191" s="8">
        <v>1590.7060747199998</v>
      </c>
      <c r="M1191" s="138" t="str">
        <f t="shared" si="18"/>
        <v>Utilisation du territoire-Usage des terres-Eaux, roches, autres [écarts]-kha-S1</v>
      </c>
      <c r="N1191">
        <f>MATCH(M1191,'[1]Données Agriculture'!$M:$M,FALSE)</f>
        <v>2933</v>
      </c>
      <c r="O1191" s="140"/>
    </row>
    <row r="1192" spans="1:26" ht="14.25">
      <c r="A1192" s="110" t="s">
        <v>54</v>
      </c>
      <c r="B1192" s="110" t="s">
        <v>55</v>
      </c>
      <c r="C1192" s="147" t="s">
        <v>69</v>
      </c>
      <c r="D1192" s="175" t="s">
        <v>271</v>
      </c>
      <c r="E1192" s="6" t="s">
        <v>72</v>
      </c>
      <c r="F1192" s="8">
        <v>-91.470739999997022</v>
      </c>
      <c r="G1192" s="8">
        <v>-91.982506766787992</v>
      </c>
      <c r="H1192" s="8">
        <v>-93.380679575286194</v>
      </c>
      <c r="I1192" s="8">
        <v>-95.290619150575367</v>
      </c>
      <c r="J1192" s="8">
        <v>-97.200558725864539</v>
      </c>
      <c r="K1192" s="8">
        <v>-98.598731534362742</v>
      </c>
      <c r="L1192" s="8">
        <v>-99.110498301153712</v>
      </c>
      <c r="M1192" s="138" t="str">
        <f t="shared" si="18"/>
        <v>Utilisation du territoire-Usage des terres-Ecart-kha-S1</v>
      </c>
      <c r="N1192">
        <f>MATCH(M1192,'[1]Données Agriculture'!$M:$M,FALSE)</f>
        <v>2938</v>
      </c>
      <c r="O1192" s="146"/>
    </row>
    <row r="1193" spans="1:26" ht="14.25">
      <c r="A1193" s="110" t="s">
        <v>54</v>
      </c>
      <c r="B1193" s="110" t="s">
        <v>55</v>
      </c>
      <c r="C1193" s="147" t="s">
        <v>75</v>
      </c>
      <c r="D1193" s="175" t="s">
        <v>271</v>
      </c>
      <c r="E1193" s="6" t="s">
        <v>72</v>
      </c>
      <c r="F1193" s="8">
        <v>31980.165100000002</v>
      </c>
      <c r="G1193" s="8">
        <v>32093.212306086087</v>
      </c>
      <c r="H1193" s="8">
        <v>32402.063016766988</v>
      </c>
      <c r="I1193" s="8">
        <v>32823.960933533977</v>
      </c>
      <c r="J1193" s="8">
        <v>33245.858850300967</v>
      </c>
      <c r="K1193" s="8">
        <v>33554.709560981864</v>
      </c>
      <c r="L1193" s="8">
        <v>33667.756767067956</v>
      </c>
      <c r="M1193" s="138" t="str">
        <f t="shared" si="18"/>
        <v>Utilisation du territoire-Usage des terres-Ensemble surfaces peu anthropisées (forêts, prairies peu productives, landes, autres, IAE)-kha-S1</v>
      </c>
      <c r="N1193">
        <f>MATCH(M1193,'[1]Données Agriculture'!$M:$M,FALSE)</f>
        <v>2943</v>
      </c>
      <c r="O1193" s="140"/>
      <c r="P1193" s="66"/>
      <c r="Q1193" s="66"/>
      <c r="R1193" s="66"/>
      <c r="S1193" s="66"/>
      <c r="T1193" s="66"/>
      <c r="U1193" s="66"/>
      <c r="V1193" s="66"/>
      <c r="W1193" s="66"/>
      <c r="X1193" s="66"/>
      <c r="Y1193" s="66"/>
      <c r="Z1193" s="66"/>
    </row>
    <row r="1194" spans="1:26" ht="14.25">
      <c r="A1194" s="110" t="s">
        <v>54</v>
      </c>
      <c r="B1194" s="110" t="s">
        <v>55</v>
      </c>
      <c r="C1194" s="147" t="s">
        <v>68</v>
      </c>
      <c r="D1194" s="175" t="s">
        <v>271</v>
      </c>
      <c r="E1194" s="6" t="s">
        <v>72</v>
      </c>
      <c r="F1194" s="8">
        <v>5136.8654399999996</v>
      </c>
      <c r="G1194" s="8">
        <v>5156.9376714510036</v>
      </c>
      <c r="H1194" s="8">
        <v>5211.7760275964274</v>
      </c>
      <c r="I1194" s="8">
        <v>5286.6866151928552</v>
      </c>
      <c r="J1194" s="8">
        <v>5361.597202789284</v>
      </c>
      <c r="K1194" s="8">
        <v>5416.4355589347078</v>
      </c>
      <c r="L1194" s="8">
        <v>5436.5077903857118</v>
      </c>
      <c r="M1194" s="138" t="str">
        <f t="shared" si="18"/>
        <v>Utilisation du territoire-Usage des terres-Espaces artificialisés-kha-S1</v>
      </c>
      <c r="N1194">
        <f>MATCH(M1194,'[1]Données Agriculture'!$M:$M,FALSE)</f>
        <v>2948</v>
      </c>
      <c r="O1194" s="143"/>
    </row>
    <row r="1195" spans="1:26" ht="14.25">
      <c r="A1195" s="110" t="s">
        <v>54</v>
      </c>
      <c r="B1195" s="110" t="s">
        <v>55</v>
      </c>
      <c r="C1195" s="147" t="s">
        <v>57</v>
      </c>
      <c r="D1195" s="175" t="s">
        <v>271</v>
      </c>
      <c r="E1195" s="6" t="s">
        <v>72</v>
      </c>
      <c r="F1195" s="8">
        <v>17489.472419999998</v>
      </c>
      <c r="G1195" s="8">
        <v>17687.228095496084</v>
      </c>
      <c r="H1195" s="8">
        <v>18227.506648436502</v>
      </c>
      <c r="I1195" s="8">
        <v>18965.540876873001</v>
      </c>
      <c r="J1195" s="8">
        <v>19703.575105309505</v>
      </c>
      <c r="K1195" s="8">
        <v>20243.853658249922</v>
      </c>
      <c r="L1195" s="8">
        <v>20441.609333746008</v>
      </c>
      <c r="M1195" s="138" t="str">
        <f t="shared" si="18"/>
        <v>Utilisation du territoire-Usage des terres-Forêts et peupleraies-kha-S1</v>
      </c>
      <c r="N1195">
        <f>MATCH(M1195,'[1]Données Agriculture'!$M:$M,FALSE)</f>
        <v>2953</v>
      </c>
      <c r="O1195" s="143"/>
    </row>
    <row r="1196" spans="1:26" ht="14.25">
      <c r="A1196" s="110" t="s">
        <v>54</v>
      </c>
      <c r="B1196" s="110" t="s">
        <v>55</v>
      </c>
      <c r="C1196" s="147" t="s">
        <v>59</v>
      </c>
      <c r="D1196" s="175" t="s">
        <v>271</v>
      </c>
      <c r="E1196" s="6" t="s">
        <v>72</v>
      </c>
      <c r="F1196" s="8">
        <v>411.78520000000003</v>
      </c>
      <c r="G1196" s="8">
        <v>411.92039366137902</v>
      </c>
      <c r="H1196" s="8">
        <v>412.2897496131277</v>
      </c>
      <c r="I1196" s="8">
        <v>412.7942992262553</v>
      </c>
      <c r="J1196" s="8">
        <v>413.29884883938297</v>
      </c>
      <c r="K1196" s="8">
        <v>413.66820479113164</v>
      </c>
      <c r="L1196" s="8">
        <v>413.80339845251063</v>
      </c>
      <c r="M1196" s="138" t="str">
        <f t="shared" si="18"/>
        <v>Utilisation du territoire-Usage des terres-Jachères-kha-S1</v>
      </c>
      <c r="N1196">
        <f>MATCH(M1196,'[1]Données Agriculture'!$M:$M,FALSE)</f>
        <v>2958</v>
      </c>
      <c r="O1196" s="140"/>
      <c r="P1196" s="109"/>
      <c r="Q1196" s="109"/>
      <c r="R1196" s="109"/>
      <c r="S1196" s="109"/>
      <c r="T1196" s="109"/>
      <c r="U1196" s="109"/>
      <c r="V1196" s="109"/>
      <c r="W1196" s="109"/>
      <c r="X1196" s="109"/>
      <c r="Y1196" s="109"/>
      <c r="Z1196" s="109"/>
    </row>
    <row r="1197" spans="1:26" ht="14.25">
      <c r="A1197" s="110" t="s">
        <v>54</v>
      </c>
      <c r="B1197" s="110" t="s">
        <v>55</v>
      </c>
      <c r="C1197" s="147" t="s">
        <v>63</v>
      </c>
      <c r="D1197" s="175" t="s">
        <v>271</v>
      </c>
      <c r="E1197" s="6" t="s">
        <v>72</v>
      </c>
      <c r="F1197" s="8">
        <v>10355.723400000001</v>
      </c>
      <c r="G1197" s="8">
        <v>10250.374429089619</v>
      </c>
      <c r="H1197" s="8">
        <v>9962.5556880373588</v>
      </c>
      <c r="I1197" s="8">
        <v>9569.3879760747186</v>
      </c>
      <c r="J1197" s="8">
        <v>9176.2202641120766</v>
      </c>
      <c r="K1197" s="8">
        <v>8888.4015230598161</v>
      </c>
      <c r="L1197" s="8">
        <v>8783.0525521494346</v>
      </c>
      <c r="M1197" s="138" t="str">
        <f t="shared" si="18"/>
        <v>Utilisation du territoire-Usage des terres-Prairies naturelles-kha-S1</v>
      </c>
      <c r="N1197">
        <f>MATCH(M1197,'[1]Données Agriculture'!$M:$M,FALSE)</f>
        <v>2963</v>
      </c>
      <c r="O1197" s="146"/>
    </row>
    <row r="1198" spans="1:26" ht="14.25">
      <c r="A1198" s="110" t="s">
        <v>54</v>
      </c>
      <c r="B1198" s="110" t="s">
        <v>55</v>
      </c>
      <c r="C1198" s="147" t="s">
        <v>71</v>
      </c>
      <c r="D1198" s="175" t="s">
        <v>271</v>
      </c>
      <c r="E1198" s="6" t="s">
        <v>72</v>
      </c>
      <c r="F1198" s="8">
        <v>54908.737000000001</v>
      </c>
      <c r="G1198" s="8">
        <v>54908.737000000001</v>
      </c>
      <c r="H1198" s="8">
        <v>54908.737000000001</v>
      </c>
      <c r="I1198" s="8">
        <v>54908.737000000001</v>
      </c>
      <c r="J1198" s="8">
        <v>54908.737000000001</v>
      </c>
      <c r="K1198" s="8">
        <v>54908.737000000001</v>
      </c>
      <c r="L1198" s="8">
        <v>54908.737000000001</v>
      </c>
      <c r="M1198" s="138" t="str">
        <f t="shared" si="18"/>
        <v>Utilisation du territoire-Usage des terres-Surface totale du territoire-kha-S1</v>
      </c>
      <c r="N1198">
        <f>MATCH(M1198,'[1]Données Agriculture'!$M:$M,FALSE)</f>
        <v>2968</v>
      </c>
      <c r="O1198" s="140"/>
      <c r="P1198" s="66"/>
    </row>
    <row r="1199" spans="1:26" ht="14.25">
      <c r="A1199" s="110" t="s">
        <v>54</v>
      </c>
      <c r="B1199" s="110" t="s">
        <v>55</v>
      </c>
      <c r="C1199" s="147" t="s">
        <v>74</v>
      </c>
      <c r="D1199" s="175" t="s">
        <v>271</v>
      </c>
      <c r="E1199" s="6" t="s">
        <v>72</v>
      </c>
      <c r="F1199" s="8">
        <v>17175.053199999995</v>
      </c>
      <c r="G1199" s="8">
        <v>17008.926250955428</v>
      </c>
      <c r="H1199" s="8">
        <v>16555.05898565926</v>
      </c>
      <c r="I1199" s="8">
        <v>15935.064771318528</v>
      </c>
      <c r="J1199" s="8">
        <v>15315.070556977793</v>
      </c>
      <c r="K1199" s="8">
        <v>14861.203291681628</v>
      </c>
      <c r="L1199" s="8">
        <v>14695.076342637059</v>
      </c>
      <c r="M1199" s="138" t="str">
        <f t="shared" si="18"/>
        <v>Utilisation du territoire-Usage des terres-Terres arables -kha-S1</v>
      </c>
      <c r="N1199">
        <f>MATCH(M1199,'[1]Données Agriculture'!$M:$M,FALSE)</f>
        <v>2973</v>
      </c>
      <c r="O1199" s="143"/>
    </row>
    <row r="1200" spans="1:26" ht="14.25">
      <c r="A1200" s="110" t="s">
        <v>54</v>
      </c>
      <c r="B1200" s="110" t="s">
        <v>55</v>
      </c>
      <c r="C1200" s="147" t="s">
        <v>73</v>
      </c>
      <c r="D1200" s="175" t="s">
        <v>271</v>
      </c>
      <c r="E1200" s="6" t="s">
        <v>72</v>
      </c>
      <c r="F1200" s="8">
        <v>28650.685799999999</v>
      </c>
      <c r="G1200" s="8">
        <v>28412.864351980697</v>
      </c>
      <c r="H1200" s="8">
        <v>27763.12407286236</v>
      </c>
      <c r="I1200" s="8">
        <v>26875.56234572472</v>
      </c>
      <c r="J1200" s="8">
        <v>25988.000618587077</v>
      </c>
      <c r="K1200" s="8">
        <v>25338.260339468739</v>
      </c>
      <c r="L1200" s="8">
        <v>25100.438891449438</v>
      </c>
      <c r="M1200" s="138" t="str">
        <f t="shared" si="18"/>
        <v>Utilisation du territoire-Usage des terres-Total Surface Agricole Utile-kha-S1</v>
      </c>
      <c r="N1200">
        <f>MATCH(M1200,'[1]Données Agriculture'!$M:$M,FALSE)</f>
        <v>2978</v>
      </c>
      <c r="O1200" s="146"/>
      <c r="P1200" s="66"/>
    </row>
    <row r="1201" spans="1:26" ht="14.25">
      <c r="A1201" s="110" t="s">
        <v>54</v>
      </c>
      <c r="B1201" s="110" t="s">
        <v>55</v>
      </c>
      <c r="C1201" s="147" t="s">
        <v>62</v>
      </c>
      <c r="D1201" s="175" t="s">
        <v>271</v>
      </c>
      <c r="E1201" s="6" t="s">
        <v>72</v>
      </c>
      <c r="F1201" s="8">
        <v>795.54579999999999</v>
      </c>
      <c r="G1201" s="8">
        <v>780.41815897760841</v>
      </c>
      <c r="H1201" s="8">
        <v>739.08867510577147</v>
      </c>
      <c r="I1201" s="8">
        <v>682.63155021154284</v>
      </c>
      <c r="J1201" s="8">
        <v>626.17442531731433</v>
      </c>
      <c r="K1201" s="8">
        <v>584.84494144547728</v>
      </c>
      <c r="L1201" s="8">
        <v>569.7173004230857</v>
      </c>
      <c r="M1201" s="138" t="str">
        <f t="shared" si="18"/>
        <v>Utilisation du territoire-Usage des terres-Vignes-kha-S1</v>
      </c>
      <c r="N1201">
        <f>MATCH(M1201,'[1]Données Agriculture'!$M:$M,FALSE)</f>
        <v>2983</v>
      </c>
      <c r="O1201" s="140"/>
    </row>
    <row r="1202" spans="1:26" ht="14.25" hidden="1">
      <c r="A1202" s="110" t="s">
        <v>3</v>
      </c>
      <c r="B1202" s="110" t="s">
        <v>52</v>
      </c>
      <c r="C1202" s="147" t="s">
        <v>36</v>
      </c>
      <c r="D1202" s="174" t="s">
        <v>180</v>
      </c>
      <c r="E1202" s="6" t="s">
        <v>514</v>
      </c>
      <c r="F1202" s="8">
        <v>6204.4449662128591</v>
      </c>
      <c r="G1202" s="8">
        <v>6087.1233935749278</v>
      </c>
      <c r="H1202" s="8">
        <v>5669.3698524870215</v>
      </c>
      <c r="I1202" s="8">
        <v>5074.7387620114314</v>
      </c>
      <c r="J1202" s="8">
        <v>4476.9441597558107</v>
      </c>
      <c r="K1202" s="8">
        <v>4038.9610786675307</v>
      </c>
      <c r="L1202" s="8">
        <v>3871.2180005402729</v>
      </c>
      <c r="M1202" s="138" t="str">
        <f t="shared" si="18"/>
        <v>Alimentation Humaine-Approvisionnement-Boissons alcooliques-kt-S2</v>
      </c>
      <c r="N1202">
        <f>MATCH(M1202,'[1]Données Agriculture'!$M:$M,FALSE)</f>
        <v>4</v>
      </c>
      <c r="O1202" s="143"/>
    </row>
    <row r="1203" spans="1:26" ht="14.25" hidden="1">
      <c r="A1203" s="110" t="s">
        <v>3</v>
      </c>
      <c r="B1203" s="110" t="s">
        <v>52</v>
      </c>
      <c r="C1203" s="147" t="s">
        <v>35</v>
      </c>
      <c r="D1203" s="174" t="s">
        <v>180</v>
      </c>
      <c r="E1203" s="6" t="s">
        <v>514</v>
      </c>
      <c r="F1203" s="8">
        <v>657.84813819377166</v>
      </c>
      <c r="G1203" s="8">
        <v>624.15447410107038</v>
      </c>
      <c r="H1203" s="8">
        <v>521.9484158492138</v>
      </c>
      <c r="I1203" s="8">
        <v>380.98018724810134</v>
      </c>
      <c r="J1203" s="8">
        <v>241.54183105463036</v>
      </c>
      <c r="K1203" s="8">
        <v>141.02847221193525</v>
      </c>
      <c r="L1203" s="8">
        <v>104.46656464354453</v>
      </c>
      <c r="M1203" s="138" t="str">
        <f t="shared" si="18"/>
        <v>Alimentation Humaine-Approvisionnement-Café thé cacao-kt-S2</v>
      </c>
      <c r="N1203">
        <f>MATCH(M1203,'[1]Données Agriculture'!$M:$M,FALSE)</f>
        <v>9</v>
      </c>
      <c r="O1203" s="143"/>
    </row>
    <row r="1204" spans="1:26" ht="14.25" hidden="1">
      <c r="A1204" s="110" t="s">
        <v>3</v>
      </c>
      <c r="B1204" s="110" t="s">
        <v>52</v>
      </c>
      <c r="C1204" s="147" t="s">
        <v>25</v>
      </c>
      <c r="D1204" s="174" t="s">
        <v>180</v>
      </c>
      <c r="E1204" s="6" t="s">
        <v>514</v>
      </c>
      <c r="F1204" s="8">
        <v>8121.3815968027566</v>
      </c>
      <c r="G1204" s="8">
        <v>8060.3586807640349</v>
      </c>
      <c r="H1204" s="8">
        <v>7766.464542063788</v>
      </c>
      <c r="I1204" s="8">
        <v>7330.2878397293534</v>
      </c>
      <c r="J1204" s="8">
        <v>6884.0126866701321</v>
      </c>
      <c r="K1204" s="8">
        <v>6551.2391657620028</v>
      </c>
      <c r="L1204" s="8">
        <v>6415.5414428495269</v>
      </c>
      <c r="M1204" s="138" t="str">
        <f t="shared" si="18"/>
        <v>Alimentation Humaine-Approvisionnement-Céréales-kt-S2</v>
      </c>
      <c r="N1204">
        <f>MATCH(M1204,'[1]Données Agriculture'!$M:$M,FALSE)</f>
        <v>14</v>
      </c>
      <c r="O1204" s="140"/>
    </row>
    <row r="1205" spans="1:26" ht="14.25" hidden="1">
      <c r="A1205" s="110" t="s">
        <v>3</v>
      </c>
      <c r="B1205" s="110" t="s">
        <v>52</v>
      </c>
      <c r="C1205" s="147" t="s">
        <v>40</v>
      </c>
      <c r="D1205" s="174" t="s">
        <v>180</v>
      </c>
      <c r="E1205" s="6" t="s">
        <v>514</v>
      </c>
      <c r="F1205" s="8">
        <v>624.82049084451307</v>
      </c>
      <c r="G1205" s="8">
        <v>645.64172138169613</v>
      </c>
      <c r="H1205" s="8">
        <v>692.78389284501031</v>
      </c>
      <c r="I1205" s="8">
        <v>753.63418411563202</v>
      </c>
      <c r="J1205" s="8">
        <v>812.11529442782319</v>
      </c>
      <c r="K1205" s="8">
        <v>852.9477156232557</v>
      </c>
      <c r="L1205" s="8">
        <v>865.68117451602075</v>
      </c>
      <c r="M1205" s="138" t="str">
        <f t="shared" si="18"/>
        <v>Alimentation Humaine-Approvisionnement-Coquillages et crustacés-kt-S2</v>
      </c>
      <c r="N1205">
        <f>MATCH(M1205,'[1]Données Agriculture'!$M:$M,FALSE)</f>
        <v>19</v>
      </c>
      <c r="O1205" s="146"/>
      <c r="P1205" s="66"/>
      <c r="Q1205" s="66"/>
      <c r="R1205" s="66"/>
      <c r="S1205" s="66"/>
      <c r="T1205" s="66"/>
      <c r="U1205" s="66"/>
      <c r="V1205" s="66"/>
      <c r="W1205" s="66"/>
      <c r="X1205" s="66"/>
      <c r="Y1205" s="66"/>
      <c r="Z1205" s="66"/>
    </row>
    <row r="1206" spans="1:26" ht="14.25" hidden="1">
      <c r="A1206" s="110" t="s">
        <v>3</v>
      </c>
      <c r="B1206" s="110" t="s">
        <v>52</v>
      </c>
      <c r="C1206" s="147" t="s">
        <v>34</v>
      </c>
      <c r="D1206" s="174" t="s">
        <v>180</v>
      </c>
      <c r="E1206" s="6" t="s">
        <v>514</v>
      </c>
      <c r="F1206" s="8">
        <v>6659.2392444237666</v>
      </c>
      <c r="G1206" s="8">
        <v>6591.2701197972492</v>
      </c>
      <c r="H1206" s="8">
        <v>6301.5497332914238</v>
      </c>
      <c r="I1206" s="8">
        <v>5878.6253499219201</v>
      </c>
      <c r="J1206" s="8">
        <v>5449.3448474365514</v>
      </c>
      <c r="K1206" s="8">
        <v>5131.6805396678928</v>
      </c>
      <c r="L1206" s="8">
        <v>5004.913747769051</v>
      </c>
      <c r="M1206" s="138" t="str">
        <f t="shared" si="18"/>
        <v>Alimentation Humaine-Approvisionnement-Fruits-kt-S2</v>
      </c>
      <c r="N1206">
        <f>MATCH(M1206,'[1]Données Agriculture'!$M:$M,FALSE)</f>
        <v>24</v>
      </c>
      <c r="O1206" s="140"/>
    </row>
    <row r="1207" spans="1:26" ht="14.25" hidden="1">
      <c r="A1207" s="110" t="s">
        <v>3</v>
      </c>
      <c r="B1207" s="110" t="s">
        <v>52</v>
      </c>
      <c r="C1207" s="147" t="s">
        <v>31</v>
      </c>
      <c r="D1207" s="174" t="s">
        <v>180</v>
      </c>
      <c r="E1207" s="6" t="s">
        <v>514</v>
      </c>
      <c r="F1207" s="8">
        <v>523.96010301953265</v>
      </c>
      <c r="G1207" s="8">
        <v>523.56003600277609</v>
      </c>
      <c r="H1207" s="8">
        <v>514.10227925902007</v>
      </c>
      <c r="I1207" s="8">
        <v>498.42228139187358</v>
      </c>
      <c r="J1207" s="8">
        <v>481.4008175807441</v>
      </c>
      <c r="K1207" s="8">
        <v>468.04026634636091</v>
      </c>
      <c r="L1207" s="8">
        <v>462.03936591264926</v>
      </c>
      <c r="M1207" s="138" t="str">
        <f t="shared" si="18"/>
        <v>Alimentation Humaine-Approvisionnement-Fruits coque-kt-S2</v>
      </c>
      <c r="N1207">
        <f>MATCH(M1207,'[1]Données Agriculture'!$M:$M,FALSE)</f>
        <v>29</v>
      </c>
      <c r="O1207" s="143"/>
      <c r="P1207" s="109"/>
    </row>
    <row r="1208" spans="1:26" ht="14.25" hidden="1">
      <c r="A1208" s="110" t="s">
        <v>3</v>
      </c>
      <c r="B1208" s="110" t="s">
        <v>52</v>
      </c>
      <c r="C1208" s="147" t="s">
        <v>37</v>
      </c>
      <c r="D1208" s="174" t="s">
        <v>180</v>
      </c>
      <c r="E1208" s="6" t="s">
        <v>514</v>
      </c>
      <c r="F1208" s="8">
        <v>15287.544370092815</v>
      </c>
      <c r="G1208" s="8">
        <v>15191.025388951748</v>
      </c>
      <c r="H1208" s="8">
        <v>14678.029861350957</v>
      </c>
      <c r="I1208" s="8">
        <v>13887.324753328699</v>
      </c>
      <c r="J1208" s="8">
        <v>13048.314473296108</v>
      </c>
      <c r="K1208" s="8">
        <v>12403.686979894144</v>
      </c>
      <c r="L1208" s="8">
        <v>12137.417590230132</v>
      </c>
      <c r="M1208" s="138" t="str">
        <f t="shared" si="18"/>
        <v>Alimentation Humaine-Approvisionnement-Lait et beurre-kt-S2</v>
      </c>
      <c r="N1208">
        <f>MATCH(M1208,'[1]Données Agriculture'!$M:$M,FALSE)</f>
        <v>34</v>
      </c>
      <c r="O1208" s="143"/>
    </row>
    <row r="1209" spans="1:26" ht="14.25" hidden="1">
      <c r="A1209" s="110" t="s">
        <v>3</v>
      </c>
      <c r="B1209" s="110" t="s">
        <v>52</v>
      </c>
      <c r="C1209" s="147" t="s">
        <v>33</v>
      </c>
      <c r="D1209" s="174" t="s">
        <v>180</v>
      </c>
      <c r="E1209" s="6" t="s">
        <v>514</v>
      </c>
      <c r="F1209" s="8">
        <v>7002.9431615593658</v>
      </c>
      <c r="G1209" s="8">
        <v>7019.5686989262322</v>
      </c>
      <c r="H1209" s="8">
        <v>6953.9071077151357</v>
      </c>
      <c r="I1209" s="8">
        <v>6828.2000545922074</v>
      </c>
      <c r="J1209" s="8">
        <v>6685.1161436049497</v>
      </c>
      <c r="K1209" s="8">
        <v>6568.2648781809858</v>
      </c>
      <c r="L1209" s="8">
        <v>6509.894632023128</v>
      </c>
      <c r="M1209" s="138" t="str">
        <f t="shared" si="18"/>
        <v>Alimentation Humaine-Approvisionnement-Légumes-kt-S2</v>
      </c>
      <c r="N1209">
        <f>MATCH(M1209,'[1]Données Agriculture'!$M:$M,FALSE)</f>
        <v>39</v>
      </c>
      <c r="O1209" s="140"/>
      <c r="P1209" s="109"/>
    </row>
    <row r="1210" spans="1:26" ht="14.25" hidden="1">
      <c r="A1210" s="110" t="s">
        <v>3</v>
      </c>
      <c r="B1210" s="110" t="s">
        <v>52</v>
      </c>
      <c r="C1210" s="147" t="s">
        <v>30</v>
      </c>
      <c r="D1210" s="174" t="s">
        <v>180</v>
      </c>
      <c r="E1210" s="6" t="s">
        <v>514</v>
      </c>
      <c r="F1210" s="8">
        <v>99.69152402584028</v>
      </c>
      <c r="G1210" s="8">
        <v>125.65549536179623</v>
      </c>
      <c r="H1210" s="8">
        <v>195.72288092135184</v>
      </c>
      <c r="I1210" s="8">
        <v>291.66051113917229</v>
      </c>
      <c r="J1210" s="8">
        <v>387.64818617673177</v>
      </c>
      <c r="K1210" s="8">
        <v>457.4301464887194</v>
      </c>
      <c r="L1210" s="8">
        <v>481.82325676583758</v>
      </c>
      <c r="M1210" s="138" t="str">
        <f t="shared" si="18"/>
        <v>Alimentation Humaine-Approvisionnement-Légumineuses-kt-S2</v>
      </c>
      <c r="N1210">
        <f>MATCH(M1210,'[1]Données Agriculture'!$M:$M,FALSE)</f>
        <v>44</v>
      </c>
      <c r="O1210" s="146"/>
    </row>
    <row r="1211" spans="1:26" ht="14.25" hidden="1">
      <c r="A1211" s="110" t="s">
        <v>3</v>
      </c>
      <c r="B1211" s="110" t="s">
        <v>52</v>
      </c>
      <c r="C1211" s="147" t="s">
        <v>38</v>
      </c>
      <c r="D1211" s="174" t="s">
        <v>180</v>
      </c>
      <c r="E1211" s="6" t="s">
        <v>514</v>
      </c>
      <c r="F1211" s="8">
        <v>831.72870335512107</v>
      </c>
      <c r="G1211" s="8">
        <v>840.74960288389025</v>
      </c>
      <c r="H1211" s="8">
        <v>852.31326350520851</v>
      </c>
      <c r="I1211" s="8">
        <v>863.831023171281</v>
      </c>
      <c r="J1211" s="8">
        <v>873.12785959242376</v>
      </c>
      <c r="K1211" s="8">
        <v>878.2581501447346</v>
      </c>
      <c r="L1211" s="8">
        <v>878.00105020880119</v>
      </c>
      <c r="M1211" s="138" t="str">
        <f t="shared" si="18"/>
        <v>Alimentation Humaine-Approvisionnement-Œufs-kt-S2</v>
      </c>
      <c r="N1211">
        <f>MATCH(M1211,'[1]Données Agriculture'!$M:$M,FALSE)</f>
        <v>49</v>
      </c>
      <c r="O1211" s="140"/>
    </row>
    <row r="1212" spans="1:26" ht="14.25" hidden="1">
      <c r="A1212" s="110" t="s">
        <v>3</v>
      </c>
      <c r="B1212" s="110" t="s">
        <v>52</v>
      </c>
      <c r="C1212" s="147" t="s">
        <v>32</v>
      </c>
      <c r="D1212" s="174" t="s">
        <v>180</v>
      </c>
      <c r="E1212" s="6" t="s">
        <v>514</v>
      </c>
      <c r="F1212" s="8">
        <v>984.35719944119433</v>
      </c>
      <c r="G1212" s="8">
        <v>1035.0000236852102</v>
      </c>
      <c r="H1212" s="8">
        <v>1159.073010921539</v>
      </c>
      <c r="I1212" s="8">
        <v>1324.8521378483031</v>
      </c>
      <c r="J1212" s="8">
        <v>1488.7135892879751</v>
      </c>
      <c r="K1212" s="8">
        <v>1606.3566910609011</v>
      </c>
      <c r="L1212" s="8">
        <v>1645.480173739626</v>
      </c>
      <c r="M1212" s="138" t="str">
        <f t="shared" si="18"/>
        <v>Alimentation Humaine-Approvisionnement-Plantes oléifères et huiles-kt-S2</v>
      </c>
      <c r="N1212">
        <f>MATCH(M1212,'[1]Données Agriculture'!$M:$M,FALSE)</f>
        <v>54</v>
      </c>
      <c r="O1212" s="143"/>
      <c r="P1212" s="109"/>
      <c r="Q1212" s="109"/>
      <c r="R1212" s="109"/>
      <c r="S1212" s="109"/>
      <c r="T1212" s="109"/>
      <c r="U1212" s="109"/>
      <c r="V1212" s="109"/>
      <c r="W1212" s="109"/>
      <c r="X1212" s="109"/>
      <c r="Y1212" s="109"/>
      <c r="Z1212" s="109"/>
    </row>
    <row r="1213" spans="1:26" ht="14.25" hidden="1">
      <c r="A1213" s="110" t="s">
        <v>3</v>
      </c>
      <c r="B1213" s="110" t="s">
        <v>52</v>
      </c>
      <c r="C1213" s="147" t="s">
        <v>39</v>
      </c>
      <c r="D1213" s="174" t="s">
        <v>180</v>
      </c>
      <c r="E1213" s="6" t="s">
        <v>514</v>
      </c>
      <c r="F1213" s="8">
        <v>1488.8136990684618</v>
      </c>
      <c r="G1213" s="8">
        <v>1452.6316039553851</v>
      </c>
      <c r="H1213" s="8">
        <v>1329.9404622969662</v>
      </c>
      <c r="I1213" s="8">
        <v>1155.667400379843</v>
      </c>
      <c r="J1213" s="8">
        <v>979.7293391444332</v>
      </c>
      <c r="K1213" s="8">
        <v>850.42645779709437</v>
      </c>
      <c r="L1213" s="8">
        <v>801.50809087433083</v>
      </c>
      <c r="M1213" s="138" t="str">
        <f t="shared" si="18"/>
        <v>Alimentation Humaine-Approvisionnement-Poissons-kt-S2</v>
      </c>
      <c r="N1213">
        <f>MATCH(M1213,'[1]Données Agriculture'!$M:$M,FALSE)</f>
        <v>59</v>
      </c>
      <c r="O1213" s="143"/>
    </row>
    <row r="1214" spans="1:26" ht="14.25" hidden="1">
      <c r="A1214" s="110" t="s">
        <v>3</v>
      </c>
      <c r="B1214" s="110" t="s">
        <v>52</v>
      </c>
      <c r="C1214" s="147" t="s">
        <v>28</v>
      </c>
      <c r="D1214" s="174" t="s">
        <v>180</v>
      </c>
      <c r="E1214" s="6" t="s">
        <v>514</v>
      </c>
      <c r="F1214" s="8">
        <v>3708.0996523797539</v>
      </c>
      <c r="G1214" s="8">
        <v>3671.0171469379288</v>
      </c>
      <c r="H1214" s="8">
        <v>3511.5110790541239</v>
      </c>
      <c r="I1214" s="8">
        <v>3277.818352222951</v>
      </c>
      <c r="J1214" s="8">
        <v>3039.7705515520556</v>
      </c>
      <c r="K1214" s="8">
        <v>2863.0753890834512</v>
      </c>
      <c r="L1214" s="8">
        <v>2792.4317845552009</v>
      </c>
      <c r="M1214" s="138" t="str">
        <f t="shared" si="18"/>
        <v>Alimentation Humaine-Approvisionnement-Pommes de terre-kt-S2</v>
      </c>
      <c r="N1214">
        <f>MATCH(M1214,'[1]Données Agriculture'!$M:$M,FALSE)</f>
        <v>64</v>
      </c>
      <c r="O1214" s="140"/>
      <c r="P1214" s="109"/>
      <c r="Q1214" s="109"/>
      <c r="R1214" s="109"/>
      <c r="S1214" s="109"/>
      <c r="T1214" s="109"/>
      <c r="U1214" s="109"/>
      <c r="V1214" s="109"/>
      <c r="W1214" s="109"/>
      <c r="X1214" s="109"/>
      <c r="Y1214" s="109"/>
      <c r="Z1214" s="109"/>
    </row>
    <row r="1215" spans="1:26" ht="14.25" hidden="1">
      <c r="A1215" s="110" t="s">
        <v>3</v>
      </c>
      <c r="B1215" s="110" t="s">
        <v>52</v>
      </c>
      <c r="C1215" s="147" t="s">
        <v>29</v>
      </c>
      <c r="D1215" s="174" t="s">
        <v>180</v>
      </c>
      <c r="E1215" s="6" t="s">
        <v>514</v>
      </c>
      <c r="F1215" s="8">
        <v>2096.999615845873</v>
      </c>
      <c r="G1215" s="8">
        <v>2095.7368789998254</v>
      </c>
      <c r="H1215" s="8">
        <v>2059.1459265727444</v>
      </c>
      <c r="I1215" s="8">
        <v>1998.9125146489232</v>
      </c>
      <c r="J1215" s="8">
        <v>1934.2407381814828</v>
      </c>
      <c r="K1215" s="8">
        <v>1883.8809376007052</v>
      </c>
      <c r="L1215" s="8">
        <v>1861.1009584410785</v>
      </c>
      <c r="M1215" s="138" t="str">
        <f t="shared" si="18"/>
        <v>Alimentation Humaine-Approvisionnement-Sucres-kt-S2</v>
      </c>
      <c r="N1215">
        <f>MATCH(M1215,'[1]Données Agriculture'!$M:$M,FALSE)</f>
        <v>69</v>
      </c>
      <c r="O1215" s="146"/>
    </row>
    <row r="1216" spans="1:26" ht="14.25" hidden="1">
      <c r="A1216" s="110" t="s">
        <v>3</v>
      </c>
      <c r="B1216" s="110" t="s">
        <v>52</v>
      </c>
      <c r="C1216" s="147" t="s">
        <v>41</v>
      </c>
      <c r="D1216" s="174" t="s">
        <v>180</v>
      </c>
      <c r="E1216" s="6" t="s">
        <v>514</v>
      </c>
      <c r="F1216" s="8">
        <v>5386.8199086986024</v>
      </c>
      <c r="G1216" s="8">
        <v>5258.2976860782874</v>
      </c>
      <c r="H1216" s="8">
        <v>4821.1418913710695</v>
      </c>
      <c r="I1216" s="8">
        <v>4200.2933745063838</v>
      </c>
      <c r="J1216" s="8">
        <v>3573.9134980788499</v>
      </c>
      <c r="K1216" s="8">
        <v>3113.8029085701955</v>
      </c>
      <c r="L1216" s="8">
        <v>2939.6060865557793</v>
      </c>
      <c r="M1216" s="138" t="str">
        <f t="shared" si="18"/>
        <v>Alimentation Humaine-Approvisionnement-Viande et abats-kt-S2</v>
      </c>
      <c r="N1216">
        <f>MATCH(M1216,'[1]Données Agriculture'!$M:$M,FALSE)</f>
        <v>74</v>
      </c>
      <c r="O1216" s="140"/>
      <c r="P1216" s="66"/>
    </row>
    <row r="1217" spans="1:26" ht="14.25" hidden="1">
      <c r="A1217" s="110" t="s">
        <v>3</v>
      </c>
      <c r="B1217" s="110" t="s">
        <v>26</v>
      </c>
      <c r="C1217" s="147" t="s">
        <v>50</v>
      </c>
      <c r="D1217" s="174" t="s">
        <v>27</v>
      </c>
      <c r="E1217" s="6" t="s">
        <v>514</v>
      </c>
      <c r="F1217" s="8">
        <v>3.1284739670491466</v>
      </c>
      <c r="G1217" s="8">
        <v>3.019792650460511</v>
      </c>
      <c r="H1217" s="8">
        <v>2.7228697717068795</v>
      </c>
      <c r="I1217" s="8">
        <v>2.3172655763646128</v>
      </c>
      <c r="J1217" s="8">
        <v>1.9116613810223457</v>
      </c>
      <c r="K1217" s="8">
        <v>1.614738502268714</v>
      </c>
      <c r="L1217" s="8">
        <v>1.5060571856800784</v>
      </c>
      <c r="M1217" s="138" t="str">
        <f t="shared" si="18"/>
        <v>Alimentation Humaine-Assiette- autres viandes-g éq. primaire/jour-S2</v>
      </c>
      <c r="N1217">
        <f>MATCH(M1217,'[1]Données Agriculture'!$M:$M,FALSE)</f>
        <v>79</v>
      </c>
      <c r="O1217" s="143"/>
    </row>
    <row r="1218" spans="1:26" ht="14.25" hidden="1">
      <c r="A1218" s="110" t="s">
        <v>3</v>
      </c>
      <c r="B1218" s="110" t="s">
        <v>26</v>
      </c>
      <c r="C1218" s="147" t="s">
        <v>43</v>
      </c>
      <c r="D1218" s="174" t="s">
        <v>27</v>
      </c>
      <c r="E1218" s="6" t="s">
        <v>514</v>
      </c>
      <c r="F1218" s="8">
        <v>65.628043275248871</v>
      </c>
      <c r="G1218" s="8">
        <v>63.942961377736545</v>
      </c>
      <c r="H1218" s="8">
        <v>59.339232018818286</v>
      </c>
      <c r="I1218" s="8">
        <v>53.050420762387702</v>
      </c>
      <c r="J1218" s="8">
        <v>46.761609505957125</v>
      </c>
      <c r="K1218" s="8">
        <v>42.15788014703886</v>
      </c>
      <c r="L1218" s="8">
        <v>40.472798249526534</v>
      </c>
      <c r="M1218" s="138" t="str">
        <f t="shared" ref="M1218:M1281" si="19">A1218&amp;"-"&amp;B1218&amp;"-"&amp;C1218&amp;"-"&amp;D1218&amp;"-"&amp;E1218</f>
        <v>Alimentation Humaine-Assiette- viande bovine-g éq. primaire/jour-S2</v>
      </c>
      <c r="N1218">
        <f>MATCH(M1218,'[1]Données Agriculture'!$M:$M,FALSE)</f>
        <v>84</v>
      </c>
      <c r="O1218" s="143"/>
      <c r="P1218" s="109"/>
    </row>
    <row r="1219" spans="1:26" ht="14.25" hidden="1">
      <c r="A1219" s="110" t="s">
        <v>3</v>
      </c>
      <c r="B1219" s="110" t="s">
        <v>26</v>
      </c>
      <c r="C1219" s="147" t="s">
        <v>45</v>
      </c>
      <c r="D1219" s="174" t="s">
        <v>27</v>
      </c>
      <c r="E1219" s="6" t="s">
        <v>514</v>
      </c>
      <c r="F1219" s="8">
        <v>7.2269496389654879</v>
      </c>
      <c r="G1219" s="8">
        <v>6.9574482131291369</v>
      </c>
      <c r="H1219" s="8">
        <v>6.221156625031969</v>
      </c>
      <c r="I1219" s="8">
        <v>5.21536361109845</v>
      </c>
      <c r="J1219" s="8">
        <v>4.2095705971649302</v>
      </c>
      <c r="K1219" s="8">
        <v>3.4732790090677614</v>
      </c>
      <c r="L1219" s="8">
        <v>3.2037775832314104</v>
      </c>
      <c r="M1219" s="138" t="str">
        <f t="shared" si="19"/>
        <v>Alimentation Humaine-Assiette- viande d'ovin et caprin-g éq. primaire/jour-S2</v>
      </c>
      <c r="N1219">
        <f>MATCH(M1219,'[1]Données Agriculture'!$M:$M,FALSE)</f>
        <v>94</v>
      </c>
      <c r="O1219" s="140"/>
    </row>
    <row r="1220" spans="1:26" ht="14.25" hidden="1">
      <c r="A1220" s="110" t="s">
        <v>3</v>
      </c>
      <c r="B1220" s="110" t="s">
        <v>26</v>
      </c>
      <c r="C1220" s="147" t="s">
        <v>49</v>
      </c>
      <c r="D1220" s="174" t="s">
        <v>27</v>
      </c>
      <c r="E1220" s="6" t="s">
        <v>514</v>
      </c>
      <c r="F1220" s="8">
        <v>73.134633045347229</v>
      </c>
      <c r="G1220" s="8">
        <v>71.533485705377785</v>
      </c>
      <c r="H1220" s="8">
        <v>67.159069822177486</v>
      </c>
      <c r="I1220" s="8">
        <v>61.183506599007742</v>
      </c>
      <c r="J1220" s="8">
        <v>55.207943375837999</v>
      </c>
      <c r="K1220" s="8">
        <v>50.8335274926377</v>
      </c>
      <c r="L1220" s="8">
        <v>49.232380152668256</v>
      </c>
      <c r="M1220" s="138" t="str">
        <f t="shared" si="19"/>
        <v>Alimentation Humaine-Assiette- viande de volaille-g éq. primaire/jour-S2</v>
      </c>
      <c r="N1220">
        <f>MATCH(M1220,'[1]Données Agriculture'!$M:$M,FALSE)</f>
        <v>89</v>
      </c>
      <c r="O1220" s="146"/>
    </row>
    <row r="1221" spans="1:26" ht="14.25" hidden="1">
      <c r="A1221" s="110" t="s">
        <v>3</v>
      </c>
      <c r="B1221" s="110" t="s">
        <v>26</v>
      </c>
      <c r="C1221" s="147" t="s">
        <v>47</v>
      </c>
      <c r="D1221" s="174" t="s">
        <v>27</v>
      </c>
      <c r="E1221" s="6" t="s">
        <v>514</v>
      </c>
      <c r="F1221" s="8">
        <v>94.535841831110815</v>
      </c>
      <c r="G1221" s="8">
        <v>90.884873337881459</v>
      </c>
      <c r="H1221" s="8">
        <v>80.910241917545662</v>
      </c>
      <c r="I1221" s="8">
        <v>67.284642003980522</v>
      </c>
      <c r="J1221" s="8">
        <v>53.659042090415362</v>
      </c>
      <c r="K1221" s="8">
        <v>43.684410670079558</v>
      </c>
      <c r="L1221" s="8">
        <v>40.033442176850201</v>
      </c>
      <c r="M1221" s="138" t="str">
        <f t="shared" si="19"/>
        <v>Alimentation Humaine-Assiette- viande porcine-g éq. primaire/jour-S2</v>
      </c>
      <c r="N1221">
        <f>MATCH(M1221,'[1]Données Agriculture'!$M:$M,FALSE)</f>
        <v>99</v>
      </c>
      <c r="O1221" s="140"/>
      <c r="P1221" s="66"/>
      <c r="Q1221" s="66"/>
      <c r="R1221" s="66"/>
      <c r="S1221" s="66"/>
      <c r="T1221" s="66"/>
      <c r="U1221" s="66"/>
      <c r="V1221" s="66"/>
      <c r="W1221" s="66"/>
      <c r="X1221" s="66"/>
      <c r="Y1221" s="66"/>
      <c r="Z1221" s="66"/>
    </row>
    <row r="1222" spans="1:26" ht="14.25" hidden="1">
      <c r="A1222" s="110" t="s">
        <v>3</v>
      </c>
      <c r="B1222" s="110" t="s">
        <v>26</v>
      </c>
      <c r="C1222" s="147" t="s">
        <v>51</v>
      </c>
      <c r="D1222" s="174" t="s">
        <v>27</v>
      </c>
      <c r="E1222" s="6" t="s">
        <v>514</v>
      </c>
      <c r="F1222" s="8">
        <v>15.96570373686813</v>
      </c>
      <c r="G1222" s="8">
        <v>15.324595448122462</v>
      </c>
      <c r="H1222" s="8">
        <v>13.573055030115759</v>
      </c>
      <c r="I1222" s="8">
        <v>11.180406323363389</v>
      </c>
      <c r="J1222" s="8">
        <v>8.7877576166110174</v>
      </c>
      <c r="K1222" s="8">
        <v>7.0362171986043105</v>
      </c>
      <c r="L1222" s="8">
        <v>6.395108909858644</v>
      </c>
      <c r="M1222" s="138" t="str">
        <f t="shared" si="19"/>
        <v>Alimentation Humaine-Assiette-abats-g éq. primaire/jour-S2</v>
      </c>
      <c r="N1222">
        <f>MATCH(M1222,'[1]Données Agriculture'!$M:$M,FALSE)</f>
        <v>104</v>
      </c>
      <c r="O1222" s="143"/>
    </row>
    <row r="1223" spans="1:26" ht="14.25" hidden="1">
      <c r="A1223" s="110" t="s">
        <v>3</v>
      </c>
      <c r="B1223" s="110" t="s">
        <v>26</v>
      </c>
      <c r="C1223" s="147" t="s">
        <v>36</v>
      </c>
      <c r="D1223" s="174" t="s">
        <v>27</v>
      </c>
      <c r="E1223" s="6" t="s">
        <v>514</v>
      </c>
      <c r="F1223" s="8">
        <v>268.86387547430667</v>
      </c>
      <c r="G1223" s="8">
        <v>262.44680974119046</v>
      </c>
      <c r="H1223" s="8">
        <v>244.91506012280789</v>
      </c>
      <c r="I1223" s="8">
        <v>220.96624477130908</v>
      </c>
      <c r="J1223" s="8">
        <v>197.0174294198103</v>
      </c>
      <c r="K1223" s="8">
        <v>179.48567980142766</v>
      </c>
      <c r="L1223" s="8">
        <v>173.06861406831149</v>
      </c>
      <c r="M1223" s="138" t="str">
        <f t="shared" si="19"/>
        <v>Alimentation Humaine-Assiette-Boissons alcooliques-g éq. primaire/jour-S2</v>
      </c>
      <c r="N1223">
        <f>MATCH(M1223,'[1]Données Agriculture'!$M:$M,FALSE)</f>
        <v>109</v>
      </c>
      <c r="O1223" s="143"/>
      <c r="P1223" s="109"/>
      <c r="Q1223" s="109"/>
      <c r="R1223" s="109"/>
      <c r="S1223" s="109"/>
      <c r="T1223" s="109"/>
      <c r="U1223" s="109"/>
      <c r="V1223" s="109"/>
      <c r="W1223" s="109"/>
      <c r="X1223" s="109"/>
      <c r="Y1223" s="109"/>
      <c r="Z1223" s="109"/>
    </row>
    <row r="1224" spans="1:26" ht="14.25" hidden="1">
      <c r="A1224" s="110" t="s">
        <v>3</v>
      </c>
      <c r="B1224" s="110" t="s">
        <v>26</v>
      </c>
      <c r="C1224" s="147" t="s">
        <v>35</v>
      </c>
      <c r="D1224" s="174" t="s">
        <v>27</v>
      </c>
      <c r="E1224" s="6" t="s">
        <v>514</v>
      </c>
      <c r="F1224" s="8">
        <v>29.922136480823692</v>
      </c>
      <c r="G1224" s="8">
        <v>28.380212104408496</v>
      </c>
      <c r="H1224" s="8">
        <v>24.167596366613211</v>
      </c>
      <c r="I1224" s="8">
        <v>18.413056252402736</v>
      </c>
      <c r="J1224" s="8">
        <v>12.658516138192255</v>
      </c>
      <c r="K1224" s="8">
        <v>8.4459004003969689</v>
      </c>
      <c r="L1224" s="8">
        <v>6.9039760239817731</v>
      </c>
      <c r="M1224" s="138" t="str">
        <f t="shared" si="19"/>
        <v>Alimentation Humaine-Assiette-Café thé cacao-g éq. primaire/jour-S2</v>
      </c>
      <c r="N1224">
        <f>MATCH(M1224,'[1]Données Agriculture'!$M:$M,FALSE)</f>
        <v>114</v>
      </c>
      <c r="O1224" s="140"/>
    </row>
    <row r="1225" spans="1:26" ht="14.25" hidden="1">
      <c r="A1225" s="110" t="s">
        <v>3</v>
      </c>
      <c r="B1225" s="110" t="s">
        <v>26</v>
      </c>
      <c r="C1225" s="147" t="s">
        <v>25</v>
      </c>
      <c r="D1225" s="174" t="s">
        <v>27</v>
      </c>
      <c r="E1225" s="6" t="s">
        <v>514</v>
      </c>
      <c r="F1225" s="8">
        <v>309.29655324367684</v>
      </c>
      <c r="G1225" s="8">
        <v>305.53645088330666</v>
      </c>
      <c r="H1225" s="8">
        <v>295.26366019311547</v>
      </c>
      <c r="I1225" s="8">
        <v>281.23076714255404</v>
      </c>
      <c r="J1225" s="8">
        <v>267.19787409199262</v>
      </c>
      <c r="K1225" s="8">
        <v>256.92508340180143</v>
      </c>
      <c r="L1225" s="8">
        <v>253.16498104143122</v>
      </c>
      <c r="M1225" s="138" t="str">
        <f t="shared" si="19"/>
        <v>Alimentation Humaine-Assiette-Céréales-g éq. primaire/jour-S2</v>
      </c>
      <c r="N1225">
        <f>MATCH(M1225,'[1]Données Agriculture'!$M:$M,FALSE)</f>
        <v>119</v>
      </c>
      <c r="O1225" s="146"/>
      <c r="P1225" s="66"/>
    </row>
    <row r="1226" spans="1:26" ht="14.25" hidden="1">
      <c r="A1226" s="110" t="s">
        <v>3</v>
      </c>
      <c r="B1226" s="110" t="s">
        <v>26</v>
      </c>
      <c r="C1226" s="147" t="s">
        <v>40</v>
      </c>
      <c r="D1226" s="174" t="s">
        <v>27</v>
      </c>
      <c r="E1226" s="6" t="s">
        <v>514</v>
      </c>
      <c r="F1226" s="8">
        <v>28.394137811405962</v>
      </c>
      <c r="G1226" s="8">
        <v>29.150891766140411</v>
      </c>
      <c r="H1226" s="8">
        <v>31.218382019303618</v>
      </c>
      <c r="I1226" s="8">
        <v>34.042626227201268</v>
      </c>
      <c r="J1226" s="8">
        <v>36.866870435098932</v>
      </c>
      <c r="K1226" s="8">
        <v>38.934360688262139</v>
      </c>
      <c r="L1226" s="8">
        <v>39.691114642996588</v>
      </c>
      <c r="M1226" s="138" t="str">
        <f t="shared" si="19"/>
        <v>Alimentation Humaine-Assiette-Coquillages et crustacés-g éq. primaire/jour-S2</v>
      </c>
      <c r="N1226">
        <f>MATCH(M1226,'[1]Données Agriculture'!$M:$M,FALSE)</f>
        <v>124</v>
      </c>
      <c r="O1226" s="140"/>
    </row>
    <row r="1227" spans="1:26" ht="14.25" hidden="1">
      <c r="A1227" s="110" t="s">
        <v>3</v>
      </c>
      <c r="B1227" s="110" t="s">
        <v>26</v>
      </c>
      <c r="C1227" s="147" t="s">
        <v>34</v>
      </c>
      <c r="D1227" s="174" t="s">
        <v>27</v>
      </c>
      <c r="E1227" s="6" t="s">
        <v>514</v>
      </c>
      <c r="F1227" s="8">
        <v>302.04676192546594</v>
      </c>
      <c r="G1227" s="8">
        <v>298.90321312097581</v>
      </c>
      <c r="H1227" s="8">
        <v>290.31487807103605</v>
      </c>
      <c r="I1227" s="8">
        <v>278.58299421660604</v>
      </c>
      <c r="J1227" s="8">
        <v>266.85111036217609</v>
      </c>
      <c r="K1227" s="8">
        <v>258.26277531223639</v>
      </c>
      <c r="L1227" s="8">
        <v>255.11922650774608</v>
      </c>
      <c r="M1227" s="138" t="str">
        <f t="shared" si="19"/>
        <v>Alimentation Humaine-Assiette-Fruits-g éq. primaire/jour-S2</v>
      </c>
      <c r="N1227">
        <f>MATCH(M1227,'[1]Données Agriculture'!$M:$M,FALSE)</f>
        <v>129</v>
      </c>
      <c r="O1227" s="143"/>
    </row>
    <row r="1228" spans="1:26" ht="14.25" hidden="1">
      <c r="A1228" s="110" t="s">
        <v>3</v>
      </c>
      <c r="B1228" s="110" t="s">
        <v>26</v>
      </c>
      <c r="C1228" s="147" t="s">
        <v>31</v>
      </c>
      <c r="D1228" s="174" t="s">
        <v>27</v>
      </c>
      <c r="E1228" s="6" t="s">
        <v>514</v>
      </c>
      <c r="F1228" s="8">
        <v>25.368798605998272</v>
      </c>
      <c r="G1228" s="8">
        <v>25.135793383798362</v>
      </c>
      <c r="H1228" s="8">
        <v>24.499211278319326</v>
      </c>
      <c r="I1228" s="8">
        <v>23.629623950640383</v>
      </c>
      <c r="J1228" s="8">
        <v>22.760036622961437</v>
      </c>
      <c r="K1228" s="8">
        <v>22.123454517482401</v>
      </c>
      <c r="L1228" s="8">
        <v>21.89044929528249</v>
      </c>
      <c r="M1228" s="138" t="str">
        <f t="shared" si="19"/>
        <v>Alimentation Humaine-Assiette-Fruits coque-g éq. primaire/jour-S2</v>
      </c>
      <c r="N1228">
        <f>MATCH(M1228,'[1]Données Agriculture'!$M:$M,FALSE)</f>
        <v>134</v>
      </c>
      <c r="O1228" s="143"/>
    </row>
    <row r="1229" spans="1:26" ht="14.25" hidden="1">
      <c r="A1229" s="110" t="s">
        <v>3</v>
      </c>
      <c r="B1229" s="110" t="s">
        <v>26</v>
      </c>
      <c r="C1229" s="147" t="s">
        <v>37</v>
      </c>
      <c r="D1229" s="174" t="s">
        <v>27</v>
      </c>
      <c r="E1229" s="6" t="s">
        <v>514</v>
      </c>
      <c r="F1229" s="8">
        <v>795.72024253845643</v>
      </c>
      <c r="G1229" s="8">
        <v>782.19670211047912</v>
      </c>
      <c r="H1229" s="8">
        <v>745.24970256303311</v>
      </c>
      <c r="I1229" s="8">
        <v>694.7791625876099</v>
      </c>
      <c r="J1229" s="8">
        <v>644.3086226121867</v>
      </c>
      <c r="K1229" s="8">
        <v>607.36162306474068</v>
      </c>
      <c r="L1229" s="8">
        <v>593.83808263676337</v>
      </c>
      <c r="M1229" s="138" t="str">
        <f t="shared" si="19"/>
        <v>Alimentation Humaine-Assiette-Lait et beurre-g éq. primaire/jour-S2</v>
      </c>
      <c r="N1229">
        <f>MATCH(M1229,'[1]Données Agriculture'!$M:$M,FALSE)</f>
        <v>139</v>
      </c>
      <c r="O1229" s="140"/>
    </row>
    <row r="1230" spans="1:26" ht="14.25" hidden="1">
      <c r="A1230" s="110" t="s">
        <v>3</v>
      </c>
      <c r="B1230" s="110" t="s">
        <v>26</v>
      </c>
      <c r="C1230" s="147" t="s">
        <v>33</v>
      </c>
      <c r="D1230" s="174" t="s">
        <v>27</v>
      </c>
      <c r="E1230" s="6" t="s">
        <v>514</v>
      </c>
      <c r="F1230" s="8">
        <v>291.49575280258705</v>
      </c>
      <c r="G1230" s="8">
        <v>291.04418541610318</v>
      </c>
      <c r="H1230" s="8">
        <v>289.81048037318811</v>
      </c>
      <c r="I1230" s="8">
        <v>288.12520794378918</v>
      </c>
      <c r="J1230" s="8">
        <v>286.4399355143903</v>
      </c>
      <c r="K1230" s="8">
        <v>285.20623047147524</v>
      </c>
      <c r="L1230" s="8">
        <v>284.75466308499142</v>
      </c>
      <c r="M1230" s="138" t="str">
        <f t="shared" si="19"/>
        <v>Alimentation Humaine-Assiette-Légumes-g éq. primaire/jour-S2</v>
      </c>
      <c r="N1230">
        <f>MATCH(M1230,'[1]Données Agriculture'!$M:$M,FALSE)</f>
        <v>144</v>
      </c>
      <c r="O1230" s="146"/>
      <c r="P1230" s="66"/>
      <c r="Q1230" s="66"/>
      <c r="R1230" s="66"/>
      <c r="S1230" s="66"/>
      <c r="T1230" s="66"/>
      <c r="U1230" s="66"/>
      <c r="V1230" s="66"/>
      <c r="W1230" s="66"/>
      <c r="X1230" s="66"/>
      <c r="Y1230" s="66"/>
      <c r="Z1230" s="66"/>
    </row>
    <row r="1231" spans="1:26" ht="14.25" hidden="1">
      <c r="A1231" s="110" t="s">
        <v>3</v>
      </c>
      <c r="B1231" s="110" t="s">
        <v>26</v>
      </c>
      <c r="C1231" s="147" t="s">
        <v>30</v>
      </c>
      <c r="D1231" s="174" t="s">
        <v>27</v>
      </c>
      <c r="E1231" s="6" t="s">
        <v>514</v>
      </c>
      <c r="F1231" s="8">
        <v>7.0718332397251817</v>
      </c>
      <c r="G1231" s="8">
        <v>8.5043042076999811</v>
      </c>
      <c r="H1231" s="8">
        <v>12.417887672574503</v>
      </c>
      <c r="I1231" s="8">
        <v>17.763942105423819</v>
      </c>
      <c r="J1231" s="8">
        <v>23.109996538273144</v>
      </c>
      <c r="K1231" s="8">
        <v>27.023580003147671</v>
      </c>
      <c r="L1231" s="8">
        <v>28.456050971122465</v>
      </c>
      <c r="M1231" s="138" t="str">
        <f t="shared" si="19"/>
        <v>Alimentation Humaine-Assiette-Légumineuses-g éq. primaire/jour-S2</v>
      </c>
      <c r="N1231">
        <f>MATCH(M1231,'[1]Données Agriculture'!$M:$M,FALSE)</f>
        <v>149</v>
      </c>
      <c r="O1231" s="140"/>
    </row>
    <row r="1232" spans="1:26" ht="14.25" hidden="1">
      <c r="A1232" s="110" t="s">
        <v>3</v>
      </c>
      <c r="B1232" s="110" t="s">
        <v>26</v>
      </c>
      <c r="C1232" s="147" t="s">
        <v>38</v>
      </c>
      <c r="D1232" s="174" t="s">
        <v>27</v>
      </c>
      <c r="E1232" s="6" t="s">
        <v>514</v>
      </c>
      <c r="F1232" s="8">
        <v>38.260815755708435</v>
      </c>
      <c r="G1232" s="8">
        <v>38.411752481206875</v>
      </c>
      <c r="H1232" s="8">
        <v>38.82411928399668</v>
      </c>
      <c r="I1232" s="8">
        <v>39.387422812284925</v>
      </c>
      <c r="J1232" s="8">
        <v>39.950726340573176</v>
      </c>
      <c r="K1232" s="8">
        <v>40.363093143362981</v>
      </c>
      <c r="L1232" s="8">
        <v>40.514029868861421</v>
      </c>
      <c r="M1232" s="138" t="str">
        <f t="shared" si="19"/>
        <v>Alimentation Humaine-Assiette-Œufs-g éq. primaire/jour-S2</v>
      </c>
      <c r="N1232">
        <f>MATCH(M1232,'[1]Données Agriculture'!$M:$M,FALSE)</f>
        <v>154</v>
      </c>
      <c r="O1232" s="143"/>
      <c r="P1232" s="109"/>
    </row>
    <row r="1233" spans="1:26" ht="14.25" hidden="1">
      <c r="A1233" s="110" t="s">
        <v>3</v>
      </c>
      <c r="B1233" s="110" t="s">
        <v>26</v>
      </c>
      <c r="C1233" s="147" t="s">
        <v>32</v>
      </c>
      <c r="D1233" s="174" t="s">
        <v>27</v>
      </c>
      <c r="E1233" s="6" t="s">
        <v>514</v>
      </c>
      <c r="F1233" s="8">
        <v>77.743394253116378</v>
      </c>
      <c r="G1233" s="8">
        <v>80.350528824376653</v>
      </c>
      <c r="H1233" s="8">
        <v>87.473352935228959</v>
      </c>
      <c r="I1233" s="8">
        <v>97.203311617341527</v>
      </c>
      <c r="J1233" s="8">
        <v>106.93327029945411</v>
      </c>
      <c r="K1233" s="8">
        <v>114.05609441030641</v>
      </c>
      <c r="L1233" s="8">
        <v>116.66322898156668</v>
      </c>
      <c r="M1233" s="138" t="str">
        <f t="shared" si="19"/>
        <v>Alimentation Humaine-Assiette-Plantes oléifères et huiles-g éq. primaire/jour-S2</v>
      </c>
      <c r="N1233">
        <f>MATCH(M1233,'[1]Données Agriculture'!$M:$M,FALSE)</f>
        <v>159</v>
      </c>
      <c r="O1233" s="143"/>
    </row>
    <row r="1234" spans="1:26" ht="14.25" hidden="1">
      <c r="A1234" s="110" t="s">
        <v>3</v>
      </c>
      <c r="B1234" s="110" t="s">
        <v>26</v>
      </c>
      <c r="C1234" s="147" t="s">
        <v>39</v>
      </c>
      <c r="D1234" s="174" t="s">
        <v>27</v>
      </c>
      <c r="E1234" s="6" t="s">
        <v>514</v>
      </c>
      <c r="F1234" s="8">
        <v>68.599287362371797</v>
      </c>
      <c r="G1234" s="8">
        <v>66.483412659356148</v>
      </c>
      <c r="H1234" s="8">
        <v>60.702735468267633</v>
      </c>
      <c r="I1234" s="8">
        <v>52.80618357416347</v>
      </c>
      <c r="J1234" s="8">
        <v>44.909631680059306</v>
      </c>
      <c r="K1234" s="8">
        <v>39.128954488970798</v>
      </c>
      <c r="L1234" s="8">
        <v>37.013079785955128</v>
      </c>
      <c r="M1234" s="138" t="str">
        <f t="shared" si="19"/>
        <v>Alimentation Humaine-Assiette-Poissons-g éq. primaire/jour-S2</v>
      </c>
      <c r="N1234">
        <f>MATCH(M1234,'[1]Données Agriculture'!$M:$M,FALSE)</f>
        <v>164</v>
      </c>
      <c r="O1234" s="140"/>
      <c r="P1234" s="109"/>
    </row>
    <row r="1235" spans="1:26" ht="14.25" hidden="1">
      <c r="A1235" s="110" t="s">
        <v>3</v>
      </c>
      <c r="B1235" s="110" t="s">
        <v>26</v>
      </c>
      <c r="C1235" s="147" t="s">
        <v>28</v>
      </c>
      <c r="D1235" s="174" t="s">
        <v>27</v>
      </c>
      <c r="E1235" s="6" t="s">
        <v>514</v>
      </c>
      <c r="F1235" s="8">
        <v>158.48198172162421</v>
      </c>
      <c r="G1235" s="8">
        <v>156.16636117088439</v>
      </c>
      <c r="H1235" s="8">
        <v>149.83996817521256</v>
      </c>
      <c r="I1235" s="8">
        <v>141.19795462880091</v>
      </c>
      <c r="J1235" s="8">
        <v>132.5559410823893</v>
      </c>
      <c r="K1235" s="8">
        <v>126.22954808671747</v>
      </c>
      <c r="L1235" s="8">
        <v>123.91392753597766</v>
      </c>
      <c r="M1235" s="138" t="str">
        <f t="shared" si="19"/>
        <v>Alimentation Humaine-Assiette-Pommes de terre-g éq. primaire/jour-S2</v>
      </c>
      <c r="N1235">
        <f>MATCH(M1235,'[1]Données Agriculture'!$M:$M,FALSE)</f>
        <v>169</v>
      </c>
      <c r="O1235" s="146"/>
    </row>
    <row r="1236" spans="1:26" ht="14.25" hidden="1">
      <c r="A1236" s="110" t="s">
        <v>3</v>
      </c>
      <c r="B1236" s="110" t="s">
        <v>26</v>
      </c>
      <c r="C1236" s="147" t="s">
        <v>29</v>
      </c>
      <c r="D1236" s="174" t="s">
        <v>27</v>
      </c>
      <c r="E1236" s="6" t="s">
        <v>514</v>
      </c>
      <c r="F1236" s="8">
        <v>90.871535915741546</v>
      </c>
      <c r="G1236" s="8">
        <v>90.357862390471553</v>
      </c>
      <c r="H1236" s="8">
        <v>88.954480220930904</v>
      </c>
      <c r="I1236" s="8">
        <v>87.037424526120247</v>
      </c>
      <c r="J1236" s="8">
        <v>85.120368831309605</v>
      </c>
      <c r="K1236" s="8">
        <v>83.716986661768956</v>
      </c>
      <c r="L1236" s="8">
        <v>83.203313136498963</v>
      </c>
      <c r="M1236" s="138" t="str">
        <f t="shared" si="19"/>
        <v>Alimentation Humaine-Assiette-Sucres-g éq. primaire/jour-S2</v>
      </c>
      <c r="N1236">
        <f>MATCH(M1236,'[1]Données Agriculture'!$M:$M,FALSE)</f>
        <v>174</v>
      </c>
      <c r="O1236" s="140"/>
    </row>
    <row r="1237" spans="1:26" ht="14.25" hidden="1">
      <c r="A1237" s="110" t="s">
        <v>3</v>
      </c>
      <c r="B1237" s="110" t="s">
        <v>26</v>
      </c>
      <c r="C1237" s="147" t="s">
        <v>41</v>
      </c>
      <c r="D1237" s="174" t="s">
        <v>27</v>
      </c>
      <c r="E1237" s="6" t="s">
        <v>514</v>
      </c>
      <c r="F1237" s="8">
        <v>259.61964549458969</v>
      </c>
      <c r="G1237" s="8">
        <v>251.6631567327079</v>
      </c>
      <c r="H1237" s="8">
        <v>229.92562518539606</v>
      </c>
      <c r="I1237" s="8">
        <v>200.23160487620243</v>
      </c>
      <c r="J1237" s="8">
        <v>170.53758456700876</v>
      </c>
      <c r="K1237" s="8">
        <v>148.80005301969689</v>
      </c>
      <c r="L1237" s="8">
        <v>140.8435642578151</v>
      </c>
      <c r="M1237" s="138" t="str">
        <f t="shared" si="19"/>
        <v>Alimentation Humaine-Assiette-Viande et abats-g éq. primaire/jour-S2</v>
      </c>
      <c r="N1237">
        <f>MATCH(M1237,'[1]Données Agriculture'!$M:$M,FALSE)</f>
        <v>179</v>
      </c>
      <c r="O1237" s="143"/>
      <c r="P1237" s="109"/>
      <c r="Q1237" s="109"/>
      <c r="R1237" s="109"/>
      <c r="S1237" s="109"/>
      <c r="T1237" s="109"/>
      <c r="U1237" s="109"/>
      <c r="V1237" s="109"/>
      <c r="W1237" s="109"/>
      <c r="X1237" s="109"/>
      <c r="Y1237" s="109"/>
      <c r="Z1237" s="109"/>
    </row>
    <row r="1238" spans="1:26" ht="14.25" hidden="1">
      <c r="A1238" s="110" t="s">
        <v>3</v>
      </c>
      <c r="B1238" s="110" t="s">
        <v>17</v>
      </c>
      <c r="C1238" s="147" t="s">
        <v>16</v>
      </c>
      <c r="D1238" s="174" t="s">
        <v>14</v>
      </c>
      <c r="E1238" s="6" t="s">
        <v>514</v>
      </c>
      <c r="F1238" s="67">
        <v>0.10803947580514872</v>
      </c>
      <c r="G1238" s="67">
        <v>0.1048422284054286</v>
      </c>
      <c r="H1238" s="67">
        <v>9.5979673021469078E-2</v>
      </c>
      <c r="I1238" s="67">
        <v>8.3559996988642957E-2</v>
      </c>
      <c r="J1238" s="67">
        <v>7.0758789476907932E-2</v>
      </c>
      <c r="K1238" s="67">
        <v>6.1131659510526369E-2</v>
      </c>
      <c r="L1238" s="67">
        <v>5.7551361207953192E-2</v>
      </c>
      <c r="M1238" s="138" t="str">
        <f t="shared" si="19"/>
        <v>Alimentation Humaine-Gaspillage-Pertes et gaspillages-%-S2</v>
      </c>
      <c r="N1238">
        <f>MATCH(M1238,'[1]Données Agriculture'!$M:$M,FALSE)</f>
        <v>184</v>
      </c>
      <c r="O1238" s="143"/>
    </row>
    <row r="1239" spans="1:26" ht="14.25" hidden="1">
      <c r="A1239" s="110" t="s">
        <v>3</v>
      </c>
      <c r="B1239" s="110" t="s">
        <v>11</v>
      </c>
      <c r="C1239" s="147" t="s">
        <v>19</v>
      </c>
      <c r="D1239" s="174" t="s">
        <v>20</v>
      </c>
      <c r="E1239" s="6" t="s">
        <v>514</v>
      </c>
      <c r="F1239" s="8">
        <v>899.14385752248279</v>
      </c>
      <c r="G1239" s="8">
        <v>884.84394344348914</v>
      </c>
      <c r="H1239" s="8">
        <v>845.77585163580864</v>
      </c>
      <c r="I1239" s="8">
        <v>792.40784574913448</v>
      </c>
      <c r="J1239" s="8">
        <v>739.03983986246044</v>
      </c>
      <c r="K1239" s="8">
        <v>699.97174805477982</v>
      </c>
      <c r="L1239" s="8">
        <v>685.67183397578606</v>
      </c>
      <c r="M1239" s="138" t="str">
        <f t="shared" si="19"/>
        <v>Alimentation Humaine-Nutrition-Apports en calcium du lait-mg/jour-S2</v>
      </c>
      <c r="N1239">
        <f>MATCH(M1239,'[1]Données Agriculture'!$M:$M,FALSE)</f>
        <v>189</v>
      </c>
      <c r="O1239" s="140"/>
      <c r="P1239" s="109"/>
      <c r="Q1239" s="109"/>
      <c r="R1239" s="109"/>
      <c r="S1239" s="109"/>
      <c r="T1239" s="109"/>
      <c r="U1239" s="109"/>
      <c r="V1239" s="109"/>
      <c r="W1239" s="109"/>
      <c r="X1239" s="109"/>
      <c r="Y1239" s="109"/>
      <c r="Z1239" s="109"/>
    </row>
    <row r="1240" spans="1:26" ht="14.25" hidden="1">
      <c r="A1240" s="110" t="s">
        <v>3</v>
      </c>
      <c r="B1240" s="110" t="s">
        <v>11</v>
      </c>
      <c r="C1240" s="147" t="s">
        <v>10</v>
      </c>
      <c r="D1240" s="174" t="s">
        <v>12</v>
      </c>
      <c r="E1240" s="6" t="s">
        <v>514</v>
      </c>
      <c r="F1240" s="9">
        <v>58.756503107826852</v>
      </c>
      <c r="G1240" s="9">
        <v>59.032683002876837</v>
      </c>
      <c r="H1240" s="9">
        <v>59.039375942394244</v>
      </c>
      <c r="I1240" s="9">
        <v>58.885842372605083</v>
      </c>
      <c r="J1240" s="9">
        <v>58.726496508295114</v>
      </c>
      <c r="K1240" s="9">
        <v>58.719573559327884</v>
      </c>
      <c r="L1240" s="9">
        <v>58.9844420639661</v>
      </c>
      <c r="M1240" s="138" t="str">
        <f t="shared" si="19"/>
        <v>Alimentation Humaine-Nutrition-Besoins en protéines (ANC)-g/personne.jour-S2</v>
      </c>
      <c r="N1240">
        <f>MATCH(M1240,'[1]Données Agriculture'!$M:$M,FALSE)</f>
        <v>194</v>
      </c>
      <c r="O1240" s="146"/>
    </row>
    <row r="1241" spans="1:26" ht="14.25" hidden="1">
      <c r="A1241" s="110" t="s">
        <v>3</v>
      </c>
      <c r="B1241" s="110" t="s">
        <v>11</v>
      </c>
      <c r="C1241" s="147" t="s">
        <v>23</v>
      </c>
      <c r="D1241" s="174" t="s">
        <v>180</v>
      </c>
      <c r="E1241" s="6" t="s">
        <v>514</v>
      </c>
      <c r="F1241" s="8">
        <v>1168.8273124590951</v>
      </c>
      <c r="G1241" s="8">
        <v>1185.7654467952405</v>
      </c>
      <c r="H1241" s="8">
        <v>1198.7817032612936</v>
      </c>
      <c r="I1241" s="8">
        <v>1207.4428342963222</v>
      </c>
      <c r="J1241" s="8">
        <v>1213.1276976385884</v>
      </c>
      <c r="K1241" s="8">
        <v>1217.416100142306</v>
      </c>
      <c r="L1241" s="8">
        <v>1221.6120889667138</v>
      </c>
      <c r="M1241" s="138" t="str">
        <f t="shared" si="19"/>
        <v>Alimentation Humaine-Nutrition-Besoins en protéines (kt)-kt-S2</v>
      </c>
      <c r="N1241">
        <f>MATCH(M1241,'[1]Données Agriculture'!$M:$M,FALSE)</f>
        <v>199</v>
      </c>
      <c r="O1241" s="140"/>
      <c r="P1241" s="66"/>
    </row>
    <row r="1242" spans="1:26" ht="14.25" hidden="1">
      <c r="A1242" s="110" t="s">
        <v>3</v>
      </c>
      <c r="B1242" s="110" t="s">
        <v>11</v>
      </c>
      <c r="C1242" s="147" t="s">
        <v>24</v>
      </c>
      <c r="D1242" s="174" t="s">
        <v>180</v>
      </c>
      <c r="E1242" s="6" t="s">
        <v>514</v>
      </c>
      <c r="F1242" s="8">
        <v>2365.7437105812865</v>
      </c>
      <c r="G1242" s="8">
        <v>2348.8335494406228</v>
      </c>
      <c r="H1242" s="8">
        <v>2263.9748784675235</v>
      </c>
      <c r="I1242" s="8">
        <v>2134.0201314122269</v>
      </c>
      <c r="J1242" s="8">
        <v>1996.4958107212374</v>
      </c>
      <c r="K1242" s="8">
        <v>1891.0906475001834</v>
      </c>
      <c r="L1242" s="8">
        <v>1847.8803779548959</v>
      </c>
      <c r="M1242" s="138" t="str">
        <f t="shared" si="19"/>
        <v>Alimentation Humaine-Nutrition-Disponibilité alimentaire en protéines (kt)-kt-S2</v>
      </c>
      <c r="N1242">
        <f>MATCH(M1242,'[1]Données Agriculture'!$M:$M,FALSE)</f>
        <v>204</v>
      </c>
      <c r="O1242" s="143"/>
    </row>
    <row r="1243" spans="1:26" ht="14.25" hidden="1">
      <c r="A1243" s="110" t="s">
        <v>3</v>
      </c>
      <c r="B1243" s="110" t="s">
        <v>11</v>
      </c>
      <c r="C1243" s="147" t="s">
        <v>21</v>
      </c>
      <c r="D1243" s="174" t="s">
        <v>12</v>
      </c>
      <c r="E1243" s="6" t="s">
        <v>514</v>
      </c>
      <c r="F1243" s="8">
        <v>118.92503383638702</v>
      </c>
      <c r="G1243" s="8">
        <v>116.93539116475367</v>
      </c>
      <c r="H1243" s="8">
        <v>111.49958629694429</v>
      </c>
      <c r="I1243" s="8">
        <v>104.07413875750154</v>
      </c>
      <c r="J1243" s="8">
        <v>96.648691218058815</v>
      </c>
      <c r="K1243" s="8">
        <v>91.21288635024942</v>
      </c>
      <c r="L1243" s="8">
        <v>89.223243678616058</v>
      </c>
      <c r="M1243" s="138" t="str">
        <f t="shared" si="19"/>
        <v>Alimentation Humaine-Nutrition-Disponibilité en protéines-g/personne.jour-S2</v>
      </c>
      <c r="N1243">
        <f>MATCH(M1243,'[1]Données Agriculture'!$M:$M,FALSE)</f>
        <v>209</v>
      </c>
      <c r="O1243" s="143"/>
      <c r="P1243" s="109"/>
    </row>
    <row r="1244" spans="1:26" ht="14.25" hidden="1">
      <c r="A1244" s="110" t="s">
        <v>3</v>
      </c>
      <c r="B1244" s="110" t="s">
        <v>11</v>
      </c>
      <c r="C1244" s="147" t="s">
        <v>7</v>
      </c>
      <c r="D1244" s="174" t="s">
        <v>619</v>
      </c>
      <c r="E1244" s="6" t="s">
        <v>514</v>
      </c>
      <c r="F1244" s="9">
        <v>25.287686263366869</v>
      </c>
      <c r="G1244" s="9">
        <v>25.229691182016293</v>
      </c>
      <c r="H1244" s="9">
        <v>25.07124567317743</v>
      </c>
      <c r="I1244" s="9">
        <v>24.854805082987987</v>
      </c>
      <c r="J1244" s="9">
        <v>24.638364492798548</v>
      </c>
      <c r="K1244" s="9">
        <v>24.479918983959681</v>
      </c>
      <c r="L1244" s="9">
        <v>24.421923902609105</v>
      </c>
      <c r="M1244" s="138" t="str">
        <f t="shared" si="19"/>
        <v>Alimentation Humaine-Nutrition-Indice de Masse Corporelle 20-59 ans-sans unité-S2</v>
      </c>
      <c r="N1244">
        <f>MATCH(M1244,'[1]Données Agriculture'!$M:$M,FALSE)</f>
        <v>214</v>
      </c>
      <c r="O1244" s="140"/>
    </row>
    <row r="1245" spans="1:26" ht="14.25" hidden="1">
      <c r="A1245" s="110" t="s">
        <v>3</v>
      </c>
      <c r="B1245" s="110" t="s">
        <v>11</v>
      </c>
      <c r="C1245" s="147" t="s">
        <v>18</v>
      </c>
      <c r="D1245" s="174" t="s">
        <v>14</v>
      </c>
      <c r="E1245" s="6" t="s">
        <v>514</v>
      </c>
      <c r="F1245" s="67">
        <v>0.37340483019517162</v>
      </c>
      <c r="G1245" s="67">
        <v>0.37672671612688202</v>
      </c>
      <c r="H1245" s="67">
        <v>0.38640667505576526</v>
      </c>
      <c r="I1245" s="67">
        <v>0.40126382264729499</v>
      </c>
      <c r="J1245" s="67">
        <v>0.41840389758396096</v>
      </c>
      <c r="K1245" s="67">
        <v>0.43272051987314564</v>
      </c>
      <c r="L1245" s="67">
        <v>0.43839687770579971</v>
      </c>
      <c r="M1245" s="138" t="str">
        <f t="shared" si="19"/>
        <v>Alimentation Humaine-Nutrition-Proportion de protéines végétales-%-S2</v>
      </c>
      <c r="N1245">
        <f>MATCH(M1245,'[1]Données Agriculture'!$M:$M,FALSE)</f>
        <v>219</v>
      </c>
      <c r="O1245" s="146"/>
    </row>
    <row r="1246" spans="1:26" ht="14.25" hidden="1">
      <c r="A1246" s="110" t="s">
        <v>3</v>
      </c>
      <c r="B1246" s="110" t="s">
        <v>11</v>
      </c>
      <c r="C1246" s="147" t="s">
        <v>22</v>
      </c>
      <c r="D1246" s="174" t="s">
        <v>12</v>
      </c>
      <c r="E1246" s="6" t="s">
        <v>514</v>
      </c>
      <c r="F1246" s="8">
        <v>74.517851770755883</v>
      </c>
      <c r="G1246" s="8">
        <v>72.882705252243596</v>
      </c>
      <c r="H1246" s="8">
        <v>68.415401885848681</v>
      </c>
      <c r="I1246" s="8">
        <v>62.312952000941472</v>
      </c>
      <c r="J1246" s="8">
        <v>56.210502116034263</v>
      </c>
      <c r="K1246" s="8">
        <v>51.743198749639333</v>
      </c>
      <c r="L1246" s="8">
        <v>50.108052231127054</v>
      </c>
      <c r="M1246" s="138" t="str">
        <f t="shared" si="19"/>
        <v>Alimentation Humaine-Nutrition-Protéines animales, g/jour-g/personne.jour-S2</v>
      </c>
      <c r="N1246">
        <f>MATCH(M1246,'[1]Données Agriculture'!$M:$M,FALSE)</f>
        <v>224</v>
      </c>
      <c r="O1246" s="140"/>
      <c r="P1246" s="66"/>
      <c r="Q1246" s="66"/>
      <c r="R1246" s="66"/>
      <c r="S1246" s="66"/>
      <c r="T1246" s="66"/>
      <c r="U1246" s="66"/>
      <c r="V1246" s="66"/>
      <c r="W1246" s="66"/>
      <c r="X1246" s="66"/>
      <c r="Y1246" s="66"/>
      <c r="Z1246" s="66"/>
    </row>
    <row r="1247" spans="1:26" ht="14.25" hidden="1">
      <c r="A1247" s="110" t="s">
        <v>3</v>
      </c>
      <c r="B1247" s="110" t="s">
        <v>11</v>
      </c>
      <c r="C1247" s="147" t="s">
        <v>13</v>
      </c>
      <c r="D1247" s="174" t="s">
        <v>14</v>
      </c>
      <c r="E1247" s="6" t="s">
        <v>514</v>
      </c>
      <c r="F1247" s="67">
        <v>0.25512211086650116</v>
      </c>
      <c r="G1247" s="67">
        <v>0.23763509050444687</v>
      </c>
      <c r="H1247" s="67">
        <v>0.20573683104023965</v>
      </c>
      <c r="I1247" s="67">
        <v>0.16530695542345364</v>
      </c>
      <c r="J1247" s="67">
        <v>0.12468294974178273</v>
      </c>
      <c r="K1247" s="67">
        <v>9.2697246847711856E-2</v>
      </c>
      <c r="L1247" s="67">
        <v>7.6074654878827364E-2</v>
      </c>
      <c r="M1247" s="138" t="str">
        <f t="shared" si="19"/>
        <v>Alimentation Humaine-Nutrition-Surconsommation d'énergie-%-S2</v>
      </c>
      <c r="N1247">
        <f>MATCH(M1247,'[1]Données Agriculture'!$M:$M,FALSE)</f>
        <v>234</v>
      </c>
      <c r="O1247" s="143"/>
    </row>
    <row r="1248" spans="1:26" ht="14.25" hidden="1">
      <c r="A1248" s="110" t="s">
        <v>3</v>
      </c>
      <c r="B1248" s="110" t="s">
        <v>11</v>
      </c>
      <c r="C1248" s="147" t="s">
        <v>15</v>
      </c>
      <c r="D1248" s="174" t="s">
        <v>14</v>
      </c>
      <c r="E1248" s="6" t="s">
        <v>514</v>
      </c>
      <c r="F1248" s="67">
        <v>1.0240318525788035</v>
      </c>
      <c r="G1248" s="67">
        <v>0.98085848747642146</v>
      </c>
      <c r="H1248" s="67">
        <v>0.88856309060137062</v>
      </c>
      <c r="I1248" s="67">
        <v>0.76738812869422413</v>
      </c>
      <c r="J1248" s="67">
        <v>0.64574250065142569</v>
      </c>
      <c r="K1248" s="67">
        <v>0.55336425013529111</v>
      </c>
      <c r="L1248" s="67">
        <v>0.51265724581843597</v>
      </c>
      <c r="M1248" s="138" t="str">
        <f t="shared" si="19"/>
        <v>Alimentation Humaine-Nutrition-Surconsommation de protéines-%-S2</v>
      </c>
      <c r="N1248">
        <f>MATCH(M1248,'[1]Données Agriculture'!$M:$M,FALSE)</f>
        <v>229</v>
      </c>
      <c r="O1248" s="143"/>
      <c r="P1248" s="109"/>
      <c r="Q1248" s="109"/>
      <c r="R1248" s="109"/>
      <c r="S1248" s="109"/>
      <c r="T1248" s="109"/>
      <c r="U1248" s="109"/>
      <c r="V1248" s="109"/>
      <c r="W1248" s="109"/>
      <c r="X1248" s="109"/>
      <c r="Y1248" s="109"/>
      <c r="Z1248" s="109"/>
    </row>
    <row r="1249" spans="1:26" ht="14.25" hidden="1">
      <c r="A1249" s="110" t="s">
        <v>3</v>
      </c>
      <c r="B1249" s="110" t="s">
        <v>4</v>
      </c>
      <c r="C1249" s="147" t="s">
        <v>8</v>
      </c>
      <c r="D1249" s="174" t="s">
        <v>9</v>
      </c>
      <c r="E1249" s="6" t="s">
        <v>514</v>
      </c>
      <c r="F1249" s="9">
        <v>74.298465896458566</v>
      </c>
      <c r="G1249" s="9">
        <v>74.696959512548375</v>
      </c>
      <c r="H1249" s="9">
        <v>74.795332446346762</v>
      </c>
      <c r="I1249" s="9">
        <v>74.714344884894174</v>
      </c>
      <c r="J1249" s="9">
        <v>74.625645548938351</v>
      </c>
      <c r="K1249" s="9">
        <v>74.706163945203969</v>
      </c>
      <c r="L1249" s="9">
        <v>75.090380145155223</v>
      </c>
      <c r="M1249" s="138" t="str">
        <f t="shared" si="19"/>
        <v>Alimentation Humaine-Population-Masse moyenne 20-59 ans-kg-S2</v>
      </c>
      <c r="N1249">
        <f>MATCH(M1249,'[1]Données Agriculture'!$M:$M,FALSE)</f>
        <v>239</v>
      </c>
      <c r="O1249" s="140"/>
    </row>
    <row r="1250" spans="1:26" ht="14.25" hidden="1">
      <c r="A1250" s="110" t="s">
        <v>3</v>
      </c>
      <c r="B1250" s="110" t="s">
        <v>4</v>
      </c>
      <c r="C1250" s="147" t="s">
        <v>4</v>
      </c>
      <c r="D1250" s="174" t="s">
        <v>5</v>
      </c>
      <c r="E1250" s="6" t="s">
        <v>514</v>
      </c>
      <c r="F1250" s="8">
        <v>65123</v>
      </c>
      <c r="G1250" s="8">
        <v>65745</v>
      </c>
      <c r="H1250" s="8">
        <v>66301</v>
      </c>
      <c r="I1250" s="8">
        <v>66680</v>
      </c>
      <c r="J1250" s="8">
        <v>66861</v>
      </c>
      <c r="K1250" s="8">
        <v>66864</v>
      </c>
      <c r="L1250" s="8">
        <v>66733</v>
      </c>
      <c r="M1250" s="138" t="str">
        <f t="shared" si="19"/>
        <v>Alimentation Humaine-Population-Population-Milliers de personnes-S2</v>
      </c>
      <c r="N1250">
        <f>MATCH(M1250,'[1]Données Agriculture'!$M:$M,FALSE)</f>
        <v>244</v>
      </c>
      <c r="O1250" s="146"/>
      <c r="P1250" s="66"/>
    </row>
    <row r="1251" spans="1:26" ht="14.25" hidden="1">
      <c r="A1251" s="110" t="s">
        <v>3</v>
      </c>
      <c r="B1251" s="110" t="s">
        <v>4</v>
      </c>
      <c r="C1251" s="147" t="s">
        <v>6</v>
      </c>
      <c r="D1251" s="174" t="s">
        <v>608</v>
      </c>
      <c r="E1251" s="6" t="s">
        <v>514</v>
      </c>
      <c r="F1251" s="8">
        <v>171.40969255340684</v>
      </c>
      <c r="G1251" s="8">
        <v>172.06617119649121</v>
      </c>
      <c r="H1251" s="8">
        <v>172.72264983957558</v>
      </c>
      <c r="I1251" s="8">
        <v>173.37912848265998</v>
      </c>
      <c r="J1251" s="8">
        <v>174.03560712574438</v>
      </c>
      <c r="K1251" s="8">
        <v>174.69208576882878</v>
      </c>
      <c r="L1251" s="8">
        <v>175.34856441191312</v>
      </c>
      <c r="M1251" s="138" t="str">
        <f t="shared" si="19"/>
        <v>Alimentation Humaine-Population-Taille moyenne 20-59 ans, cm-cm-S2</v>
      </c>
      <c r="N1251">
        <f>MATCH(M1251,'[1]Données Agriculture'!$M:$M,FALSE)</f>
        <v>249</v>
      </c>
      <c r="O1251" s="140"/>
    </row>
    <row r="1252" spans="1:26" ht="14.25" hidden="1">
      <c r="A1252" s="110" t="s">
        <v>336</v>
      </c>
      <c r="B1252" s="110" t="s">
        <v>349</v>
      </c>
      <c r="C1252" s="147" t="s">
        <v>360</v>
      </c>
      <c r="D1252" s="175" t="s">
        <v>180</v>
      </c>
      <c r="E1252" s="6" t="s">
        <v>514</v>
      </c>
      <c r="F1252" s="36">
        <v>0.126</v>
      </c>
      <c r="G1252" s="36">
        <v>8.3412024287850883</v>
      </c>
      <c r="H1252" s="36">
        <v>30.785552858689201</v>
      </c>
      <c r="I1252" s="36">
        <v>61.445105717378397</v>
      </c>
      <c r="J1252" s="36">
        <v>92.104658576067607</v>
      </c>
      <c r="K1252" s="36">
        <v>114.54900900597175</v>
      </c>
      <c r="L1252" s="36">
        <v>122.76421143475683</v>
      </c>
      <c r="M1252" s="138" t="str">
        <f t="shared" si="19"/>
        <v>Bilan alimentation animale-Emplois-(Autoconsommation protéines alternatives)-kt-S2</v>
      </c>
      <c r="N1252">
        <f>MATCH(M1252,'[1]Données Agriculture'!$M:$M,FALSE)</f>
        <v>254</v>
      </c>
      <c r="O1252" s="143"/>
    </row>
    <row r="1253" spans="1:26" ht="14.25" hidden="1">
      <c r="A1253" s="110" t="s">
        <v>336</v>
      </c>
      <c r="B1253" s="110" t="s">
        <v>349</v>
      </c>
      <c r="C1253" s="147" t="s">
        <v>359</v>
      </c>
      <c r="D1253" s="175" t="s">
        <v>180</v>
      </c>
      <c r="E1253" s="6" t="s">
        <v>514</v>
      </c>
      <c r="F1253" s="36">
        <v>-575.01782561218977</v>
      </c>
      <c r="G1253" s="36">
        <v>-554.85069051157836</v>
      </c>
      <c r="H1253" s="36">
        <v>-499.92385862460975</v>
      </c>
      <c r="I1253" s="36">
        <v>-425.49957977712393</v>
      </c>
      <c r="J1253" s="36">
        <v>-352.11034535896999</v>
      </c>
      <c r="K1253" s="36">
        <v>-299.10230267438789</v>
      </c>
      <c r="L1253" s="36">
        <v>-279.60963319346399</v>
      </c>
      <c r="M1253" s="138" t="str">
        <f t="shared" si="19"/>
        <v>Bilan alimentation animale-Emplois-(Pertes process de conversion matières brutes / concentrés)-kt-S2</v>
      </c>
      <c r="N1253">
        <f>MATCH(M1253,'[1]Données Agriculture'!$M:$M,FALSE)</f>
        <v>259</v>
      </c>
      <c r="O1253" s="143"/>
    </row>
    <row r="1254" spans="1:26" ht="14.25" hidden="1">
      <c r="A1254" s="110" t="s">
        <v>336</v>
      </c>
      <c r="B1254" s="110" t="s">
        <v>349</v>
      </c>
      <c r="C1254" s="147" t="s">
        <v>357</v>
      </c>
      <c r="D1254" s="175" t="s">
        <v>180</v>
      </c>
      <c r="E1254" s="6" t="s">
        <v>514</v>
      </c>
      <c r="F1254" s="36">
        <v>94.8</v>
      </c>
      <c r="G1254" s="36">
        <v>102.47709218961272</v>
      </c>
      <c r="H1254" s="36">
        <v>124.45825266006561</v>
      </c>
      <c r="I1254" s="36">
        <v>156.86755632268355</v>
      </c>
      <c r="J1254" s="36">
        <v>192.02791098785377</v>
      </c>
      <c r="K1254" s="36">
        <v>219.51117346341132</v>
      </c>
      <c r="L1254" s="36">
        <v>229.93931665557631</v>
      </c>
      <c r="M1254" s="138" t="str">
        <f t="shared" si="19"/>
        <v>Bilan alimentation animale-Emplois-Concentrés poissons-kt-S2</v>
      </c>
      <c r="N1254">
        <f>MATCH(M1254,'[1]Données Agriculture'!$M:$M,FALSE)</f>
        <v>264</v>
      </c>
      <c r="O1254" s="140"/>
    </row>
    <row r="1255" spans="1:26" ht="14.25" hidden="1">
      <c r="A1255" s="110" t="s">
        <v>336</v>
      </c>
      <c r="B1255" s="110" t="s">
        <v>349</v>
      </c>
      <c r="C1255" s="147" t="s">
        <v>355</v>
      </c>
      <c r="D1255" s="175" t="s">
        <v>180</v>
      </c>
      <c r="E1255" s="6" t="s">
        <v>514</v>
      </c>
      <c r="F1255" s="36">
        <v>7369.7062850899183</v>
      </c>
      <c r="G1255" s="36">
        <v>7109.259950337625</v>
      </c>
      <c r="H1255" s="36">
        <v>6390.1820095322173</v>
      </c>
      <c r="I1255" s="36">
        <v>5394.8417606475277</v>
      </c>
      <c r="J1255" s="36">
        <v>4392.2166921541566</v>
      </c>
      <c r="K1255" s="36">
        <v>3658.7997219397917</v>
      </c>
      <c r="L1255" s="36">
        <v>3391.2991773872218</v>
      </c>
      <c r="M1255" s="138" t="str">
        <f t="shared" si="19"/>
        <v>Bilan alimentation animale-Emplois-Concentrés porcs-kt-S2</v>
      </c>
      <c r="N1255">
        <f>MATCH(M1255,'[1]Données Agriculture'!$M:$M,FALSE)</f>
        <v>269</v>
      </c>
      <c r="O1255" s="146"/>
      <c r="P1255" s="66"/>
      <c r="Q1255" s="66"/>
      <c r="R1255" s="66"/>
      <c r="S1255" s="66"/>
      <c r="T1255" s="66"/>
      <c r="U1255" s="66"/>
      <c r="V1255" s="66"/>
      <c r="W1255" s="66"/>
      <c r="X1255" s="66"/>
      <c r="Y1255" s="66"/>
      <c r="Z1255" s="66"/>
    </row>
    <row r="1256" spans="1:26" ht="14.25" hidden="1">
      <c r="A1256" s="110" t="s">
        <v>336</v>
      </c>
      <c r="B1256" s="110" t="s">
        <v>349</v>
      </c>
      <c r="C1256" s="147" t="s">
        <v>354</v>
      </c>
      <c r="D1256" s="175" t="s">
        <v>180</v>
      </c>
      <c r="E1256" s="6" t="s">
        <v>514</v>
      </c>
      <c r="F1256" s="36">
        <v>14933.835864509167</v>
      </c>
      <c r="G1256" s="36">
        <v>14425.998955236177</v>
      </c>
      <c r="H1256" s="36">
        <v>13075.584836916141</v>
      </c>
      <c r="I1256" s="36">
        <v>11318.480121545526</v>
      </c>
      <c r="J1256" s="36">
        <v>9662.5217183973236</v>
      </c>
      <c r="K1256" s="36">
        <v>8514.4002245221127</v>
      </c>
      <c r="L1256" s="36">
        <v>8107.7096274715368</v>
      </c>
      <c r="M1256" s="138" t="str">
        <f t="shared" si="19"/>
        <v>Bilan alimentation animale-Emplois-Concentrés pour ruminants-kt-S2</v>
      </c>
      <c r="N1256">
        <f>MATCH(M1256,'[1]Données Agriculture'!$M:$M,FALSE)</f>
        <v>274</v>
      </c>
      <c r="O1256" s="140"/>
    </row>
    <row r="1257" spans="1:26" ht="14.25" hidden="1">
      <c r="A1257" s="110" t="s">
        <v>336</v>
      </c>
      <c r="B1257" s="110" t="s">
        <v>349</v>
      </c>
      <c r="C1257" s="147" t="s">
        <v>356</v>
      </c>
      <c r="D1257" s="175" t="s">
        <v>180</v>
      </c>
      <c r="E1257" s="6" t="s">
        <v>514</v>
      </c>
      <c r="F1257" s="36">
        <v>7480.8393172400965</v>
      </c>
      <c r="G1257" s="36">
        <v>7490.6750605626057</v>
      </c>
      <c r="H1257" s="36">
        <v>7476.3317881732764</v>
      </c>
      <c r="I1257" s="36">
        <v>7361.5054189427728</v>
      </c>
      <c r="J1257" s="36">
        <v>7141.8708386053331</v>
      </c>
      <c r="K1257" s="36">
        <v>6919.0508614339287</v>
      </c>
      <c r="L1257" s="36">
        <v>6825.2181110813035</v>
      </c>
      <c r="M1257" s="138" t="str">
        <f t="shared" si="19"/>
        <v>Bilan alimentation animale-Emplois-Concentrés volailles-kt-S2</v>
      </c>
      <c r="N1257">
        <f>MATCH(M1257,'[1]Données Agriculture'!$M:$M,FALSE)</f>
        <v>279</v>
      </c>
      <c r="O1257" s="143"/>
      <c r="P1257" s="109"/>
    </row>
    <row r="1258" spans="1:26" ht="14.25" hidden="1">
      <c r="A1258" s="110" t="s">
        <v>336</v>
      </c>
      <c r="B1258" s="110" t="s">
        <v>349</v>
      </c>
      <c r="C1258" s="151" t="s">
        <v>616</v>
      </c>
      <c r="D1258" s="175" t="s">
        <v>342</v>
      </c>
      <c r="E1258" s="6" t="s">
        <v>514</v>
      </c>
      <c r="F1258" s="36">
        <v>121801.33293632996</v>
      </c>
      <c r="G1258" s="36">
        <v>122778.27887159718</v>
      </c>
      <c r="H1258" s="36">
        <v>125087.22059605752</v>
      </c>
      <c r="I1258" s="36">
        <v>127396.05387156333</v>
      </c>
      <c r="J1258" s="36">
        <v>128741.50918933323</v>
      </c>
      <c r="K1258" s="36">
        <v>129125.21662521819</v>
      </c>
      <c r="L1258" s="36">
        <v>129140.51550879935</v>
      </c>
      <c r="M1258" s="138" t="str">
        <f t="shared" si="19"/>
        <v>Bilan alimentation animale-Emplois-Emplois totaux-kt MS-S2</v>
      </c>
      <c r="N1258">
        <f>MATCH(M1258,'[1]Données Agriculture'!$M:$M,FALSE)</f>
        <v>284</v>
      </c>
      <c r="O1258" s="143"/>
    </row>
    <row r="1259" spans="1:26" ht="14.25" hidden="1">
      <c r="A1259" s="110" t="s">
        <v>336</v>
      </c>
      <c r="B1259" s="110" t="s">
        <v>349</v>
      </c>
      <c r="C1259" s="147" t="s">
        <v>352</v>
      </c>
      <c r="D1259" s="175" t="s">
        <v>342</v>
      </c>
      <c r="E1259" s="6" t="s">
        <v>514</v>
      </c>
      <c r="F1259" s="36">
        <v>1214.3909718391901</v>
      </c>
      <c r="G1259" s="36">
        <v>1862.1778696012316</v>
      </c>
      <c r="H1259" s="36">
        <v>4219.4629870719245</v>
      </c>
      <c r="I1259" s="36">
        <v>8677.617605915857</v>
      </c>
      <c r="J1259" s="36">
        <v>14259.254184103389</v>
      </c>
      <c r="K1259" s="36">
        <v>18810.965005406528</v>
      </c>
      <c r="L1259" s="36">
        <v>20571.156817200525</v>
      </c>
      <c r="M1259" s="138" t="str">
        <f t="shared" si="19"/>
        <v>Bilan alimentation animale-Emplois-Herbe et fourrages méthanisés-kt MS-S2</v>
      </c>
      <c r="N1259">
        <f>MATCH(M1259,'[1]Données Agriculture'!$M:$M,FALSE)</f>
        <v>289</v>
      </c>
      <c r="O1259" s="140"/>
      <c r="P1259" s="109"/>
    </row>
    <row r="1260" spans="1:26" ht="14.25" hidden="1">
      <c r="A1260" s="110" t="s">
        <v>336</v>
      </c>
      <c r="B1260" s="110" t="s">
        <v>349</v>
      </c>
      <c r="C1260" s="147" t="s">
        <v>350</v>
      </c>
      <c r="D1260" s="175" t="s">
        <v>342</v>
      </c>
      <c r="E1260" s="6" t="s">
        <v>514</v>
      </c>
      <c r="F1260" s="36">
        <v>29233.260204932471</v>
      </c>
      <c r="G1260" s="36">
        <v>28092.18974057864</v>
      </c>
      <c r="H1260" s="36">
        <v>25072.204228371007</v>
      </c>
      <c r="I1260" s="36">
        <v>21177.460290305764</v>
      </c>
      <c r="J1260" s="36">
        <v>17549.02839073673</v>
      </c>
      <c r="K1260" s="36">
        <v>15061.666955521525</v>
      </c>
      <c r="L1260" s="36">
        <v>14186.908529663913</v>
      </c>
      <c r="M1260" s="138" t="str">
        <f t="shared" si="19"/>
        <v>Bilan alimentation animale-Emplois-Ruminants - herbe et fourrages-kt MS-S2</v>
      </c>
      <c r="N1260">
        <f>MATCH(M1260,'[1]Données Agriculture'!$M:$M,FALSE)</f>
        <v>294</v>
      </c>
      <c r="O1260" s="146"/>
    </row>
    <row r="1261" spans="1:26" ht="14.25" hidden="1">
      <c r="A1261" s="110" t="s">
        <v>336</v>
      </c>
      <c r="B1261" s="110" t="s">
        <v>349</v>
      </c>
      <c r="C1261" s="147" t="s">
        <v>351</v>
      </c>
      <c r="D1261" s="175" t="s">
        <v>342</v>
      </c>
      <c r="E1261" s="6" t="s">
        <v>514</v>
      </c>
      <c r="F1261" s="36">
        <v>34881.414234144526</v>
      </c>
      <c r="G1261" s="36">
        <v>34415.592984815659</v>
      </c>
      <c r="H1261" s="36">
        <v>33045.592244168489</v>
      </c>
      <c r="I1261" s="36">
        <v>30943.795763818431</v>
      </c>
      <c r="J1261" s="36">
        <v>28576.024793094362</v>
      </c>
      <c r="K1261" s="36">
        <v>26674.07507169915</v>
      </c>
      <c r="L1261" s="36">
        <v>25942.279331996266</v>
      </c>
      <c r="M1261" s="138" t="str">
        <f t="shared" si="19"/>
        <v>Bilan alimentation animale-Emplois-Ruminants - herbe pâturée-kt MS-S2</v>
      </c>
      <c r="N1261">
        <f>MATCH(M1261,'[1]Données Agriculture'!$M:$M,FALSE)</f>
        <v>299</v>
      </c>
      <c r="O1261" s="140"/>
    </row>
    <row r="1262" spans="1:26" ht="14.25" hidden="1">
      <c r="A1262" s="110" t="s">
        <v>336</v>
      </c>
      <c r="B1262" s="110" t="s">
        <v>349</v>
      </c>
      <c r="C1262" s="147" t="s">
        <v>358</v>
      </c>
      <c r="D1262" s="175" t="s">
        <v>180</v>
      </c>
      <c r="E1262" s="6" t="s">
        <v>514</v>
      </c>
      <c r="F1262" s="36">
        <v>0.46500000000000002</v>
      </c>
      <c r="G1262" s="36">
        <v>21.002748028232684</v>
      </c>
      <c r="H1262" s="36">
        <v>77.112919114411909</v>
      </c>
      <c r="I1262" s="36">
        <v>153.76083822882384</v>
      </c>
      <c r="J1262" s="36">
        <v>230.40875734323581</v>
      </c>
      <c r="K1262" s="36">
        <v>286.5189284294151</v>
      </c>
      <c r="L1262" s="36">
        <v>307.05667645764777</v>
      </c>
      <c r="M1262" s="138" t="str">
        <f t="shared" si="19"/>
        <v>Bilan alimentation animale-Emplois-Substrats pour insectes, viande de synthèse et autres protéines alternatives-kt-S2</v>
      </c>
      <c r="N1262">
        <f>MATCH(M1262,'[1]Données Agriculture'!$M:$M,FALSE)</f>
        <v>304</v>
      </c>
      <c r="O1262" s="143"/>
      <c r="P1262" s="109"/>
      <c r="Q1262" s="109"/>
      <c r="R1262" s="109"/>
      <c r="S1262" s="109"/>
      <c r="T1262" s="109"/>
      <c r="U1262" s="109"/>
      <c r="V1262" s="109"/>
      <c r="W1262" s="109"/>
      <c r="X1262" s="109"/>
      <c r="Y1262" s="109"/>
      <c r="Z1262" s="109"/>
    </row>
    <row r="1263" spans="1:26" ht="14.25" hidden="1">
      <c r="A1263" s="110" t="s">
        <v>336</v>
      </c>
      <c r="B1263" s="110" t="s">
        <v>349</v>
      </c>
      <c r="C1263" s="147" t="s">
        <v>353</v>
      </c>
      <c r="D1263" s="175" t="s">
        <v>342</v>
      </c>
      <c r="E1263" s="6" t="s">
        <v>514</v>
      </c>
      <c r="F1263" s="36">
        <v>27167.512884186766</v>
      </c>
      <c r="G1263" s="36">
        <v>29805.413958330202</v>
      </c>
      <c r="H1263" s="36">
        <v>36075.42963581589</v>
      </c>
      <c r="I1263" s="36">
        <v>42575.778989895683</v>
      </c>
      <c r="J1263" s="36">
        <v>46998.161590693759</v>
      </c>
      <c r="K1263" s="36">
        <v>49164.781976470738</v>
      </c>
      <c r="L1263" s="36">
        <v>49735.793342644072</v>
      </c>
      <c r="M1263" s="138" t="str">
        <f t="shared" si="19"/>
        <v>Bilan alimentation animale-Emplois-Surplus herbe-kt MS-S2</v>
      </c>
      <c r="N1263">
        <f>MATCH(M1263,'[1]Données Agriculture'!$M:$M,FALSE)</f>
        <v>309</v>
      </c>
      <c r="O1263" s="143"/>
    </row>
    <row r="1264" spans="1:26" ht="14.25" hidden="1">
      <c r="A1264" s="110" t="s">
        <v>336</v>
      </c>
      <c r="B1264" s="110" t="s">
        <v>335</v>
      </c>
      <c r="C1264" s="147" t="s">
        <v>339</v>
      </c>
      <c r="D1264" s="175" t="s">
        <v>180</v>
      </c>
      <c r="E1264" s="6" t="s">
        <v>514</v>
      </c>
      <c r="F1264" s="36">
        <v>-4647.6853808821525</v>
      </c>
      <c r="G1264" s="36">
        <v>-4567.51084294872</v>
      </c>
      <c r="H1264" s="36">
        <v>-4207.010346784019</v>
      </c>
      <c r="I1264" s="36">
        <v>-3662.2718982674178</v>
      </c>
      <c r="J1264" s="36">
        <v>-3090.2877085265936</v>
      </c>
      <c r="K1264" s="36">
        <v>-2660.0630604175399</v>
      </c>
      <c r="L1264" s="36">
        <v>-2498.4022688540272</v>
      </c>
      <c r="M1264" s="138" t="str">
        <f t="shared" si="19"/>
        <v>Bilan alimentation animale-Ressources-Autres concentrés-kt-S2</v>
      </c>
      <c r="N1264">
        <f>MATCH(M1264,'[1]Données Agriculture'!$M:$M,FALSE)</f>
        <v>314</v>
      </c>
      <c r="O1264" s="140"/>
      <c r="P1264" s="109"/>
      <c r="Q1264" s="109"/>
      <c r="R1264" s="109"/>
      <c r="S1264" s="109"/>
      <c r="T1264" s="109"/>
      <c r="U1264" s="109"/>
      <c r="V1264" s="109"/>
      <c r="W1264" s="109"/>
      <c r="X1264" s="109"/>
      <c r="Y1264" s="109"/>
      <c r="Z1264" s="109"/>
    </row>
    <row r="1265" spans="1:26" ht="14.25" hidden="1">
      <c r="A1265" s="110" t="s">
        <v>336</v>
      </c>
      <c r="B1265" s="110" t="s">
        <v>335</v>
      </c>
      <c r="C1265" s="147" t="s">
        <v>338</v>
      </c>
      <c r="D1265" s="175" t="s">
        <v>180</v>
      </c>
      <c r="E1265" s="6" t="s">
        <v>514</v>
      </c>
      <c r="F1265" s="36">
        <v>-4139.4044165718951</v>
      </c>
      <c r="G1265" s="36">
        <v>-4086.380555403347</v>
      </c>
      <c r="H1265" s="36">
        <v>-3810.112631139476</v>
      </c>
      <c r="I1265" s="36">
        <v>-3371.773888607901</v>
      </c>
      <c r="J1265" s="36">
        <v>-2891.5772064925873</v>
      </c>
      <c r="K1265" s="36">
        <v>-2518.265523980599</v>
      </c>
      <c r="L1265" s="36">
        <v>-2375.2774208670753</v>
      </c>
      <c r="M1265" s="138" t="str">
        <f t="shared" si="19"/>
        <v>Bilan alimentation animale-Ressources-Autres tourteaux et graines oléoprotéagineux-kt-S2</v>
      </c>
      <c r="N1265">
        <f>MATCH(M1265,'[1]Données Agriculture'!$M:$M,FALSE)</f>
        <v>319</v>
      </c>
      <c r="O1265" s="146"/>
    </row>
    <row r="1266" spans="1:26" ht="14.25" hidden="1">
      <c r="A1266" s="110" t="s">
        <v>336</v>
      </c>
      <c r="B1266" s="110" t="s">
        <v>335</v>
      </c>
      <c r="C1266" s="147" t="s">
        <v>341</v>
      </c>
      <c r="D1266" s="175" t="s">
        <v>342</v>
      </c>
      <c r="E1266" s="6" t="s">
        <v>514</v>
      </c>
      <c r="F1266" s="36">
        <v>0</v>
      </c>
      <c r="G1266" s="36">
        <v>-10.216136895498064</v>
      </c>
      <c r="H1266" s="36">
        <v>-45.373245620435618</v>
      </c>
      <c r="I1266" s="36">
        <v>-90.613161978082488</v>
      </c>
      <c r="J1266" s="36">
        <v>-120.17864748686978</v>
      </c>
      <c r="K1266" s="36">
        <v>-135.71026448332941</v>
      </c>
      <c r="L1266" s="36">
        <v>-154.0540835436347</v>
      </c>
      <c r="M1266" s="138" t="str">
        <f t="shared" si="19"/>
        <v>Bilan alimentation animale-Ressources-Biodéchets (matière sèche)  pour insectes et protéines alternatives-kt MS-S2</v>
      </c>
      <c r="N1266">
        <f>MATCH(M1266,'[1]Données Agriculture'!$M:$M,FALSE)</f>
        <v>323</v>
      </c>
      <c r="O1266" s="140"/>
      <c r="P1266" s="66"/>
    </row>
    <row r="1267" spans="1:26" ht="14.25" hidden="1">
      <c r="A1267" s="110" t="s">
        <v>336</v>
      </c>
      <c r="B1267" s="110" t="s">
        <v>335</v>
      </c>
      <c r="C1267" s="147" t="s">
        <v>25</v>
      </c>
      <c r="D1267" s="175" t="s">
        <v>180</v>
      </c>
      <c r="E1267" s="6" t="s">
        <v>514</v>
      </c>
      <c r="F1267" s="36">
        <v>-18071.588787282224</v>
      </c>
      <c r="G1267" s="36">
        <v>-17627.399037462328</v>
      </c>
      <c r="H1267" s="36">
        <v>-15902.826612243558</v>
      </c>
      <c r="I1267" s="36">
        <v>-13447.338867479892</v>
      </c>
      <c r="J1267" s="36">
        <v>-11012.661275818431</v>
      </c>
      <c r="K1267" s="36">
        <v>-9268.7586172832271</v>
      </c>
      <c r="L1267" s="36">
        <v>-8633.0177737959057</v>
      </c>
      <c r="M1267" s="138" t="str">
        <f t="shared" si="19"/>
        <v>Bilan alimentation animale-Ressources-Céréales-kt-S2</v>
      </c>
      <c r="N1267">
        <f>MATCH(M1267,'[1]Données Agriculture'!$M:$M,FALSE)</f>
        <v>329</v>
      </c>
      <c r="O1267" s="143"/>
    </row>
    <row r="1268" spans="1:26" ht="14.25" hidden="1">
      <c r="A1268" s="110" t="s">
        <v>336</v>
      </c>
      <c r="B1268" s="110" t="s">
        <v>335</v>
      </c>
      <c r="C1268" s="147" t="s">
        <v>340</v>
      </c>
      <c r="D1268" s="175" t="s">
        <v>180</v>
      </c>
      <c r="E1268" s="6" t="s">
        <v>514</v>
      </c>
      <c r="F1268" s="36">
        <v>0</v>
      </c>
      <c r="G1268" s="36">
        <v>-295.16644302778519</v>
      </c>
      <c r="H1268" s="36">
        <v>-1074.7432613655176</v>
      </c>
      <c r="I1268" s="36">
        <v>-2092.5836226177576</v>
      </c>
      <c r="J1268" s="36">
        <v>-3064.1190824008004</v>
      </c>
      <c r="K1268" s="36">
        <v>-3748.5949881158112</v>
      </c>
      <c r="L1268" s="36">
        <v>-3993.7613790560999</v>
      </c>
      <c r="M1268" s="138" t="str">
        <f t="shared" si="19"/>
        <v>Bilan alimentation animale-Ressources-Cultures associées-kt-S2</v>
      </c>
      <c r="N1268">
        <f>MATCH(M1268,'[1]Données Agriculture'!$M:$M,FALSE)</f>
        <v>334</v>
      </c>
      <c r="O1268" s="143"/>
      <c r="P1268" s="109"/>
    </row>
    <row r="1269" spans="1:26" ht="14.25" hidden="1">
      <c r="A1269" s="110" t="s">
        <v>336</v>
      </c>
      <c r="B1269" s="110" t="s">
        <v>335</v>
      </c>
      <c r="C1269" s="147" t="s">
        <v>348</v>
      </c>
      <c r="D1269" s="175" t="s">
        <v>342</v>
      </c>
      <c r="E1269" s="6" t="s">
        <v>514</v>
      </c>
      <c r="F1269" s="36">
        <v>0</v>
      </c>
      <c r="G1269" s="36">
        <v>0</v>
      </c>
      <c r="H1269" s="36">
        <v>0</v>
      </c>
      <c r="I1269" s="36">
        <v>0</v>
      </c>
      <c r="J1269" s="36">
        <v>0</v>
      </c>
      <c r="K1269" s="36">
        <v>0</v>
      </c>
      <c r="L1269" s="36">
        <v>0</v>
      </c>
      <c r="M1269" s="138" t="str">
        <f t="shared" si="19"/>
        <v>Bilan alimentation animale-Ressources-Déficit hebe-kt MS-S2</v>
      </c>
      <c r="N1269">
        <f>MATCH(M1269,'[1]Données Agriculture'!$M:$M,FALSE)</f>
        <v>338</v>
      </c>
      <c r="O1269" s="140"/>
    </row>
    <row r="1270" spans="1:26" ht="14.25" hidden="1">
      <c r="A1270" s="110" t="s">
        <v>336</v>
      </c>
      <c r="B1270" s="110" t="s">
        <v>335</v>
      </c>
      <c r="C1270" s="147" t="s">
        <v>343</v>
      </c>
      <c r="D1270" s="175" t="s">
        <v>180</v>
      </c>
      <c r="E1270" s="6" t="s">
        <v>514</v>
      </c>
      <c r="F1270" s="36">
        <v>-0.315</v>
      </c>
      <c r="G1270" s="36">
        <v>-20.853006071962724</v>
      </c>
      <c r="H1270" s="36">
        <v>-76.963882146722995</v>
      </c>
      <c r="I1270" s="36">
        <v>-153.61276429344599</v>
      </c>
      <c r="J1270" s="36">
        <v>-230.26164644016905</v>
      </c>
      <c r="K1270" s="36">
        <v>-286.37252251492941</v>
      </c>
      <c r="L1270" s="36">
        <v>-306.9105285868921</v>
      </c>
      <c r="M1270" s="138" t="str">
        <f t="shared" si="19"/>
        <v>Bilan alimentation animale-Ressources-Fourniture de protéines alternatives (insectes pour aquaculture, etc.)-kt-S2</v>
      </c>
      <c r="N1270">
        <f>MATCH(M1270,'[1]Données Agriculture'!$M:$M,FALSE)</f>
        <v>344</v>
      </c>
      <c r="O1270" s="146"/>
    </row>
    <row r="1271" spans="1:26" ht="14.25" hidden="1">
      <c r="A1271" s="110" t="s">
        <v>336</v>
      </c>
      <c r="B1271" s="110" t="s">
        <v>335</v>
      </c>
      <c r="C1271" s="147" t="s">
        <v>305</v>
      </c>
      <c r="D1271" s="175" t="s">
        <v>342</v>
      </c>
      <c r="E1271" s="6" t="s">
        <v>514</v>
      </c>
      <c r="F1271" s="36">
        <v>-5743.5155842389486</v>
      </c>
      <c r="G1271" s="36">
        <v>-8394.4245068572145</v>
      </c>
      <c r="H1271" s="36">
        <v>-15390.088930078153</v>
      </c>
      <c r="I1271" s="36">
        <v>-24362.519341960877</v>
      </c>
      <c r="J1271" s="36">
        <v>-32660.80681988713</v>
      </c>
      <c r="K1271" s="36">
        <v>-38308.18537519512</v>
      </c>
      <c r="L1271" s="36">
        <v>-40284.951363856904</v>
      </c>
      <c r="M1271" s="138" t="str">
        <f t="shared" si="19"/>
        <v>Bilan alimentation animale-Ressources-Production de cultures intermédiaires-kt MS-S2</v>
      </c>
      <c r="N1271">
        <f>MATCH(M1271,'[1]Données Agriculture'!$M:$M,FALSE)</f>
        <v>348</v>
      </c>
      <c r="O1271" s="140"/>
      <c r="P1271" s="66"/>
      <c r="Q1271" s="66"/>
      <c r="R1271" s="66"/>
      <c r="S1271" s="66"/>
      <c r="T1271" s="66"/>
      <c r="U1271" s="66"/>
      <c r="V1271" s="66"/>
      <c r="W1271" s="66"/>
      <c r="X1271" s="66"/>
      <c r="Y1271" s="66"/>
      <c r="Z1271" s="66"/>
    </row>
    <row r="1272" spans="1:26" ht="14.25" hidden="1">
      <c r="A1272" s="110" t="s">
        <v>336</v>
      </c>
      <c r="B1272" s="110" t="s">
        <v>335</v>
      </c>
      <c r="C1272" s="147" t="s">
        <v>347</v>
      </c>
      <c r="D1272" s="175" t="s">
        <v>342</v>
      </c>
      <c r="E1272" s="6" t="s">
        <v>514</v>
      </c>
      <c r="F1272" s="36">
        <v>-25768.536766395628</v>
      </c>
      <c r="G1272" s="36">
        <v>-24548.881110106893</v>
      </c>
      <c r="H1272" s="36">
        <v>-21215.726134678218</v>
      </c>
      <c r="I1272" s="36">
        <v>-16660.200514605298</v>
      </c>
      <c r="J1272" s="36">
        <v>-12101.959906176868</v>
      </c>
      <c r="K1272" s="36">
        <v>-8763.3749540371682</v>
      </c>
      <c r="L1272" s="36">
        <v>-7541.0043093929253</v>
      </c>
      <c r="M1272" s="138" t="str">
        <f t="shared" si="19"/>
        <v>Bilan alimentation animale-Ressources-Production fourragère (maïs et cultures fourragères)-kt MS-S2</v>
      </c>
      <c r="N1272">
        <f>MATCH(M1272,'[1]Données Agriculture'!$M:$M,FALSE)</f>
        <v>354</v>
      </c>
      <c r="O1272" s="143"/>
    </row>
    <row r="1273" spans="1:26" ht="14.25" hidden="1">
      <c r="A1273" s="110" t="s">
        <v>336</v>
      </c>
      <c r="B1273" s="110" t="s">
        <v>335</v>
      </c>
      <c r="C1273" s="147" t="s">
        <v>346</v>
      </c>
      <c r="D1273" s="175" t="s">
        <v>342</v>
      </c>
      <c r="E1273" s="6" t="s">
        <v>514</v>
      </c>
      <c r="F1273" s="36">
        <v>-3786.5681515052111</v>
      </c>
      <c r="G1273" s="36">
        <v>-4585.4370699399315</v>
      </c>
      <c r="H1273" s="36">
        <v>-6761.2116057378626</v>
      </c>
      <c r="I1273" s="36">
        <v>-9717.3428532131093</v>
      </c>
      <c r="J1273" s="36">
        <v>-12654.961893930951</v>
      </c>
      <c r="K1273" s="36">
        <v>-14793.712016214076</v>
      </c>
      <c r="L1273" s="36">
        <v>-15574.068727891388</v>
      </c>
      <c r="M1273" s="138" t="str">
        <f t="shared" si="19"/>
        <v>Bilan alimentation animale-Ressources-Production herbe sur prairies légumineuses-kt MS-S2</v>
      </c>
      <c r="N1273">
        <f>MATCH(M1273,'[1]Données Agriculture'!$M:$M,FALSE)</f>
        <v>359</v>
      </c>
      <c r="O1273" s="143"/>
    </row>
    <row r="1274" spans="1:26" ht="14.25" hidden="1">
      <c r="A1274" s="110" t="s">
        <v>336</v>
      </c>
      <c r="B1274" s="110" t="s">
        <v>335</v>
      </c>
      <c r="C1274" s="147" t="s">
        <v>344</v>
      </c>
      <c r="D1274" s="175" t="s">
        <v>342</v>
      </c>
      <c r="E1274" s="6" t="s">
        <v>514</v>
      </c>
      <c r="F1274" s="36">
        <v>-45318.147319180556</v>
      </c>
      <c r="G1274" s="36">
        <v>-45241.793909302316</v>
      </c>
      <c r="H1274" s="36">
        <v>-44983.23666114697</v>
      </c>
      <c r="I1274" s="36">
        <v>-44511.844074481225</v>
      </c>
      <c r="J1274" s="36">
        <v>-43903.96955918333</v>
      </c>
      <c r="K1274" s="36">
        <v>-43372.448453763667</v>
      </c>
      <c r="L1274" s="36">
        <v>-43159.613115253269</v>
      </c>
      <c r="M1274" s="138" t="str">
        <f t="shared" si="19"/>
        <v>Bilan alimentation animale-Ressources-Production herbe sur prairies naturelles-kt MS-S2</v>
      </c>
      <c r="N1274">
        <f>MATCH(M1274,'[1]Données Agriculture'!$M:$M,FALSE)</f>
        <v>364</v>
      </c>
      <c r="O1274" s="140"/>
    </row>
    <row r="1275" spans="1:26" ht="14.25" hidden="1">
      <c r="A1275" s="110" t="s">
        <v>336</v>
      </c>
      <c r="B1275" s="110" t="s">
        <v>335</v>
      </c>
      <c r="C1275" s="147" t="s">
        <v>345</v>
      </c>
      <c r="D1275" s="175" t="s">
        <v>342</v>
      </c>
      <c r="E1275" s="6" t="s">
        <v>514</v>
      </c>
      <c r="F1275" s="36">
        <v>-11879.810473782607</v>
      </c>
      <c r="G1275" s="36">
        <v>-11404.837957119378</v>
      </c>
      <c r="H1275" s="36">
        <v>-10062.425763786112</v>
      </c>
      <c r="I1275" s="36">
        <v>-8122.7458656752287</v>
      </c>
      <c r="J1275" s="36">
        <v>-6060.7707794499511</v>
      </c>
      <c r="K1275" s="36">
        <v>-4473.7682098879022</v>
      </c>
      <c r="L1275" s="36">
        <v>-3876.5005051102812</v>
      </c>
      <c r="M1275" s="138" t="str">
        <f t="shared" si="19"/>
        <v>Bilan alimentation animale-Ressources-Production herbe sur prairies temporaires-kt MS-S2</v>
      </c>
      <c r="N1275">
        <f>MATCH(M1275,'[1]Données Agriculture'!$M:$M,FALSE)</f>
        <v>369</v>
      </c>
      <c r="O1275" s="146"/>
      <c r="P1275" s="66"/>
      <c r="Q1275" s="66"/>
      <c r="R1275" s="66"/>
      <c r="S1275" s="66"/>
      <c r="T1275" s="66"/>
      <c r="U1275" s="66"/>
      <c r="V1275" s="66"/>
      <c r="W1275" s="66"/>
      <c r="X1275" s="66"/>
      <c r="Y1275" s="66"/>
      <c r="Z1275" s="66"/>
    </row>
    <row r="1276" spans="1:26" ht="14.25" hidden="1">
      <c r="A1276" s="110" t="s">
        <v>336</v>
      </c>
      <c r="B1276" s="110" t="s">
        <v>335</v>
      </c>
      <c r="C1276" s="147" t="s">
        <v>617</v>
      </c>
      <c r="D1276" s="175" t="s">
        <v>180</v>
      </c>
      <c r="E1276" s="6" t="s">
        <v>514</v>
      </c>
      <c r="F1276" s="36">
        <v>-122281.10898537231</v>
      </c>
      <c r="G1276" s="36">
        <v>-123556.36311663064</v>
      </c>
      <c r="H1276" s="36">
        <v>-125828.59247711363</v>
      </c>
      <c r="I1276" s="36">
        <v>-127890.00362229574</v>
      </c>
      <c r="J1276" s="36">
        <v>-128967.08148479144</v>
      </c>
      <c r="K1276" s="36">
        <v>-129179.45651712603</v>
      </c>
      <c r="L1276" s="36">
        <v>-129140.51550879935</v>
      </c>
      <c r="M1276" s="138" t="str">
        <f t="shared" si="19"/>
        <v>Bilan alimentation animale-Ressources-Ressources totales-kt-S2</v>
      </c>
      <c r="N1276">
        <f>MATCH(M1276,'[1]Données Agriculture'!$M:$M,FALSE)</f>
        <v>374</v>
      </c>
      <c r="O1276" s="140"/>
    </row>
    <row r="1277" spans="1:26" ht="14.25" hidden="1">
      <c r="A1277" s="110" t="s">
        <v>336</v>
      </c>
      <c r="B1277" s="110" t="s">
        <v>335</v>
      </c>
      <c r="C1277" s="147" t="s">
        <v>337</v>
      </c>
      <c r="D1277" s="175" t="s">
        <v>180</v>
      </c>
      <c r="E1277" s="6" t="s">
        <v>514</v>
      </c>
      <c r="F1277" s="36">
        <v>-2925.5371055330825</v>
      </c>
      <c r="G1277" s="36">
        <v>-2773.4625414952552</v>
      </c>
      <c r="H1277" s="36">
        <v>-2298.8734023865923</v>
      </c>
      <c r="I1277" s="36">
        <v>-1697.1567691155274</v>
      </c>
      <c r="J1277" s="36">
        <v>-1175.5269589977672</v>
      </c>
      <c r="K1277" s="36">
        <v>-850.2025312326756</v>
      </c>
      <c r="L1277" s="36">
        <v>-742.9540325909486</v>
      </c>
      <c r="M1277" s="138" t="str">
        <f t="shared" si="19"/>
        <v>Bilan alimentation animale-Ressources-Tourteau de soja et graine-kt-S2</v>
      </c>
      <c r="N1277">
        <f>MATCH(M1277,'[1]Données Agriculture'!$M:$M,FALSE)</f>
        <v>379</v>
      </c>
      <c r="O1277" s="143"/>
      <c r="P1277" s="109"/>
    </row>
    <row r="1278" spans="1:26" ht="14.25" hidden="1">
      <c r="A1278" s="110" t="s">
        <v>336</v>
      </c>
      <c r="B1278" s="110" t="s">
        <v>361</v>
      </c>
      <c r="C1278" s="147" t="s">
        <v>364</v>
      </c>
      <c r="D1278" s="175" t="s">
        <v>271</v>
      </c>
      <c r="E1278" s="6" t="s">
        <v>514</v>
      </c>
      <c r="F1278" s="8">
        <v>4456.6236082156993</v>
      </c>
      <c r="G1278" s="8">
        <v>4344.2709659485326</v>
      </c>
      <c r="H1278" s="8">
        <v>3912.1227411936729</v>
      </c>
      <c r="I1278" s="8">
        <v>3299.41524309435</v>
      </c>
      <c r="J1278" s="8">
        <v>2694.5300679109996</v>
      </c>
      <c r="K1278" s="8">
        <v>2262.9589760085541</v>
      </c>
      <c r="L1278" s="8">
        <v>2106.027432098324</v>
      </c>
      <c r="M1278" s="138" t="str">
        <f t="shared" si="19"/>
        <v>Bilan alimentation animale-Surfaces allouées à l'alimentation animale-Surfaces de cultures de graines allouées aux productions animales-kha-S2</v>
      </c>
      <c r="N1278">
        <f>MATCH(M1278,'[1]Données Agriculture'!$M:$M,FALSE)</f>
        <v>384</v>
      </c>
      <c r="O1278" s="143"/>
    </row>
    <row r="1279" spans="1:26" ht="14.25" hidden="1">
      <c r="A1279" s="110" t="s">
        <v>336</v>
      </c>
      <c r="B1279" s="110" t="s">
        <v>361</v>
      </c>
      <c r="C1279" s="147" t="s">
        <v>363</v>
      </c>
      <c r="D1279" s="175" t="s">
        <v>271</v>
      </c>
      <c r="E1279" s="6" t="s">
        <v>514</v>
      </c>
      <c r="F1279" s="8">
        <v>3648.3517999999999</v>
      </c>
      <c r="G1279" s="8">
        <v>3353.7040976554231</v>
      </c>
      <c r="H1279" s="8">
        <v>2631.2032522507634</v>
      </c>
      <c r="I1279" s="8">
        <v>1871.9908322581955</v>
      </c>
      <c r="J1279" s="8">
        <v>1384.5497992952687</v>
      </c>
      <c r="K1279" s="8">
        <v>1174.0924992514476</v>
      </c>
      <c r="L1279" s="8">
        <v>1128.1759256945736</v>
      </c>
      <c r="M1279" s="138" t="str">
        <f t="shared" si="19"/>
        <v>Bilan alimentation animale-Surfaces allouées à l'alimentation animale-Surfaces de cultures fourragères (dont ensilage de maïs et prairies temporaires ou artificielles) allouées aux productions animales-kha-S2</v>
      </c>
      <c r="N1279">
        <f>MATCH(M1279,'[1]Données Agriculture'!$M:$M,FALSE)</f>
        <v>389</v>
      </c>
      <c r="O1279" s="140"/>
      <c r="P1279" s="109"/>
    </row>
    <row r="1280" spans="1:26" ht="14.25" hidden="1">
      <c r="A1280" s="110" t="s">
        <v>336</v>
      </c>
      <c r="B1280" s="110" t="s">
        <v>361</v>
      </c>
      <c r="C1280" s="147" t="s">
        <v>362</v>
      </c>
      <c r="D1280" s="175" t="s">
        <v>271</v>
      </c>
      <c r="E1280" s="6" t="s">
        <v>514</v>
      </c>
      <c r="F1280" s="8">
        <v>10355.723400000001</v>
      </c>
      <c r="G1280" s="8">
        <v>9955.1714917791942</v>
      </c>
      <c r="H1280" s="8">
        <v>8833.299016034638</v>
      </c>
      <c r="I1280" s="8">
        <v>7215.5031737811578</v>
      </c>
      <c r="J1280" s="8">
        <v>5455.114574408497</v>
      </c>
      <c r="K1280" s="8">
        <v>4034.142298427224</v>
      </c>
      <c r="L1280" s="8">
        <v>3476.6946264336716</v>
      </c>
      <c r="M1280" s="138" t="str">
        <f t="shared" si="19"/>
        <v>Bilan alimentation animale-Surfaces allouées à l'alimentation animale-Surfaces de prairies permanentes allouées aux productions animales-kha-S2</v>
      </c>
      <c r="N1280">
        <f>MATCH(M1280,'[1]Données Agriculture'!$M:$M,FALSE)</f>
        <v>394</v>
      </c>
      <c r="O1280" s="146"/>
    </row>
    <row r="1281" spans="1:26" ht="14.25" hidden="1">
      <c r="A1281" s="110" t="s">
        <v>416</v>
      </c>
      <c r="B1281" s="110"/>
      <c r="C1281" s="151" t="s">
        <v>618</v>
      </c>
      <c r="D1281" s="174" t="s">
        <v>626</v>
      </c>
      <c r="E1281" s="6" t="s">
        <v>514</v>
      </c>
      <c r="F1281" s="36">
        <v>5889.9078284815732</v>
      </c>
      <c r="G1281" s="36">
        <v>5885.9009461468004</v>
      </c>
      <c r="H1281" s="36">
        <v>5874.9539400282474</v>
      </c>
      <c r="I1281" s="36">
        <v>5860.0000515749216</v>
      </c>
      <c r="J1281" s="36">
        <v>5845.0461631215958</v>
      </c>
      <c r="K1281" s="36">
        <v>5834.0991570030437</v>
      </c>
      <c r="L1281" s="36">
        <v>5830.0922746682709</v>
      </c>
      <c r="M1281" s="138" t="str">
        <f t="shared" si="19"/>
        <v>Bilan azote--Bilan d'azote total-ktN-S2</v>
      </c>
      <c r="N1281">
        <f>MATCH(M1281,'[1]Données Agriculture'!$M:$M,FALSE)</f>
        <v>399</v>
      </c>
      <c r="O1281" s="140"/>
    </row>
    <row r="1282" spans="1:26" ht="14.25" hidden="1">
      <c r="A1282" s="110" t="s">
        <v>416</v>
      </c>
      <c r="B1282" s="110"/>
      <c r="C1282" s="147" t="s">
        <v>417</v>
      </c>
      <c r="D1282" s="174" t="s">
        <v>626</v>
      </c>
      <c r="E1282" s="6" t="s">
        <v>514</v>
      </c>
      <c r="F1282" s="36">
        <v>1742.05</v>
      </c>
      <c r="G1282" s="36">
        <v>1626.333863680484</v>
      </c>
      <c r="H1282" s="36">
        <v>1310.1915000000001</v>
      </c>
      <c r="I1282" s="36">
        <v>878.33300000000031</v>
      </c>
      <c r="J1282" s="36">
        <v>446.47450000000026</v>
      </c>
      <c r="K1282" s="36">
        <v>130.33213631951594</v>
      </c>
      <c r="L1282" s="36">
        <v>14.615999999999985</v>
      </c>
      <c r="M1282" s="138" t="str">
        <f t="shared" ref="M1282:M1345" si="20">A1282&amp;"-"&amp;B1282&amp;"-"&amp;C1282&amp;"-"&amp;D1282&amp;"-"&amp;E1282</f>
        <v>Bilan azote--Engrais minéraux-ktN-S2</v>
      </c>
      <c r="N1282">
        <f>MATCH(M1282,'[1]Données Agriculture'!$M:$M,FALSE)</f>
        <v>404</v>
      </c>
      <c r="O1282" s="143"/>
      <c r="P1282" s="109"/>
      <c r="Q1282" s="109"/>
      <c r="R1282" s="109"/>
      <c r="S1282" s="109"/>
      <c r="T1282" s="109"/>
      <c r="U1282" s="109"/>
      <c r="V1282" s="109"/>
      <c r="W1282" s="109"/>
      <c r="X1282" s="109"/>
      <c r="Y1282" s="109"/>
      <c r="Z1282" s="109"/>
    </row>
    <row r="1283" spans="1:26" ht="14.25" hidden="1">
      <c r="A1283" s="110" t="s">
        <v>416</v>
      </c>
      <c r="B1283" s="110"/>
      <c r="C1283" s="147" t="s">
        <v>424</v>
      </c>
      <c r="D1283" s="174" t="s">
        <v>626</v>
      </c>
      <c r="E1283" s="6" t="s">
        <v>514</v>
      </c>
      <c r="F1283" s="36">
        <v>-2959.319</v>
      </c>
      <c r="G1283" s="36">
        <v>-3019.1971371214963</v>
      </c>
      <c r="H1283" s="36">
        <v>-3182.7872499999999</v>
      </c>
      <c r="I1283" s="36">
        <v>-3406.2554999999998</v>
      </c>
      <c r="J1283" s="36">
        <v>-3629.7237500000001</v>
      </c>
      <c r="K1283" s="36">
        <v>-3793.3138628785036</v>
      </c>
      <c r="L1283" s="36">
        <v>-3853.192</v>
      </c>
      <c r="M1283" s="138" t="str">
        <f t="shared" si="20"/>
        <v>Bilan azote--Exportations par les cultures-ktN-S2</v>
      </c>
      <c r="N1283">
        <f>MATCH(M1283,'[1]Données Agriculture'!$M:$M,FALSE)</f>
        <v>409</v>
      </c>
      <c r="O1283" s="140"/>
    </row>
    <row r="1284" spans="1:26" ht="14.25" hidden="1">
      <c r="A1284" s="110" t="s">
        <v>416</v>
      </c>
      <c r="B1284" s="110"/>
      <c r="C1284" s="147" t="s">
        <v>423</v>
      </c>
      <c r="D1284" s="174" t="s">
        <v>626</v>
      </c>
      <c r="E1284" s="6" t="s">
        <v>514</v>
      </c>
      <c r="F1284" s="36">
        <v>-1228.1220000000001</v>
      </c>
      <c r="G1284" s="36">
        <v>-1224.2035110098873</v>
      </c>
      <c r="H1284" s="36">
        <v>-1213.498</v>
      </c>
      <c r="I1284" s="36">
        <v>-1198.874</v>
      </c>
      <c r="J1284" s="36">
        <v>-1184.25</v>
      </c>
      <c r="K1284" s="36">
        <v>-1173.5444889901128</v>
      </c>
      <c r="L1284" s="36">
        <v>-1169.626</v>
      </c>
      <c r="M1284" s="138" t="str">
        <f t="shared" si="20"/>
        <v>Bilan azote--Exportations par les fourrages et pâture-ktN-S2</v>
      </c>
      <c r="N1284">
        <f>MATCH(M1284,'[1]Données Agriculture'!$M:$M,FALSE)</f>
        <v>414</v>
      </c>
      <c r="O1284" s="140"/>
      <c r="P1284" s="109"/>
      <c r="Q1284" s="109"/>
      <c r="R1284" s="109"/>
      <c r="S1284" s="109"/>
      <c r="T1284" s="109"/>
      <c r="U1284" s="109"/>
      <c r="V1284" s="109"/>
      <c r="W1284" s="109"/>
      <c r="X1284" s="109"/>
      <c r="Y1284" s="109"/>
      <c r="Z1284" s="109"/>
    </row>
    <row r="1285" spans="1:26" ht="14.25" hidden="1">
      <c r="A1285" s="110" t="s">
        <v>416</v>
      </c>
      <c r="B1285" s="110"/>
      <c r="C1285" s="147" t="s">
        <v>418</v>
      </c>
      <c r="D1285" s="174" t="s">
        <v>626</v>
      </c>
      <c r="E1285" s="6" t="s">
        <v>514</v>
      </c>
      <c r="F1285" s="36">
        <v>430.83499999999998</v>
      </c>
      <c r="G1285" s="36">
        <v>490.4741264418476</v>
      </c>
      <c r="H1285" s="36">
        <v>653.41124999999988</v>
      </c>
      <c r="I1285" s="36">
        <v>875.98749999999984</v>
      </c>
      <c r="J1285" s="36">
        <v>1098.56375</v>
      </c>
      <c r="K1285" s="36">
        <v>1261.5008735581525</v>
      </c>
      <c r="L1285" s="36">
        <v>1321.14</v>
      </c>
      <c r="M1285" s="138" t="str">
        <f t="shared" si="20"/>
        <v>Bilan azote--Fixation symbiotique-ktN-S2</v>
      </c>
      <c r="N1285">
        <f>MATCH(M1285,'[1]Données Agriculture'!$M:$M,FALSE)</f>
        <v>419</v>
      </c>
      <c r="O1285" s="140"/>
    </row>
    <row r="1286" spans="1:26" ht="14.25" hidden="1">
      <c r="A1286" s="110" t="s">
        <v>416</v>
      </c>
      <c r="B1286" s="110"/>
      <c r="C1286" s="147" t="s">
        <v>420</v>
      </c>
      <c r="D1286" s="174" t="s">
        <v>626</v>
      </c>
      <c r="E1286" s="6" t="s">
        <v>514</v>
      </c>
      <c r="F1286" s="36">
        <v>200.21188419332705</v>
      </c>
      <c r="G1286" s="36">
        <v>242.29815008517096</v>
      </c>
      <c r="H1286" s="36">
        <v>357.27996680254159</v>
      </c>
      <c r="I1286" s="36">
        <v>514.34804941175616</v>
      </c>
      <c r="J1286" s="36">
        <v>671.41613202097074</v>
      </c>
      <c r="K1286" s="36">
        <v>786.3979487383416</v>
      </c>
      <c r="L1286" s="36">
        <v>828.48421463018542</v>
      </c>
      <c r="M1286" s="138" t="str">
        <f t="shared" si="20"/>
        <v>Bilan azote--Recyclage (engrais verts)-ktN-S2</v>
      </c>
      <c r="N1286">
        <f>MATCH(M1286,'[1]Données Agriculture'!$M:$M,FALSE)</f>
        <v>424</v>
      </c>
      <c r="O1286" s="140"/>
      <c r="P1286" s="66"/>
    </row>
    <row r="1287" spans="1:26" ht="14.25" hidden="1">
      <c r="A1287" s="110" t="s">
        <v>416</v>
      </c>
      <c r="B1287" s="110"/>
      <c r="C1287" s="147" t="s">
        <v>422</v>
      </c>
      <c r="D1287" s="174" t="s">
        <v>626</v>
      </c>
      <c r="E1287" s="6" t="s">
        <v>514</v>
      </c>
      <c r="F1287" s="36">
        <v>109.184</v>
      </c>
      <c r="G1287" s="36">
        <v>181.56679003387183</v>
      </c>
      <c r="H1287" s="36">
        <v>379.32024999999999</v>
      </c>
      <c r="I1287" s="36">
        <v>649.45649999999978</v>
      </c>
      <c r="J1287" s="36">
        <v>919.59274999999991</v>
      </c>
      <c r="K1287" s="36">
        <v>1117.3462099661283</v>
      </c>
      <c r="L1287" s="36">
        <v>1189.729</v>
      </c>
      <c r="M1287" s="138" t="str">
        <f t="shared" si="20"/>
        <v>Bilan azote--Recyclage (épandage digestat)-ktN-S2</v>
      </c>
      <c r="N1287">
        <f>MATCH(M1287,'[1]Données Agriculture'!$M:$M,FALSE)</f>
        <v>429</v>
      </c>
      <c r="O1287" s="140"/>
    </row>
    <row r="1288" spans="1:26" ht="14.25" hidden="1">
      <c r="A1288" s="110" t="s">
        <v>416</v>
      </c>
      <c r="B1288" s="110"/>
      <c r="C1288" s="147" t="s">
        <v>421</v>
      </c>
      <c r="D1288" s="174" t="s">
        <v>626</v>
      </c>
      <c r="E1288" s="6" t="s">
        <v>514</v>
      </c>
      <c r="F1288" s="36">
        <v>864.36500000000001</v>
      </c>
      <c r="G1288" s="36">
        <v>822.4837373754383</v>
      </c>
      <c r="H1288" s="36">
        <v>708.06200000000001</v>
      </c>
      <c r="I1288" s="36">
        <v>551.75900000000013</v>
      </c>
      <c r="J1288" s="36">
        <v>395.45600000000007</v>
      </c>
      <c r="K1288" s="36">
        <v>281.03426262456173</v>
      </c>
      <c r="L1288" s="36">
        <v>239.15300000000002</v>
      </c>
      <c r="M1288" s="138" t="str">
        <f t="shared" si="20"/>
        <v>Bilan azote--Recyclage (épandage fumier, lisier)-ktN-S2</v>
      </c>
      <c r="N1288">
        <f>MATCH(M1288,'[1]Données Agriculture'!$M:$M,FALSE)</f>
        <v>434</v>
      </c>
      <c r="O1288" s="143"/>
      <c r="P1288" s="109"/>
    </row>
    <row r="1289" spans="1:26" ht="14.25" hidden="1">
      <c r="A1289" s="110" t="s">
        <v>416</v>
      </c>
      <c r="B1289" s="110"/>
      <c r="C1289" s="147" t="s">
        <v>419</v>
      </c>
      <c r="D1289" s="174" t="s">
        <v>626</v>
      </c>
      <c r="E1289" s="6" t="s">
        <v>514</v>
      </c>
      <c r="F1289" s="36">
        <v>2543.2619442882465</v>
      </c>
      <c r="G1289" s="36">
        <v>2522.7442785299872</v>
      </c>
      <c r="H1289" s="36">
        <v>2466.6889732257059</v>
      </c>
      <c r="I1289" s="36">
        <v>2390.1160021631658</v>
      </c>
      <c r="J1289" s="36">
        <v>2313.5430311006253</v>
      </c>
      <c r="K1289" s="36">
        <v>2257.487725796344</v>
      </c>
      <c r="L1289" s="36">
        <v>2236.9700600380847</v>
      </c>
      <c r="M1289" s="138" t="str">
        <f t="shared" si="20"/>
        <v>Bilan azote--Recyclage (redéposition atmosph., pâture, végétaux laissés au champ)-ktN-S2</v>
      </c>
      <c r="N1289">
        <f>MATCH(M1289,'[1]Données Agriculture'!$M:$M,FALSE)</f>
        <v>439</v>
      </c>
      <c r="O1289" s="140"/>
    </row>
    <row r="1290" spans="1:26" ht="14.25" hidden="1">
      <c r="A1290" s="110" t="s">
        <v>416</v>
      </c>
      <c r="B1290" s="110"/>
      <c r="C1290" s="147" t="s">
        <v>426</v>
      </c>
      <c r="D1290" s="174" t="s">
        <v>626</v>
      </c>
      <c r="E1290" s="6" t="s">
        <v>514</v>
      </c>
      <c r="F1290" s="36">
        <v>-968.51700000000005</v>
      </c>
      <c r="G1290" s="36">
        <v>-935.434318020001</v>
      </c>
      <c r="H1290" s="36">
        <v>-845.05075000000011</v>
      </c>
      <c r="I1290" s="36">
        <v>-721.58450000000016</v>
      </c>
      <c r="J1290" s="36">
        <v>-598.11824999999999</v>
      </c>
      <c r="K1290" s="36">
        <v>-507.73468197999904</v>
      </c>
      <c r="L1290" s="36">
        <v>-474.65199999999999</v>
      </c>
      <c r="M1290" s="138" t="str">
        <f t="shared" si="20"/>
        <v>Bilan azote--Solde au sol-ktN-S2</v>
      </c>
      <c r="N1290">
        <f>MATCH(M1290,'[1]Données Agriculture'!$M:$M,FALSE)</f>
        <v>444</v>
      </c>
      <c r="O1290" s="146"/>
    </row>
    <row r="1291" spans="1:26" ht="14.25" hidden="1">
      <c r="A1291" s="110" t="s">
        <v>416</v>
      </c>
      <c r="B1291" s="110"/>
      <c r="C1291" s="147" t="s">
        <v>427</v>
      </c>
      <c r="D1291" s="176" t="s">
        <v>428</v>
      </c>
      <c r="E1291" s="6" t="s">
        <v>514</v>
      </c>
      <c r="F1291" s="36">
        <v>34.291491239646135</v>
      </c>
      <c r="G1291" s="36">
        <v>33.247853735328597</v>
      </c>
      <c r="H1291" s="36">
        <v>30.355119831701799</v>
      </c>
      <c r="I1291" s="36">
        <v>26.302573472811606</v>
      </c>
      <c r="J1291" s="36">
        <v>22.128632089047628</v>
      </c>
      <c r="K1291" s="36">
        <v>18.992949424021727</v>
      </c>
      <c r="L1291" s="36">
        <v>17.827758113997337</v>
      </c>
      <c r="M1291" s="138" t="str">
        <f t="shared" si="20"/>
        <v>Bilan azote--Solde au sol (kg/ha)-kg/ha-S2</v>
      </c>
      <c r="N1291">
        <f>MATCH(M1291,'[1]Données Agriculture'!$M:$M,FALSE)</f>
        <v>449</v>
      </c>
      <c r="O1291" s="140"/>
      <c r="P1291" s="66"/>
      <c r="Q1291" s="66"/>
      <c r="R1291" s="66"/>
      <c r="S1291" s="66"/>
      <c r="T1291" s="66"/>
      <c r="U1291" s="66"/>
      <c r="V1291" s="66"/>
      <c r="W1291" s="66"/>
      <c r="X1291" s="66"/>
      <c r="Y1291" s="66"/>
      <c r="Z1291" s="66"/>
    </row>
    <row r="1292" spans="1:26" ht="14.25" hidden="1">
      <c r="A1292" s="110" t="s">
        <v>416</v>
      </c>
      <c r="B1292" s="110"/>
      <c r="C1292" s="147" t="s">
        <v>425</v>
      </c>
      <c r="D1292" s="174" t="s">
        <v>626</v>
      </c>
      <c r="E1292" s="6" t="s">
        <v>514</v>
      </c>
      <c r="F1292" s="36">
        <v>-733.95</v>
      </c>
      <c r="G1292" s="36">
        <v>-707.06618861229879</v>
      </c>
      <c r="H1292" s="36">
        <v>-633.6182500000001</v>
      </c>
      <c r="I1292" s="36">
        <v>-533.28650000000005</v>
      </c>
      <c r="J1292" s="36">
        <v>-432.95475000000005</v>
      </c>
      <c r="K1292" s="36">
        <v>-359.50681138770125</v>
      </c>
      <c r="L1292" s="36">
        <v>-332.62299999999999</v>
      </c>
      <c r="M1292" s="138" t="str">
        <f t="shared" si="20"/>
        <v>Bilan azote--Volatilisation-ktN-S2</v>
      </c>
      <c r="N1292">
        <f>MATCH(M1292,'[1]Données Agriculture'!$M:$M,FALSE)</f>
        <v>454</v>
      </c>
      <c r="O1292" s="143"/>
    </row>
    <row r="1293" spans="1:26" ht="14.25" hidden="1">
      <c r="A1293" s="110" t="s">
        <v>430</v>
      </c>
      <c r="B1293" s="110" t="s">
        <v>432</v>
      </c>
      <c r="C1293" s="147" t="s">
        <v>311</v>
      </c>
      <c r="D1293" s="174" t="s">
        <v>180</v>
      </c>
      <c r="E1293" s="6" t="s">
        <v>514</v>
      </c>
      <c r="F1293" s="36">
        <v>6621.5697396236101</v>
      </c>
      <c r="G1293" s="36">
        <v>6507.3448619130741</v>
      </c>
      <c r="H1293" s="36">
        <v>5993.7388449605214</v>
      </c>
      <c r="I1293" s="36">
        <v>5217.6485266390155</v>
      </c>
      <c r="J1293" s="36">
        <v>4402.7411282358771</v>
      </c>
      <c r="K1293" s="36">
        <v>3789.7989263223694</v>
      </c>
      <c r="L1293" s="36">
        <v>3559.4803660549833</v>
      </c>
      <c r="M1293" s="138" t="str">
        <f t="shared" si="20"/>
        <v>Bilan d'approvisionnement-Alimentation animale-Blé-kt-S2</v>
      </c>
      <c r="N1293">
        <f>MATCH(M1293,'[1]Données Agriculture'!$M:$M,FALSE)</f>
        <v>459</v>
      </c>
      <c r="O1293" s="143"/>
      <c r="P1293" s="109"/>
      <c r="Q1293" s="109"/>
      <c r="R1293" s="109"/>
      <c r="S1293" s="109"/>
      <c r="T1293" s="109"/>
      <c r="U1293" s="109"/>
      <c r="V1293" s="109"/>
      <c r="W1293" s="109"/>
      <c r="X1293" s="109"/>
      <c r="Y1293" s="109"/>
      <c r="Z1293" s="109"/>
    </row>
    <row r="1294" spans="1:26" ht="14.25" hidden="1">
      <c r="A1294" s="110" t="s">
        <v>430</v>
      </c>
      <c r="B1294" s="110" t="s">
        <v>432</v>
      </c>
      <c r="C1294" s="147" t="s">
        <v>25</v>
      </c>
      <c r="D1294" s="174" t="s">
        <v>180</v>
      </c>
      <c r="E1294" s="6" t="s">
        <v>514</v>
      </c>
      <c r="F1294" s="36">
        <v>18071.588787282224</v>
      </c>
      <c r="G1294" s="36">
        <v>17627.399037462328</v>
      </c>
      <c r="H1294" s="36">
        <v>15902.826612243558</v>
      </c>
      <c r="I1294" s="36">
        <v>13447.338867479892</v>
      </c>
      <c r="J1294" s="36">
        <v>11012.661275818431</v>
      </c>
      <c r="K1294" s="36">
        <v>9268.7586172832271</v>
      </c>
      <c r="L1294" s="36">
        <v>8633.0177737959057</v>
      </c>
      <c r="M1294" s="138" t="str">
        <f t="shared" si="20"/>
        <v>Bilan d'approvisionnement-Alimentation animale-Céréales-kt-S2</v>
      </c>
      <c r="N1294">
        <f>MATCH(M1294,'[1]Données Agriculture'!$M:$M,FALSE)</f>
        <v>464</v>
      </c>
      <c r="O1294" s="140"/>
    </row>
    <row r="1295" spans="1:26" ht="14.25" hidden="1">
      <c r="A1295" s="110" t="s">
        <v>430</v>
      </c>
      <c r="B1295" s="110" t="s">
        <v>432</v>
      </c>
      <c r="C1295" s="147" t="s">
        <v>34</v>
      </c>
      <c r="D1295" s="174" t="s">
        <v>180</v>
      </c>
      <c r="E1295" s="6" t="s">
        <v>514</v>
      </c>
      <c r="F1295" s="36">
        <v>0</v>
      </c>
      <c r="G1295" s="36">
        <v>0</v>
      </c>
      <c r="H1295" s="36">
        <v>0</v>
      </c>
      <c r="I1295" s="36">
        <v>0</v>
      </c>
      <c r="J1295" s="36">
        <v>0</v>
      </c>
      <c r="K1295" s="36">
        <v>0</v>
      </c>
      <c r="L1295" s="36">
        <v>0</v>
      </c>
      <c r="M1295" s="138" t="str">
        <f t="shared" si="20"/>
        <v>Bilan d'approvisionnement-Alimentation animale-Fruits-kt-S2</v>
      </c>
      <c r="N1295">
        <f>MATCH(M1295,'[1]Données Agriculture'!$M:$M,FALSE)</f>
        <v>469</v>
      </c>
      <c r="O1295" s="146"/>
      <c r="P1295" s="66"/>
    </row>
    <row r="1296" spans="1:26" ht="14.25" hidden="1">
      <c r="A1296" s="110" t="s">
        <v>430</v>
      </c>
      <c r="B1296" s="110" t="s">
        <v>432</v>
      </c>
      <c r="C1296" s="147" t="s">
        <v>431</v>
      </c>
      <c r="D1296" s="174" t="s">
        <v>180</v>
      </c>
      <c r="E1296" s="6" t="s">
        <v>514</v>
      </c>
      <c r="F1296" s="36">
        <v>1542.5944316880207</v>
      </c>
      <c r="G1296" s="36">
        <v>1515.9840255086342</v>
      </c>
      <c r="H1296" s="36">
        <v>1396.3317658501101</v>
      </c>
      <c r="I1296" s="36">
        <v>1215.5298335883817</v>
      </c>
      <c r="J1296" s="36">
        <v>1025.6848777019079</v>
      </c>
      <c r="K1296" s="36">
        <v>882.89075715367119</v>
      </c>
      <c r="L1296" s="36">
        <v>829.23457855045876</v>
      </c>
      <c r="M1296" s="138" t="str">
        <f t="shared" si="20"/>
        <v>Bilan d'approvisionnement-Alimentation animale-Lait-kt-S2</v>
      </c>
      <c r="N1296">
        <f>MATCH(M1296,'[1]Données Agriculture'!$M:$M,FALSE)</f>
        <v>474</v>
      </c>
      <c r="O1296" s="140"/>
    </row>
    <row r="1297" spans="1:26" ht="14.25" hidden="1">
      <c r="A1297" s="110" t="s">
        <v>430</v>
      </c>
      <c r="B1297" s="110" t="s">
        <v>432</v>
      </c>
      <c r="C1297" s="147" t="s">
        <v>33</v>
      </c>
      <c r="D1297" s="174" t="s">
        <v>180</v>
      </c>
      <c r="E1297" s="6" t="s">
        <v>514</v>
      </c>
      <c r="F1297" s="36">
        <v>15.121471445875423</v>
      </c>
      <c r="G1297" s="36">
        <v>14.860619669842224</v>
      </c>
      <c r="H1297" s="36">
        <v>13.687713693589636</v>
      </c>
      <c r="I1297" s="36">
        <v>11.915380538553485</v>
      </c>
      <c r="J1297" s="36">
        <v>10.054402033374117</v>
      </c>
      <c r="K1297" s="36">
        <v>8.6546451224495531</v>
      </c>
      <c r="L1297" s="36">
        <v>8.1286738392812232</v>
      </c>
      <c r="M1297" s="138" t="str">
        <f t="shared" si="20"/>
        <v>Bilan d'approvisionnement-Alimentation animale-Légumes-kt-S2</v>
      </c>
      <c r="N1297">
        <f>MATCH(M1297,'[1]Données Agriculture'!$M:$M,FALSE)</f>
        <v>479</v>
      </c>
      <c r="O1297" s="143"/>
    </row>
    <row r="1298" spans="1:26" ht="14.25" hidden="1">
      <c r="A1298" s="110" t="s">
        <v>430</v>
      </c>
      <c r="B1298" s="110" t="s">
        <v>432</v>
      </c>
      <c r="C1298" s="147" t="s">
        <v>322</v>
      </c>
      <c r="D1298" s="174" t="s">
        <v>180</v>
      </c>
      <c r="E1298" s="6" t="s">
        <v>514</v>
      </c>
      <c r="F1298" s="36">
        <v>0</v>
      </c>
      <c r="G1298" s="36">
        <v>0</v>
      </c>
      <c r="H1298" s="36">
        <v>0</v>
      </c>
      <c r="I1298" s="36">
        <v>0</v>
      </c>
      <c r="J1298" s="36">
        <v>0</v>
      </c>
      <c r="K1298" s="36">
        <v>0</v>
      </c>
      <c r="L1298" s="36">
        <v>0</v>
      </c>
      <c r="M1298" s="138" t="str">
        <f t="shared" si="20"/>
        <v>Bilan d'approvisionnement-Alimentation animale-Viande-kt-S2</v>
      </c>
      <c r="N1298">
        <f>MATCH(M1298,'[1]Données Agriculture'!$M:$M,FALSE)</f>
        <v>484</v>
      </c>
      <c r="O1298" s="143"/>
    </row>
    <row r="1299" spans="1:26" ht="14.25" hidden="1">
      <c r="A1299" s="110" t="s">
        <v>430</v>
      </c>
      <c r="B1299" s="110" t="s">
        <v>1</v>
      </c>
      <c r="C1299" s="147" t="s">
        <v>311</v>
      </c>
      <c r="D1299" s="174" t="s">
        <v>180</v>
      </c>
      <c r="E1299" s="6" t="s">
        <v>514</v>
      </c>
      <c r="F1299" s="36">
        <v>6519.7483910387718</v>
      </c>
      <c r="G1299" s="36">
        <v>6460.0099665753642</v>
      </c>
      <c r="H1299" s="36">
        <v>6194.9384146611701</v>
      </c>
      <c r="I1299" s="36">
        <v>5805.9523388168955</v>
      </c>
      <c r="J1299" s="36">
        <v>5410.2390808248429</v>
      </c>
      <c r="K1299" s="36">
        <v>5116.765463025371</v>
      </c>
      <c r="L1299" s="36">
        <v>4998.7584553197757</v>
      </c>
      <c r="M1299" s="138" t="str">
        <f t="shared" si="20"/>
        <v>Bilan d'approvisionnement-Alimentation humaine-Blé-kt-S2</v>
      </c>
      <c r="N1299">
        <f>MATCH(M1299,'[1]Données Agriculture'!$M:$M,FALSE)</f>
        <v>489</v>
      </c>
      <c r="O1299" s="140"/>
    </row>
    <row r="1300" spans="1:26" ht="14.25" hidden="1">
      <c r="A1300" s="110" t="s">
        <v>430</v>
      </c>
      <c r="B1300" s="110" t="s">
        <v>1</v>
      </c>
      <c r="C1300" s="147" t="s">
        <v>25</v>
      </c>
      <c r="D1300" s="174" t="s">
        <v>180</v>
      </c>
      <c r="E1300" s="6" t="s">
        <v>514</v>
      </c>
      <c r="F1300" s="36">
        <v>8121.3815968027566</v>
      </c>
      <c r="G1300" s="36">
        <v>8060.3586807640349</v>
      </c>
      <c r="H1300" s="36">
        <v>7766.464542063788</v>
      </c>
      <c r="I1300" s="36">
        <v>7330.2878397293534</v>
      </c>
      <c r="J1300" s="36">
        <v>6884.0126866701321</v>
      </c>
      <c r="K1300" s="36">
        <v>6551.2391657620028</v>
      </c>
      <c r="L1300" s="36">
        <v>6415.5414428495269</v>
      </c>
      <c r="M1300" s="138" t="str">
        <f t="shared" si="20"/>
        <v>Bilan d'approvisionnement-Alimentation humaine-Céréales-kt-S2</v>
      </c>
      <c r="N1300">
        <f>MATCH(M1300,'[1]Données Agriculture'!$M:$M,FALSE)</f>
        <v>494</v>
      </c>
      <c r="O1300" s="146"/>
      <c r="P1300" s="66"/>
      <c r="Q1300" s="66"/>
      <c r="R1300" s="66"/>
      <c r="S1300" s="66"/>
      <c r="T1300" s="66"/>
      <c r="U1300" s="66"/>
      <c r="V1300" s="66"/>
      <c r="W1300" s="66"/>
      <c r="X1300" s="66"/>
      <c r="Y1300" s="66"/>
      <c r="Z1300" s="66"/>
    </row>
    <row r="1301" spans="1:26" ht="14.25" hidden="1">
      <c r="A1301" s="110" t="s">
        <v>430</v>
      </c>
      <c r="B1301" s="110" t="s">
        <v>1</v>
      </c>
      <c r="C1301" s="147" t="s">
        <v>34</v>
      </c>
      <c r="D1301" s="174" t="s">
        <v>180</v>
      </c>
      <c r="E1301" s="6" t="s">
        <v>514</v>
      </c>
      <c r="F1301" s="36">
        <v>6659.2392444237666</v>
      </c>
      <c r="G1301" s="36">
        <v>6591.2701197972492</v>
      </c>
      <c r="H1301" s="36">
        <v>6301.5497332914238</v>
      </c>
      <c r="I1301" s="36">
        <v>5878.6253499219201</v>
      </c>
      <c r="J1301" s="36">
        <v>5449.3448474365514</v>
      </c>
      <c r="K1301" s="36">
        <v>5131.6805396678928</v>
      </c>
      <c r="L1301" s="36">
        <v>5004.913747769051</v>
      </c>
      <c r="M1301" s="138" t="str">
        <f t="shared" si="20"/>
        <v>Bilan d'approvisionnement-Alimentation humaine-Fruits-kt-S2</v>
      </c>
      <c r="N1301">
        <f>MATCH(M1301,'[1]Données Agriculture'!$M:$M,FALSE)</f>
        <v>499</v>
      </c>
      <c r="O1301" s="140"/>
    </row>
    <row r="1302" spans="1:26" ht="14.25" hidden="1">
      <c r="A1302" s="110" t="s">
        <v>430</v>
      </c>
      <c r="B1302" s="110" t="s">
        <v>1</v>
      </c>
      <c r="C1302" s="147" t="s">
        <v>431</v>
      </c>
      <c r="D1302" s="174" t="s">
        <v>180</v>
      </c>
      <c r="E1302" s="6" t="s">
        <v>514</v>
      </c>
      <c r="F1302" s="36">
        <v>15287.544370092815</v>
      </c>
      <c r="G1302" s="36">
        <v>15191.025388951748</v>
      </c>
      <c r="H1302" s="36">
        <v>14678.029861350957</v>
      </c>
      <c r="I1302" s="36">
        <v>13887.324753328699</v>
      </c>
      <c r="J1302" s="36">
        <v>13048.314473296108</v>
      </c>
      <c r="K1302" s="36">
        <v>12403.686979894144</v>
      </c>
      <c r="L1302" s="36">
        <v>12137.417590230132</v>
      </c>
      <c r="M1302" s="138" t="str">
        <f t="shared" si="20"/>
        <v>Bilan d'approvisionnement-Alimentation humaine-Lait-kt-S2</v>
      </c>
      <c r="N1302">
        <f>MATCH(M1302,'[1]Données Agriculture'!$M:$M,FALSE)</f>
        <v>504</v>
      </c>
      <c r="O1302" s="143"/>
      <c r="P1302" s="109"/>
    </row>
    <row r="1303" spans="1:26" ht="14.25" hidden="1">
      <c r="A1303" s="110" t="s">
        <v>430</v>
      </c>
      <c r="B1303" s="110" t="s">
        <v>1</v>
      </c>
      <c r="C1303" s="147" t="s">
        <v>33</v>
      </c>
      <c r="D1303" s="174" t="s">
        <v>180</v>
      </c>
      <c r="E1303" s="6" t="s">
        <v>514</v>
      </c>
      <c r="F1303" s="36">
        <v>7002.9431615593658</v>
      </c>
      <c r="G1303" s="36">
        <v>7019.5686989262322</v>
      </c>
      <c r="H1303" s="36">
        <v>6953.9071077151357</v>
      </c>
      <c r="I1303" s="36">
        <v>6828.2000545922074</v>
      </c>
      <c r="J1303" s="36">
        <v>6685.1161436049497</v>
      </c>
      <c r="K1303" s="36">
        <v>6568.2648781809858</v>
      </c>
      <c r="L1303" s="36">
        <v>6509.894632023128</v>
      </c>
      <c r="M1303" s="138" t="str">
        <f t="shared" si="20"/>
        <v>Bilan d'approvisionnement-Alimentation humaine-Légumes-kt-S2</v>
      </c>
      <c r="N1303">
        <f>MATCH(M1303,'[1]Données Agriculture'!$M:$M,FALSE)</f>
        <v>509</v>
      </c>
      <c r="O1303" s="143"/>
    </row>
    <row r="1304" spans="1:26" ht="14.25" hidden="1">
      <c r="A1304" s="110" t="s">
        <v>430</v>
      </c>
      <c r="B1304" s="110" t="s">
        <v>1</v>
      </c>
      <c r="C1304" s="147" t="s">
        <v>322</v>
      </c>
      <c r="D1304" s="174" t="s">
        <v>180</v>
      </c>
      <c r="E1304" s="6" t="s">
        <v>514</v>
      </c>
      <c r="F1304" s="36">
        <v>5386.8199086986024</v>
      </c>
      <c r="G1304" s="36">
        <v>5258.2976860782874</v>
      </c>
      <c r="H1304" s="36">
        <v>4821.1418913710695</v>
      </c>
      <c r="I1304" s="36">
        <v>4200.2933745063838</v>
      </c>
      <c r="J1304" s="36">
        <v>3573.9134980788499</v>
      </c>
      <c r="K1304" s="36">
        <v>3113.8029085701955</v>
      </c>
      <c r="L1304" s="36">
        <v>2939.6060865557793</v>
      </c>
      <c r="M1304" s="138" t="str">
        <f t="shared" si="20"/>
        <v>Bilan d'approvisionnement-Alimentation humaine-Viande-kt-S2</v>
      </c>
      <c r="N1304">
        <f>MATCH(M1304,'[1]Données Agriculture'!$M:$M,FALSE)</f>
        <v>514</v>
      </c>
      <c r="O1304" s="140"/>
      <c r="P1304" s="109"/>
    </row>
    <row r="1305" spans="1:26" ht="14.25" hidden="1">
      <c r="A1305" s="110" t="s">
        <v>430</v>
      </c>
      <c r="B1305" s="110" t="s">
        <v>433</v>
      </c>
      <c r="C1305" s="147" t="s">
        <v>311</v>
      </c>
      <c r="D1305" s="174" t="s">
        <v>180</v>
      </c>
      <c r="E1305" s="6" t="s">
        <v>514</v>
      </c>
      <c r="F1305" s="36">
        <v>4980.8893462442284</v>
      </c>
      <c r="G1305" s="36">
        <v>4925.238565903428</v>
      </c>
      <c r="H1305" s="36">
        <v>4774.0954260378803</v>
      </c>
      <c r="I1305" s="36">
        <v>4569.7538479288114</v>
      </c>
      <c r="J1305" s="36">
        <v>4367.8646119170207</v>
      </c>
      <c r="K1305" s="36">
        <v>4221.6261562460313</v>
      </c>
      <c r="L1305" s="36">
        <v>4168.4277180025092</v>
      </c>
      <c r="M1305" s="138" t="str">
        <f t="shared" si="20"/>
        <v>Bilan d'approvisionnement-Autres utilisations-Blé-kt-S2</v>
      </c>
      <c r="N1305">
        <f>MATCH(M1305,'[1]Données Agriculture'!$M:$M,FALSE)</f>
        <v>519</v>
      </c>
      <c r="O1305" s="146"/>
    </row>
    <row r="1306" spans="1:26" ht="14.25" hidden="1">
      <c r="A1306" s="110" t="s">
        <v>430</v>
      </c>
      <c r="B1306" s="110" t="s">
        <v>433</v>
      </c>
      <c r="C1306" s="147" t="s">
        <v>25</v>
      </c>
      <c r="D1306" s="174" t="s">
        <v>180</v>
      </c>
      <c r="E1306" s="6" t="s">
        <v>514</v>
      </c>
      <c r="F1306" s="36">
        <v>8675.1297226153092</v>
      </c>
      <c r="G1306" s="36">
        <v>8537.1232428106287</v>
      </c>
      <c r="H1306" s="36">
        <v>8163.0519407225638</v>
      </c>
      <c r="I1306" s="36">
        <v>7659.0867446814</v>
      </c>
      <c r="J1306" s="36">
        <v>7163.2341344918123</v>
      </c>
      <c r="K1306" s="36">
        <v>6805.3880041069115</v>
      </c>
      <c r="L1306" s="36">
        <v>6675.4941101538052</v>
      </c>
      <c r="M1306" s="138" t="str">
        <f t="shared" si="20"/>
        <v>Bilan d'approvisionnement-Autres utilisations-Céréales-kt-S2</v>
      </c>
      <c r="N1306">
        <f>MATCH(M1306,'[1]Données Agriculture'!$M:$M,FALSE)</f>
        <v>524</v>
      </c>
      <c r="O1306" s="140"/>
    </row>
    <row r="1307" spans="1:26" ht="14.25" hidden="1">
      <c r="A1307" s="110" t="s">
        <v>430</v>
      </c>
      <c r="B1307" s="110" t="s">
        <v>433</v>
      </c>
      <c r="C1307" s="147" t="s">
        <v>34</v>
      </c>
      <c r="D1307" s="174" t="s">
        <v>180</v>
      </c>
      <c r="E1307" s="6" t="s">
        <v>514</v>
      </c>
      <c r="F1307" s="36">
        <v>1639.9871927116462</v>
      </c>
      <c r="G1307" s="36">
        <v>1711.460169335835</v>
      </c>
      <c r="H1307" s="36">
        <v>1889.0041629638731</v>
      </c>
      <c r="I1307" s="36">
        <v>2105.2972959555259</v>
      </c>
      <c r="J1307" s="36">
        <v>2293.0695019075752</v>
      </c>
      <c r="K1307" s="36">
        <v>2412.472519108208</v>
      </c>
      <c r="L1307" s="36">
        <v>2451.6292344432991</v>
      </c>
      <c r="M1307" s="138" t="str">
        <f t="shared" si="20"/>
        <v>Bilan d'approvisionnement-Autres utilisations-Fruits-kt-S2</v>
      </c>
      <c r="N1307">
        <f>MATCH(M1307,'[1]Données Agriculture'!$M:$M,FALSE)</f>
        <v>529</v>
      </c>
      <c r="O1307" s="143"/>
      <c r="P1307" s="66"/>
      <c r="Q1307" s="66"/>
      <c r="R1307" s="66"/>
      <c r="S1307" s="66"/>
      <c r="T1307" s="66"/>
      <c r="U1307" s="66"/>
      <c r="V1307" s="66"/>
      <c r="W1307" s="66"/>
      <c r="X1307" s="66"/>
      <c r="Y1307" s="66"/>
      <c r="Z1307" s="66"/>
    </row>
    <row r="1308" spans="1:26" ht="14.25" hidden="1">
      <c r="A1308" s="110" t="s">
        <v>430</v>
      </c>
      <c r="B1308" s="110" t="s">
        <v>433</v>
      </c>
      <c r="C1308" s="147" t="s">
        <v>431</v>
      </c>
      <c r="D1308" s="174" t="s">
        <v>180</v>
      </c>
      <c r="E1308" s="6" t="s">
        <v>514</v>
      </c>
      <c r="F1308" s="36">
        <v>7150.3990615404236</v>
      </c>
      <c r="G1308" s="36">
        <v>6981.3522592161435</v>
      </c>
      <c r="H1308" s="36">
        <v>6534.6000427848194</v>
      </c>
      <c r="I1308" s="36">
        <v>5950.4325832610211</v>
      </c>
      <c r="J1308" s="36">
        <v>5395.3439174500163</v>
      </c>
      <c r="K1308" s="36">
        <v>5007.2660222953791</v>
      </c>
      <c r="L1308" s="36">
        <v>4869.0799869436451</v>
      </c>
      <c r="M1308" s="138" t="str">
        <f t="shared" si="20"/>
        <v>Bilan d'approvisionnement-Autres utilisations-Lait-kt-S2</v>
      </c>
      <c r="N1308">
        <f>MATCH(M1308,'[1]Données Agriculture'!$M:$M,FALSE)</f>
        <v>534</v>
      </c>
      <c r="O1308" s="143"/>
    </row>
    <row r="1309" spans="1:26" ht="14.25" hidden="1">
      <c r="A1309" s="110" t="s">
        <v>430</v>
      </c>
      <c r="B1309" s="110" t="s">
        <v>433</v>
      </c>
      <c r="C1309" s="147" t="s">
        <v>33</v>
      </c>
      <c r="D1309" s="174" t="s">
        <v>180</v>
      </c>
      <c r="E1309" s="6" t="s">
        <v>514</v>
      </c>
      <c r="F1309" s="36">
        <v>984.35719944119421</v>
      </c>
      <c r="G1309" s="36">
        <v>993.07564309131385</v>
      </c>
      <c r="H1309" s="36">
        <v>1001.1582756270959</v>
      </c>
      <c r="I1309" s="36">
        <v>1006.5977498671739</v>
      </c>
      <c r="J1309" s="36">
        <v>1008.8201771942789</v>
      </c>
      <c r="K1309" s="36">
        <v>1008.1281368429172</v>
      </c>
      <c r="L1309" s="36">
        <v>1005.3514644907309</v>
      </c>
      <c r="M1309" s="138" t="str">
        <f t="shared" si="20"/>
        <v>Bilan d'approvisionnement-Autres utilisations-Légumes-kt-S2</v>
      </c>
      <c r="N1309">
        <f>MATCH(M1309,'[1]Données Agriculture'!$M:$M,FALSE)</f>
        <v>539</v>
      </c>
      <c r="O1309" s="140"/>
      <c r="P1309" s="109"/>
      <c r="Q1309" s="109"/>
      <c r="R1309" s="109"/>
      <c r="S1309" s="109"/>
      <c r="T1309" s="109"/>
      <c r="U1309" s="109"/>
      <c r="V1309" s="109"/>
      <c r="W1309" s="109"/>
      <c r="X1309" s="109"/>
      <c r="Y1309" s="109"/>
      <c r="Z1309" s="109"/>
    </row>
    <row r="1310" spans="1:26" ht="14.25" hidden="1">
      <c r="A1310" s="110" t="s">
        <v>430</v>
      </c>
      <c r="B1310" s="110" t="s">
        <v>433</v>
      </c>
      <c r="C1310" s="147" t="s">
        <v>322</v>
      </c>
      <c r="D1310" s="174" t="s">
        <v>180</v>
      </c>
      <c r="E1310" s="6" t="s">
        <v>514</v>
      </c>
      <c r="F1310" s="36">
        <v>88.273590264436692</v>
      </c>
      <c r="G1310" s="36">
        <v>85.939860084480074</v>
      </c>
      <c r="H1310" s="36">
        <v>79.575154858772706</v>
      </c>
      <c r="I1310" s="36">
        <v>70.819442304738601</v>
      </c>
      <c r="J1310" s="36">
        <v>62.061347272206824</v>
      </c>
      <c r="K1310" s="36">
        <v>55.701218439751017</v>
      </c>
      <c r="L1310" s="36">
        <v>53.396547776949049</v>
      </c>
      <c r="M1310" s="138" t="str">
        <f t="shared" si="20"/>
        <v>Bilan d'approvisionnement-Autres utilisations-Viande-kt-S2</v>
      </c>
      <c r="N1310">
        <f>MATCH(M1310,'[1]Données Agriculture'!$M:$M,FALSE)</f>
        <v>544</v>
      </c>
      <c r="O1310" s="146"/>
    </row>
    <row r="1311" spans="1:26" ht="14.25" hidden="1">
      <c r="A1311" s="110" t="s">
        <v>430</v>
      </c>
      <c r="B1311" s="110" t="s">
        <v>181</v>
      </c>
      <c r="C1311" s="147" t="s">
        <v>311</v>
      </c>
      <c r="D1311" s="174" t="s">
        <v>180</v>
      </c>
      <c r="E1311" s="6" t="s">
        <v>514</v>
      </c>
      <c r="F1311" s="36">
        <v>17725.427980433444</v>
      </c>
      <c r="G1311" s="36">
        <v>17203.139501165599</v>
      </c>
      <c r="H1311" s="36">
        <v>16090.852024445361</v>
      </c>
      <c r="I1311" s="36">
        <v>14699.393058104099</v>
      </c>
      <c r="J1311" s="36">
        <v>13384.159820513996</v>
      </c>
      <c r="K1311" s="36">
        <v>12460.973527683462</v>
      </c>
      <c r="L1311" s="36">
        <v>12143.728780736395</v>
      </c>
      <c r="M1311" s="138" t="str">
        <f t="shared" si="20"/>
        <v>Bilan d'approvisionnement-Export-Blé-kt-S2</v>
      </c>
      <c r="N1311">
        <f>MATCH(M1311,'[1]Données Agriculture'!$M:$M,FALSE)</f>
        <v>549</v>
      </c>
      <c r="O1311" s="140"/>
      <c r="P1311" s="66"/>
    </row>
    <row r="1312" spans="1:26" ht="14.25" hidden="1">
      <c r="A1312" s="110" t="s">
        <v>430</v>
      </c>
      <c r="B1312" s="110" t="s">
        <v>181</v>
      </c>
      <c r="C1312" s="147" t="s">
        <v>25</v>
      </c>
      <c r="D1312" s="174" t="s">
        <v>180</v>
      </c>
      <c r="E1312" s="6" t="s">
        <v>514</v>
      </c>
      <c r="F1312" s="36">
        <v>29764.907245427468</v>
      </c>
      <c r="G1312" s="36">
        <v>28959.728894048651</v>
      </c>
      <c r="H1312" s="36">
        <v>27358.522992289218</v>
      </c>
      <c r="I1312" s="36">
        <v>25343.38185745131</v>
      </c>
      <c r="J1312" s="36">
        <v>23369.987826723944</v>
      </c>
      <c r="K1312" s="36">
        <v>21927.94571988831</v>
      </c>
      <c r="L1312" s="36">
        <v>21415.787999166227</v>
      </c>
      <c r="M1312" s="138" t="str">
        <f t="shared" si="20"/>
        <v>Bilan d'approvisionnement-Export-Céréales-kt-S2</v>
      </c>
      <c r="N1312">
        <f>MATCH(M1312,'[1]Données Agriculture'!$M:$M,FALSE)</f>
        <v>554</v>
      </c>
      <c r="O1312" s="143"/>
    </row>
    <row r="1313" spans="1:26" ht="14.25" hidden="1">
      <c r="A1313" s="110" t="s">
        <v>430</v>
      </c>
      <c r="B1313" s="110" t="s">
        <v>181</v>
      </c>
      <c r="C1313" s="147" t="s">
        <v>34</v>
      </c>
      <c r="D1313" s="174" t="s">
        <v>180</v>
      </c>
      <c r="E1313" s="6" t="s">
        <v>514</v>
      </c>
      <c r="F1313" s="36">
        <v>0</v>
      </c>
      <c r="G1313" s="36">
        <v>0</v>
      </c>
      <c r="H1313" s="36">
        <v>0</v>
      </c>
      <c r="I1313" s="36">
        <v>0</v>
      </c>
      <c r="J1313" s="36">
        <v>14.155455449853463</v>
      </c>
      <c r="K1313" s="36">
        <v>25.443422064696513</v>
      </c>
      <c r="L1313" s="36">
        <v>29.68073247011597</v>
      </c>
      <c r="M1313" s="138" t="str">
        <f t="shared" si="20"/>
        <v>Bilan d'approvisionnement-Export-Fruits-kt-S2</v>
      </c>
      <c r="N1313">
        <f>MATCH(M1313,'[1]Données Agriculture'!$M:$M,FALSE)</f>
        <v>559</v>
      </c>
      <c r="O1313" s="143"/>
      <c r="P1313" s="109"/>
    </row>
    <row r="1314" spans="1:26" ht="14.25" hidden="1">
      <c r="A1314" s="110" t="s">
        <v>430</v>
      </c>
      <c r="B1314" s="110" t="s">
        <v>181</v>
      </c>
      <c r="C1314" s="147" t="s">
        <v>431</v>
      </c>
      <c r="D1314" s="174" t="s">
        <v>180</v>
      </c>
      <c r="E1314" s="6" t="s">
        <v>514</v>
      </c>
      <c r="F1314" s="36">
        <v>1237.6141072787432</v>
      </c>
      <c r="G1314" s="36">
        <v>941.72459468935267</v>
      </c>
      <c r="H1314" s="36">
        <v>455.4526214222933</v>
      </c>
      <c r="I1314" s="36">
        <v>0</v>
      </c>
      <c r="J1314" s="36">
        <v>0</v>
      </c>
      <c r="K1314" s="36">
        <v>0</v>
      </c>
      <c r="L1314" s="36">
        <v>0</v>
      </c>
      <c r="M1314" s="138" t="str">
        <f t="shared" si="20"/>
        <v>Bilan d'approvisionnement-Export-Lait-kt-S2</v>
      </c>
      <c r="N1314">
        <f>MATCH(M1314,'[1]Données Agriculture'!$M:$M,FALSE)</f>
        <v>564</v>
      </c>
      <c r="O1314" s="140"/>
    </row>
    <row r="1315" spans="1:26" ht="14.25" hidden="1">
      <c r="A1315" s="110" t="s">
        <v>430</v>
      </c>
      <c r="B1315" s="110" t="s">
        <v>181</v>
      </c>
      <c r="C1315" s="147" t="s">
        <v>33</v>
      </c>
      <c r="D1315" s="174" t="s">
        <v>180</v>
      </c>
      <c r="E1315" s="6" t="s">
        <v>514</v>
      </c>
      <c r="F1315" s="36">
        <v>0</v>
      </c>
      <c r="G1315" s="36">
        <v>0</v>
      </c>
      <c r="H1315" s="36">
        <v>0</v>
      </c>
      <c r="I1315" s="36">
        <v>0</v>
      </c>
      <c r="J1315" s="36">
        <v>483.22234860214121</v>
      </c>
      <c r="K1315" s="36">
        <v>949.3415293150565</v>
      </c>
      <c r="L1315" s="36">
        <v>1134.341525030206</v>
      </c>
      <c r="M1315" s="138" t="str">
        <f t="shared" si="20"/>
        <v>Bilan d'approvisionnement-Export-Légumes-kt-S2</v>
      </c>
      <c r="N1315">
        <f>MATCH(M1315,'[1]Données Agriculture'!$M:$M,FALSE)</f>
        <v>569</v>
      </c>
      <c r="O1315" s="146"/>
    </row>
    <row r="1316" spans="1:26" ht="14.25" hidden="1">
      <c r="A1316" s="110" t="s">
        <v>430</v>
      </c>
      <c r="B1316" s="110" t="s">
        <v>181</v>
      </c>
      <c r="C1316" s="147" t="s">
        <v>322</v>
      </c>
      <c r="D1316" s="174" t="s">
        <v>180</v>
      </c>
      <c r="E1316" s="6" t="s">
        <v>514</v>
      </c>
      <c r="F1316" s="36">
        <v>84.311139886871388</v>
      </c>
      <c r="G1316" s="36">
        <v>59.295241217572311</v>
      </c>
      <c r="H1316" s="36">
        <v>29.410502099913401</v>
      </c>
      <c r="I1316" s="36">
        <v>10.901047194748045</v>
      </c>
      <c r="J1316" s="36">
        <v>28.064092400610591</v>
      </c>
      <c r="K1316" s="36">
        <v>65.920629776111298</v>
      </c>
      <c r="L1316" s="36">
        <v>84.082569895541013</v>
      </c>
      <c r="M1316" s="138" t="str">
        <f t="shared" si="20"/>
        <v>Bilan d'approvisionnement-Export-Viande-kt-S2</v>
      </c>
      <c r="N1316">
        <f>MATCH(M1316,'[1]Données Agriculture'!$M:$M,FALSE)</f>
        <v>574</v>
      </c>
      <c r="O1316" s="140"/>
      <c r="P1316" s="66"/>
      <c r="Q1316" s="66"/>
      <c r="R1316" s="66"/>
      <c r="S1316" s="66"/>
      <c r="T1316" s="66"/>
      <c r="U1316" s="66"/>
      <c r="V1316" s="66"/>
      <c r="W1316" s="66"/>
      <c r="X1316" s="66"/>
      <c r="Y1316" s="66"/>
      <c r="Z1316" s="66"/>
    </row>
    <row r="1317" spans="1:26" ht="14.25" hidden="1">
      <c r="A1317" s="110" t="s">
        <v>430</v>
      </c>
      <c r="B1317" s="110" t="s">
        <v>223</v>
      </c>
      <c r="C1317" s="147" t="s">
        <v>311</v>
      </c>
      <c r="D1317" s="174" t="s">
        <v>180</v>
      </c>
      <c r="E1317" s="6" t="s">
        <v>514</v>
      </c>
      <c r="F1317" s="36">
        <v>0</v>
      </c>
      <c r="G1317" s="36">
        <v>0</v>
      </c>
      <c r="H1317" s="36">
        <v>0</v>
      </c>
      <c r="I1317" s="36">
        <v>0</v>
      </c>
      <c r="J1317" s="36">
        <v>0</v>
      </c>
      <c r="K1317" s="36">
        <v>0</v>
      </c>
      <c r="L1317" s="36">
        <v>0</v>
      </c>
      <c r="M1317" s="138" t="str">
        <f t="shared" si="20"/>
        <v>Bilan d'approvisionnement-Import-Blé-kt-S2</v>
      </c>
      <c r="N1317">
        <f>MATCH(M1317,'[1]Données Agriculture'!$M:$M,FALSE)</f>
        <v>579</v>
      </c>
      <c r="O1317" s="143"/>
    </row>
    <row r="1318" spans="1:26" ht="14.25" hidden="1">
      <c r="A1318" s="110" t="s">
        <v>430</v>
      </c>
      <c r="B1318" s="110" t="s">
        <v>223</v>
      </c>
      <c r="C1318" s="147" t="s">
        <v>25</v>
      </c>
      <c r="D1318" s="174" t="s">
        <v>180</v>
      </c>
      <c r="E1318" s="6" t="s">
        <v>514</v>
      </c>
      <c r="F1318" s="36">
        <v>-419.9607427189672</v>
      </c>
      <c r="G1318" s="36">
        <v>-429.34038955476814</v>
      </c>
      <c r="H1318" s="36">
        <v>-399.72557993221244</v>
      </c>
      <c r="I1318" s="36">
        <v>-339.81085276138123</v>
      </c>
      <c r="J1318" s="36">
        <v>-264.1476852240466</v>
      </c>
      <c r="K1318" s="36">
        <v>-200.54978948776994</v>
      </c>
      <c r="L1318" s="36">
        <v>-173.71032280472957</v>
      </c>
      <c r="M1318" s="138" t="str">
        <f t="shared" si="20"/>
        <v>Bilan d'approvisionnement-Import-Céréales-kt-S2</v>
      </c>
      <c r="N1318">
        <f>MATCH(M1318,'[1]Données Agriculture'!$M:$M,FALSE)</f>
        <v>584</v>
      </c>
      <c r="O1318" s="143"/>
      <c r="P1318" s="109"/>
      <c r="Q1318" s="109"/>
      <c r="R1318" s="109"/>
      <c r="S1318" s="109"/>
      <c r="T1318" s="109"/>
      <c r="U1318" s="109"/>
      <c r="V1318" s="109"/>
      <c r="W1318" s="109"/>
      <c r="X1318" s="109"/>
      <c r="Y1318" s="109"/>
      <c r="Z1318" s="109"/>
    </row>
    <row r="1319" spans="1:26" ht="14.25" hidden="1">
      <c r="A1319" s="110" t="s">
        <v>430</v>
      </c>
      <c r="B1319" s="110" t="s">
        <v>223</v>
      </c>
      <c r="C1319" s="147" t="s">
        <v>34</v>
      </c>
      <c r="D1319" s="174" t="s">
        <v>180</v>
      </c>
      <c r="E1319" s="6" t="s">
        <v>514</v>
      </c>
      <c r="F1319" s="36">
        <v>-5945.1797909978204</v>
      </c>
      <c r="G1319" s="36">
        <v>-5787.3420949852934</v>
      </c>
      <c r="H1319" s="36">
        <v>-5250.4781905166365</v>
      </c>
      <c r="I1319" s="36">
        <v>-4501.8197306232196</v>
      </c>
      <c r="J1319" s="36">
        <v>-3776.4415301096951</v>
      </c>
      <c r="K1319" s="36">
        <v>-3252.7843947366509</v>
      </c>
      <c r="L1319" s="36">
        <v>-3052.0719306536262</v>
      </c>
      <c r="M1319" s="138" t="str">
        <f t="shared" si="20"/>
        <v>Bilan d'approvisionnement-Import-Fruits-kt-S2</v>
      </c>
      <c r="N1319">
        <f>MATCH(M1319,'[1]Données Agriculture'!$M:$M,FALSE)</f>
        <v>589</v>
      </c>
      <c r="O1319" s="139"/>
      <c r="P1319" s="66"/>
      <c r="Q1319" s="66"/>
      <c r="R1319" s="66"/>
      <c r="S1319" s="66"/>
      <c r="T1319" s="66"/>
      <c r="U1319" s="66"/>
      <c r="V1319" s="66"/>
      <c r="W1319" s="66"/>
      <c r="X1319" s="66"/>
      <c r="Y1319" s="66"/>
      <c r="Z1319" s="66"/>
    </row>
    <row r="1320" spans="1:26" ht="14.25" hidden="1">
      <c r="A1320" s="110" t="s">
        <v>430</v>
      </c>
      <c r="B1320" s="110" t="s">
        <v>223</v>
      </c>
      <c r="C1320" s="147" t="s">
        <v>431</v>
      </c>
      <c r="D1320" s="174" t="s">
        <v>180</v>
      </c>
      <c r="E1320" s="6" t="s">
        <v>514</v>
      </c>
      <c r="F1320" s="36">
        <v>0</v>
      </c>
      <c r="G1320" s="36">
        <v>0</v>
      </c>
      <c r="H1320" s="36">
        <v>0</v>
      </c>
      <c r="I1320" s="36">
        <v>-41.494770450692158</v>
      </c>
      <c r="J1320" s="36">
        <v>-411.92215157380997</v>
      </c>
      <c r="K1320" s="36">
        <v>-605.37712458630267</v>
      </c>
      <c r="L1320" s="36">
        <v>-636.36486642423915</v>
      </c>
      <c r="M1320" s="138" t="str">
        <f t="shared" si="20"/>
        <v>Bilan d'approvisionnement-Import-Lait-kt-S2</v>
      </c>
      <c r="N1320">
        <f>MATCH(M1320,'[1]Données Agriculture'!$M:$M,FALSE)</f>
        <v>594</v>
      </c>
      <c r="O1320" s="140"/>
    </row>
    <row r="1321" spans="1:26" ht="14.25" hidden="1">
      <c r="A1321" s="110" t="s">
        <v>430</v>
      </c>
      <c r="B1321" s="110" t="s">
        <v>223</v>
      </c>
      <c r="C1321" s="147" t="s">
        <v>33</v>
      </c>
      <c r="D1321" s="174" t="s">
        <v>180</v>
      </c>
      <c r="E1321" s="6" t="s">
        <v>514</v>
      </c>
      <c r="F1321" s="36">
        <v>-3404.8519725723149</v>
      </c>
      <c r="G1321" s="36">
        <v>-3237.6207923589382</v>
      </c>
      <c r="H1321" s="36">
        <v>-2653.4564632556167</v>
      </c>
      <c r="I1321" s="36">
        <v>-1813.6897773116482</v>
      </c>
      <c r="J1321" s="36">
        <v>-1436.4628898423755</v>
      </c>
      <c r="K1321" s="36">
        <v>-1258.2265434172896</v>
      </c>
      <c r="L1321" s="36">
        <v>-1189.2393398848942</v>
      </c>
      <c r="M1321" s="138" t="str">
        <f t="shared" si="20"/>
        <v>Bilan d'approvisionnement-Import-Légumes-kt-S2</v>
      </c>
      <c r="N1321">
        <f>MATCH(M1321,'[1]Données Agriculture'!$M:$M,FALSE)</f>
        <v>599</v>
      </c>
      <c r="O1321" s="146"/>
      <c r="P1321" s="66"/>
    </row>
    <row r="1322" spans="1:26" ht="14.25" hidden="1">
      <c r="A1322" s="110" t="s">
        <v>430</v>
      </c>
      <c r="B1322" s="110" t="s">
        <v>223</v>
      </c>
      <c r="C1322" s="147" t="s">
        <v>322</v>
      </c>
      <c r="D1322" s="174" t="s">
        <v>180</v>
      </c>
      <c r="E1322" s="6" t="s">
        <v>514</v>
      </c>
      <c r="F1322" s="36">
        <v>-183.43047991701795</v>
      </c>
      <c r="G1322" s="36">
        <v>-201.16596761305118</v>
      </c>
      <c r="H1322" s="36">
        <v>-197.82990605348095</v>
      </c>
      <c r="I1322" s="36">
        <v>-180.14440427720174</v>
      </c>
      <c r="J1322" s="36">
        <v>-176.44227070984218</v>
      </c>
      <c r="K1322" s="36">
        <v>-185.58648751372505</v>
      </c>
      <c r="L1322" s="36">
        <v>-184.69888426077887</v>
      </c>
      <c r="M1322" s="138" t="str">
        <f t="shared" si="20"/>
        <v>Bilan d'approvisionnement-Import-Viande-kt-S2</v>
      </c>
      <c r="N1322">
        <f>MATCH(M1322,'[1]Données Agriculture'!$M:$M,FALSE)</f>
        <v>604</v>
      </c>
      <c r="O1322" s="140"/>
    </row>
    <row r="1323" spans="1:26" ht="14.25" hidden="1">
      <c r="A1323" s="110" t="s">
        <v>430</v>
      </c>
      <c r="B1323" s="110" t="s">
        <v>308</v>
      </c>
      <c r="C1323" s="147" t="s">
        <v>311</v>
      </c>
      <c r="D1323" s="174" t="s">
        <v>180</v>
      </c>
      <c r="E1323" s="6" t="s">
        <v>514</v>
      </c>
      <c r="F1323" s="36">
        <v>-35847.635457340053</v>
      </c>
      <c r="G1323" s="36">
        <v>-35095.732895557463</v>
      </c>
      <c r="H1323" s="36">
        <v>-33053.62471010493</v>
      </c>
      <c r="I1323" s="36">
        <v>-30292.747771488823</v>
      </c>
      <c r="J1323" s="36">
        <v>-27565.004641491734</v>
      </c>
      <c r="K1323" s="36">
        <v>-25589.164073277236</v>
      </c>
      <c r="L1323" s="36">
        <v>-24870.395320113665</v>
      </c>
      <c r="M1323" s="138" t="str">
        <f t="shared" si="20"/>
        <v>Bilan d'approvisionnement-Productions-Blé-kt-S2</v>
      </c>
      <c r="N1323">
        <f>MATCH(M1323,'[1]Données Agriculture'!$M:$M,FALSE)</f>
        <v>609</v>
      </c>
      <c r="O1323" s="143"/>
    </row>
    <row r="1324" spans="1:26" ht="14.25" hidden="1">
      <c r="A1324" s="110" t="s">
        <v>430</v>
      </c>
      <c r="B1324" s="110" t="s">
        <v>308</v>
      </c>
      <c r="C1324" s="147" t="s">
        <v>25</v>
      </c>
      <c r="D1324" s="174" t="s">
        <v>180</v>
      </c>
      <c r="E1324" s="6" t="s">
        <v>514</v>
      </c>
      <c r="F1324" s="36">
        <v>-63586.110571688143</v>
      </c>
      <c r="G1324" s="36">
        <v>-62125.570312540978</v>
      </c>
      <c r="H1324" s="36">
        <v>-58163.871563090477</v>
      </c>
      <c r="I1324" s="36">
        <v>-52819.691193986029</v>
      </c>
      <c r="J1324" s="36">
        <v>-47553.569464374799</v>
      </c>
      <c r="K1324" s="36">
        <v>-43747.987993910741</v>
      </c>
      <c r="L1324" s="36">
        <v>-42365.506374256802</v>
      </c>
      <c r="M1324" s="138" t="str">
        <f t="shared" si="20"/>
        <v>Bilan d'approvisionnement-Productions-Céréales-kt-S2</v>
      </c>
      <c r="N1324">
        <f>MATCH(M1324,'[1]Données Agriculture'!$M:$M,FALSE)</f>
        <v>614</v>
      </c>
      <c r="O1324" s="141"/>
    </row>
    <row r="1325" spans="1:26" ht="14.25" hidden="1">
      <c r="A1325" s="110" t="s">
        <v>430</v>
      </c>
      <c r="B1325" s="110" t="s">
        <v>308</v>
      </c>
      <c r="C1325" s="147" t="s">
        <v>34</v>
      </c>
      <c r="D1325" s="174" t="s">
        <v>180</v>
      </c>
      <c r="E1325" s="6" t="s">
        <v>514</v>
      </c>
      <c r="F1325" s="36">
        <v>-2354.0466461375918</v>
      </c>
      <c r="G1325" s="36">
        <v>-2515.3881941477916</v>
      </c>
      <c r="H1325" s="36">
        <v>-2940.0757057386618</v>
      </c>
      <c r="I1325" s="36">
        <v>-3482.102915254226</v>
      </c>
      <c r="J1325" s="36">
        <v>-3980.1282746842853</v>
      </c>
      <c r="K1325" s="36">
        <v>-4316.8120861041461</v>
      </c>
      <c r="L1325" s="36">
        <v>-4434.1517840288407</v>
      </c>
      <c r="M1325" s="138" t="str">
        <f t="shared" si="20"/>
        <v>Bilan d'approvisionnement-Productions-Fruits-kt-S2</v>
      </c>
      <c r="N1325">
        <f>MATCH(M1325,'[1]Données Agriculture'!$M:$M,FALSE)</f>
        <v>619</v>
      </c>
      <c r="O1325" s="141"/>
      <c r="P1325" s="109"/>
    </row>
    <row r="1326" spans="1:26" ht="14.25" hidden="1">
      <c r="A1326" s="110" t="s">
        <v>430</v>
      </c>
      <c r="B1326" s="110" t="s">
        <v>308</v>
      </c>
      <c r="C1326" s="147" t="s">
        <v>431</v>
      </c>
      <c r="D1326" s="174" t="s">
        <v>180</v>
      </c>
      <c r="E1326" s="6" t="s">
        <v>514</v>
      </c>
      <c r="F1326" s="36">
        <v>-25218.1519706</v>
      </c>
      <c r="G1326" s="36">
        <v>-24630.086268365882</v>
      </c>
      <c r="H1326" s="36">
        <v>-23064.414291408179</v>
      </c>
      <c r="I1326" s="36">
        <v>-21011.792399727408</v>
      </c>
      <c r="J1326" s="36">
        <v>-19057.421116874222</v>
      </c>
      <c r="K1326" s="36">
        <v>-17688.466634756893</v>
      </c>
      <c r="L1326" s="36">
        <v>-17199.367289299997</v>
      </c>
      <c r="M1326" s="138" t="str">
        <f t="shared" si="20"/>
        <v>Bilan d'approvisionnement-Productions-Lait-kt-S2</v>
      </c>
      <c r="N1326">
        <f>MATCH(M1326,'[1]Données Agriculture'!$M:$M,FALSE)</f>
        <v>624</v>
      </c>
      <c r="O1326" s="141"/>
    </row>
    <row r="1327" spans="1:26" ht="14.25" hidden="1">
      <c r="A1327" s="110" t="s">
        <v>430</v>
      </c>
      <c r="B1327" s="110" t="s">
        <v>308</v>
      </c>
      <c r="C1327" s="147" t="s">
        <v>33</v>
      </c>
      <c r="D1327" s="174" t="s">
        <v>180</v>
      </c>
      <c r="E1327" s="6" t="s">
        <v>514</v>
      </c>
      <c r="F1327" s="36">
        <v>-4597.5698598741201</v>
      </c>
      <c r="G1327" s="36">
        <v>-4789.8841693284512</v>
      </c>
      <c r="H1327" s="36">
        <v>-5315.2966337802045</v>
      </c>
      <c r="I1327" s="36">
        <v>-6033.0234076862862</v>
      </c>
      <c r="J1327" s="36">
        <v>-6750.7501815923679</v>
      </c>
      <c r="K1327" s="36">
        <v>-7276.1626460441203</v>
      </c>
      <c r="L1327" s="36">
        <v>-7468.4769554984514</v>
      </c>
      <c r="M1327" s="138" t="str">
        <f t="shared" si="20"/>
        <v>Bilan d'approvisionnement-Productions-Légumes-kt-S2</v>
      </c>
      <c r="N1327">
        <f>MATCH(M1327,'[1]Données Agriculture'!$M:$M,FALSE)</f>
        <v>629</v>
      </c>
      <c r="O1327" s="141"/>
    </row>
    <row r="1328" spans="1:26" ht="14.25" hidden="1">
      <c r="A1328" s="110" t="s">
        <v>430</v>
      </c>
      <c r="B1328" s="110" t="s">
        <v>308</v>
      </c>
      <c r="C1328" s="147" t="s">
        <v>322</v>
      </c>
      <c r="D1328" s="174" t="s">
        <v>180</v>
      </c>
      <c r="E1328" s="6" t="s">
        <v>514</v>
      </c>
      <c r="F1328" s="36">
        <v>-5375.9741589328924</v>
      </c>
      <c r="G1328" s="36">
        <v>-5202.3668197672878</v>
      </c>
      <c r="H1328" s="36">
        <v>-4732.2976422762749</v>
      </c>
      <c r="I1328" s="36">
        <v>-4101.8694597286685</v>
      </c>
      <c r="J1328" s="36">
        <v>-3487.5966670418247</v>
      </c>
      <c r="K1328" s="36">
        <v>-3049.8382692723326</v>
      </c>
      <c r="L1328" s="36">
        <v>-2892.3863199674906</v>
      </c>
      <c r="M1328" s="138" t="str">
        <f t="shared" si="20"/>
        <v>Bilan d'approvisionnement-Productions-Viande-kt-S2</v>
      </c>
      <c r="N1328">
        <f>MATCH(M1328,'[1]Données Agriculture'!$M:$M,FALSE)</f>
        <v>634</v>
      </c>
      <c r="O1328" s="141"/>
      <c r="P1328" s="66"/>
      <c r="Q1328" s="66"/>
      <c r="R1328" s="66"/>
      <c r="S1328" s="66"/>
      <c r="T1328" s="66"/>
      <c r="U1328" s="66"/>
      <c r="V1328" s="66"/>
      <c r="W1328" s="66"/>
      <c r="X1328" s="66"/>
      <c r="Y1328" s="66"/>
      <c r="Z1328" s="66"/>
    </row>
    <row r="1329" spans="1:26" ht="14.25" hidden="1">
      <c r="A1329" s="110" t="s">
        <v>235</v>
      </c>
      <c r="B1329" s="110" t="s">
        <v>234</v>
      </c>
      <c r="C1329" s="151" t="s">
        <v>252</v>
      </c>
      <c r="D1329" s="176" t="s">
        <v>237</v>
      </c>
      <c r="E1329" s="6" t="s">
        <v>514</v>
      </c>
      <c r="F1329" s="8">
        <v>0</v>
      </c>
      <c r="G1329" s="8">
        <v>0</v>
      </c>
      <c r="H1329" s="8">
        <v>0</v>
      </c>
      <c r="I1329" s="8">
        <v>0</v>
      </c>
      <c r="J1329" s="8">
        <v>0</v>
      </c>
      <c r="K1329" s="8">
        <v>0</v>
      </c>
      <c r="L1329" s="8">
        <v>0</v>
      </c>
      <c r="M1329" s="138" t="str">
        <f t="shared" si="20"/>
        <v>Bioénergies-Biomasse-Autres biogaz-TWh-S2</v>
      </c>
      <c r="N1329">
        <f>MATCH(M1329,'[1]Données Agriculture'!$M:$M,FALSE)</f>
        <v>639</v>
      </c>
      <c r="O1329" s="141"/>
    </row>
    <row r="1330" spans="1:26" ht="14.25" hidden="1">
      <c r="A1330" s="110" t="s">
        <v>235</v>
      </c>
      <c r="B1330" s="110" t="s">
        <v>234</v>
      </c>
      <c r="C1330" s="151" t="s">
        <v>241</v>
      </c>
      <c r="D1330" s="176" t="s">
        <v>237</v>
      </c>
      <c r="E1330" s="6" t="s">
        <v>514</v>
      </c>
      <c r="F1330" s="8">
        <v>65.515020861779689</v>
      </c>
      <c r="G1330" s="8">
        <v>69.787050636844199</v>
      </c>
      <c r="H1330" s="8">
        <v>78.033438372510076</v>
      </c>
      <c r="I1330" s="8">
        <v>88.590717775833966</v>
      </c>
      <c r="J1330" s="8">
        <v>98.313799788843397</v>
      </c>
      <c r="K1330" s="8">
        <v>104.14109842012599</v>
      </c>
      <c r="L1330" s="8">
        <v>104.41968532745976</v>
      </c>
      <c r="M1330" s="138" t="str">
        <f t="shared" si="20"/>
        <v>Bioénergies-Biomasse-Autres biomasses solides - bois de rebut, déchets et produits dérivés du bois, résidus de culture-TWh-S2</v>
      </c>
      <c r="N1330">
        <f>MATCH(M1330,'[1]Données Agriculture'!$M:$M,FALSE)</f>
        <v>644</v>
      </c>
      <c r="O1330" s="141"/>
      <c r="P1330" s="109"/>
      <c r="Q1330" s="109"/>
      <c r="R1330" s="109"/>
      <c r="S1330" s="109"/>
      <c r="T1330" s="109"/>
      <c r="U1330" s="109"/>
      <c r="V1330" s="109"/>
      <c r="W1330" s="109"/>
      <c r="X1330" s="109"/>
      <c r="Y1330" s="109"/>
      <c r="Z1330" s="109"/>
    </row>
    <row r="1331" spans="1:26" ht="14.25" hidden="1">
      <c r="A1331" s="110" t="s">
        <v>235</v>
      </c>
      <c r="B1331" s="110" t="s">
        <v>234</v>
      </c>
      <c r="C1331" s="151" t="s">
        <v>243</v>
      </c>
      <c r="D1331" s="176" t="s">
        <v>237</v>
      </c>
      <c r="E1331" s="6" t="s">
        <v>514</v>
      </c>
      <c r="F1331" s="8">
        <v>16.671428571428571</v>
      </c>
      <c r="G1331" s="8">
        <v>16.671428571428571</v>
      </c>
      <c r="H1331" s="8">
        <v>16.671428571428571</v>
      </c>
      <c r="I1331" s="8">
        <v>16.671428571428571</v>
      </c>
      <c r="J1331" s="8">
        <v>16.671428571428571</v>
      </c>
      <c r="K1331" s="8">
        <v>16.671428571428571</v>
      </c>
      <c r="L1331" s="8">
        <v>16.671428571428571</v>
      </c>
      <c r="M1331" s="138" t="str">
        <f t="shared" si="20"/>
        <v>Bioénergies-Biomasse-Autres produits dérivés du bois boues de papeterie, liqueurs noires…)-TWh-S2</v>
      </c>
      <c r="N1331">
        <f>MATCH(M1331,'[1]Données Agriculture'!$M:$M,FALSE)</f>
        <v>649</v>
      </c>
      <c r="O1331" s="141"/>
    </row>
    <row r="1332" spans="1:26" ht="14.25" hidden="1">
      <c r="A1332" s="110" t="s">
        <v>235</v>
      </c>
      <c r="B1332" s="110" t="s">
        <v>234</v>
      </c>
      <c r="C1332" s="151" t="s">
        <v>257</v>
      </c>
      <c r="D1332" s="176" t="s">
        <v>237</v>
      </c>
      <c r="E1332" s="6" t="s">
        <v>514</v>
      </c>
      <c r="F1332" s="8">
        <v>0</v>
      </c>
      <c r="G1332" s="8">
        <v>0</v>
      </c>
      <c r="H1332" s="8">
        <v>0</v>
      </c>
      <c r="I1332" s="8">
        <v>0</v>
      </c>
      <c r="J1332" s="8">
        <v>0</v>
      </c>
      <c r="K1332" s="8">
        <v>0</v>
      </c>
      <c r="L1332" s="8">
        <v>0</v>
      </c>
      <c r="M1332" s="138" t="str">
        <f t="shared" si="20"/>
        <v>Bioénergies-Biomasse-Biocarburants 2nde generation-TWh-S2</v>
      </c>
      <c r="N1332">
        <f>MATCH(M1332,'[1]Données Agriculture'!$M:$M,FALSE)</f>
        <v>653</v>
      </c>
      <c r="O1332" s="141"/>
      <c r="P1332" s="66"/>
    </row>
    <row r="1333" spans="1:26" ht="14.25" hidden="1">
      <c r="A1333" s="110" t="s">
        <v>235</v>
      </c>
      <c r="B1333" s="110" t="s">
        <v>234</v>
      </c>
      <c r="C1333" s="151" t="s">
        <v>256</v>
      </c>
      <c r="D1333" s="176" t="s">
        <v>237</v>
      </c>
      <c r="E1333" s="6" t="s">
        <v>514</v>
      </c>
      <c r="F1333" s="8">
        <v>27.038124886351298</v>
      </c>
      <c r="G1333" s="8">
        <v>26.208959872001163</v>
      </c>
      <c r="H1333" s="8">
        <v>23.943638924938007</v>
      </c>
      <c r="I1333" s="8">
        <v>20.84915296352472</v>
      </c>
      <c r="J1333" s="8">
        <v>17.754667002111432</v>
      </c>
      <c r="K1333" s="8">
        <v>15.489346055048282</v>
      </c>
      <c r="L1333" s="8">
        <v>14.660181040698141</v>
      </c>
      <c r="M1333" s="138" t="str">
        <f t="shared" si="20"/>
        <v>Bioénergies-Biomasse-Biodiesel-TWh-S2</v>
      </c>
      <c r="N1333">
        <f>MATCH(M1333,'[1]Données Agriculture'!$M:$M,FALSE)</f>
        <v>657</v>
      </c>
      <c r="O1333" s="141"/>
    </row>
    <row r="1334" spans="1:26" ht="14.25" hidden="1">
      <c r="A1334" s="110" t="s">
        <v>235</v>
      </c>
      <c r="B1334" s="110" t="s">
        <v>234</v>
      </c>
      <c r="C1334" s="151" t="s">
        <v>246</v>
      </c>
      <c r="D1334" s="176" t="s">
        <v>237</v>
      </c>
      <c r="E1334" s="6" t="s">
        <v>514</v>
      </c>
      <c r="F1334" s="8">
        <v>9.917040994117194</v>
      </c>
      <c r="G1334" s="8">
        <v>14.257056156073963</v>
      </c>
      <c r="H1334" s="8">
        <v>28.013372567894365</v>
      </c>
      <c r="I1334" s="8">
        <v>49.843004822265485</v>
      </c>
      <c r="J1334" s="8">
        <v>73.891155587733763</v>
      </c>
      <c r="K1334" s="8">
        <v>92.250919707640406</v>
      </c>
      <c r="L1334" s="8">
        <v>99.152085483727987</v>
      </c>
      <c r="M1334" s="138" t="str">
        <f t="shared" si="20"/>
        <v>Bioénergies-Biomasse-Biogaz-TWh-S2</v>
      </c>
      <c r="N1334">
        <f>MATCH(M1334,'[1]Données Agriculture'!$M:$M,FALSE)</f>
        <v>661</v>
      </c>
      <c r="O1334" s="141"/>
      <c r="P1334" s="109"/>
    </row>
    <row r="1335" spans="1:26" ht="14.25" hidden="1">
      <c r="A1335" s="110" t="s">
        <v>235</v>
      </c>
      <c r="B1335" s="110" t="s">
        <v>234</v>
      </c>
      <c r="C1335" s="151" t="s">
        <v>253</v>
      </c>
      <c r="D1335" s="176" t="s">
        <v>237</v>
      </c>
      <c r="E1335" s="6" t="s">
        <v>514</v>
      </c>
      <c r="F1335" s="8">
        <v>0</v>
      </c>
      <c r="G1335" s="8">
        <v>0</v>
      </c>
      <c r="H1335" s="8">
        <v>0</v>
      </c>
      <c r="I1335" s="8">
        <v>0</v>
      </c>
      <c r="J1335" s="8">
        <v>0</v>
      </c>
      <c r="K1335" s="8">
        <v>0</v>
      </c>
      <c r="L1335" s="8">
        <v>0</v>
      </c>
      <c r="M1335" s="138" t="str">
        <f t="shared" si="20"/>
        <v>Bioénergies-Biomasse-Biogaz d'algues-TWh-S2</v>
      </c>
      <c r="N1335">
        <f>MATCH(M1335,'[1]Données Agriculture'!$M:$M,FALSE)</f>
        <v>666</v>
      </c>
      <c r="O1335" s="141"/>
    </row>
    <row r="1336" spans="1:26" ht="14.25" hidden="1">
      <c r="A1336" s="110" t="s">
        <v>235</v>
      </c>
      <c r="B1336" s="110" t="s">
        <v>234</v>
      </c>
      <c r="C1336" s="151" t="s">
        <v>259</v>
      </c>
      <c r="D1336" s="176" t="s">
        <v>237</v>
      </c>
      <c r="E1336" s="6" t="s">
        <v>514</v>
      </c>
      <c r="F1336" s="8">
        <v>0</v>
      </c>
      <c r="G1336" s="8">
        <v>0</v>
      </c>
      <c r="H1336" s="8">
        <v>0</v>
      </c>
      <c r="I1336" s="8">
        <v>0</v>
      </c>
      <c r="J1336" s="8">
        <v>0</v>
      </c>
      <c r="K1336" s="8">
        <v>0</v>
      </c>
      <c r="L1336" s="8">
        <v>0</v>
      </c>
      <c r="M1336" s="138" t="str">
        <f t="shared" si="20"/>
        <v>Bioénergies-Biomasse-Biogazole d'algues-TWh-S2</v>
      </c>
      <c r="N1336">
        <f>MATCH(M1336,'[1]Données Agriculture'!$M:$M,FALSE)</f>
        <v>676</v>
      </c>
      <c r="O1336" s="141"/>
    </row>
    <row r="1337" spans="1:26" ht="14.25" hidden="1">
      <c r="A1337" s="110" t="s">
        <v>235</v>
      </c>
      <c r="B1337" s="110" t="s">
        <v>234</v>
      </c>
      <c r="C1337" s="151" t="s">
        <v>254</v>
      </c>
      <c r="D1337" s="176" t="s">
        <v>237</v>
      </c>
      <c r="E1337" s="6" t="s">
        <v>514</v>
      </c>
      <c r="F1337" s="8">
        <v>33.321803100046637</v>
      </c>
      <c r="G1337" s="8">
        <v>32.492638085696498</v>
      </c>
      <c r="H1337" s="8">
        <v>30.227317138633346</v>
      </c>
      <c r="I1337" s="8">
        <v>27.132831177220055</v>
      </c>
      <c r="J1337" s="8">
        <v>24.038345215806771</v>
      </c>
      <c r="K1337" s="8">
        <v>21.773024268743619</v>
      </c>
      <c r="L1337" s="8">
        <v>20.94385925439348</v>
      </c>
      <c r="M1337" s="138" t="str">
        <f t="shared" si="20"/>
        <v>Bioénergies-Biomasse-Biomasse liquide-TWh-S2</v>
      </c>
      <c r="N1337">
        <f>MATCH(M1337,'[1]Données Agriculture'!$M:$M,FALSE)</f>
        <v>681</v>
      </c>
      <c r="O1337" s="141"/>
      <c r="P1337" s="66"/>
      <c r="Q1337" s="66"/>
      <c r="R1337" s="66"/>
      <c r="S1337" s="66"/>
      <c r="T1337" s="66"/>
      <c r="U1337" s="66"/>
      <c r="V1337" s="66"/>
      <c r="W1337" s="66"/>
      <c r="X1337" s="66"/>
      <c r="Y1337" s="66"/>
      <c r="Z1337" s="66"/>
    </row>
    <row r="1338" spans="1:26" ht="14.25" hidden="1">
      <c r="A1338" s="110" t="s">
        <v>235</v>
      </c>
      <c r="B1338" s="110" t="s">
        <v>234</v>
      </c>
      <c r="C1338" s="151" t="s">
        <v>236</v>
      </c>
      <c r="D1338" s="176" t="s">
        <v>237</v>
      </c>
      <c r="E1338" s="6" t="s">
        <v>514</v>
      </c>
      <c r="F1338" s="8">
        <v>114.18038202616989</v>
      </c>
      <c r="G1338" s="8">
        <v>116.25934311592673</v>
      </c>
      <c r="H1338" s="8">
        <v>122.07494802444239</v>
      </c>
      <c r="I1338" s="8">
        <v>130.1906122378706</v>
      </c>
      <c r="J1338" s="8">
        <v>138.04492927677734</v>
      </c>
      <c r="K1338" s="8">
        <v>141.18317859776863</v>
      </c>
      <c r="L1338" s="8">
        <v>136.84715046666992</v>
      </c>
      <c r="M1338" s="138" t="str">
        <f t="shared" si="20"/>
        <v>Bioénergies-Biomasse-Bois - ressources primaires et produits connexes de scierie-TWh-S2</v>
      </c>
      <c r="N1338">
        <f>MATCH(M1338,'[1]Données Agriculture'!$M:$M,FALSE)</f>
        <v>686</v>
      </c>
      <c r="O1338" s="141"/>
    </row>
    <row r="1339" spans="1:26" ht="14.25" hidden="1">
      <c r="A1339" s="110" t="s">
        <v>235</v>
      </c>
      <c r="B1339" s="110" t="s">
        <v>234</v>
      </c>
      <c r="C1339" s="151" t="s">
        <v>240</v>
      </c>
      <c r="D1339" s="176" t="s">
        <v>237</v>
      </c>
      <c r="E1339" s="6" t="s">
        <v>514</v>
      </c>
      <c r="F1339" s="8">
        <v>50.796542960526502</v>
      </c>
      <c r="G1339" s="8">
        <v>48.862749717353466</v>
      </c>
      <c r="H1339" s="8">
        <v>44.17282739375532</v>
      </c>
      <c r="I1339" s="8">
        <v>39.302945808815636</v>
      </c>
      <c r="J1339" s="8">
        <v>36.651735615608573</v>
      </c>
      <c r="K1339" s="8">
        <v>35.777230603670006</v>
      </c>
      <c r="L1339" s="8">
        <v>35.453956805501129</v>
      </c>
      <c r="M1339" s="138" t="str">
        <f t="shared" si="20"/>
        <v>Bioénergies-Biomasse-Bois énergie issu de l'agroforesterie et des arbres hors forêt-TWh-S2</v>
      </c>
      <c r="N1339">
        <f>MATCH(M1339,'[1]Données Agriculture'!$M:$M,FALSE)</f>
        <v>696</v>
      </c>
      <c r="O1339" s="141"/>
      <c r="P1339" s="109"/>
      <c r="Q1339" s="109"/>
      <c r="R1339" s="109"/>
      <c r="S1339" s="109"/>
      <c r="T1339" s="109"/>
      <c r="U1339" s="109"/>
      <c r="V1339" s="109"/>
      <c r="W1339" s="109"/>
      <c r="X1339" s="109"/>
      <c r="Y1339" s="109"/>
      <c r="Z1339" s="109"/>
    </row>
    <row r="1340" spans="1:26" ht="14.25" hidden="1">
      <c r="A1340" s="110" t="s">
        <v>235</v>
      </c>
      <c r="B1340" s="110" t="s">
        <v>234</v>
      </c>
      <c r="C1340" s="151" t="s">
        <v>238</v>
      </c>
      <c r="D1340" s="176" t="s">
        <v>237</v>
      </c>
      <c r="E1340" s="6" t="s">
        <v>514</v>
      </c>
      <c r="F1340" s="8">
        <v>51.331328571428557</v>
      </c>
      <c r="G1340" s="8">
        <v>54.441961035645242</v>
      </c>
      <c r="H1340" s="8">
        <v>62.585702553473332</v>
      </c>
      <c r="I1340" s="8">
        <v>72.651920660696163</v>
      </c>
      <c r="J1340" s="8">
        <v>80.795662178524267</v>
      </c>
      <c r="K1340" s="8">
        <v>83.906294642740946</v>
      </c>
      <c r="L1340" s="8">
        <v>80.795662178524282</v>
      </c>
      <c r="M1340" s="138" t="str">
        <f t="shared" si="20"/>
        <v>Bioénergies-Biomasse-Bois énergie issu de la forêt-TWh-S2</v>
      </c>
      <c r="N1340">
        <f>MATCH(M1340,'[1]Données Agriculture'!$M:$M,FALSE)</f>
        <v>693</v>
      </c>
      <c r="O1340" s="141"/>
    </row>
    <row r="1341" spans="1:26" ht="14.25" hidden="1">
      <c r="A1341" s="110" t="s">
        <v>235</v>
      </c>
      <c r="B1341" s="110" t="s">
        <v>234</v>
      </c>
      <c r="C1341" s="151" t="s">
        <v>250</v>
      </c>
      <c r="D1341" s="176" t="s">
        <v>237</v>
      </c>
      <c r="E1341" s="6" t="s">
        <v>514</v>
      </c>
      <c r="F1341" s="8">
        <v>2.380079904114599</v>
      </c>
      <c r="G1341" s="8">
        <v>4.1461265308589947</v>
      </c>
      <c r="H1341" s="8">
        <v>10.944926201433365</v>
      </c>
      <c r="I1341" s="8">
        <v>24.555960304030542</v>
      </c>
      <c r="J1341" s="8">
        <v>42.612980108236421</v>
      </c>
      <c r="K1341" s="8">
        <v>58.303751182028186</v>
      </c>
      <c r="L1341" s="8">
        <v>64.515783510381269</v>
      </c>
      <c r="M1341" s="138" t="str">
        <f t="shared" si="20"/>
        <v>Bioénergies-Biomasse-Cultures intermédiaires méthanisées-TWh-S2</v>
      </c>
      <c r="N1341">
        <f>MATCH(M1341,'[1]Données Agriculture'!$M:$M,FALSE)</f>
        <v>700</v>
      </c>
      <c r="O1341" s="141"/>
      <c r="P1341" s="66"/>
    </row>
    <row r="1342" spans="1:26" ht="14.25" hidden="1">
      <c r="A1342" s="110" t="s">
        <v>235</v>
      </c>
      <c r="B1342" s="110" t="s">
        <v>234</v>
      </c>
      <c r="C1342" s="151" t="s">
        <v>247</v>
      </c>
      <c r="D1342" s="176" t="s">
        <v>237</v>
      </c>
      <c r="E1342" s="6" t="s">
        <v>514</v>
      </c>
      <c r="F1342" s="8">
        <v>0.24628357887563201</v>
      </c>
      <c r="G1342" s="8">
        <v>0.36666617589970402</v>
      </c>
      <c r="H1342" s="8">
        <v>0.69972919895074359</v>
      </c>
      <c r="I1342" s="8">
        <v>0.99775645633252941</v>
      </c>
      <c r="J1342" s="8">
        <v>0.95407130351821146</v>
      </c>
      <c r="K1342" s="8">
        <v>0.7791901594718037</v>
      </c>
      <c r="L1342" s="8">
        <v>0.71641727346023321</v>
      </c>
      <c r="M1342" s="138" t="str">
        <f t="shared" si="20"/>
        <v>Bioénergies-Biomasse-Déchets alimentaires-TWh-S2</v>
      </c>
      <c r="N1342">
        <f>MATCH(M1342,'[1]Données Agriculture'!$M:$M,FALSE)</f>
        <v>704</v>
      </c>
      <c r="O1342" s="141"/>
    </row>
    <row r="1343" spans="1:26" ht="14.25" hidden="1">
      <c r="A1343" s="110" t="s">
        <v>235</v>
      </c>
      <c r="B1343" s="110" t="s">
        <v>234</v>
      </c>
      <c r="C1343" s="151" t="s">
        <v>242</v>
      </c>
      <c r="D1343" s="176" t="s">
        <v>237</v>
      </c>
      <c r="E1343" s="6" t="s">
        <v>514</v>
      </c>
      <c r="F1343" s="8">
        <v>48.843592290351118</v>
      </c>
      <c r="G1343" s="8">
        <v>52.507519324505743</v>
      </c>
      <c r="H1343" s="8">
        <v>58.353215320223526</v>
      </c>
      <c r="I1343" s="8">
        <v>65.068925761210934</v>
      </c>
      <c r="J1343" s="8">
        <v>70.766119825447035</v>
      </c>
      <c r="K1343" s="8">
        <v>73.651588115633828</v>
      </c>
      <c r="L1343" s="8">
        <v>72.843166471908148</v>
      </c>
      <c r="M1343" s="138" t="str">
        <f t="shared" si="20"/>
        <v>Bioénergies-Biomasse-Déchets de bois (2nde transformation, bois de rebut, emballages, déconstruction)-TWh-S2</v>
      </c>
      <c r="N1343">
        <f>MATCH(M1343,'[1]Données Agriculture'!$M:$M,FALSE)</f>
        <v>709</v>
      </c>
      <c r="O1343" s="141"/>
    </row>
    <row r="1344" spans="1:26" ht="14.25" hidden="1">
      <c r="A1344" s="110" t="s">
        <v>235</v>
      </c>
      <c r="B1344" s="110" t="s">
        <v>234</v>
      </c>
      <c r="C1344" s="151" t="s">
        <v>248</v>
      </c>
      <c r="D1344" s="176" t="s">
        <v>237</v>
      </c>
      <c r="E1344" s="6" t="s">
        <v>514</v>
      </c>
      <c r="F1344" s="8">
        <v>4.9278708076932487</v>
      </c>
      <c r="G1344" s="8">
        <v>6.5858782920923264</v>
      </c>
      <c r="H1344" s="8">
        <v>10.506603558060565</v>
      </c>
      <c r="I1344" s="8">
        <v>14.500167497384368</v>
      </c>
      <c r="J1344" s="8">
        <v>17.044956260912084</v>
      </c>
      <c r="K1344" s="8">
        <v>18.068131175288158</v>
      </c>
      <c r="L1344" s="8">
        <v>18.277363483891147</v>
      </c>
      <c r="M1344" s="138" t="str">
        <f t="shared" si="20"/>
        <v>Bioénergies-Biomasse-Déjections d'élevage méthanisées-TWh-S2</v>
      </c>
      <c r="N1344">
        <f>MATCH(M1344,'[1]Données Agriculture'!$M:$M,FALSE)</f>
        <v>713</v>
      </c>
      <c r="O1344" s="141"/>
    </row>
    <row r="1345" spans="1:26" ht="14.25" hidden="1">
      <c r="A1345" s="110" t="s">
        <v>235</v>
      </c>
      <c r="B1345" s="110" t="s">
        <v>234</v>
      </c>
      <c r="C1345" s="151" t="s">
        <v>255</v>
      </c>
      <c r="D1345" s="176" t="s">
        <v>237</v>
      </c>
      <c r="E1345" s="6" t="s">
        <v>514</v>
      </c>
      <c r="F1345" s="8">
        <v>6.2836782136953371</v>
      </c>
      <c r="G1345" s="8">
        <v>6.2836782136953371</v>
      </c>
      <c r="H1345" s="8">
        <v>6.2836782136953371</v>
      </c>
      <c r="I1345" s="8">
        <v>6.2836782136953371</v>
      </c>
      <c r="J1345" s="8">
        <v>6.2836782136953371</v>
      </c>
      <c r="K1345" s="8">
        <v>6.2836782136953371</v>
      </c>
      <c r="L1345" s="8">
        <v>6.2836782136953371</v>
      </c>
      <c r="M1345" s="138" t="str">
        <f t="shared" si="20"/>
        <v>Bioénergies-Biomasse-Ethanol-TWh-S2</v>
      </c>
      <c r="N1345">
        <f>MATCH(M1345,'[1]Données Agriculture'!$M:$M,FALSE)</f>
        <v>717</v>
      </c>
      <c r="O1345" s="141"/>
    </row>
    <row r="1346" spans="1:26" ht="14.25" hidden="1">
      <c r="A1346" s="110" t="s">
        <v>235</v>
      </c>
      <c r="B1346" s="110" t="s">
        <v>234</v>
      </c>
      <c r="C1346" s="151" t="s">
        <v>258</v>
      </c>
      <c r="D1346" s="176" t="s">
        <v>237</v>
      </c>
      <c r="E1346" s="6" t="s">
        <v>514</v>
      </c>
      <c r="F1346" s="8">
        <v>0</v>
      </c>
      <c r="G1346" s="8">
        <v>0</v>
      </c>
      <c r="H1346" s="8">
        <v>0</v>
      </c>
      <c r="I1346" s="8">
        <v>0</v>
      </c>
      <c r="J1346" s="8">
        <v>0</v>
      </c>
      <c r="K1346" s="8">
        <v>0</v>
      </c>
      <c r="L1346" s="8">
        <v>0</v>
      </c>
      <c r="M1346" s="138" t="str">
        <f t="shared" ref="M1346:M1409" si="21">A1346&amp;"-"&amp;B1346&amp;"-"&amp;C1346&amp;"-"&amp;D1346&amp;"-"&amp;E1346</f>
        <v>Bioénergies-Biomasse-Ethanol d'algues-TWh-S2</v>
      </c>
      <c r="N1346">
        <f>MATCH(M1346,'[1]Données Agriculture'!$M:$M,FALSE)</f>
        <v>721</v>
      </c>
      <c r="O1346" s="141"/>
      <c r="P1346" s="66"/>
      <c r="Q1346" s="66"/>
      <c r="R1346" s="66"/>
      <c r="S1346" s="66"/>
      <c r="T1346" s="66"/>
      <c r="U1346" s="66"/>
      <c r="V1346" s="66"/>
      <c r="W1346" s="66"/>
      <c r="X1346" s="66"/>
      <c r="Y1346" s="66"/>
      <c r="Z1346" s="66"/>
    </row>
    <row r="1347" spans="1:26" ht="14.25" hidden="1">
      <c r="A1347" s="110" t="s">
        <v>235</v>
      </c>
      <c r="B1347" s="110" t="s">
        <v>234</v>
      </c>
      <c r="C1347" s="151" t="s">
        <v>251</v>
      </c>
      <c r="D1347" s="176" t="s">
        <v>237</v>
      </c>
      <c r="E1347" s="6" t="s">
        <v>514</v>
      </c>
      <c r="F1347" s="8">
        <v>1.2860083813169561</v>
      </c>
      <c r="G1347" s="8">
        <v>1.6067975592857764</v>
      </c>
      <c r="H1347" s="8">
        <v>2.5003551403795807</v>
      </c>
      <c r="I1347" s="8">
        <v>3.6363652172904497</v>
      </c>
      <c r="J1347" s="8">
        <v>4.3113227712386495</v>
      </c>
      <c r="K1347" s="8">
        <v>4.1513922419739266</v>
      </c>
      <c r="L1347" s="8">
        <v>3.9834283715257559</v>
      </c>
      <c r="M1347" s="138" t="str">
        <f t="shared" si="21"/>
        <v>Bioénergies-Biomasse-Herbe et cultures fourragères méthanisées-TWh-S2</v>
      </c>
      <c r="N1347">
        <f>MATCH(M1347,'[1]Données Agriculture'!$M:$M,FALSE)</f>
        <v>725</v>
      </c>
      <c r="O1347" s="141"/>
    </row>
    <row r="1348" spans="1:26" ht="14.25" hidden="1">
      <c r="A1348" s="110" t="s">
        <v>235</v>
      </c>
      <c r="B1348" s="110" t="s">
        <v>234</v>
      </c>
      <c r="C1348" s="151" t="s">
        <v>239</v>
      </c>
      <c r="D1348" s="176" t="s">
        <v>237</v>
      </c>
      <c r="E1348" s="6" t="s">
        <v>514</v>
      </c>
      <c r="F1348" s="8">
        <v>12.052510494214827</v>
      </c>
      <c r="G1348" s="8">
        <v>12.954632362928024</v>
      </c>
      <c r="H1348" s="8">
        <v>15.316418077213738</v>
      </c>
      <c r="I1348" s="8">
        <v>18.235745768358775</v>
      </c>
      <c r="J1348" s="8">
        <v>20.597531482644502</v>
      </c>
      <c r="K1348" s="8">
        <v>21.499653351357697</v>
      </c>
      <c r="L1348" s="8">
        <v>20.597531482644502</v>
      </c>
      <c r="M1348" s="138" t="str">
        <f t="shared" si="21"/>
        <v>Bioénergies-Biomasse-Produits connexes de scierie énergie-TWh-S2</v>
      </c>
      <c r="N1348">
        <f>MATCH(M1348,'[1]Données Agriculture'!$M:$M,FALSE)</f>
        <v>730</v>
      </c>
      <c r="O1348" s="141"/>
      <c r="P1348" s="66"/>
    </row>
    <row r="1349" spans="1:26" ht="14.25" hidden="1">
      <c r="A1349" s="110" t="s">
        <v>235</v>
      </c>
      <c r="B1349" s="110" t="s">
        <v>234</v>
      </c>
      <c r="C1349" s="151" t="s">
        <v>245</v>
      </c>
      <c r="D1349" s="176" t="s">
        <v>237</v>
      </c>
      <c r="E1349" s="6" t="s">
        <v>514</v>
      </c>
      <c r="F1349" s="8">
        <v>0</v>
      </c>
      <c r="G1349" s="8">
        <v>6.6503001108638798E-2</v>
      </c>
      <c r="H1349" s="8">
        <v>0.42512137120220067</v>
      </c>
      <c r="I1349" s="8">
        <v>1.1272380372695598</v>
      </c>
      <c r="J1349" s="8">
        <v>1.9856814889558569</v>
      </c>
      <c r="K1349" s="8">
        <v>2.6955119261942095</v>
      </c>
      <c r="L1349" s="8">
        <v>2.981018056824607</v>
      </c>
      <c r="M1349" s="138" t="str">
        <f t="shared" si="21"/>
        <v>Bioénergies-Biomasse-Résidus de culture biocarburants 2G-TWh-S2</v>
      </c>
      <c r="N1349">
        <f>MATCH(M1349,'[1]Données Agriculture'!$M:$M,FALSE)</f>
        <v>735</v>
      </c>
      <c r="O1349" s="141"/>
    </row>
    <row r="1350" spans="1:26" ht="14.25" hidden="1">
      <c r="A1350" s="110" t="s">
        <v>235</v>
      </c>
      <c r="B1350" s="110" t="s">
        <v>234</v>
      </c>
      <c r="C1350" s="151" t="s">
        <v>249</v>
      </c>
      <c r="D1350" s="176" t="s">
        <v>237</v>
      </c>
      <c r="E1350" s="6" t="s">
        <v>514</v>
      </c>
      <c r="F1350" s="8">
        <v>1.076798322116759</v>
      </c>
      <c r="G1350" s="8">
        <v>1.5515875979371612</v>
      </c>
      <c r="H1350" s="8">
        <v>3.3617584690701121</v>
      </c>
      <c r="I1350" s="8">
        <v>6.1527553472276031</v>
      </c>
      <c r="J1350" s="8">
        <v>8.9678251438283993</v>
      </c>
      <c r="K1350" s="8">
        <v>10.94845494887833</v>
      </c>
      <c r="L1350" s="8">
        <v>11.659092844469573</v>
      </c>
      <c r="M1350" s="138" t="str">
        <f t="shared" si="21"/>
        <v>Bioénergies-Biomasse-Résidus de culture méthanisés-TWh-S2</v>
      </c>
      <c r="N1350">
        <f>MATCH(M1350,'[1]Données Agriculture'!$M:$M,FALSE)</f>
        <v>739</v>
      </c>
      <c r="O1350" s="141"/>
      <c r="P1350" s="109"/>
    </row>
    <row r="1351" spans="1:26" ht="14.25" hidden="1">
      <c r="A1351" s="110" t="s">
        <v>235</v>
      </c>
      <c r="B1351" s="110" t="s">
        <v>234</v>
      </c>
      <c r="C1351" s="151" t="s">
        <v>244</v>
      </c>
      <c r="D1351" s="176" t="s">
        <v>237</v>
      </c>
      <c r="E1351" s="6" t="s">
        <v>514</v>
      </c>
      <c r="F1351" s="8">
        <v>0</v>
      </c>
      <c r="G1351" s="8">
        <v>0.54159973980124587</v>
      </c>
      <c r="H1351" s="8">
        <v>2.5836731096557983</v>
      </c>
      <c r="I1351" s="8">
        <v>5.7231254059249101</v>
      </c>
      <c r="J1351" s="8">
        <v>8.8905699030119294</v>
      </c>
      <c r="K1351" s="8">
        <v>11.122569806869384</v>
      </c>
      <c r="L1351" s="8">
        <v>11.924072227298428</v>
      </c>
      <c r="M1351" s="138" t="str">
        <f t="shared" si="21"/>
        <v>Bioénergies-Biomasse-Résidus de culture usage combustion-TWh-S2</v>
      </c>
      <c r="N1351">
        <f>MATCH(M1351,'[1]Données Agriculture'!$M:$M,FALSE)</f>
        <v>744</v>
      </c>
      <c r="O1351" s="141"/>
    </row>
    <row r="1352" spans="1:26" ht="14.25" hidden="1">
      <c r="A1352" s="110" t="s">
        <v>235</v>
      </c>
      <c r="B1352" s="110" t="s">
        <v>234</v>
      </c>
      <c r="C1352" s="151" t="s">
        <v>260</v>
      </c>
      <c r="D1352" s="176" t="s">
        <v>237</v>
      </c>
      <c r="E1352" s="6" t="s">
        <v>514</v>
      </c>
      <c r="F1352" s="8">
        <v>222.93424698211339</v>
      </c>
      <c r="G1352" s="8">
        <v>232.79608799454138</v>
      </c>
      <c r="H1352" s="8">
        <v>258.34907610348017</v>
      </c>
      <c r="I1352" s="8">
        <v>295.7571660131901</v>
      </c>
      <c r="J1352" s="8">
        <v>334.28822986916128</v>
      </c>
      <c r="K1352" s="8">
        <v>359.34822099427862</v>
      </c>
      <c r="L1352" s="8">
        <v>361.36278053225118</v>
      </c>
      <c r="M1352" s="138" t="str">
        <f t="shared" si="21"/>
        <v>Bioénergies-Biomasse-TOTAL BIOENERGIES-TWh-S2</v>
      </c>
      <c r="N1352">
        <f>MATCH(M1352,'[1]Données Agriculture'!$M:$M,FALSE)</f>
        <v>749</v>
      </c>
      <c r="O1352" s="141"/>
    </row>
    <row r="1353" spans="1:26" ht="14.25" hidden="1">
      <c r="A1353" s="110" t="s">
        <v>235</v>
      </c>
      <c r="B1353" s="110" t="s">
        <v>234</v>
      </c>
      <c r="C1353" s="151" t="s">
        <v>261</v>
      </c>
      <c r="D1353" s="176" t="s">
        <v>237</v>
      </c>
      <c r="E1353" s="6" t="s">
        <v>514</v>
      </c>
      <c r="F1353" s="108">
        <v>147.50218512621655</v>
      </c>
      <c r="G1353" s="108">
        <v>148.75198120162321</v>
      </c>
      <c r="H1353" s="108">
        <v>152.30226516307573</v>
      </c>
      <c r="I1353" s="108">
        <v>157.32344341509065</v>
      </c>
      <c r="J1353" s="108">
        <v>162.08327449258411</v>
      </c>
      <c r="K1353" s="108">
        <v>162.95620286651226</v>
      </c>
      <c r="L1353" s="108">
        <v>157.7910097210634</v>
      </c>
      <c r="M1353" s="138" t="str">
        <f t="shared" si="21"/>
        <v>Bioénergies-Biomasse-Total hors forêt et produits dérivés du bois-TWh-S2</v>
      </c>
      <c r="N1353">
        <f>MATCH(M1353,'[1]Données Agriculture'!$M:$M,FALSE)</f>
        <v>754</v>
      </c>
      <c r="O1353" s="141"/>
      <c r="P1353" s="109"/>
      <c r="Q1353" s="109"/>
      <c r="R1353" s="109"/>
      <c r="S1353" s="109"/>
      <c r="T1353" s="109"/>
      <c r="U1353" s="109"/>
      <c r="V1353" s="109"/>
      <c r="W1353" s="109"/>
      <c r="X1353" s="109"/>
      <c r="Y1353" s="109"/>
      <c r="Z1353" s="109"/>
    </row>
    <row r="1354" spans="1:26" ht="14.25" hidden="1">
      <c r="A1354" s="110" t="s">
        <v>455</v>
      </c>
      <c r="B1354" s="110"/>
      <c r="C1354" s="147" t="s">
        <v>496</v>
      </c>
      <c r="D1354" s="174" t="s">
        <v>271</v>
      </c>
      <c r="E1354" s="6" t="s">
        <v>514</v>
      </c>
      <c r="F1354" s="36">
        <v>3388.8587349321278</v>
      </c>
      <c r="G1354" s="36">
        <v>3388.8587349321278</v>
      </c>
      <c r="H1354" s="36">
        <v>3388.8587349321278</v>
      </c>
      <c r="I1354" s="36">
        <v>3388.8587349321278</v>
      </c>
      <c r="J1354" s="36">
        <v>3388.8587349321278</v>
      </c>
      <c r="K1354" s="36">
        <v>3388.8587349321278</v>
      </c>
      <c r="L1354" s="36">
        <v>3388.8587349321278</v>
      </c>
      <c r="M1354" s="138" t="str">
        <f t="shared" si="21"/>
        <v>Changement d'usage des terres--Autres surfaces_reste_Autres surfaces-kha-S2</v>
      </c>
      <c r="N1354">
        <f>MATCH(M1354,'[1]Données Agriculture'!$M:$M,FALSE)</f>
        <v>764</v>
      </c>
      <c r="O1354" s="141"/>
    </row>
    <row r="1355" spans="1:26" ht="14.25" hidden="1">
      <c r="A1355" s="110" t="s">
        <v>455</v>
      </c>
      <c r="B1355" s="110"/>
      <c r="C1355" s="147" t="s">
        <v>491</v>
      </c>
      <c r="D1355" s="174" t="s">
        <v>271</v>
      </c>
      <c r="E1355" s="6" t="s">
        <v>514</v>
      </c>
      <c r="F1355" s="36">
        <v>0</v>
      </c>
      <c r="G1355" s="36">
        <v>10.217703894240525</v>
      </c>
      <c r="H1355" s="36">
        <v>38.132990070000027</v>
      </c>
      <c r="I1355" s="36">
        <v>76.265980140000039</v>
      </c>
      <c r="J1355" s="36">
        <v>114.39897021000009</v>
      </c>
      <c r="K1355" s="36">
        <v>142.31425638575962</v>
      </c>
      <c r="L1355" s="36">
        <v>152.53196028000013</v>
      </c>
      <c r="M1355" s="138" t="str">
        <f t="shared" si="21"/>
        <v>Changement d'usage des terres--Autres surfaces_vers_Forêt-kha-S2</v>
      </c>
      <c r="N1355">
        <f>MATCH(M1355,'[1]Données Agriculture'!$M:$M,FALSE)</f>
        <v>769</v>
      </c>
      <c r="O1355" s="141"/>
    </row>
    <row r="1356" spans="1:26" ht="14.25" hidden="1">
      <c r="A1356" s="110" t="s">
        <v>455</v>
      </c>
      <c r="B1356" s="110"/>
      <c r="C1356" s="147" t="s">
        <v>492</v>
      </c>
      <c r="D1356" s="174" t="s">
        <v>271</v>
      </c>
      <c r="E1356" s="6" t="s">
        <v>514</v>
      </c>
      <c r="F1356" s="36">
        <v>0</v>
      </c>
      <c r="G1356" s="36">
        <v>1.4596719848915041</v>
      </c>
      <c r="H1356" s="36">
        <v>5.4475700100000051</v>
      </c>
      <c r="I1356" s="36">
        <v>10.895140020000008</v>
      </c>
      <c r="J1356" s="36">
        <v>16.342710030000017</v>
      </c>
      <c r="K1356" s="36">
        <v>20.33060805510852</v>
      </c>
      <c r="L1356" s="36">
        <v>21.790280040000024</v>
      </c>
      <c r="M1356" s="138" t="str">
        <f t="shared" si="21"/>
        <v>Changement d'usage des terres--Autres surfaces_vers_Prairies productives-kha-S2</v>
      </c>
      <c r="N1356">
        <f>MATCH(M1356,'[1]Données Agriculture'!$M:$M,FALSE)</f>
        <v>774</v>
      </c>
      <c r="O1356" s="141"/>
      <c r="P1356" s="66"/>
      <c r="Q1356" s="66"/>
      <c r="R1356" s="66"/>
      <c r="S1356" s="66"/>
      <c r="T1356" s="66"/>
      <c r="U1356" s="66"/>
      <c r="V1356" s="66"/>
      <c r="W1356" s="66"/>
      <c r="X1356" s="66"/>
      <c r="Y1356" s="66"/>
      <c r="Z1356" s="66"/>
    </row>
    <row r="1357" spans="1:26" ht="14.25" hidden="1">
      <c r="A1357" s="110" t="s">
        <v>455</v>
      </c>
      <c r="B1357" s="110"/>
      <c r="C1357" s="147" t="s">
        <v>493</v>
      </c>
      <c r="D1357" s="174" t="s">
        <v>271</v>
      </c>
      <c r="E1357" s="6" t="s">
        <v>514</v>
      </c>
      <c r="F1357" s="36">
        <v>0</v>
      </c>
      <c r="G1357" s="36">
        <v>1.4596719848915041</v>
      </c>
      <c r="H1357" s="36">
        <v>5.4475700100000051</v>
      </c>
      <c r="I1357" s="36">
        <v>10.895140020000008</v>
      </c>
      <c r="J1357" s="36">
        <v>16.342710030000017</v>
      </c>
      <c r="K1357" s="36">
        <v>20.33060805510852</v>
      </c>
      <c r="L1357" s="36">
        <v>21.790280040000024</v>
      </c>
      <c r="M1357" s="138" t="str">
        <f t="shared" si="21"/>
        <v>Changement d'usage des terres--Autres surfaces_vers_STH peu productives-kha-S2</v>
      </c>
      <c r="N1357">
        <f>MATCH(M1357,'[1]Données Agriculture'!$M:$M,FALSE)</f>
        <v>779</v>
      </c>
      <c r="O1357" s="141"/>
    </row>
    <row r="1358" spans="1:26" ht="14.25" hidden="1">
      <c r="A1358" s="110" t="s">
        <v>455</v>
      </c>
      <c r="B1358" s="110"/>
      <c r="C1358" s="147" t="s">
        <v>494</v>
      </c>
      <c r="D1358" s="174" t="s">
        <v>271</v>
      </c>
      <c r="E1358" s="6" t="s">
        <v>514</v>
      </c>
      <c r="F1358" s="36">
        <v>0</v>
      </c>
      <c r="G1358" s="36">
        <v>1.4596719848915041</v>
      </c>
      <c r="H1358" s="36">
        <v>5.4475700100000051</v>
      </c>
      <c r="I1358" s="36">
        <v>10.895140020000008</v>
      </c>
      <c r="J1358" s="36">
        <v>16.342710030000017</v>
      </c>
      <c r="K1358" s="36">
        <v>20.33060805510852</v>
      </c>
      <c r="L1358" s="36">
        <v>21.790280040000024</v>
      </c>
      <c r="M1358" s="138" t="str">
        <f t="shared" si="21"/>
        <v>Changement d'usage des terres--Autres surfaces_vers_Surfaces arables-kha-S2</v>
      </c>
      <c r="N1358">
        <f>MATCH(M1358,'[1]Données Agriculture'!$M:$M,FALSE)</f>
        <v>784</v>
      </c>
      <c r="O1358" s="141"/>
      <c r="P1358" s="66"/>
    </row>
    <row r="1359" spans="1:26" ht="14.25" hidden="1">
      <c r="A1359" s="110" t="s">
        <v>455</v>
      </c>
      <c r="B1359" s="110"/>
      <c r="C1359" s="147" t="s">
        <v>495</v>
      </c>
      <c r="D1359" s="174" t="s">
        <v>271</v>
      </c>
      <c r="E1359" s="6" t="s">
        <v>514</v>
      </c>
      <c r="F1359" s="36">
        <v>0</v>
      </c>
      <c r="G1359" s="36">
        <v>1.6714539776141244</v>
      </c>
      <c r="H1359" s="36">
        <v>6.2379511669690064</v>
      </c>
      <c r="I1359" s="36">
        <v>12.475902333938013</v>
      </c>
      <c r="J1359" s="36">
        <v>18.713853500907021</v>
      </c>
      <c r="K1359" s="36">
        <v>23.280350690261908</v>
      </c>
      <c r="L1359" s="36">
        <v>24.951804667876033</v>
      </c>
      <c r="M1359" s="138" t="str">
        <f t="shared" si="21"/>
        <v>Changement d'usage des terres--Autres surfaces_vers_Surfaces artificialisées-kha-S2</v>
      </c>
      <c r="N1359">
        <f>MATCH(M1359,'[1]Données Agriculture'!$M:$M,FALSE)</f>
        <v>789</v>
      </c>
      <c r="O1359" s="141"/>
      <c r="P1359" s="109"/>
    </row>
    <row r="1360" spans="1:26" ht="14.25" hidden="1">
      <c r="A1360" s="110" t="s">
        <v>455</v>
      </c>
      <c r="B1360" s="110"/>
      <c r="C1360" s="147" t="s">
        <v>497</v>
      </c>
      <c r="D1360" s="174" t="s">
        <v>271</v>
      </c>
      <c r="E1360" s="6" t="s">
        <v>514</v>
      </c>
      <c r="F1360" s="36">
        <v>0</v>
      </c>
      <c r="G1360" s="36">
        <v>0</v>
      </c>
      <c r="H1360" s="36">
        <v>0</v>
      </c>
      <c r="I1360" s="36">
        <v>0</v>
      </c>
      <c r="J1360" s="36">
        <v>0</v>
      </c>
      <c r="K1360" s="36">
        <v>0</v>
      </c>
      <c r="L1360" s="36">
        <v>0</v>
      </c>
      <c r="M1360" s="138" t="str">
        <f t="shared" si="21"/>
        <v>Changement d'usage des terres--Autres surfaces_vers_Vignes-kha-S2</v>
      </c>
      <c r="N1360">
        <f>MATCH(M1360,'[1]Données Agriculture'!$M:$M,FALSE)</f>
        <v>794</v>
      </c>
      <c r="O1360" s="141"/>
    </row>
    <row r="1361" spans="1:26" ht="14.25" hidden="1">
      <c r="A1361" s="110" t="s">
        <v>455</v>
      </c>
      <c r="B1361" s="110"/>
      <c r="C1361" s="147" t="s">
        <v>456</v>
      </c>
      <c r="D1361" s="174" t="s">
        <v>271</v>
      </c>
      <c r="E1361" s="6" t="s">
        <v>514</v>
      </c>
      <c r="F1361" s="36">
        <v>17211.905178901743</v>
      </c>
      <c r="G1361" s="36">
        <v>17211.905178901743</v>
      </c>
      <c r="H1361" s="36">
        <v>17211.905178901743</v>
      </c>
      <c r="I1361" s="36">
        <v>17211.905178901743</v>
      </c>
      <c r="J1361" s="36">
        <v>17211.905178901743</v>
      </c>
      <c r="K1361" s="36">
        <v>17211.905178901743</v>
      </c>
      <c r="L1361" s="36">
        <v>17211.905178901743</v>
      </c>
      <c r="M1361" s="138" t="str">
        <f t="shared" si="21"/>
        <v>Changement d'usage des terres--Forêt_reste_Forêt-kha-S2</v>
      </c>
      <c r="N1361">
        <f>MATCH(M1361,'[1]Données Agriculture'!$M:$M,FALSE)</f>
        <v>799</v>
      </c>
      <c r="O1361" s="141"/>
    </row>
    <row r="1362" spans="1:26" ht="14.25" hidden="1">
      <c r="A1362" s="110" t="s">
        <v>455</v>
      </c>
      <c r="B1362" s="110"/>
      <c r="C1362" s="147" t="s">
        <v>461</v>
      </c>
      <c r="D1362" s="174" t="s">
        <v>271</v>
      </c>
      <c r="E1362" s="6" t="s">
        <v>514</v>
      </c>
      <c r="F1362" s="36">
        <v>0</v>
      </c>
      <c r="G1362" s="36">
        <v>2.3431450054926954</v>
      </c>
      <c r="H1362" s="36">
        <v>8.7447362099999975</v>
      </c>
      <c r="I1362" s="36">
        <v>17.489472419999991</v>
      </c>
      <c r="J1362" s="36">
        <v>26.234208629999994</v>
      </c>
      <c r="K1362" s="36">
        <v>32.635799834507303</v>
      </c>
      <c r="L1362" s="36">
        <v>34.978944839999997</v>
      </c>
      <c r="M1362" s="138" t="str">
        <f t="shared" si="21"/>
        <v>Changement d'usage des terres--Forêt_vers_Autres surfaces-kha-S2</v>
      </c>
      <c r="N1362">
        <f>MATCH(M1362,'[1]Données Agriculture'!$M:$M,FALSE)</f>
        <v>804</v>
      </c>
      <c r="O1362" s="141"/>
      <c r="P1362" s="66"/>
      <c r="Q1362" s="66"/>
      <c r="R1362" s="66"/>
      <c r="S1362" s="66"/>
      <c r="T1362" s="66"/>
      <c r="U1362" s="66"/>
      <c r="V1362" s="66"/>
      <c r="W1362" s="66"/>
      <c r="X1362" s="66"/>
      <c r="Y1362" s="66"/>
      <c r="Z1362" s="66"/>
    </row>
    <row r="1363" spans="1:26" ht="14.25" hidden="1">
      <c r="A1363" s="110" t="s">
        <v>455</v>
      </c>
      <c r="B1363" s="110"/>
      <c r="C1363" s="147" t="s">
        <v>457</v>
      </c>
      <c r="D1363" s="174" t="s">
        <v>271</v>
      </c>
      <c r="E1363" s="6" t="s">
        <v>514</v>
      </c>
      <c r="F1363" s="36">
        <v>0</v>
      </c>
      <c r="G1363" s="36">
        <v>3.5147175082390429</v>
      </c>
      <c r="H1363" s="36">
        <v>13.117104314999995</v>
      </c>
      <c r="I1363" s="36">
        <v>26.234208629999991</v>
      </c>
      <c r="J1363" s="36">
        <v>39.351312944999989</v>
      </c>
      <c r="K1363" s="36">
        <v>48.953699751760958</v>
      </c>
      <c r="L1363" s="36">
        <v>52.468417259999995</v>
      </c>
      <c r="M1363" s="138" t="str">
        <f t="shared" si="21"/>
        <v>Changement d'usage des terres--Forêt_vers_Prairies productives-kha-S2</v>
      </c>
      <c r="N1363">
        <f>MATCH(M1363,'[1]Données Agriculture'!$M:$M,FALSE)</f>
        <v>809</v>
      </c>
      <c r="O1363" s="141"/>
    </row>
    <row r="1364" spans="1:26" ht="14.25" hidden="1">
      <c r="A1364" s="110" t="s">
        <v>455</v>
      </c>
      <c r="B1364" s="110"/>
      <c r="C1364" s="147" t="s">
        <v>458</v>
      </c>
      <c r="D1364" s="174" t="s">
        <v>271</v>
      </c>
      <c r="E1364" s="6" t="s">
        <v>514</v>
      </c>
      <c r="F1364" s="36">
        <v>0</v>
      </c>
      <c r="G1364" s="36">
        <v>1.7573587541195215</v>
      </c>
      <c r="H1364" s="36">
        <v>6.5585521574999976</v>
      </c>
      <c r="I1364" s="36">
        <v>13.117104314999995</v>
      </c>
      <c r="J1364" s="36">
        <v>19.675656472499995</v>
      </c>
      <c r="K1364" s="36">
        <v>24.476849875880479</v>
      </c>
      <c r="L1364" s="36">
        <v>26.234208629999998</v>
      </c>
      <c r="M1364" s="138" t="str">
        <f t="shared" si="21"/>
        <v>Changement d'usage des terres--Forêt_vers_STH peu productives-kha-S2</v>
      </c>
      <c r="N1364">
        <f>MATCH(M1364,'[1]Données Agriculture'!$M:$M,FALSE)</f>
        <v>814</v>
      </c>
      <c r="O1364" s="141"/>
    </row>
    <row r="1365" spans="1:26" ht="14.25" hidden="1">
      <c r="A1365" s="110" t="s">
        <v>455</v>
      </c>
      <c r="B1365" s="110"/>
      <c r="C1365" s="147" t="s">
        <v>459</v>
      </c>
      <c r="D1365" s="174" t="s">
        <v>271</v>
      </c>
      <c r="E1365" s="6" t="s">
        <v>514</v>
      </c>
      <c r="F1365" s="36">
        <v>0</v>
      </c>
      <c r="G1365" s="36">
        <v>2.9289312568658694</v>
      </c>
      <c r="H1365" s="36">
        <v>10.930920262499997</v>
      </c>
      <c r="I1365" s="36">
        <v>21.861840524999991</v>
      </c>
      <c r="J1365" s="36">
        <v>32.792760787499994</v>
      </c>
      <c r="K1365" s="36">
        <v>40.79474979313413</v>
      </c>
      <c r="L1365" s="36">
        <v>43.723681049999996</v>
      </c>
      <c r="M1365" s="138" t="str">
        <f t="shared" si="21"/>
        <v>Changement d'usage des terres--Forêt_vers_Surfaces arables-kha-S2</v>
      </c>
      <c r="N1365">
        <f>MATCH(M1365,'[1]Données Agriculture'!$M:$M,FALSE)</f>
        <v>819</v>
      </c>
      <c r="O1365" s="141"/>
      <c r="P1365" s="109"/>
      <c r="Q1365" s="109"/>
      <c r="R1365" s="109"/>
      <c r="S1365" s="109"/>
      <c r="T1365" s="109"/>
      <c r="U1365" s="109"/>
      <c r="V1365" s="109"/>
      <c r="W1365" s="109"/>
      <c r="X1365" s="109"/>
      <c r="Y1365" s="109"/>
      <c r="Z1365" s="109"/>
    </row>
    <row r="1366" spans="1:26" ht="14.25" hidden="1">
      <c r="A1366" s="110" t="s">
        <v>455</v>
      </c>
      <c r="B1366" s="110"/>
      <c r="C1366" s="147" t="s">
        <v>460</v>
      </c>
      <c r="D1366" s="174" t="s">
        <v>271</v>
      </c>
      <c r="E1366" s="6" t="s">
        <v>514</v>
      </c>
      <c r="F1366" s="36">
        <v>0</v>
      </c>
      <c r="G1366" s="36">
        <v>8.0493269996859098</v>
      </c>
      <c r="H1366" s="36">
        <v>30.040497329563774</v>
      </c>
      <c r="I1366" s="36">
        <v>60.080994659127541</v>
      </c>
      <c r="J1366" s="36">
        <v>90.121491988691332</v>
      </c>
      <c r="K1366" s="36">
        <v>112.11266231856922</v>
      </c>
      <c r="L1366" s="36">
        <v>120.16198931825512</v>
      </c>
      <c r="M1366" s="138" t="str">
        <f t="shared" si="21"/>
        <v>Changement d'usage des terres--Forêt_vers_Surfaces artificialisées-kha-S2</v>
      </c>
      <c r="N1366">
        <f>MATCH(M1366,'[1]Données Agriculture'!$M:$M,FALSE)</f>
        <v>824</v>
      </c>
      <c r="O1366" s="141"/>
    </row>
    <row r="1367" spans="1:26" ht="14.25" hidden="1">
      <c r="A1367" s="110" t="s">
        <v>455</v>
      </c>
      <c r="B1367" s="110"/>
      <c r="C1367" s="147" t="s">
        <v>462</v>
      </c>
      <c r="D1367" s="174" t="s">
        <v>271</v>
      </c>
      <c r="E1367" s="6" t="s">
        <v>514</v>
      </c>
      <c r="F1367" s="36">
        <v>0</v>
      </c>
      <c r="G1367" s="36">
        <v>0</v>
      </c>
      <c r="H1367" s="36">
        <v>0</v>
      </c>
      <c r="I1367" s="36">
        <v>0</v>
      </c>
      <c r="J1367" s="36">
        <v>0</v>
      </c>
      <c r="K1367" s="36">
        <v>0</v>
      </c>
      <c r="L1367" s="36">
        <v>0</v>
      </c>
      <c r="M1367" s="138" t="str">
        <f t="shared" si="21"/>
        <v>Changement d'usage des terres--Forêt_vers_Vignes-kha-S2</v>
      </c>
      <c r="N1367">
        <f>MATCH(M1367,'[1]Données Agriculture'!$M:$M,FALSE)</f>
        <v>829</v>
      </c>
      <c r="O1367" s="141"/>
      <c r="P1367" s="66"/>
    </row>
    <row r="1368" spans="1:26" ht="14.25" hidden="1">
      <c r="A1368" s="110" t="s">
        <v>455</v>
      </c>
      <c r="B1368" s="110"/>
      <c r="C1368" s="147" t="s">
        <v>464</v>
      </c>
      <c r="D1368" s="174" t="s">
        <v>271</v>
      </c>
      <c r="E1368" s="6" t="s">
        <v>514</v>
      </c>
      <c r="F1368" s="36">
        <v>7099.975788293249</v>
      </c>
      <c r="G1368" s="36">
        <v>7099.975788293249</v>
      </c>
      <c r="H1368" s="36">
        <v>7099.975788293249</v>
      </c>
      <c r="I1368" s="36">
        <v>7099.975788293249</v>
      </c>
      <c r="J1368" s="36">
        <v>7099.975788293249</v>
      </c>
      <c r="K1368" s="36">
        <v>7099.975788293249</v>
      </c>
      <c r="L1368" s="36">
        <v>7099.975788293249</v>
      </c>
      <c r="M1368" s="138" t="str">
        <f t="shared" si="21"/>
        <v>Changement d'usage des terres--Prairies productives_reste_Prairies productives-kha-S2</v>
      </c>
      <c r="N1368">
        <f>MATCH(M1368,'[1]Données Agriculture'!$M:$M,FALSE)</f>
        <v>834</v>
      </c>
      <c r="O1368" s="141"/>
    </row>
    <row r="1369" spans="1:26" ht="14.25" hidden="1">
      <c r="A1369" s="110" t="s">
        <v>455</v>
      </c>
      <c r="B1369" s="110"/>
      <c r="C1369" s="147" t="s">
        <v>468</v>
      </c>
      <c r="D1369" s="174" t="s">
        <v>271</v>
      </c>
      <c r="E1369" s="6" t="s">
        <v>514</v>
      </c>
      <c r="F1369" s="36">
        <v>0</v>
      </c>
      <c r="G1369" s="36">
        <v>11.007291275176623</v>
      </c>
      <c r="H1369" s="36">
        <v>41.079770292668783</v>
      </c>
      <c r="I1369" s="36">
        <v>82.159540585337552</v>
      </c>
      <c r="J1369" s="36">
        <v>123.23931087800635</v>
      </c>
      <c r="K1369" s="36">
        <v>153.31178989549855</v>
      </c>
      <c r="L1369" s="36">
        <v>164.31908117067516</v>
      </c>
      <c r="M1369" s="138" t="str">
        <f t="shared" si="21"/>
        <v>Changement d'usage des terres--Prairies productives_vers_Autres surfaces-kha-S2</v>
      </c>
      <c r="N1369">
        <f>MATCH(M1369,'[1]Données Agriculture'!$M:$M,FALSE)</f>
        <v>839</v>
      </c>
      <c r="O1369" s="141"/>
      <c r="P1369" s="109"/>
    </row>
    <row r="1370" spans="1:26" ht="14.25" hidden="1">
      <c r="A1370" s="110" t="s">
        <v>455</v>
      </c>
      <c r="B1370" s="110"/>
      <c r="C1370" s="147" t="s">
        <v>463</v>
      </c>
      <c r="D1370" s="174" t="s">
        <v>271</v>
      </c>
      <c r="E1370" s="6" t="s">
        <v>514</v>
      </c>
      <c r="F1370" s="36">
        <v>0</v>
      </c>
      <c r="G1370" s="36">
        <v>84.034389096382654</v>
      </c>
      <c r="H1370" s="36">
        <v>313.62060969071223</v>
      </c>
      <c r="I1370" s="36">
        <v>627.24121938142434</v>
      </c>
      <c r="J1370" s="36">
        <v>940.86182907213674</v>
      </c>
      <c r="K1370" s="36">
        <v>1170.4480496664667</v>
      </c>
      <c r="L1370" s="36">
        <v>1254.4824387628491</v>
      </c>
      <c r="M1370" s="138" t="str">
        <f t="shared" si="21"/>
        <v>Changement d'usage des terres--Prairies productives_vers_Forêt-kha-S2</v>
      </c>
      <c r="N1370">
        <f>MATCH(M1370,'[1]Données Agriculture'!$M:$M,FALSE)</f>
        <v>844</v>
      </c>
      <c r="O1370" s="141"/>
    </row>
    <row r="1371" spans="1:26" ht="14.25" hidden="1">
      <c r="A1371" s="110" t="s">
        <v>455</v>
      </c>
      <c r="B1371" s="110"/>
      <c r="C1371" s="147" t="s">
        <v>465</v>
      </c>
      <c r="D1371" s="174" t="s">
        <v>271</v>
      </c>
      <c r="E1371" s="6" t="s">
        <v>514</v>
      </c>
      <c r="F1371" s="36">
        <v>0</v>
      </c>
      <c r="G1371" s="36">
        <v>5.5036456375883116</v>
      </c>
      <c r="H1371" s="36">
        <v>20.539885146334392</v>
      </c>
      <c r="I1371" s="36">
        <v>41.079770292668776</v>
      </c>
      <c r="J1371" s="36">
        <v>61.619655439003175</v>
      </c>
      <c r="K1371" s="36">
        <v>76.655894947749275</v>
      </c>
      <c r="L1371" s="36">
        <v>82.159540585337581</v>
      </c>
      <c r="M1371" s="138" t="str">
        <f t="shared" si="21"/>
        <v>Changement d'usage des terres--Prairies productives_vers_STH peu productives-kha-S2</v>
      </c>
      <c r="N1371">
        <f>MATCH(M1371,'[1]Données Agriculture'!$M:$M,FALSE)</f>
        <v>849</v>
      </c>
      <c r="O1371" s="141"/>
    </row>
    <row r="1372" spans="1:26" ht="14.25" hidden="1">
      <c r="A1372" s="110" t="s">
        <v>455</v>
      </c>
      <c r="B1372" s="110"/>
      <c r="C1372" s="147" t="s">
        <v>466</v>
      </c>
      <c r="D1372" s="174" t="s">
        <v>271</v>
      </c>
      <c r="E1372" s="6" t="s">
        <v>514</v>
      </c>
      <c r="F1372" s="36">
        <v>0</v>
      </c>
      <c r="G1372" s="36">
        <v>5.5036456375883116</v>
      </c>
      <c r="H1372" s="36">
        <v>20.539885146334392</v>
      </c>
      <c r="I1372" s="36">
        <v>41.079770292668776</v>
      </c>
      <c r="J1372" s="36">
        <v>61.619655439003175</v>
      </c>
      <c r="K1372" s="36">
        <v>76.655894947749275</v>
      </c>
      <c r="L1372" s="36">
        <v>82.159540585337581</v>
      </c>
      <c r="M1372" s="138" t="str">
        <f t="shared" si="21"/>
        <v>Changement d'usage des terres--Prairies productives_vers_Surfaces arables-kha-S2</v>
      </c>
      <c r="N1372">
        <f>MATCH(M1372,'[1]Données Agriculture'!$M:$M,FALSE)</f>
        <v>854</v>
      </c>
      <c r="O1372" s="141"/>
      <c r="P1372" s="66"/>
      <c r="Q1372" s="66"/>
      <c r="R1372" s="66"/>
      <c r="S1372" s="66"/>
      <c r="T1372" s="66"/>
      <c r="U1372" s="66"/>
      <c r="V1372" s="66"/>
      <c r="W1372" s="66"/>
      <c r="X1372" s="66"/>
      <c r="Y1372" s="66"/>
      <c r="Z1372" s="66"/>
    </row>
    <row r="1373" spans="1:26" ht="14.25" hidden="1">
      <c r="A1373" s="110" t="s">
        <v>455</v>
      </c>
      <c r="B1373" s="110"/>
      <c r="C1373" s="147" t="s">
        <v>467</v>
      </c>
      <c r="D1373" s="174" t="s">
        <v>271</v>
      </c>
      <c r="E1373" s="6" t="s">
        <v>514</v>
      </c>
      <c r="F1373" s="36">
        <v>0</v>
      </c>
      <c r="G1373" s="36">
        <v>4.0239411050303175</v>
      </c>
      <c r="H1373" s="36">
        <v>15.017552650638001</v>
      </c>
      <c r="I1373" s="36">
        <v>30.035105301275998</v>
      </c>
      <c r="J1373" s="36">
        <v>45.052657951914007</v>
      </c>
      <c r="K1373" s="36">
        <v>56.046269497521699</v>
      </c>
      <c r="L1373" s="36">
        <v>60.070210602552017</v>
      </c>
      <c r="M1373" s="138" t="str">
        <f t="shared" si="21"/>
        <v>Changement d'usage des terres--Prairies productives_vers_Surfaces artificialisées-kha-S2</v>
      </c>
      <c r="N1373">
        <f>MATCH(M1373,'[1]Données Agriculture'!$M:$M,FALSE)</f>
        <v>859</v>
      </c>
      <c r="O1373" s="141"/>
    </row>
    <row r="1374" spans="1:26" ht="14.25" hidden="1">
      <c r="A1374" s="110" t="s">
        <v>455</v>
      </c>
      <c r="B1374" s="110"/>
      <c r="C1374" s="147" t="s">
        <v>469</v>
      </c>
      <c r="D1374" s="174" t="s">
        <v>271</v>
      </c>
      <c r="E1374" s="6" t="s">
        <v>514</v>
      </c>
      <c r="F1374" s="36">
        <v>0</v>
      </c>
      <c r="G1374" s="36">
        <v>0</v>
      </c>
      <c r="H1374" s="36">
        <v>0</v>
      </c>
      <c r="I1374" s="36">
        <v>0</v>
      </c>
      <c r="J1374" s="36">
        <v>0</v>
      </c>
      <c r="K1374" s="36">
        <v>0</v>
      </c>
      <c r="L1374" s="36">
        <v>0</v>
      </c>
      <c r="M1374" s="138" t="str">
        <f t="shared" si="21"/>
        <v>Changement d'usage des terres--Prairies productives_vers_Vignes-kha-S2</v>
      </c>
      <c r="N1374">
        <f>MATCH(M1374,'[1]Données Agriculture'!$M:$M,FALSE)</f>
        <v>864</v>
      </c>
      <c r="O1374" s="141"/>
      <c r="P1374" s="109"/>
      <c r="Q1374" s="109"/>
      <c r="R1374" s="109"/>
      <c r="S1374" s="109"/>
      <c r="T1374" s="109"/>
      <c r="U1374" s="109"/>
      <c r="V1374" s="109"/>
      <c r="W1374" s="109"/>
      <c r="X1374" s="109"/>
      <c r="Y1374" s="109"/>
      <c r="Z1374" s="109"/>
    </row>
    <row r="1375" spans="1:26" ht="14.25" hidden="1">
      <c r="A1375" s="110" t="s">
        <v>455</v>
      </c>
      <c r="B1375" s="110"/>
      <c r="C1375" s="147" t="s">
        <v>472</v>
      </c>
      <c r="D1375" s="174" t="s">
        <v>271</v>
      </c>
      <c r="E1375" s="6" t="s">
        <v>514</v>
      </c>
      <c r="F1375" s="36">
        <v>1392.3997243408082</v>
      </c>
      <c r="G1375" s="36">
        <v>1392.3997243408082</v>
      </c>
      <c r="H1375" s="36">
        <v>1392.3997243408082</v>
      </c>
      <c r="I1375" s="36">
        <v>1392.3997243408082</v>
      </c>
      <c r="J1375" s="36">
        <v>1392.3997243408082</v>
      </c>
      <c r="K1375" s="36">
        <v>1392.3997243408082</v>
      </c>
      <c r="L1375" s="36">
        <v>1392.3997243408082</v>
      </c>
      <c r="M1375" s="138" t="str">
        <f t="shared" si="21"/>
        <v>Changement d'usage des terres--STH peu productives_reste_STH peu productives-kha-S2</v>
      </c>
      <c r="N1375">
        <f>MATCH(M1375,'[1]Données Agriculture'!$M:$M,FALSE)</f>
        <v>869</v>
      </c>
      <c r="O1375" s="141"/>
    </row>
    <row r="1376" spans="1:26" ht="14.25" hidden="1">
      <c r="A1376" s="110" t="s">
        <v>455</v>
      </c>
      <c r="B1376" s="110"/>
      <c r="C1376" s="147" t="s">
        <v>475</v>
      </c>
      <c r="D1376" s="174" t="s">
        <v>271</v>
      </c>
      <c r="E1376" s="6" t="s">
        <v>514</v>
      </c>
      <c r="F1376" s="36">
        <v>0</v>
      </c>
      <c r="G1376" s="36">
        <v>0.82702666264869817</v>
      </c>
      <c r="H1376" s="36">
        <v>3.086505524219068</v>
      </c>
      <c r="I1376" s="36">
        <v>6.173011048438136</v>
      </c>
      <c r="J1376" s="36">
        <v>9.2595165726572048</v>
      </c>
      <c r="K1376" s="36">
        <v>11.518995434227579</v>
      </c>
      <c r="L1376" s="36">
        <v>12.346022096876275</v>
      </c>
      <c r="M1376" s="138" t="str">
        <f t="shared" si="21"/>
        <v>Changement d'usage des terres--STH peu productives_vers_Autres surfaces-kha-S2</v>
      </c>
      <c r="N1376">
        <f>MATCH(M1376,'[1]Données Agriculture'!$M:$M,FALSE)</f>
        <v>874</v>
      </c>
      <c r="O1376" s="141"/>
      <c r="P1376" s="66"/>
    </row>
    <row r="1377" spans="1:26" ht="14.25" hidden="1">
      <c r="A1377" s="110" t="s">
        <v>455</v>
      </c>
      <c r="B1377" s="110"/>
      <c r="C1377" s="147" t="s">
        <v>470</v>
      </c>
      <c r="D1377" s="174" t="s">
        <v>271</v>
      </c>
      <c r="E1377" s="6" t="s">
        <v>514</v>
      </c>
      <c r="F1377" s="36">
        <v>0</v>
      </c>
      <c r="G1377" s="36">
        <v>12.962498769279458</v>
      </c>
      <c r="H1377" s="36">
        <v>48.376703999999989</v>
      </c>
      <c r="I1377" s="36">
        <v>96.753407999999979</v>
      </c>
      <c r="J1377" s="36">
        <v>145.130112</v>
      </c>
      <c r="K1377" s="36">
        <v>180.54431723072057</v>
      </c>
      <c r="L1377" s="36">
        <v>193.50681600000001</v>
      </c>
      <c r="M1377" s="138" t="str">
        <f t="shared" si="21"/>
        <v>Changement d'usage des terres--STH peu productives_vers_Forêt-kha-S2</v>
      </c>
      <c r="N1377">
        <f>MATCH(M1377,'[1]Données Agriculture'!$M:$M,FALSE)</f>
        <v>879</v>
      </c>
      <c r="O1377" s="141"/>
    </row>
    <row r="1378" spans="1:26" ht="14.25" hidden="1">
      <c r="A1378" s="110" t="s">
        <v>455</v>
      </c>
      <c r="B1378" s="110"/>
      <c r="C1378" s="147" t="s">
        <v>471</v>
      </c>
      <c r="D1378" s="174" t="s">
        <v>271</v>
      </c>
      <c r="E1378" s="6" t="s">
        <v>514</v>
      </c>
      <c r="F1378" s="36">
        <v>0</v>
      </c>
      <c r="G1378" s="36">
        <v>0.21604164615465765</v>
      </c>
      <c r="H1378" s="36">
        <v>0.80627839999999984</v>
      </c>
      <c r="I1378" s="36">
        <v>1.6125567999999997</v>
      </c>
      <c r="J1378" s="36">
        <v>2.4188351999999997</v>
      </c>
      <c r="K1378" s="36">
        <v>3.0090719538453428</v>
      </c>
      <c r="L1378" s="36">
        <v>3.2251136000000002</v>
      </c>
      <c r="M1378" s="138" t="str">
        <f t="shared" si="21"/>
        <v>Changement d'usage des terres--STH peu productives_vers_Prairies productives-kha-S2</v>
      </c>
      <c r="N1378">
        <f>MATCH(M1378,'[1]Données Agriculture'!$M:$M,FALSE)</f>
        <v>884</v>
      </c>
      <c r="O1378" s="141"/>
    </row>
    <row r="1379" spans="1:26" ht="14.25" hidden="1">
      <c r="A1379" s="110" t="s">
        <v>455</v>
      </c>
      <c r="B1379" s="110"/>
      <c r="C1379" s="147" t="s">
        <v>473</v>
      </c>
      <c r="D1379" s="174" t="s">
        <v>271</v>
      </c>
      <c r="E1379" s="6" t="s">
        <v>514</v>
      </c>
      <c r="F1379" s="36">
        <v>0</v>
      </c>
      <c r="G1379" s="36">
        <v>0</v>
      </c>
      <c r="H1379" s="36">
        <v>0</v>
      </c>
      <c r="I1379" s="36">
        <v>0</v>
      </c>
      <c r="J1379" s="36">
        <v>0</v>
      </c>
      <c r="K1379" s="36">
        <v>0</v>
      </c>
      <c r="L1379" s="36">
        <v>0</v>
      </c>
      <c r="M1379" s="138" t="str">
        <f t="shared" si="21"/>
        <v>Changement d'usage des terres--STH peu productives_vers_Surfaces arables-kha-S2</v>
      </c>
      <c r="N1379">
        <f>MATCH(M1379,'[1]Données Agriculture'!$M:$M,FALSE)</f>
        <v>889</v>
      </c>
      <c r="O1379" s="141"/>
    </row>
    <row r="1380" spans="1:26" ht="14.25" hidden="1">
      <c r="A1380" s="110" t="s">
        <v>455</v>
      </c>
      <c r="B1380" s="110"/>
      <c r="C1380" s="147" t="s">
        <v>474</v>
      </c>
      <c r="D1380" s="174" t="s">
        <v>271</v>
      </c>
      <c r="E1380" s="6" t="s">
        <v>514</v>
      </c>
      <c r="F1380" s="36">
        <v>0</v>
      </c>
      <c r="G1380" s="36">
        <v>0.74216057963669058</v>
      </c>
      <c r="H1380" s="36">
        <v>2.7697809905788979</v>
      </c>
      <c r="I1380" s="36">
        <v>5.539561981157795</v>
      </c>
      <c r="J1380" s="36">
        <v>8.3093429717366938</v>
      </c>
      <c r="K1380" s="36">
        <v>10.336963382678903</v>
      </c>
      <c r="L1380" s="36">
        <v>11.079123962315593</v>
      </c>
      <c r="M1380" s="138" t="str">
        <f t="shared" si="21"/>
        <v>Changement d'usage des terres--STH peu productives_vers_Surfaces artificialisées-kha-S2</v>
      </c>
      <c r="N1380">
        <f>MATCH(M1380,'[1]Données Agriculture'!$M:$M,FALSE)</f>
        <v>894</v>
      </c>
      <c r="O1380" s="141"/>
    </row>
    <row r="1381" spans="1:26" ht="14.25" hidden="1">
      <c r="A1381" s="110" t="s">
        <v>455</v>
      </c>
      <c r="B1381" s="110"/>
      <c r="C1381" s="147" t="s">
        <v>476</v>
      </c>
      <c r="D1381" s="174" t="s">
        <v>271</v>
      </c>
      <c r="E1381" s="6" t="s">
        <v>514</v>
      </c>
      <c r="F1381" s="36">
        <v>0</v>
      </c>
      <c r="G1381" s="36">
        <v>0</v>
      </c>
      <c r="H1381" s="36">
        <v>0</v>
      </c>
      <c r="I1381" s="36">
        <v>0</v>
      </c>
      <c r="J1381" s="36">
        <v>0</v>
      </c>
      <c r="K1381" s="36">
        <v>0</v>
      </c>
      <c r="L1381" s="36">
        <v>0</v>
      </c>
      <c r="M1381" s="138" t="str">
        <f t="shared" si="21"/>
        <v>Changement d'usage des terres--STH peu productives_vers_Vignes-kha-S2</v>
      </c>
      <c r="N1381">
        <f>MATCH(M1381,'[1]Données Agriculture'!$M:$M,FALSE)</f>
        <v>899</v>
      </c>
      <c r="O1381" s="141"/>
      <c r="P1381" s="66"/>
      <c r="Q1381" s="66"/>
      <c r="R1381" s="66"/>
      <c r="S1381" s="66"/>
      <c r="T1381" s="66"/>
      <c r="U1381" s="66"/>
      <c r="V1381" s="66"/>
      <c r="W1381" s="66"/>
      <c r="X1381" s="66"/>
      <c r="Y1381" s="66"/>
      <c r="Z1381" s="66"/>
    </row>
    <row r="1382" spans="1:26" ht="14.25" hidden="1">
      <c r="A1382" s="110" t="s">
        <v>455</v>
      </c>
      <c r="B1382" s="110"/>
      <c r="C1382" s="147" t="s">
        <v>510</v>
      </c>
      <c r="D1382" s="174" t="s">
        <v>271</v>
      </c>
      <c r="E1382" s="6" t="s">
        <v>514</v>
      </c>
      <c r="F1382" s="36">
        <v>3631.7133400000039</v>
      </c>
      <c r="G1382" s="36">
        <v>3640.55251809633</v>
      </c>
      <c r="H1382" s="36">
        <v>3664.7016017526421</v>
      </c>
      <c r="I1382" s="36">
        <v>3697.6898635052803</v>
      </c>
      <c r="J1382" s="36">
        <v>3730.6781252579185</v>
      </c>
      <c r="K1382" s="36">
        <v>3754.8272089142311</v>
      </c>
      <c r="L1382" s="36">
        <v>3763.6663870105567</v>
      </c>
      <c r="M1382" s="138" t="str">
        <f t="shared" si="21"/>
        <v>Changement d'usage des terres--Surface_vers_Autres surfaces-kha-S2</v>
      </c>
      <c r="N1382">
        <f>MATCH(M1382,'[1]Données Agriculture'!$M:$M,FALSE)</f>
        <v>904</v>
      </c>
      <c r="O1382" s="141"/>
    </row>
    <row r="1383" spans="1:26" ht="14.25" hidden="1">
      <c r="A1383" s="110" t="s">
        <v>455</v>
      </c>
      <c r="B1383" s="110"/>
      <c r="C1383" s="147" t="s">
        <v>505</v>
      </c>
      <c r="D1383" s="174" t="s">
        <v>271</v>
      </c>
      <c r="E1383" s="6" t="s">
        <v>514</v>
      </c>
      <c r="F1383" s="36">
        <v>17489.472419999998</v>
      </c>
      <c r="G1383" s="36">
        <v>17579.723429287413</v>
      </c>
      <c r="H1383" s="36">
        <v>17826.293772094996</v>
      </c>
      <c r="I1383" s="36">
        <v>18163.11512418999</v>
      </c>
      <c r="J1383" s="36">
        <v>18499.936476284987</v>
      </c>
      <c r="K1383" s="36">
        <v>18746.50681909257</v>
      </c>
      <c r="L1383" s="36">
        <v>18836.757828379985</v>
      </c>
      <c r="M1383" s="138" t="str">
        <f t="shared" si="21"/>
        <v>Changement d'usage des terres--Surface_vers_Forêt-kha-S2</v>
      </c>
      <c r="N1383">
        <f>MATCH(M1383,'[1]Données Agriculture'!$M:$M,FALSE)</f>
        <v>909</v>
      </c>
      <c r="O1383" s="141"/>
      <c r="P1383" s="109"/>
    </row>
    <row r="1384" spans="1:26" ht="14.25" hidden="1">
      <c r="A1384" s="110" t="s">
        <v>455</v>
      </c>
      <c r="B1384" s="110"/>
      <c r="C1384" s="147" t="s">
        <v>506</v>
      </c>
      <c r="D1384" s="174" t="s">
        <v>271</v>
      </c>
      <c r="E1384" s="6" t="s">
        <v>514</v>
      </c>
      <c r="F1384" s="36">
        <v>8743.1666000000005</v>
      </c>
      <c r="G1384" s="36">
        <v>8642.5670053424419</v>
      </c>
      <c r="H1384" s="36">
        <v>8367.7238015171606</v>
      </c>
      <c r="I1384" s="36">
        <v>7992.2810030343198</v>
      </c>
      <c r="J1384" s="36">
        <v>7616.8382045514791</v>
      </c>
      <c r="K1384" s="36">
        <v>7341.9950007261959</v>
      </c>
      <c r="L1384" s="36">
        <v>7241.3954060686383</v>
      </c>
      <c r="M1384" s="138" t="str">
        <f t="shared" si="21"/>
        <v>Changement d'usage des terres--Surface_vers_Prairies productives-kha-S2</v>
      </c>
      <c r="N1384">
        <f>MATCH(M1384,'[1]Données Agriculture'!$M:$M,FALSE)</f>
        <v>914</v>
      </c>
      <c r="O1384" s="141"/>
    </row>
    <row r="1385" spans="1:26" ht="14.25" hidden="1">
      <c r="A1385" s="110" t="s">
        <v>455</v>
      </c>
      <c r="B1385" s="110"/>
      <c r="C1385" s="147" t="s">
        <v>507</v>
      </c>
      <c r="D1385" s="174" t="s">
        <v>271</v>
      </c>
      <c r="E1385" s="6" t="s">
        <v>514</v>
      </c>
      <c r="F1385" s="36">
        <v>1612.5568000000001</v>
      </c>
      <c r="G1385" s="36">
        <v>1610.1003580744175</v>
      </c>
      <c r="H1385" s="36">
        <v>1603.3892339278839</v>
      </c>
      <c r="I1385" s="36">
        <v>1594.2216678557677</v>
      </c>
      <c r="J1385" s="36">
        <v>1585.0541017836513</v>
      </c>
      <c r="K1385" s="36">
        <v>1578.3429776371177</v>
      </c>
      <c r="L1385" s="36">
        <v>1575.8865357115351</v>
      </c>
      <c r="M1385" s="138" t="str">
        <f t="shared" si="21"/>
        <v>Changement d'usage des terres--Surface_vers_STH peu productives-kha-S2</v>
      </c>
      <c r="N1385">
        <f>MATCH(M1385,'[1]Données Agriculture'!$M:$M,FALSE)</f>
        <v>919</v>
      </c>
      <c r="O1385" s="141"/>
      <c r="P1385" s="109"/>
    </row>
    <row r="1386" spans="1:26" ht="14.25" hidden="1">
      <c r="A1386" s="110" t="s">
        <v>455</v>
      </c>
      <c r="B1386" s="110"/>
      <c r="C1386" s="147" t="s">
        <v>508</v>
      </c>
      <c r="D1386" s="174" t="s">
        <v>271</v>
      </c>
      <c r="E1386" s="6" t="s">
        <v>514</v>
      </c>
      <c r="F1386" s="36">
        <v>0</v>
      </c>
      <c r="G1386" s="36">
        <v>11.005988826407702</v>
      </c>
      <c r="H1386" s="36">
        <v>41.074909487680998</v>
      </c>
      <c r="I1386" s="36">
        <v>82.149818975363814</v>
      </c>
      <c r="J1386" s="36">
        <v>123.22472846304481</v>
      </c>
      <c r="K1386" s="36">
        <v>153.29364912432175</v>
      </c>
      <c r="L1386" s="36">
        <v>164.29963795072581</v>
      </c>
      <c r="M1386" s="138" t="str">
        <f t="shared" si="21"/>
        <v>Changement d'usage des terres--Surface_vers_Surfaces arables-kha-S2</v>
      </c>
      <c r="N1386">
        <f>MATCH(M1386,'[1]Données Agriculture'!$M:$M,FALSE)</f>
        <v>924</v>
      </c>
      <c r="O1386" s="141"/>
    </row>
    <row r="1387" spans="1:26" ht="14.25" hidden="1">
      <c r="A1387" s="110" t="s">
        <v>455</v>
      </c>
      <c r="B1387" s="110"/>
      <c r="C1387" s="147" t="s">
        <v>509</v>
      </c>
      <c r="D1387" s="174" t="s">
        <v>271</v>
      </c>
      <c r="E1387" s="6" t="s">
        <v>514</v>
      </c>
      <c r="F1387" s="36">
        <v>0</v>
      </c>
      <c r="G1387" s="36">
        <v>11.005988826407702</v>
      </c>
      <c r="H1387" s="36">
        <v>41.074909487680998</v>
      </c>
      <c r="I1387" s="36">
        <v>82.149818975363814</v>
      </c>
      <c r="J1387" s="36">
        <v>123.22472846304481</v>
      </c>
      <c r="K1387" s="36">
        <v>153.29364912432175</v>
      </c>
      <c r="L1387" s="36">
        <v>164.29963795072581</v>
      </c>
      <c r="M1387" s="138" t="str">
        <f t="shared" si="21"/>
        <v>Changement d'usage des terres--Surface_vers_Surfaces artificialisées-kha-S2</v>
      </c>
      <c r="N1387">
        <f>MATCH(M1387,'[1]Données Agriculture'!$M:$M,FALSE)</f>
        <v>929</v>
      </c>
      <c r="O1387" s="141"/>
    </row>
    <row r="1388" spans="1:26" ht="14.25" hidden="1">
      <c r="A1388" s="110" t="s">
        <v>455</v>
      </c>
      <c r="B1388" s="110"/>
      <c r="C1388" s="147" t="s">
        <v>511</v>
      </c>
      <c r="D1388" s="174" t="s">
        <v>271</v>
      </c>
      <c r="E1388" s="6" t="s">
        <v>514</v>
      </c>
      <c r="F1388" s="36">
        <v>795.54579999999999</v>
      </c>
      <c r="G1388" s="36">
        <v>784.40840052939905</v>
      </c>
      <c r="H1388" s="36">
        <v>753.98045931152649</v>
      </c>
      <c r="I1388" s="36">
        <v>712.4151186230531</v>
      </c>
      <c r="J1388" s="36">
        <v>670.84977793457961</v>
      </c>
      <c r="K1388" s="36">
        <v>640.42183671670705</v>
      </c>
      <c r="L1388" s="36">
        <v>629.28443724610611</v>
      </c>
      <c r="M1388" s="138" t="str">
        <f t="shared" si="21"/>
        <v>Changement d'usage des terres--Surface_vers_Vignes-kha-S2</v>
      </c>
      <c r="N1388">
        <f>MATCH(M1388,'[1]Données Agriculture'!$M:$M,FALSE)</f>
        <v>934</v>
      </c>
      <c r="O1388" s="141"/>
      <c r="P1388" s="109"/>
      <c r="Q1388" s="109"/>
      <c r="R1388" s="109"/>
      <c r="S1388" s="109"/>
      <c r="T1388" s="109"/>
      <c r="U1388" s="109"/>
      <c r="V1388" s="109"/>
      <c r="W1388" s="109"/>
      <c r="X1388" s="109"/>
      <c r="Y1388" s="109"/>
      <c r="Z1388" s="109"/>
    </row>
    <row r="1389" spans="1:26" ht="14.25" hidden="1">
      <c r="A1389" s="110" t="s">
        <v>455</v>
      </c>
      <c r="B1389" s="110"/>
      <c r="C1389" s="147" t="s">
        <v>480</v>
      </c>
      <c r="D1389" s="174" t="s">
        <v>271</v>
      </c>
      <c r="E1389" s="6" t="s">
        <v>514</v>
      </c>
      <c r="F1389" s="36">
        <v>15413.977117360435</v>
      </c>
      <c r="G1389" s="36">
        <v>15413.977117360435</v>
      </c>
      <c r="H1389" s="36">
        <v>15413.977117360435</v>
      </c>
      <c r="I1389" s="36">
        <v>15413.977117360435</v>
      </c>
      <c r="J1389" s="36">
        <v>15413.977117360435</v>
      </c>
      <c r="K1389" s="36">
        <v>15413.977117360435</v>
      </c>
      <c r="L1389" s="36">
        <v>15413.977117360435</v>
      </c>
      <c r="M1389" s="138" t="str">
        <f t="shared" si="21"/>
        <v>Changement d'usage des terres--Surfaces arables_reste_Surfaces arables-kha-S2</v>
      </c>
      <c r="N1389">
        <f>MATCH(M1389,'[1]Données Agriculture'!$M:$M,FALSE)</f>
        <v>939</v>
      </c>
      <c r="O1389" s="141"/>
      <c r="P1389" s="109"/>
    </row>
    <row r="1390" spans="1:26" ht="14.25" hidden="1">
      <c r="A1390" s="110" t="s">
        <v>455</v>
      </c>
      <c r="B1390" s="110"/>
      <c r="C1390" s="147" t="s">
        <v>482</v>
      </c>
      <c r="D1390" s="174" t="s">
        <v>271</v>
      </c>
      <c r="E1390" s="6" t="s">
        <v>514</v>
      </c>
      <c r="F1390" s="36">
        <v>0</v>
      </c>
      <c r="G1390" s="36">
        <v>4.0439256658873681</v>
      </c>
      <c r="H1390" s="36">
        <v>15.092136047123466</v>
      </c>
      <c r="I1390" s="36">
        <v>30.184272094246928</v>
      </c>
      <c r="J1390" s="36">
        <v>45.276408141370403</v>
      </c>
      <c r="K1390" s="36">
        <v>56.324618522606514</v>
      </c>
      <c r="L1390" s="36">
        <v>60.368544188493878</v>
      </c>
      <c r="M1390" s="138" t="str">
        <f t="shared" si="21"/>
        <v>Changement d'usage des terres--Surfaces arables_vers_Autres surfaces-kha-S2</v>
      </c>
      <c r="N1390">
        <f>MATCH(M1390,'[1]Données Agriculture'!$M:$M,FALSE)</f>
        <v>944</v>
      </c>
      <c r="O1390" s="141"/>
    </row>
    <row r="1391" spans="1:26" ht="14.25" hidden="1">
      <c r="A1391" s="110" t="s">
        <v>455</v>
      </c>
      <c r="B1391" s="110"/>
      <c r="C1391" s="147" t="s">
        <v>477</v>
      </c>
      <c r="D1391" s="174" t="s">
        <v>271</v>
      </c>
      <c r="E1391" s="6" t="s">
        <v>514</v>
      </c>
      <c r="F1391" s="36">
        <v>0</v>
      </c>
      <c r="G1391" s="36">
        <v>0</v>
      </c>
      <c r="H1391" s="36">
        <v>0</v>
      </c>
      <c r="I1391" s="36">
        <v>0</v>
      </c>
      <c r="J1391" s="36">
        <v>0</v>
      </c>
      <c r="K1391" s="36">
        <v>0</v>
      </c>
      <c r="L1391" s="36">
        <v>0</v>
      </c>
      <c r="M1391" s="138" t="str">
        <f t="shared" si="21"/>
        <v>Changement d'usage des terres--Surfaces arables_vers_Forêt-kha-S2</v>
      </c>
      <c r="N1391">
        <f>MATCH(M1391,'[1]Données Agriculture'!$M:$M,FALSE)</f>
        <v>949</v>
      </c>
      <c r="O1391" s="141"/>
    </row>
    <row r="1392" spans="1:26" ht="14.25" hidden="1">
      <c r="A1392" s="110" t="s">
        <v>455</v>
      </c>
      <c r="B1392" s="110"/>
      <c r="C1392" s="147" t="s">
        <v>478</v>
      </c>
      <c r="D1392" s="174" t="s">
        <v>271</v>
      </c>
      <c r="E1392" s="6" t="s">
        <v>514</v>
      </c>
      <c r="F1392" s="36">
        <v>0</v>
      </c>
      <c r="G1392" s="36">
        <v>3.169147007863105</v>
      </c>
      <c r="H1392" s="36">
        <v>11.827417649999996</v>
      </c>
      <c r="I1392" s="36">
        <v>23.654835299999988</v>
      </c>
      <c r="J1392" s="36">
        <v>35.482252949999989</v>
      </c>
      <c r="K1392" s="36">
        <v>44.140523592136887</v>
      </c>
      <c r="L1392" s="36">
        <v>47.30967059999999</v>
      </c>
      <c r="M1392" s="138" t="str">
        <f t="shared" si="21"/>
        <v>Changement d'usage des terres--Surfaces arables_vers_Prairies productives-kha-S2</v>
      </c>
      <c r="N1392">
        <f>MATCH(M1392,'[1]Données Agriculture'!$M:$M,FALSE)</f>
        <v>954</v>
      </c>
      <c r="O1392" s="141"/>
      <c r="P1392" s="66"/>
      <c r="Q1392" s="66"/>
      <c r="R1392" s="66"/>
      <c r="S1392" s="66"/>
      <c r="T1392" s="66"/>
      <c r="U1392" s="66"/>
      <c r="V1392" s="66"/>
      <c r="W1392" s="66"/>
      <c r="X1392" s="66"/>
      <c r="Y1392" s="66"/>
      <c r="Z1392" s="66"/>
    </row>
    <row r="1393" spans="1:26" ht="14.25" hidden="1">
      <c r="A1393" s="110" t="s">
        <v>455</v>
      </c>
      <c r="B1393" s="110"/>
      <c r="C1393" s="147" t="s">
        <v>479</v>
      </c>
      <c r="D1393" s="174" t="s">
        <v>271</v>
      </c>
      <c r="E1393" s="6" t="s">
        <v>514</v>
      </c>
      <c r="F1393" s="36">
        <v>0</v>
      </c>
      <c r="G1393" s="36">
        <v>2.112764671908737</v>
      </c>
      <c r="H1393" s="36">
        <v>7.8849450999999968</v>
      </c>
      <c r="I1393" s="36">
        <v>15.769890199999992</v>
      </c>
      <c r="J1393" s="36">
        <v>23.654835299999991</v>
      </c>
      <c r="K1393" s="36">
        <v>29.427015728091259</v>
      </c>
      <c r="L1393" s="36">
        <v>31.539780399999994</v>
      </c>
      <c r="M1393" s="138" t="str">
        <f t="shared" si="21"/>
        <v>Changement d'usage des terres--Surfaces arables_vers_STH peu productives-kha-S2</v>
      </c>
      <c r="N1393">
        <f>MATCH(M1393,'[1]Données Agriculture'!$M:$M,FALSE)</f>
        <v>959</v>
      </c>
      <c r="O1393" s="141"/>
    </row>
    <row r="1394" spans="1:26" ht="14.25" hidden="1">
      <c r="A1394" s="110" t="s">
        <v>455</v>
      </c>
      <c r="B1394" s="110"/>
      <c r="C1394" s="147" t="s">
        <v>481</v>
      </c>
      <c r="D1394" s="174" t="s">
        <v>271</v>
      </c>
      <c r="E1394" s="6" t="s">
        <v>514</v>
      </c>
      <c r="F1394" s="36">
        <v>0</v>
      </c>
      <c r="G1394" s="36">
        <v>14.515818421576174</v>
      </c>
      <c r="H1394" s="36">
        <v>54.173771862766557</v>
      </c>
      <c r="I1394" s="36">
        <v>108.3475437255331</v>
      </c>
      <c r="J1394" s="36">
        <v>162.5213155882997</v>
      </c>
      <c r="K1394" s="36">
        <v>202.17926902949011</v>
      </c>
      <c r="L1394" s="36">
        <v>216.69508745106629</v>
      </c>
      <c r="M1394" s="138" t="str">
        <f t="shared" si="21"/>
        <v>Changement d'usage des terres--Surfaces arables_vers_Surfaces artificialisées-kha-S2</v>
      </c>
      <c r="N1394">
        <f>MATCH(M1394,'[1]Données Agriculture'!$M:$M,FALSE)</f>
        <v>964</v>
      </c>
      <c r="O1394" s="141"/>
      <c r="P1394" s="109"/>
      <c r="Q1394" s="109"/>
      <c r="R1394" s="109"/>
      <c r="S1394" s="109"/>
      <c r="T1394" s="109"/>
      <c r="U1394" s="109"/>
      <c r="V1394" s="109"/>
      <c r="W1394" s="109"/>
      <c r="X1394" s="109"/>
      <c r="Y1394" s="109"/>
      <c r="Z1394" s="109"/>
    </row>
    <row r="1395" spans="1:26" ht="14.25" hidden="1">
      <c r="A1395" s="110" t="s">
        <v>455</v>
      </c>
      <c r="B1395" s="110"/>
      <c r="C1395" s="147" t="s">
        <v>483</v>
      </c>
      <c r="D1395" s="174" t="s">
        <v>271</v>
      </c>
      <c r="E1395" s="6" t="s">
        <v>514</v>
      </c>
      <c r="F1395" s="36">
        <v>0</v>
      </c>
      <c r="G1395" s="36">
        <v>0</v>
      </c>
      <c r="H1395" s="36">
        <v>0</v>
      </c>
      <c r="I1395" s="36">
        <v>0</v>
      </c>
      <c r="J1395" s="36">
        <v>0</v>
      </c>
      <c r="K1395" s="36">
        <v>0</v>
      </c>
      <c r="L1395" s="36">
        <v>0</v>
      </c>
      <c r="M1395" s="138" t="str">
        <f t="shared" si="21"/>
        <v>Changement d'usage des terres--Surfaces arables_vers_Vignes-kha-S2</v>
      </c>
      <c r="N1395">
        <f>MATCH(M1395,'[1]Données Agriculture'!$M:$M,FALSE)</f>
        <v>969</v>
      </c>
      <c r="O1395" s="141"/>
    </row>
    <row r="1396" spans="1:26" ht="14.25" hidden="1">
      <c r="A1396" s="110" t="s">
        <v>455</v>
      </c>
      <c r="B1396" s="110"/>
      <c r="C1396" s="147" t="s">
        <v>488</v>
      </c>
      <c r="D1396" s="174" t="s">
        <v>271</v>
      </c>
      <c r="E1396" s="6" t="s">
        <v>514</v>
      </c>
      <c r="F1396" s="36">
        <v>5104.3588979945625</v>
      </c>
      <c r="G1396" s="36">
        <v>5104.3588979945625</v>
      </c>
      <c r="H1396" s="36">
        <v>5104.3588979945625</v>
      </c>
      <c r="I1396" s="36">
        <v>5104.3588979945625</v>
      </c>
      <c r="J1396" s="36">
        <v>5104.3588979945625</v>
      </c>
      <c r="K1396" s="36">
        <v>5104.3588979945625</v>
      </c>
      <c r="L1396" s="36">
        <v>5104.3588979945625</v>
      </c>
      <c r="M1396" s="138" t="str">
        <f t="shared" si="21"/>
        <v>Changement d'usage des terres--Surfaces artificialisées_reste_Surfaces artificialisées-kha-S2</v>
      </c>
      <c r="N1396">
        <f>MATCH(M1396,'[1]Données Agriculture'!$M:$M,FALSE)</f>
        <v>974</v>
      </c>
      <c r="O1396" s="141"/>
      <c r="P1396" s="66"/>
    </row>
    <row r="1397" spans="1:26" ht="14.25" hidden="1">
      <c r="A1397" s="110" t="s">
        <v>455</v>
      </c>
      <c r="B1397" s="110"/>
      <c r="C1397" s="147" t="s">
        <v>489</v>
      </c>
      <c r="D1397" s="174" t="s">
        <v>271</v>
      </c>
      <c r="E1397" s="6" t="s">
        <v>514</v>
      </c>
      <c r="F1397" s="36">
        <v>0</v>
      </c>
      <c r="G1397" s="36">
        <v>1.3172635783491891</v>
      </c>
      <c r="H1397" s="36">
        <v>4.9160946013591618</v>
      </c>
      <c r="I1397" s="36">
        <v>9.8321892027183218</v>
      </c>
      <c r="J1397" s="36">
        <v>14.748283804077486</v>
      </c>
      <c r="K1397" s="36">
        <v>18.347114827087463</v>
      </c>
      <c r="L1397" s="36">
        <v>19.664378405436651</v>
      </c>
      <c r="M1397" s="138" t="str">
        <f t="shared" si="21"/>
        <v>Changement d'usage des terres--Surfaces artificialisées_vers_Autres surfaces-kha-S2</v>
      </c>
      <c r="N1397">
        <f>MATCH(M1397,'[1]Données Agriculture'!$M:$M,FALSE)</f>
        <v>979</v>
      </c>
      <c r="O1397" s="141"/>
    </row>
    <row r="1398" spans="1:26" ht="14.25" hidden="1">
      <c r="A1398" s="110" t="s">
        <v>455</v>
      </c>
      <c r="B1398" s="110"/>
      <c r="C1398" s="147" t="s">
        <v>484</v>
      </c>
      <c r="D1398" s="174" t="s">
        <v>271</v>
      </c>
      <c r="E1398" s="6" t="s">
        <v>514</v>
      </c>
      <c r="F1398" s="36">
        <v>0</v>
      </c>
      <c r="G1398" s="36">
        <v>0.51615710485325372</v>
      </c>
      <c r="H1398" s="36">
        <v>1.9263245399999995</v>
      </c>
      <c r="I1398" s="36">
        <v>3.8526490799999986</v>
      </c>
      <c r="J1398" s="36">
        <v>5.7789736199999995</v>
      </c>
      <c r="K1398" s="36">
        <v>7.189141055146747</v>
      </c>
      <c r="L1398" s="36">
        <v>7.7052981599999999</v>
      </c>
      <c r="M1398" s="138" t="str">
        <f t="shared" si="21"/>
        <v>Changement d'usage des terres--Surfaces artificialisées_vers_Forêt-kha-S2</v>
      </c>
      <c r="N1398">
        <f>MATCH(M1398,'[1]Données Agriculture'!$M:$M,FALSE)</f>
        <v>984</v>
      </c>
      <c r="O1398" s="141"/>
    </row>
    <row r="1399" spans="1:26" ht="14.25" hidden="1">
      <c r="A1399" s="110" t="s">
        <v>455</v>
      </c>
      <c r="B1399" s="110"/>
      <c r="C1399" s="147" t="s">
        <v>485</v>
      </c>
      <c r="D1399" s="174" t="s">
        <v>271</v>
      </c>
      <c r="E1399" s="6" t="s">
        <v>514</v>
      </c>
      <c r="F1399" s="36">
        <v>0</v>
      </c>
      <c r="G1399" s="36">
        <v>0</v>
      </c>
      <c r="H1399" s="36">
        <v>0</v>
      </c>
      <c r="I1399" s="36">
        <v>0</v>
      </c>
      <c r="J1399" s="36">
        <v>0</v>
      </c>
      <c r="K1399" s="36">
        <v>0</v>
      </c>
      <c r="L1399" s="36">
        <v>0</v>
      </c>
      <c r="M1399" s="138" t="str">
        <f t="shared" si="21"/>
        <v>Changement d'usage des terres--Surfaces artificialisées_vers_Prairies productives-kha-S2</v>
      </c>
      <c r="N1399">
        <f>MATCH(M1399,'[1]Données Agriculture'!$M:$M,FALSE)</f>
        <v>989</v>
      </c>
      <c r="O1399" s="141"/>
    </row>
    <row r="1400" spans="1:26" ht="14.25" hidden="1">
      <c r="A1400" s="110" t="s">
        <v>455</v>
      </c>
      <c r="B1400" s="110"/>
      <c r="C1400" s="147" t="s">
        <v>486</v>
      </c>
      <c r="D1400" s="174" t="s">
        <v>271</v>
      </c>
      <c r="E1400" s="6" t="s">
        <v>514</v>
      </c>
      <c r="F1400" s="36">
        <v>0</v>
      </c>
      <c r="G1400" s="36">
        <v>0.34410473656883578</v>
      </c>
      <c r="H1400" s="36">
        <v>1.2842163599999996</v>
      </c>
      <c r="I1400" s="36">
        <v>2.5684327199999988</v>
      </c>
      <c r="J1400" s="36">
        <v>3.8526490799999991</v>
      </c>
      <c r="K1400" s="36">
        <v>4.7927607034311634</v>
      </c>
      <c r="L1400" s="36">
        <v>5.1368654399999993</v>
      </c>
      <c r="M1400" s="138" t="str">
        <f t="shared" si="21"/>
        <v>Changement d'usage des terres--Surfaces artificialisées_vers_STH peu productives-kha-S2</v>
      </c>
      <c r="N1400">
        <f>MATCH(M1400,'[1]Données Agriculture'!$M:$M,FALSE)</f>
        <v>994</v>
      </c>
      <c r="O1400" s="141"/>
    </row>
    <row r="1401" spans="1:26" ht="14.25" hidden="1">
      <c r="A1401" s="110" t="s">
        <v>455</v>
      </c>
      <c r="B1401" s="110"/>
      <c r="C1401" s="147" t="s">
        <v>487</v>
      </c>
      <c r="D1401" s="174" t="s">
        <v>271</v>
      </c>
      <c r="E1401" s="6" t="s">
        <v>514</v>
      </c>
      <c r="F1401" s="36">
        <v>0</v>
      </c>
      <c r="G1401" s="36">
        <v>0</v>
      </c>
      <c r="H1401" s="36">
        <v>0</v>
      </c>
      <c r="I1401" s="36">
        <v>0</v>
      </c>
      <c r="J1401" s="36">
        <v>0</v>
      </c>
      <c r="K1401" s="36">
        <v>0</v>
      </c>
      <c r="L1401" s="36">
        <v>0</v>
      </c>
      <c r="M1401" s="138" t="str">
        <f t="shared" si="21"/>
        <v>Changement d'usage des terres--Surfaces artificialisées_vers_Surfaces arables-kha-S2</v>
      </c>
      <c r="N1401">
        <f>MATCH(M1401,'[1]Données Agriculture'!$M:$M,FALSE)</f>
        <v>999</v>
      </c>
      <c r="O1401" s="141"/>
      <c r="P1401" s="66"/>
      <c r="Q1401" s="66"/>
      <c r="R1401" s="66"/>
      <c r="S1401" s="66"/>
      <c r="T1401" s="66"/>
      <c r="U1401" s="66"/>
      <c r="V1401" s="66"/>
      <c r="W1401" s="66"/>
      <c r="X1401" s="66"/>
      <c r="Y1401" s="66"/>
      <c r="Z1401" s="66"/>
    </row>
    <row r="1402" spans="1:26" ht="14.25" hidden="1">
      <c r="A1402" s="110" t="s">
        <v>455</v>
      </c>
      <c r="B1402" s="110"/>
      <c r="C1402" s="147" t="s">
        <v>490</v>
      </c>
      <c r="D1402" s="174" t="s">
        <v>271</v>
      </c>
      <c r="E1402" s="6" t="s">
        <v>514</v>
      </c>
      <c r="F1402" s="36">
        <v>0</v>
      </c>
      <c r="G1402" s="36">
        <v>0</v>
      </c>
      <c r="H1402" s="36">
        <v>0</v>
      </c>
      <c r="I1402" s="36">
        <v>0</v>
      </c>
      <c r="J1402" s="36">
        <v>0</v>
      </c>
      <c r="K1402" s="36">
        <v>0</v>
      </c>
      <c r="L1402" s="36">
        <v>0</v>
      </c>
      <c r="M1402" s="138" t="str">
        <f t="shared" si="21"/>
        <v>Changement d'usage des terres--Surfaces artificialisées_vers_Vignes-kha-S2</v>
      </c>
      <c r="N1402">
        <f>MATCH(M1402,'[1]Données Agriculture'!$M:$M,FALSE)</f>
        <v>1004</v>
      </c>
      <c r="O1402" s="141"/>
    </row>
    <row r="1403" spans="1:26" ht="14.25" hidden="1">
      <c r="A1403" s="110" t="s">
        <v>455</v>
      </c>
      <c r="B1403" s="110"/>
      <c r="C1403" s="147" t="s">
        <v>504</v>
      </c>
      <c r="D1403" s="174" t="s">
        <v>271</v>
      </c>
      <c r="E1403" s="6" t="s">
        <v>514</v>
      </c>
      <c r="F1403" s="36">
        <v>629.28443724610611</v>
      </c>
      <c r="G1403" s="36">
        <v>629.28443724610611</v>
      </c>
      <c r="H1403" s="36">
        <v>629.28443724610611</v>
      </c>
      <c r="I1403" s="36">
        <v>629.28443724610611</v>
      </c>
      <c r="J1403" s="36">
        <v>629.28443724610611</v>
      </c>
      <c r="K1403" s="36">
        <v>629.28443724610611</v>
      </c>
      <c r="L1403" s="36">
        <v>629.28443724610611</v>
      </c>
      <c r="M1403" s="138" t="str">
        <f t="shared" si="21"/>
        <v>Changement d'usage des terres--Vignes_reste_Vignes-kha-S2</v>
      </c>
      <c r="N1403">
        <f>MATCH(M1403,'[1]Données Agriculture'!$M:$M,FALSE)</f>
        <v>1009</v>
      </c>
      <c r="O1403" s="141"/>
      <c r="P1403" s="109"/>
    </row>
    <row r="1404" spans="1:26" ht="14.25" hidden="1">
      <c r="A1404" s="110" t="s">
        <v>455</v>
      </c>
      <c r="B1404" s="110"/>
      <c r="C1404" s="147" t="s">
        <v>503</v>
      </c>
      <c r="D1404" s="174" t="s">
        <v>271</v>
      </c>
      <c r="E1404" s="6" t="s">
        <v>514</v>
      </c>
      <c r="F1404" s="36">
        <v>0</v>
      </c>
      <c r="G1404" s="36">
        <v>5.5686997353004708</v>
      </c>
      <c r="H1404" s="36">
        <v>20.78267034423672</v>
      </c>
      <c r="I1404" s="36">
        <v>41.565340688473434</v>
      </c>
      <c r="J1404" s="36">
        <v>62.348011032710161</v>
      </c>
      <c r="K1404" s="36">
        <v>77.561981641646426</v>
      </c>
      <c r="L1404" s="36">
        <v>83.130681376946896</v>
      </c>
      <c r="M1404" s="138" t="str">
        <f t="shared" si="21"/>
        <v>Changement d'usage des terres--Vignes_vers_Autres surfaces-kha-S2</v>
      </c>
      <c r="N1404">
        <f>MATCH(M1404,'[1]Données Agriculture'!$M:$M,FALSE)</f>
        <v>1014</v>
      </c>
      <c r="O1404" s="141"/>
    </row>
    <row r="1405" spans="1:26" ht="14.25" hidden="1">
      <c r="A1405" s="110" t="s">
        <v>455</v>
      </c>
      <c r="B1405" s="110"/>
      <c r="C1405" s="147" t="s">
        <v>498</v>
      </c>
      <c r="D1405" s="174" t="s">
        <v>271</v>
      </c>
      <c r="E1405" s="6" t="s">
        <v>514</v>
      </c>
      <c r="F1405" s="36">
        <v>0</v>
      </c>
      <c r="G1405" s="36">
        <v>1.1137399470600948</v>
      </c>
      <c r="H1405" s="36">
        <v>4.1565340688473462</v>
      </c>
      <c r="I1405" s="36">
        <v>8.3130681376946907</v>
      </c>
      <c r="J1405" s="36">
        <v>12.469602206542039</v>
      </c>
      <c r="K1405" s="36">
        <v>15.512396328329295</v>
      </c>
      <c r="L1405" s="36">
        <v>16.626136275389388</v>
      </c>
      <c r="M1405" s="138" t="str">
        <f t="shared" si="21"/>
        <v>Changement d'usage des terres--Vignes_vers_Forêt-kha-S2</v>
      </c>
      <c r="N1405">
        <f>MATCH(M1405,'[1]Données Agriculture'!$M:$M,FALSE)</f>
        <v>1019</v>
      </c>
      <c r="O1405" s="141"/>
      <c r="P1405" s="109"/>
      <c r="Q1405" s="109"/>
      <c r="R1405" s="109"/>
      <c r="S1405" s="109"/>
      <c r="T1405" s="109"/>
      <c r="U1405" s="109"/>
      <c r="V1405" s="109"/>
      <c r="W1405" s="109"/>
      <c r="X1405" s="109"/>
      <c r="Y1405" s="109"/>
      <c r="Z1405" s="109"/>
    </row>
    <row r="1406" spans="1:26" ht="14.25" hidden="1">
      <c r="A1406" s="110" t="s">
        <v>455</v>
      </c>
      <c r="B1406" s="110"/>
      <c r="C1406" s="147" t="s">
        <v>499</v>
      </c>
      <c r="D1406" s="174" t="s">
        <v>271</v>
      </c>
      <c r="E1406" s="6" t="s">
        <v>514</v>
      </c>
      <c r="F1406" s="36">
        <v>0</v>
      </c>
      <c r="G1406" s="36">
        <v>1.1137399470600948</v>
      </c>
      <c r="H1406" s="36">
        <v>4.1565340688473462</v>
      </c>
      <c r="I1406" s="36">
        <v>8.3130681376946907</v>
      </c>
      <c r="J1406" s="36">
        <v>12.469602206542039</v>
      </c>
      <c r="K1406" s="36">
        <v>15.512396328329295</v>
      </c>
      <c r="L1406" s="36">
        <v>16.626136275389388</v>
      </c>
      <c r="M1406" s="138" t="str">
        <f t="shared" si="21"/>
        <v>Changement d'usage des terres--Vignes_vers_Prairies productives-kha-S2</v>
      </c>
      <c r="N1406">
        <f>MATCH(M1406,'[1]Données Agriculture'!$M:$M,FALSE)</f>
        <v>1024</v>
      </c>
      <c r="O1406" s="141"/>
    </row>
    <row r="1407" spans="1:26" ht="14.25" hidden="1">
      <c r="A1407" s="110" t="s">
        <v>455</v>
      </c>
      <c r="B1407" s="110"/>
      <c r="C1407" s="147" t="s">
        <v>500</v>
      </c>
      <c r="D1407" s="174" t="s">
        <v>271</v>
      </c>
      <c r="E1407" s="6" t="s">
        <v>514</v>
      </c>
      <c r="F1407" s="36">
        <v>0</v>
      </c>
      <c r="G1407" s="36">
        <v>1.1137399470600948</v>
      </c>
      <c r="H1407" s="36">
        <v>4.1565340688473462</v>
      </c>
      <c r="I1407" s="36">
        <v>8.3130681376946907</v>
      </c>
      <c r="J1407" s="36">
        <v>12.469602206542039</v>
      </c>
      <c r="K1407" s="36">
        <v>15.512396328329295</v>
      </c>
      <c r="L1407" s="36">
        <v>16.626136275389388</v>
      </c>
      <c r="M1407" s="138" t="str">
        <f t="shared" si="21"/>
        <v>Changement d'usage des terres--Vignes_vers_STH peu productives-kha-S2</v>
      </c>
      <c r="N1407">
        <f>MATCH(M1407,'[1]Données Agriculture'!$M:$M,FALSE)</f>
        <v>1029</v>
      </c>
      <c r="O1407" s="141"/>
      <c r="P1407" s="66"/>
    </row>
    <row r="1408" spans="1:26" ht="14.25" hidden="1">
      <c r="A1408" s="110" t="s">
        <v>455</v>
      </c>
      <c r="B1408" s="110"/>
      <c r="C1408" s="147" t="s">
        <v>501</v>
      </c>
      <c r="D1408" s="174" t="s">
        <v>271</v>
      </c>
      <c r="E1408" s="6" t="s">
        <v>514</v>
      </c>
      <c r="F1408" s="36">
        <v>0</v>
      </c>
      <c r="G1408" s="36">
        <v>1.1137399470600948</v>
      </c>
      <c r="H1408" s="36">
        <v>4.1565340688473462</v>
      </c>
      <c r="I1408" s="36">
        <v>8.3130681376946907</v>
      </c>
      <c r="J1408" s="36">
        <v>12.469602206542039</v>
      </c>
      <c r="K1408" s="36">
        <v>15.512396328329295</v>
      </c>
      <c r="L1408" s="36">
        <v>16.626136275389388</v>
      </c>
      <c r="M1408" s="138" t="str">
        <f t="shared" si="21"/>
        <v>Changement d'usage des terres--Vignes_vers_Surfaces arables-kha-S2</v>
      </c>
      <c r="N1408">
        <f>MATCH(M1408,'[1]Données Agriculture'!$M:$M,FALSE)</f>
        <v>1034</v>
      </c>
      <c r="O1408" s="145"/>
    </row>
    <row r="1409" spans="1:26" ht="14.25" hidden="1">
      <c r="A1409" s="110" t="s">
        <v>455</v>
      </c>
      <c r="B1409" s="110"/>
      <c r="C1409" s="147" t="s">
        <v>502</v>
      </c>
      <c r="D1409" s="174" t="s">
        <v>271</v>
      </c>
      <c r="E1409" s="6" t="s">
        <v>514</v>
      </c>
      <c r="F1409" s="36">
        <v>0</v>
      </c>
      <c r="G1409" s="36">
        <v>1.1137399470600948</v>
      </c>
      <c r="H1409" s="36">
        <v>4.1565340688473462</v>
      </c>
      <c r="I1409" s="36">
        <v>8.3130681376946907</v>
      </c>
      <c r="J1409" s="36">
        <v>12.469602206542039</v>
      </c>
      <c r="K1409" s="36">
        <v>15.512396328329295</v>
      </c>
      <c r="L1409" s="36">
        <v>16.626136275389388</v>
      </c>
      <c r="M1409" s="138" t="str">
        <f t="shared" si="21"/>
        <v>Changement d'usage des terres--Vignes_vers_Surfaces artificialisées-kha-S2</v>
      </c>
      <c r="N1409">
        <f>MATCH(M1409,'[1]Données Agriculture'!$M:$M,FALSE)</f>
        <v>1039</v>
      </c>
      <c r="O1409" s="141"/>
    </row>
    <row r="1410" spans="1:26" ht="14.25" hidden="1">
      <c r="A1410" s="110" t="s">
        <v>112</v>
      </c>
      <c r="B1410" s="110" t="s">
        <v>113</v>
      </c>
      <c r="C1410" s="151" t="s">
        <v>658</v>
      </c>
      <c r="D1410" s="175" t="s">
        <v>115</v>
      </c>
      <c r="E1410" s="6" t="s">
        <v>514</v>
      </c>
      <c r="F1410" s="8">
        <v>145.64910800000001</v>
      </c>
      <c r="G1410" s="8">
        <v>413.37526921164118</v>
      </c>
      <c r="H1410" s="8">
        <v>1042.3924598174999</v>
      </c>
      <c r="I1410" s="8">
        <v>1659.3074628899997</v>
      </c>
      <c r="J1410" s="8">
        <v>1996.3941172175</v>
      </c>
      <c r="K1410" s="8">
        <v>2065.7546103333589</v>
      </c>
      <c r="L1410" s="8">
        <v>2053.6524227999998</v>
      </c>
      <c r="M1410" s="138" t="str">
        <f t="shared" ref="M1410:M1473" si="22">A1410&amp;"-"&amp;B1410&amp;"-"&amp;C1410&amp;"-"&amp;D1410&amp;"-"&amp;E1410</f>
        <v>Cheptels-Productions Animales-dont porc bio-Milliers effectifs-S2</v>
      </c>
      <c r="N1410" t="e">
        <f>MATCH(M1410,'[1]Données Agriculture'!$M:$M,FALSE)</f>
        <v>#N/A</v>
      </c>
      <c r="O1410" s="141"/>
      <c r="P1410" s="109"/>
    </row>
    <row r="1411" spans="1:26" ht="14.25" hidden="1">
      <c r="A1411" s="110" t="s">
        <v>112</v>
      </c>
      <c r="B1411" s="110" t="s">
        <v>113</v>
      </c>
      <c r="C1411" s="151" t="s">
        <v>656</v>
      </c>
      <c r="D1411" s="175" t="s">
        <v>115</v>
      </c>
      <c r="E1411" s="6" t="s">
        <v>514</v>
      </c>
      <c r="F1411" s="8">
        <v>6991.1571840000006</v>
      </c>
      <c r="G1411" s="8">
        <v>6291.2563718770398</v>
      </c>
      <c r="H1411" s="8">
        <v>4548.6216428400003</v>
      </c>
      <c r="I1411" s="8">
        <v>2569.2502651200011</v>
      </c>
      <c r="J1411" s="8">
        <v>1053.0430508400007</v>
      </c>
      <c r="K1411" s="8">
        <v>236.73664868295998</v>
      </c>
      <c r="L1411" s="8">
        <v>0</v>
      </c>
      <c r="M1411" s="138" t="str">
        <f t="shared" si="22"/>
        <v>Cheptels-Productions Animales-dont porc conventionnel-Milliers effectifs-S2</v>
      </c>
      <c r="N1411" t="e">
        <f>MATCH(M1411,'[1]Données Agriculture'!$M:$M,FALSE)</f>
        <v>#N/A</v>
      </c>
      <c r="O1411" s="141"/>
    </row>
    <row r="1412" spans="1:26" ht="14.25" hidden="1">
      <c r="A1412" s="110" t="s">
        <v>112</v>
      </c>
      <c r="B1412" s="110" t="s">
        <v>113</v>
      </c>
      <c r="C1412" s="151" t="s">
        <v>657</v>
      </c>
      <c r="D1412" s="175" t="s">
        <v>115</v>
      </c>
      <c r="E1412" s="6" t="s">
        <v>514</v>
      </c>
      <c r="F1412" s="8">
        <v>145.64910800000001</v>
      </c>
      <c r="G1412" s="8">
        <v>319.27279316801804</v>
      </c>
      <c r="H1412" s="8">
        <v>726.51595684249992</v>
      </c>
      <c r="I1412" s="8">
        <v>1124.0469909899998</v>
      </c>
      <c r="J1412" s="8">
        <v>1338.2422104425002</v>
      </c>
      <c r="K1412" s="8">
        <v>1378.8137447269819</v>
      </c>
      <c r="L1412" s="8">
        <v>1369.1016152000002</v>
      </c>
      <c r="M1412" s="138" t="str">
        <f t="shared" si="22"/>
        <v>Cheptels-Productions Animales-dont porc label-Milliers effectifs-S2</v>
      </c>
      <c r="N1412" t="e">
        <f>MATCH(M1412,'[1]Données Agriculture'!$M:$M,FALSE)</f>
        <v>#N/A</v>
      </c>
      <c r="O1412" s="141"/>
    </row>
    <row r="1413" spans="1:26" ht="14.25" hidden="1">
      <c r="A1413" s="110" t="s">
        <v>112</v>
      </c>
      <c r="B1413" s="110" t="s">
        <v>113</v>
      </c>
      <c r="C1413" s="151" t="s">
        <v>120</v>
      </c>
      <c r="D1413" s="175" t="s">
        <v>115</v>
      </c>
      <c r="E1413" s="6" t="s">
        <v>514</v>
      </c>
      <c r="F1413" s="8">
        <v>44576.34</v>
      </c>
      <c r="G1413" s="8">
        <v>41033.08717386621</v>
      </c>
      <c r="H1413" s="8">
        <v>31760.642250000001</v>
      </c>
      <c r="I1413" s="8">
        <v>20059.353000000006</v>
      </c>
      <c r="J1413" s="8">
        <v>9472.4722500000044</v>
      </c>
      <c r="K1413" s="8">
        <v>2428.844326133782</v>
      </c>
      <c r="L1413" s="8">
        <v>0</v>
      </c>
      <c r="M1413" s="138" t="str">
        <f t="shared" si="22"/>
        <v>Cheptels-Productions Animales-dont poulet export-Milliers effectifs-S2</v>
      </c>
      <c r="N1413">
        <f>MATCH(M1413,'[1]Données Agriculture'!$M:$M,FALSE)</f>
        <v>1059</v>
      </c>
      <c r="O1413" s="141"/>
      <c r="P1413" s="109"/>
      <c r="Q1413" s="109"/>
      <c r="R1413" s="109"/>
      <c r="S1413" s="109"/>
      <c r="T1413" s="109"/>
      <c r="U1413" s="109"/>
      <c r="V1413" s="109"/>
      <c r="W1413" s="109"/>
      <c r="X1413" s="109"/>
      <c r="Y1413" s="109"/>
      <c r="Z1413" s="109"/>
    </row>
    <row r="1414" spans="1:26" ht="14.25" hidden="1">
      <c r="A1414" s="110" t="s">
        <v>112</v>
      </c>
      <c r="B1414" s="110" t="s">
        <v>113</v>
      </c>
      <c r="C1414" s="151" t="s">
        <v>117</v>
      </c>
      <c r="D1414" s="175" t="s">
        <v>115</v>
      </c>
      <c r="E1414" s="6" t="s">
        <v>514</v>
      </c>
      <c r="F1414" s="8">
        <v>56463.363999999994</v>
      </c>
      <c r="G1414" s="8">
        <v>51975.243753563867</v>
      </c>
      <c r="H1414" s="8">
        <v>40230.146850000005</v>
      </c>
      <c r="I1414" s="8">
        <v>25408.513800000004</v>
      </c>
      <c r="J1414" s="8">
        <v>11998.464850000002</v>
      </c>
      <c r="K1414" s="8">
        <v>3076.5361464361295</v>
      </c>
      <c r="L1414" s="8">
        <v>0</v>
      </c>
      <c r="M1414" s="138" t="str">
        <f t="shared" si="22"/>
        <v>Cheptels-Productions Animales-dont poulet standard-Milliers effectifs-S2</v>
      </c>
      <c r="N1414">
        <f>MATCH(M1414,'[1]Données Agriculture'!$M:$M,FALSE)</f>
        <v>1064</v>
      </c>
      <c r="O1414" s="141"/>
    </row>
    <row r="1415" spans="1:26" ht="14.25" hidden="1">
      <c r="A1415" s="110" t="s">
        <v>112</v>
      </c>
      <c r="B1415" s="110" t="s">
        <v>113</v>
      </c>
      <c r="C1415" s="151" t="s">
        <v>119</v>
      </c>
      <c r="D1415" s="175" t="s">
        <v>115</v>
      </c>
      <c r="E1415" s="6" t="s">
        <v>514</v>
      </c>
      <c r="F1415" s="8">
        <v>10401.146000000001</v>
      </c>
      <c r="G1415" s="8">
        <v>15466.47322904951</v>
      </c>
      <c r="H1415" s="8">
        <v>28584.578024999999</v>
      </c>
      <c r="I1415" s="8">
        <v>44799.221699999987</v>
      </c>
      <c r="J1415" s="8">
        <v>59045.077024999991</v>
      </c>
      <c r="K1415" s="8">
        <v>68225.605120950495</v>
      </c>
      <c r="L1415" s="8">
        <v>71322.144</v>
      </c>
      <c r="M1415" s="138" t="str">
        <f t="shared" si="22"/>
        <v>Cheptels-Productions Animales-dont poulets bio-Milliers effectifs-S2</v>
      </c>
      <c r="N1415">
        <f>MATCH(M1415,'[1]Données Agriculture'!$M:$M,FALSE)</f>
        <v>1069</v>
      </c>
      <c r="O1415" s="141"/>
      <c r="P1415" s="109"/>
      <c r="Q1415" s="109"/>
      <c r="R1415" s="109"/>
      <c r="S1415" s="109"/>
      <c r="T1415" s="109"/>
      <c r="U1415" s="109"/>
      <c r="V1415" s="109"/>
      <c r="W1415" s="109"/>
      <c r="X1415" s="109"/>
      <c r="Y1415" s="109"/>
      <c r="Z1415" s="109"/>
    </row>
    <row r="1416" spans="1:26" ht="14.25" hidden="1">
      <c r="A1416" s="110" t="s">
        <v>112</v>
      </c>
      <c r="B1416" s="110" t="s">
        <v>113</v>
      </c>
      <c r="C1416" s="151" t="s">
        <v>118</v>
      </c>
      <c r="D1416" s="175" t="s">
        <v>115</v>
      </c>
      <c r="E1416" s="6" t="s">
        <v>514</v>
      </c>
      <c r="F1416" s="8">
        <v>37146.949999999997</v>
      </c>
      <c r="G1416" s="8">
        <v>38122.296792764544</v>
      </c>
      <c r="H1416" s="8">
        <v>40583.042874999999</v>
      </c>
      <c r="I1416" s="8">
        <v>43461.931499999992</v>
      </c>
      <c r="J1416" s="8">
        <v>45783.615874999996</v>
      </c>
      <c r="K1416" s="8">
        <v>47129.953457235446</v>
      </c>
      <c r="L1416" s="8">
        <v>47548.095999999998</v>
      </c>
      <c r="M1416" s="138" t="str">
        <f t="shared" si="22"/>
        <v>Cheptels-Productions Animales-dont poulets label-Milliers effectifs-S2</v>
      </c>
      <c r="N1416">
        <f>MATCH(M1416,'[1]Données Agriculture'!$M:$M,FALSE)</f>
        <v>1074</v>
      </c>
      <c r="O1416" s="141"/>
    </row>
    <row r="1417" spans="1:26" ht="14.25" hidden="1">
      <c r="A1417" s="110" t="s">
        <v>112</v>
      </c>
      <c r="B1417" s="110" t="s">
        <v>113</v>
      </c>
      <c r="C1417" s="151" t="s">
        <v>660</v>
      </c>
      <c r="D1417" s="175" t="s">
        <v>131</v>
      </c>
      <c r="E1417" s="6" t="s">
        <v>514</v>
      </c>
      <c r="F1417" s="8">
        <v>15739.408585425965</v>
      </c>
      <c r="G1417" s="8">
        <v>15135.848133487312</v>
      </c>
      <c r="H1417" s="8">
        <v>13544.452641032447</v>
      </c>
      <c r="I1417" s="8">
        <v>11499.672415093894</v>
      </c>
      <c r="J1417" s="8">
        <v>9603.1764822311106</v>
      </c>
      <c r="K1417" s="8">
        <v>8308.5632900190631</v>
      </c>
      <c r="L1417" s="8">
        <v>7853.9943967999989</v>
      </c>
      <c r="M1417" s="138" t="str">
        <f t="shared" si="22"/>
        <v>Cheptels-Productions Animales-dont lait système intermédiaire-Millions de litres-S2</v>
      </c>
      <c r="N1417" t="e">
        <f>MATCH(M1417,'[1]Données Agriculture'!$M:$M,FALSE)</f>
        <v>#N/A</v>
      </c>
      <c r="O1417" s="141"/>
      <c r="P1417" s="66"/>
    </row>
    <row r="1418" spans="1:26" ht="14.25" hidden="1">
      <c r="A1418" s="110" t="s">
        <v>112</v>
      </c>
      <c r="B1418" s="110" t="s">
        <v>113</v>
      </c>
      <c r="C1418" s="151" t="s">
        <v>661</v>
      </c>
      <c r="D1418" s="175" t="s">
        <v>131</v>
      </c>
      <c r="E1418" s="6" t="s">
        <v>514</v>
      </c>
      <c r="F1418" s="8">
        <v>1767.7089555985965</v>
      </c>
      <c r="G1418" s="8">
        <v>2235.3394470136991</v>
      </c>
      <c r="H1418" s="8">
        <v>3445.0371794950215</v>
      </c>
      <c r="I1418" s="8">
        <v>4936.2955526493461</v>
      </c>
      <c r="J1418" s="8">
        <v>6241.3426701056933</v>
      </c>
      <c r="K1418" s="8">
        <v>7078.4660970237192</v>
      </c>
      <c r="L1418" s="8">
        <v>7359.3829849599997</v>
      </c>
      <c r="M1418" s="138" t="str">
        <f t="shared" si="22"/>
        <v>Cheptels-Productions Animales-dont lait système extensif-Millions de litres-S2</v>
      </c>
      <c r="N1418" t="e">
        <f>MATCH(M1418,'[1]Données Agriculture'!$M:$M,FALSE)</f>
        <v>#N/A</v>
      </c>
      <c r="O1418" s="141"/>
    </row>
    <row r="1419" spans="1:26" ht="14.25" hidden="1">
      <c r="A1419" s="110" t="s">
        <v>112</v>
      </c>
      <c r="B1419" s="110" t="s">
        <v>113</v>
      </c>
      <c r="C1419" s="151" t="s">
        <v>659</v>
      </c>
      <c r="D1419" s="175" t="s">
        <v>131</v>
      </c>
      <c r="E1419" s="6" t="s">
        <v>514</v>
      </c>
      <c r="F1419" s="8">
        <v>6713.8945909754402</v>
      </c>
      <c r="G1419" s="8">
        <v>6263.9683915434125</v>
      </c>
      <c r="H1419" s="8">
        <v>5086.030756325712</v>
      </c>
      <c r="I1419" s="8">
        <v>3595.1768414741705</v>
      </c>
      <c r="J1419" s="8">
        <v>2240.5004980724179</v>
      </c>
      <c r="K1419" s="8">
        <v>1335.0723630155715</v>
      </c>
      <c r="L1419" s="8">
        <v>1021.8345651200007</v>
      </c>
      <c r="M1419" s="138" t="str">
        <f t="shared" si="22"/>
        <v>Cheptels-Productions Animales-dont lait système conventionnel-Millions de litres-S2</v>
      </c>
      <c r="N1419" t="e">
        <f>MATCH(M1419,'[1]Données Agriculture'!$M:$M,FALSE)</f>
        <v>#N/A</v>
      </c>
      <c r="O1419" s="141"/>
      <c r="P1419" s="109"/>
      <c r="Q1419" s="109"/>
      <c r="R1419" s="109"/>
      <c r="S1419" s="109"/>
      <c r="T1419" s="109"/>
      <c r="U1419" s="109"/>
      <c r="V1419" s="109"/>
      <c r="W1419" s="109"/>
      <c r="X1419" s="109"/>
      <c r="Y1419" s="109"/>
      <c r="Z1419" s="109"/>
    </row>
    <row r="1420" spans="1:26" ht="14.25" hidden="1">
      <c r="A1420" s="110" t="s">
        <v>112</v>
      </c>
      <c r="B1420" s="110" t="s">
        <v>113</v>
      </c>
      <c r="C1420" s="151" t="s">
        <v>136</v>
      </c>
      <c r="D1420" s="175" t="s">
        <v>137</v>
      </c>
      <c r="E1420" s="6" t="s">
        <v>514</v>
      </c>
      <c r="F1420" s="8">
        <v>2.9588235294117644</v>
      </c>
      <c r="G1420" s="8">
        <v>3.0600925624335269</v>
      </c>
      <c r="H1420" s="8">
        <v>3.3367647058823526</v>
      </c>
      <c r="I1420" s="8">
        <v>3.7147058823529409</v>
      </c>
      <c r="J1420" s="8">
        <v>4.0926470588235295</v>
      </c>
      <c r="K1420" s="8">
        <v>4.3693192022723544</v>
      </c>
      <c r="L1420" s="8">
        <v>4.4705882352941178</v>
      </c>
      <c r="M1420" s="138" t="str">
        <f t="shared" si="22"/>
        <v>Cheptels-Productions Animales-Indice de consommation poulet de chair-kg grain / kg carcasse-S2</v>
      </c>
      <c r="N1420">
        <f>MATCH(M1420,'[1]Données Agriculture'!$M:$M,FALSE)</f>
        <v>1094</v>
      </c>
      <c r="O1420" s="141"/>
    </row>
    <row r="1421" spans="1:26" ht="14.25" hidden="1">
      <c r="A1421" s="110" t="s">
        <v>112</v>
      </c>
      <c r="B1421" s="110" t="s">
        <v>113</v>
      </c>
      <c r="C1421" s="151" t="s">
        <v>140</v>
      </c>
      <c r="D1421" s="175" t="s">
        <v>627</v>
      </c>
      <c r="E1421" s="6" t="s">
        <v>514</v>
      </c>
      <c r="F1421" s="8">
        <v>17149.732812000002</v>
      </c>
      <c r="G1421" s="8">
        <v>16765.469439676246</v>
      </c>
      <c r="H1421" s="8">
        <v>15715.642382999999</v>
      </c>
      <c r="I1421" s="8">
        <v>14281.551954000002</v>
      </c>
      <c r="J1421" s="8">
        <v>12847.461525000001</v>
      </c>
      <c r="K1421" s="8">
        <v>11797.634468323751</v>
      </c>
      <c r="L1421" s="8">
        <v>11413.371096000001</v>
      </c>
      <c r="M1421" s="138" t="str">
        <f t="shared" si="22"/>
        <v>Cheptels-Productions Animales-Nombre d'UBG-Milliers d'UGB-S2</v>
      </c>
      <c r="N1421">
        <f>MATCH(M1421,'[1]Données Agriculture'!$M:$M,FALSE)</f>
        <v>1144</v>
      </c>
      <c r="O1421" s="141"/>
      <c r="P1421" s="66"/>
    </row>
    <row r="1422" spans="1:26" ht="14.25" hidden="1">
      <c r="A1422" s="110" t="s">
        <v>112</v>
      </c>
      <c r="B1422" s="110" t="s">
        <v>113</v>
      </c>
      <c r="C1422" s="151" t="s">
        <v>125</v>
      </c>
      <c r="D1422" s="175" t="s">
        <v>115</v>
      </c>
      <c r="E1422" s="6" t="s">
        <v>514</v>
      </c>
      <c r="F1422" s="8">
        <v>1263.7737999999999</v>
      </c>
      <c r="G1422" s="8">
        <v>1255.3081207718596</v>
      </c>
      <c r="H1422" s="8">
        <v>1232.179455</v>
      </c>
      <c r="I1422" s="8">
        <v>1200.58511</v>
      </c>
      <c r="J1422" s="8">
        <v>1168.990765</v>
      </c>
      <c r="K1422" s="8">
        <v>1145.8620992281403</v>
      </c>
      <c r="L1422" s="8">
        <v>1137.39642</v>
      </c>
      <c r="M1422" s="138" t="str">
        <f t="shared" si="22"/>
        <v>Cheptels-Productions Animales-Nombre de brebis lait-Milliers effectifs-S2</v>
      </c>
      <c r="N1422">
        <f>MATCH(M1422,'[1]Données Agriculture'!$M:$M,FALSE)</f>
        <v>1099</v>
      </c>
      <c r="O1422" s="141"/>
    </row>
    <row r="1423" spans="1:26" ht="14.25" hidden="1">
      <c r="A1423" s="110" t="s">
        <v>112</v>
      </c>
      <c r="B1423" s="110" t="s">
        <v>113</v>
      </c>
      <c r="C1423" s="151" t="s">
        <v>126</v>
      </c>
      <c r="D1423" s="175" t="s">
        <v>115</v>
      </c>
      <c r="E1423" s="6" t="s">
        <v>514</v>
      </c>
      <c r="F1423" s="8">
        <v>3245.3666000000003</v>
      </c>
      <c r="G1423" s="8">
        <v>3223.6267660096769</v>
      </c>
      <c r="H1423" s="8">
        <v>3164.2324350000004</v>
      </c>
      <c r="I1423" s="8">
        <v>3083.0982700000004</v>
      </c>
      <c r="J1423" s="8">
        <v>3001.9641050000005</v>
      </c>
      <c r="K1423" s="8">
        <v>2942.5697739903239</v>
      </c>
      <c r="L1423" s="8">
        <v>2920.8299400000005</v>
      </c>
      <c r="M1423" s="138" t="str">
        <f t="shared" si="22"/>
        <v>Cheptels-Productions Animales-Nombre de brebis viande-Milliers effectifs-S2</v>
      </c>
      <c r="N1423">
        <f>MATCH(M1423,'[1]Données Agriculture'!$M:$M,FALSE)</f>
        <v>1104</v>
      </c>
      <c r="O1423" s="141"/>
    </row>
    <row r="1424" spans="1:26" ht="14.25" hidden="1">
      <c r="A1424" s="110" t="s">
        <v>112</v>
      </c>
      <c r="B1424" s="110" t="s">
        <v>113</v>
      </c>
      <c r="C1424" s="151" t="s">
        <v>124</v>
      </c>
      <c r="D1424" s="175" t="s">
        <v>115</v>
      </c>
      <c r="E1424" s="6" t="s">
        <v>514</v>
      </c>
      <c r="F1424" s="8">
        <v>904.19359999999995</v>
      </c>
      <c r="G1424" s="8">
        <v>904.19359999999995</v>
      </c>
      <c r="H1424" s="8">
        <v>904.19359999999995</v>
      </c>
      <c r="I1424" s="8">
        <v>904.19359999999995</v>
      </c>
      <c r="J1424" s="8">
        <v>904.19359999999995</v>
      </c>
      <c r="K1424" s="8">
        <v>904.19359999999995</v>
      </c>
      <c r="L1424" s="8">
        <v>904.19359999999995</v>
      </c>
      <c r="M1424" s="138" t="str">
        <f t="shared" si="22"/>
        <v>Cheptels-Productions Animales-Nombre de chèvres-Milliers effectifs-S2</v>
      </c>
      <c r="N1424">
        <f>MATCH(M1424,'[1]Données Agriculture'!$M:$M,FALSE)</f>
        <v>1109</v>
      </c>
      <c r="O1424" s="141"/>
      <c r="P1424" s="109"/>
    </row>
    <row r="1425" spans="1:26" ht="14.25" hidden="1">
      <c r="A1425" s="110" t="s">
        <v>112</v>
      </c>
      <c r="B1425" s="110" t="s">
        <v>113</v>
      </c>
      <c r="C1425" s="151" t="s">
        <v>123</v>
      </c>
      <c r="D1425" s="175" t="s">
        <v>115</v>
      </c>
      <c r="E1425" s="6" t="s">
        <v>514</v>
      </c>
      <c r="F1425" s="8">
        <v>29637.216</v>
      </c>
      <c r="G1425" s="8">
        <v>28843.089190689327</v>
      </c>
      <c r="H1425" s="8">
        <v>26673.4944</v>
      </c>
      <c r="I1425" s="8">
        <v>23709.772800000002</v>
      </c>
      <c r="J1425" s="8">
        <v>20746.051200000002</v>
      </c>
      <c r="K1425" s="8">
        <v>18576.456409310675</v>
      </c>
      <c r="L1425" s="8">
        <v>17782.329600000001</v>
      </c>
      <c r="M1425" s="138" t="str">
        <f t="shared" si="22"/>
        <v>Cheptels-Productions Animales-Nombre de place de dindes-Milliers effectifs-S2</v>
      </c>
      <c r="N1425">
        <f>MATCH(M1425,'[1]Données Agriculture'!$M:$M,FALSE)</f>
        <v>1114</v>
      </c>
      <c r="O1425" s="141"/>
    </row>
    <row r="1426" spans="1:26" ht="14.25" hidden="1">
      <c r="A1426" s="110" t="s">
        <v>112</v>
      </c>
      <c r="B1426" s="110" t="s">
        <v>113</v>
      </c>
      <c r="C1426" s="151" t="s">
        <v>122</v>
      </c>
      <c r="D1426" s="175" t="s">
        <v>115</v>
      </c>
      <c r="E1426" s="6" t="s">
        <v>514</v>
      </c>
      <c r="F1426" s="8">
        <v>22672</v>
      </c>
      <c r="G1426" s="8">
        <v>22368.252795460081</v>
      </c>
      <c r="H1426" s="8">
        <v>21538.400000000001</v>
      </c>
      <c r="I1426" s="8">
        <v>20404.800000000003</v>
      </c>
      <c r="J1426" s="8">
        <v>19271.2</v>
      </c>
      <c r="K1426" s="8">
        <v>18441.347204539921</v>
      </c>
      <c r="L1426" s="8">
        <v>18137.600000000002</v>
      </c>
      <c r="M1426" s="138" t="str">
        <f t="shared" si="22"/>
        <v>Cheptels-Productions Animales-Nombre de places de canards-Milliers effectifs-S2</v>
      </c>
      <c r="N1426">
        <f>MATCH(M1426,'[1]Données Agriculture'!$M:$M,FALSE)</f>
        <v>1119</v>
      </c>
      <c r="O1426" s="141"/>
    </row>
    <row r="1427" spans="1:26" ht="14.25" hidden="1">
      <c r="A1427" s="110" t="s">
        <v>112</v>
      </c>
      <c r="B1427" s="110" t="s">
        <v>113</v>
      </c>
      <c r="C1427" s="151" t="s">
        <v>114</v>
      </c>
      <c r="D1427" s="175" t="s">
        <v>115</v>
      </c>
      <c r="E1427" s="6" t="s">
        <v>514</v>
      </c>
      <c r="F1427" s="8">
        <v>7282.4554000000007</v>
      </c>
      <c r="G1427" s="8">
        <v>7023.9044342566995</v>
      </c>
      <c r="H1427" s="8">
        <v>6317.5300595000008</v>
      </c>
      <c r="I1427" s="8">
        <v>5352.6047190000008</v>
      </c>
      <c r="J1427" s="8">
        <v>4387.6793785000009</v>
      </c>
      <c r="K1427" s="8">
        <v>3681.3050037433009</v>
      </c>
      <c r="L1427" s="8">
        <v>3422.754038</v>
      </c>
      <c r="M1427" s="138" t="str">
        <f t="shared" si="22"/>
        <v>Cheptels-Productions Animales-Nombre de places de porcs charcutiers-Milliers effectifs-S2</v>
      </c>
      <c r="N1427">
        <f>MATCH(M1427,'[1]Données Agriculture'!$M:$M,FALSE)</f>
        <v>1124</v>
      </c>
      <c r="O1427" s="141"/>
      <c r="P1427" s="66"/>
      <c r="Q1427" s="66"/>
      <c r="R1427" s="66"/>
      <c r="S1427" s="66"/>
      <c r="T1427" s="66"/>
      <c r="U1427" s="66"/>
      <c r="V1427" s="66"/>
      <c r="W1427" s="66"/>
      <c r="X1427" s="66"/>
      <c r="Y1427" s="66"/>
      <c r="Z1427" s="66"/>
    </row>
    <row r="1428" spans="1:26" ht="14.25" hidden="1">
      <c r="A1428" s="110" t="s">
        <v>112</v>
      </c>
      <c r="B1428" s="110" t="s">
        <v>113</v>
      </c>
      <c r="C1428" s="151" t="s">
        <v>121</v>
      </c>
      <c r="D1428" s="175" t="s">
        <v>115</v>
      </c>
      <c r="E1428" s="6" t="s">
        <v>514</v>
      </c>
      <c r="F1428" s="8">
        <v>62060</v>
      </c>
      <c r="G1428" s="8">
        <v>62891.44634411377</v>
      </c>
      <c r="H1428" s="8">
        <v>65163</v>
      </c>
      <c r="I1428" s="8">
        <v>68266</v>
      </c>
      <c r="J1428" s="8">
        <v>71369</v>
      </c>
      <c r="K1428" s="8">
        <v>73640.553655886222</v>
      </c>
      <c r="L1428" s="8">
        <v>74472</v>
      </c>
      <c r="M1428" s="138" t="str">
        <f t="shared" si="22"/>
        <v>Cheptels-Productions Animales-Nombre de places de poules pondeuses-Milliers effectifs-S2</v>
      </c>
      <c r="N1428">
        <f>MATCH(M1428,'[1]Données Agriculture'!$M:$M,FALSE)</f>
        <v>1129</v>
      </c>
      <c r="O1428" s="141"/>
    </row>
    <row r="1429" spans="1:26" ht="14.25" hidden="1">
      <c r="A1429" s="110" t="s">
        <v>112</v>
      </c>
      <c r="B1429" s="110" t="s">
        <v>113</v>
      </c>
      <c r="C1429" s="151" t="s">
        <v>116</v>
      </c>
      <c r="D1429" s="175" t="s">
        <v>115</v>
      </c>
      <c r="E1429" s="6" t="s">
        <v>514</v>
      </c>
      <c r="F1429" s="8">
        <v>148587.79999999999</v>
      </c>
      <c r="G1429" s="8">
        <v>146597.10094924414</v>
      </c>
      <c r="H1429" s="8">
        <v>141158.41</v>
      </c>
      <c r="I1429" s="8">
        <v>133729.01999999999</v>
      </c>
      <c r="J1429" s="8">
        <v>126299.62999999999</v>
      </c>
      <c r="K1429" s="8">
        <v>120860.93905075584</v>
      </c>
      <c r="L1429" s="8">
        <v>118870.23999999999</v>
      </c>
      <c r="M1429" s="138" t="str">
        <f t="shared" si="22"/>
        <v>Cheptels-Productions Animales-Nombre de places de poulets de chair-Milliers effectifs-S2</v>
      </c>
      <c r="N1429">
        <f>MATCH(M1429,'[1]Données Agriculture'!$M:$M,FALSE)</f>
        <v>1134</v>
      </c>
      <c r="O1429" s="141"/>
    </row>
    <row r="1430" spans="1:26" ht="14.25" hidden="1">
      <c r="A1430" s="110" t="s">
        <v>112</v>
      </c>
      <c r="B1430" s="110" t="s">
        <v>113</v>
      </c>
      <c r="C1430" s="151" t="s">
        <v>129</v>
      </c>
      <c r="D1430" s="175" t="s">
        <v>115</v>
      </c>
      <c r="E1430" s="6" t="s">
        <v>514</v>
      </c>
      <c r="F1430" s="8">
        <v>7307.3127999999997</v>
      </c>
      <c r="G1430" s="8">
        <v>7104.6383673620567</v>
      </c>
      <c r="H1430" s="8">
        <v>6550.9215199999999</v>
      </c>
      <c r="I1430" s="8">
        <v>5794.53024</v>
      </c>
      <c r="J1430" s="8">
        <v>5038.1389600000002</v>
      </c>
      <c r="K1430" s="8">
        <v>4484.4221126379434</v>
      </c>
      <c r="L1430" s="8">
        <v>4281.7476800000004</v>
      </c>
      <c r="M1430" s="138" t="str">
        <f t="shared" si="22"/>
        <v>Cheptels-Productions Animales-Nombre de vaches total-Milliers effectifs-S2</v>
      </c>
      <c r="N1430">
        <f>MATCH(M1430,'[1]Données Agriculture'!$M:$M,FALSE)</f>
        <v>1139</v>
      </c>
      <c r="O1430" s="141"/>
    </row>
    <row r="1431" spans="1:26" ht="14.25" hidden="1">
      <c r="A1431" s="110" t="s">
        <v>112</v>
      </c>
      <c r="B1431" s="110" t="s">
        <v>113</v>
      </c>
      <c r="C1431" s="151" t="s">
        <v>130</v>
      </c>
      <c r="D1431" s="175" t="s">
        <v>131</v>
      </c>
      <c r="E1431" s="6" t="s">
        <v>514</v>
      </c>
      <c r="F1431" s="8">
        <v>25218.1519706</v>
      </c>
      <c r="G1431" s="8">
        <v>24630.086268365882</v>
      </c>
      <c r="H1431" s="8">
        <v>23064.414291408179</v>
      </c>
      <c r="I1431" s="8">
        <v>21011.792399727408</v>
      </c>
      <c r="J1431" s="8">
        <v>19057.421116874222</v>
      </c>
      <c r="K1431" s="8">
        <v>17688.466634756893</v>
      </c>
      <c r="L1431" s="8">
        <v>17199.367289299997</v>
      </c>
      <c r="M1431" s="138" t="str">
        <f t="shared" si="22"/>
        <v>Cheptels-Productions Animales-Production de lait-Millions de litres-S2</v>
      </c>
      <c r="N1431">
        <f>MATCH(M1431,'[1]Données Agriculture'!$M:$M,FALSE)</f>
        <v>1149</v>
      </c>
      <c r="O1431" s="141"/>
      <c r="P1431" s="66"/>
      <c r="Q1431" s="66"/>
      <c r="R1431" s="66"/>
      <c r="S1431" s="66"/>
      <c r="T1431" s="66"/>
      <c r="U1431" s="66"/>
      <c r="V1431" s="66"/>
      <c r="W1431" s="66"/>
      <c r="X1431" s="66"/>
      <c r="Y1431" s="66"/>
      <c r="Z1431" s="66"/>
    </row>
    <row r="1432" spans="1:26" ht="14.25" hidden="1">
      <c r="A1432" s="110" t="s">
        <v>112</v>
      </c>
      <c r="B1432" s="110" t="s">
        <v>113</v>
      </c>
      <c r="C1432" s="151" t="s">
        <v>135</v>
      </c>
      <c r="D1432" s="175" t="s">
        <v>628</v>
      </c>
      <c r="E1432" s="6" t="s">
        <v>514</v>
      </c>
      <c r="F1432" s="8">
        <v>7.13</v>
      </c>
      <c r="G1432" s="8">
        <v>7.0520191974334301</v>
      </c>
      <c r="H1432" s="8">
        <v>6.8404487134502938</v>
      </c>
      <c r="I1432" s="8">
        <v>6.5517980701754377</v>
      </c>
      <c r="J1432" s="8">
        <v>6.2632147368421061</v>
      </c>
      <c r="K1432" s="8">
        <v>6.051810111394583</v>
      </c>
      <c r="L1432" s="8">
        <v>5.9739999999999984</v>
      </c>
      <c r="M1432" s="138" t="str">
        <f t="shared" si="22"/>
        <v>Cheptels-Productions Animales-Production de lait par vache laitière-Milliers de litres par VL-S2</v>
      </c>
      <c r="N1432">
        <f>MATCH(M1432,'[1]Données Agriculture'!$M:$M,FALSE)</f>
        <v>1154</v>
      </c>
      <c r="O1432" s="141"/>
    </row>
    <row r="1433" spans="1:26" ht="14.25" hidden="1">
      <c r="A1433" s="110" t="s">
        <v>112</v>
      </c>
      <c r="B1433" s="110" t="s">
        <v>113</v>
      </c>
      <c r="C1433" s="151" t="s">
        <v>138</v>
      </c>
      <c r="D1433" s="175" t="s">
        <v>629</v>
      </c>
      <c r="E1433" s="6" t="s">
        <v>514</v>
      </c>
      <c r="F1433" s="8">
        <v>5.62</v>
      </c>
      <c r="G1433" s="8">
        <v>5.4604391109302339</v>
      </c>
      <c r="H1433" s="8">
        <v>5.0245106550907659</v>
      </c>
      <c r="I1433" s="8">
        <v>4.4290213101815308</v>
      </c>
      <c r="J1433" s="8">
        <v>3.8335319652722974</v>
      </c>
      <c r="K1433" s="8">
        <v>3.3976035094328294</v>
      </c>
      <c r="L1433" s="8">
        <v>3.2380426203630628</v>
      </c>
      <c r="M1433" s="138" t="str">
        <f t="shared" si="22"/>
        <v>Cheptels-Productions Animales-Production de poulet de chair par places-kg carcasse /place-S2</v>
      </c>
      <c r="N1433">
        <f>MATCH(M1433,'[1]Données Agriculture'!$M:$M,FALSE)</f>
        <v>1159</v>
      </c>
      <c r="O1433" s="141"/>
      <c r="P1433" s="66"/>
    </row>
    <row r="1434" spans="1:26" ht="14.25" hidden="1">
      <c r="A1434" s="110" t="s">
        <v>112</v>
      </c>
      <c r="B1434" s="110" t="s">
        <v>113</v>
      </c>
      <c r="C1434" s="151" t="s">
        <v>139</v>
      </c>
      <c r="D1434" s="175" t="s">
        <v>271</v>
      </c>
      <c r="E1434" s="6" t="s">
        <v>514</v>
      </c>
      <c r="F1434" s="8">
        <v>0.503</v>
      </c>
      <c r="G1434" s="8">
        <v>0.66517167578090031</v>
      </c>
      <c r="H1434" s="8">
        <v>1.1082329335629071</v>
      </c>
      <c r="I1434" s="8">
        <v>1.7134658671258141</v>
      </c>
      <c r="J1434" s="8">
        <v>2.3186988006887215</v>
      </c>
      <c r="K1434" s="8">
        <v>2.7617600584707289</v>
      </c>
      <c r="L1434" s="8">
        <v>2.9239317342516289</v>
      </c>
      <c r="M1434" s="138" t="str">
        <f t="shared" si="22"/>
        <v>Cheptels-Productions Animales-Surfaces aquaculture, entomoculture et autres protéines alternatives-kha-S2</v>
      </c>
      <c r="N1434">
        <f>MATCH(M1434,'[1]Données Agriculture'!$M:$M,FALSE)</f>
        <v>1164</v>
      </c>
      <c r="O1434" s="141"/>
    </row>
    <row r="1435" spans="1:26" ht="14.25" hidden="1">
      <c r="A1435" s="110" t="s">
        <v>112</v>
      </c>
      <c r="B1435" s="110" t="s">
        <v>113</v>
      </c>
      <c r="C1435" s="151" t="s">
        <v>128</v>
      </c>
      <c r="D1435" s="175" t="s">
        <v>115</v>
      </c>
      <c r="E1435" s="6" t="s">
        <v>514</v>
      </c>
      <c r="F1435" s="8">
        <v>3910.2563999999998</v>
      </c>
      <c r="G1435" s="8">
        <v>3753.0938933132056</v>
      </c>
      <c r="H1435" s="8">
        <v>3323.71794</v>
      </c>
      <c r="I1435" s="8">
        <v>2737.1794800000002</v>
      </c>
      <c r="J1435" s="8">
        <v>2150.64102</v>
      </c>
      <c r="K1435" s="8">
        <v>1721.2650666867939</v>
      </c>
      <c r="L1435" s="8">
        <v>1564.1025599999998</v>
      </c>
      <c r="M1435" s="138" t="str">
        <f t="shared" si="22"/>
        <v>Cheptels-Productions Animales-Vaches allaitantes-Milliers effectifs-S2</v>
      </c>
      <c r="N1435">
        <f>MATCH(M1435,'[1]Données Agriculture'!$M:$M,FALSE)</f>
        <v>1169</v>
      </c>
      <c r="O1435" s="141"/>
      <c r="P1435" s="109"/>
    </row>
    <row r="1436" spans="1:26" ht="14.25" hidden="1">
      <c r="A1436" s="110" t="s">
        <v>112</v>
      </c>
      <c r="B1436" s="110" t="s">
        <v>113</v>
      </c>
      <c r="C1436" s="151" t="s">
        <v>127</v>
      </c>
      <c r="D1436" s="175" t="s">
        <v>115</v>
      </c>
      <c r="E1436" s="6" t="s">
        <v>514</v>
      </c>
      <c r="F1436" s="8">
        <v>3397.0563999999999</v>
      </c>
      <c r="G1436" s="8">
        <v>3351.544474048851</v>
      </c>
      <c r="H1436" s="8">
        <v>3227.2035799999999</v>
      </c>
      <c r="I1436" s="8">
        <v>3057.3507600000003</v>
      </c>
      <c r="J1436" s="8">
        <v>2887.4979400000002</v>
      </c>
      <c r="K1436" s="8">
        <v>2763.157045951149</v>
      </c>
      <c r="L1436" s="8">
        <v>2717.6451200000001</v>
      </c>
      <c r="M1436" s="138" t="str">
        <f t="shared" si="22"/>
        <v>Cheptels-Productions Animales-Vaches laitières-Milliers effectifs-S2</v>
      </c>
      <c r="N1436">
        <f>MATCH(M1436,'[1]Données Agriculture'!$M:$M,FALSE)</f>
        <v>1174</v>
      </c>
      <c r="O1436" s="141"/>
    </row>
    <row r="1437" spans="1:26" ht="14.25" hidden="1">
      <c r="A1437" s="110" t="s">
        <v>403</v>
      </c>
      <c r="B1437" s="110" t="s">
        <v>181</v>
      </c>
      <c r="C1437" s="147" t="s">
        <v>36</v>
      </c>
      <c r="D1437" s="175" t="s">
        <v>630</v>
      </c>
      <c r="E1437" s="6" t="s">
        <v>514</v>
      </c>
      <c r="F1437" s="36">
        <v>246.09784887043065</v>
      </c>
      <c r="G1437" s="36">
        <v>222.50685057005654</v>
      </c>
      <c r="H1437" s="36">
        <v>175.16162598664187</v>
      </c>
      <c r="I1437" s="36">
        <v>127.73941977527211</v>
      </c>
      <c r="J1437" s="36">
        <v>95.341783846556481</v>
      </c>
      <c r="K1437" s="36">
        <v>79.624839352067411</v>
      </c>
      <c r="L1437" s="36">
        <v>75.764881135151569</v>
      </c>
      <c r="M1437" s="138" t="str">
        <f t="shared" si="22"/>
        <v>Empreinte climatique-Export-Boissons alcooliques-ktCO2eq-S2</v>
      </c>
      <c r="N1437">
        <f>MATCH(M1437,'[1]Données Agriculture'!$M:$M,FALSE)</f>
        <v>1179</v>
      </c>
      <c r="O1437" s="141"/>
    </row>
    <row r="1438" spans="1:26" ht="14.25" hidden="1">
      <c r="A1438" s="110" t="s">
        <v>403</v>
      </c>
      <c r="B1438" s="110" t="s">
        <v>181</v>
      </c>
      <c r="C1438" s="147" t="s">
        <v>409</v>
      </c>
      <c r="D1438" s="175" t="s">
        <v>630</v>
      </c>
      <c r="E1438" s="6" t="s">
        <v>514</v>
      </c>
      <c r="F1438" s="36">
        <v>0</v>
      </c>
      <c r="G1438" s="36">
        <v>0</v>
      </c>
      <c r="H1438" s="36">
        <v>0</v>
      </c>
      <c r="I1438" s="36">
        <v>0</v>
      </c>
      <c r="J1438" s="36">
        <v>0</v>
      </c>
      <c r="K1438" s="36">
        <v>0</v>
      </c>
      <c r="L1438" s="36">
        <v>0</v>
      </c>
      <c r="M1438" s="138" t="str">
        <f t="shared" si="22"/>
        <v>Empreinte climatique-Export-Café, cacao, thé, épices, stimulants-ktCO2eq-S2</v>
      </c>
      <c r="N1438">
        <f>MATCH(M1438,'[1]Données Agriculture'!$M:$M,FALSE)</f>
        <v>1184</v>
      </c>
      <c r="O1438" s="141"/>
      <c r="P1438" s="66"/>
      <c r="Q1438" s="66"/>
      <c r="R1438" s="66"/>
      <c r="S1438" s="66"/>
      <c r="T1438" s="66"/>
      <c r="U1438" s="66"/>
      <c r="V1438" s="66"/>
      <c r="W1438" s="66"/>
      <c r="X1438" s="66"/>
      <c r="Y1438" s="66"/>
      <c r="Z1438" s="66"/>
    </row>
    <row r="1439" spans="1:26" ht="14.25" hidden="1">
      <c r="A1439" s="110" t="s">
        <v>403</v>
      </c>
      <c r="B1439" s="110" t="s">
        <v>181</v>
      </c>
      <c r="C1439" s="147" t="s">
        <v>405</v>
      </c>
      <c r="D1439" s="175" t="s">
        <v>630</v>
      </c>
      <c r="E1439" s="6" t="s">
        <v>514</v>
      </c>
      <c r="F1439" s="36">
        <v>11824.888869324861</v>
      </c>
      <c r="G1439" s="36">
        <v>11141.889083956326</v>
      </c>
      <c r="H1439" s="36">
        <v>9576.7843679281141</v>
      </c>
      <c r="I1439" s="36">
        <v>7676.1133487089292</v>
      </c>
      <c r="J1439" s="36">
        <v>5986.5912992768754</v>
      </c>
      <c r="K1439" s="36">
        <v>4873.1380559279369</v>
      </c>
      <c r="L1439" s="36">
        <v>4494.2835094745697</v>
      </c>
      <c r="M1439" s="138" t="str">
        <f t="shared" si="22"/>
        <v>Empreinte climatique-Export-Céréales et maîs-ktCO2eq-S2</v>
      </c>
      <c r="N1439">
        <f>MATCH(M1439,'[1]Données Agriculture'!$M:$M,FALSE)</f>
        <v>1189</v>
      </c>
      <c r="O1439" s="141"/>
    </row>
    <row r="1440" spans="1:26" ht="14.25" hidden="1">
      <c r="A1440" s="110" t="s">
        <v>403</v>
      </c>
      <c r="B1440" s="110" t="s">
        <v>181</v>
      </c>
      <c r="C1440" s="147" t="s">
        <v>413</v>
      </c>
      <c r="D1440" s="175" t="s">
        <v>630</v>
      </c>
      <c r="E1440" s="6" t="s">
        <v>514</v>
      </c>
      <c r="F1440" s="8">
        <v>15056.781827083109</v>
      </c>
      <c r="G1440" s="8">
        <v>13910.792282046987</v>
      </c>
      <c r="H1440" s="8">
        <v>11704.632840242406</v>
      </c>
      <c r="I1440" s="8">
        <v>9344.5228474171727</v>
      </c>
      <c r="J1440" s="8">
        <v>8151.2156693328498</v>
      </c>
      <c r="K1440" s="8">
        <v>7498.7421350306458</v>
      </c>
      <c r="L1440" s="8">
        <v>7251.6647373109818</v>
      </c>
      <c r="M1440" s="138" t="str">
        <f t="shared" si="22"/>
        <v>Empreinte climatique-Export-Emissions de GES des exportations-ktCO2eq-S2</v>
      </c>
      <c r="N1440">
        <f>MATCH(M1440,'[1]Données Agriculture'!$M:$M,FALSE)</f>
        <v>1194</v>
      </c>
      <c r="O1440" s="142"/>
      <c r="P1440" s="66"/>
      <c r="Q1440" s="66"/>
      <c r="R1440" s="66"/>
      <c r="S1440" s="66"/>
      <c r="T1440" s="66"/>
      <c r="U1440" s="66"/>
      <c r="V1440" s="66"/>
      <c r="W1440" s="66"/>
      <c r="X1440" s="66"/>
      <c r="Y1440" s="66"/>
      <c r="Z1440" s="66"/>
    </row>
    <row r="1441" spans="1:26" ht="14.25" hidden="1">
      <c r="A1441" s="110" t="s">
        <v>403</v>
      </c>
      <c r="B1441" s="110" t="s">
        <v>181</v>
      </c>
      <c r="C1441" s="147" t="s">
        <v>410</v>
      </c>
      <c r="D1441" s="175" t="s">
        <v>630</v>
      </c>
      <c r="E1441" s="6" t="s">
        <v>514</v>
      </c>
      <c r="F1441" s="36">
        <v>0</v>
      </c>
      <c r="G1441" s="36">
        <v>0</v>
      </c>
      <c r="H1441" s="36">
        <v>0</v>
      </c>
      <c r="I1441" s="36">
        <v>0</v>
      </c>
      <c r="J1441" s="36">
        <v>180.67939201226687</v>
      </c>
      <c r="K1441" s="36">
        <v>305.3174273871582</v>
      </c>
      <c r="L1441" s="36">
        <v>343.79070066721494</v>
      </c>
      <c r="M1441" s="138" t="str">
        <f t="shared" si="22"/>
        <v>Empreinte climatique-Export-Fruits et légumes-ktCO2eq-S2</v>
      </c>
      <c r="N1441">
        <f>MATCH(M1441,'[1]Données Agriculture'!$M:$M,FALSE)</f>
        <v>1199</v>
      </c>
      <c r="O1441" s="141"/>
      <c r="P1441" s="109"/>
      <c r="Q1441" s="109"/>
      <c r="R1441" s="109"/>
      <c r="S1441" s="109"/>
      <c r="T1441" s="109"/>
      <c r="U1441" s="109"/>
      <c r="V1441" s="109"/>
      <c r="W1441" s="109"/>
      <c r="X1441" s="109"/>
      <c r="Y1441" s="109"/>
      <c r="Z1441" s="109"/>
    </row>
    <row r="1442" spans="1:26" ht="14.25" hidden="1">
      <c r="A1442" s="110" t="s">
        <v>403</v>
      </c>
      <c r="B1442" s="110" t="s">
        <v>181</v>
      </c>
      <c r="C1442" s="147" t="s">
        <v>411</v>
      </c>
      <c r="D1442" s="175" t="s">
        <v>630</v>
      </c>
      <c r="E1442" s="6" t="s">
        <v>514</v>
      </c>
      <c r="F1442" s="36">
        <v>0</v>
      </c>
      <c r="G1442" s="36">
        <v>0</v>
      </c>
      <c r="H1442" s="36">
        <v>0</v>
      </c>
      <c r="I1442" s="36">
        <v>0</v>
      </c>
      <c r="J1442" s="36">
        <v>0</v>
      </c>
      <c r="K1442" s="36">
        <v>0</v>
      </c>
      <c r="L1442" s="36">
        <v>0.15135851941654016</v>
      </c>
      <c r="M1442" s="138" t="str">
        <f t="shared" si="22"/>
        <v>Empreinte climatique-Export-Poissons et produits halieutiques-ktCO2eq-S2</v>
      </c>
      <c r="N1442">
        <f>MATCH(M1442,'[1]Données Agriculture'!$M:$M,FALSE)</f>
        <v>1203</v>
      </c>
      <c r="O1442" s="141"/>
    </row>
    <row r="1443" spans="1:26" ht="14.25" hidden="1">
      <c r="A1443" s="110" t="s">
        <v>403</v>
      </c>
      <c r="B1443" s="110" t="s">
        <v>181</v>
      </c>
      <c r="C1443" s="147" t="s">
        <v>28</v>
      </c>
      <c r="D1443" s="175" t="s">
        <v>630</v>
      </c>
      <c r="E1443" s="6" t="s">
        <v>514</v>
      </c>
      <c r="F1443" s="36">
        <v>119.47218492832404</v>
      </c>
      <c r="G1443" s="36">
        <v>104.46287473233431</v>
      </c>
      <c r="H1443" s="36">
        <v>73.826659117270154</v>
      </c>
      <c r="I1443" s="36">
        <v>42.494280507698491</v>
      </c>
      <c r="J1443" s="36">
        <v>20.510443218203577</v>
      </c>
      <c r="K1443" s="36">
        <v>9.417917668143053</v>
      </c>
      <c r="L1443" s="36">
        <v>6.5070479007423039</v>
      </c>
      <c r="M1443" s="138" t="str">
        <f t="shared" si="22"/>
        <v>Empreinte climatique-Export-Pommes de terre-ktCO2eq-S2</v>
      </c>
      <c r="N1443">
        <f>MATCH(M1443,'[1]Données Agriculture'!$M:$M,FALSE)</f>
        <v>1209</v>
      </c>
      <c r="O1443" s="141"/>
      <c r="P1443" s="66"/>
    </row>
    <row r="1444" spans="1:26" ht="14.25" hidden="1">
      <c r="A1444" s="110" t="s">
        <v>403</v>
      </c>
      <c r="B1444" s="110" t="s">
        <v>181</v>
      </c>
      <c r="C1444" s="147" t="s">
        <v>406</v>
      </c>
      <c r="D1444" s="175" t="s">
        <v>630</v>
      </c>
      <c r="E1444" s="6" t="s">
        <v>514</v>
      </c>
      <c r="F1444" s="36">
        <v>1281.7616375512271</v>
      </c>
      <c r="G1444" s="36">
        <v>944.84963584367699</v>
      </c>
      <c r="H1444" s="36">
        <v>416.7064572931767</v>
      </c>
      <c r="I1444" s="36">
        <v>0</v>
      </c>
      <c r="J1444" s="36">
        <v>0</v>
      </c>
      <c r="K1444" s="36">
        <v>0</v>
      </c>
      <c r="L1444" s="36">
        <v>0</v>
      </c>
      <c r="M1444" s="138" t="str">
        <f t="shared" si="22"/>
        <v>Empreinte climatique-Export-Produits laitiers-ktCO2eq-S2</v>
      </c>
      <c r="N1444">
        <f>MATCH(M1444,'[1]Données Agriculture'!$M:$M,FALSE)</f>
        <v>1214</v>
      </c>
      <c r="O1444" s="141"/>
    </row>
    <row r="1445" spans="1:26" ht="14.25" hidden="1">
      <c r="A1445" s="110" t="s">
        <v>403</v>
      </c>
      <c r="B1445" s="110" t="s">
        <v>181</v>
      </c>
      <c r="C1445" s="147" t="s">
        <v>332</v>
      </c>
      <c r="D1445" s="175" t="s">
        <v>630</v>
      </c>
      <c r="E1445" s="6" t="s">
        <v>514</v>
      </c>
      <c r="F1445" s="36">
        <v>92.964391206560222</v>
      </c>
      <c r="G1445" s="36">
        <v>84.613502473541843</v>
      </c>
      <c r="H1445" s="36">
        <v>66.520520660827898</v>
      </c>
      <c r="I1445" s="36">
        <v>45.960925909328964</v>
      </c>
      <c r="J1445" s="36">
        <v>29.638410100919142</v>
      </c>
      <c r="K1445" s="36">
        <v>20.5352001554098</v>
      </c>
      <c r="L1445" s="36">
        <v>18.153713788516825</v>
      </c>
      <c r="M1445" s="138" t="str">
        <f t="shared" si="22"/>
        <v>Empreinte climatique-Export-Sucre-ktCO2eq-S2</v>
      </c>
      <c r="N1445">
        <f>MATCH(M1445,'[1]Données Agriculture'!$M:$M,FALSE)</f>
        <v>1219</v>
      </c>
      <c r="O1445" s="141"/>
      <c r="P1445" s="109"/>
      <c r="Q1445" s="109"/>
      <c r="R1445" s="109"/>
      <c r="S1445" s="109"/>
      <c r="T1445" s="109"/>
      <c r="U1445" s="109"/>
      <c r="V1445" s="109"/>
      <c r="W1445" s="109"/>
      <c r="X1445" s="109"/>
      <c r="Y1445" s="109"/>
      <c r="Z1445" s="109"/>
    </row>
    <row r="1446" spans="1:26" ht="14.25" hidden="1">
      <c r="A1446" s="110" t="s">
        <v>403</v>
      </c>
      <c r="B1446" s="110" t="s">
        <v>181</v>
      </c>
      <c r="C1446" s="147" t="s">
        <v>408</v>
      </c>
      <c r="D1446" s="175" t="s">
        <v>630</v>
      </c>
      <c r="E1446" s="6" t="s">
        <v>514</v>
      </c>
      <c r="F1446" s="36">
        <v>821.18471981325865</v>
      </c>
      <c r="G1446" s="36">
        <v>851.25329541335645</v>
      </c>
      <c r="H1446" s="36">
        <v>958.33732581229083</v>
      </c>
      <c r="I1446" s="36">
        <v>1075.0281600313604</v>
      </c>
      <c r="J1446" s="36">
        <v>1140.2900830370229</v>
      </c>
      <c r="K1446" s="36">
        <v>1106.3213154414648</v>
      </c>
      <c r="L1446" s="36">
        <v>1080.763089251305</v>
      </c>
      <c r="M1446" s="138" t="str">
        <f t="shared" si="22"/>
        <v>Empreinte climatique-Export-Tourteaux, huiles, oléoprotéagineux-ktCO2eq-S2</v>
      </c>
      <c r="N1446">
        <f>MATCH(M1446,'[1]Données Agriculture'!$M:$M,FALSE)</f>
        <v>1224</v>
      </c>
      <c r="O1446" s="141"/>
    </row>
    <row r="1447" spans="1:26" ht="14.25" hidden="1">
      <c r="A1447" s="110" t="s">
        <v>403</v>
      </c>
      <c r="B1447" s="110" t="s">
        <v>181</v>
      </c>
      <c r="C1447" s="147" t="s">
        <v>407</v>
      </c>
      <c r="D1447" s="175" t="s">
        <v>630</v>
      </c>
      <c r="E1447" s="6" t="s">
        <v>514</v>
      </c>
      <c r="F1447" s="36">
        <v>670.41217538844603</v>
      </c>
      <c r="G1447" s="36">
        <v>561.21703905769357</v>
      </c>
      <c r="H1447" s="36">
        <v>437.29588344408597</v>
      </c>
      <c r="I1447" s="36">
        <v>377.18671248458321</v>
      </c>
      <c r="J1447" s="36">
        <v>698.16425784100556</v>
      </c>
      <c r="K1447" s="36">
        <v>1104.3873790984665</v>
      </c>
      <c r="L1447" s="36">
        <v>1232.2504365740647</v>
      </c>
      <c r="M1447" s="138" t="str">
        <f t="shared" si="22"/>
        <v>Empreinte climatique-Export-Viande, abats, graisses animales, œufs-ktCO2eq-S2</v>
      </c>
      <c r="N1447">
        <f>MATCH(M1447,'[1]Données Agriculture'!$M:$M,FALSE)</f>
        <v>1229</v>
      </c>
      <c r="O1447" s="141"/>
      <c r="P1447" s="66"/>
    </row>
    <row r="1448" spans="1:26" ht="14.25" hidden="1">
      <c r="A1448" s="110" t="s">
        <v>403</v>
      </c>
      <c r="B1448" s="110" t="s">
        <v>223</v>
      </c>
      <c r="C1448" s="147" t="s">
        <v>36</v>
      </c>
      <c r="D1448" s="175" t="s">
        <v>630</v>
      </c>
      <c r="E1448" s="6" t="s">
        <v>514</v>
      </c>
      <c r="F1448" s="36">
        <v>62.303274656416683</v>
      </c>
      <c r="G1448" s="36">
        <v>58.75997469508701</v>
      </c>
      <c r="H1448" s="36">
        <v>48.745131890255138</v>
      </c>
      <c r="I1448" s="36">
        <v>36.410924439021876</v>
      </c>
      <c r="J1448" s="36">
        <v>27.160771623371048</v>
      </c>
      <c r="K1448" s="36">
        <v>23.160072409447171</v>
      </c>
      <c r="L1448" s="36">
        <v>22.331863297944146</v>
      </c>
      <c r="M1448" s="138" t="str">
        <f t="shared" si="22"/>
        <v>Empreinte climatique-Import-Boissons alcooliques-ktCO2eq-S2</v>
      </c>
      <c r="N1448">
        <f>MATCH(M1448,'[1]Données Agriculture'!$M:$M,FALSE)</f>
        <v>1234</v>
      </c>
      <c r="O1448" s="141"/>
    </row>
    <row r="1449" spans="1:26" ht="14.25" hidden="1">
      <c r="A1449" s="110" t="s">
        <v>403</v>
      </c>
      <c r="B1449" s="110" t="s">
        <v>223</v>
      </c>
      <c r="C1449" s="147" t="s">
        <v>409</v>
      </c>
      <c r="D1449" s="175" t="s">
        <v>630</v>
      </c>
      <c r="E1449" s="6" t="s">
        <v>514</v>
      </c>
      <c r="F1449" s="36">
        <v>112.17728142167933</v>
      </c>
      <c r="G1449" s="36">
        <v>103.59649033853717</v>
      </c>
      <c r="H1449" s="36">
        <v>80.289655206460026</v>
      </c>
      <c r="I1449" s="36">
        <v>52.681132875451901</v>
      </c>
      <c r="J1449" s="36">
        <v>30.386427635871147</v>
      </c>
      <c r="K1449" s="36">
        <v>17.442138384042394</v>
      </c>
      <c r="L1449" s="36">
        <v>13.388645351728526</v>
      </c>
      <c r="M1449" s="138" t="str">
        <f t="shared" si="22"/>
        <v>Empreinte climatique-Import-Café, cacao, thé, épices, stimulants-ktCO2eq-S2</v>
      </c>
      <c r="N1449">
        <f>MATCH(M1449,'[1]Données Agriculture'!$M:$M,FALSE)</f>
        <v>1239</v>
      </c>
      <c r="O1449" s="141"/>
    </row>
    <row r="1450" spans="1:26" ht="14.25" hidden="1">
      <c r="A1450" s="110" t="s">
        <v>403</v>
      </c>
      <c r="B1450" s="110" t="s">
        <v>223</v>
      </c>
      <c r="C1450" s="147" t="s">
        <v>405</v>
      </c>
      <c r="D1450" s="175" t="s">
        <v>630</v>
      </c>
      <c r="E1450" s="6" t="s">
        <v>514</v>
      </c>
      <c r="F1450" s="36">
        <v>213.51232038228835</v>
      </c>
      <c r="G1450" s="36">
        <v>211.46220685938718</v>
      </c>
      <c r="H1450" s="36">
        <v>178.10335125456839</v>
      </c>
      <c r="I1450" s="36">
        <v>128.75322269505173</v>
      </c>
      <c r="J1450" s="36">
        <v>82.866224947712197</v>
      </c>
      <c r="K1450" s="36">
        <v>53.153166603556855</v>
      </c>
      <c r="L1450" s="36">
        <v>42.772679216551118</v>
      </c>
      <c r="M1450" s="138" t="str">
        <f t="shared" si="22"/>
        <v>Empreinte climatique-Import-Céréales et maîs-ktCO2eq-S2</v>
      </c>
      <c r="N1450">
        <f>MATCH(M1450,'[1]Données Agriculture'!$M:$M,FALSE)</f>
        <v>1244</v>
      </c>
      <c r="O1450" s="141"/>
    </row>
    <row r="1451" spans="1:26" ht="14.25" hidden="1">
      <c r="A1451" s="110" t="s">
        <v>403</v>
      </c>
      <c r="B1451" s="110" t="s">
        <v>223</v>
      </c>
      <c r="C1451" s="147" t="s">
        <v>414</v>
      </c>
      <c r="D1451" s="175" t="s">
        <v>630</v>
      </c>
      <c r="E1451" s="6" t="s">
        <v>514</v>
      </c>
      <c r="F1451" s="8">
        <v>13372.753617204442</v>
      </c>
      <c r="G1451" s="8">
        <v>12552.429473945027</v>
      </c>
      <c r="H1451" s="8">
        <v>9774.4962105281866</v>
      </c>
      <c r="I1451" s="8">
        <v>6501.7596597360625</v>
      </c>
      <c r="J1451" s="8">
        <v>4651.032722634709</v>
      </c>
      <c r="K1451" s="8">
        <v>3724.885423374838</v>
      </c>
      <c r="L1451" s="8">
        <v>3373.0135243103764</v>
      </c>
      <c r="M1451" s="138" t="str">
        <f t="shared" si="22"/>
        <v>Empreinte climatique-Import-Emissions de GES des importations-ktCO2eq-S2</v>
      </c>
      <c r="N1451">
        <f>MATCH(M1451,'[1]Données Agriculture'!$M:$M,FALSE)</f>
        <v>1249</v>
      </c>
      <c r="O1451" s="141"/>
    </row>
    <row r="1452" spans="1:26" ht="14.25" hidden="1">
      <c r="A1452" s="110" t="s">
        <v>403</v>
      </c>
      <c r="B1452" s="110" t="s">
        <v>223</v>
      </c>
      <c r="C1452" s="147" t="s">
        <v>410</v>
      </c>
      <c r="D1452" s="175" t="s">
        <v>630</v>
      </c>
      <c r="E1452" s="6" t="s">
        <v>514</v>
      </c>
      <c r="F1452" s="36">
        <v>2875.4255581568036</v>
      </c>
      <c r="G1452" s="36">
        <v>2665.2178206641265</v>
      </c>
      <c r="H1452" s="36">
        <v>2055.1115326959384</v>
      </c>
      <c r="I1452" s="36">
        <v>1324.037307978112</v>
      </c>
      <c r="J1452" s="36">
        <v>911.07458879413991</v>
      </c>
      <c r="K1452" s="36">
        <v>688.23154811459858</v>
      </c>
      <c r="L1452" s="36">
        <v>612.58535067246942</v>
      </c>
      <c r="M1452" s="138" t="str">
        <f t="shared" si="22"/>
        <v>Empreinte climatique-Import-Fruits et légumes-ktCO2eq-S2</v>
      </c>
      <c r="N1452">
        <f>MATCH(M1452,'[1]Données Agriculture'!$M:$M,FALSE)</f>
        <v>1254</v>
      </c>
      <c r="O1452" s="141"/>
      <c r="P1452" s="66"/>
      <c r="Q1452" s="66"/>
      <c r="R1452" s="66"/>
      <c r="S1452" s="66"/>
      <c r="T1452" s="66"/>
      <c r="U1452" s="66"/>
      <c r="V1452" s="66"/>
      <c r="W1452" s="66"/>
      <c r="X1452" s="66"/>
      <c r="Y1452" s="66"/>
      <c r="Z1452" s="66"/>
    </row>
    <row r="1453" spans="1:26" ht="14.25" hidden="1">
      <c r="A1453" s="110" t="s">
        <v>403</v>
      </c>
      <c r="B1453" s="110" t="s">
        <v>223</v>
      </c>
      <c r="C1453" s="147" t="s">
        <v>411</v>
      </c>
      <c r="D1453" s="175" t="s">
        <v>630</v>
      </c>
      <c r="E1453" s="6" t="s">
        <v>514</v>
      </c>
      <c r="F1453" s="36">
        <v>3007.5896002819618</v>
      </c>
      <c r="G1453" s="36">
        <v>2862.936141158244</v>
      </c>
      <c r="H1453" s="36">
        <v>2439.8603613811301</v>
      </c>
      <c r="I1453" s="36">
        <v>1903.7943817209764</v>
      </c>
      <c r="J1453" s="36">
        <v>1429.5099027463586</v>
      </c>
      <c r="K1453" s="36">
        <v>1122.9158111952638</v>
      </c>
      <c r="L1453" s="36">
        <v>1017.5166450634242</v>
      </c>
      <c r="M1453" s="138" t="str">
        <f t="shared" si="22"/>
        <v>Empreinte climatique-Import-Poissons et produits halieutiques-ktCO2eq-S2</v>
      </c>
      <c r="N1453">
        <f>MATCH(M1453,'[1]Données Agriculture'!$M:$M,FALSE)</f>
        <v>1258</v>
      </c>
      <c r="O1453" s="141"/>
    </row>
    <row r="1454" spans="1:26" ht="14.25" hidden="1">
      <c r="A1454" s="110" t="s">
        <v>403</v>
      </c>
      <c r="B1454" s="110" t="s">
        <v>223</v>
      </c>
      <c r="C1454" s="147" t="s">
        <v>28</v>
      </c>
      <c r="D1454" s="175" t="s">
        <v>630</v>
      </c>
      <c r="E1454" s="6" t="s">
        <v>514</v>
      </c>
      <c r="F1454" s="36">
        <v>6.1752721197225631</v>
      </c>
      <c r="G1454" s="36">
        <v>5.8552208068914817</v>
      </c>
      <c r="H1454" s="36">
        <v>4.8837657046774261</v>
      </c>
      <c r="I1454" s="36">
        <v>3.6574970014914858</v>
      </c>
      <c r="J1454" s="36">
        <v>2.5921573041247443</v>
      </c>
      <c r="K1454" s="36">
        <v>1.9230500299153033</v>
      </c>
      <c r="L1454" s="36">
        <v>1.7009866443394233</v>
      </c>
      <c r="M1454" s="138" t="str">
        <f t="shared" si="22"/>
        <v>Empreinte climatique-Import-Pommes de terre-ktCO2eq-S2</v>
      </c>
      <c r="N1454">
        <f>MATCH(M1454,'[1]Données Agriculture'!$M:$M,FALSE)</f>
        <v>1264</v>
      </c>
      <c r="O1454" s="141"/>
      <c r="P1454" s="109"/>
    </row>
    <row r="1455" spans="1:26" ht="14.25" hidden="1">
      <c r="A1455" s="110" t="s">
        <v>403</v>
      </c>
      <c r="B1455" s="110" t="s">
        <v>223</v>
      </c>
      <c r="C1455" s="147" t="s">
        <v>406</v>
      </c>
      <c r="D1455" s="175" t="s">
        <v>630</v>
      </c>
      <c r="E1455" s="6" t="s">
        <v>514</v>
      </c>
      <c r="F1455" s="36">
        <v>0</v>
      </c>
      <c r="G1455" s="36">
        <v>0</v>
      </c>
      <c r="H1455" s="36">
        <v>0</v>
      </c>
      <c r="I1455" s="36">
        <v>32.954522693660735</v>
      </c>
      <c r="J1455" s="36">
        <v>277.40555469515107</v>
      </c>
      <c r="K1455" s="36">
        <v>354.17679502711411</v>
      </c>
      <c r="L1455" s="36">
        <v>351.71786974469114</v>
      </c>
      <c r="M1455" s="138" t="str">
        <f t="shared" si="22"/>
        <v>Empreinte climatique-Import-Produits laitiers-ktCO2eq-S2</v>
      </c>
      <c r="N1455">
        <f>MATCH(M1455,'[1]Données Agriculture'!$M:$M,FALSE)</f>
        <v>1269</v>
      </c>
      <c r="O1455" s="141"/>
    </row>
    <row r="1456" spans="1:26" ht="14.25" hidden="1">
      <c r="A1456" s="110" t="s">
        <v>403</v>
      </c>
      <c r="B1456" s="110" t="s">
        <v>223</v>
      </c>
      <c r="C1456" s="147" t="s">
        <v>332</v>
      </c>
      <c r="D1456" s="175" t="s">
        <v>630</v>
      </c>
      <c r="E1456" s="6" t="s">
        <v>514</v>
      </c>
      <c r="F1456" s="36">
        <v>0</v>
      </c>
      <c r="G1456" s="36">
        <v>1.973319460535919</v>
      </c>
      <c r="H1456" s="36">
        <v>7.5374677824283909</v>
      </c>
      <c r="I1456" s="36">
        <v>12.711539147702917</v>
      </c>
      <c r="J1456" s="36">
        <v>15.50203903740851</v>
      </c>
      <c r="K1456" s="36">
        <v>16.572677182977657</v>
      </c>
      <c r="L1456" s="36">
        <v>17.101336716492845</v>
      </c>
      <c r="M1456" s="138" t="str">
        <f t="shared" si="22"/>
        <v>Empreinte climatique-Import-Sucre-ktCO2eq-S2</v>
      </c>
      <c r="N1456">
        <f>MATCH(M1456,'[1]Données Agriculture'!$M:$M,FALSE)</f>
        <v>1274</v>
      </c>
      <c r="O1456" s="141"/>
      <c r="P1456" s="109"/>
    </row>
    <row r="1457" spans="1:26" ht="14.25" hidden="1">
      <c r="A1457" s="110" t="s">
        <v>403</v>
      </c>
      <c r="B1457" s="110" t="s">
        <v>223</v>
      </c>
      <c r="C1457" s="147" t="s">
        <v>408</v>
      </c>
      <c r="D1457" s="175" t="s">
        <v>630</v>
      </c>
      <c r="E1457" s="6" t="s">
        <v>514</v>
      </c>
      <c r="F1457" s="36">
        <v>3140.1497825930687</v>
      </c>
      <c r="G1457" s="36">
        <v>2871.7840602607735</v>
      </c>
      <c r="H1457" s="36">
        <v>2138.929511367025</v>
      </c>
      <c r="I1457" s="36">
        <v>1385.2229736762922</v>
      </c>
      <c r="J1457" s="36">
        <v>892.5315403628847</v>
      </c>
      <c r="K1457" s="36">
        <v>621.41193444193766</v>
      </c>
      <c r="L1457" s="36">
        <v>537.62494873057415</v>
      </c>
      <c r="M1457" s="138" t="str">
        <f t="shared" si="22"/>
        <v>Empreinte climatique-Import-Tourteaux, huiles, oléoprotéagineux-ktCO2eq-S2</v>
      </c>
      <c r="N1457">
        <f>MATCH(M1457,'[1]Données Agriculture'!$M:$M,FALSE)</f>
        <v>1279</v>
      </c>
      <c r="O1457" s="141"/>
    </row>
    <row r="1458" spans="1:26" ht="14.25" hidden="1">
      <c r="A1458" s="110" t="s">
        <v>403</v>
      </c>
      <c r="B1458" s="110" t="s">
        <v>223</v>
      </c>
      <c r="C1458" s="147" t="s">
        <v>407</v>
      </c>
      <c r="D1458" s="175" t="s">
        <v>630</v>
      </c>
      <c r="E1458" s="6" t="s">
        <v>514</v>
      </c>
      <c r="F1458" s="36">
        <v>3955.4205275925005</v>
      </c>
      <c r="G1458" s="36">
        <v>3770.8442397014442</v>
      </c>
      <c r="H1458" s="36">
        <v>2821.0354332457036</v>
      </c>
      <c r="I1458" s="36">
        <v>1621.5361575083009</v>
      </c>
      <c r="J1458" s="36">
        <v>982.00351548768685</v>
      </c>
      <c r="K1458" s="36">
        <v>825.89822998598424</v>
      </c>
      <c r="L1458" s="36">
        <v>756.27319887216163</v>
      </c>
      <c r="M1458" s="138" t="str">
        <f t="shared" si="22"/>
        <v>Empreinte climatique-Import-Viande, abats, graisses animales, œufs-ktCO2eq-S2</v>
      </c>
      <c r="N1458">
        <f>MATCH(M1458,'[1]Données Agriculture'!$M:$M,FALSE)</f>
        <v>1284</v>
      </c>
      <c r="O1458" s="141"/>
    </row>
    <row r="1459" spans="1:26" ht="14.25" hidden="1">
      <c r="A1459" s="110" t="s">
        <v>403</v>
      </c>
      <c r="B1459" s="110" t="s">
        <v>404</v>
      </c>
      <c r="C1459" s="147" t="s">
        <v>36</v>
      </c>
      <c r="D1459" s="175" t="s">
        <v>630</v>
      </c>
      <c r="E1459" s="6" t="s">
        <v>514</v>
      </c>
      <c r="F1459" s="8">
        <v>1387.9213921947844</v>
      </c>
      <c r="G1459" s="8">
        <v>1306.8138030390978</v>
      </c>
      <c r="H1459" s="8">
        <v>1097.1754590163321</v>
      </c>
      <c r="I1459" s="8">
        <v>847.56439199877116</v>
      </c>
      <c r="J1459" s="8">
        <v>637.18952782377221</v>
      </c>
      <c r="K1459" s="8">
        <v>505.49883901286586</v>
      </c>
      <c r="L1459" s="8">
        <v>461.4612855997695</v>
      </c>
      <c r="M1459" s="138" t="str">
        <f t="shared" si="22"/>
        <v>Empreinte climatique-Productions Finales-Boissons alcooliques-ktCO2eq-S2</v>
      </c>
      <c r="N1459">
        <f>MATCH(M1459,'[1]Données Agriculture'!$M:$M,FALSE)</f>
        <v>1289</v>
      </c>
      <c r="O1459" s="141"/>
      <c r="P1459" s="109"/>
      <c r="Q1459" s="109"/>
      <c r="R1459" s="109"/>
      <c r="S1459" s="109"/>
      <c r="T1459" s="109"/>
      <c r="U1459" s="109"/>
      <c r="V1459" s="109"/>
      <c r="W1459" s="109"/>
      <c r="X1459" s="109"/>
      <c r="Y1459" s="109"/>
      <c r="Z1459" s="109"/>
    </row>
    <row r="1460" spans="1:26" ht="14.25" hidden="1">
      <c r="A1460" s="110" t="s">
        <v>403</v>
      </c>
      <c r="B1460" s="110" t="s">
        <v>404</v>
      </c>
      <c r="C1460" s="147" t="s">
        <v>409</v>
      </c>
      <c r="D1460" s="175" t="s">
        <v>630</v>
      </c>
      <c r="E1460" s="6" t="s">
        <v>514</v>
      </c>
      <c r="F1460" s="8">
        <v>0</v>
      </c>
      <c r="G1460" s="8">
        <v>0</v>
      </c>
      <c r="H1460" s="8">
        <v>0</v>
      </c>
      <c r="I1460" s="8">
        <v>0</v>
      </c>
      <c r="J1460" s="8">
        <v>0</v>
      </c>
      <c r="K1460" s="8">
        <v>0</v>
      </c>
      <c r="L1460" s="8">
        <v>0</v>
      </c>
      <c r="M1460" s="138" t="str">
        <f t="shared" si="22"/>
        <v>Empreinte climatique-Productions Finales-Café, cacao, thé, épices, stimulants-ktCO2eq-S2</v>
      </c>
      <c r="N1460">
        <f>MATCH(M1460,'[1]Données Agriculture'!$M:$M,FALSE)</f>
        <v>1294</v>
      </c>
      <c r="O1460" s="141"/>
    </row>
    <row r="1461" spans="1:26" ht="14.25" hidden="1">
      <c r="A1461" s="110" t="s">
        <v>403</v>
      </c>
      <c r="B1461" s="110" t="s">
        <v>404</v>
      </c>
      <c r="C1461" s="147" t="s">
        <v>405</v>
      </c>
      <c r="D1461" s="175" t="s">
        <v>630</v>
      </c>
      <c r="E1461" s="6" t="s">
        <v>514</v>
      </c>
      <c r="F1461" s="8">
        <v>17222.047200652949</v>
      </c>
      <c r="G1461" s="8">
        <v>16310.696763826678</v>
      </c>
      <c r="H1461" s="8">
        <v>14100.372982138153</v>
      </c>
      <c r="I1461" s="8">
        <v>11368.459323775864</v>
      </c>
      <c r="J1461" s="8">
        <v>8917.8922797085925</v>
      </c>
      <c r="K1461" s="8">
        <v>7301.4979993098696</v>
      </c>
      <c r="L1461" s="8">
        <v>6751.7269531790462</v>
      </c>
      <c r="M1461" s="138" t="str">
        <f t="shared" si="22"/>
        <v>Empreinte climatique-Productions Finales-Céréales et maîs-ktCO2eq-S2</v>
      </c>
      <c r="N1461">
        <f>MATCH(M1461,'[1]Données Agriculture'!$M:$M,FALSE)</f>
        <v>1299</v>
      </c>
      <c r="O1461" s="141"/>
      <c r="P1461" s="109"/>
      <c r="Q1461" s="109"/>
      <c r="R1461" s="109"/>
      <c r="S1461" s="109"/>
      <c r="T1461" s="109"/>
      <c r="U1461" s="109"/>
      <c r="V1461" s="109"/>
      <c r="W1461" s="109"/>
      <c r="X1461" s="109"/>
      <c r="Y1461" s="109"/>
      <c r="Z1461" s="109"/>
    </row>
    <row r="1462" spans="1:26" ht="14.25" hidden="1">
      <c r="A1462" s="110" t="s">
        <v>403</v>
      </c>
      <c r="B1462" s="110" t="s">
        <v>404</v>
      </c>
      <c r="C1462" s="147" t="s">
        <v>412</v>
      </c>
      <c r="D1462" s="175" t="s">
        <v>630</v>
      </c>
      <c r="E1462" s="6" t="s">
        <v>514</v>
      </c>
      <c r="F1462" s="8">
        <v>94125.314741914292</v>
      </c>
      <c r="G1462" s="8">
        <v>89380.630553247989</v>
      </c>
      <c r="H1462" s="8">
        <v>77346.229305497138</v>
      </c>
      <c r="I1462" s="8">
        <v>62385.764817127914</v>
      </c>
      <c r="J1462" s="8">
        <v>48953.08481450806</v>
      </c>
      <c r="K1462" s="8">
        <v>40064.506871493701</v>
      </c>
      <c r="L1462" s="8">
        <v>37013.373100156809</v>
      </c>
      <c r="M1462" s="138" t="str">
        <f t="shared" si="22"/>
        <v>Empreinte climatique-Productions Finales-Emissions de GES dues aux productions-ktCO2eq-S2</v>
      </c>
      <c r="N1462">
        <f>MATCH(M1462,'[1]Données Agriculture'!$M:$M,FALSE)</f>
        <v>1304</v>
      </c>
      <c r="O1462" s="141"/>
    </row>
    <row r="1463" spans="1:26" ht="14.25" hidden="1">
      <c r="A1463" s="110" t="s">
        <v>403</v>
      </c>
      <c r="B1463" s="110" t="s">
        <v>404</v>
      </c>
      <c r="C1463" s="147" t="s">
        <v>410</v>
      </c>
      <c r="D1463" s="175" t="s">
        <v>630</v>
      </c>
      <c r="E1463" s="6" t="s">
        <v>514</v>
      </c>
      <c r="F1463" s="8">
        <v>3247.8150621379405</v>
      </c>
      <c r="G1463" s="8">
        <v>3242.0136555033691</v>
      </c>
      <c r="H1463" s="8">
        <v>3203.5046332975353</v>
      </c>
      <c r="I1463" s="8">
        <v>3079.1202012573108</v>
      </c>
      <c r="J1463" s="8">
        <v>2870.1526851674003</v>
      </c>
      <c r="K1463" s="8">
        <v>2659.3575971324908</v>
      </c>
      <c r="L1463" s="8">
        <v>2570.5299205430529</v>
      </c>
      <c r="M1463" s="138" t="str">
        <f t="shared" si="22"/>
        <v>Empreinte climatique-Productions Finales-Fruits et légumes-ktCO2eq-S2</v>
      </c>
      <c r="N1463">
        <f>MATCH(M1463,'[1]Données Agriculture'!$M:$M,FALSE)</f>
        <v>1309</v>
      </c>
      <c r="O1463" s="141"/>
      <c r="P1463" s="66"/>
    </row>
    <row r="1464" spans="1:26" ht="14.25" hidden="1">
      <c r="A1464" s="110" t="s">
        <v>403</v>
      </c>
      <c r="B1464" s="110" t="s">
        <v>404</v>
      </c>
      <c r="C1464" s="147" t="s">
        <v>411</v>
      </c>
      <c r="D1464" s="175" t="s">
        <v>630</v>
      </c>
      <c r="E1464" s="6" t="s">
        <v>514</v>
      </c>
      <c r="F1464" s="8">
        <v>30.336617257966747</v>
      </c>
      <c r="G1464" s="8">
        <v>31.256510533537352</v>
      </c>
      <c r="H1464" s="8">
        <v>33.155675248156847</v>
      </c>
      <c r="I1464" s="8">
        <v>34.297170846688573</v>
      </c>
      <c r="J1464" s="8">
        <v>33.761104053561908</v>
      </c>
      <c r="K1464" s="8">
        <v>32.305143984864642</v>
      </c>
      <c r="L1464" s="8">
        <v>31.805982250839389</v>
      </c>
      <c r="M1464" s="138" t="str">
        <f t="shared" si="22"/>
        <v>Empreinte climatique-Productions Finales-Poissons et produits halieutiques-ktCO2eq-S2</v>
      </c>
      <c r="N1464">
        <f>MATCH(M1464,'[1]Données Agriculture'!$M:$M,FALSE)</f>
        <v>1314</v>
      </c>
      <c r="O1464" s="141"/>
    </row>
    <row r="1465" spans="1:26" ht="14.25" hidden="1">
      <c r="A1465" s="110" t="s">
        <v>403</v>
      </c>
      <c r="B1465" s="110" t="s">
        <v>404</v>
      </c>
      <c r="C1465" s="147" t="s">
        <v>28</v>
      </c>
      <c r="D1465" s="175" t="s">
        <v>630</v>
      </c>
      <c r="E1465" s="6" t="s">
        <v>514</v>
      </c>
      <c r="F1465" s="8">
        <v>422.09869989855832</v>
      </c>
      <c r="G1465" s="8">
        <v>394.34483329764544</v>
      </c>
      <c r="H1465" s="8">
        <v>326.39115140859366</v>
      </c>
      <c r="I1465" s="8">
        <v>247.02439391034923</v>
      </c>
      <c r="J1465" s="8">
        <v>181.39566658381551</v>
      </c>
      <c r="K1465" s="8">
        <v>141.17365433764604</v>
      </c>
      <c r="L1465" s="8">
        <v>127.99270873029089</v>
      </c>
      <c r="M1465" s="138" t="str">
        <f t="shared" si="22"/>
        <v>Empreinte climatique-Productions Finales-Pommes de terre-ktCO2eq-S2</v>
      </c>
      <c r="N1465">
        <f>MATCH(M1465,'[1]Données Agriculture'!$M:$M,FALSE)</f>
        <v>1319</v>
      </c>
      <c r="O1465" s="141"/>
      <c r="P1465" s="109"/>
    </row>
    <row r="1466" spans="1:26" ht="14.25" hidden="1">
      <c r="A1466" s="110" t="s">
        <v>403</v>
      </c>
      <c r="B1466" s="110" t="s">
        <v>404</v>
      </c>
      <c r="C1466" s="147" t="s">
        <v>406</v>
      </c>
      <c r="D1466" s="175" t="s">
        <v>630</v>
      </c>
      <c r="E1466" s="6" t="s">
        <v>514</v>
      </c>
      <c r="F1466" s="8">
        <v>24725.394094938154</v>
      </c>
      <c r="G1466" s="8">
        <v>23388.430156532599</v>
      </c>
      <c r="H1466" s="8">
        <v>19998.869571031104</v>
      </c>
      <c r="I1466" s="8">
        <v>15864.901075599353</v>
      </c>
      <c r="J1466" s="8">
        <v>12257.26192352832</v>
      </c>
      <c r="K1466" s="8">
        <v>9926.2214112118036</v>
      </c>
      <c r="L1466" s="8">
        <v>9134.7292964095013</v>
      </c>
      <c r="M1466" s="138" t="str">
        <f t="shared" si="22"/>
        <v>Empreinte climatique-Productions Finales-Produits laitiers-ktCO2eq-S2</v>
      </c>
      <c r="N1466">
        <f>MATCH(M1466,'[1]Données Agriculture'!$M:$M,FALSE)</f>
        <v>1324</v>
      </c>
      <c r="O1466" s="141"/>
    </row>
    <row r="1467" spans="1:26" ht="14.25" hidden="1">
      <c r="A1467" s="110" t="s">
        <v>403</v>
      </c>
      <c r="B1467" s="110" t="s">
        <v>404</v>
      </c>
      <c r="C1467" s="147" t="s">
        <v>332</v>
      </c>
      <c r="D1467" s="175" t="s">
        <v>630</v>
      </c>
      <c r="E1467" s="6" t="s">
        <v>514</v>
      </c>
      <c r="F1467" s="8">
        <v>1176.2727821568051</v>
      </c>
      <c r="G1467" s="8">
        <v>1107.1536949540714</v>
      </c>
      <c r="H1467" s="8">
        <v>931.82632396015276</v>
      </c>
      <c r="I1467" s="8">
        <v>721.20054713779086</v>
      </c>
      <c r="J1467" s="8">
        <v>541.58880123611959</v>
      </c>
      <c r="K1467" s="8">
        <v>428.39194481273103</v>
      </c>
      <c r="L1467" s="8">
        <v>390.62152754194574</v>
      </c>
      <c r="M1467" s="138" t="str">
        <f t="shared" si="22"/>
        <v>Empreinte climatique-Productions Finales-Sucre-ktCO2eq-S2</v>
      </c>
      <c r="N1467">
        <f>MATCH(M1467,'[1]Données Agriculture'!$M:$M,FALSE)</f>
        <v>1329</v>
      </c>
      <c r="O1467" s="141"/>
    </row>
    <row r="1468" spans="1:26" ht="14.25" hidden="1">
      <c r="A1468" s="110" t="s">
        <v>403</v>
      </c>
      <c r="B1468" s="110" t="s">
        <v>404</v>
      </c>
      <c r="C1468" s="147" t="s">
        <v>408</v>
      </c>
      <c r="D1468" s="175" t="s">
        <v>630</v>
      </c>
      <c r="E1468" s="6" t="s">
        <v>514</v>
      </c>
      <c r="F1468" s="8">
        <v>6643.3248965800203</v>
      </c>
      <c r="G1468" s="8">
        <v>6498.5570526152687</v>
      </c>
      <c r="H1468" s="8">
        <v>6154.3207637147998</v>
      </c>
      <c r="I1468" s="8">
        <v>5608.2133507797653</v>
      </c>
      <c r="J1468" s="8">
        <v>4913.329767596696</v>
      </c>
      <c r="K1468" s="8">
        <v>4330.2418199651711</v>
      </c>
      <c r="L1468" s="8">
        <v>4105.105984336049</v>
      </c>
      <c r="M1468" s="138" t="str">
        <f t="shared" si="22"/>
        <v>Empreinte climatique-Productions Finales-Tourteaux, huiles, oléoprotéagineux-ktCO2eq-S2</v>
      </c>
      <c r="N1468">
        <f>MATCH(M1468,'[1]Données Agriculture'!$M:$M,FALSE)</f>
        <v>1334</v>
      </c>
      <c r="O1468" s="141"/>
      <c r="P1468" s="66"/>
      <c r="Q1468" s="66"/>
      <c r="R1468" s="66"/>
      <c r="S1468" s="66"/>
      <c r="T1468" s="66"/>
      <c r="U1468" s="66"/>
      <c r="V1468" s="66"/>
      <c r="W1468" s="66"/>
      <c r="X1468" s="66"/>
      <c r="Y1468" s="66"/>
      <c r="Z1468" s="66"/>
    </row>
    <row r="1469" spans="1:26" ht="14.25" hidden="1">
      <c r="A1469" s="110" t="s">
        <v>403</v>
      </c>
      <c r="B1469" s="110" t="s">
        <v>404</v>
      </c>
      <c r="C1469" s="147" t="s">
        <v>407</v>
      </c>
      <c r="D1469" s="175" t="s">
        <v>630</v>
      </c>
      <c r="E1469" s="6" t="s">
        <v>514</v>
      </c>
      <c r="F1469" s="8">
        <v>39270.103996097125</v>
      </c>
      <c r="G1469" s="8">
        <v>37101.364082945714</v>
      </c>
      <c r="H1469" s="8">
        <v>31500.612745682309</v>
      </c>
      <c r="I1469" s="8">
        <v>24614.984361822022</v>
      </c>
      <c r="J1469" s="8">
        <v>18600.513058809782</v>
      </c>
      <c r="K1469" s="8">
        <v>14739.818461726258</v>
      </c>
      <c r="L1469" s="8">
        <v>13439.39944156632</v>
      </c>
      <c r="M1469" s="138" t="str">
        <f t="shared" si="22"/>
        <v>Empreinte climatique-Productions Finales-Viande, abats, graisses animales, œufs-ktCO2eq-S2</v>
      </c>
      <c r="N1469">
        <f>MATCH(M1469,'[1]Données Agriculture'!$M:$M,FALSE)</f>
        <v>1339</v>
      </c>
      <c r="O1469" s="141"/>
    </row>
    <row r="1470" spans="1:26" ht="14.25" hidden="1">
      <c r="A1470" s="110" t="s">
        <v>440</v>
      </c>
      <c r="B1470" s="110" t="s">
        <v>439</v>
      </c>
      <c r="C1470" s="147" t="s">
        <v>447</v>
      </c>
      <c r="D1470" s="174" t="s">
        <v>180</v>
      </c>
      <c r="E1470" s="6" t="s">
        <v>514</v>
      </c>
      <c r="F1470" s="36">
        <v>60.2</v>
      </c>
      <c r="G1470" s="36">
        <v>57.377155257738124</v>
      </c>
      <c r="H1470" s="36">
        <v>49.665000000000006</v>
      </c>
      <c r="I1470" s="36">
        <v>39.13000000000001</v>
      </c>
      <c r="J1470" s="36">
        <v>28.595000000000006</v>
      </c>
      <c r="K1470" s="36">
        <v>20.882844742261874</v>
      </c>
      <c r="L1470" s="36">
        <v>18.060000000000002</v>
      </c>
      <c r="M1470" s="138" t="str">
        <f t="shared" si="22"/>
        <v>Flux bruts export et import-Flux bruts exportés-Ananas-kt-S2</v>
      </c>
      <c r="N1470">
        <f>MATCH(M1470,'[1]Données Agriculture'!$M:$M,FALSE)</f>
        <v>1344</v>
      </c>
      <c r="O1470" s="141"/>
      <c r="P1470" s="109"/>
      <c r="Q1470" s="109"/>
      <c r="R1470" s="109"/>
      <c r="S1470" s="109"/>
      <c r="T1470" s="109"/>
      <c r="U1470" s="109"/>
      <c r="V1470" s="109"/>
      <c r="W1470" s="109"/>
      <c r="X1470" s="109"/>
      <c r="Y1470" s="109"/>
      <c r="Z1470" s="109"/>
    </row>
    <row r="1471" spans="1:26" ht="14.25" hidden="1">
      <c r="A1471" s="110" t="s">
        <v>440</v>
      </c>
      <c r="B1471" s="110" t="s">
        <v>439</v>
      </c>
      <c r="C1471" s="147" t="s">
        <v>445</v>
      </c>
      <c r="D1471" s="174" t="s">
        <v>180</v>
      </c>
      <c r="E1471" s="6" t="s">
        <v>514</v>
      </c>
      <c r="F1471" s="36">
        <v>216.8</v>
      </c>
      <c r="G1471" s="36">
        <v>206.63400763916323</v>
      </c>
      <c r="H1471" s="36">
        <v>178.86</v>
      </c>
      <c r="I1471" s="36">
        <v>140.92000000000004</v>
      </c>
      <c r="J1471" s="36">
        <v>102.98000000000003</v>
      </c>
      <c r="K1471" s="36">
        <v>75.205992360836802</v>
      </c>
      <c r="L1471" s="36">
        <v>65.04000000000002</v>
      </c>
      <c r="M1471" s="138" t="str">
        <f t="shared" si="22"/>
        <v>Flux bruts export et import-Flux bruts exportés-Banane-kt-S2</v>
      </c>
      <c r="N1471">
        <f>MATCH(M1471,'[1]Données Agriculture'!$M:$M,FALSE)</f>
        <v>1349</v>
      </c>
      <c r="O1471" s="141"/>
    </row>
    <row r="1472" spans="1:26" ht="14.25" hidden="1">
      <c r="A1472" s="110" t="s">
        <v>440</v>
      </c>
      <c r="B1472" s="110" t="s">
        <v>439</v>
      </c>
      <c r="C1472" s="147" t="s">
        <v>452</v>
      </c>
      <c r="D1472" s="174" t="s">
        <v>180</v>
      </c>
      <c r="E1472" s="6" t="s">
        <v>514</v>
      </c>
      <c r="F1472" s="36">
        <v>528.5</v>
      </c>
      <c r="G1472" s="36">
        <v>517.05878488283724</v>
      </c>
      <c r="H1472" s="36">
        <v>485.80080388242328</v>
      </c>
      <c r="I1472" s="36">
        <v>443.10160776484656</v>
      </c>
      <c r="J1472" s="36">
        <v>400.4024116472699</v>
      </c>
      <c r="K1472" s="36">
        <v>369.14443064685588</v>
      </c>
      <c r="L1472" s="36">
        <v>357.70321552969313</v>
      </c>
      <c r="M1472" s="138" t="str">
        <f t="shared" si="22"/>
        <v>Flux bruts export et import-Flux bruts exportés-Bière-kt-S2</v>
      </c>
      <c r="N1472">
        <f>MATCH(M1472,'[1]Données Agriculture'!$M:$M,FALSE)</f>
        <v>1354</v>
      </c>
      <c r="O1472" s="141"/>
      <c r="P1472" s="66"/>
    </row>
    <row r="1473" spans="1:26" ht="14.25" hidden="1">
      <c r="A1473" s="110" t="s">
        <v>440</v>
      </c>
      <c r="B1473" s="110" t="s">
        <v>439</v>
      </c>
      <c r="C1473" s="147" t="s">
        <v>311</v>
      </c>
      <c r="D1473" s="174" t="s">
        <v>180</v>
      </c>
      <c r="E1473" s="6" t="s">
        <v>514</v>
      </c>
      <c r="F1473" s="36">
        <v>21473.5</v>
      </c>
      <c r="G1473" s="36">
        <v>20932.125991715249</v>
      </c>
      <c r="H1473" s="36">
        <v>19453.064695184101</v>
      </c>
      <c r="I1473" s="36">
        <v>17432.629390368198</v>
      </c>
      <c r="J1473" s="36">
        <v>15412.194085552299</v>
      </c>
      <c r="K1473" s="36">
        <v>13933.132789021145</v>
      </c>
      <c r="L1473" s="36">
        <v>13391.758780736396</v>
      </c>
      <c r="M1473" s="138" t="str">
        <f t="shared" si="22"/>
        <v>Flux bruts export et import-Flux bruts exportés-Blé-kt-S2</v>
      </c>
      <c r="N1473">
        <f>MATCH(M1473,'[1]Données Agriculture'!$M:$M,FALSE)</f>
        <v>1359</v>
      </c>
      <c r="O1473" s="141"/>
    </row>
    <row r="1474" spans="1:26" ht="14.25" hidden="1">
      <c r="A1474" s="110" t="s">
        <v>440</v>
      </c>
      <c r="B1474" s="110" t="s">
        <v>439</v>
      </c>
      <c r="C1474" s="147" t="s">
        <v>321</v>
      </c>
      <c r="D1474" s="174" t="s">
        <v>180</v>
      </c>
      <c r="E1474" s="6" t="s">
        <v>514</v>
      </c>
      <c r="F1474" s="36">
        <v>3203.1000000000004</v>
      </c>
      <c r="G1474" s="36">
        <v>3152.4324595817457</v>
      </c>
      <c r="H1474" s="36">
        <v>3014.0061648645233</v>
      </c>
      <c r="I1474" s="36">
        <v>2824.9123297290462</v>
      </c>
      <c r="J1474" s="36">
        <v>2635.8184945935691</v>
      </c>
      <c r="K1474" s="36">
        <v>2497.3921998763471</v>
      </c>
      <c r="L1474" s="36">
        <v>2446.724659458092</v>
      </c>
      <c r="M1474" s="138" t="str">
        <f t="shared" ref="M1474:M1537" si="23">A1474&amp;"-"&amp;B1474&amp;"-"&amp;C1474&amp;"-"&amp;D1474&amp;"-"&amp;E1474</f>
        <v>Flux bruts export et import-Flux bruts exportés-Boissons Alcooliques-kt-S2</v>
      </c>
      <c r="N1474">
        <f>MATCH(M1474,'[1]Données Agriculture'!$M:$M,FALSE)</f>
        <v>1364</v>
      </c>
      <c r="O1474" s="141"/>
    </row>
    <row r="1475" spans="1:26" ht="14.25" hidden="1">
      <c r="A1475" s="110" t="s">
        <v>440</v>
      </c>
      <c r="B1475" s="110" t="s">
        <v>439</v>
      </c>
      <c r="C1475" s="147" t="s">
        <v>449</v>
      </c>
      <c r="D1475" s="174" t="s">
        <v>180</v>
      </c>
      <c r="E1475" s="6" t="s">
        <v>514</v>
      </c>
      <c r="F1475" s="36">
        <v>144.19999999999999</v>
      </c>
      <c r="G1475" s="36">
        <v>149.13165362778332</v>
      </c>
      <c r="H1475" s="36">
        <v>162.60518190421877</v>
      </c>
      <c r="I1475" s="36">
        <v>181.01036380843755</v>
      </c>
      <c r="J1475" s="36">
        <v>199.41554571265635</v>
      </c>
      <c r="K1475" s="36">
        <v>212.8890739890918</v>
      </c>
      <c r="L1475" s="36">
        <v>217.82072761687513</v>
      </c>
      <c r="M1475" s="138" t="str">
        <f t="shared" si="23"/>
        <v>Flux bruts export et import-Flux bruts exportés-Café-kt-S2</v>
      </c>
      <c r="N1475">
        <f>MATCH(M1475,'[1]Données Agriculture'!$M:$M,FALSE)</f>
        <v>1369</v>
      </c>
      <c r="O1475" s="141"/>
    </row>
    <row r="1476" spans="1:26" ht="14.25" hidden="1">
      <c r="A1476" s="110" t="s">
        <v>440</v>
      </c>
      <c r="B1476" s="110" t="s">
        <v>439</v>
      </c>
      <c r="C1476" s="147" t="s">
        <v>310</v>
      </c>
      <c r="D1476" s="174" t="s">
        <v>180</v>
      </c>
      <c r="E1476" s="6" t="s">
        <v>514</v>
      </c>
      <c r="F1476" s="36">
        <v>34913.699999999997</v>
      </c>
      <c r="G1476" s="36">
        <v>34121.625976191615</v>
      </c>
      <c r="H1476" s="36">
        <v>31957.639499791563</v>
      </c>
      <c r="I1476" s="36">
        <v>29001.578999583111</v>
      </c>
      <c r="J1476" s="36">
        <v>26045.51849937467</v>
      </c>
      <c r="K1476" s="36">
        <v>23881.532022974618</v>
      </c>
      <c r="L1476" s="36">
        <v>23089.457999166229</v>
      </c>
      <c r="M1476" s="138" t="str">
        <f t="shared" si="23"/>
        <v>Flux bruts export et import-Flux bruts exportés-Cèrèales - Excl Bière-kt-S2</v>
      </c>
      <c r="N1476">
        <f>MATCH(M1476,'[1]Données Agriculture'!$M:$M,FALSE)</f>
        <v>1374</v>
      </c>
      <c r="O1476" s="141"/>
    </row>
    <row r="1477" spans="1:26" ht="14.25" hidden="1">
      <c r="A1477" s="110" t="s">
        <v>440</v>
      </c>
      <c r="B1477" s="110" t="s">
        <v>439</v>
      </c>
      <c r="C1477" s="147" t="s">
        <v>450</v>
      </c>
      <c r="D1477" s="174" t="s">
        <v>180</v>
      </c>
      <c r="E1477" s="6" t="s">
        <v>514</v>
      </c>
      <c r="F1477" s="36">
        <v>321.2</v>
      </c>
      <c r="G1477" s="36">
        <v>324.60295474387527</v>
      </c>
      <c r="H1477" s="36">
        <v>333.9</v>
      </c>
      <c r="I1477" s="36">
        <v>346.59999999999997</v>
      </c>
      <c r="J1477" s="36">
        <v>359.3</v>
      </c>
      <c r="K1477" s="36">
        <v>368.59704525612472</v>
      </c>
      <c r="L1477" s="36">
        <v>372</v>
      </c>
      <c r="M1477" s="138" t="str">
        <f t="shared" si="23"/>
        <v>Flux bruts export et import-Flux bruts exportés-Feve de Cacao-kt-S2</v>
      </c>
      <c r="N1477">
        <f>MATCH(M1477,'[1]Données Agriculture'!$M:$M,FALSE)</f>
        <v>1379</v>
      </c>
      <c r="O1477" s="141"/>
      <c r="P1477" s="66"/>
      <c r="Q1477" s="66"/>
      <c r="R1477" s="66"/>
      <c r="S1477" s="66"/>
      <c r="T1477" s="66"/>
      <c r="U1477" s="66"/>
      <c r="V1477" s="66"/>
      <c r="W1477" s="66"/>
      <c r="X1477" s="66"/>
      <c r="Y1477" s="66"/>
      <c r="Z1477" s="66"/>
    </row>
    <row r="1478" spans="1:26" ht="14.25" hidden="1">
      <c r="A1478" s="110" t="s">
        <v>440</v>
      </c>
      <c r="B1478" s="110" t="s">
        <v>439</v>
      </c>
      <c r="C1478" s="147" t="s">
        <v>441</v>
      </c>
      <c r="D1478" s="174" t="s">
        <v>180</v>
      </c>
      <c r="E1478" s="6" t="s">
        <v>514</v>
      </c>
      <c r="F1478" s="36">
        <v>90.2</v>
      </c>
      <c r="G1478" s="36">
        <v>85.97042199747473</v>
      </c>
      <c r="H1478" s="36">
        <v>74.415000000000006</v>
      </c>
      <c r="I1478" s="36">
        <v>58.63000000000001</v>
      </c>
      <c r="J1478" s="36">
        <v>42.845000000000006</v>
      </c>
      <c r="K1478" s="36">
        <v>31.289578002525268</v>
      </c>
      <c r="L1478" s="36">
        <v>27.060000000000002</v>
      </c>
      <c r="M1478" s="138" t="str">
        <f t="shared" si="23"/>
        <v>Flux bruts export et import-Flux bruts exportés-Fruit Coque + (Total)-kt-S2</v>
      </c>
      <c r="N1478">
        <f>MATCH(M1478,'[1]Données Agriculture'!$M:$M,FALSE)</f>
        <v>1384</v>
      </c>
      <c r="O1478" s="141"/>
    </row>
    <row r="1479" spans="1:26" ht="14.25" hidden="1">
      <c r="A1479" s="110" t="s">
        <v>440</v>
      </c>
      <c r="B1479" s="110" t="s">
        <v>439</v>
      </c>
      <c r="C1479" s="147" t="s">
        <v>34</v>
      </c>
      <c r="D1479" s="174" t="s">
        <v>180</v>
      </c>
      <c r="E1479" s="6" t="s">
        <v>514</v>
      </c>
      <c r="F1479" s="36">
        <v>1561.6000000000001</v>
      </c>
      <c r="G1479" s="36">
        <v>1561.0195122328785</v>
      </c>
      <c r="H1479" s="36">
        <v>1559.43359015993</v>
      </c>
      <c r="I1479" s="36">
        <v>1557.26718031986</v>
      </c>
      <c r="J1479" s="36">
        <v>1555.1007704797903</v>
      </c>
      <c r="K1479" s="36">
        <v>1553.5148484068418</v>
      </c>
      <c r="L1479" s="36">
        <v>1552.9343606397201</v>
      </c>
      <c r="M1479" s="138" t="str">
        <f t="shared" si="23"/>
        <v>Flux bruts export et import-Flux bruts exportés-Fruits-kt-S2</v>
      </c>
      <c r="N1479">
        <f>MATCH(M1479,'[1]Données Agriculture'!$M:$M,FALSE)</f>
        <v>1389</v>
      </c>
      <c r="O1479" s="141"/>
      <c r="P1479" s="109"/>
    </row>
    <row r="1480" spans="1:26" ht="14.25" hidden="1">
      <c r="A1480" s="110" t="s">
        <v>440</v>
      </c>
      <c r="B1480" s="110" t="s">
        <v>439</v>
      </c>
      <c r="C1480" s="147" t="s">
        <v>318</v>
      </c>
      <c r="D1480" s="174" t="s">
        <v>180</v>
      </c>
      <c r="E1480" s="6" t="s">
        <v>514</v>
      </c>
      <c r="F1480" s="36">
        <v>1311.8</v>
      </c>
      <c r="G1480" s="36">
        <v>1275.1179269224658</v>
      </c>
      <c r="H1480" s="36">
        <v>1174.9006395476881</v>
      </c>
      <c r="I1480" s="36">
        <v>1038.0012790953763</v>
      </c>
      <c r="J1480" s="36">
        <v>901.10191864306421</v>
      </c>
      <c r="K1480" s="36">
        <v>800.88463126828628</v>
      </c>
      <c r="L1480" s="36">
        <v>764.20255819075226</v>
      </c>
      <c r="M1480" s="138" t="str">
        <f t="shared" si="23"/>
        <v>Flux bruts export et import-Flux bruts exportés-Graines Colza/Moutarde-kt-S2</v>
      </c>
      <c r="N1480">
        <f>MATCH(M1480,'[1]Données Agriculture'!$M:$M,FALSE)</f>
        <v>1394</v>
      </c>
      <c r="O1480" s="141"/>
    </row>
    <row r="1481" spans="1:26" ht="14.25" hidden="1">
      <c r="A1481" s="110" t="s">
        <v>440</v>
      </c>
      <c r="B1481" s="110" t="s">
        <v>439</v>
      </c>
      <c r="C1481" s="147" t="s">
        <v>317</v>
      </c>
      <c r="D1481" s="174" t="s">
        <v>180</v>
      </c>
      <c r="E1481" s="6" t="s">
        <v>514</v>
      </c>
      <c r="F1481" s="36">
        <v>524.5</v>
      </c>
      <c r="G1481" s="36">
        <v>517.07175457745404</v>
      </c>
      <c r="H1481" s="36">
        <v>496.77741067196763</v>
      </c>
      <c r="I1481" s="36">
        <v>469.0548213439352</v>
      </c>
      <c r="J1481" s="36">
        <v>441.33223201590283</v>
      </c>
      <c r="K1481" s="36">
        <v>421.03788811041636</v>
      </c>
      <c r="L1481" s="36">
        <v>413.60964268787041</v>
      </c>
      <c r="M1481" s="138" t="str">
        <f t="shared" si="23"/>
        <v>Flux bruts export et import-Flux bruts exportés-Graines de Tournesol-kt-S2</v>
      </c>
      <c r="N1481">
        <f>MATCH(M1481,'[1]Données Agriculture'!$M:$M,FALSE)</f>
        <v>1399</v>
      </c>
      <c r="O1481" s="141"/>
      <c r="P1481" s="109"/>
    </row>
    <row r="1482" spans="1:26" ht="14.25" hidden="1">
      <c r="A1482" s="110" t="s">
        <v>440</v>
      </c>
      <c r="B1482" s="110" t="s">
        <v>439</v>
      </c>
      <c r="C1482" s="147" t="s">
        <v>453</v>
      </c>
      <c r="D1482" s="174" t="s">
        <v>180</v>
      </c>
      <c r="E1482" s="6" t="s">
        <v>514</v>
      </c>
      <c r="F1482" s="36">
        <v>550.68799999999999</v>
      </c>
      <c r="G1482" s="36">
        <v>552.01418159736056</v>
      </c>
      <c r="H1482" s="36">
        <v>555.63737710141277</v>
      </c>
      <c r="I1482" s="36">
        <v>560.58675420282566</v>
      </c>
      <c r="J1482" s="36">
        <v>565.53613130423855</v>
      </c>
      <c r="K1482" s="36">
        <v>569.15932680829076</v>
      </c>
      <c r="L1482" s="36">
        <v>570.48550840565144</v>
      </c>
      <c r="M1482" s="138" t="str">
        <f t="shared" si="23"/>
        <v>Flux bruts export et import-Flux bruts exportés-Graisses Animales-kt-S2</v>
      </c>
      <c r="N1482">
        <f>MATCH(M1482,'[1]Données Agriculture'!$M:$M,FALSE)</f>
        <v>1404</v>
      </c>
      <c r="O1482" s="141"/>
    </row>
    <row r="1483" spans="1:26" ht="14.25" hidden="1">
      <c r="A1483" s="110" t="s">
        <v>440</v>
      </c>
      <c r="B1483" s="110" t="s">
        <v>439</v>
      </c>
      <c r="C1483" s="147" t="s">
        <v>319</v>
      </c>
      <c r="D1483" s="174" t="s">
        <v>180</v>
      </c>
      <c r="E1483" s="6" t="s">
        <v>514</v>
      </c>
      <c r="F1483" s="36">
        <v>1149.3</v>
      </c>
      <c r="G1483" s="36">
        <v>1117.4149226217089</v>
      </c>
      <c r="H1483" s="36">
        <v>1030.3032712209533</v>
      </c>
      <c r="I1483" s="36">
        <v>911.3065424419068</v>
      </c>
      <c r="J1483" s="36">
        <v>792.30981366286017</v>
      </c>
      <c r="K1483" s="36">
        <v>705.19816226210412</v>
      </c>
      <c r="L1483" s="36">
        <v>673.31308488381342</v>
      </c>
      <c r="M1483" s="138" t="str">
        <f t="shared" si="23"/>
        <v>Flux bruts export et import-Flux bruts exportés-Huiles-kt-S2</v>
      </c>
      <c r="N1483">
        <f>MATCH(M1483,'[1]Données Agriculture'!$M:$M,FALSE)</f>
        <v>1409</v>
      </c>
      <c r="O1483" s="141"/>
    </row>
    <row r="1484" spans="1:26" ht="14.25" hidden="1">
      <c r="A1484" s="110" t="s">
        <v>440</v>
      </c>
      <c r="B1484" s="110" t="s">
        <v>439</v>
      </c>
      <c r="C1484" s="147" t="s">
        <v>324</v>
      </c>
      <c r="D1484" s="174" t="s">
        <v>180</v>
      </c>
      <c r="E1484" s="6" t="s">
        <v>514</v>
      </c>
      <c r="F1484" s="36">
        <v>8288.6999999999989</v>
      </c>
      <c r="G1484" s="36">
        <v>7972.7152298531382</v>
      </c>
      <c r="H1484" s="36">
        <v>7109.4287833939397</v>
      </c>
      <c r="I1484" s="36">
        <v>5930.1575667878806</v>
      </c>
      <c r="J1484" s="36">
        <v>4750.8863501818205</v>
      </c>
      <c r="K1484" s="36">
        <v>3887.5999037226211</v>
      </c>
      <c r="L1484" s="36">
        <v>3571.6151335757604</v>
      </c>
      <c r="M1484" s="138" t="str">
        <f t="shared" si="23"/>
        <v>Flux bruts export et import-Flux bruts exportés-Lait - Excl Beurre-kt-S2</v>
      </c>
      <c r="N1484">
        <f>MATCH(M1484,'[1]Données Agriculture'!$M:$M,FALSE)</f>
        <v>1414</v>
      </c>
      <c r="O1484" s="141"/>
      <c r="P1484" s="109"/>
      <c r="Q1484" s="109"/>
      <c r="R1484" s="109"/>
      <c r="S1484" s="109"/>
      <c r="T1484" s="109"/>
      <c r="U1484" s="109"/>
      <c r="V1484" s="109"/>
      <c r="W1484" s="109"/>
      <c r="X1484" s="109"/>
      <c r="Y1484" s="109"/>
      <c r="Z1484" s="109"/>
    </row>
    <row r="1485" spans="1:26" ht="14.25" hidden="1">
      <c r="A1485" s="110" t="s">
        <v>440</v>
      </c>
      <c r="B1485" s="110" t="s">
        <v>439</v>
      </c>
      <c r="C1485" s="147" t="s">
        <v>33</v>
      </c>
      <c r="D1485" s="174" t="s">
        <v>180</v>
      </c>
      <c r="E1485" s="6" t="s">
        <v>514</v>
      </c>
      <c r="F1485" s="36">
        <v>2103.3000000000002</v>
      </c>
      <c r="G1485" s="36">
        <v>2138.7598663529029</v>
      </c>
      <c r="H1485" s="36">
        <v>2235.6380228586358</v>
      </c>
      <c r="I1485" s="36">
        <v>2367.9760457172715</v>
      </c>
      <c r="J1485" s="36">
        <v>2500.3140685759067</v>
      </c>
      <c r="K1485" s="36">
        <v>2597.1922250816401</v>
      </c>
      <c r="L1485" s="36">
        <v>2632.6520914345429</v>
      </c>
      <c r="M1485" s="138" t="str">
        <f t="shared" si="23"/>
        <v>Flux bruts export et import-Flux bruts exportés-Légumes-kt-S2</v>
      </c>
      <c r="N1485">
        <f>MATCH(M1485,'[1]Données Agriculture'!$M:$M,FALSE)</f>
        <v>1419</v>
      </c>
      <c r="O1485" s="141"/>
    </row>
    <row r="1486" spans="1:26" ht="14.25" hidden="1">
      <c r="A1486" s="110" t="s">
        <v>440</v>
      </c>
      <c r="B1486" s="110" t="s">
        <v>439</v>
      </c>
      <c r="C1486" s="147" t="s">
        <v>30</v>
      </c>
      <c r="D1486" s="174" t="s">
        <v>180</v>
      </c>
      <c r="E1486" s="6" t="s">
        <v>514</v>
      </c>
      <c r="F1486" s="36">
        <v>345.8</v>
      </c>
      <c r="G1486" s="36">
        <v>423.29896013808298</v>
      </c>
      <c r="H1486" s="36">
        <v>635.03005676908083</v>
      </c>
      <c r="I1486" s="36">
        <v>924.2601135381617</v>
      </c>
      <c r="J1486" s="36">
        <v>1213.4901703072426</v>
      </c>
      <c r="K1486" s="36">
        <v>1425.2212669382409</v>
      </c>
      <c r="L1486" s="36">
        <v>1502.7202270763239</v>
      </c>
      <c r="M1486" s="138" t="str">
        <f t="shared" si="23"/>
        <v>Flux bruts export et import-Flux bruts exportés-Légumineuses-kt-S2</v>
      </c>
      <c r="N1486">
        <f>MATCH(M1486,'[1]Données Agriculture'!$M:$M,FALSE)</f>
        <v>1424</v>
      </c>
      <c r="O1486" s="141"/>
      <c r="P1486" s="109"/>
      <c r="Q1486" s="109"/>
      <c r="R1486" s="109"/>
      <c r="S1486" s="109"/>
      <c r="T1486" s="109"/>
      <c r="U1486" s="109"/>
      <c r="V1486" s="109"/>
      <c r="W1486" s="109"/>
      <c r="X1486" s="109"/>
      <c r="Y1486" s="109"/>
      <c r="Z1486" s="109"/>
    </row>
    <row r="1487" spans="1:26" ht="14.25" hidden="1">
      <c r="A1487" s="110" t="s">
        <v>440</v>
      </c>
      <c r="B1487" s="110" t="s">
        <v>439</v>
      </c>
      <c r="C1487" s="147" t="s">
        <v>313</v>
      </c>
      <c r="D1487" s="174" t="s">
        <v>180</v>
      </c>
      <c r="E1487" s="6" t="s">
        <v>514</v>
      </c>
      <c r="F1487" s="36">
        <v>4892.3</v>
      </c>
      <c r="G1487" s="36">
        <v>4829.6973791323699</v>
      </c>
      <c r="H1487" s="36">
        <v>4658.663838235032</v>
      </c>
      <c r="I1487" s="36">
        <v>4425.0276764700629</v>
      </c>
      <c r="J1487" s="36">
        <v>4191.3915147050948</v>
      </c>
      <c r="K1487" s="36">
        <v>4020.3579738077565</v>
      </c>
      <c r="L1487" s="36">
        <v>3957.7553529401262</v>
      </c>
      <c r="M1487" s="138" t="str">
        <f t="shared" si="23"/>
        <v>Flux bruts export et import-Flux bruts exportés-Maïs-kt-S2</v>
      </c>
      <c r="N1487">
        <f>MATCH(M1487,'[1]Données Agriculture'!$M:$M,FALSE)</f>
        <v>1429</v>
      </c>
      <c r="O1487" s="141"/>
    </row>
    <row r="1488" spans="1:26" ht="14.25" hidden="1">
      <c r="A1488" s="110" t="s">
        <v>440</v>
      </c>
      <c r="B1488" s="110" t="s">
        <v>439</v>
      </c>
      <c r="C1488" s="147" t="s">
        <v>38</v>
      </c>
      <c r="D1488" s="174" t="s">
        <v>180</v>
      </c>
      <c r="E1488" s="6" t="s">
        <v>514</v>
      </c>
      <c r="F1488" s="36">
        <v>108.8</v>
      </c>
      <c r="G1488" s="36">
        <v>117.37388514462992</v>
      </c>
      <c r="H1488" s="36">
        <v>140.79817497801889</v>
      </c>
      <c r="I1488" s="36">
        <v>172.79634995603777</v>
      </c>
      <c r="J1488" s="36">
        <v>204.79452493405671</v>
      </c>
      <c r="K1488" s="36">
        <v>228.21881476744571</v>
      </c>
      <c r="L1488" s="36">
        <v>236.79269991207562</v>
      </c>
      <c r="M1488" s="138" t="str">
        <f t="shared" si="23"/>
        <v>Flux bruts export et import-Flux bruts exportés-Œufs-kt-S2</v>
      </c>
      <c r="N1488">
        <f>MATCH(M1488,'[1]Données Agriculture'!$M:$M,FALSE)</f>
        <v>1434</v>
      </c>
      <c r="O1488" s="141"/>
      <c r="P1488" s="66"/>
    </row>
    <row r="1489" spans="1:26" ht="14.25" hidden="1">
      <c r="A1489" s="110" t="s">
        <v>440</v>
      </c>
      <c r="B1489" s="110" t="s">
        <v>439</v>
      </c>
      <c r="C1489" s="147" t="s">
        <v>443</v>
      </c>
      <c r="D1489" s="174" t="s">
        <v>180</v>
      </c>
      <c r="E1489" s="6" t="s">
        <v>514</v>
      </c>
      <c r="F1489" s="36">
        <v>100</v>
      </c>
      <c r="G1489" s="36">
        <v>95.310889132455358</v>
      </c>
      <c r="H1489" s="36">
        <v>82.5</v>
      </c>
      <c r="I1489" s="36">
        <v>65.000000000000014</v>
      </c>
      <c r="J1489" s="36">
        <v>47.500000000000007</v>
      </c>
      <c r="K1489" s="36">
        <v>34.689110867544642</v>
      </c>
      <c r="L1489" s="36">
        <v>30</v>
      </c>
      <c r="M1489" s="138" t="str">
        <f t="shared" si="23"/>
        <v>Flux bruts export et import-Flux bruts exportés-Oignons-kt-S2</v>
      </c>
      <c r="N1489">
        <f>MATCH(M1489,'[1]Données Agriculture'!$M:$M,FALSE)</f>
        <v>1439</v>
      </c>
      <c r="O1489" s="141"/>
    </row>
    <row r="1490" spans="1:26" ht="14.25" hidden="1">
      <c r="A1490" s="110" t="s">
        <v>440</v>
      </c>
      <c r="B1490" s="110" t="s">
        <v>439</v>
      </c>
      <c r="C1490" s="147" t="s">
        <v>444</v>
      </c>
      <c r="D1490" s="174" t="s">
        <v>180</v>
      </c>
      <c r="E1490" s="6" t="s">
        <v>514</v>
      </c>
      <c r="F1490" s="36">
        <v>163.19999999999999</v>
      </c>
      <c r="G1490" s="36">
        <v>163.51565651708896</v>
      </c>
      <c r="H1490" s="36">
        <v>164.3780461595162</v>
      </c>
      <c r="I1490" s="36">
        <v>165.55609231903244</v>
      </c>
      <c r="J1490" s="36">
        <v>166.73413847854866</v>
      </c>
      <c r="K1490" s="36">
        <v>167.59652812097593</v>
      </c>
      <c r="L1490" s="36">
        <v>167.9121846380649</v>
      </c>
      <c r="M1490" s="138" t="str">
        <f t="shared" si="23"/>
        <v>Flux bruts export et import-Flux bruts exportés-Oranges, Mandarines-kt-S2</v>
      </c>
      <c r="N1490">
        <f>MATCH(M1490,'[1]Données Agriculture'!$M:$M,FALSE)</f>
        <v>1444</v>
      </c>
      <c r="O1490" s="141"/>
      <c r="P1490" s="109"/>
    </row>
    <row r="1491" spans="1:26" ht="14.25" hidden="1">
      <c r="A1491" s="110" t="s">
        <v>440</v>
      </c>
      <c r="B1491" s="110" t="s">
        <v>439</v>
      </c>
      <c r="C1491" s="147" t="s">
        <v>312</v>
      </c>
      <c r="D1491" s="174" t="s">
        <v>180</v>
      </c>
      <c r="E1491" s="6" t="s">
        <v>514</v>
      </c>
      <c r="F1491" s="36">
        <v>8014.2</v>
      </c>
      <c r="G1491" s="36">
        <v>7846.5553777601162</v>
      </c>
      <c r="H1491" s="36">
        <v>7388.5417521850641</v>
      </c>
      <c r="I1491" s="36">
        <v>6762.8835043701283</v>
      </c>
      <c r="J1491" s="36">
        <v>6137.2252565551917</v>
      </c>
      <c r="K1491" s="36">
        <v>5679.2116309801386</v>
      </c>
      <c r="L1491" s="36">
        <v>5511.5670087402559</v>
      </c>
      <c r="M1491" s="138" t="str">
        <f t="shared" si="23"/>
        <v>Flux bruts export et import-Flux bruts exportés-Orge-kt-S2</v>
      </c>
      <c r="N1491">
        <f>MATCH(M1491,'[1]Données Agriculture'!$M:$M,FALSE)</f>
        <v>1449</v>
      </c>
      <c r="O1491" s="141"/>
    </row>
    <row r="1492" spans="1:26" ht="14.25" hidden="1">
      <c r="A1492" s="110" t="s">
        <v>440</v>
      </c>
      <c r="B1492" s="110" t="s">
        <v>439</v>
      </c>
      <c r="C1492" s="147" t="s">
        <v>315</v>
      </c>
      <c r="D1492" s="174" t="s">
        <v>180</v>
      </c>
      <c r="E1492" s="6" t="s">
        <v>514</v>
      </c>
      <c r="F1492" s="36">
        <v>2066.3999999999996</v>
      </c>
      <c r="G1492" s="36">
        <v>2029.7903019638043</v>
      </c>
      <c r="H1492" s="36">
        <v>1929.7707468791632</v>
      </c>
      <c r="I1492" s="36">
        <v>1793.141493758327</v>
      </c>
      <c r="J1492" s="36">
        <v>1656.5122406374901</v>
      </c>
      <c r="K1492" s="36">
        <v>1556.492685552849</v>
      </c>
      <c r="L1492" s="36">
        <v>1519.8829875166534</v>
      </c>
      <c r="M1492" s="138" t="str">
        <f t="shared" si="23"/>
        <v>Flux bruts export et import-Flux bruts exportés-Plant Oleiferes + (Total)-kt-S2</v>
      </c>
      <c r="N1492">
        <f>MATCH(M1492,'[1]Données Agriculture'!$M:$M,FALSE)</f>
        <v>1454</v>
      </c>
      <c r="O1492" s="141"/>
    </row>
    <row r="1493" spans="1:26" ht="14.25" hidden="1">
      <c r="A1493" s="110" t="s">
        <v>440</v>
      </c>
      <c r="B1493" s="110" t="s">
        <v>439</v>
      </c>
      <c r="C1493" s="147" t="s">
        <v>325</v>
      </c>
      <c r="D1493" s="174" t="s">
        <v>180</v>
      </c>
      <c r="E1493" s="6" t="s">
        <v>514</v>
      </c>
      <c r="F1493" s="36">
        <v>476.82300000000004</v>
      </c>
      <c r="G1493" s="36">
        <v>460.47047971936729</v>
      </c>
      <c r="H1493" s="36">
        <v>415.79456348087837</v>
      </c>
      <c r="I1493" s="36">
        <v>354.76612696175658</v>
      </c>
      <c r="J1493" s="36">
        <v>293.73769044263486</v>
      </c>
      <c r="K1493" s="36">
        <v>249.06177420414573</v>
      </c>
      <c r="L1493" s="36">
        <v>232.70925392351302</v>
      </c>
      <c r="M1493" s="138" t="str">
        <f t="shared" si="23"/>
        <v>Flux bruts export et import-Flux bruts exportés-Poisson &amp; Fruits de Mer-kt-S2</v>
      </c>
      <c r="N1493">
        <f>MATCH(M1493,'[1]Données Agriculture'!$M:$M,FALSE)</f>
        <v>1459</v>
      </c>
      <c r="O1493" s="141"/>
      <c r="P1493" s="66"/>
      <c r="Q1493" s="66"/>
      <c r="R1493" s="66"/>
      <c r="S1493" s="66"/>
      <c r="T1493" s="66"/>
      <c r="U1493" s="66"/>
      <c r="V1493" s="66"/>
      <c r="W1493" s="66"/>
      <c r="X1493" s="66"/>
      <c r="Y1493" s="66"/>
      <c r="Z1493" s="66"/>
    </row>
    <row r="1494" spans="1:26" ht="14.25" hidden="1">
      <c r="A1494" s="110" t="s">
        <v>440</v>
      </c>
      <c r="B1494" s="110" t="s">
        <v>439</v>
      </c>
      <c r="C1494" s="147" t="s">
        <v>446</v>
      </c>
      <c r="D1494" s="174" t="s">
        <v>180</v>
      </c>
      <c r="E1494" s="6" t="s">
        <v>514</v>
      </c>
      <c r="F1494" s="36">
        <v>492.2</v>
      </c>
      <c r="G1494" s="36">
        <v>497.41819571742343</v>
      </c>
      <c r="H1494" s="36">
        <v>511.67457154126271</v>
      </c>
      <c r="I1494" s="36">
        <v>531.14914308252537</v>
      </c>
      <c r="J1494" s="36">
        <v>550.62371462378815</v>
      </c>
      <c r="K1494" s="36">
        <v>564.88009044762737</v>
      </c>
      <c r="L1494" s="36">
        <v>570.09828616505081</v>
      </c>
      <c r="M1494" s="138" t="str">
        <f t="shared" si="23"/>
        <v>Flux bruts export et import-Flux bruts exportés-Pommes-kt-S2</v>
      </c>
      <c r="N1494">
        <f>MATCH(M1494,'[1]Données Agriculture'!$M:$M,FALSE)</f>
        <v>1464</v>
      </c>
      <c r="O1494" s="141"/>
    </row>
    <row r="1495" spans="1:26" ht="14.25" hidden="1">
      <c r="A1495" s="110" t="s">
        <v>440</v>
      </c>
      <c r="B1495" s="110" t="s">
        <v>439</v>
      </c>
      <c r="C1495" s="147" t="s">
        <v>28</v>
      </c>
      <c r="D1495" s="174" t="s">
        <v>180</v>
      </c>
      <c r="E1495" s="6" t="s">
        <v>514</v>
      </c>
      <c r="F1495" s="36">
        <v>3568.9999999999995</v>
      </c>
      <c r="G1495" s="36">
        <v>3473.6722796484173</v>
      </c>
      <c r="H1495" s="36">
        <v>3213.2321042781764</v>
      </c>
      <c r="I1495" s="36">
        <v>2857.4642085563537</v>
      </c>
      <c r="J1495" s="36">
        <v>2501.6963128345305</v>
      </c>
      <c r="K1495" s="36">
        <v>2241.2561374642901</v>
      </c>
      <c r="L1495" s="36">
        <v>2145.9284171127078</v>
      </c>
      <c r="M1495" s="138" t="str">
        <f t="shared" si="23"/>
        <v>Flux bruts export et import-Flux bruts exportés-Pommes de terre-kt-S2</v>
      </c>
      <c r="N1495">
        <f>MATCH(M1495,'[1]Données Agriculture'!$M:$M,FALSE)</f>
        <v>1469</v>
      </c>
      <c r="O1495" s="141"/>
      <c r="P1495" s="109"/>
      <c r="Q1495" s="109"/>
      <c r="R1495" s="109"/>
      <c r="S1495" s="109"/>
      <c r="T1495" s="109"/>
      <c r="U1495" s="109"/>
      <c r="V1495" s="109"/>
      <c r="W1495" s="109"/>
      <c r="X1495" s="109"/>
      <c r="Y1495" s="109"/>
      <c r="Z1495" s="109"/>
    </row>
    <row r="1496" spans="1:26" ht="14.25" hidden="1">
      <c r="A1496" s="110" t="s">
        <v>440</v>
      </c>
      <c r="B1496" s="110" t="s">
        <v>439</v>
      </c>
      <c r="C1496" s="147" t="s">
        <v>316</v>
      </c>
      <c r="D1496" s="174" t="s">
        <v>180</v>
      </c>
      <c r="E1496" s="6" t="s">
        <v>514</v>
      </c>
      <c r="F1496" s="36">
        <v>146.9</v>
      </c>
      <c r="G1496" s="36">
        <v>144.81339835869889</v>
      </c>
      <c r="H1496" s="36">
        <v>139.11269665950766</v>
      </c>
      <c r="I1496" s="36">
        <v>131.32539331901535</v>
      </c>
      <c r="J1496" s="36">
        <v>123.538089978523</v>
      </c>
      <c r="K1496" s="36">
        <v>117.83738827933176</v>
      </c>
      <c r="L1496" s="36">
        <v>115.75078663803066</v>
      </c>
      <c r="M1496" s="138" t="str">
        <f t="shared" si="23"/>
        <v>Flux bruts export et import-Flux bruts exportés-Soja-kt-S2</v>
      </c>
      <c r="N1496">
        <f>MATCH(M1496,'[1]Données Agriculture'!$M:$M,FALSE)</f>
        <v>1474</v>
      </c>
      <c r="O1496" s="141"/>
    </row>
    <row r="1497" spans="1:26" ht="14.25" hidden="1">
      <c r="A1497" s="110" t="s">
        <v>440</v>
      </c>
      <c r="B1497" s="110" t="s">
        <v>439</v>
      </c>
      <c r="C1497" s="147" t="s">
        <v>448</v>
      </c>
      <c r="D1497" s="174" t="s">
        <v>180</v>
      </c>
      <c r="E1497" s="6" t="s">
        <v>514</v>
      </c>
      <c r="F1497" s="36">
        <v>473.59999999999997</v>
      </c>
      <c r="G1497" s="36">
        <v>481.55010128051998</v>
      </c>
      <c r="H1497" s="36">
        <v>503.2701819042187</v>
      </c>
      <c r="I1497" s="36">
        <v>532.94036380843761</v>
      </c>
      <c r="J1497" s="36">
        <v>562.6105457126564</v>
      </c>
      <c r="K1497" s="36">
        <v>584.33062633635518</v>
      </c>
      <c r="L1497" s="36">
        <v>592.2807276168752</v>
      </c>
      <c r="M1497" s="138" t="str">
        <f t="shared" si="23"/>
        <v>Flux bruts export et import-Flux bruts exportés-Stimulants + (Total)-kt-S2</v>
      </c>
      <c r="N1497">
        <f>MATCH(M1497,'[1]Données Agriculture'!$M:$M,FALSE)</f>
        <v>1479</v>
      </c>
      <c r="O1497" s="141"/>
      <c r="P1497" s="66"/>
    </row>
    <row r="1498" spans="1:26" ht="14.25" hidden="1">
      <c r="A1498" s="110" t="s">
        <v>440</v>
      </c>
      <c r="B1498" s="110" t="s">
        <v>439</v>
      </c>
      <c r="C1498" s="147" t="s">
        <v>332</v>
      </c>
      <c r="D1498" s="174" t="s">
        <v>180</v>
      </c>
      <c r="E1498" s="6" t="s">
        <v>514</v>
      </c>
      <c r="F1498" s="36">
        <v>3910.0026339999995</v>
      </c>
      <c r="G1498" s="36">
        <v>3783.8618182909286</v>
      </c>
      <c r="H1498" s="36">
        <v>3439.2387008655628</v>
      </c>
      <c r="I1498" s="36">
        <v>2968.4747677311257</v>
      </c>
      <c r="J1498" s="36">
        <v>2497.7108345966881</v>
      </c>
      <c r="K1498" s="36">
        <v>2153.0877171713223</v>
      </c>
      <c r="L1498" s="36">
        <v>2026.9469014622509</v>
      </c>
      <c r="M1498" s="138" t="str">
        <f t="shared" si="23"/>
        <v>Flux bruts export et import-Flux bruts exportés-Sucre-kt-S2</v>
      </c>
      <c r="N1498">
        <f>MATCH(M1498,'[1]Données Agriculture'!$M:$M,FALSE)</f>
        <v>1484</v>
      </c>
      <c r="O1498" s="141"/>
    </row>
    <row r="1499" spans="1:26" ht="14.25" hidden="1">
      <c r="A1499" s="110" t="s">
        <v>440</v>
      </c>
      <c r="B1499" s="110" t="s">
        <v>439</v>
      </c>
      <c r="C1499" s="147" t="s">
        <v>442</v>
      </c>
      <c r="D1499" s="174" t="s">
        <v>180</v>
      </c>
      <c r="E1499" s="6" t="s">
        <v>514</v>
      </c>
      <c r="F1499" s="36">
        <v>348.1</v>
      </c>
      <c r="G1499" s="36">
        <v>362.05952099457659</v>
      </c>
      <c r="H1499" s="36">
        <v>400.19764160108417</v>
      </c>
      <c r="I1499" s="36">
        <v>452.29528320216832</v>
      </c>
      <c r="J1499" s="36">
        <v>504.39292480325241</v>
      </c>
      <c r="K1499" s="36">
        <v>542.53104540976005</v>
      </c>
      <c r="L1499" s="36">
        <v>556.49056640433662</v>
      </c>
      <c r="M1499" s="138" t="str">
        <f t="shared" si="23"/>
        <v>Flux bruts export et import-Flux bruts exportés-Tomates-kt-S2</v>
      </c>
      <c r="N1499">
        <f>MATCH(M1499,'[1]Données Agriculture'!$M:$M,FALSE)</f>
        <v>1489</v>
      </c>
      <c r="O1499" s="141"/>
    </row>
    <row r="1500" spans="1:26" ht="14.25" hidden="1">
      <c r="A1500" s="110" t="s">
        <v>440</v>
      </c>
      <c r="B1500" s="110" t="s">
        <v>439</v>
      </c>
      <c r="C1500" s="147" t="s">
        <v>320</v>
      </c>
      <c r="D1500" s="174" t="s">
        <v>180</v>
      </c>
      <c r="E1500" s="6" t="s">
        <v>514</v>
      </c>
      <c r="F1500" s="36">
        <v>1140.6984499999999</v>
      </c>
      <c r="G1500" s="36">
        <v>1236.683441608252</v>
      </c>
      <c r="H1500" s="36">
        <v>1498.9193154460693</v>
      </c>
      <c r="I1500" s="36">
        <v>1857.1401808921378</v>
      </c>
      <c r="J1500" s="36">
        <v>2215.3610463382074</v>
      </c>
      <c r="K1500" s="36">
        <v>2477.5969201760249</v>
      </c>
      <c r="L1500" s="36">
        <v>2573.5819117842771</v>
      </c>
      <c r="M1500" s="138" t="str">
        <f t="shared" si="23"/>
        <v>Flux bruts export et import-Flux bruts exportés-Tourteaux et son-kt-S2</v>
      </c>
      <c r="N1500">
        <f>MATCH(M1500,'[1]Données Agriculture'!$M:$M,FALSE)</f>
        <v>1494</v>
      </c>
      <c r="O1500" s="141"/>
    </row>
    <row r="1501" spans="1:26" ht="14.25" hidden="1">
      <c r="A1501" s="110" t="s">
        <v>440</v>
      </c>
      <c r="B1501" s="110" t="s">
        <v>439</v>
      </c>
      <c r="C1501" s="147" t="s">
        <v>322</v>
      </c>
      <c r="D1501" s="174" t="s">
        <v>180</v>
      </c>
      <c r="E1501" s="6" t="s">
        <v>514</v>
      </c>
      <c r="F1501" s="36">
        <v>1323.6000000000001</v>
      </c>
      <c r="G1501" s="36">
        <v>1289.1531094485492</v>
      </c>
      <c r="H1501" s="36">
        <v>1195.0424542992214</v>
      </c>
      <c r="I1501" s="36">
        <v>1066.4849085984424</v>
      </c>
      <c r="J1501" s="36">
        <v>937.9273628976639</v>
      </c>
      <c r="K1501" s="36">
        <v>843.81670774833594</v>
      </c>
      <c r="L1501" s="36">
        <v>809.36981719688504</v>
      </c>
      <c r="M1501" s="138" t="str">
        <f t="shared" si="23"/>
        <v>Flux bruts export et import-Flux bruts exportés-Viande-kt-S2</v>
      </c>
      <c r="N1501">
        <f>MATCH(M1501,'[1]Données Agriculture'!$M:$M,FALSE)</f>
        <v>1499</v>
      </c>
      <c r="O1501" s="141"/>
    </row>
    <row r="1502" spans="1:26" ht="14.25" hidden="1">
      <c r="A1502" s="110" t="s">
        <v>440</v>
      </c>
      <c r="B1502" s="110" t="s">
        <v>439</v>
      </c>
      <c r="C1502" s="147" t="s">
        <v>44</v>
      </c>
      <c r="D1502" s="174" t="s">
        <v>180</v>
      </c>
      <c r="E1502" s="6" t="s">
        <v>514</v>
      </c>
      <c r="F1502" s="36">
        <v>22.6</v>
      </c>
      <c r="G1502" s="36">
        <v>25.784619283268416</v>
      </c>
      <c r="H1502" s="36">
        <v>34.485160967921303</v>
      </c>
      <c r="I1502" s="36">
        <v>46.370321935842611</v>
      </c>
      <c r="J1502" s="36">
        <v>58.255482903763919</v>
      </c>
      <c r="K1502" s="36">
        <v>66.956024588416824</v>
      </c>
      <c r="L1502" s="36">
        <v>70.140643871685228</v>
      </c>
      <c r="M1502" s="138" t="str">
        <f t="shared" si="23"/>
        <v>Flux bruts export et import-Flux bruts exportés-Viande d'Ovins/Caprins-kt-S2</v>
      </c>
      <c r="N1502">
        <f>MATCH(M1502,'[1]Données Agriculture'!$M:$M,FALSE)</f>
        <v>1519</v>
      </c>
      <c r="O1502" s="141"/>
      <c r="P1502" s="66"/>
      <c r="Q1502" s="66"/>
      <c r="R1502" s="66"/>
      <c r="S1502" s="66"/>
      <c r="T1502" s="66"/>
      <c r="U1502" s="66"/>
      <c r="V1502" s="66"/>
      <c r="W1502" s="66"/>
      <c r="X1502" s="66"/>
      <c r="Y1502" s="66"/>
      <c r="Z1502" s="66"/>
    </row>
    <row r="1503" spans="1:26" ht="14.25" hidden="1">
      <c r="A1503" s="110" t="s">
        <v>440</v>
      </c>
      <c r="B1503" s="110" t="s">
        <v>439</v>
      </c>
      <c r="C1503" s="147" t="s">
        <v>42</v>
      </c>
      <c r="D1503" s="174" t="s">
        <v>180</v>
      </c>
      <c r="E1503" s="6" t="s">
        <v>514</v>
      </c>
      <c r="F1503" s="36">
        <v>255.2</v>
      </c>
      <c r="G1503" s="36">
        <v>246.83604849700504</v>
      </c>
      <c r="H1503" s="36">
        <v>223.98530803878074</v>
      </c>
      <c r="I1503" s="36">
        <v>192.7706160775615</v>
      </c>
      <c r="J1503" s="36">
        <v>161.55592411634223</v>
      </c>
      <c r="K1503" s="36">
        <v>138.70518365811793</v>
      </c>
      <c r="L1503" s="36">
        <v>130.34123215512298</v>
      </c>
      <c r="M1503" s="138" t="str">
        <f t="shared" si="23"/>
        <v>Flux bruts export et import-Flux bruts exportés-Viande de Bovins-kt-S2</v>
      </c>
      <c r="N1503">
        <f>MATCH(M1503,'[1]Données Agriculture'!$M:$M,FALSE)</f>
        <v>1504</v>
      </c>
      <c r="O1503" s="141"/>
    </row>
    <row r="1504" spans="1:26" ht="14.25" hidden="1">
      <c r="A1504" s="110" t="s">
        <v>440</v>
      </c>
      <c r="B1504" s="110" t="s">
        <v>439</v>
      </c>
      <c r="C1504" s="147" t="s">
        <v>46</v>
      </c>
      <c r="D1504" s="174" t="s">
        <v>180</v>
      </c>
      <c r="E1504" s="6" t="s">
        <v>514</v>
      </c>
      <c r="F1504" s="36">
        <v>583.6</v>
      </c>
      <c r="G1504" s="36">
        <v>567.96248512971965</v>
      </c>
      <c r="H1504" s="36">
        <v>525.24</v>
      </c>
      <c r="I1504" s="36">
        <v>466.88000000000005</v>
      </c>
      <c r="J1504" s="36">
        <v>408.52000000000004</v>
      </c>
      <c r="K1504" s="36">
        <v>365.79751487028034</v>
      </c>
      <c r="L1504" s="36">
        <v>350.16</v>
      </c>
      <c r="M1504" s="138" t="str">
        <f t="shared" si="23"/>
        <v>Flux bruts export et import-Flux bruts exportés-Viande de Suides-kt-S2</v>
      </c>
      <c r="N1504">
        <f>MATCH(M1504,'[1]Données Agriculture'!$M:$M,FALSE)</f>
        <v>1509</v>
      </c>
      <c r="O1504" s="145"/>
      <c r="P1504" s="109"/>
    </row>
    <row r="1505" spans="1:26" ht="14.25" hidden="1">
      <c r="A1505" s="110" t="s">
        <v>440</v>
      </c>
      <c r="B1505" s="110" t="s">
        <v>439</v>
      </c>
      <c r="C1505" s="147" t="s">
        <v>48</v>
      </c>
      <c r="D1505" s="174" t="s">
        <v>180</v>
      </c>
      <c r="E1505" s="6" t="s">
        <v>514</v>
      </c>
      <c r="F1505" s="36">
        <v>433.2</v>
      </c>
      <c r="G1505" s="36">
        <v>419.18624943746556</v>
      </c>
      <c r="H1505" s="36">
        <v>380.89997089602457</v>
      </c>
      <c r="I1505" s="36">
        <v>328.59994179204909</v>
      </c>
      <c r="J1505" s="36">
        <v>276.29991268807362</v>
      </c>
      <c r="K1505" s="36">
        <v>238.01363414663257</v>
      </c>
      <c r="L1505" s="36">
        <v>223.99988358409814</v>
      </c>
      <c r="M1505" s="138" t="str">
        <f t="shared" si="23"/>
        <v>Flux bruts export et import-Flux bruts exportés-Viande de Volailles-kt-S2</v>
      </c>
      <c r="N1505">
        <f>MATCH(M1505,'[1]Données Agriculture'!$M:$M,FALSE)</f>
        <v>1514</v>
      </c>
      <c r="O1505" s="140"/>
    </row>
    <row r="1506" spans="1:26" ht="14.25" hidden="1">
      <c r="A1506" s="110" t="s">
        <v>440</v>
      </c>
      <c r="B1506" s="110" t="s">
        <v>439</v>
      </c>
      <c r="C1506" s="147" t="s">
        <v>451</v>
      </c>
      <c r="D1506" s="174" t="s">
        <v>180</v>
      </c>
      <c r="E1506" s="6" t="s">
        <v>514</v>
      </c>
      <c r="F1506" s="36">
        <v>1555.9</v>
      </c>
      <c r="G1506" s="36">
        <v>1514.2097851496417</v>
      </c>
      <c r="H1506" s="36">
        <v>1400.3100000000002</v>
      </c>
      <c r="I1506" s="36">
        <v>1244.7200000000003</v>
      </c>
      <c r="J1506" s="36">
        <v>1089.1300000000001</v>
      </c>
      <c r="K1506" s="36">
        <v>975.23021485035827</v>
      </c>
      <c r="L1506" s="36">
        <v>933.54</v>
      </c>
      <c r="M1506" s="138" t="str">
        <f t="shared" si="23"/>
        <v>Flux bruts export et import-Flux bruts exportés-Vin-kt-S2</v>
      </c>
      <c r="N1506">
        <f>MATCH(M1506,'[1]Données Agriculture'!$M:$M,FALSE)</f>
        <v>1524</v>
      </c>
      <c r="O1506" s="140"/>
      <c r="P1506" s="109"/>
    </row>
    <row r="1507" spans="1:26" ht="14.25" hidden="1">
      <c r="A1507" s="110" t="s">
        <v>440</v>
      </c>
      <c r="B1507" s="110" t="s">
        <v>454</v>
      </c>
      <c r="C1507" s="147" t="s">
        <v>447</v>
      </c>
      <c r="D1507" s="174" t="s">
        <v>180</v>
      </c>
      <c r="E1507" s="6" t="s">
        <v>514</v>
      </c>
      <c r="F1507" s="36">
        <v>699.88727916580854</v>
      </c>
      <c r="G1507" s="36">
        <v>687.31696990827368</v>
      </c>
      <c r="H1507" s="36">
        <v>643.0432657955613</v>
      </c>
      <c r="I1507" s="36">
        <v>580.22754468333187</v>
      </c>
      <c r="J1507" s="36">
        <v>517.19185143755703</v>
      </c>
      <c r="K1507" s="36">
        <v>471.03031957916971</v>
      </c>
      <c r="L1507" s="36">
        <v>453.29275060689287</v>
      </c>
      <c r="M1507" s="138" t="str">
        <f t="shared" si="23"/>
        <v>Flux bruts export et import-Flux bruts importés-Ananas-kt-S2</v>
      </c>
      <c r="N1507">
        <f>MATCH(M1507,'[1]Données Agriculture'!$M:$M,FALSE)</f>
        <v>1529</v>
      </c>
      <c r="O1507" s="140"/>
    </row>
    <row r="1508" spans="1:26" ht="14.25" hidden="1">
      <c r="A1508" s="110" t="s">
        <v>440</v>
      </c>
      <c r="B1508" s="110" t="s">
        <v>454</v>
      </c>
      <c r="C1508" s="147" t="s">
        <v>445</v>
      </c>
      <c r="D1508" s="174" t="s">
        <v>180</v>
      </c>
      <c r="E1508" s="6" t="s">
        <v>514</v>
      </c>
      <c r="F1508" s="36">
        <v>869.23852061097409</v>
      </c>
      <c r="G1508" s="36">
        <v>850.39162697939537</v>
      </c>
      <c r="H1508" s="36">
        <v>788.74784317359308</v>
      </c>
      <c r="I1508" s="36">
        <v>702.05094056485746</v>
      </c>
      <c r="J1508" s="36">
        <v>614.97665486531002</v>
      </c>
      <c r="K1508" s="36">
        <v>551.09537607709035</v>
      </c>
      <c r="L1508" s="36">
        <v>526.78983571833362</v>
      </c>
      <c r="M1508" s="138" t="str">
        <f t="shared" si="23"/>
        <v>Flux bruts export et import-Flux bruts importés-Banane-kt-S2</v>
      </c>
      <c r="N1508">
        <f>MATCH(M1508,'[1]Données Agriculture'!$M:$M,FALSE)</f>
        <v>1534</v>
      </c>
      <c r="O1508" s="140"/>
    </row>
    <row r="1509" spans="1:26" ht="14.25" hidden="1">
      <c r="A1509" s="110" t="s">
        <v>440</v>
      </c>
      <c r="B1509" s="110" t="s">
        <v>454</v>
      </c>
      <c r="C1509" s="147" t="s">
        <v>452</v>
      </c>
      <c r="D1509" s="174" t="s">
        <v>180</v>
      </c>
      <c r="E1509" s="6" t="s">
        <v>514</v>
      </c>
      <c r="F1509" s="36">
        <v>912.00324649475351</v>
      </c>
      <c r="G1509" s="36">
        <v>890.41467056804004</v>
      </c>
      <c r="H1509" s="36">
        <v>825.44516963855312</v>
      </c>
      <c r="I1509" s="36">
        <v>735.37564266177981</v>
      </c>
      <c r="J1509" s="36">
        <v>645.36469602276657</v>
      </c>
      <c r="K1509" s="36">
        <v>579.66760634430352</v>
      </c>
      <c r="L1509" s="36">
        <v>555.29999999999995</v>
      </c>
      <c r="M1509" s="138" t="str">
        <f t="shared" si="23"/>
        <v>Flux bruts export et import-Flux bruts importés-Bière-kt-S2</v>
      </c>
      <c r="N1509">
        <f>MATCH(M1509,'[1]Données Agriculture'!$M:$M,FALSE)</f>
        <v>1539</v>
      </c>
      <c r="O1509" s="140"/>
      <c r="P1509" s="109"/>
      <c r="Q1509" s="109"/>
      <c r="R1509" s="109"/>
      <c r="S1509" s="109"/>
      <c r="T1509" s="109"/>
      <c r="U1509" s="109"/>
      <c r="V1509" s="109"/>
      <c r="W1509" s="109"/>
      <c r="X1509" s="109"/>
      <c r="Y1509" s="109"/>
      <c r="Z1509" s="109"/>
    </row>
    <row r="1510" spans="1:26" ht="14.25" hidden="1">
      <c r="A1510" s="110" t="s">
        <v>440</v>
      </c>
      <c r="B1510" s="110" t="s">
        <v>454</v>
      </c>
      <c r="C1510" s="147" t="s">
        <v>311</v>
      </c>
      <c r="D1510" s="174" t="s">
        <v>180</v>
      </c>
      <c r="E1510" s="6" t="s">
        <v>514</v>
      </c>
      <c r="F1510" s="36">
        <v>3748.0720195665563</v>
      </c>
      <c r="G1510" s="36">
        <v>3728.9864905496506</v>
      </c>
      <c r="H1510" s="36">
        <v>3362.2126707387397</v>
      </c>
      <c r="I1510" s="36">
        <v>2733.2363322640995</v>
      </c>
      <c r="J1510" s="36">
        <v>2028.0342650383027</v>
      </c>
      <c r="K1510" s="36">
        <v>1472.1592613376833</v>
      </c>
      <c r="L1510" s="36">
        <v>1248.0300000000007</v>
      </c>
      <c r="M1510" s="138" t="str">
        <f t="shared" si="23"/>
        <v>Flux bruts export et import-Flux bruts importés-Blé-kt-S2</v>
      </c>
      <c r="N1510">
        <f>MATCH(M1510,'[1]Données Agriculture'!$M:$M,FALSE)</f>
        <v>1544</v>
      </c>
      <c r="O1510" s="140"/>
    </row>
    <row r="1511" spans="1:26" ht="14.25" hidden="1">
      <c r="A1511" s="110" t="s">
        <v>440</v>
      </c>
      <c r="B1511" s="110" t="s">
        <v>454</v>
      </c>
      <c r="C1511" s="147" t="s">
        <v>321</v>
      </c>
      <c r="D1511" s="174" t="s">
        <v>180</v>
      </c>
      <c r="E1511" s="6" t="s">
        <v>514</v>
      </c>
      <c r="F1511" s="36">
        <v>2071.7659523451575</v>
      </c>
      <c r="G1511" s="36">
        <v>2111.9987257735538</v>
      </c>
      <c r="H1511" s="36">
        <v>2133.1664113656825</v>
      </c>
      <c r="I1511" s="36">
        <v>2091.8096072838957</v>
      </c>
      <c r="J1511" s="36">
        <v>1990.3966980661698</v>
      </c>
      <c r="K1511" s="36">
        <v>1882.1251865734787</v>
      </c>
      <c r="L1511" s="36">
        <v>1830.4111993798676</v>
      </c>
      <c r="M1511" s="138" t="str">
        <f t="shared" si="23"/>
        <v>Flux bruts export et import-Flux bruts importés-Boissons Alcooliques-kt-S2</v>
      </c>
      <c r="N1511">
        <f>MATCH(M1511,'[1]Données Agriculture'!$M:$M,FALSE)</f>
        <v>1549</v>
      </c>
      <c r="O1511" s="140"/>
      <c r="P1511" s="109"/>
      <c r="Q1511" s="109"/>
      <c r="R1511" s="109"/>
      <c r="S1511" s="109"/>
      <c r="T1511" s="109"/>
      <c r="U1511" s="109"/>
      <c r="V1511" s="109"/>
      <c r="W1511" s="109"/>
      <c r="X1511" s="109"/>
      <c r="Y1511" s="109"/>
      <c r="Z1511" s="109"/>
    </row>
    <row r="1512" spans="1:26" ht="14.25" hidden="1">
      <c r="A1512" s="110" t="s">
        <v>440</v>
      </c>
      <c r="B1512" s="110" t="s">
        <v>454</v>
      </c>
      <c r="C1512" s="147" t="s">
        <v>449</v>
      </c>
      <c r="D1512" s="174" t="s">
        <v>180</v>
      </c>
      <c r="E1512" s="6" t="s">
        <v>514</v>
      </c>
      <c r="F1512" s="36">
        <v>497.75714916141033</v>
      </c>
      <c r="G1512" s="36">
        <v>486.79707307570277</v>
      </c>
      <c r="H1512" s="36">
        <v>451.38056746396217</v>
      </c>
      <c r="I1512" s="36">
        <v>402.14997515078653</v>
      </c>
      <c r="J1512" s="36">
        <v>353.54705975210834</v>
      </c>
      <c r="K1512" s="36">
        <v>318.6400346628327</v>
      </c>
      <c r="L1512" s="36">
        <v>305.88</v>
      </c>
      <c r="M1512" s="138" t="str">
        <f t="shared" si="23"/>
        <v>Flux bruts export et import-Flux bruts importés-Café-kt-S2</v>
      </c>
      <c r="N1512">
        <f>MATCH(M1512,'[1]Données Agriculture'!$M:$M,FALSE)</f>
        <v>1554</v>
      </c>
      <c r="O1512" s="140"/>
    </row>
    <row r="1513" spans="1:26" ht="14.25" hidden="1">
      <c r="A1513" s="110" t="s">
        <v>440</v>
      </c>
      <c r="B1513" s="110" t="s">
        <v>454</v>
      </c>
      <c r="C1513" s="147" t="s">
        <v>310</v>
      </c>
      <c r="D1513" s="174" t="s">
        <v>180</v>
      </c>
      <c r="E1513" s="6" t="s">
        <v>514</v>
      </c>
      <c r="F1513" s="36">
        <v>5568.7534972914982</v>
      </c>
      <c r="G1513" s="36">
        <v>5591.237471697721</v>
      </c>
      <c r="H1513" s="36">
        <v>4998.8420874345566</v>
      </c>
      <c r="I1513" s="36">
        <v>3998.0079948931807</v>
      </c>
      <c r="J1513" s="36">
        <v>2939.6783578747745</v>
      </c>
      <c r="K1513" s="36">
        <v>2154.1360925740805</v>
      </c>
      <c r="L1513" s="36">
        <v>1847.3803228047304</v>
      </c>
      <c r="M1513" s="138" t="str">
        <f t="shared" si="23"/>
        <v>Flux bruts export et import-Flux bruts importés-Cèrèales - Excl Bière-kt-S2</v>
      </c>
      <c r="N1513">
        <f>MATCH(M1513,'[1]Données Agriculture'!$M:$M,FALSE)</f>
        <v>1559</v>
      </c>
      <c r="O1513" s="140"/>
      <c r="P1513" s="66"/>
    </row>
    <row r="1514" spans="1:26" ht="14.25" hidden="1">
      <c r="A1514" s="110" t="s">
        <v>440</v>
      </c>
      <c r="B1514" s="110" t="s">
        <v>454</v>
      </c>
      <c r="C1514" s="147" t="s">
        <v>450</v>
      </c>
      <c r="D1514" s="174" t="s">
        <v>180</v>
      </c>
      <c r="E1514" s="6" t="s">
        <v>514</v>
      </c>
      <c r="F1514" s="36">
        <v>609.64853753988291</v>
      </c>
      <c r="G1514" s="36">
        <v>595.09607448613076</v>
      </c>
      <c r="H1514" s="36">
        <v>550.90933753531419</v>
      </c>
      <c r="I1514" s="36">
        <v>490.13427460763899</v>
      </c>
      <c r="J1514" s="36">
        <v>430.30924530558519</v>
      </c>
      <c r="K1514" s="36">
        <v>387.43918342139841</v>
      </c>
      <c r="L1514" s="36">
        <v>372</v>
      </c>
      <c r="M1514" s="138" t="str">
        <f t="shared" si="23"/>
        <v>Flux bruts export et import-Flux bruts importés-Feve de Cacao-kt-S2</v>
      </c>
      <c r="N1514">
        <f>MATCH(M1514,'[1]Données Agriculture'!$M:$M,FALSE)</f>
        <v>1564</v>
      </c>
      <c r="O1514" s="140"/>
    </row>
    <row r="1515" spans="1:26" ht="14.25" hidden="1">
      <c r="A1515" s="110" t="s">
        <v>440</v>
      </c>
      <c r="B1515" s="110" t="s">
        <v>454</v>
      </c>
      <c r="C1515" s="147" t="s">
        <v>441</v>
      </c>
      <c r="D1515" s="174" t="s">
        <v>180</v>
      </c>
      <c r="E1515" s="6" t="s">
        <v>514</v>
      </c>
      <c r="F1515" s="36">
        <v>553.70932496894977</v>
      </c>
      <c r="G1515" s="36">
        <v>544.69728460873546</v>
      </c>
      <c r="H1515" s="36">
        <v>511.71117913722435</v>
      </c>
      <c r="I1515" s="36">
        <v>463.89085919886503</v>
      </c>
      <c r="J1515" s="36">
        <v>414.72907331652272</v>
      </c>
      <c r="K1515" s="36">
        <v>377.84017335438426</v>
      </c>
      <c r="L1515" s="36">
        <v>363.22729957721498</v>
      </c>
      <c r="M1515" s="138" t="str">
        <f t="shared" si="23"/>
        <v>Flux bruts export et import-Flux bruts importés-Fruit Coque + (Total)-kt-S2</v>
      </c>
      <c r="N1515">
        <f>MATCH(M1515,'[1]Données Agriculture'!$M:$M,FALSE)</f>
        <v>1569</v>
      </c>
      <c r="O1515" s="140"/>
      <c r="P1515" s="109"/>
    </row>
    <row r="1516" spans="1:26" ht="14.25" hidden="1">
      <c r="A1516" s="110" t="s">
        <v>440</v>
      </c>
      <c r="B1516" s="110" t="s">
        <v>454</v>
      </c>
      <c r="C1516" s="147" t="s">
        <v>34</v>
      </c>
      <c r="D1516" s="174" t="s">
        <v>180</v>
      </c>
      <c r="E1516" s="6" t="s">
        <v>514</v>
      </c>
      <c r="F1516" s="36">
        <v>7506.7797909978208</v>
      </c>
      <c r="G1516" s="36">
        <v>7348.3616072181712</v>
      </c>
      <c r="H1516" s="36">
        <v>6809.9117806765653</v>
      </c>
      <c r="I1516" s="36">
        <v>6059.0869109430787</v>
      </c>
      <c r="J1516" s="36">
        <v>5317.3868451396302</v>
      </c>
      <c r="K1516" s="36">
        <v>4780.8558210787969</v>
      </c>
      <c r="L1516" s="36">
        <v>4575.3255588232296</v>
      </c>
      <c r="M1516" s="138" t="str">
        <f t="shared" si="23"/>
        <v>Flux bruts export et import-Flux bruts importés-Fruits-kt-S2</v>
      </c>
      <c r="N1516">
        <f>MATCH(M1516,'[1]Données Agriculture'!$M:$M,FALSE)</f>
        <v>1574</v>
      </c>
      <c r="O1516" s="140"/>
    </row>
    <row r="1517" spans="1:26" ht="14.25" hidden="1">
      <c r="A1517" s="110" t="s">
        <v>440</v>
      </c>
      <c r="B1517" s="110" t="s">
        <v>454</v>
      </c>
      <c r="C1517" s="147" t="s">
        <v>318</v>
      </c>
      <c r="D1517" s="174" t="s">
        <v>180</v>
      </c>
      <c r="E1517" s="6" t="s">
        <v>514</v>
      </c>
      <c r="F1517" s="36">
        <v>1441.5268951785076</v>
      </c>
      <c r="G1517" s="36">
        <v>1403.6274174345522</v>
      </c>
      <c r="H1517" s="36">
        <v>1298.4407009069573</v>
      </c>
      <c r="I1517" s="36">
        <v>1154.0383677202497</v>
      </c>
      <c r="J1517" s="36">
        <v>1009.1728314581162</v>
      </c>
      <c r="K1517" s="36">
        <v>902.88154387173699</v>
      </c>
      <c r="L1517" s="36">
        <v>863.88</v>
      </c>
      <c r="M1517" s="138" t="str">
        <f t="shared" si="23"/>
        <v>Flux bruts export et import-Flux bruts importés-Graines Colza/Moutarde-kt-S2</v>
      </c>
      <c r="N1517">
        <f>MATCH(M1517,'[1]Données Agriculture'!$M:$M,FALSE)</f>
        <v>1579</v>
      </c>
      <c r="O1517" s="140"/>
    </row>
    <row r="1518" spans="1:26" ht="14.25" hidden="1">
      <c r="A1518" s="110" t="s">
        <v>440</v>
      </c>
      <c r="B1518" s="110" t="s">
        <v>454</v>
      </c>
      <c r="C1518" s="147" t="s">
        <v>317</v>
      </c>
      <c r="D1518" s="174" t="s">
        <v>180</v>
      </c>
      <c r="E1518" s="6" t="s">
        <v>514</v>
      </c>
      <c r="F1518" s="36">
        <v>258.00185257594831</v>
      </c>
      <c r="G1518" s="36">
        <v>247.65074806145947</v>
      </c>
      <c r="H1518" s="36">
        <v>215.27711649693748</v>
      </c>
      <c r="I1518" s="36">
        <v>169.6744727058138</v>
      </c>
      <c r="J1518" s="36">
        <v>123.45342397547131</v>
      </c>
      <c r="K1518" s="36">
        <v>89.394931224350557</v>
      </c>
      <c r="L1518" s="36">
        <v>76.830000000000041</v>
      </c>
      <c r="M1518" s="138" t="str">
        <f t="shared" si="23"/>
        <v>Flux bruts export et import-Flux bruts importés-Graines de Tournesol-kt-S2</v>
      </c>
      <c r="N1518">
        <f>MATCH(M1518,'[1]Données Agriculture'!$M:$M,FALSE)</f>
        <v>1584</v>
      </c>
      <c r="O1518" s="140"/>
      <c r="P1518" s="66"/>
      <c r="Q1518" s="66"/>
      <c r="R1518" s="66"/>
      <c r="S1518" s="66"/>
      <c r="T1518" s="66"/>
      <c r="U1518" s="66"/>
      <c r="V1518" s="66"/>
      <c r="W1518" s="66"/>
      <c r="X1518" s="66"/>
      <c r="Y1518" s="66"/>
      <c r="Z1518" s="66"/>
    </row>
    <row r="1519" spans="1:26" ht="14.25" hidden="1">
      <c r="A1519" s="110" t="s">
        <v>440</v>
      </c>
      <c r="B1519" s="110" t="s">
        <v>454</v>
      </c>
      <c r="C1519" s="147" t="s">
        <v>453</v>
      </c>
      <c r="D1519" s="174" t="s">
        <v>180</v>
      </c>
      <c r="E1519" s="6" t="s">
        <v>514</v>
      </c>
      <c r="F1519" s="36">
        <v>633.61717505667275</v>
      </c>
      <c r="G1519" s="36">
        <v>615.77541257475741</v>
      </c>
      <c r="H1519" s="36">
        <v>544.79484923488405</v>
      </c>
      <c r="I1519" s="36">
        <v>437.99599581762459</v>
      </c>
      <c r="J1519" s="36">
        <v>325.37363274796371</v>
      </c>
      <c r="K1519" s="36">
        <v>240.13764153515123</v>
      </c>
      <c r="L1519" s="36">
        <v>207.86833176569371</v>
      </c>
      <c r="M1519" s="138" t="str">
        <f t="shared" si="23"/>
        <v>Flux bruts export et import-Flux bruts importés-Graisses Animales-kt-S2</v>
      </c>
      <c r="N1519">
        <f>MATCH(M1519,'[1]Données Agriculture'!$M:$M,FALSE)</f>
        <v>1589</v>
      </c>
      <c r="O1519" s="140"/>
    </row>
    <row r="1520" spans="1:26" ht="14.25" hidden="1">
      <c r="A1520" s="110" t="s">
        <v>440</v>
      </c>
      <c r="B1520" s="110" t="s">
        <v>454</v>
      </c>
      <c r="C1520" s="147" t="s">
        <v>319</v>
      </c>
      <c r="D1520" s="174" t="s">
        <v>180</v>
      </c>
      <c r="E1520" s="6" t="s">
        <v>514</v>
      </c>
      <c r="F1520" s="36">
        <v>1466.3594839935927</v>
      </c>
      <c r="G1520" s="36">
        <v>1457.7279550060987</v>
      </c>
      <c r="H1520" s="36">
        <v>1425.4553922493426</v>
      </c>
      <c r="I1520" s="36">
        <v>1388.4972693989343</v>
      </c>
      <c r="J1520" s="36">
        <v>1360.6229323182333</v>
      </c>
      <c r="K1520" s="36">
        <v>1344.0172805710577</v>
      </c>
      <c r="L1520" s="36">
        <v>1335.2089069795597</v>
      </c>
      <c r="M1520" s="138" t="str">
        <f t="shared" si="23"/>
        <v>Flux bruts export et import-Flux bruts importés-Huiles-kt-S2</v>
      </c>
      <c r="N1520">
        <f>MATCH(M1520,'[1]Données Agriculture'!$M:$M,FALSE)</f>
        <v>1594</v>
      </c>
      <c r="O1520" s="140"/>
      <c r="P1520" s="109"/>
      <c r="Q1520" s="109"/>
      <c r="R1520" s="109"/>
      <c r="S1520" s="109"/>
      <c r="T1520" s="109"/>
      <c r="U1520" s="109"/>
      <c r="V1520" s="109"/>
      <c r="W1520" s="109"/>
      <c r="X1520" s="109"/>
      <c r="Y1520" s="109"/>
      <c r="Z1520" s="109"/>
    </row>
    <row r="1521" spans="1:26" ht="14.25" hidden="1">
      <c r="A1521" s="110" t="s">
        <v>440</v>
      </c>
      <c r="B1521" s="110" t="s">
        <v>454</v>
      </c>
      <c r="C1521" s="147" t="s">
        <v>324</v>
      </c>
      <c r="D1521" s="174" t="s">
        <v>180</v>
      </c>
      <c r="E1521" s="6" t="s">
        <v>514</v>
      </c>
      <c r="F1521" s="36">
        <v>7051.0858927212557</v>
      </c>
      <c r="G1521" s="36">
        <v>7030.9906351637856</v>
      </c>
      <c r="H1521" s="36">
        <v>6653.9761619716464</v>
      </c>
      <c r="I1521" s="36">
        <v>5971.6523372385727</v>
      </c>
      <c r="J1521" s="36">
        <v>5162.8085017556305</v>
      </c>
      <c r="K1521" s="36">
        <v>4492.9770283089238</v>
      </c>
      <c r="L1521" s="36">
        <v>4207.9799999999996</v>
      </c>
      <c r="M1521" s="138" t="str">
        <f t="shared" si="23"/>
        <v>Flux bruts export et import-Flux bruts importés-Lait - Excl Beurre-kt-S2</v>
      </c>
      <c r="N1521">
        <f>MATCH(M1521,'[1]Données Agriculture'!$M:$M,FALSE)</f>
        <v>1599</v>
      </c>
      <c r="O1521" s="140"/>
    </row>
    <row r="1522" spans="1:26" ht="14.25" hidden="1">
      <c r="A1522" s="110" t="s">
        <v>440</v>
      </c>
      <c r="B1522" s="110" t="s">
        <v>454</v>
      </c>
      <c r="C1522" s="147" t="s">
        <v>33</v>
      </c>
      <c r="D1522" s="174" t="s">
        <v>180</v>
      </c>
      <c r="E1522" s="6" t="s">
        <v>514</v>
      </c>
      <c r="F1522" s="36">
        <v>5508.1519725723156</v>
      </c>
      <c r="G1522" s="36">
        <v>5376.3806587118415</v>
      </c>
      <c r="H1522" s="36">
        <v>4889.0944861142525</v>
      </c>
      <c r="I1522" s="36">
        <v>4181.6658230289195</v>
      </c>
      <c r="J1522" s="36">
        <v>3453.5546098161412</v>
      </c>
      <c r="K1522" s="36">
        <v>2906.0772391838727</v>
      </c>
      <c r="L1522" s="36">
        <v>2687.5499062892309</v>
      </c>
      <c r="M1522" s="138" t="str">
        <f t="shared" si="23"/>
        <v>Flux bruts export et import-Flux bruts importés-Légumes-kt-S2</v>
      </c>
      <c r="N1522">
        <f>MATCH(M1522,'[1]Données Agriculture'!$M:$M,FALSE)</f>
        <v>1604</v>
      </c>
      <c r="O1522" s="140"/>
      <c r="P1522" s="66"/>
    </row>
    <row r="1523" spans="1:26" ht="14.25" hidden="1">
      <c r="A1523" s="110" t="s">
        <v>440</v>
      </c>
      <c r="B1523" s="110" t="s">
        <v>454</v>
      </c>
      <c r="C1523" s="147" t="s">
        <v>30</v>
      </c>
      <c r="D1523" s="174" t="s">
        <v>180</v>
      </c>
      <c r="E1523" s="6" t="s">
        <v>514</v>
      </c>
      <c r="F1523" s="36">
        <v>186.7130069866613</v>
      </c>
      <c r="G1523" s="36">
        <v>134.48329508980493</v>
      </c>
      <c r="H1523" s="36">
        <v>11.937896394842824</v>
      </c>
      <c r="I1523" s="36">
        <v>-73.08688669503465</v>
      </c>
      <c r="J1523" s="36">
        <v>-60.197866990806858</v>
      </c>
      <c r="K1523" s="36">
        <v>11.104008949141615</v>
      </c>
      <c r="L1523" s="36">
        <v>48.839999999999989</v>
      </c>
      <c r="M1523" s="138" t="str">
        <f t="shared" si="23"/>
        <v>Flux bruts export et import-Flux bruts importés-Légumineuses-kt-S2</v>
      </c>
      <c r="N1523">
        <f>MATCH(M1523,'[1]Données Agriculture'!$M:$M,FALSE)</f>
        <v>1609</v>
      </c>
      <c r="O1523" s="140"/>
    </row>
    <row r="1524" spans="1:26" ht="14.25" hidden="1">
      <c r="A1524" s="110" t="s">
        <v>440</v>
      </c>
      <c r="B1524" s="110" t="s">
        <v>454</v>
      </c>
      <c r="C1524" s="147" t="s">
        <v>313</v>
      </c>
      <c r="D1524" s="174" t="s">
        <v>180</v>
      </c>
      <c r="E1524" s="6" t="s">
        <v>514</v>
      </c>
      <c r="F1524" s="36">
        <v>808.01990157598539</v>
      </c>
      <c r="G1524" s="36">
        <v>813.15843716138897</v>
      </c>
      <c r="H1524" s="36">
        <v>661.45618179518533</v>
      </c>
      <c r="I1524" s="36">
        <v>465.41899243990338</v>
      </c>
      <c r="J1524" s="36">
        <v>335.47272054199675</v>
      </c>
      <c r="K1524" s="36">
        <v>292.75394365530838</v>
      </c>
      <c r="L1524" s="36">
        <v>286.34999999999991</v>
      </c>
      <c r="M1524" s="138" t="str">
        <f t="shared" si="23"/>
        <v>Flux bruts export et import-Flux bruts importés-Maïs-kt-S2</v>
      </c>
      <c r="N1524">
        <f>MATCH(M1524,'[1]Données Agriculture'!$M:$M,FALSE)</f>
        <v>1614</v>
      </c>
      <c r="O1524" s="140"/>
    </row>
    <row r="1525" spans="1:26" ht="14.25" hidden="1">
      <c r="A1525" s="110" t="s">
        <v>440</v>
      </c>
      <c r="B1525" s="110" t="s">
        <v>454</v>
      </c>
      <c r="C1525" s="147" t="s">
        <v>38</v>
      </c>
      <c r="D1525" s="174" t="s">
        <v>180</v>
      </c>
      <c r="E1525" s="6" t="s">
        <v>514</v>
      </c>
      <c r="F1525" s="36">
        <v>-82.726497797104415</v>
      </c>
      <c r="G1525" s="36">
        <v>-70.281607078114632</v>
      </c>
      <c r="H1525" s="36">
        <v>-48.20514288473646</v>
      </c>
      <c r="I1525" s="36">
        <v>-19.586093140666833</v>
      </c>
      <c r="J1525" s="36">
        <v>9.9765286741906607</v>
      </c>
      <c r="K1525" s="36">
        <v>31.948613429996072</v>
      </c>
      <c r="L1525" s="36">
        <v>38.28</v>
      </c>
      <c r="M1525" s="138" t="str">
        <f t="shared" si="23"/>
        <v>Flux bruts export et import-Flux bruts importés-Œufs-kt-S2</v>
      </c>
      <c r="N1525">
        <f>MATCH(M1525,'[1]Données Agriculture'!$M:$M,FALSE)</f>
        <v>1619</v>
      </c>
      <c r="O1525" s="140"/>
    </row>
    <row r="1526" spans="1:26" ht="14.25" hidden="1">
      <c r="A1526" s="110" t="s">
        <v>440</v>
      </c>
      <c r="B1526" s="110" t="s">
        <v>454</v>
      </c>
      <c r="C1526" s="147" t="s">
        <v>443</v>
      </c>
      <c r="D1526" s="174" t="s">
        <v>180</v>
      </c>
      <c r="E1526" s="6" t="s">
        <v>514</v>
      </c>
      <c r="F1526" s="36">
        <v>680.4447612008878</v>
      </c>
      <c r="G1526" s="36">
        <v>693.01100308574871</v>
      </c>
      <c r="H1526" s="36">
        <v>715.60973195874226</v>
      </c>
      <c r="I1526" s="36">
        <v>741.12975763862778</v>
      </c>
      <c r="J1526" s="36">
        <v>762.47777719902751</v>
      </c>
      <c r="K1526" s="36">
        <v>774.95880136613982</v>
      </c>
      <c r="L1526" s="36">
        <v>776.90990628923089</v>
      </c>
      <c r="M1526" s="138" t="str">
        <f t="shared" si="23"/>
        <v>Flux bruts export et import-Flux bruts importés-Oignons-kt-S2</v>
      </c>
      <c r="N1526">
        <f>MATCH(M1526,'[1]Données Agriculture'!$M:$M,FALSE)</f>
        <v>1624</v>
      </c>
      <c r="O1526" s="140"/>
    </row>
    <row r="1527" spans="1:26" ht="14.25" hidden="1">
      <c r="A1527" s="110" t="s">
        <v>440</v>
      </c>
      <c r="B1527" s="110" t="s">
        <v>454</v>
      </c>
      <c r="C1527" s="147" t="s">
        <v>444</v>
      </c>
      <c r="D1527" s="174" t="s">
        <v>180</v>
      </c>
      <c r="E1527" s="6" t="s">
        <v>514</v>
      </c>
      <c r="F1527" s="36">
        <v>2290.7838897748356</v>
      </c>
      <c r="G1527" s="36">
        <v>2243.2913927540408</v>
      </c>
      <c r="H1527" s="36">
        <v>2080.5407080453419</v>
      </c>
      <c r="I1527" s="36">
        <v>1850.807554683965</v>
      </c>
      <c r="J1527" s="36">
        <v>1620.8765547252272</v>
      </c>
      <c r="K1527" s="36">
        <v>1452.9277323140166</v>
      </c>
      <c r="L1527" s="36">
        <v>1388.88</v>
      </c>
      <c r="M1527" s="138" t="str">
        <f t="shared" si="23"/>
        <v>Flux bruts export et import-Flux bruts importés-Oranges, Mandarines-kt-S2</v>
      </c>
      <c r="N1527">
        <f>MATCH(M1527,'[1]Données Agriculture'!$M:$M,FALSE)</f>
        <v>1629</v>
      </c>
      <c r="O1527" s="140"/>
      <c r="P1527" s="66"/>
      <c r="Q1527" s="66"/>
      <c r="R1527" s="66"/>
      <c r="S1527" s="66"/>
      <c r="T1527" s="66"/>
      <c r="U1527" s="66"/>
      <c r="V1527" s="66"/>
      <c r="W1527" s="66"/>
      <c r="X1527" s="66"/>
      <c r="Y1527" s="66"/>
      <c r="Z1527" s="66"/>
    </row>
    <row r="1528" spans="1:26" ht="14.25" hidden="1">
      <c r="A1528" s="110" t="s">
        <v>440</v>
      </c>
      <c r="B1528" s="110" t="s">
        <v>454</v>
      </c>
      <c r="C1528" s="147" t="s">
        <v>312</v>
      </c>
      <c r="D1528" s="174" t="s">
        <v>180</v>
      </c>
      <c r="E1528" s="6" t="s">
        <v>514</v>
      </c>
      <c r="F1528" s="36">
        <v>199.93213206999917</v>
      </c>
      <c r="G1528" s="36">
        <v>231.10104620340826</v>
      </c>
      <c r="H1528" s="36">
        <v>229.26179002833578</v>
      </c>
      <c r="I1528" s="36">
        <v>186.65785070853781</v>
      </c>
      <c r="J1528" s="36">
        <v>117.18544880770241</v>
      </c>
      <c r="K1528" s="36">
        <v>52.642833537051047</v>
      </c>
      <c r="L1528" s="36">
        <v>25.020000000000437</v>
      </c>
      <c r="M1528" s="138" t="str">
        <f t="shared" si="23"/>
        <v>Flux bruts export et import-Flux bruts importés-Orge-kt-S2</v>
      </c>
      <c r="N1528">
        <f>MATCH(M1528,'[1]Données Agriculture'!$M:$M,FALSE)</f>
        <v>1634</v>
      </c>
      <c r="O1528" s="140"/>
    </row>
    <row r="1529" spans="1:26" ht="14.25" hidden="1">
      <c r="A1529" s="110" t="s">
        <v>440</v>
      </c>
      <c r="B1529" s="110" t="s">
        <v>454</v>
      </c>
      <c r="C1529" s="147" t="s">
        <v>315</v>
      </c>
      <c r="D1529" s="174" t="s">
        <v>180</v>
      </c>
      <c r="E1529" s="6" t="s">
        <v>514</v>
      </c>
      <c r="F1529" s="36">
        <v>3059.3815541485405</v>
      </c>
      <c r="G1529" s="36">
        <v>3032.6938492058839</v>
      </c>
      <c r="H1529" s="36">
        <v>2926.8439082745717</v>
      </c>
      <c r="I1529" s="36">
        <v>2751.6646018902652</v>
      </c>
      <c r="J1529" s="36">
        <v>2553.3431259008603</v>
      </c>
      <c r="K1529" s="36">
        <v>2398.3565594751872</v>
      </c>
      <c r="L1529" s="36">
        <v>2338.2450251754112</v>
      </c>
      <c r="M1529" s="138" t="str">
        <f t="shared" si="23"/>
        <v>Flux bruts export et import-Flux bruts importés-Plant Oleiferes + (Total)-kt-S2</v>
      </c>
      <c r="N1529">
        <f>MATCH(M1529,'[1]Données Agriculture'!$M:$M,FALSE)</f>
        <v>1639</v>
      </c>
      <c r="O1529" s="140"/>
      <c r="P1529" s="109"/>
    </row>
    <row r="1530" spans="1:26" ht="14.25" hidden="1">
      <c r="A1530" s="110" t="s">
        <v>440</v>
      </c>
      <c r="B1530" s="110" t="s">
        <v>454</v>
      </c>
      <c r="C1530" s="147" t="s">
        <v>325</v>
      </c>
      <c r="D1530" s="174" t="s">
        <v>180</v>
      </c>
      <c r="E1530" s="6" t="s">
        <v>514</v>
      </c>
      <c r="F1530" s="36">
        <v>2616.1895145227159</v>
      </c>
      <c r="G1530" s="36">
        <v>2581.2518980720888</v>
      </c>
      <c r="H1530" s="36">
        <v>2450.362924475513</v>
      </c>
      <c r="I1530" s="36">
        <v>2260.6562658459479</v>
      </c>
      <c r="J1530" s="36">
        <v>2066.5543860833609</v>
      </c>
      <c r="K1530" s="36">
        <v>1921.8223082535601</v>
      </c>
      <c r="L1530" s="36">
        <v>1864.9883154743075</v>
      </c>
      <c r="M1530" s="138" t="str">
        <f t="shared" si="23"/>
        <v>Flux bruts export et import-Flux bruts importés-Poisson &amp; Fruits de Mer-kt-S2</v>
      </c>
      <c r="N1530">
        <f>MATCH(M1530,'[1]Données Agriculture'!$M:$M,FALSE)</f>
        <v>1644</v>
      </c>
      <c r="O1530" s="140"/>
    </row>
    <row r="1531" spans="1:26" ht="14.25" hidden="1">
      <c r="A1531" s="110" t="s">
        <v>440</v>
      </c>
      <c r="B1531" s="110" t="s">
        <v>454</v>
      </c>
      <c r="C1531" s="147" t="s">
        <v>446</v>
      </c>
      <c r="D1531" s="174" t="s">
        <v>180</v>
      </c>
      <c r="E1531" s="6" t="s">
        <v>514</v>
      </c>
      <c r="F1531" s="36">
        <v>962.09941582064607</v>
      </c>
      <c r="G1531" s="36">
        <v>939.73121623168322</v>
      </c>
      <c r="H1531" s="36">
        <v>866.45051857536112</v>
      </c>
      <c r="I1531" s="36">
        <v>773.70655250579466</v>
      </c>
      <c r="J1531" s="36">
        <v>693.14596444978224</v>
      </c>
      <c r="K1531" s="36">
        <v>641.54511175209734</v>
      </c>
      <c r="L1531" s="36">
        <v>621.84</v>
      </c>
      <c r="M1531" s="138" t="str">
        <f t="shared" si="23"/>
        <v>Flux bruts export et import-Flux bruts importés-Pommes-kt-S2</v>
      </c>
      <c r="N1531">
        <f>MATCH(M1531,'[1]Données Agriculture'!$M:$M,FALSE)</f>
        <v>1649</v>
      </c>
      <c r="O1531" s="140"/>
      <c r="P1531" s="109"/>
    </row>
    <row r="1532" spans="1:26" ht="14.25" hidden="1">
      <c r="A1532" s="110" t="s">
        <v>440</v>
      </c>
      <c r="B1532" s="110" t="s">
        <v>454</v>
      </c>
      <c r="C1532" s="147" t="s">
        <v>28</v>
      </c>
      <c r="D1532" s="174" t="s">
        <v>180</v>
      </c>
      <c r="E1532" s="6" t="s">
        <v>514</v>
      </c>
      <c r="F1532" s="36">
        <v>1974.9637637423052</v>
      </c>
      <c r="G1532" s="36">
        <v>2041.5702152185193</v>
      </c>
      <c r="H1532" s="36">
        <v>2115.226356610598</v>
      </c>
      <c r="I1532" s="36">
        <v>2144.9004559284454</v>
      </c>
      <c r="J1532" s="36">
        <v>2113.9938247241312</v>
      </c>
      <c r="K1532" s="36">
        <v>2054.5872230623472</v>
      </c>
      <c r="L1532" s="36">
        <v>2019.2206627936341</v>
      </c>
      <c r="M1532" s="138" t="str">
        <f t="shared" si="23"/>
        <v>Flux bruts export et import-Flux bruts importés-Pommes de terre-kt-S2</v>
      </c>
      <c r="N1532">
        <f>MATCH(M1532,'[1]Données Agriculture'!$M:$M,FALSE)</f>
        <v>1654</v>
      </c>
      <c r="O1532" s="140"/>
    </row>
    <row r="1533" spans="1:26" ht="14.25" hidden="1">
      <c r="A1533" s="110" t="s">
        <v>440</v>
      </c>
      <c r="B1533" s="110" t="s">
        <v>454</v>
      </c>
      <c r="C1533" s="147" t="s">
        <v>316</v>
      </c>
      <c r="D1533" s="174" t="s">
        <v>180</v>
      </c>
      <c r="E1533" s="6" t="s">
        <v>514</v>
      </c>
      <c r="F1533" s="36">
        <v>620.20511672038674</v>
      </c>
      <c r="G1533" s="36">
        <v>616.25970838016417</v>
      </c>
      <c r="H1533" s="36">
        <v>588.27361474190866</v>
      </c>
      <c r="I1533" s="36">
        <v>524.53722405226915</v>
      </c>
      <c r="J1533" s="36">
        <v>440.23795946212692</v>
      </c>
      <c r="K1533" s="36">
        <v>370.50494571567663</v>
      </c>
      <c r="L1533" s="36">
        <v>343.73999999999995</v>
      </c>
      <c r="M1533" s="138" t="str">
        <f t="shared" si="23"/>
        <v>Flux bruts export et import-Flux bruts importés-Soja-kt-S2</v>
      </c>
      <c r="N1533">
        <f>MATCH(M1533,'[1]Données Agriculture'!$M:$M,FALSE)</f>
        <v>1659</v>
      </c>
      <c r="O1533" s="140"/>
    </row>
    <row r="1534" spans="1:26" ht="14.25" hidden="1">
      <c r="A1534" s="110" t="s">
        <v>440</v>
      </c>
      <c r="B1534" s="110" t="s">
        <v>454</v>
      </c>
      <c r="C1534" s="147" t="s">
        <v>448</v>
      </c>
      <c r="D1534" s="174" t="s">
        <v>180</v>
      </c>
      <c r="E1534" s="6" t="s">
        <v>514</v>
      </c>
      <c r="F1534" s="36">
        <v>1131.4481381937717</v>
      </c>
      <c r="G1534" s="36">
        <v>1105.7045753815903</v>
      </c>
      <c r="H1534" s="36">
        <v>1025.2185977534325</v>
      </c>
      <c r="I1534" s="36">
        <v>913.9205510565389</v>
      </c>
      <c r="J1534" s="36">
        <v>804.1523767672868</v>
      </c>
      <c r="K1534" s="36">
        <v>725.35909854829049</v>
      </c>
      <c r="L1534" s="36">
        <v>696.74729226041973</v>
      </c>
      <c r="M1534" s="138" t="str">
        <f t="shared" si="23"/>
        <v>Flux bruts export et import-Flux bruts importés-Stimulants + (Total)-kt-S2</v>
      </c>
      <c r="N1534">
        <f>MATCH(M1534,'[1]Données Agriculture'!$M:$M,FALSE)</f>
        <v>1664</v>
      </c>
      <c r="O1534" s="140"/>
      <c r="P1534" s="109"/>
      <c r="Q1534" s="109"/>
      <c r="R1534" s="109"/>
      <c r="S1534" s="109"/>
      <c r="T1534" s="109"/>
      <c r="U1534" s="109"/>
      <c r="V1534" s="109"/>
      <c r="W1534" s="109"/>
      <c r="X1534" s="109"/>
      <c r="Y1534" s="109"/>
      <c r="Z1534" s="109"/>
    </row>
    <row r="1535" spans="1:26" ht="14.25" hidden="1">
      <c r="A1535" s="110" t="s">
        <v>440</v>
      </c>
      <c r="B1535" s="110" t="s">
        <v>454</v>
      </c>
      <c r="C1535" s="147" t="s">
        <v>332</v>
      </c>
      <c r="D1535" s="174" t="s">
        <v>180</v>
      </c>
      <c r="E1535" s="6" t="s">
        <v>514</v>
      </c>
      <c r="F1535" s="36">
        <v>903.82399551553567</v>
      </c>
      <c r="G1535" s="36">
        <v>947.20003014948088</v>
      </c>
      <c r="H1535" s="36">
        <v>1017.3979047137688</v>
      </c>
      <c r="I1535" s="36">
        <v>1076.2101866444075</v>
      </c>
      <c r="J1535" s="36">
        <v>1100.6619005970797</v>
      </c>
      <c r="K1535" s="36">
        <v>1096.7565605628911</v>
      </c>
      <c r="L1535" s="36">
        <v>1086.9470509134287</v>
      </c>
      <c r="M1535" s="138" t="str">
        <f t="shared" si="23"/>
        <v>Flux bruts export et import-Flux bruts importés-Sucre-kt-S2</v>
      </c>
      <c r="N1535">
        <f>MATCH(M1535,'[1]Données Agriculture'!$M:$M,FALSE)</f>
        <v>1669</v>
      </c>
      <c r="O1535" s="140"/>
    </row>
    <row r="1536" spans="1:26" ht="14.25" hidden="1">
      <c r="A1536" s="110" t="s">
        <v>440</v>
      </c>
      <c r="B1536" s="110" t="s">
        <v>454</v>
      </c>
      <c r="C1536" s="147" t="s">
        <v>442</v>
      </c>
      <c r="D1536" s="174" t="s">
        <v>180</v>
      </c>
      <c r="E1536" s="6" t="s">
        <v>514</v>
      </c>
      <c r="F1536" s="36">
        <v>1904.1600448215331</v>
      </c>
      <c r="G1536" s="36">
        <v>1854.1243187457378</v>
      </c>
      <c r="H1536" s="36">
        <v>1687.6295111818824</v>
      </c>
      <c r="I1536" s="36">
        <v>1455.40516942407</v>
      </c>
      <c r="J1536" s="36">
        <v>1225.8780374466005</v>
      </c>
      <c r="K1536" s="36">
        <v>1060.4878983284543</v>
      </c>
      <c r="L1536" s="36">
        <v>998.81999999999994</v>
      </c>
      <c r="M1536" s="138" t="str">
        <f t="shared" si="23"/>
        <v>Flux bruts export et import-Flux bruts importés-Tomates-kt-S2</v>
      </c>
      <c r="N1536">
        <f>MATCH(M1536,'[1]Données Agriculture'!$M:$M,FALSE)</f>
        <v>1674</v>
      </c>
      <c r="O1536" s="140"/>
      <c r="P1536" s="109"/>
      <c r="Q1536" s="109"/>
      <c r="R1536" s="109"/>
      <c r="S1536" s="109"/>
      <c r="T1536" s="109"/>
      <c r="U1536" s="109"/>
      <c r="V1536" s="109"/>
      <c r="W1536" s="109"/>
      <c r="X1536" s="109"/>
      <c r="Y1536" s="109"/>
      <c r="Z1536" s="109"/>
    </row>
    <row r="1537" spans="1:26" ht="14.25" hidden="1">
      <c r="A1537" s="110" t="s">
        <v>440</v>
      </c>
      <c r="B1537" s="110" t="s">
        <v>454</v>
      </c>
      <c r="C1537" s="147" t="s">
        <v>320</v>
      </c>
      <c r="D1537" s="174" t="s">
        <v>180</v>
      </c>
      <c r="E1537" s="6" t="s">
        <v>514</v>
      </c>
      <c r="F1537" s="36">
        <v>3846.1795278698783</v>
      </c>
      <c r="G1537" s="36">
        <v>3761.4792629204017</v>
      </c>
      <c r="H1537" s="36">
        <v>3355.7215391019035</v>
      </c>
      <c r="I1537" s="36">
        <v>2828.1140265160329</v>
      </c>
      <c r="J1537" s="36">
        <v>2382.6670878493369</v>
      </c>
      <c r="K1537" s="36">
        <v>2116.5201782611525</v>
      </c>
      <c r="L1537" s="36">
        <v>2029.5756884620951</v>
      </c>
      <c r="M1537" s="138" t="str">
        <f t="shared" si="23"/>
        <v>Flux bruts export et import-Flux bruts importés-Tourteaux et son-kt-S2</v>
      </c>
      <c r="N1537">
        <f>MATCH(M1537,'[1]Données Agriculture'!$M:$M,FALSE)</f>
        <v>1679</v>
      </c>
      <c r="O1537" s="140"/>
    </row>
    <row r="1538" spans="1:26" ht="14.25" hidden="1">
      <c r="A1538" s="110" t="s">
        <v>440</v>
      </c>
      <c r="B1538" s="110" t="s">
        <v>454</v>
      </c>
      <c r="C1538" s="147" t="s">
        <v>322</v>
      </c>
      <c r="D1538" s="174" t="s">
        <v>180</v>
      </c>
      <c r="E1538" s="6" t="s">
        <v>514</v>
      </c>
      <c r="F1538" s="36">
        <v>1422.7193400301467</v>
      </c>
      <c r="G1538" s="36">
        <v>1431.0238358440281</v>
      </c>
      <c r="H1538" s="36">
        <v>1363.4618582527889</v>
      </c>
      <c r="I1538" s="36">
        <v>1235.7282656808964</v>
      </c>
      <c r="J1538" s="36">
        <v>1086.3055412068954</v>
      </c>
      <c r="K1538" s="36">
        <v>963.48256548594952</v>
      </c>
      <c r="L1538" s="36">
        <v>909.98613156212298</v>
      </c>
      <c r="M1538" s="138" t="str">
        <f t="shared" ref="M1538:M1601" si="24">A1538&amp;"-"&amp;B1538&amp;"-"&amp;C1538&amp;"-"&amp;D1538&amp;"-"&amp;E1538</f>
        <v>Flux bruts export et import-Flux bruts importés-Viande-kt-S2</v>
      </c>
      <c r="N1538">
        <f>MATCH(M1538,'[1]Données Agriculture'!$M:$M,FALSE)</f>
        <v>1684</v>
      </c>
      <c r="O1538" s="140"/>
      <c r="P1538" s="66"/>
    </row>
    <row r="1539" spans="1:26" ht="14.25" hidden="1">
      <c r="A1539" s="110" t="s">
        <v>440</v>
      </c>
      <c r="B1539" s="110" t="s">
        <v>454</v>
      </c>
      <c r="C1539" s="147" t="s">
        <v>44</v>
      </c>
      <c r="D1539" s="174" t="s">
        <v>180</v>
      </c>
      <c r="E1539" s="6" t="s">
        <v>514</v>
      </c>
      <c r="F1539" s="36">
        <v>59.86090544998293</v>
      </c>
      <c r="G1539" s="36">
        <v>58.806275075984971</v>
      </c>
      <c r="H1539" s="36">
        <v>53.366556018634256</v>
      </c>
      <c r="I1539" s="36">
        <v>45.261673393996986</v>
      </c>
      <c r="J1539" s="36">
        <v>37.051795369592341</v>
      </c>
      <c r="K1539" s="36">
        <v>31.05561629736178</v>
      </c>
      <c r="L1539" s="36">
        <v>28.739999999999995</v>
      </c>
      <c r="M1539" s="138" t="str">
        <f t="shared" si="24"/>
        <v>Flux bruts export et import-Flux bruts importés-Viande d'Ovins/Caprins-kt-S2</v>
      </c>
      <c r="N1539">
        <f>MATCH(M1539,'[1]Données Agriculture'!$M:$M,FALSE)</f>
        <v>1704</v>
      </c>
      <c r="O1539" s="140"/>
    </row>
    <row r="1540" spans="1:26" ht="14.25" hidden="1">
      <c r="A1540" s="110" t="s">
        <v>440</v>
      </c>
      <c r="B1540" s="110" t="s">
        <v>454</v>
      </c>
      <c r="C1540" s="147" t="s">
        <v>42</v>
      </c>
      <c r="D1540" s="174" t="s">
        <v>180</v>
      </c>
      <c r="E1540" s="6" t="s">
        <v>514</v>
      </c>
      <c r="F1540" s="36">
        <v>323.57542919196334</v>
      </c>
      <c r="G1540" s="36">
        <v>325.56462658329309</v>
      </c>
      <c r="H1540" s="36">
        <v>307.58714601803729</v>
      </c>
      <c r="I1540" s="36">
        <v>275.79421870525425</v>
      </c>
      <c r="J1540" s="36">
        <v>241.37424717194938</v>
      </c>
      <c r="K1540" s="36">
        <v>214.90857589023986</v>
      </c>
      <c r="L1540" s="36">
        <v>203.28</v>
      </c>
      <c r="M1540" s="138" t="str">
        <f t="shared" si="24"/>
        <v>Flux bruts export et import-Flux bruts importés-Viande de Bovins-kt-S2</v>
      </c>
      <c r="N1540">
        <f>MATCH(M1540,'[1]Données Agriculture'!$M:$M,FALSE)</f>
        <v>1689</v>
      </c>
      <c r="O1540" s="140"/>
      <c r="P1540" s="109"/>
    </row>
    <row r="1541" spans="1:26" ht="14.25" hidden="1">
      <c r="A1541" s="110" t="s">
        <v>440</v>
      </c>
      <c r="B1541" s="110" t="s">
        <v>454</v>
      </c>
      <c r="C1541" s="147" t="s">
        <v>46</v>
      </c>
      <c r="D1541" s="174" t="s">
        <v>180</v>
      </c>
      <c r="E1541" s="6" t="s">
        <v>514</v>
      </c>
      <c r="F1541" s="36">
        <v>499.28886011312864</v>
      </c>
      <c r="G1541" s="36">
        <v>508.66724391214734</v>
      </c>
      <c r="H1541" s="36">
        <v>495.82949790008661</v>
      </c>
      <c r="I1541" s="36">
        <v>457.08760134709763</v>
      </c>
      <c r="J1541" s="36">
        <v>401.65959513356103</v>
      </c>
      <c r="K1541" s="36">
        <v>350.93242825485481</v>
      </c>
      <c r="L1541" s="36">
        <v>328.58613156212294</v>
      </c>
      <c r="M1541" s="138" t="str">
        <f t="shared" si="24"/>
        <v>Flux bruts export et import-Flux bruts importés-Viande de Suides-kt-S2</v>
      </c>
      <c r="N1541">
        <f>MATCH(M1541,'[1]Données Agriculture'!$M:$M,FALSE)</f>
        <v>1694</v>
      </c>
      <c r="O1541" s="140"/>
    </row>
    <row r="1542" spans="1:26" ht="14.25" hidden="1">
      <c r="A1542" s="110" t="s">
        <v>440</v>
      </c>
      <c r="B1542" s="110" t="s">
        <v>454</v>
      </c>
      <c r="C1542" s="147" t="s">
        <v>48</v>
      </c>
      <c r="D1542" s="174" t="s">
        <v>180</v>
      </c>
      <c r="E1542" s="6" t="s">
        <v>514</v>
      </c>
      <c r="F1542" s="36">
        <v>444.82532988580186</v>
      </c>
      <c r="G1542" s="36">
        <v>447.84944056480629</v>
      </c>
      <c r="H1542" s="36">
        <v>431.35175069838988</v>
      </c>
      <c r="I1542" s="36">
        <v>402.77151082838986</v>
      </c>
      <c r="J1542" s="36">
        <v>371.97243742987348</v>
      </c>
      <c r="K1542" s="36">
        <v>347.39672942823569</v>
      </c>
      <c r="L1542" s="36">
        <v>335.76</v>
      </c>
      <c r="M1542" s="138" t="str">
        <f t="shared" si="24"/>
        <v>Flux bruts export et import-Flux bruts importés-Viande de Volailles-kt-S2</v>
      </c>
      <c r="N1542">
        <f>MATCH(M1542,'[1]Données Agriculture'!$M:$M,FALSE)</f>
        <v>1699</v>
      </c>
      <c r="O1542" s="140"/>
    </row>
    <row r="1543" spans="1:26" ht="14.25" hidden="1">
      <c r="A1543" s="110" t="s">
        <v>440</v>
      </c>
      <c r="B1543" s="110" t="s">
        <v>454</v>
      </c>
      <c r="C1543" s="147" t="s">
        <v>451</v>
      </c>
      <c r="D1543" s="174" t="s">
        <v>180</v>
      </c>
      <c r="E1543" s="6" t="s">
        <v>514</v>
      </c>
      <c r="F1543" s="36">
        <v>525.61569492433273</v>
      </c>
      <c r="G1543" s="36">
        <v>593.11567253986254</v>
      </c>
      <c r="H1543" s="36">
        <v>712.78359722731716</v>
      </c>
      <c r="I1543" s="36">
        <v>810.16426205563175</v>
      </c>
      <c r="J1543" s="36">
        <v>845.34678450193678</v>
      </c>
      <c r="K1543" s="36">
        <v>834.85340888944677</v>
      </c>
      <c r="L1543" s="36">
        <v>820.45103306016517</v>
      </c>
      <c r="M1543" s="138" t="str">
        <f t="shared" si="24"/>
        <v>Flux bruts export et import-Flux bruts importés-Vin-kt-S2</v>
      </c>
      <c r="N1543">
        <f>MATCH(M1543,'[1]Données Agriculture'!$M:$M,FALSE)</f>
        <v>1709</v>
      </c>
      <c r="O1543" s="140"/>
      <c r="P1543" s="66"/>
      <c r="Q1543" s="66"/>
      <c r="R1543" s="66"/>
      <c r="S1543" s="66"/>
      <c r="T1543" s="66"/>
      <c r="U1543" s="66"/>
      <c r="V1543" s="66"/>
      <c r="W1543" s="66"/>
      <c r="X1543" s="66"/>
      <c r="Y1543" s="66"/>
      <c r="Z1543" s="66"/>
    </row>
    <row r="1544" spans="1:26" ht="14.25" hidden="1">
      <c r="A1544" s="110" t="s">
        <v>190</v>
      </c>
      <c r="B1544" s="110" t="s">
        <v>204</v>
      </c>
      <c r="C1544" s="151" t="s">
        <v>204</v>
      </c>
      <c r="D1544" s="175" t="s">
        <v>631</v>
      </c>
      <c r="E1544" s="6" t="s">
        <v>514</v>
      </c>
      <c r="F1544" s="8">
        <v>94.268931552577371</v>
      </c>
      <c r="G1544" s="8">
        <v>90.433536390197617</v>
      </c>
      <c r="H1544" s="8">
        <v>79.955041939472238</v>
      </c>
      <c r="I1544" s="8">
        <v>65.641152326367092</v>
      </c>
      <c r="J1544" s="8">
        <v>51.327262713261959</v>
      </c>
      <c r="K1544" s="8">
        <v>40.848768262536574</v>
      </c>
      <c r="L1544" s="8">
        <v>37.013373100156819</v>
      </c>
      <c r="M1544" s="138" t="str">
        <f t="shared" si="24"/>
        <v>Flux GES-Bilan brute des émissions -Bilan brute des émissions -MtCO2eq-S2</v>
      </c>
      <c r="N1544">
        <f>MATCH(M1544,'[1]Données Agriculture'!$M:$M,FALSE)</f>
        <v>1714</v>
      </c>
      <c r="O1544" s="140"/>
    </row>
    <row r="1545" spans="1:26" ht="14.25" hidden="1">
      <c r="A1545" s="110" t="s">
        <v>190</v>
      </c>
      <c r="B1545" s="110" t="s">
        <v>204</v>
      </c>
      <c r="C1545" s="151" t="s">
        <v>205</v>
      </c>
      <c r="D1545" s="175" t="s">
        <v>206</v>
      </c>
      <c r="E1545" s="6" t="s">
        <v>514</v>
      </c>
      <c r="F1545" s="73">
        <v>3.2902853429280696E-3</v>
      </c>
      <c r="G1545" s="73">
        <v>3.165037383524407E-3</v>
      </c>
      <c r="H1545" s="73">
        <v>2.8193400301097012E-3</v>
      </c>
      <c r="I1545" s="73">
        <v>2.3386229880534462E-3</v>
      </c>
      <c r="J1545" s="73">
        <v>1.8478268953671512E-3</v>
      </c>
      <c r="K1545" s="73">
        <v>1.4819649296123492E-3</v>
      </c>
      <c r="L1545" s="73">
        <v>1.3466314070964258E-3</v>
      </c>
      <c r="M1545" s="138" t="str">
        <f t="shared" si="24"/>
        <v>Flux GES-Bilan brute des émissions -GES / ha SAU-t éq. CO2 / ha-S2</v>
      </c>
      <c r="N1545">
        <f>MATCH(M1545,'[1]Données Agriculture'!$M:$M,FALSE)</f>
        <v>1719</v>
      </c>
      <c r="O1545" s="140"/>
      <c r="P1545" s="109"/>
      <c r="Q1545" s="109"/>
      <c r="R1545" s="109"/>
      <c r="S1545" s="109"/>
      <c r="T1545" s="109"/>
      <c r="U1545" s="109"/>
      <c r="V1545" s="109"/>
      <c r="W1545" s="109"/>
      <c r="X1545" s="109"/>
      <c r="Y1545" s="109"/>
      <c r="Z1545" s="109"/>
    </row>
    <row r="1546" spans="1:26" ht="14.25" hidden="1">
      <c r="A1546" s="110" t="s">
        <v>190</v>
      </c>
      <c r="B1546" s="110" t="s">
        <v>204</v>
      </c>
      <c r="C1546" s="153" t="s">
        <v>207</v>
      </c>
      <c r="D1546" s="177" t="s">
        <v>631</v>
      </c>
      <c r="E1546" s="6" t="s">
        <v>514</v>
      </c>
      <c r="F1546" s="9">
        <v>75.765895666469874</v>
      </c>
      <c r="G1546" s="9">
        <v>72.938672436334301</v>
      </c>
      <c r="H1546" s="9">
        <v>65.214554927264913</v>
      </c>
      <c r="I1546" s="9">
        <v>54.66321418805996</v>
      </c>
      <c r="J1546" s="9">
        <v>44.111873448855</v>
      </c>
      <c r="K1546" s="9">
        <v>36.38775593978562</v>
      </c>
      <c r="L1546" s="9">
        <v>33.560532709650047</v>
      </c>
      <c r="M1546" s="138" t="str">
        <f t="shared" si="24"/>
        <v>Flux GES-Bilan brute des émissions -GES format CCNUCC / CITEPA-MtCO2eq-S2</v>
      </c>
      <c r="N1546">
        <f>MATCH(M1546,'[1]Données Agriculture'!$M:$M,FALSE)</f>
        <v>1724</v>
      </c>
      <c r="O1546" s="140"/>
    </row>
    <row r="1547" spans="1:26" ht="14.25" hidden="1">
      <c r="A1547" s="110" t="s">
        <v>190</v>
      </c>
      <c r="B1547" s="110" t="s">
        <v>204</v>
      </c>
      <c r="C1547" s="153" t="s">
        <v>208</v>
      </c>
      <c r="D1547" s="177" t="s">
        <v>632</v>
      </c>
      <c r="E1547" s="6" t="s">
        <v>514</v>
      </c>
      <c r="F1547" s="9">
        <v>3.401378489253291</v>
      </c>
      <c r="G1547" s="9">
        <v>3.3980908242369119</v>
      </c>
      <c r="H1547" s="9">
        <v>3.3880716568166518</v>
      </c>
      <c r="I1547" s="9">
        <v>3.3712907991863852</v>
      </c>
      <c r="J1547" s="9">
        <v>3.349471218137321</v>
      </c>
      <c r="K1547" s="9">
        <v>3.3288317082627974</v>
      </c>
      <c r="L1547" s="9">
        <v>3.3199425696362641</v>
      </c>
      <c r="M1547" s="138" t="str">
        <f t="shared" si="24"/>
        <v>Flux GES-Bilan brute des émissions -Indicateur repère CH4 (FR : 2,8 ktCO2eq/UBG)-CH4 en MtCO2eq / milliers UGB-S2</v>
      </c>
      <c r="N1547">
        <f>MATCH(M1547,'[1]Données Agriculture'!$M:$M,FALSE)</f>
        <v>1729</v>
      </c>
      <c r="O1547" s="140"/>
      <c r="P1547" s="66"/>
    </row>
    <row r="1548" spans="1:26" ht="14.25" hidden="1">
      <c r="A1548" s="110" t="s">
        <v>190</v>
      </c>
      <c r="B1548" s="110" t="s">
        <v>204</v>
      </c>
      <c r="C1548" s="153" t="s">
        <v>209</v>
      </c>
      <c r="D1548" s="177" t="s">
        <v>633</v>
      </c>
      <c r="E1548" s="6" t="s">
        <v>514</v>
      </c>
      <c r="F1548" s="9">
        <v>1.6668446165173487</v>
      </c>
      <c r="G1548" s="9">
        <v>1.5929822004624143</v>
      </c>
      <c r="H1548" s="9">
        <v>1.3904299235748052</v>
      </c>
      <c r="I1548" s="9">
        <v>1.1119352308294066</v>
      </c>
      <c r="J1548" s="9">
        <v>0.83133697184990962</v>
      </c>
      <c r="K1548" s="9">
        <v>0.62457738381645289</v>
      </c>
      <c r="L1548" s="9">
        <v>0.54861122284471053</v>
      </c>
      <c r="M1548" s="138" t="str">
        <f t="shared" si="24"/>
        <v>Flux GES-Bilan brute des émissions -Indicateur repère N2O (FR : 2,2 ktCO2eq/kha terres arables)-N2O en MtCO2eq / kha de terres arables-S2</v>
      </c>
      <c r="N1548">
        <f>MATCH(M1548,'[1]Données Agriculture'!$M:$M,FALSE)</f>
        <v>1734</v>
      </c>
      <c r="O1548" s="140"/>
    </row>
    <row r="1549" spans="1:26" ht="14.25" hidden="1">
      <c r="A1549" s="110" t="s">
        <v>190</v>
      </c>
      <c r="B1549" s="110" t="s">
        <v>214</v>
      </c>
      <c r="C1549" s="151" t="s">
        <v>213</v>
      </c>
      <c r="D1549" s="175" t="s">
        <v>631</v>
      </c>
      <c r="E1549" s="6" t="s">
        <v>514</v>
      </c>
      <c r="F1549" s="8">
        <v>4.942111482289854</v>
      </c>
      <c r="G1549" s="8">
        <v>4.6960112591033232</v>
      </c>
      <c r="H1549" s="8">
        <v>4.0236529456036809</v>
      </c>
      <c r="I1549" s="8">
        <v>3.1051944089175079</v>
      </c>
      <c r="J1549" s="8">
        <v>2.1867358722313339</v>
      </c>
      <c r="K1549" s="8">
        <v>1.5143775587316906</v>
      </c>
      <c r="L1549" s="8">
        <v>1.26827733554516</v>
      </c>
      <c r="M1549" s="138" t="str">
        <f t="shared" si="24"/>
        <v>Flux GES-Détail par GES_CH4-effluents d'élevage -MtCO2eq-S2</v>
      </c>
      <c r="N1549">
        <f>MATCH(M1549,'[1]Données Agriculture'!$M:$M,FALSE)</f>
        <v>1739</v>
      </c>
      <c r="O1549" s="140"/>
    </row>
    <row r="1550" spans="1:26" ht="14.25" hidden="1">
      <c r="A1550" s="110" t="s">
        <v>190</v>
      </c>
      <c r="B1550" s="110" t="s">
        <v>214</v>
      </c>
      <c r="C1550" s="151" t="s">
        <v>620</v>
      </c>
      <c r="D1550" s="175" t="s">
        <v>631</v>
      </c>
      <c r="E1550" s="6" t="s">
        <v>514</v>
      </c>
      <c r="F1550" s="8">
        <v>44.738885829897427</v>
      </c>
      <c r="G1550" s="8">
        <v>43.455971602178138</v>
      </c>
      <c r="H1550" s="8">
        <v>39.950984750296065</v>
      </c>
      <c r="I1550" s="8">
        <v>35.163083670694704</v>
      </c>
      <c r="J1550" s="8">
        <v>30.375182591093335</v>
      </c>
      <c r="K1550" s="8">
        <v>26.870195739211251</v>
      </c>
      <c r="L1550" s="8">
        <v>25.587281511491966</v>
      </c>
      <c r="M1550" s="138" t="str">
        <f t="shared" si="24"/>
        <v>Flux GES-Détail par GES_CH4-émissions CH4 total-MtCO2eq-S2</v>
      </c>
      <c r="N1550">
        <f>MATCH(M1550,'[1]Données Agriculture'!$M:$M,FALSE)</f>
        <v>1744</v>
      </c>
      <c r="O1550" s="140"/>
    </row>
    <row r="1551" spans="1:26" ht="14.25" hidden="1">
      <c r="A1551" s="110" t="s">
        <v>190</v>
      </c>
      <c r="B1551" s="110" t="s">
        <v>214</v>
      </c>
      <c r="C1551" s="151" t="s">
        <v>196</v>
      </c>
      <c r="D1551" s="175" t="s">
        <v>631</v>
      </c>
      <c r="E1551" s="6" t="s">
        <v>514</v>
      </c>
      <c r="F1551" s="8">
        <v>39.796774347607574</v>
      </c>
      <c r="G1551" s="8">
        <v>38.759960343074816</v>
      </c>
      <c r="H1551" s="8">
        <v>35.927331804692379</v>
      </c>
      <c r="I1551" s="8">
        <v>32.057889261777191</v>
      </c>
      <c r="J1551" s="8">
        <v>28.188446718861996</v>
      </c>
      <c r="K1551" s="8">
        <v>25.355818180479559</v>
      </c>
      <c r="L1551" s="8">
        <v>24.319004175946805</v>
      </c>
      <c r="M1551" s="138" t="str">
        <f t="shared" si="24"/>
        <v>Flux GES-Détail par GES_CH4-fermentation entérique -MtCO2eq-S2</v>
      </c>
      <c r="N1551">
        <f>MATCH(M1551,'[1]Données Agriculture'!$M:$M,FALSE)</f>
        <v>1749</v>
      </c>
      <c r="O1551" s="140"/>
    </row>
    <row r="1552" spans="1:26" ht="14.25" hidden="1">
      <c r="A1552" s="110" t="s">
        <v>190</v>
      </c>
      <c r="B1552" s="110" t="s">
        <v>215</v>
      </c>
      <c r="C1552" s="151" t="s">
        <v>218</v>
      </c>
      <c r="D1552" s="175" t="s">
        <v>631</v>
      </c>
      <c r="E1552" s="6" t="s">
        <v>514</v>
      </c>
      <c r="F1552" s="8">
        <v>5.7069994718808337</v>
      </c>
      <c r="G1552" s="8">
        <v>5.459521090493654</v>
      </c>
      <c r="H1552" s="8">
        <v>4.7833975787689686</v>
      </c>
      <c r="I1552" s="8">
        <v>3.8597956856571045</v>
      </c>
      <c r="J1552" s="8">
        <v>2.936193792545239</v>
      </c>
      <c r="K1552" s="8">
        <v>2.2600702808205533</v>
      </c>
      <c r="L1552" s="8">
        <v>2.0125918994333736</v>
      </c>
      <c r="M1552" s="138" t="str">
        <f t="shared" si="24"/>
        <v>Flux GES-Détail par GES_CO2-autres postes (autres engrais, aliments du bétail, …)-MtCO2eq-S2</v>
      </c>
      <c r="N1552">
        <f>MATCH(M1552,'[1]Données Agriculture'!$M:$M,FALSE)</f>
        <v>1754</v>
      </c>
      <c r="O1552" s="140"/>
      <c r="P1552" s="66"/>
      <c r="Q1552" s="66"/>
      <c r="R1552" s="66"/>
      <c r="S1552" s="66"/>
      <c r="T1552" s="66"/>
      <c r="U1552" s="66"/>
      <c r="V1552" s="66"/>
      <c r="W1552" s="66"/>
      <c r="X1552" s="66"/>
      <c r="Y1552" s="66"/>
      <c r="Z1552" s="66"/>
    </row>
    <row r="1553" spans="1:26" ht="14.25" hidden="1">
      <c r="A1553" s="110" t="s">
        <v>190</v>
      </c>
      <c r="B1553" s="110" t="s">
        <v>215</v>
      </c>
      <c r="C1553" s="151" t="s">
        <v>216</v>
      </c>
      <c r="D1553" s="175" t="s">
        <v>631</v>
      </c>
      <c r="E1553" s="6" t="s">
        <v>514</v>
      </c>
      <c r="F1553" s="8">
        <v>10.283048063371544</v>
      </c>
      <c r="G1553" s="8">
        <v>9.5950346397786888</v>
      </c>
      <c r="H1553" s="8">
        <v>7.7153470102336019</v>
      </c>
      <c r="I1553" s="8">
        <v>5.1476459570956603</v>
      </c>
      <c r="J1553" s="8">
        <v>2.5799449039577178</v>
      </c>
      <c r="K1553" s="8">
        <v>0.70025727441262831</v>
      </c>
      <c r="L1553" s="8">
        <v>1.2243850819773798E-2</v>
      </c>
      <c r="M1553" s="138" t="str">
        <f t="shared" si="24"/>
        <v>Flux GES-Détail par GES_CO2-consommation d'énergie  -MtCO2eq-S2</v>
      </c>
      <c r="N1553">
        <f>MATCH(M1553,'[1]Données Agriculture'!$M:$M,FALSE)</f>
        <v>1759</v>
      </c>
      <c r="O1553" s="140"/>
    </row>
    <row r="1554" spans="1:26" ht="14.25" hidden="1">
      <c r="A1554" s="110" t="s">
        <v>190</v>
      </c>
      <c r="B1554" s="110" t="s">
        <v>215</v>
      </c>
      <c r="C1554" s="151" t="s">
        <v>621</v>
      </c>
      <c r="D1554" s="175" t="s">
        <v>631</v>
      </c>
      <c r="E1554" s="6" t="s">
        <v>514</v>
      </c>
      <c r="F1554" s="8">
        <v>20.901900757860894</v>
      </c>
      <c r="G1554" s="8">
        <v>19.645387243210767</v>
      </c>
      <c r="H1554" s="8">
        <v>16.212528480789686</v>
      </c>
      <c r="I1554" s="8">
        <v>11.523156203718477</v>
      </c>
      <c r="J1554" s="8">
        <v>6.8337839266472642</v>
      </c>
      <c r="K1554" s="8">
        <v>3.4009251642261735</v>
      </c>
      <c r="L1554" s="8">
        <v>2.1444116495760501</v>
      </c>
      <c r="M1554" s="138" t="str">
        <f t="shared" si="24"/>
        <v>Flux GES-Détail par GES_CO2-émissions CO2 total-MtCO2eq-S2</v>
      </c>
      <c r="N1554">
        <f>MATCH(M1554,'[1]Données Agriculture'!$M:$M,FALSE)</f>
        <v>1764</v>
      </c>
      <c r="O1554" s="140"/>
      <c r="P1554" s="109"/>
    </row>
    <row r="1555" spans="1:26" ht="14.25" hidden="1">
      <c r="A1555" s="110" t="s">
        <v>190</v>
      </c>
      <c r="B1555" s="110" t="s">
        <v>215</v>
      </c>
      <c r="C1555" s="151" t="s">
        <v>217</v>
      </c>
      <c r="D1555" s="175" t="s">
        <v>631</v>
      </c>
      <c r="E1555" s="6" t="s">
        <v>514</v>
      </c>
      <c r="F1555" s="8">
        <v>4.9118532226085154</v>
      </c>
      <c r="G1555" s="8">
        <v>4.5908315129384256</v>
      </c>
      <c r="H1555" s="8">
        <v>3.7137838917871133</v>
      </c>
      <c r="I1555" s="8">
        <v>2.5157145609657108</v>
      </c>
      <c r="J1555" s="8">
        <v>1.3176452301443078</v>
      </c>
      <c r="K1555" s="8">
        <v>0.44059760899299455</v>
      </c>
      <c r="L1555" s="8">
        <v>0.11957589932290466</v>
      </c>
      <c r="M1555" s="138" t="str">
        <f t="shared" si="24"/>
        <v>Flux GES-Détail par GES_CO2-fabrication d'engrais azoté -MtCO2eq-S2</v>
      </c>
      <c r="N1555">
        <f>MATCH(M1555,'[1]Données Agriculture'!$M:$M,FALSE)</f>
        <v>1769</v>
      </c>
      <c r="O1555" s="140"/>
    </row>
    <row r="1556" spans="1:26" ht="14.25" hidden="1">
      <c r="A1556" s="110" t="s">
        <v>190</v>
      </c>
      <c r="B1556" s="110" t="s">
        <v>211</v>
      </c>
      <c r="C1556" s="151" t="s">
        <v>213</v>
      </c>
      <c r="D1556" s="175" t="s">
        <v>631</v>
      </c>
      <c r="E1556" s="6" t="s">
        <v>514</v>
      </c>
      <c r="F1556" s="8">
        <v>2.142612314451986</v>
      </c>
      <c r="G1556" s="8">
        <v>2.0747708057121605</v>
      </c>
      <c r="H1556" s="8">
        <v>1.8894243569728284</v>
      </c>
      <c r="I1556" s="8">
        <v>1.6362363994936704</v>
      </c>
      <c r="J1556" s="8">
        <v>1.3830484420145124</v>
      </c>
      <c r="K1556" s="8">
        <v>1.19770199327518</v>
      </c>
      <c r="L1556" s="8">
        <v>1.1298604845353544</v>
      </c>
      <c r="M1556" s="138" t="str">
        <f t="shared" si="24"/>
        <v>Flux GES-Détail par GES_N2O-effluents d'élevage -MtCO2eq-S2</v>
      </c>
      <c r="N1556">
        <f>MATCH(M1556,'[1]Données Agriculture'!$M:$M,FALSE)</f>
        <v>1774</v>
      </c>
      <c r="O1556" s="140"/>
      <c r="P1556" s="109"/>
    </row>
    <row r="1557" spans="1:26" ht="14.25" hidden="1">
      <c r="A1557" s="110" t="s">
        <v>190</v>
      </c>
      <c r="B1557" s="110" t="s">
        <v>211</v>
      </c>
      <c r="C1557" s="151" t="s">
        <v>193</v>
      </c>
      <c r="D1557" s="175" t="s">
        <v>631</v>
      </c>
      <c r="E1557" s="6" t="s">
        <v>514</v>
      </c>
      <c r="F1557" s="8">
        <v>16.356632853391126</v>
      </c>
      <c r="G1557" s="8">
        <v>15.576190726066605</v>
      </c>
      <c r="H1557" s="8">
        <v>13.443983181848875</v>
      </c>
      <c r="I1557" s="8">
        <v>10.531333510306627</v>
      </c>
      <c r="J1557" s="8">
        <v>7.6186838387643752</v>
      </c>
      <c r="K1557" s="8">
        <v>5.4864762945466445</v>
      </c>
      <c r="L1557" s="8">
        <v>4.706034167222124</v>
      </c>
      <c r="M1557" s="138" t="str">
        <f t="shared" si="24"/>
        <v>Flux GES-Détail par GES_N2O-émissions directes des sols -MtCO2eq-S2</v>
      </c>
      <c r="N1557">
        <f>MATCH(M1557,'[1]Données Agriculture'!$M:$M,FALSE)</f>
        <v>1779</v>
      </c>
      <c r="O1557" s="140"/>
    </row>
    <row r="1558" spans="1:26" ht="14.25" hidden="1">
      <c r="A1558" s="110" t="s">
        <v>190</v>
      </c>
      <c r="B1558" s="110" t="s">
        <v>211</v>
      </c>
      <c r="C1558" s="151" t="s">
        <v>194</v>
      </c>
      <c r="D1558" s="175" t="s">
        <v>631</v>
      </c>
      <c r="E1558" s="6" t="s">
        <v>514</v>
      </c>
      <c r="F1558" s="8">
        <v>7.1868280876476369</v>
      </c>
      <c r="G1558" s="8">
        <v>6.9327159217020213</v>
      </c>
      <c r="H1558" s="8">
        <v>6.2384685735172241</v>
      </c>
      <c r="I1558" s="8">
        <v>5.290109059386813</v>
      </c>
      <c r="J1558" s="8">
        <v>4.3417495452564001</v>
      </c>
      <c r="K1558" s="8">
        <v>3.6475021970716033</v>
      </c>
      <c r="L1558" s="8">
        <v>3.3933900311259877</v>
      </c>
      <c r="M1558" s="138" t="str">
        <f t="shared" si="24"/>
        <v>Flux GES-Détail par GES_N2O-émissions lessivage + NH3-MtCO2eq-S2</v>
      </c>
      <c r="N1558">
        <f>MATCH(M1558,'[1]Données Agriculture'!$M:$M,FALSE)</f>
        <v>1784</v>
      </c>
      <c r="O1558" s="140"/>
    </row>
    <row r="1559" spans="1:26" ht="14.25" hidden="1">
      <c r="A1559" s="110" t="s">
        <v>190</v>
      </c>
      <c r="B1559" s="110" t="s">
        <v>211</v>
      </c>
      <c r="C1559" s="151" t="s">
        <v>622</v>
      </c>
      <c r="D1559" s="175" t="s">
        <v>631</v>
      </c>
      <c r="E1559" s="6" t="s">
        <v>514</v>
      </c>
      <c r="F1559" s="8">
        <v>28.628144964819054</v>
      </c>
      <c r="G1559" s="8">
        <v>27.332177544808712</v>
      </c>
      <c r="H1559" s="8">
        <v>23.791528708386494</v>
      </c>
      <c r="I1559" s="8">
        <v>18.954912451953934</v>
      </c>
      <c r="J1559" s="8">
        <v>14.118296195521369</v>
      </c>
      <c r="K1559" s="8">
        <v>10.577647359099148</v>
      </c>
      <c r="L1559" s="8">
        <v>9.2816799390888054</v>
      </c>
      <c r="M1559" s="138" t="str">
        <f t="shared" si="24"/>
        <v>Flux GES-Détail par GES_N2O-émissions N2O total-MtCO2eq-S2</v>
      </c>
      <c r="N1559">
        <f>MATCH(M1559,'[1]Données Agriculture'!$M:$M,FALSE)</f>
        <v>1789</v>
      </c>
      <c r="O1559" s="140"/>
      <c r="P1559" s="109"/>
      <c r="Q1559" s="109"/>
      <c r="R1559" s="109"/>
      <c r="S1559" s="109"/>
      <c r="T1559" s="109"/>
      <c r="U1559" s="109"/>
      <c r="V1559" s="109"/>
      <c r="W1559" s="109"/>
      <c r="X1559" s="109"/>
      <c r="Y1559" s="109"/>
      <c r="Z1559" s="109"/>
    </row>
    <row r="1560" spans="1:26" ht="14.25" hidden="1">
      <c r="A1560" s="110" t="s">
        <v>190</v>
      </c>
      <c r="B1560" s="110" t="s">
        <v>211</v>
      </c>
      <c r="C1560" s="151" t="s">
        <v>212</v>
      </c>
      <c r="D1560" s="175" t="s">
        <v>631</v>
      </c>
      <c r="E1560" s="6" t="s">
        <v>514</v>
      </c>
      <c r="F1560" s="8">
        <v>2.9420717093283066</v>
      </c>
      <c r="G1560" s="8">
        <v>2.7485000913279238</v>
      </c>
      <c r="H1560" s="8">
        <v>2.2196525960475642</v>
      </c>
      <c r="I1560" s="8">
        <v>1.4972334827668219</v>
      </c>
      <c r="J1560" s="8">
        <v>0.77481436948607918</v>
      </c>
      <c r="K1560" s="8">
        <v>0.24596687420571881</v>
      </c>
      <c r="L1560" s="8">
        <v>5.2395256205336409E-2</v>
      </c>
      <c r="M1560" s="138" t="str">
        <f t="shared" si="24"/>
        <v>Flux GES-Détail par GES_N2O-fabrication des engrais azotés -MtCO2eq-S2</v>
      </c>
      <c r="N1560">
        <f>MATCH(M1560,'[1]Données Agriculture'!$M:$M,FALSE)</f>
        <v>1794</v>
      </c>
      <c r="O1560" s="140"/>
    </row>
    <row r="1561" spans="1:26" ht="14.25" hidden="1">
      <c r="A1561" s="110" t="s">
        <v>190</v>
      </c>
      <c r="B1561" s="110" t="s">
        <v>191</v>
      </c>
      <c r="C1561" s="151" t="s">
        <v>192</v>
      </c>
      <c r="D1561" s="176" t="s">
        <v>631</v>
      </c>
      <c r="E1561" s="6" t="s">
        <v>514</v>
      </c>
      <c r="F1561" s="8">
        <v>10.283048063371544</v>
      </c>
      <c r="G1561" s="8">
        <v>9.5950346397786888</v>
      </c>
      <c r="H1561" s="8">
        <v>7.7153470102336019</v>
      </c>
      <c r="I1561" s="8">
        <v>5.1476459570956603</v>
      </c>
      <c r="J1561" s="8">
        <v>2.5799449039577178</v>
      </c>
      <c r="K1561" s="8">
        <v>0.70025727441262831</v>
      </c>
      <c r="L1561" s="8">
        <v>1.2243850819773798E-2</v>
      </c>
      <c r="M1561" s="138" t="str">
        <f t="shared" si="24"/>
        <v>Flux GES-Emissions directes -consommation d'énergie -MtCO2eq-S2</v>
      </c>
      <c r="N1561">
        <f>MATCH(M1561,'[1]Données Agriculture'!$M:$M,FALSE)</f>
        <v>1799</v>
      </c>
      <c r="O1561" s="140"/>
      <c r="P1561" s="109"/>
      <c r="Q1561" s="109"/>
      <c r="R1561" s="109"/>
      <c r="S1561" s="109"/>
      <c r="T1561" s="109"/>
      <c r="U1561" s="109"/>
      <c r="V1561" s="109"/>
      <c r="W1561" s="109"/>
      <c r="X1561" s="109"/>
      <c r="Y1561" s="109"/>
      <c r="Z1561" s="109"/>
    </row>
    <row r="1562" spans="1:26" ht="14.25" hidden="1">
      <c r="A1562" s="110" t="s">
        <v>190</v>
      </c>
      <c r="B1562" s="110" t="s">
        <v>191</v>
      </c>
      <c r="C1562" s="151" t="s">
        <v>195</v>
      </c>
      <c r="D1562" s="176" t="s">
        <v>631</v>
      </c>
      <c r="E1562" s="6" t="s">
        <v>514</v>
      </c>
      <c r="F1562" s="8">
        <v>0.31380020304</v>
      </c>
      <c r="G1562" s="8">
        <v>0.31278439974966948</v>
      </c>
      <c r="H1562" s="8">
        <v>0.31000917354999086</v>
      </c>
      <c r="I1562" s="8">
        <v>0.30621814405998182</v>
      </c>
      <c r="J1562" s="8">
        <v>0.30242711456997268</v>
      </c>
      <c r="K1562" s="8">
        <v>0.29965188837029405</v>
      </c>
      <c r="L1562" s="8">
        <v>0.29863608507996353</v>
      </c>
      <c r="M1562" s="138" t="str">
        <f t="shared" si="24"/>
        <v>Flux GES-Emissions directes -émissions CO2 des sols (chaux, dolomie)-MtCO2eq-S2</v>
      </c>
      <c r="N1562">
        <f>MATCH(M1562,'[1]Données Agriculture'!$M:$M,FALSE)</f>
        <v>1804</v>
      </c>
      <c r="O1562" s="140"/>
    </row>
    <row r="1563" spans="1:26" ht="14.25" hidden="1">
      <c r="A1563" s="110" t="s">
        <v>190</v>
      </c>
      <c r="B1563" s="110" t="s">
        <v>191</v>
      </c>
      <c r="C1563" s="151" t="s">
        <v>623</v>
      </c>
      <c r="D1563" s="175" t="s">
        <v>631</v>
      </c>
      <c r="E1563" s="6" t="s">
        <v>514</v>
      </c>
      <c r="F1563" s="8">
        <v>81.021807351799708</v>
      </c>
      <c r="G1563" s="8">
        <v>77.947468095187276</v>
      </c>
      <c r="H1563" s="8">
        <v>69.548217046418571</v>
      </c>
      <c r="I1563" s="8">
        <v>58.074626741037449</v>
      </c>
      <c r="J1563" s="8">
        <v>46.601036435656319</v>
      </c>
      <c r="K1563" s="8">
        <v>38.201785386887607</v>
      </c>
      <c r="L1563" s="8">
        <v>35.127446130275175</v>
      </c>
      <c r="M1563" s="138" t="str">
        <f t="shared" si="24"/>
        <v>Flux GES-Emissions directes -Emissions directes de GES total-MtCO2eq-S2</v>
      </c>
      <c r="N1563">
        <f>MATCH(M1563,'[1]Données Agriculture'!$M:$M,FALSE)</f>
        <v>1808</v>
      </c>
      <c r="O1563" s="140"/>
      <c r="P1563" s="66"/>
    </row>
    <row r="1564" spans="1:26" ht="14.25" hidden="1">
      <c r="A1564" s="110" t="s">
        <v>190</v>
      </c>
      <c r="B1564" s="110" t="s">
        <v>191</v>
      </c>
      <c r="C1564" s="151" t="s">
        <v>193</v>
      </c>
      <c r="D1564" s="176" t="s">
        <v>631</v>
      </c>
      <c r="E1564" s="6" t="s">
        <v>514</v>
      </c>
      <c r="F1564" s="8">
        <v>16.356632853391126</v>
      </c>
      <c r="G1564" s="8">
        <v>15.576190726066605</v>
      </c>
      <c r="H1564" s="8">
        <v>13.443983181848875</v>
      </c>
      <c r="I1564" s="8">
        <v>10.531333510306627</v>
      </c>
      <c r="J1564" s="8">
        <v>7.6186838387643752</v>
      </c>
      <c r="K1564" s="8">
        <v>5.4864762945466445</v>
      </c>
      <c r="L1564" s="8">
        <v>4.706034167222124</v>
      </c>
      <c r="M1564" s="138" t="str">
        <f t="shared" si="24"/>
        <v>Flux GES-Emissions directes -émissions directes des sols -MtCO2eq-S2</v>
      </c>
      <c r="N1564">
        <f>MATCH(M1564,'[1]Données Agriculture'!$M:$M,FALSE)</f>
        <v>1814</v>
      </c>
      <c r="O1564" s="140"/>
    </row>
    <row r="1565" spans="1:26" ht="14.25" hidden="1">
      <c r="A1565" s="110" t="s">
        <v>190</v>
      </c>
      <c r="B1565" s="110" t="s">
        <v>191</v>
      </c>
      <c r="C1565" s="151" t="s">
        <v>194</v>
      </c>
      <c r="D1565" s="176" t="s">
        <v>631</v>
      </c>
      <c r="E1565" s="6" t="s">
        <v>514</v>
      </c>
      <c r="F1565" s="8">
        <v>7.1868280876476369</v>
      </c>
      <c r="G1565" s="8">
        <v>6.9327159217020213</v>
      </c>
      <c r="H1565" s="8">
        <v>6.2384685735172241</v>
      </c>
      <c r="I1565" s="8">
        <v>5.290109059386813</v>
      </c>
      <c r="J1565" s="8">
        <v>4.3417495452564001</v>
      </c>
      <c r="K1565" s="8">
        <v>3.6475021970716033</v>
      </c>
      <c r="L1565" s="8">
        <v>3.3933900311259877</v>
      </c>
      <c r="M1565" s="138" t="str">
        <f t="shared" si="24"/>
        <v>Flux GES-Emissions directes -émissions lessivage + NH3-MtCO2eq-S2</v>
      </c>
      <c r="N1565">
        <f>MATCH(M1565,'[1]Données Agriculture'!$M:$M,FALSE)</f>
        <v>1819</v>
      </c>
      <c r="O1565" s="140"/>
      <c r="P1565" s="109"/>
    </row>
    <row r="1566" spans="1:26" ht="14.25" hidden="1">
      <c r="A1566" s="110" t="s">
        <v>190</v>
      </c>
      <c r="B1566" s="110" t="s">
        <v>191</v>
      </c>
      <c r="C1566" s="151" t="s">
        <v>196</v>
      </c>
      <c r="D1566" s="176" t="s">
        <v>631</v>
      </c>
      <c r="E1566" s="6" t="s">
        <v>514</v>
      </c>
      <c r="F1566" s="8">
        <v>39.796774347607574</v>
      </c>
      <c r="G1566" s="8">
        <v>38.759960343074816</v>
      </c>
      <c r="H1566" s="8">
        <v>35.927331804692379</v>
      </c>
      <c r="I1566" s="8">
        <v>32.057889261777191</v>
      </c>
      <c r="J1566" s="8">
        <v>28.188446718861996</v>
      </c>
      <c r="K1566" s="8">
        <v>25.355818180479559</v>
      </c>
      <c r="L1566" s="8">
        <v>24.319004175946805</v>
      </c>
      <c r="M1566" s="138" t="str">
        <f t="shared" si="24"/>
        <v>Flux GES-Emissions directes -fermentation entérique -MtCO2eq-S2</v>
      </c>
      <c r="N1566">
        <f>MATCH(M1566,'[1]Données Agriculture'!$M:$M,FALSE)</f>
        <v>1824</v>
      </c>
      <c r="O1566" s="140"/>
    </row>
    <row r="1567" spans="1:26" ht="14.25" hidden="1">
      <c r="A1567" s="110" t="s">
        <v>190</v>
      </c>
      <c r="B1567" s="110" t="s">
        <v>191</v>
      </c>
      <c r="C1567" s="151" t="s">
        <v>197</v>
      </c>
      <c r="D1567" s="176" t="s">
        <v>631</v>
      </c>
      <c r="E1567" s="6" t="s">
        <v>514</v>
      </c>
      <c r="F1567" s="8">
        <v>7.0847237967418391</v>
      </c>
      <c r="G1567" s="8">
        <v>6.7707820648154824</v>
      </c>
      <c r="H1567" s="8">
        <v>5.9130773025765082</v>
      </c>
      <c r="I1567" s="8">
        <v>4.7414308084111783</v>
      </c>
      <c r="J1567" s="8">
        <v>3.5697843142458465</v>
      </c>
      <c r="K1567" s="8">
        <v>2.7120795520068706</v>
      </c>
      <c r="L1567" s="8">
        <v>2.3981378200805148</v>
      </c>
      <c r="M1567" s="138" t="str">
        <f t="shared" si="24"/>
        <v>Flux GES-Emissions directes -stockage des effluents -MtCO2eq-S2</v>
      </c>
      <c r="N1567">
        <f>MATCH(M1567,'[1]Données Agriculture'!$M:$M,FALSE)</f>
        <v>1829</v>
      </c>
      <c r="O1567" s="140"/>
    </row>
    <row r="1568" spans="1:26" ht="14.25" hidden="1">
      <c r="A1568" s="110" t="s">
        <v>190</v>
      </c>
      <c r="B1568" s="110" t="s">
        <v>198</v>
      </c>
      <c r="C1568" s="151" t="s">
        <v>624</v>
      </c>
      <c r="D1568" s="175" t="s">
        <v>631</v>
      </c>
      <c r="E1568" s="6" t="s">
        <v>514</v>
      </c>
      <c r="F1568" s="8">
        <v>13.247124200777655</v>
      </c>
      <c r="G1568" s="8">
        <v>12.486068295010334</v>
      </c>
      <c r="H1568" s="8">
        <v>10.406824893053654</v>
      </c>
      <c r="I1568" s="8">
        <v>7.5665255853296554</v>
      </c>
      <c r="J1568" s="8">
        <v>4.7262262776056545</v>
      </c>
      <c r="K1568" s="8">
        <v>2.6469828756489733</v>
      </c>
      <c r="L1568" s="8">
        <v>1.8859269698816516</v>
      </c>
      <c r="M1568" s="138" t="str">
        <f t="shared" si="24"/>
        <v>Flux GES-Emissions indirectes-Emissions indirectes de GES total-MtCO2eq-S2</v>
      </c>
      <c r="N1568">
        <f>MATCH(M1568,'[1]Données Agriculture'!$M:$M,FALSE)</f>
        <v>1834</v>
      </c>
      <c r="O1568" s="140"/>
      <c r="P1568" s="66"/>
      <c r="Q1568" s="66"/>
      <c r="R1568" s="66"/>
      <c r="S1568" s="66"/>
      <c r="T1568" s="66"/>
      <c r="U1568" s="66"/>
      <c r="V1568" s="66"/>
      <c r="W1568" s="66"/>
      <c r="X1568" s="66"/>
      <c r="Y1568" s="66"/>
      <c r="Z1568" s="66"/>
    </row>
    <row r="1569" spans="1:26" ht="14.25" hidden="1">
      <c r="A1569" s="110" t="s">
        <v>190</v>
      </c>
      <c r="B1569" s="110" t="s">
        <v>198</v>
      </c>
      <c r="C1569" s="151" t="s">
        <v>199</v>
      </c>
      <c r="D1569" s="175" t="s">
        <v>631</v>
      </c>
      <c r="E1569" s="6" t="s">
        <v>514</v>
      </c>
      <c r="F1569" s="8">
        <v>7.8539249319368221</v>
      </c>
      <c r="G1569" s="8">
        <v>7.3393316042663495</v>
      </c>
      <c r="H1569" s="8">
        <v>5.933436487834677</v>
      </c>
      <c r="I1569" s="8">
        <v>4.0129480437325329</v>
      </c>
      <c r="J1569" s="8">
        <v>2.092459599630387</v>
      </c>
      <c r="K1569" s="8">
        <v>0.68656448319871377</v>
      </c>
      <c r="L1569" s="8">
        <v>0.17197115552824108</v>
      </c>
      <c r="M1569" s="138" t="str">
        <f t="shared" si="24"/>
        <v>Flux GES-Emissions indirectes-fabrication de l'azote -MtCO2eq-S2</v>
      </c>
      <c r="N1569">
        <f>MATCH(M1569,'[1]Données Agriculture'!$M:$M,FALSE)</f>
        <v>1839</v>
      </c>
      <c r="O1569" s="140"/>
    </row>
    <row r="1570" spans="1:26" ht="14.25" hidden="1">
      <c r="A1570" s="110" t="s">
        <v>190</v>
      </c>
      <c r="B1570" s="110" t="s">
        <v>198</v>
      </c>
      <c r="C1570" s="151" t="s">
        <v>200</v>
      </c>
      <c r="D1570" s="175" t="s">
        <v>631</v>
      </c>
      <c r="E1570" s="6" t="s">
        <v>514</v>
      </c>
      <c r="F1570" s="8">
        <v>1.4770269042640167</v>
      </c>
      <c r="G1570" s="8">
        <v>1.4446598980805623</v>
      </c>
      <c r="H1570" s="8">
        <v>1.3562315926984687</v>
      </c>
      <c r="I1570" s="8">
        <v>1.2354362811329209</v>
      </c>
      <c r="J1570" s="8">
        <v>1.1146409695673729</v>
      </c>
      <c r="K1570" s="8">
        <v>1.0262126641852791</v>
      </c>
      <c r="L1570" s="8">
        <v>0.99384565800182478</v>
      </c>
      <c r="M1570" s="138" t="str">
        <f t="shared" si="24"/>
        <v>Flux GES-Emissions indirectes-fabrication des autres fertilisants-MtCO2eq-S2</v>
      </c>
      <c r="N1570">
        <f>MATCH(M1570,'[1]Données Agriculture'!$M:$M,FALSE)</f>
        <v>1844</v>
      </c>
      <c r="O1570" s="140"/>
      <c r="P1570" s="109"/>
      <c r="Q1570" s="109"/>
      <c r="R1570" s="109"/>
      <c r="S1570" s="109"/>
      <c r="T1570" s="109"/>
      <c r="U1570" s="109"/>
      <c r="V1570" s="109"/>
      <c r="W1570" s="109"/>
      <c r="X1570" s="109"/>
      <c r="Y1570" s="109"/>
      <c r="Z1570" s="109"/>
    </row>
    <row r="1571" spans="1:26" ht="14.25" hidden="1">
      <c r="A1571" s="110" t="s">
        <v>190</v>
      </c>
      <c r="B1571" s="110" t="s">
        <v>198</v>
      </c>
      <c r="C1571" s="151" t="s">
        <v>203</v>
      </c>
      <c r="D1571" s="175" t="s">
        <v>631</v>
      </c>
      <c r="E1571" s="6" t="s">
        <v>514</v>
      </c>
      <c r="F1571" s="8">
        <v>1.9345899132839104</v>
      </c>
      <c r="G1571" s="8">
        <v>1.8372147928819531</v>
      </c>
      <c r="H1571" s="8">
        <v>1.571181016550669</v>
      </c>
      <c r="I1571" s="8">
        <v>1.2077721198174276</v>
      </c>
      <c r="J1571" s="8">
        <v>0.84436322308418632</v>
      </c>
      <c r="K1571" s="8">
        <v>0.57832944675290199</v>
      </c>
      <c r="L1571" s="8">
        <v>0.48095432635094471</v>
      </c>
      <c r="M1571" s="138" t="str">
        <f t="shared" si="24"/>
        <v>Flux GES-Emissions indirectes-fabrication du matériel -MtCO2eq-S2</v>
      </c>
      <c r="N1571">
        <f>MATCH(M1571,'[1]Données Agriculture'!$M:$M,FALSE)</f>
        <v>1849</v>
      </c>
      <c r="O1571" s="140"/>
    </row>
    <row r="1572" spans="1:26" ht="14.25" hidden="1">
      <c r="A1572" s="110" t="s">
        <v>190</v>
      </c>
      <c r="B1572" s="110" t="s">
        <v>198</v>
      </c>
      <c r="C1572" s="151" t="s">
        <v>201</v>
      </c>
      <c r="D1572" s="175" t="s">
        <v>631</v>
      </c>
      <c r="E1572" s="6" t="s">
        <v>514</v>
      </c>
      <c r="F1572" s="8">
        <v>1.6013929758161438</v>
      </c>
      <c r="G1572" s="8">
        <v>1.5004701815007078</v>
      </c>
      <c r="H1572" s="8">
        <v>1.2247439797891129</v>
      </c>
      <c r="I1572" s="8">
        <v>0.84809498376208237</v>
      </c>
      <c r="J1572" s="8">
        <v>0.47144598773505164</v>
      </c>
      <c r="K1572" s="8">
        <v>0.19571978602345644</v>
      </c>
      <c r="L1572" s="8">
        <v>9.4796991708020639E-2</v>
      </c>
      <c r="M1572" s="138" t="str">
        <f t="shared" si="24"/>
        <v>Flux GES-Emissions indirectes-mise à disposition de l'énergie -MtCO2eq-S2</v>
      </c>
      <c r="N1572">
        <f>MATCH(M1572,'[1]Données Agriculture'!$M:$M,FALSE)</f>
        <v>1854</v>
      </c>
      <c r="O1572" s="140"/>
      <c r="P1572" s="66"/>
    </row>
    <row r="1573" spans="1:26" ht="14.25" hidden="1">
      <c r="A1573" s="110" t="s">
        <v>190</v>
      </c>
      <c r="B1573" s="110" t="s">
        <v>198</v>
      </c>
      <c r="C1573" s="151" t="s">
        <v>202</v>
      </c>
      <c r="D1573" s="175" t="s">
        <v>631</v>
      </c>
      <c r="E1573" s="6" t="s">
        <v>514</v>
      </c>
      <c r="F1573" s="8">
        <v>0.38018947547676329</v>
      </c>
      <c r="G1573" s="8">
        <v>0.36439181828076117</v>
      </c>
      <c r="H1573" s="8">
        <v>0.32123181618072749</v>
      </c>
      <c r="I1573" s="8">
        <v>0.26227415688469163</v>
      </c>
      <c r="J1573" s="8">
        <v>0.2033164975886558</v>
      </c>
      <c r="K1573" s="8">
        <v>0.16015649548862204</v>
      </c>
      <c r="L1573" s="8">
        <v>0.14435883829261997</v>
      </c>
      <c r="M1573" s="138" t="str">
        <f t="shared" si="24"/>
        <v>Flux GES-Emissions indirectes-Produits phytosanitaires -MtCO2eq-S2</v>
      </c>
      <c r="N1573">
        <f>MATCH(M1573,'[1]Données Agriculture'!$M:$M,FALSE)</f>
        <v>1859</v>
      </c>
      <c r="O1573" s="140"/>
    </row>
    <row r="1574" spans="1:26" ht="14.25" hidden="1">
      <c r="A1574" s="110" t="s">
        <v>190</v>
      </c>
      <c r="B1574" s="110" t="s">
        <v>219</v>
      </c>
      <c r="C1574" s="151" t="s">
        <v>219</v>
      </c>
      <c r="D1574" s="175" t="s">
        <v>631</v>
      </c>
      <c r="E1574" s="6" t="s">
        <v>514</v>
      </c>
      <c r="F1574" s="8">
        <v>94.268931552577371</v>
      </c>
      <c r="G1574" s="8">
        <v>90.433536390197617</v>
      </c>
      <c r="H1574" s="8">
        <v>79.955041939472238</v>
      </c>
      <c r="I1574" s="8">
        <v>65.641152326367092</v>
      </c>
      <c r="J1574" s="8">
        <v>51.327262713261959</v>
      </c>
      <c r="K1574" s="8">
        <v>40.848768262536574</v>
      </c>
      <c r="L1574" s="8">
        <v>37.013373100156819</v>
      </c>
      <c r="M1574" s="138" t="str">
        <f t="shared" si="24"/>
        <v>Flux GES-Emissions territoriales-Emissions territoriales-MtCO2eq-S2</v>
      </c>
      <c r="N1574">
        <f>MATCH(M1574,'[1]Données Agriculture'!$M:$M,FALSE)</f>
        <v>1864</v>
      </c>
      <c r="O1574" s="140"/>
    </row>
    <row r="1575" spans="1:26" ht="14.25" hidden="1">
      <c r="A1575" s="110" t="s">
        <v>190</v>
      </c>
      <c r="B1575" s="110" t="s">
        <v>220</v>
      </c>
      <c r="C1575" s="151" t="s">
        <v>221</v>
      </c>
      <c r="D1575" s="175" t="s">
        <v>634</v>
      </c>
      <c r="E1575" s="6" t="s">
        <v>514</v>
      </c>
      <c r="F1575" s="13">
        <v>1.0153641987693873</v>
      </c>
      <c r="G1575" s="13">
        <v>0.98364551336936112</v>
      </c>
      <c r="H1575" s="13">
        <v>0.89698845330719623</v>
      </c>
      <c r="I1575" s="13">
        <v>0.77861270784500514</v>
      </c>
      <c r="J1575" s="13">
        <v>0.66023696238281393</v>
      </c>
      <c r="K1575" s="13">
        <v>0.57357990232064893</v>
      </c>
      <c r="L1575" s="13">
        <v>0.54186121692062272</v>
      </c>
      <c r="M1575" s="138" t="str">
        <f t="shared" si="24"/>
        <v>Flux GES-Empreinte GES agri-Coefficient d'ajustement des facteurs GES-Sans unité-S2</v>
      </c>
      <c r="N1575">
        <f>MATCH(M1575,'[1]Données Agriculture'!$M:$M,FALSE)</f>
        <v>1869</v>
      </c>
      <c r="O1575" s="140"/>
    </row>
    <row r="1576" spans="1:26" ht="14.25" hidden="1">
      <c r="A1576" s="110" t="s">
        <v>190</v>
      </c>
      <c r="B1576" s="110" t="s">
        <v>220</v>
      </c>
      <c r="C1576" s="151" t="s">
        <v>222</v>
      </c>
      <c r="D1576" s="175" t="s">
        <v>631</v>
      </c>
      <c r="E1576" s="6" t="s">
        <v>514</v>
      </c>
      <c r="F1576" s="8">
        <v>94.125314741914295</v>
      </c>
      <c r="G1576" s="8">
        <v>89.380630553247997</v>
      </c>
      <c r="H1576" s="8">
        <v>77.346229305497133</v>
      </c>
      <c r="I1576" s="8">
        <v>62.385764817127914</v>
      </c>
      <c r="J1576" s="8">
        <v>48.95308481450806</v>
      </c>
      <c r="K1576" s="8">
        <v>40.064506871493698</v>
      </c>
      <c r="L1576" s="8">
        <v>37.013373100156812</v>
      </c>
      <c r="M1576" s="138" t="str">
        <f t="shared" si="24"/>
        <v>Flux GES-Empreinte GES agri-Emissions (calculées sur base coefficients x productions finales)-MtCO2eq-S2</v>
      </c>
      <c r="N1576">
        <f>MATCH(M1576,'[1]Données Agriculture'!$M:$M,FALSE)</f>
        <v>1874</v>
      </c>
      <c r="O1576" s="140"/>
    </row>
    <row r="1577" spans="1:26" ht="14.25" hidden="1">
      <c r="A1577" s="110" t="s">
        <v>190</v>
      </c>
      <c r="B1577" s="110" t="s">
        <v>220</v>
      </c>
      <c r="C1577" s="151" t="s">
        <v>225</v>
      </c>
      <c r="D1577" s="175" t="s">
        <v>631</v>
      </c>
      <c r="E1577" s="6" t="s">
        <v>514</v>
      </c>
      <c r="F1577" s="9">
        <v>-92.441286532035619</v>
      </c>
      <c r="G1577" s="9">
        <v>-88.022267745146038</v>
      </c>
      <c r="H1577" s="9">
        <v>-75.416092675782906</v>
      </c>
      <c r="I1577" s="9">
        <v>-59.543001629446806</v>
      </c>
      <c r="J1577" s="9">
        <v>-45.452901867809921</v>
      </c>
      <c r="K1577" s="9">
        <v>-36.290650159837888</v>
      </c>
      <c r="L1577" s="9">
        <v>-33.134721887156203</v>
      </c>
      <c r="M1577" s="138" t="str">
        <f t="shared" si="24"/>
        <v>Flux GES-Empreinte GES agri-Empreinte GES (estimation)-MtCO2eq-S2</v>
      </c>
      <c r="N1577">
        <f>MATCH(M1577,'[1]Données Agriculture'!$M:$M,FALSE)</f>
        <v>1879</v>
      </c>
      <c r="O1577" s="140"/>
      <c r="P1577" s="66"/>
      <c r="Q1577" s="66"/>
      <c r="R1577" s="66"/>
      <c r="S1577" s="66"/>
      <c r="T1577" s="66"/>
      <c r="U1577" s="66"/>
      <c r="V1577" s="66"/>
      <c r="W1577" s="66"/>
      <c r="X1577" s="66"/>
      <c r="Y1577" s="66"/>
      <c r="Z1577" s="66"/>
    </row>
    <row r="1578" spans="1:26" ht="14.25" hidden="1">
      <c r="A1578" s="110" t="s">
        <v>190</v>
      </c>
      <c r="B1578" s="110" t="s">
        <v>220</v>
      </c>
      <c r="C1578" s="151" t="s">
        <v>226</v>
      </c>
      <c r="D1578" s="175" t="s">
        <v>227</v>
      </c>
      <c r="E1578" s="6" t="s">
        <v>514</v>
      </c>
      <c r="F1578" s="73">
        <v>-1.419487531778874</v>
      </c>
      <c r="G1578" s="73">
        <v>-1.3516310327402921</v>
      </c>
      <c r="H1578" s="73">
        <v>-1.1580561810079835E-3</v>
      </c>
      <c r="I1578" s="73">
        <v>-9.1431601169244051E-4</v>
      </c>
      <c r="J1578" s="73">
        <v>-6.9795466836309629E-4</v>
      </c>
      <c r="K1578" s="73">
        <v>-5.5726318136200561E-4</v>
      </c>
      <c r="L1578" s="73">
        <v>-5.0880214190310953E-4</v>
      </c>
      <c r="M1578" s="138" t="str">
        <f t="shared" si="24"/>
        <v>Flux GES-Empreinte GES agri-Empreinte GES par habitant-t eq CO2 / habitant-S2</v>
      </c>
      <c r="N1578">
        <f>MATCH(M1578,'[1]Données Agriculture'!$M:$M,FALSE)</f>
        <v>1884</v>
      </c>
      <c r="O1578" s="140"/>
    </row>
    <row r="1579" spans="1:26" ht="14.25" hidden="1">
      <c r="A1579" s="110" t="s">
        <v>190</v>
      </c>
      <c r="B1579" s="110" t="s">
        <v>220</v>
      </c>
      <c r="C1579" s="151" t="s">
        <v>181</v>
      </c>
      <c r="D1579" s="175" t="s">
        <v>631</v>
      </c>
      <c r="E1579" s="6" t="s">
        <v>514</v>
      </c>
      <c r="F1579" s="8">
        <v>-15.056781827083109</v>
      </c>
      <c r="G1579" s="8">
        <v>-13.910792282046987</v>
      </c>
      <c r="H1579" s="8">
        <v>-11.704632840242406</v>
      </c>
      <c r="I1579" s="8">
        <v>-9.3445228474171724</v>
      </c>
      <c r="J1579" s="8">
        <v>-8.1512156693328492</v>
      </c>
      <c r="K1579" s="8">
        <v>-7.4987421350306462</v>
      </c>
      <c r="L1579" s="8">
        <v>-7.2516647373109819</v>
      </c>
      <c r="M1579" s="138" t="str">
        <f t="shared" si="24"/>
        <v>Flux GES-Empreinte GES agri-Export-MtCO2eq-S2</v>
      </c>
      <c r="N1579">
        <f>MATCH(M1579,'[1]Données Agriculture'!$M:$M,FALSE)</f>
        <v>1889</v>
      </c>
      <c r="O1579" s="140"/>
      <c r="P1579" s="109"/>
    </row>
    <row r="1580" spans="1:26" ht="14.25" hidden="1">
      <c r="A1580" s="110" t="s">
        <v>190</v>
      </c>
      <c r="B1580" s="110" t="s">
        <v>220</v>
      </c>
      <c r="C1580" s="151" t="s">
        <v>223</v>
      </c>
      <c r="D1580" s="175" t="s">
        <v>631</v>
      </c>
      <c r="E1580" s="6" t="s">
        <v>514</v>
      </c>
      <c r="F1580" s="8">
        <v>13.372753617204442</v>
      </c>
      <c r="G1580" s="8">
        <v>12.552429473945027</v>
      </c>
      <c r="H1580" s="8">
        <v>9.7744962105281861</v>
      </c>
      <c r="I1580" s="8">
        <v>6.501759659736063</v>
      </c>
      <c r="J1580" s="8">
        <v>4.6510327226347092</v>
      </c>
      <c r="K1580" s="8">
        <v>3.7248854233748379</v>
      </c>
      <c r="L1580" s="8">
        <v>3.3730135243103763</v>
      </c>
      <c r="M1580" s="138" t="str">
        <f t="shared" si="24"/>
        <v>Flux GES-Empreinte GES agri-Import-MtCO2eq-S2</v>
      </c>
      <c r="N1580">
        <f>MATCH(M1580,'[1]Données Agriculture'!$M:$M,FALSE)</f>
        <v>1894</v>
      </c>
      <c r="O1580" s="140"/>
    </row>
    <row r="1581" spans="1:26" ht="14.25" hidden="1">
      <c r="A1581" s="110" t="s">
        <v>190</v>
      </c>
      <c r="B1581" s="110" t="s">
        <v>220</v>
      </c>
      <c r="C1581" s="151" t="s">
        <v>224</v>
      </c>
      <c r="D1581" s="175" t="s">
        <v>631</v>
      </c>
      <c r="E1581" s="6" t="s">
        <v>514</v>
      </c>
      <c r="F1581" s="9">
        <v>-1.684028209878667</v>
      </c>
      <c r="G1581" s="9">
        <v>-1.3583628081019601</v>
      </c>
      <c r="H1581" s="9">
        <v>-1.9301366297142195</v>
      </c>
      <c r="I1581" s="9">
        <v>-2.8427631876811095</v>
      </c>
      <c r="J1581" s="9">
        <v>-3.50018294669814</v>
      </c>
      <c r="K1581" s="9">
        <v>-3.7738567116558084</v>
      </c>
      <c r="L1581" s="9">
        <v>-3.8786512130006057</v>
      </c>
      <c r="M1581" s="138" t="str">
        <f t="shared" si="24"/>
        <v>Flux GES-Empreinte GES agri-Solde import - export GES (corrigé)-MtCO2eq-S2</v>
      </c>
      <c r="N1581">
        <f>MATCH(M1581,'[1]Données Agriculture'!$M:$M,FALSE)</f>
        <v>1899</v>
      </c>
      <c r="O1581" s="140"/>
      <c r="P1581" s="109"/>
    </row>
    <row r="1582" spans="1:26" ht="14.25" hidden="1">
      <c r="A1582" s="110" t="s">
        <v>190</v>
      </c>
      <c r="B1582" s="110" t="s">
        <v>228</v>
      </c>
      <c r="C1582" s="147" t="s">
        <v>230</v>
      </c>
      <c r="D1582" s="175" t="s">
        <v>631</v>
      </c>
      <c r="E1582" s="6" t="s">
        <v>514</v>
      </c>
      <c r="F1582" s="8">
        <v>0</v>
      </c>
      <c r="G1582" s="8">
        <v>-3.0152010628498571</v>
      </c>
      <c r="H1582" s="8">
        <v>-5.5700733590245646</v>
      </c>
      <c r="I1582" s="8">
        <v>-6.632448996867411</v>
      </c>
      <c r="J1582" s="8">
        <v>-5.9176652821587803</v>
      </c>
      <c r="K1582" s="8">
        <v>-3.6172479340182635</v>
      </c>
      <c r="L1582" s="8">
        <v>-0.34759192313354409</v>
      </c>
      <c r="M1582" s="138" t="str">
        <f t="shared" si="24"/>
        <v>Flux GES-UTCATF-Changement d'affectation des terres-MtCO2eq-S2</v>
      </c>
      <c r="N1582">
        <f>MATCH(M1582,'[1]Données Agriculture'!$M:$M,FALSE)</f>
        <v>1904</v>
      </c>
      <c r="O1582" s="140"/>
    </row>
    <row r="1583" spans="1:26" ht="14.25" hidden="1">
      <c r="A1583" s="110" t="s">
        <v>190</v>
      </c>
      <c r="B1583" s="110" t="s">
        <v>228</v>
      </c>
      <c r="C1583" s="147" t="s">
        <v>229</v>
      </c>
      <c r="D1583" s="175" t="s">
        <v>631</v>
      </c>
      <c r="E1583" s="6" t="s">
        <v>514</v>
      </c>
      <c r="F1583" s="8">
        <v>-9.8298982246666657</v>
      </c>
      <c r="G1583" s="8">
        <v>-7.3756721874899078</v>
      </c>
      <c r="H1583" s="8">
        <v>-0.70207295577234674</v>
      </c>
      <c r="I1583" s="8">
        <v>8.3397719555227834</v>
      </c>
      <c r="J1583" s="8">
        <v>17.295636509218735</v>
      </c>
      <c r="K1583" s="8">
        <v>21.84229688977997</v>
      </c>
      <c r="L1583" s="8">
        <v>18.900913969341858</v>
      </c>
      <c r="M1583" s="138" t="str">
        <f t="shared" si="24"/>
        <v>Flux GES-UTCATF-Effet changement de pratiques-MtCO2eq-S2</v>
      </c>
      <c r="N1583">
        <f>MATCH(M1583,'[1]Données Agriculture'!$M:$M,FALSE)</f>
        <v>1909</v>
      </c>
      <c r="O1583" s="140"/>
    </row>
    <row r="1584" spans="1:26" ht="14.25" hidden="1">
      <c r="A1584" s="110" t="s">
        <v>190</v>
      </c>
      <c r="B1584" s="110" t="s">
        <v>228</v>
      </c>
      <c r="C1584" s="147" t="s">
        <v>231</v>
      </c>
      <c r="D1584" s="175" t="s">
        <v>631</v>
      </c>
      <c r="E1584" s="6" t="s">
        <v>514</v>
      </c>
      <c r="F1584" s="8">
        <v>-9.8298982246666657</v>
      </c>
      <c r="G1584" s="8">
        <v>-10.390873250339764</v>
      </c>
      <c r="H1584" s="8">
        <v>-6.2721463147969114</v>
      </c>
      <c r="I1584" s="8">
        <v>1.7073229586553726</v>
      </c>
      <c r="J1584" s="8">
        <v>11.377971227059952</v>
      </c>
      <c r="K1584" s="8">
        <v>18.225048955761704</v>
      </c>
      <c r="L1584" s="8">
        <v>18.553322046208315</v>
      </c>
      <c r="M1584" s="138" t="str">
        <f t="shared" si="24"/>
        <v>Flux GES-UTCATF-Total UTCAT+F (hors forêts existantes)-MtCO2eq-S2</v>
      </c>
      <c r="N1584">
        <f>MATCH(M1584,'[1]Données Agriculture'!$M:$M,FALSE)</f>
        <v>1914</v>
      </c>
      <c r="O1584" s="140"/>
      <c r="P1584" s="109"/>
      <c r="Q1584" s="109"/>
      <c r="R1584" s="109"/>
      <c r="S1584" s="109"/>
      <c r="T1584" s="109"/>
      <c r="U1584" s="109"/>
      <c r="V1584" s="109"/>
      <c r="W1584" s="109"/>
      <c r="X1584" s="109"/>
      <c r="Y1584" s="109"/>
      <c r="Z1584" s="109"/>
    </row>
    <row r="1585" spans="1:26" ht="14.25" hidden="1">
      <c r="A1585" s="110" t="s">
        <v>190</v>
      </c>
      <c r="B1585" s="110" t="s">
        <v>228</v>
      </c>
      <c r="C1585" s="151" t="s">
        <v>232</v>
      </c>
      <c r="D1585" s="175" t="s">
        <v>631</v>
      </c>
      <c r="E1585" s="6" t="s">
        <v>514</v>
      </c>
      <c r="F1585" s="8">
        <v>-9.8298982246666657</v>
      </c>
      <c r="G1585" s="8">
        <v>-62.043080555712095</v>
      </c>
      <c r="H1585" s="8">
        <v>-103.51167611952619</v>
      </c>
      <c r="I1585" s="8">
        <v>-112.09769525284912</v>
      </c>
      <c r="J1585" s="8">
        <v>-74.71758356492478</v>
      </c>
      <c r="K1585" s="8">
        <v>5.0955940577651928</v>
      </c>
      <c r="L1585" s="8">
        <v>99.943293709005502</v>
      </c>
      <c r="M1585" s="138" t="str">
        <f t="shared" si="24"/>
        <v>Flux GES-UTCATF-Total UTCAT+Forêts nouvelles en cumul sur la période 2020-2050-MtCO2eq-S2</v>
      </c>
      <c r="N1585">
        <f>MATCH(M1585,'[1]Données Agriculture'!$M:$M,FALSE)</f>
        <v>1919</v>
      </c>
      <c r="O1585" s="140"/>
    </row>
    <row r="1586" spans="1:26" ht="14.25" hidden="1">
      <c r="A1586" s="110" t="s">
        <v>263</v>
      </c>
      <c r="B1586" s="110" t="s">
        <v>625</v>
      </c>
      <c r="C1586" s="151" t="s">
        <v>275</v>
      </c>
      <c r="D1586" s="176" t="s">
        <v>276</v>
      </c>
      <c r="E1586" s="6" t="s">
        <v>514</v>
      </c>
      <c r="F1586" s="8">
        <v>1983.5729266874919</v>
      </c>
      <c r="G1586" s="8">
        <v>2029.546844653245</v>
      </c>
      <c r="H1586" s="8">
        <v>2155.1499243586863</v>
      </c>
      <c r="I1586" s="8">
        <v>2326.7269220298804</v>
      </c>
      <c r="J1586" s="8">
        <v>2498.3039197010748</v>
      </c>
      <c r="K1586" s="8">
        <v>2623.9069994065162</v>
      </c>
      <c r="L1586" s="8">
        <v>2669.8809173722693</v>
      </c>
      <c r="M1586" s="138" t="str">
        <f t="shared" si="24"/>
        <v>Indicateurs agro-environnementaux-Consommation d'eau-Consommation d'eau pour l'irrigation-M m3-S2</v>
      </c>
      <c r="N1586">
        <f>MATCH(M1586,'[1]Données Agriculture'!$M:$M,FALSE)</f>
        <v>1926</v>
      </c>
      <c r="O1586" s="140"/>
      <c r="P1586" s="109"/>
      <c r="Q1586" s="109"/>
      <c r="R1586" s="109"/>
      <c r="S1586" s="109"/>
      <c r="T1586" s="109"/>
      <c r="U1586" s="109"/>
      <c r="V1586" s="109"/>
      <c r="W1586" s="109"/>
      <c r="X1586" s="109"/>
      <c r="Y1586" s="109"/>
      <c r="Z1586" s="109"/>
    </row>
    <row r="1587" spans="1:26" ht="14.25" hidden="1">
      <c r="A1587" s="110" t="s">
        <v>263</v>
      </c>
      <c r="B1587" s="110" t="s">
        <v>625</v>
      </c>
      <c r="C1587" s="151" t="s">
        <v>277</v>
      </c>
      <c r="D1587" s="176" t="s">
        <v>276</v>
      </c>
      <c r="E1587" s="6" t="s">
        <v>514</v>
      </c>
      <c r="F1587" s="8">
        <v>740.06021561507748</v>
      </c>
      <c r="G1587" s="8">
        <v>722.14202639024825</v>
      </c>
      <c r="H1587" s="8">
        <v>673.18862304838171</v>
      </c>
      <c r="I1587" s="8">
        <v>606.31703048168606</v>
      </c>
      <c r="J1587" s="8">
        <v>539.44543791499041</v>
      </c>
      <c r="K1587" s="8">
        <v>490.49203457312376</v>
      </c>
      <c r="L1587" s="8">
        <v>472.57384534829458</v>
      </c>
      <c r="M1587" s="138" t="str">
        <f t="shared" si="24"/>
        <v>Indicateurs agro-environnementaux-Consommation d'eau-maïs -M m3-S2</v>
      </c>
      <c r="N1587">
        <f>MATCH(M1587,'[1]Données Agriculture'!$M:$M,FALSE)</f>
        <v>1929</v>
      </c>
      <c r="O1587" s="140"/>
    </row>
    <row r="1588" spans="1:26" ht="14.25" hidden="1">
      <c r="A1588" s="110" t="s">
        <v>263</v>
      </c>
      <c r="B1588" s="152" t="s">
        <v>270</v>
      </c>
      <c r="C1588" s="154" t="s">
        <v>272</v>
      </c>
      <c r="D1588" s="176" t="s">
        <v>271</v>
      </c>
      <c r="E1588" s="6" t="s">
        <v>514</v>
      </c>
      <c r="F1588" s="8">
        <v>355.17092599999995</v>
      </c>
      <c r="G1588" s="8">
        <v>345.89099618605968</v>
      </c>
      <c r="H1588" s="8">
        <v>320.53775644370171</v>
      </c>
      <c r="I1588" s="8">
        <v>285.90458688740352</v>
      </c>
      <c r="J1588" s="8">
        <v>251.27141733110523</v>
      </c>
      <c r="K1588" s="8">
        <v>225.91817758874723</v>
      </c>
      <c r="L1588" s="8">
        <v>216.63824777480698</v>
      </c>
      <c r="M1588" s="138" t="str">
        <f t="shared" si="24"/>
        <v>Indicateurs agro-environnementaux-Surface irriguée-céréales hors maïs-kha-S2</v>
      </c>
      <c r="N1588">
        <f>MATCH(M1588,'[1]Données Agriculture'!$M:$M,FALSE)</f>
        <v>1934</v>
      </c>
      <c r="O1588" s="140"/>
      <c r="P1588" s="66"/>
    </row>
    <row r="1589" spans="1:26" ht="14.25" hidden="1">
      <c r="A1589" s="110" t="s">
        <v>263</v>
      </c>
      <c r="B1589" s="152" t="s">
        <v>270</v>
      </c>
      <c r="C1589" s="154" t="s">
        <v>274</v>
      </c>
      <c r="D1589" s="176" t="s">
        <v>271</v>
      </c>
      <c r="E1589" s="6" t="s">
        <v>514</v>
      </c>
      <c r="F1589" s="8">
        <v>503.97820125299944</v>
      </c>
      <c r="G1589" s="8">
        <v>541.41709379604322</v>
      </c>
      <c r="H1589" s="8">
        <v>643.70205040275061</v>
      </c>
      <c r="I1589" s="8">
        <v>783.42589955250173</v>
      </c>
      <c r="J1589" s="8">
        <v>923.14974870225296</v>
      </c>
      <c r="K1589" s="8">
        <v>1025.4347053089602</v>
      </c>
      <c r="L1589" s="8">
        <v>1062.8735978520042</v>
      </c>
      <c r="M1589" s="138" t="str">
        <f t="shared" si="24"/>
        <v>Indicateurs agro-environnementaux-Surface irriguée-légumes, fruits-kha-S2</v>
      </c>
      <c r="N1589">
        <f>MATCH(M1589,'[1]Données Agriculture'!$M:$M,FALSE)</f>
        <v>1938</v>
      </c>
      <c r="O1589" s="140"/>
    </row>
    <row r="1590" spans="1:26" ht="14.25" hidden="1">
      <c r="A1590" s="110" t="s">
        <v>263</v>
      </c>
      <c r="B1590" s="152" t="s">
        <v>270</v>
      </c>
      <c r="C1590" s="154" t="s">
        <v>273</v>
      </c>
      <c r="D1590" s="176" t="s">
        <v>271</v>
      </c>
      <c r="E1590" s="6" t="s">
        <v>514</v>
      </c>
      <c r="F1590" s="8">
        <v>565.4139288691797</v>
      </c>
      <c r="G1590" s="8">
        <v>547.8477612955628</v>
      </c>
      <c r="H1590" s="8">
        <v>499.85609899017277</v>
      </c>
      <c r="I1590" s="8">
        <v>434.29826911116584</v>
      </c>
      <c r="J1590" s="8">
        <v>368.74043923215879</v>
      </c>
      <c r="K1590" s="8">
        <v>320.74877692676864</v>
      </c>
      <c r="L1590" s="8">
        <v>303.1826093531518</v>
      </c>
      <c r="M1590" s="138" t="str">
        <f t="shared" si="24"/>
        <v>Indicateurs agro-environnementaux-Surface irriguée-maïs-kha-S2</v>
      </c>
      <c r="N1590">
        <f>MATCH(M1590,'[1]Données Agriculture'!$M:$M,FALSE)</f>
        <v>1941</v>
      </c>
      <c r="O1590" s="140"/>
      <c r="P1590" s="109"/>
    </row>
    <row r="1591" spans="1:26" ht="14.25" hidden="1">
      <c r="A1591" s="110" t="s">
        <v>263</v>
      </c>
      <c r="B1591" s="152" t="s">
        <v>270</v>
      </c>
      <c r="C1591" s="151" t="s">
        <v>270</v>
      </c>
      <c r="D1591" s="176" t="s">
        <v>271</v>
      </c>
      <c r="E1591" s="6" t="s">
        <v>514</v>
      </c>
      <c r="F1591" s="8">
        <v>1550.3461174698703</v>
      </c>
      <c r="G1591" s="8">
        <v>1557.8894556624734</v>
      </c>
      <c r="H1591" s="8">
        <v>1578.4982388633398</v>
      </c>
      <c r="I1591" s="8">
        <v>1606.6503602568093</v>
      </c>
      <c r="J1591" s="8">
        <v>1634.8024816502789</v>
      </c>
      <c r="K1591" s="8">
        <v>1655.4112648511452</v>
      </c>
      <c r="L1591" s="8">
        <v>1662.9546030437484</v>
      </c>
      <c r="M1591" s="138" t="str">
        <f t="shared" si="24"/>
        <v>Indicateurs agro-environnementaux-Surface irriguée-Surface irriguée-kha-S2</v>
      </c>
      <c r="N1591">
        <f>MATCH(M1591,'[1]Données Agriculture'!$M:$M,FALSE)</f>
        <v>1945</v>
      </c>
      <c r="O1591" s="140"/>
    </row>
    <row r="1592" spans="1:26" ht="14.25" hidden="1">
      <c r="A1592" s="110" t="s">
        <v>263</v>
      </c>
      <c r="B1592" s="152"/>
      <c r="C1592" s="151" t="s">
        <v>264</v>
      </c>
      <c r="D1592" s="176" t="s">
        <v>14</v>
      </c>
      <c r="E1592" s="6" t="s">
        <v>514</v>
      </c>
      <c r="F1592" s="67">
        <v>6.6571641582379118E-2</v>
      </c>
      <c r="G1592" s="67">
        <v>9.463691322944702E-2</v>
      </c>
      <c r="H1592" s="67">
        <v>0.17149008181068137</v>
      </c>
      <c r="I1592" s="67">
        <v>0.27690245467764385</v>
      </c>
      <c r="J1592" s="67">
        <v>0.38282519720787861</v>
      </c>
      <c r="K1592" s="67">
        <v>0.46069947382107213</v>
      </c>
      <c r="L1592" s="67">
        <v>0.48927548392562564</v>
      </c>
      <c r="M1592" s="138" t="str">
        <f t="shared" si="24"/>
        <v>Indicateurs agro-environnementaux--Agriculture biologique en grandes cultures-%-S2</v>
      </c>
      <c r="N1592">
        <f>MATCH(M1592,'[1]Données Agriculture'!$M:$M,FALSE)</f>
        <v>1954</v>
      </c>
      <c r="O1592" s="140"/>
    </row>
    <row r="1593" spans="1:26" ht="14.25" hidden="1">
      <c r="A1593" s="110" t="s">
        <v>263</v>
      </c>
      <c r="B1593" s="152"/>
      <c r="C1593" s="151" t="s">
        <v>287</v>
      </c>
      <c r="D1593" s="176" t="s">
        <v>237</v>
      </c>
      <c r="E1593" s="6" t="s">
        <v>514</v>
      </c>
      <c r="F1593" s="8">
        <v>90.394989310601233</v>
      </c>
      <c r="G1593" s="8">
        <v>86.954806027284278</v>
      </c>
      <c r="H1593" s="8">
        <v>77.556050509913234</v>
      </c>
      <c r="I1593" s="8">
        <v>64.717111709225222</v>
      </c>
      <c r="J1593" s="8">
        <v>51.878172908537231</v>
      </c>
      <c r="K1593" s="8">
        <v>42.479417391166173</v>
      </c>
      <c r="L1593" s="8">
        <v>39.039234107849218</v>
      </c>
      <c r="M1593" s="138" t="str">
        <f t="shared" si="24"/>
        <v>Indicateurs agro-environnementaux--Consommation totale d'énergie -TWh-S2</v>
      </c>
      <c r="N1593">
        <f>MATCH(M1593,'[1]Données Agriculture'!$M:$M,FALSE)</f>
        <v>1959</v>
      </c>
      <c r="O1593" s="140"/>
      <c r="P1593" s="66"/>
      <c r="Q1593" s="66"/>
      <c r="R1593" s="66"/>
      <c r="S1593" s="66"/>
      <c r="T1593" s="66"/>
      <c r="U1593" s="66"/>
      <c r="V1593" s="66"/>
      <c r="W1593" s="66"/>
      <c r="X1593" s="66"/>
      <c r="Y1593" s="66"/>
      <c r="Z1593" s="66"/>
    </row>
    <row r="1594" spans="1:26" ht="14.25" hidden="1">
      <c r="A1594" s="110" t="s">
        <v>263</v>
      </c>
      <c r="B1594" s="110"/>
      <c r="C1594" s="151" t="s">
        <v>609</v>
      </c>
      <c r="D1594" s="176" t="s">
        <v>237</v>
      </c>
      <c r="E1594" s="6" t="s">
        <v>514</v>
      </c>
      <c r="F1594" s="36">
        <v>0</v>
      </c>
      <c r="G1594" s="36">
        <v>0.52588463450559397</v>
      </c>
      <c r="H1594" s="36">
        <v>1.9626281748946661</v>
      </c>
      <c r="I1594" s="36">
        <v>3.9252563497893327</v>
      </c>
      <c r="J1594" s="36">
        <v>5.8878845246839981</v>
      </c>
      <c r="K1594" s="36">
        <v>7.3246280650730728</v>
      </c>
      <c r="L1594" s="36">
        <v>7.8505126995786663</v>
      </c>
      <c r="M1594" s="138" t="str">
        <f t="shared" si="24"/>
        <v>Indicateurs agro-environnementaux--ED : BioGNV-TWh-S2</v>
      </c>
      <c r="N1594" t="e">
        <f>MATCH(M1594,'[1]Données Agriculture'!$M:$M,FALSE)</f>
        <v>#N/A</v>
      </c>
      <c r="O1594" s="140"/>
    </row>
    <row r="1595" spans="1:26" ht="14.25" hidden="1">
      <c r="A1595" s="110" t="s">
        <v>263</v>
      </c>
      <c r="B1595" s="152"/>
      <c r="C1595" s="151" t="s">
        <v>282</v>
      </c>
      <c r="D1595" s="176" t="s">
        <v>237</v>
      </c>
      <c r="E1595" s="6" t="s">
        <v>514</v>
      </c>
      <c r="F1595" s="8">
        <v>4.2359486101742494</v>
      </c>
      <c r="G1595" s="8">
        <v>3.9682968861518297</v>
      </c>
      <c r="H1595" s="8">
        <v>3.237058777389175</v>
      </c>
      <c r="I1595" s="8">
        <v>2.2381689446041002</v>
      </c>
      <c r="J1595" s="8">
        <v>1.2392791118190254</v>
      </c>
      <c r="K1595" s="8">
        <v>0.5080410030563699</v>
      </c>
      <c r="L1595" s="8">
        <v>0.24038927903395008</v>
      </c>
      <c r="M1595" s="138" t="str">
        <f t="shared" si="24"/>
        <v>Indicateurs agro-environnementaux--ED : Biomasse-TWh-S2</v>
      </c>
      <c r="N1595">
        <f>MATCH(M1595,'[1]Données Agriculture'!$M:$M,FALSE)</f>
        <v>1964</v>
      </c>
      <c r="O1595" s="140"/>
      <c r="P1595" s="109"/>
      <c r="Q1595" s="109"/>
      <c r="R1595" s="109"/>
      <c r="S1595" s="109"/>
      <c r="T1595" s="109"/>
      <c r="U1595" s="109"/>
      <c r="V1595" s="109"/>
      <c r="W1595" s="109"/>
      <c r="X1595" s="109"/>
      <c r="Y1595" s="109"/>
      <c r="Z1595" s="109"/>
    </row>
    <row r="1596" spans="1:26" ht="14.25" hidden="1">
      <c r="A1596" s="110" t="s">
        <v>263</v>
      </c>
      <c r="B1596" s="152"/>
      <c r="C1596" s="151" t="s">
        <v>279</v>
      </c>
      <c r="D1596" s="176" t="s">
        <v>237</v>
      </c>
      <c r="E1596" s="6" t="s">
        <v>514</v>
      </c>
      <c r="F1596" s="8">
        <v>33.685781379031141</v>
      </c>
      <c r="G1596" s="8">
        <v>31.729767405232227</v>
      </c>
      <c r="H1596" s="8">
        <v>26.385837848498884</v>
      </c>
      <c r="I1596" s="8">
        <v>19.08589431796662</v>
      </c>
      <c r="J1596" s="8">
        <v>11.785950787434363</v>
      </c>
      <c r="K1596" s="8">
        <v>6.4420212307010116</v>
      </c>
      <c r="L1596" s="8">
        <v>4.4860072569020959</v>
      </c>
      <c r="M1596" s="138" t="str">
        <f t="shared" si="24"/>
        <v>Indicateurs agro-environnementaux--ED : Carburant -TWh-S2</v>
      </c>
      <c r="N1596">
        <f>MATCH(M1596,'[1]Données Agriculture'!$M:$M,FALSE)</f>
        <v>1969</v>
      </c>
      <c r="O1596" s="140"/>
    </row>
    <row r="1597" spans="1:26" ht="14.25" hidden="1">
      <c r="A1597" s="110" t="s">
        <v>263</v>
      </c>
      <c r="B1597" s="152"/>
      <c r="C1597" s="151" t="s">
        <v>280</v>
      </c>
      <c r="D1597" s="176" t="s">
        <v>237</v>
      </c>
      <c r="E1597" s="6" t="s">
        <v>514</v>
      </c>
      <c r="F1597" s="8">
        <v>8.1049663531958043</v>
      </c>
      <c r="G1597" s="8">
        <v>8.3404029936964079</v>
      </c>
      <c r="H1597" s="8">
        <v>8.9836278575073862</v>
      </c>
      <c r="I1597" s="8">
        <v>9.8622893618189682</v>
      </c>
      <c r="J1597" s="8">
        <v>10.740950866130552</v>
      </c>
      <c r="K1597" s="8">
        <v>11.38417572994153</v>
      </c>
      <c r="L1597" s="8">
        <v>11.619612370442134</v>
      </c>
      <c r="M1597" s="138" t="str">
        <f t="shared" si="24"/>
        <v>Indicateurs agro-environnementaux--ED : Electricité -TWh-S2</v>
      </c>
      <c r="N1597">
        <f>MATCH(M1597,'[1]Données Agriculture'!$M:$M,FALSE)</f>
        <v>1974</v>
      </c>
      <c r="O1597" s="140"/>
      <c r="P1597" s="66"/>
    </row>
    <row r="1598" spans="1:26" ht="14.25" hidden="1">
      <c r="A1598" s="110" t="s">
        <v>263</v>
      </c>
      <c r="B1598" s="152"/>
      <c r="C1598" s="151" t="s">
        <v>281</v>
      </c>
      <c r="D1598" s="176" t="s">
        <v>237</v>
      </c>
      <c r="E1598" s="6" t="s">
        <v>514</v>
      </c>
      <c r="F1598" s="8">
        <v>1.7803262274645402</v>
      </c>
      <c r="G1598" s="8">
        <v>2.1933928295604912</v>
      </c>
      <c r="H1598" s="8">
        <v>3.321911773396466</v>
      </c>
      <c r="I1598" s="8">
        <v>4.8634973193283919</v>
      </c>
      <c r="J1598" s="8">
        <v>6.4050828652603187</v>
      </c>
      <c r="K1598" s="8">
        <v>7.5336018090962957</v>
      </c>
      <c r="L1598" s="8">
        <v>7.9466684111922463</v>
      </c>
      <c r="M1598" s="138" t="str">
        <f t="shared" si="24"/>
        <v>Indicateurs agro-environnementaux--ED : Gaz-TWh-S2</v>
      </c>
      <c r="N1598">
        <f>MATCH(M1598,'[1]Données Agriculture'!$M:$M,FALSE)</f>
        <v>1979</v>
      </c>
      <c r="O1598" s="140"/>
    </row>
    <row r="1599" spans="1:26" ht="14.25" hidden="1">
      <c r="A1599" s="110" t="s">
        <v>263</v>
      </c>
      <c r="B1599" s="152"/>
      <c r="C1599" s="151" t="s">
        <v>285</v>
      </c>
      <c r="D1599" s="176" t="s">
        <v>237</v>
      </c>
      <c r="E1599" s="6" t="s">
        <v>514</v>
      </c>
      <c r="F1599" s="8">
        <v>10.755199538460907</v>
      </c>
      <c r="G1599" s="8">
        <v>10.451693888228142</v>
      </c>
      <c r="H1599" s="8">
        <v>9.6225010314080048</v>
      </c>
      <c r="I1599" s="8">
        <v>8.4898025243551025</v>
      </c>
      <c r="J1599" s="8">
        <v>7.3571040173021975</v>
      </c>
      <c r="K1599" s="8">
        <v>6.5279111604820574</v>
      </c>
      <c r="L1599" s="8">
        <v>6.2244055102492943</v>
      </c>
      <c r="M1599" s="138" t="str">
        <f t="shared" si="24"/>
        <v>Indicateurs agro-environnementaux--EI : autres intrants-TWh-S2</v>
      </c>
      <c r="N1599">
        <f>MATCH(M1599,'[1]Données Agriculture'!$M:$M,FALSE)</f>
        <v>1984</v>
      </c>
      <c r="O1599" s="140"/>
    </row>
    <row r="1600" spans="1:26" ht="14.25" hidden="1">
      <c r="A1600" s="110" t="s">
        <v>263</v>
      </c>
      <c r="B1600" s="152"/>
      <c r="C1600" s="151" t="s">
        <v>284</v>
      </c>
      <c r="D1600" s="176" t="s">
        <v>237</v>
      </c>
      <c r="E1600" s="6" t="s">
        <v>514</v>
      </c>
      <c r="F1600" s="8">
        <v>25.054916401610299</v>
      </c>
      <c r="G1600" s="8">
        <v>23.50730283159378</v>
      </c>
      <c r="H1600" s="8">
        <v>19.279143927825601</v>
      </c>
      <c r="I1600" s="8">
        <v>13.503371454040904</v>
      </c>
      <c r="J1600" s="8">
        <v>7.7275989802562073</v>
      </c>
      <c r="K1600" s="8">
        <v>3.4994400764880194</v>
      </c>
      <c r="L1600" s="8">
        <v>1.9518265064715052</v>
      </c>
      <c r="M1600" s="138" t="str">
        <f t="shared" si="24"/>
        <v>Indicateurs agro-environnementaux--EI : Azote -TWh-S2</v>
      </c>
      <c r="N1600">
        <f>MATCH(M1600,'[1]Données Agriculture'!$M:$M,FALSE)</f>
        <v>1989</v>
      </c>
      <c r="O1600" s="140"/>
    </row>
    <row r="1601" spans="1:26" ht="14.25" hidden="1">
      <c r="A1601" s="110" t="s">
        <v>263</v>
      </c>
      <c r="B1601" s="152"/>
      <c r="C1601" s="151" t="s">
        <v>286</v>
      </c>
      <c r="D1601" s="176" t="s">
        <v>237</v>
      </c>
      <c r="E1601" s="6" t="s">
        <v>514</v>
      </c>
      <c r="F1601" s="8">
        <v>6.7778508006642877</v>
      </c>
      <c r="G1601" s="8">
        <v>6.7639491928213946</v>
      </c>
      <c r="H1601" s="8">
        <v>6.7259692938877134</v>
      </c>
      <c r="I1601" s="8">
        <v>6.674087787111139</v>
      </c>
      <c r="J1601" s="8">
        <v>6.6222062803345647</v>
      </c>
      <c r="K1601" s="8">
        <v>6.5842263814008835</v>
      </c>
      <c r="L1601" s="8">
        <v>6.5703247735579904</v>
      </c>
      <c r="M1601" s="138" t="str">
        <f t="shared" si="24"/>
        <v>Indicateurs agro-environnementaux--EI : Matériel-TWh-S2</v>
      </c>
      <c r="N1601">
        <f>MATCH(M1601,'[1]Données Agriculture'!$M:$M,FALSE)</f>
        <v>1994</v>
      </c>
      <c r="O1601" s="140"/>
    </row>
    <row r="1602" spans="1:26" ht="14.25" hidden="1">
      <c r="A1602" s="110" t="s">
        <v>263</v>
      </c>
      <c r="B1602" s="152"/>
      <c r="C1602" s="151" t="s">
        <v>278</v>
      </c>
      <c r="D1602" s="176" t="s">
        <v>237</v>
      </c>
      <c r="E1602" s="6" t="s">
        <v>514</v>
      </c>
      <c r="F1602" s="8">
        <v>47.807022569865737</v>
      </c>
      <c r="G1602" s="8">
        <v>46.231860114640959</v>
      </c>
      <c r="H1602" s="8">
        <v>41.928436256791912</v>
      </c>
      <c r="I1602" s="8">
        <v>36.049849943718087</v>
      </c>
      <c r="J1602" s="8">
        <v>30.171263630644255</v>
      </c>
      <c r="K1602" s="8">
        <v>25.867839772795207</v>
      </c>
      <c r="L1602" s="8">
        <v>24.292677317570426</v>
      </c>
      <c r="M1602" s="138" t="str">
        <f t="shared" ref="M1602:M1665" si="25">A1602&amp;"-"&amp;B1602&amp;"-"&amp;C1602&amp;"-"&amp;D1602&amp;"-"&amp;E1602</f>
        <v>Indicateurs agro-environnementaux--Energie directe -TWh-S2</v>
      </c>
      <c r="N1602">
        <f>MATCH(M1602,'[1]Données Agriculture'!$M:$M,FALSE)</f>
        <v>1999</v>
      </c>
      <c r="O1602" s="140"/>
      <c r="P1602" s="109"/>
      <c r="Q1602" s="109"/>
      <c r="R1602" s="109"/>
      <c r="S1602" s="109"/>
      <c r="T1602" s="109"/>
      <c r="U1602" s="109"/>
      <c r="V1602" s="109"/>
      <c r="W1602" s="109"/>
      <c r="X1602" s="109"/>
      <c r="Y1602" s="109"/>
      <c r="Z1602" s="109"/>
    </row>
    <row r="1603" spans="1:26" ht="14.25" hidden="1">
      <c r="A1603" s="110" t="s">
        <v>263</v>
      </c>
      <c r="B1603" s="152"/>
      <c r="C1603" s="151" t="s">
        <v>283</v>
      </c>
      <c r="D1603" s="176" t="s">
        <v>237</v>
      </c>
      <c r="E1603" s="6" t="s">
        <v>514</v>
      </c>
      <c r="F1603" s="8">
        <v>42.587966740735496</v>
      </c>
      <c r="G1603" s="8">
        <v>40.722945912643326</v>
      </c>
      <c r="H1603" s="8">
        <v>35.627614253121322</v>
      </c>
      <c r="I1603" s="8">
        <v>28.667261765507146</v>
      </c>
      <c r="J1603" s="8">
        <v>21.706909277892965</v>
      </c>
      <c r="K1603" s="8">
        <v>16.611577618370962</v>
      </c>
      <c r="L1603" s="8">
        <v>14.746556790278788</v>
      </c>
      <c r="M1603" s="138" t="str">
        <f t="shared" si="25"/>
        <v>Indicateurs agro-environnementaux--Energie indirecte -TWh-S2</v>
      </c>
      <c r="N1603">
        <f>MATCH(M1603,'[1]Données Agriculture'!$M:$M,FALSE)</f>
        <v>2004</v>
      </c>
      <c r="O1603" s="140"/>
    </row>
    <row r="1604" spans="1:26" ht="14.25" hidden="1">
      <c r="A1604" s="110" t="s">
        <v>263</v>
      </c>
      <c r="B1604" s="110"/>
      <c r="C1604" s="147" t="s">
        <v>561</v>
      </c>
      <c r="D1604" s="176" t="s">
        <v>303</v>
      </c>
      <c r="E1604" s="6" t="s">
        <v>514</v>
      </c>
      <c r="F1604" s="8">
        <v>985.97200000000009</v>
      </c>
      <c r="G1604" s="8">
        <v>1046.377455576722</v>
      </c>
      <c r="H1604" s="8">
        <v>1208.1848979719205</v>
      </c>
      <c r="I1604" s="8">
        <v>1421.5914910769541</v>
      </c>
      <c r="J1604" s="8">
        <v>1626.1917793151006</v>
      </c>
      <c r="K1604" s="8">
        <v>1770.386611976525</v>
      </c>
      <c r="L1604" s="8">
        <v>1821.9857626863602</v>
      </c>
      <c r="M1604" s="138" t="str">
        <f t="shared" si="25"/>
        <v>Indicateurs agro-environnementaux--Linéaire de haies-milliers de km-S2</v>
      </c>
      <c r="N1604" t="e">
        <f>MATCH(M1604,'[1]Données Agriculture'!$M:$M,FALSE)</f>
        <v>#N/A</v>
      </c>
      <c r="O1604" s="140"/>
      <c r="P1604" s="109"/>
    </row>
    <row r="1605" spans="1:26" ht="14.25" hidden="1">
      <c r="A1605" s="110" t="s">
        <v>263</v>
      </c>
      <c r="B1605" s="152"/>
      <c r="C1605" s="151" t="s">
        <v>288</v>
      </c>
      <c r="D1605" s="176" t="s">
        <v>289</v>
      </c>
      <c r="E1605" s="6" t="s">
        <v>514</v>
      </c>
      <c r="F1605" s="8">
        <v>73.317354521238855</v>
      </c>
      <c r="G1605" s="8">
        <v>69.428372150602854</v>
      </c>
      <c r="H1605" s="8">
        <v>58.933537604845775</v>
      </c>
      <c r="I1605" s="8">
        <v>44.905059086321806</v>
      </c>
      <c r="J1605" s="8">
        <v>31.23191896566696</v>
      </c>
      <c r="K1605" s="8">
        <v>21.4477612156481</v>
      </c>
      <c r="L1605" s="8">
        <v>17.914117242881222</v>
      </c>
      <c r="M1605" s="138" t="str">
        <f t="shared" si="25"/>
        <v>Indicateurs agro-environnementaux--NODU avec TS-M doses-S2</v>
      </c>
      <c r="N1605">
        <f>MATCH(M1605,'[1]Données Agriculture'!$M:$M,FALSE)</f>
        <v>2013</v>
      </c>
      <c r="O1605" s="140"/>
    </row>
    <row r="1606" spans="1:26" ht="14.25" hidden="1">
      <c r="A1606" s="110" t="s">
        <v>263</v>
      </c>
      <c r="B1606" s="110"/>
      <c r="C1606" s="151" t="s">
        <v>305</v>
      </c>
      <c r="D1606" s="176" t="s">
        <v>306</v>
      </c>
      <c r="E1606" s="6" t="s">
        <v>514</v>
      </c>
      <c r="F1606" s="8">
        <v>5743.5155842389486</v>
      </c>
      <c r="G1606" s="8">
        <v>8394.4245068572145</v>
      </c>
      <c r="H1606" s="8">
        <v>15390.088930078153</v>
      </c>
      <c r="I1606" s="8">
        <v>24362.519341960877</v>
      </c>
      <c r="J1606" s="8">
        <v>32660.80681988713</v>
      </c>
      <c r="K1606" s="8">
        <v>38308.18537519512</v>
      </c>
      <c r="L1606" s="8">
        <v>40284.951363856904</v>
      </c>
      <c r="M1606" s="138" t="str">
        <f t="shared" si="25"/>
        <v>Indicateurs agro-environnementaux--Production de cultures intermédiaires-Milliers de tMS-S2</v>
      </c>
      <c r="N1606">
        <f>MATCH(M1606,'[1]Données Agriculture'!$M:$M,FALSE)</f>
        <v>2019</v>
      </c>
      <c r="O1606" s="140"/>
      <c r="P1606" s="109"/>
    </row>
    <row r="1607" spans="1:26" ht="14.25" hidden="1">
      <c r="A1607" s="110" t="s">
        <v>263</v>
      </c>
      <c r="B1607" s="152"/>
      <c r="C1607" s="151" t="s">
        <v>265</v>
      </c>
      <c r="D1607" s="176" t="s">
        <v>14</v>
      </c>
      <c r="E1607" s="6" t="s">
        <v>514</v>
      </c>
      <c r="F1607" s="67">
        <v>3.3285820791189559E-2</v>
      </c>
      <c r="G1607" s="67">
        <v>6.362949390888846E-2</v>
      </c>
      <c r="H1607" s="67">
        <v>0.14667289905173969</v>
      </c>
      <c r="I1607" s="67">
        <v>0.26045794103728992</v>
      </c>
      <c r="J1607" s="67">
        <v>0.3746541901317158</v>
      </c>
      <c r="K1607" s="67">
        <v>0.45852030655991222</v>
      </c>
      <c r="L1607" s="67">
        <v>0.48927548392562564</v>
      </c>
      <c r="M1607" s="138" t="str">
        <f t="shared" si="25"/>
        <v>Indicateurs agro-environnementaux--Production intégrée en grandes cultures-%-S2</v>
      </c>
      <c r="N1607">
        <f>MATCH(M1607,'[1]Données Agriculture'!$M:$M,FALSE)</f>
        <v>2024</v>
      </c>
      <c r="O1607" s="140"/>
    </row>
    <row r="1608" spans="1:26" ht="14.25" hidden="1">
      <c r="A1608" s="110" t="s">
        <v>263</v>
      </c>
      <c r="B1608" s="152"/>
      <c r="C1608" s="151" t="s">
        <v>268</v>
      </c>
      <c r="D1608" s="176" t="s">
        <v>269</v>
      </c>
      <c r="E1608" s="6" t="s">
        <v>514</v>
      </c>
      <c r="F1608" s="13">
        <v>7.2008106291082772</v>
      </c>
      <c r="G1608" s="13">
        <v>7.0601429307613914</v>
      </c>
      <c r="H1608" s="13">
        <v>6.6758316318939279</v>
      </c>
      <c r="I1608" s="13">
        <v>6.1508526346795787</v>
      </c>
      <c r="J1608" s="13">
        <v>5.6258736374652294</v>
      </c>
      <c r="K1608" s="13">
        <v>5.241562338597765</v>
      </c>
      <c r="L1608" s="13">
        <v>5.1008946402508801</v>
      </c>
      <c r="M1608" s="138" t="str">
        <f t="shared" si="25"/>
        <v>Indicateurs agro-environnementaux--Rendement blé tendre-t/ha-S2</v>
      </c>
      <c r="N1608">
        <f>MATCH(M1608,'[1]Données Agriculture'!$M:$M,FALSE)</f>
        <v>2029</v>
      </c>
      <c r="O1608" s="140"/>
    </row>
    <row r="1609" spans="1:26" ht="14.25" hidden="1">
      <c r="A1609" s="110" t="s">
        <v>263</v>
      </c>
      <c r="B1609" s="152"/>
      <c r="C1609" s="151" t="s">
        <v>266</v>
      </c>
      <c r="D1609" s="176" t="s">
        <v>267</v>
      </c>
      <c r="E1609" s="6" t="s">
        <v>514</v>
      </c>
      <c r="F1609" s="13">
        <v>5.4511021697466226</v>
      </c>
      <c r="G1609" s="13">
        <v>5.5008465336408232</v>
      </c>
      <c r="H1609" s="13">
        <v>5.6253908272108841</v>
      </c>
      <c r="I1609" s="13">
        <v>5.768086146188935</v>
      </c>
      <c r="J1609" s="13">
        <v>5.8781945145441687</v>
      </c>
      <c r="K1609" s="13">
        <v>5.9375438556554725</v>
      </c>
      <c r="L1609" s="13">
        <v>5.9546802131802039</v>
      </c>
      <c r="M1609" s="138" t="str">
        <f t="shared" si="25"/>
        <v>Indicateurs agro-environnementaux--Rendement global grain en culture principale ou associée,  fourrages, herbe, cultures secondaires, fruits, légumes, exprimé en matière sèche sur SAU totale-t MS / ha SAU-S2</v>
      </c>
      <c r="N1609">
        <f>MATCH(M1609,'[1]Données Agriculture'!$M:$M,FALSE)</f>
        <v>2034</v>
      </c>
      <c r="O1609" s="140"/>
      <c r="P1609" s="109"/>
      <c r="Q1609" s="109"/>
      <c r="R1609" s="109"/>
      <c r="S1609" s="109"/>
      <c r="T1609" s="109"/>
      <c r="U1609" s="109"/>
      <c r="V1609" s="109"/>
      <c r="W1609" s="109"/>
      <c r="X1609" s="109"/>
      <c r="Y1609" s="109"/>
      <c r="Z1609" s="109"/>
    </row>
    <row r="1610" spans="1:26" ht="14.25" hidden="1">
      <c r="A1610" s="110" t="s">
        <v>263</v>
      </c>
      <c r="B1610" s="110"/>
      <c r="C1610" s="147" t="s">
        <v>301</v>
      </c>
      <c r="D1610" s="176" t="s">
        <v>271</v>
      </c>
      <c r="E1610" s="6" t="s">
        <v>514</v>
      </c>
      <c r="F1610" s="8">
        <v>0</v>
      </c>
      <c r="G1610" s="8">
        <v>138.39051561506668</v>
      </c>
      <c r="H1610" s="8">
        <v>524.11348925680034</v>
      </c>
      <c r="I1610" s="8">
        <v>1069.0808690272013</v>
      </c>
      <c r="J1610" s="8">
        <v>1634.9021393112037</v>
      </c>
      <c r="K1610" s="8">
        <v>2062.3328939801395</v>
      </c>
      <c r="L1610" s="8">
        <v>2221.5773001088069</v>
      </c>
      <c r="M1610" s="138" t="str">
        <f t="shared" si="25"/>
        <v>Indicateurs agro-environnementaux--Surfaces artificialisées revégétalisées-kha-S2</v>
      </c>
      <c r="N1610">
        <f>MATCH(M1610,'[1]Données Agriculture'!$M:$M,FALSE)</f>
        <v>2037</v>
      </c>
      <c r="O1610" s="140"/>
    </row>
    <row r="1611" spans="1:26" ht="14.25" hidden="1">
      <c r="A1611" s="110" t="s">
        <v>263</v>
      </c>
      <c r="B1611" s="110"/>
      <c r="C1611" s="147" t="s">
        <v>300</v>
      </c>
      <c r="D1611" s="176" t="s">
        <v>271</v>
      </c>
      <c r="E1611" s="6" t="s">
        <v>514</v>
      </c>
      <c r="F1611" s="8">
        <v>0</v>
      </c>
      <c r="G1611" s="8">
        <v>32.560741252339866</v>
      </c>
      <c r="H1611" s="8">
        <v>121.51834068583629</v>
      </c>
      <c r="I1611" s="8">
        <v>243.03668137167256</v>
      </c>
      <c r="J1611" s="8">
        <v>364.55502205750889</v>
      </c>
      <c r="K1611" s="8">
        <v>453.51262149100546</v>
      </c>
      <c r="L1611" s="8">
        <v>486.07336274334529</v>
      </c>
      <c r="M1611" s="138" t="str">
        <f t="shared" si="25"/>
        <v>Indicateurs agro-environnementaux--Surfaces de nouvelles cultures pérennes-kha-S2</v>
      </c>
      <c r="N1611">
        <f>MATCH(M1611,'[1]Données Agriculture'!$M:$M,FALSE)</f>
        <v>2042</v>
      </c>
      <c r="O1611" s="140"/>
      <c r="P1611" s="109"/>
      <c r="Q1611" s="109"/>
      <c r="R1611" s="109"/>
      <c r="S1611" s="109"/>
      <c r="T1611" s="109"/>
      <c r="U1611" s="109"/>
      <c r="V1611" s="109"/>
      <c r="W1611" s="109"/>
      <c r="X1611" s="109"/>
      <c r="Y1611" s="109"/>
      <c r="Z1611" s="109"/>
    </row>
    <row r="1612" spans="1:26" ht="14.25" hidden="1">
      <c r="A1612" s="110" t="s">
        <v>263</v>
      </c>
      <c r="B1612" s="110"/>
      <c r="C1612" s="147" t="s">
        <v>299</v>
      </c>
      <c r="D1612" s="176" t="s">
        <v>271</v>
      </c>
      <c r="E1612" s="6" t="s">
        <v>514</v>
      </c>
      <c r="F1612" s="8">
        <v>0</v>
      </c>
      <c r="G1612" s="8">
        <v>90.251009287413154</v>
      </c>
      <c r="H1612" s="8">
        <v>336.8213520949966</v>
      </c>
      <c r="I1612" s="8">
        <v>673.64270418999308</v>
      </c>
      <c r="J1612" s="8">
        <v>1010.4640562849899</v>
      </c>
      <c r="K1612" s="8">
        <v>1257.0343990925735</v>
      </c>
      <c r="L1612" s="8">
        <v>1347.2854083799866</v>
      </c>
      <c r="M1612" s="138" t="str">
        <f t="shared" si="25"/>
        <v>Indicateurs agro-environnementaux--Surfaces de nouvelles forêts-kha-S2</v>
      </c>
      <c r="N1612">
        <f>MATCH(M1612,'[1]Données Agriculture'!$M:$M,FALSE)</f>
        <v>2047</v>
      </c>
      <c r="O1612" s="140"/>
    </row>
    <row r="1613" spans="1:26" ht="14.25" hidden="1">
      <c r="A1613" s="110" t="s">
        <v>263</v>
      </c>
      <c r="B1613" s="110"/>
      <c r="C1613" s="147" t="s">
        <v>297</v>
      </c>
      <c r="D1613" s="176" t="s">
        <v>271</v>
      </c>
      <c r="E1613" s="6" t="s">
        <v>514</v>
      </c>
      <c r="F1613" s="8">
        <v>0</v>
      </c>
      <c r="G1613" s="8">
        <v>39.541753107148338</v>
      </c>
      <c r="H1613" s="8">
        <v>142.8788839109055</v>
      </c>
      <c r="I1613" s="8">
        <v>272.93639625362192</v>
      </c>
      <c r="J1613" s="8">
        <v>390.17253702814946</v>
      </c>
      <c r="K1613" s="8">
        <v>467.86692469552867</v>
      </c>
      <c r="L1613" s="8">
        <v>494.58730623448798</v>
      </c>
      <c r="M1613" s="138" t="str">
        <f t="shared" si="25"/>
        <v>Indicateurs agro-environnementaux--Surfaces de prairies avec agroforesterie et de prés-vergers-kha-S2</v>
      </c>
      <c r="N1613">
        <f>MATCH(M1613,'[1]Données Agriculture'!$M:$M,FALSE)</f>
        <v>2054</v>
      </c>
      <c r="O1613" s="140"/>
      <c r="P1613" s="66"/>
    </row>
    <row r="1614" spans="1:26" ht="14.25" hidden="1">
      <c r="A1614" s="110" t="s">
        <v>263</v>
      </c>
      <c r="B1614" s="110"/>
      <c r="C1614" s="147" t="s">
        <v>295</v>
      </c>
      <c r="D1614" s="176" t="s">
        <v>271</v>
      </c>
      <c r="E1614" s="6" t="s">
        <v>514</v>
      </c>
      <c r="F1614" s="8">
        <v>0</v>
      </c>
      <c r="G1614" s="8">
        <v>150.52497522486925</v>
      </c>
      <c r="H1614" s="8">
        <v>543.9020470986153</v>
      </c>
      <c r="I1614" s="8">
        <v>1038.9965303944612</v>
      </c>
      <c r="J1614" s="8">
        <v>1485.2834498875382</v>
      </c>
      <c r="K1614" s="8">
        <v>1781.045394155746</v>
      </c>
      <c r="L1614" s="8">
        <v>1882.7628055778459</v>
      </c>
      <c r="M1614" s="138" t="str">
        <f t="shared" si="25"/>
        <v>Indicateurs agro-environnementaux--Surfaces de prairies avec IAE (type haies - 60 ml/ha de SAU)-kha-S2</v>
      </c>
      <c r="N1614">
        <f>MATCH(M1614,'[1]Données Agriculture'!$M:$M,FALSE)</f>
        <v>2059</v>
      </c>
      <c r="O1614" s="140"/>
    </row>
    <row r="1615" spans="1:26" ht="14.25" hidden="1">
      <c r="A1615" s="110" t="s">
        <v>263</v>
      </c>
      <c r="B1615" s="110"/>
      <c r="C1615" s="147" t="s">
        <v>296</v>
      </c>
      <c r="D1615" s="176" t="s">
        <v>271</v>
      </c>
      <c r="E1615" s="6" t="s">
        <v>514</v>
      </c>
      <c r="F1615" s="8">
        <v>1748.6333200000001</v>
      </c>
      <c r="G1615" s="8">
        <v>1699.5662904483213</v>
      </c>
      <c r="H1615" s="8">
        <v>1568.9482127844676</v>
      </c>
      <c r="I1615" s="8">
        <v>1398.649175531006</v>
      </c>
      <c r="J1615" s="8">
        <v>1237.7362082396153</v>
      </c>
      <c r="K1615" s="8">
        <v>1125.8902704999034</v>
      </c>
      <c r="L1615" s="8">
        <v>1086.2093109102957</v>
      </c>
      <c r="M1615" s="138" t="str">
        <f t="shared" si="25"/>
        <v>Indicateurs agro-environnementaux--Surfaces de prairies en région de bocage (type haies - 150 ml/ha de SAU)-kha-S2</v>
      </c>
      <c r="N1615">
        <f>MATCH(M1615,'[1]Données Agriculture'!$M:$M,FALSE)</f>
        <v>2064</v>
      </c>
      <c r="O1615" s="140"/>
      <c r="P1615" s="109"/>
    </row>
    <row r="1616" spans="1:26" ht="14.25" hidden="1">
      <c r="A1616" s="110" t="s">
        <v>263</v>
      </c>
      <c r="B1616" s="110"/>
      <c r="C1616" s="147" t="s">
        <v>294</v>
      </c>
      <c r="D1616" s="176" t="s">
        <v>271</v>
      </c>
      <c r="E1616" s="6" t="s">
        <v>514</v>
      </c>
      <c r="F1616" s="8">
        <v>0</v>
      </c>
      <c r="G1616" s="8">
        <v>153.05076384945568</v>
      </c>
      <c r="H1616" s="8">
        <v>569.92202290750731</v>
      </c>
      <c r="I1616" s="8">
        <v>1136.3710521300291</v>
      </c>
      <c r="J1616" s="8">
        <v>1699.3470876675665</v>
      </c>
      <c r="K1616" s="8">
        <v>2109.2723593556484</v>
      </c>
      <c r="L1616" s="8">
        <v>2258.8501295201186</v>
      </c>
      <c r="M1616" s="138" t="str">
        <f t="shared" si="25"/>
        <v>Indicateurs agro-environnementaux--Surfaces de terres arables avec agroforesterie (75 arbres / ha)-kha-S2</v>
      </c>
      <c r="N1616">
        <f>MATCH(M1616,'[1]Données Agriculture'!$M:$M,FALSE)</f>
        <v>2069</v>
      </c>
      <c r="O1616" s="140"/>
    </row>
    <row r="1617" spans="1:26" ht="14.25" hidden="1">
      <c r="A1617" s="110" t="s">
        <v>263</v>
      </c>
      <c r="B1617" s="110"/>
      <c r="C1617" s="147" t="s">
        <v>290</v>
      </c>
      <c r="D1617" s="176" t="s">
        <v>271</v>
      </c>
      <c r="E1617" s="6" t="s">
        <v>514</v>
      </c>
      <c r="F1617" s="8">
        <v>1892.3868239999995</v>
      </c>
      <c r="G1617" s="8">
        <v>2819.7063521568998</v>
      </c>
      <c r="H1617" s="8">
        <v>5345.4755252014475</v>
      </c>
      <c r="I1617" s="8">
        <v>8777.4867474871207</v>
      </c>
      <c r="J1617" s="8">
        <v>12188.420490857028</v>
      </c>
      <c r="K1617" s="8">
        <v>14672.034706070033</v>
      </c>
      <c r="L1617" s="8">
        <v>15578.276755311161</v>
      </c>
      <c r="M1617" s="138" t="str">
        <f t="shared" si="25"/>
        <v>Indicateurs agro-environnementaux--Surfaces de terres arables avec couverts-kha-S2</v>
      </c>
      <c r="N1617">
        <f>MATCH(M1617,'[1]Données Agriculture'!$M:$M,FALSE)</f>
        <v>2074</v>
      </c>
      <c r="O1617" s="140"/>
    </row>
    <row r="1618" spans="1:26" ht="14.25" hidden="1">
      <c r="A1618" s="110" t="s">
        <v>263</v>
      </c>
      <c r="B1618" s="110"/>
      <c r="C1618" s="147" t="s">
        <v>293</v>
      </c>
      <c r="D1618" s="176" t="s">
        <v>271</v>
      </c>
      <c r="E1618" s="6" t="s">
        <v>514</v>
      </c>
      <c r="F1618" s="8">
        <v>3181.2266800000002</v>
      </c>
      <c r="G1618" s="8">
        <v>2965.709039041762</v>
      </c>
      <c r="H1618" s="8">
        <v>2378.6724270100417</v>
      </c>
      <c r="I1618" s="8">
        <v>1580.9498960133894</v>
      </c>
      <c r="J1618" s="8">
        <v>788.05908701004216</v>
      </c>
      <c r="K1618" s="8">
        <v>210.6859189649324</v>
      </c>
      <c r="L1618" s="8">
        <v>0</v>
      </c>
      <c r="M1618" s="138" t="str">
        <f t="shared" si="25"/>
        <v>Indicateurs agro-environnementaux--Surfaces de terres arables avec IAE (type haies - 200 ml/ha de SAU)-kha-S2</v>
      </c>
      <c r="N1618">
        <f>MATCH(M1618,'[1]Données Agriculture'!$M:$M,FALSE)</f>
        <v>2081</v>
      </c>
      <c r="O1618" s="140"/>
      <c r="P1618" s="66"/>
      <c r="Q1618" s="66"/>
      <c r="R1618" s="66"/>
      <c r="S1618" s="66"/>
      <c r="T1618" s="66"/>
      <c r="U1618" s="66"/>
      <c r="V1618" s="66"/>
      <c r="W1618" s="66"/>
      <c r="X1618" s="66"/>
      <c r="Y1618" s="66"/>
      <c r="Z1618" s="66"/>
    </row>
    <row r="1619" spans="1:26" ht="14.25" hidden="1">
      <c r="A1619" s="110" t="s">
        <v>263</v>
      </c>
      <c r="B1619" s="110"/>
      <c r="C1619" s="147" t="s">
        <v>292</v>
      </c>
      <c r="D1619" s="176" t="s">
        <v>271</v>
      </c>
      <c r="E1619" s="6" t="s">
        <v>514</v>
      </c>
      <c r="F1619" s="8">
        <v>0</v>
      </c>
      <c r="G1619" s="8">
        <v>416.08697316865806</v>
      </c>
      <c r="H1619" s="8">
        <v>1549.401802966478</v>
      </c>
      <c r="I1619" s="8">
        <v>3089.3618534459138</v>
      </c>
      <c r="J1619" s="8">
        <v>4619.8801514383076</v>
      </c>
      <c r="K1619" s="8">
        <v>5734.3114762620444</v>
      </c>
      <c r="L1619" s="8">
        <v>6140.9566969436592</v>
      </c>
      <c r="M1619" s="138" t="str">
        <f t="shared" si="25"/>
        <v>Indicateurs agro-environnementaux--Surfaces de terres arables avec IAE (type haies - 60 ml/ha de SAU)-kha-S2</v>
      </c>
      <c r="N1619">
        <f>MATCH(M1619,'[1]Données Agriculture'!$M:$M,FALSE)</f>
        <v>2082</v>
      </c>
      <c r="O1619" s="140"/>
    </row>
    <row r="1620" spans="1:26" ht="14.25" hidden="1">
      <c r="A1620" s="110" t="s">
        <v>263</v>
      </c>
      <c r="B1620" s="110"/>
      <c r="C1620" s="147" t="s">
        <v>291</v>
      </c>
      <c r="D1620" s="176" t="s">
        <v>271</v>
      </c>
      <c r="E1620" s="6" t="s">
        <v>514</v>
      </c>
      <c r="F1620" s="8">
        <v>630.7956079999999</v>
      </c>
      <c r="G1620" s="8">
        <v>1115.8225356033984</v>
      </c>
      <c r="H1620" s="8">
        <v>2436.9079600183068</v>
      </c>
      <c r="I1620" s="8">
        <v>4232.0025389670045</v>
      </c>
      <c r="J1620" s="8">
        <v>6016.0793448460972</v>
      </c>
      <c r="K1620" s="8">
        <v>7315.1292231217903</v>
      </c>
      <c r="L1620" s="8">
        <v>7789.1383776555804</v>
      </c>
      <c r="M1620" s="138" t="str">
        <f t="shared" si="25"/>
        <v>Indicateurs agro-environnementaux--Surfaces de terres arables en semis direct-kha-S2</v>
      </c>
      <c r="N1620">
        <f>MATCH(M1620,'[1]Données Agriculture'!$M:$M,FALSE)</f>
        <v>2088</v>
      </c>
      <c r="O1620" s="140"/>
      <c r="P1620" s="66"/>
      <c r="Q1620" s="66"/>
      <c r="R1620" s="66"/>
      <c r="S1620" s="66"/>
      <c r="T1620" s="66"/>
      <c r="U1620" s="66"/>
      <c r="V1620" s="66"/>
      <c r="W1620" s="66"/>
      <c r="X1620" s="66"/>
      <c r="Y1620" s="66"/>
      <c r="Z1620" s="66"/>
    </row>
    <row r="1621" spans="1:26" ht="14.25" hidden="1">
      <c r="A1621" s="110" t="s">
        <v>263</v>
      </c>
      <c r="B1621" s="110"/>
      <c r="C1621" s="147" t="s">
        <v>298</v>
      </c>
      <c r="D1621" s="176" t="s">
        <v>271</v>
      </c>
      <c r="E1621" s="6" t="s">
        <v>514</v>
      </c>
      <c r="F1621" s="8">
        <v>0</v>
      </c>
      <c r="G1621" s="8">
        <v>52.545399364510253</v>
      </c>
      <c r="H1621" s="8">
        <v>188.49511482788159</v>
      </c>
      <c r="I1621" s="8">
        <v>356.2075593115265</v>
      </c>
      <c r="J1621" s="8">
        <v>503.1373334509347</v>
      </c>
      <c r="K1621" s="8">
        <v>597.52170822583264</v>
      </c>
      <c r="L1621" s="8">
        <v>629.28443724610611</v>
      </c>
      <c r="M1621" s="138" t="str">
        <f t="shared" si="25"/>
        <v>Indicateurs agro-environnementaux--Surfaces de vignes et vergers avec enherbement-kha-S2</v>
      </c>
      <c r="N1621">
        <f>MATCH(M1621,'[1]Données Agriculture'!$M:$M,FALSE)</f>
        <v>2094</v>
      </c>
      <c r="O1621" s="140"/>
    </row>
    <row r="1622" spans="1:26" ht="14.25" hidden="1">
      <c r="A1622" s="110" t="s">
        <v>309</v>
      </c>
      <c r="B1622" s="110" t="s">
        <v>308</v>
      </c>
      <c r="C1622" s="147" t="s">
        <v>326</v>
      </c>
      <c r="D1622" s="175" t="s">
        <v>180</v>
      </c>
      <c r="E1622" s="6" t="s">
        <v>514</v>
      </c>
      <c r="F1622" s="8">
        <v>35</v>
      </c>
      <c r="G1622" s="8">
        <v>37.224135026420271</v>
      </c>
      <c r="H1622" s="8">
        <v>43.300584921494</v>
      </c>
      <c r="I1622" s="8">
        <v>51.601169842988007</v>
      </c>
      <c r="J1622" s="8">
        <v>59.901754764482007</v>
      </c>
      <c r="K1622" s="8">
        <v>65.978204659555743</v>
      </c>
      <c r="L1622" s="8">
        <v>68.202339685976014</v>
      </c>
      <c r="M1622" s="138" t="str">
        <f t="shared" si="25"/>
        <v>Production agricole-Productions-Aquaculture-kt-S2</v>
      </c>
      <c r="N1622">
        <f>MATCH(M1622,'[1]Données Agriculture'!$M:$M,FALSE)</f>
        <v>2104</v>
      </c>
      <c r="O1622" s="140"/>
      <c r="P1622" s="109"/>
    </row>
    <row r="1623" spans="1:26" ht="14.25" hidden="1">
      <c r="A1623" s="110" t="s">
        <v>309</v>
      </c>
      <c r="B1623" s="110" t="s">
        <v>308</v>
      </c>
      <c r="C1623" s="147" t="s">
        <v>329</v>
      </c>
      <c r="D1623" s="175" t="s">
        <v>180</v>
      </c>
      <c r="E1623" s="6" t="s">
        <v>514</v>
      </c>
      <c r="F1623" s="8">
        <v>5.3999999999999999E-2</v>
      </c>
      <c r="G1623" s="8">
        <v>3.5748010409078956</v>
      </c>
      <c r="H1623" s="8">
        <v>13.193808368009657</v>
      </c>
      <c r="I1623" s="8">
        <v>26.333616736019312</v>
      </c>
      <c r="J1623" s="8">
        <v>39.473425104028983</v>
      </c>
      <c r="K1623" s="8">
        <v>49.092432431130753</v>
      </c>
      <c r="L1623" s="8">
        <v>52.613233472038644</v>
      </c>
      <c r="M1623" s="138" t="str">
        <f t="shared" si="25"/>
        <v>Production agricole-Productions-Autres protéines alternatives-kt-S2</v>
      </c>
      <c r="N1623">
        <f>MATCH(M1623,'[1]Données Agriculture'!$M:$M,FALSE)</f>
        <v>2109</v>
      </c>
      <c r="O1623" s="140"/>
    </row>
    <row r="1624" spans="1:26" ht="14.25" hidden="1">
      <c r="A1624" s="110" t="s">
        <v>309</v>
      </c>
      <c r="B1624" s="110" t="s">
        <v>308</v>
      </c>
      <c r="C1624" s="147" t="s">
        <v>314</v>
      </c>
      <c r="D1624" s="175" t="s">
        <v>180</v>
      </c>
      <c r="E1624" s="6" t="s">
        <v>514</v>
      </c>
      <c r="F1624" s="8">
        <v>33929.813877032997</v>
      </c>
      <c r="G1624" s="8">
        <v>32961.445625269887</v>
      </c>
      <c r="H1624" s="8">
        <v>30387.230913801108</v>
      </c>
      <c r="I1624" s="8">
        <v>27039.76160127842</v>
      </c>
      <c r="J1624" s="8">
        <v>23887.405939464945</v>
      </c>
      <c r="K1624" s="8">
        <v>21703.418529414568</v>
      </c>
      <c r="L1624" s="8">
        <v>20930.163928360667</v>
      </c>
      <c r="M1624" s="138" t="str">
        <f t="shared" si="25"/>
        <v>Production agricole-Productions-Betteraves à Sucre-kt-S2</v>
      </c>
      <c r="N1624">
        <f>MATCH(M1624,'[1]Données Agriculture'!$M:$M,FALSE)</f>
        <v>2114</v>
      </c>
      <c r="O1624" s="140"/>
    </row>
    <row r="1625" spans="1:26" ht="14.25" hidden="1">
      <c r="A1625" s="110" t="s">
        <v>309</v>
      </c>
      <c r="B1625" s="110" t="s">
        <v>308</v>
      </c>
      <c r="C1625" s="147" t="s">
        <v>311</v>
      </c>
      <c r="D1625" s="175" t="s">
        <v>180</v>
      </c>
      <c r="E1625" s="6" t="s">
        <v>514</v>
      </c>
      <c r="F1625" s="8">
        <v>35847.635457340053</v>
      </c>
      <c r="G1625" s="8">
        <v>35095.732895557463</v>
      </c>
      <c r="H1625" s="8">
        <v>33053.62471010493</v>
      </c>
      <c r="I1625" s="8">
        <v>30292.747771488823</v>
      </c>
      <c r="J1625" s="8">
        <v>27565.004641491734</v>
      </c>
      <c r="K1625" s="8">
        <v>25589.164073277236</v>
      </c>
      <c r="L1625" s="8">
        <v>24870.395320113665</v>
      </c>
      <c r="M1625" s="138" t="str">
        <f t="shared" si="25"/>
        <v>Production agricole-Productions-Blé-kt-S2</v>
      </c>
      <c r="N1625">
        <f>MATCH(M1625,'[1]Données Agriculture'!$M:$M,FALSE)</f>
        <v>2119</v>
      </c>
      <c r="O1625" s="140"/>
    </row>
    <row r="1626" spans="1:26" ht="14.25" hidden="1">
      <c r="A1626" s="110" t="s">
        <v>309</v>
      </c>
      <c r="B1626" s="110" t="s">
        <v>308</v>
      </c>
      <c r="C1626" s="147" t="s">
        <v>321</v>
      </c>
      <c r="D1626" s="175" t="s">
        <v>180</v>
      </c>
      <c r="E1626" s="6" t="s">
        <v>514</v>
      </c>
      <c r="F1626" s="8">
        <v>8601.9815235248043</v>
      </c>
      <c r="G1626" s="8">
        <v>8360.7637916084423</v>
      </c>
      <c r="H1626" s="8">
        <v>7697.6197102714286</v>
      </c>
      <c r="I1626" s="8">
        <v>6849.7288485220361</v>
      </c>
      <c r="J1626" s="8">
        <v>6071.5466184433135</v>
      </c>
      <c r="K1626" s="8">
        <v>5543.1138865251723</v>
      </c>
      <c r="L1626" s="8">
        <v>5355.797078605593</v>
      </c>
      <c r="M1626" s="138" t="str">
        <f t="shared" si="25"/>
        <v>Production agricole-Productions-Boissons Alcooliques-kt-S2</v>
      </c>
      <c r="N1626">
        <f>MATCH(M1626,'[1]Données Agriculture'!$M:$M,FALSE)</f>
        <v>2124</v>
      </c>
      <c r="O1626" s="140"/>
    </row>
    <row r="1627" spans="1:26" ht="14.25" hidden="1">
      <c r="A1627" s="110" t="s">
        <v>309</v>
      </c>
      <c r="B1627" s="110" t="s">
        <v>308</v>
      </c>
      <c r="C1627" s="147" t="s">
        <v>310</v>
      </c>
      <c r="D1627" s="175" t="s">
        <v>180</v>
      </c>
      <c r="E1627" s="6" t="s">
        <v>514</v>
      </c>
      <c r="F1627" s="8">
        <v>63586.110571688143</v>
      </c>
      <c r="G1627" s="8">
        <v>62125.570312540978</v>
      </c>
      <c r="H1627" s="8">
        <v>58163.871563090477</v>
      </c>
      <c r="I1627" s="8">
        <v>52819.691193986029</v>
      </c>
      <c r="J1627" s="8">
        <v>47553.569464374799</v>
      </c>
      <c r="K1627" s="8">
        <v>43747.987993910741</v>
      </c>
      <c r="L1627" s="8">
        <v>42365.506374256802</v>
      </c>
      <c r="M1627" s="138" t="str">
        <f t="shared" si="25"/>
        <v>Production agricole-Productions-Cèrèales - Excl Bière-kt-S2</v>
      </c>
      <c r="N1627">
        <f>MATCH(M1627,'[1]Données Agriculture'!$M:$M,FALSE)</f>
        <v>2129</v>
      </c>
      <c r="O1627" s="140"/>
      <c r="P1627" s="109"/>
      <c r="Q1627" s="109"/>
      <c r="R1627" s="109"/>
      <c r="S1627" s="109"/>
      <c r="T1627" s="109"/>
      <c r="U1627" s="109"/>
      <c r="V1627" s="109"/>
      <c r="W1627" s="109"/>
      <c r="X1627" s="109"/>
      <c r="Y1627" s="109"/>
      <c r="Z1627" s="109"/>
    </row>
    <row r="1628" spans="1:26" ht="14.25" hidden="1">
      <c r="A1628" s="110" t="s">
        <v>309</v>
      </c>
      <c r="B1628" s="110" t="s">
        <v>308</v>
      </c>
      <c r="C1628" s="147" t="s">
        <v>34</v>
      </c>
      <c r="D1628" s="175" t="s">
        <v>180</v>
      </c>
      <c r="E1628" s="6" t="s">
        <v>514</v>
      </c>
      <c r="F1628" s="8">
        <v>2354.0466461375918</v>
      </c>
      <c r="G1628" s="8">
        <v>2515.3881941477916</v>
      </c>
      <c r="H1628" s="8">
        <v>2940.0757057386618</v>
      </c>
      <c r="I1628" s="8">
        <v>3482.102915254226</v>
      </c>
      <c r="J1628" s="8">
        <v>3980.1282746842853</v>
      </c>
      <c r="K1628" s="8">
        <v>4316.8120861041461</v>
      </c>
      <c r="L1628" s="8">
        <v>4434.1517840288407</v>
      </c>
      <c r="M1628" s="138" t="str">
        <f t="shared" si="25"/>
        <v>Production agricole-Productions-Fruits-kt-S2</v>
      </c>
      <c r="N1628">
        <f>MATCH(M1628,'[1]Données Agriculture'!$M:$M,FALSE)</f>
        <v>2134</v>
      </c>
      <c r="O1628" s="140"/>
    </row>
    <row r="1629" spans="1:26" ht="14.25" hidden="1">
      <c r="A1629" s="110" t="s">
        <v>309</v>
      </c>
      <c r="B1629" s="110" t="s">
        <v>308</v>
      </c>
      <c r="C1629" s="147" t="s">
        <v>318</v>
      </c>
      <c r="D1629" s="175" t="s">
        <v>180</v>
      </c>
      <c r="E1629" s="6" t="s">
        <v>514</v>
      </c>
      <c r="F1629" s="8">
        <v>3934.0091791483783</v>
      </c>
      <c r="G1629" s="8">
        <v>3888.1721373896144</v>
      </c>
      <c r="H1629" s="8">
        <v>3759.7852131812629</v>
      </c>
      <c r="I1629" s="8">
        <v>3576.9339846741645</v>
      </c>
      <c r="J1629" s="8">
        <v>3385.4554936270815</v>
      </c>
      <c r="K1629" s="8">
        <v>3239.8140443387629</v>
      </c>
      <c r="L1629" s="8">
        <v>3185.3497400400151</v>
      </c>
      <c r="M1629" s="138" t="str">
        <f t="shared" si="25"/>
        <v>Production agricole-Productions-Graines Colza/Moutarde-kt-S2</v>
      </c>
      <c r="N1629">
        <f>MATCH(M1629,'[1]Données Agriculture'!$M:$M,FALSE)</f>
        <v>2139</v>
      </c>
      <c r="O1629" s="140"/>
      <c r="P1629" s="109"/>
    </row>
    <row r="1630" spans="1:26" ht="14.25" hidden="1">
      <c r="A1630" s="110" t="s">
        <v>309</v>
      </c>
      <c r="B1630" s="110" t="s">
        <v>308</v>
      </c>
      <c r="C1630" s="147" t="s">
        <v>317</v>
      </c>
      <c r="D1630" s="175" t="s">
        <v>180</v>
      </c>
      <c r="E1630" s="6" t="s">
        <v>514</v>
      </c>
      <c r="F1630" s="8">
        <v>1576.7277886466118</v>
      </c>
      <c r="G1630" s="8">
        <v>1578.9357231231368</v>
      </c>
      <c r="H1630" s="8">
        <v>1584.7059815369153</v>
      </c>
      <c r="I1630" s="8">
        <v>1591.9685662941147</v>
      </c>
      <c r="J1630" s="8">
        <v>1598.5155429182089</v>
      </c>
      <c r="K1630" s="8">
        <v>1602.8545850657783</v>
      </c>
      <c r="L1630" s="8">
        <v>1604.3469114091988</v>
      </c>
      <c r="M1630" s="138" t="str">
        <f t="shared" si="25"/>
        <v>Production agricole-Productions-Graines de Tournesol-kt-S2</v>
      </c>
      <c r="N1630">
        <f>MATCH(M1630,'[1]Données Agriculture'!$M:$M,FALSE)</f>
        <v>2144</v>
      </c>
      <c r="O1630" s="140"/>
    </row>
    <row r="1631" spans="1:26" ht="14.25" hidden="1">
      <c r="A1631" s="110" t="s">
        <v>309</v>
      </c>
      <c r="B1631" s="110" t="s">
        <v>308</v>
      </c>
      <c r="C1631" s="147" t="s">
        <v>319</v>
      </c>
      <c r="D1631" s="175" t="s">
        <v>180</v>
      </c>
      <c r="E1631" s="6" t="s">
        <v>514</v>
      </c>
      <c r="F1631" s="8">
        <v>2588.2330367995278</v>
      </c>
      <c r="G1631" s="8">
        <v>2570.8524416635405</v>
      </c>
      <c r="H1631" s="8">
        <v>2517.7767694824411</v>
      </c>
      <c r="I1631" s="8">
        <v>2434.4481039344819</v>
      </c>
      <c r="J1631" s="8">
        <v>2340.1271073124981</v>
      </c>
      <c r="K1631" s="8">
        <v>2264.9728990239673</v>
      </c>
      <c r="L1631" s="8">
        <v>2236.2589371094682</v>
      </c>
      <c r="M1631" s="138" t="str">
        <f t="shared" si="25"/>
        <v>Production agricole-Productions-Huiles-kt-S2</v>
      </c>
      <c r="N1631">
        <f>MATCH(M1631,'[1]Données Agriculture'!$M:$M,FALSE)</f>
        <v>2149</v>
      </c>
      <c r="O1631" s="140"/>
      <c r="P1631" s="109"/>
    </row>
    <row r="1632" spans="1:26" ht="14.25" hidden="1">
      <c r="A1632" s="110" t="s">
        <v>309</v>
      </c>
      <c r="B1632" s="110" t="s">
        <v>308</v>
      </c>
      <c r="C1632" s="147" t="s">
        <v>327</v>
      </c>
      <c r="D1632" s="175" t="s">
        <v>180</v>
      </c>
      <c r="E1632" s="6" t="s">
        <v>514</v>
      </c>
      <c r="F1632" s="8">
        <v>0.13500000000000001</v>
      </c>
      <c r="G1632" s="8">
        <v>8.9370026022697395</v>
      </c>
      <c r="H1632" s="8">
        <v>32.984520920024146</v>
      </c>
      <c r="I1632" s="8">
        <v>65.834041840048286</v>
      </c>
      <c r="J1632" s="8">
        <v>98.683562760072448</v>
      </c>
      <c r="K1632" s="8">
        <v>122.73108107782687</v>
      </c>
      <c r="L1632" s="8">
        <v>131.53308368009661</v>
      </c>
      <c r="M1632" s="138" t="str">
        <f t="shared" si="25"/>
        <v>Production agricole-Productions-Insectes-kt-S2</v>
      </c>
      <c r="N1632">
        <f>MATCH(M1632,'[1]Données Agriculture'!$M:$M,FALSE)</f>
        <v>2154</v>
      </c>
      <c r="O1632" s="140"/>
    </row>
    <row r="1633" spans="1:26" ht="14.25" hidden="1">
      <c r="A1633" s="110" t="s">
        <v>309</v>
      </c>
      <c r="B1633" s="110" t="s">
        <v>308</v>
      </c>
      <c r="C1633" s="147" t="s">
        <v>324</v>
      </c>
      <c r="D1633" s="175" t="s">
        <v>180</v>
      </c>
      <c r="E1633" s="6" t="s">
        <v>514</v>
      </c>
      <c r="F1633" s="8">
        <v>25218.1519706</v>
      </c>
      <c r="G1633" s="8">
        <v>24630.086268365882</v>
      </c>
      <c r="H1633" s="8">
        <v>23064.414291408179</v>
      </c>
      <c r="I1633" s="8">
        <v>21011.792399727408</v>
      </c>
      <c r="J1633" s="8">
        <v>19057.421116874222</v>
      </c>
      <c r="K1633" s="8">
        <v>17688.466634756893</v>
      </c>
      <c r="L1633" s="8">
        <v>17199.367289299997</v>
      </c>
      <c r="M1633" s="138" t="str">
        <f t="shared" si="25"/>
        <v>Production agricole-Productions-Lait - Excl Beurre-kt-S2</v>
      </c>
      <c r="N1633">
        <f>MATCH(M1633,'[1]Données Agriculture'!$M:$M,FALSE)</f>
        <v>2159</v>
      </c>
      <c r="O1633" s="140"/>
    </row>
    <row r="1634" spans="1:26" ht="14.25" hidden="1">
      <c r="A1634" s="110" t="s">
        <v>309</v>
      </c>
      <c r="B1634" s="110" t="s">
        <v>308</v>
      </c>
      <c r="C1634" s="147" t="s">
        <v>33</v>
      </c>
      <c r="D1634" s="175" t="s">
        <v>180</v>
      </c>
      <c r="E1634" s="6" t="s">
        <v>514</v>
      </c>
      <c r="F1634" s="8">
        <v>4597.5698598741201</v>
      </c>
      <c r="G1634" s="8">
        <v>4789.8841693284512</v>
      </c>
      <c r="H1634" s="8">
        <v>5315.2966337802045</v>
      </c>
      <c r="I1634" s="8">
        <v>6033.0234076862862</v>
      </c>
      <c r="J1634" s="8">
        <v>6750.7501815923679</v>
      </c>
      <c r="K1634" s="8">
        <v>7276.1626460441203</v>
      </c>
      <c r="L1634" s="8">
        <v>7468.4769554984514</v>
      </c>
      <c r="M1634" s="138" t="str">
        <f t="shared" si="25"/>
        <v>Production agricole-Productions-Légumes-kt-S2</v>
      </c>
      <c r="N1634">
        <f>MATCH(M1634,'[1]Données Agriculture'!$M:$M,FALSE)</f>
        <v>2164</v>
      </c>
      <c r="O1634" s="140"/>
      <c r="P1634" s="66"/>
      <c r="Q1634" s="66"/>
      <c r="R1634" s="66"/>
      <c r="S1634" s="66"/>
      <c r="T1634" s="66"/>
      <c r="U1634" s="66"/>
      <c r="V1634" s="66"/>
      <c r="W1634" s="66"/>
      <c r="X1634" s="66"/>
      <c r="Y1634" s="66"/>
      <c r="Z1634" s="66"/>
    </row>
    <row r="1635" spans="1:26" ht="14.25" hidden="1">
      <c r="A1635" s="110" t="s">
        <v>309</v>
      </c>
      <c r="B1635" s="110" t="s">
        <v>308</v>
      </c>
      <c r="C1635" s="147" t="s">
        <v>313</v>
      </c>
      <c r="D1635" s="175" t="s">
        <v>180</v>
      </c>
      <c r="E1635" s="6" t="s">
        <v>514</v>
      </c>
      <c r="F1635" s="8">
        <v>13308.145008337322</v>
      </c>
      <c r="G1635" s="8">
        <v>12931.540387918703</v>
      </c>
      <c r="H1635" s="8">
        <v>11913.683224479384</v>
      </c>
      <c r="I1635" s="8">
        <v>10549.399110792241</v>
      </c>
      <c r="J1635" s="8">
        <v>9215.2926672758949</v>
      </c>
      <c r="K1635" s="8">
        <v>8257.7908441781692</v>
      </c>
      <c r="L1635" s="8">
        <v>7911.3638939303482</v>
      </c>
      <c r="M1635" s="138" t="str">
        <f t="shared" si="25"/>
        <v>Production agricole-Productions-Maïs-kt-S2</v>
      </c>
      <c r="N1635">
        <f>MATCH(M1635,'[1]Données Agriculture'!$M:$M,FALSE)</f>
        <v>2169</v>
      </c>
      <c r="O1635" s="140"/>
    </row>
    <row r="1636" spans="1:26" ht="14.25" hidden="1">
      <c r="A1636" s="110" t="s">
        <v>309</v>
      </c>
      <c r="B1636" s="110" t="s">
        <v>308</v>
      </c>
      <c r="C1636" s="147" t="s">
        <v>323</v>
      </c>
      <c r="D1636" s="175" t="s">
        <v>180</v>
      </c>
      <c r="E1636" s="6" t="s">
        <v>514</v>
      </c>
      <c r="F1636" s="8">
        <v>1122.2490746273336</v>
      </c>
      <c r="G1636" s="8">
        <v>1127.8833343481253</v>
      </c>
      <c r="H1636" s="8">
        <v>1142.0091916224249</v>
      </c>
      <c r="I1636" s="8">
        <v>1158.3071813092999</v>
      </c>
      <c r="J1636" s="8">
        <v>1171.1430436879584</v>
      </c>
      <c r="K1636" s="8">
        <v>1178.3446463458245</v>
      </c>
      <c r="L1636" s="8">
        <v>1180.5167787584001</v>
      </c>
      <c r="M1636" s="138" t="str">
        <f t="shared" si="25"/>
        <v>Production agricole-Productions-Oeufs-kt-S2</v>
      </c>
      <c r="N1636">
        <f>MATCH(M1636,'[1]Données Agriculture'!$M:$M,FALSE)</f>
        <v>2174</v>
      </c>
      <c r="O1636" s="140"/>
      <c r="P1636" s="109"/>
      <c r="Q1636" s="109"/>
      <c r="R1636" s="109"/>
      <c r="S1636" s="109"/>
      <c r="T1636" s="109"/>
      <c r="U1636" s="109"/>
      <c r="V1636" s="109"/>
      <c r="W1636" s="109"/>
      <c r="X1636" s="109"/>
      <c r="Y1636" s="109"/>
      <c r="Z1636" s="109"/>
    </row>
    <row r="1637" spans="1:26" ht="14.25" hidden="1">
      <c r="A1637" s="110" t="s">
        <v>309</v>
      </c>
      <c r="B1637" s="110" t="s">
        <v>308</v>
      </c>
      <c r="C1637" s="147" t="s">
        <v>312</v>
      </c>
      <c r="D1637" s="175" t="s">
        <v>180</v>
      </c>
      <c r="E1637" s="6" t="s">
        <v>514</v>
      </c>
      <c r="F1637" s="8">
        <v>11653.553964595834</v>
      </c>
      <c r="G1637" s="8">
        <v>11386.002328318213</v>
      </c>
      <c r="H1637" s="8">
        <v>10659.386455706283</v>
      </c>
      <c r="I1637" s="8">
        <v>9677.1000657274908</v>
      </c>
      <c r="J1637" s="8">
        <v>8706.6947946594537</v>
      </c>
      <c r="K1637" s="8">
        <v>8003.8411598690418</v>
      </c>
      <c r="L1637" s="8">
        <v>7748.1706425021785</v>
      </c>
      <c r="M1637" s="138" t="str">
        <f t="shared" si="25"/>
        <v>Production agricole-Productions-Orge-kt-S2</v>
      </c>
      <c r="N1637">
        <f>MATCH(M1637,'[1]Données Agriculture'!$M:$M,FALSE)</f>
        <v>2179</v>
      </c>
      <c r="O1637" s="140"/>
    </row>
    <row r="1638" spans="1:26" ht="14.25" hidden="1">
      <c r="A1638" s="110" t="s">
        <v>309</v>
      </c>
      <c r="B1638" s="110" t="s">
        <v>308</v>
      </c>
      <c r="C1638" s="147" t="s">
        <v>315</v>
      </c>
      <c r="D1638" s="175" t="s">
        <v>180</v>
      </c>
      <c r="E1638" s="6" t="s">
        <v>514</v>
      </c>
      <c r="F1638" s="8">
        <v>6021.2221715886999</v>
      </c>
      <c r="G1638" s="8">
        <v>6000.1548731530947</v>
      </c>
      <c r="H1638" s="8">
        <v>5932.491711667577</v>
      </c>
      <c r="I1638" s="8">
        <v>5816.1505130470623</v>
      </c>
      <c r="J1638" s="8">
        <v>5672.1985757271559</v>
      </c>
      <c r="K1638" s="8">
        <v>5549.3139368428556</v>
      </c>
      <c r="L1638" s="8">
        <v>5500.6358997078587</v>
      </c>
      <c r="M1638" s="138" t="str">
        <f t="shared" si="25"/>
        <v>Production agricole-Productions-Plant Oleiferes + (Total)-kt-S2</v>
      </c>
      <c r="N1638">
        <f>MATCH(M1638,'[1]Données Agriculture'!$M:$M,FALSE)</f>
        <v>2184</v>
      </c>
      <c r="O1638" s="140"/>
      <c r="P1638" s="66"/>
    </row>
    <row r="1639" spans="1:26" ht="14.25" hidden="1">
      <c r="A1639" s="110" t="s">
        <v>309</v>
      </c>
      <c r="B1639" s="110" t="s">
        <v>308</v>
      </c>
      <c r="C1639" s="147" t="s">
        <v>325</v>
      </c>
      <c r="D1639" s="175" t="s">
        <v>180</v>
      </c>
      <c r="E1639" s="6" t="s">
        <v>514</v>
      </c>
      <c r="F1639" s="8">
        <v>34.999999999999993</v>
      </c>
      <c r="G1639" s="8">
        <v>37.224135026420271</v>
      </c>
      <c r="H1639" s="8">
        <v>43.300584921494</v>
      </c>
      <c r="I1639" s="8">
        <v>51.601169842988007</v>
      </c>
      <c r="J1639" s="8">
        <v>59.901754764482007</v>
      </c>
      <c r="K1639" s="8">
        <v>65.978204659555743</v>
      </c>
      <c r="L1639" s="8">
        <v>68.202339685976</v>
      </c>
      <c r="M1639" s="138" t="str">
        <f t="shared" si="25"/>
        <v>Production agricole-Productions-Poisson &amp; Fruits de Mer-kt-S2</v>
      </c>
      <c r="N1639">
        <f>MATCH(M1639,'[1]Données Agriculture'!$M:$M,FALSE)</f>
        <v>2189</v>
      </c>
      <c r="O1639" s="140"/>
    </row>
    <row r="1640" spans="1:26" ht="14.25" hidden="1">
      <c r="A1640" s="110" t="s">
        <v>309</v>
      </c>
      <c r="B1640" s="110" t="s">
        <v>308</v>
      </c>
      <c r="C1640" s="147" t="s">
        <v>28</v>
      </c>
      <c r="D1640" s="175" t="s">
        <v>180</v>
      </c>
      <c r="E1640" s="6" t="s">
        <v>514</v>
      </c>
      <c r="F1640" s="8">
        <v>8503.4246253675556</v>
      </c>
      <c r="G1640" s="8">
        <v>8222.5773475276892</v>
      </c>
      <c r="H1640" s="8">
        <v>7479.0205091724447</v>
      </c>
      <c r="I1640" s="8">
        <v>6519.4539524071315</v>
      </c>
      <c r="J1640" s="8">
        <v>5624.7249550716169</v>
      </c>
      <c r="K1640" s="8">
        <v>5010.8432355759687</v>
      </c>
      <c r="L1640" s="8">
        <v>4794.8335171658991</v>
      </c>
      <c r="M1640" s="138" t="str">
        <f t="shared" si="25"/>
        <v>Production agricole-Productions-Pommes de terre-kt-S2</v>
      </c>
      <c r="N1640">
        <f>MATCH(M1640,'[1]Données Agriculture'!$M:$M,FALSE)</f>
        <v>2194</v>
      </c>
      <c r="O1640" s="140"/>
      <c r="P1640" s="66"/>
    </row>
    <row r="1641" spans="1:26" ht="14.25" hidden="1">
      <c r="A1641" s="110" t="s">
        <v>309</v>
      </c>
      <c r="B1641" s="110" t="s">
        <v>308</v>
      </c>
      <c r="C1641" s="147" t="s">
        <v>316</v>
      </c>
      <c r="D1641" s="175" t="s">
        <v>180</v>
      </c>
      <c r="E1641" s="6" t="s">
        <v>514</v>
      </c>
      <c r="F1641" s="8">
        <v>413.75860562983462</v>
      </c>
      <c r="G1641" s="8">
        <v>434.05243178814754</v>
      </c>
      <c r="H1641" s="8">
        <v>482.80969216202038</v>
      </c>
      <c r="I1641" s="8">
        <v>533.59291066790252</v>
      </c>
      <c r="J1641" s="8">
        <v>566.10826114748136</v>
      </c>
      <c r="K1641" s="8">
        <v>578.32978546874699</v>
      </c>
      <c r="L1641" s="8">
        <v>580.35574360075645</v>
      </c>
      <c r="M1641" s="138" t="str">
        <f t="shared" si="25"/>
        <v>Production agricole-Productions-Soja-kt-S2</v>
      </c>
      <c r="N1641">
        <f>MATCH(M1641,'[1]Données Agriculture'!$M:$M,FALSE)</f>
        <v>2199</v>
      </c>
      <c r="O1641" s="140"/>
    </row>
    <row r="1642" spans="1:26" ht="14.25" hidden="1">
      <c r="A1642" s="110" t="s">
        <v>309</v>
      </c>
      <c r="B1642" s="110" t="s">
        <v>308</v>
      </c>
      <c r="C1642" s="147" t="s">
        <v>320</v>
      </c>
      <c r="D1642" s="175" t="s">
        <v>180</v>
      </c>
      <c r="E1642" s="6" t="s">
        <v>514</v>
      </c>
      <c r="F1642" s="8">
        <v>4665.580531755194</v>
      </c>
      <c r="G1642" s="8">
        <v>4616.1627067565942</v>
      </c>
      <c r="H1642" s="8">
        <v>4468.3267204923268</v>
      </c>
      <c r="I1642" s="8">
        <v>4239.1718705717467</v>
      </c>
      <c r="J1642" s="8">
        <v>3983.5454756335444</v>
      </c>
      <c r="K1642" s="8">
        <v>3782.7663993340343</v>
      </c>
      <c r="L1642" s="8">
        <v>3706.8770293178131</v>
      </c>
      <c r="M1642" s="138" t="str">
        <f t="shared" si="25"/>
        <v>Production agricole-Productions-Tourteaux et son-kt-S2</v>
      </c>
      <c r="N1642">
        <f>MATCH(M1642,'[1]Données Agriculture'!$M:$M,FALSE)</f>
        <v>2204</v>
      </c>
      <c r="O1642" s="140"/>
    </row>
    <row r="1643" spans="1:26" ht="14.25" hidden="1">
      <c r="A1643" s="110" t="s">
        <v>309</v>
      </c>
      <c r="B1643" s="110" t="s">
        <v>308</v>
      </c>
      <c r="C1643" s="147" t="s">
        <v>322</v>
      </c>
      <c r="D1643" s="175" t="s">
        <v>180</v>
      </c>
      <c r="E1643" s="6" t="s">
        <v>514</v>
      </c>
      <c r="F1643" s="8">
        <v>5375.9741589328924</v>
      </c>
      <c r="G1643" s="8">
        <v>5202.3668197672878</v>
      </c>
      <c r="H1643" s="8">
        <v>4732.2976422762749</v>
      </c>
      <c r="I1643" s="8">
        <v>4101.8694597286685</v>
      </c>
      <c r="J1643" s="8">
        <v>3487.5966670418247</v>
      </c>
      <c r="K1643" s="8">
        <v>3049.8382692723326</v>
      </c>
      <c r="L1643" s="8">
        <v>2892.3863199674906</v>
      </c>
      <c r="M1643" s="138" t="str">
        <f t="shared" si="25"/>
        <v>Production agricole-Productions-Viande-kt-S2</v>
      </c>
      <c r="N1643">
        <f>MATCH(M1643,'[1]Données Agriculture'!$M:$M,FALSE)</f>
        <v>2209</v>
      </c>
      <c r="O1643" s="140"/>
      <c r="P1643" s="66"/>
      <c r="Q1643" s="66"/>
      <c r="R1643" s="66"/>
      <c r="S1643" s="66"/>
      <c r="T1643" s="66"/>
      <c r="U1643" s="66"/>
      <c r="V1643" s="66"/>
      <c r="W1643" s="66"/>
      <c r="X1643" s="66"/>
      <c r="Y1643" s="66"/>
      <c r="Z1643" s="66"/>
    </row>
    <row r="1644" spans="1:26" ht="14.25" hidden="1">
      <c r="A1644" s="110" t="s">
        <v>309</v>
      </c>
      <c r="B1644" s="110" t="s">
        <v>308</v>
      </c>
      <c r="C1644" s="147" t="s">
        <v>44</v>
      </c>
      <c r="D1644" s="175" t="s">
        <v>180</v>
      </c>
      <c r="E1644" s="6" t="s">
        <v>514</v>
      </c>
      <c r="F1644" s="8">
        <v>122.5160138705014</v>
      </c>
      <c r="G1644" s="8">
        <v>121.77464000115384</v>
      </c>
      <c r="H1644" s="8">
        <v>119.74916892269256</v>
      </c>
      <c r="I1644" s="8">
        <v>116.98232397488371</v>
      </c>
      <c r="J1644" s="8">
        <v>114.21547902707486</v>
      </c>
      <c r="K1644" s="8">
        <v>112.19000794861353</v>
      </c>
      <c r="L1644" s="8">
        <v>111.44863407926603</v>
      </c>
      <c r="M1644" s="138" t="str">
        <f t="shared" si="25"/>
        <v>Production agricole-Productions-Viande d'Ovins/Caprins-kt-S2</v>
      </c>
      <c r="N1644">
        <f>MATCH(M1644,'[1]Données Agriculture'!$M:$M,FALSE)</f>
        <v>2234</v>
      </c>
      <c r="O1644" s="140"/>
    </row>
    <row r="1645" spans="1:26" ht="14.25" hidden="1">
      <c r="A1645" s="110" t="s">
        <v>309</v>
      </c>
      <c r="B1645" s="110" t="s">
        <v>308</v>
      </c>
      <c r="C1645" s="147" t="s">
        <v>42</v>
      </c>
      <c r="D1645" s="175" t="s">
        <v>180</v>
      </c>
      <c r="E1645" s="6" t="s">
        <v>514</v>
      </c>
      <c r="F1645" s="8">
        <v>1381.2088823698191</v>
      </c>
      <c r="G1645" s="8">
        <v>1342.6125952459549</v>
      </c>
      <c r="H1645" s="8">
        <v>1237.4649834407232</v>
      </c>
      <c r="I1645" s="8">
        <v>1094.5390750950626</v>
      </c>
      <c r="J1645" s="8">
        <v>952.43115606896095</v>
      </c>
      <c r="K1645" s="8">
        <v>848.91952290284712</v>
      </c>
      <c r="L1645" s="8">
        <v>811.1412250985419</v>
      </c>
      <c r="M1645" s="138" t="str">
        <f t="shared" si="25"/>
        <v>Production agricole-Productions-Viande de Bovins-kt-S2</v>
      </c>
      <c r="N1645">
        <f>MATCH(M1645,'[1]Données Agriculture'!$M:$M,FALSE)</f>
        <v>2214</v>
      </c>
      <c r="O1645" s="140"/>
      <c r="P1645" s="66"/>
      <c r="Q1645" s="66"/>
      <c r="R1645" s="66"/>
      <c r="S1645" s="66"/>
      <c r="T1645" s="66"/>
      <c r="U1645" s="66"/>
      <c r="V1645" s="66"/>
      <c r="W1645" s="66"/>
      <c r="X1645" s="66"/>
      <c r="Y1645" s="66"/>
      <c r="Z1645" s="66"/>
    </row>
    <row r="1646" spans="1:26" ht="14.25" hidden="1">
      <c r="A1646" s="110" t="s">
        <v>309</v>
      </c>
      <c r="B1646" s="110" t="s">
        <v>308</v>
      </c>
      <c r="C1646" s="147" t="s">
        <v>46</v>
      </c>
      <c r="D1646" s="175" t="s">
        <v>180</v>
      </c>
      <c r="E1646" s="6" t="s">
        <v>514</v>
      </c>
      <c r="F1646" s="8">
        <v>2174.3555331262901</v>
      </c>
      <c r="G1646" s="8">
        <v>2081.3931865318823</v>
      </c>
      <c r="H1646" s="8">
        <v>1832.3923500607643</v>
      </c>
      <c r="I1646" s="8">
        <v>1504.7061478316125</v>
      </c>
      <c r="J1646" s="8">
        <v>1192.4738823987868</v>
      </c>
      <c r="K1646" s="8">
        <v>974.38091952032164</v>
      </c>
      <c r="L1646" s="8">
        <v>896.87250972224047</v>
      </c>
      <c r="M1646" s="138" t="str">
        <f t="shared" si="25"/>
        <v>Production agricole-Productions-Viande de Suides-kt-S2</v>
      </c>
      <c r="N1646">
        <f>MATCH(M1646,'[1]Données Agriculture'!$M:$M,FALSE)</f>
        <v>2219</v>
      </c>
      <c r="O1646" s="140"/>
    </row>
    <row r="1647" spans="1:26" ht="14.25" hidden="1">
      <c r="A1647" s="110" t="s">
        <v>309</v>
      </c>
      <c r="B1647" s="110" t="s">
        <v>308</v>
      </c>
      <c r="C1647" s="147" t="s">
        <v>328</v>
      </c>
      <c r="D1647" s="175" t="s">
        <v>180</v>
      </c>
      <c r="E1647" s="6" t="s">
        <v>514</v>
      </c>
      <c r="F1647" s="8">
        <v>4.5000000000000005E-2</v>
      </c>
      <c r="G1647" s="8">
        <v>4.4922586880987977E-2</v>
      </c>
      <c r="H1647" s="8">
        <v>4.4711090306674715E-2</v>
      </c>
      <c r="I1647" s="8">
        <v>4.4422180613349439E-2</v>
      </c>
      <c r="J1647" s="8">
        <v>4.4133270920024156E-2</v>
      </c>
      <c r="K1647" s="8">
        <v>4.3921774345710908E-2</v>
      </c>
      <c r="L1647" s="8">
        <v>4.3844361226698873E-2</v>
      </c>
      <c r="M1647" s="138" t="str">
        <f t="shared" si="25"/>
        <v>Production agricole-Productions-Viande de synthèse-kt-S2</v>
      </c>
      <c r="N1647">
        <f>MATCH(M1647,'[1]Données Agriculture'!$M:$M,FALSE)</f>
        <v>2224</v>
      </c>
      <c r="O1647" s="140"/>
      <c r="P1647" s="109"/>
    </row>
    <row r="1648" spans="1:26" ht="14.25" hidden="1">
      <c r="A1648" s="110" t="s">
        <v>309</v>
      </c>
      <c r="B1648" s="110" t="s">
        <v>308</v>
      </c>
      <c r="C1648" s="147" t="s">
        <v>48</v>
      </c>
      <c r="D1648" s="175" t="s">
        <v>180</v>
      </c>
      <c r="E1648" s="6" t="s">
        <v>514</v>
      </c>
      <c r="F1648" s="8">
        <v>1697.7947295662816</v>
      </c>
      <c r="G1648" s="8">
        <v>1652.9666743605087</v>
      </c>
      <c r="H1648" s="8">
        <v>1529.4526203937783</v>
      </c>
      <c r="I1648" s="8">
        <v>1359.2638739104773</v>
      </c>
      <c r="J1648" s="8">
        <v>1188.9585911720528</v>
      </c>
      <c r="K1648" s="8">
        <v>1065.2114646950738</v>
      </c>
      <c r="L1648" s="8">
        <v>1020.266873234177</v>
      </c>
      <c r="M1648" s="138" t="str">
        <f t="shared" si="25"/>
        <v>Production agricole-Productions-Viande de Volailles-kt-S2</v>
      </c>
      <c r="N1648">
        <f>MATCH(M1648,'[1]Données Agriculture'!$M:$M,FALSE)</f>
        <v>2229</v>
      </c>
      <c r="O1648" s="140"/>
    </row>
    <row r="1649" spans="1:26" ht="14.25" hidden="1">
      <c r="A1649" s="110" t="s">
        <v>331</v>
      </c>
      <c r="B1649" s="110" t="s">
        <v>331</v>
      </c>
      <c r="C1649" s="147" t="s">
        <v>311</v>
      </c>
      <c r="D1649" s="175" t="s">
        <v>180</v>
      </c>
      <c r="E1649" s="6" t="s">
        <v>514</v>
      </c>
      <c r="F1649" s="36">
        <v>17725.427980433444</v>
      </c>
      <c r="G1649" s="36">
        <v>17203.139501165599</v>
      </c>
      <c r="H1649" s="36">
        <v>16090.852024445361</v>
      </c>
      <c r="I1649" s="36">
        <v>14699.393058104099</v>
      </c>
      <c r="J1649" s="36">
        <v>13384.159820513996</v>
      </c>
      <c r="K1649" s="36">
        <v>12460.973527683462</v>
      </c>
      <c r="L1649" s="36">
        <v>12143.728780736395</v>
      </c>
      <c r="M1649" s="138" t="str">
        <f t="shared" si="25"/>
        <v>Solde-Solde-Blé-kt-S2</v>
      </c>
      <c r="N1649">
        <f>MATCH(M1649,'[1]Données Agriculture'!$M:$M,FALSE)</f>
        <v>2239</v>
      </c>
      <c r="O1649" s="140"/>
    </row>
    <row r="1650" spans="1:26" ht="14.25" hidden="1">
      <c r="A1650" s="110" t="s">
        <v>331</v>
      </c>
      <c r="B1650" s="110" t="s">
        <v>331</v>
      </c>
      <c r="C1650" s="147" t="s">
        <v>321</v>
      </c>
      <c r="D1650" s="175" t="s">
        <v>180</v>
      </c>
      <c r="E1650" s="6" t="s">
        <v>514</v>
      </c>
      <c r="F1650" s="36">
        <v>1131.3340476548426</v>
      </c>
      <c r="G1650" s="36">
        <v>1040.4337338081914</v>
      </c>
      <c r="H1650" s="36">
        <v>880.83975349884076</v>
      </c>
      <c r="I1650" s="36">
        <v>733.10272244515068</v>
      </c>
      <c r="J1650" s="36">
        <v>645.42179652739958</v>
      </c>
      <c r="K1650" s="36">
        <v>615.26701330286824</v>
      </c>
      <c r="L1650" s="36">
        <v>616.31346007822458</v>
      </c>
      <c r="M1650" s="138" t="str">
        <f t="shared" si="25"/>
        <v>Solde-Solde-Boissons Alcooliques-kt-S2</v>
      </c>
      <c r="N1650">
        <f>MATCH(M1650,'[1]Données Agriculture'!$M:$M,FALSE)</f>
        <v>2244</v>
      </c>
      <c r="O1650" s="140"/>
    </row>
    <row r="1651" spans="1:26" ht="14.25" hidden="1">
      <c r="A1651" s="110" t="s">
        <v>331</v>
      </c>
      <c r="B1651" s="110" t="s">
        <v>331</v>
      </c>
      <c r="C1651" s="147" t="s">
        <v>310</v>
      </c>
      <c r="D1651" s="175" t="s">
        <v>180</v>
      </c>
      <c r="E1651" s="6" t="s">
        <v>514</v>
      </c>
      <c r="F1651" s="36">
        <v>29344.946502708499</v>
      </c>
      <c r="G1651" s="36">
        <v>28530.38850449388</v>
      </c>
      <c r="H1651" s="36">
        <v>26958.797412357006</v>
      </c>
      <c r="I1651" s="36">
        <v>25003.571004689929</v>
      </c>
      <c r="J1651" s="36">
        <v>23105.840141499899</v>
      </c>
      <c r="K1651" s="36">
        <v>21727.39593040054</v>
      </c>
      <c r="L1651" s="36">
        <v>21242.077676361499</v>
      </c>
      <c r="M1651" s="138" t="str">
        <f t="shared" si="25"/>
        <v>Solde-Solde-Cèrèales - Excl Bière-kt-S2</v>
      </c>
      <c r="N1651">
        <f>MATCH(M1651,'[1]Données Agriculture'!$M:$M,FALSE)</f>
        <v>2249</v>
      </c>
      <c r="O1651" s="140"/>
    </row>
    <row r="1652" spans="1:26" ht="14.25" hidden="1">
      <c r="A1652" s="110" t="s">
        <v>331</v>
      </c>
      <c r="B1652" s="110" t="s">
        <v>331</v>
      </c>
      <c r="C1652" s="147" t="s">
        <v>34</v>
      </c>
      <c r="D1652" s="175" t="s">
        <v>180</v>
      </c>
      <c r="E1652" s="6" t="s">
        <v>514</v>
      </c>
      <c r="F1652" s="36">
        <v>-5945.1797909978204</v>
      </c>
      <c r="G1652" s="36">
        <v>-5787.3420949852934</v>
      </c>
      <c r="H1652" s="36">
        <v>-5250.4781905166365</v>
      </c>
      <c r="I1652" s="36">
        <v>-4501.8197306232196</v>
      </c>
      <c r="J1652" s="36">
        <v>-3762.2860746598417</v>
      </c>
      <c r="K1652" s="36">
        <v>-3227.3409726719542</v>
      </c>
      <c r="L1652" s="36">
        <v>-3022.3911981835099</v>
      </c>
      <c r="M1652" s="138" t="str">
        <f t="shared" si="25"/>
        <v>Solde-Solde-Fruits-kt-S2</v>
      </c>
      <c r="N1652">
        <f>MATCH(M1652,'[1]Données Agriculture'!$M:$M,FALSE)</f>
        <v>2254</v>
      </c>
      <c r="O1652" s="140"/>
      <c r="P1652" s="109"/>
      <c r="Q1652" s="109"/>
      <c r="R1652" s="109"/>
      <c r="S1652" s="109"/>
      <c r="T1652" s="109"/>
      <c r="U1652" s="109"/>
      <c r="V1652" s="109"/>
      <c r="W1652" s="109"/>
      <c r="X1652" s="109"/>
      <c r="Y1652" s="109"/>
      <c r="Z1652" s="109"/>
    </row>
    <row r="1653" spans="1:26" ht="14.25" hidden="1">
      <c r="A1653" s="110" t="s">
        <v>331</v>
      </c>
      <c r="B1653" s="110" t="s">
        <v>331</v>
      </c>
      <c r="C1653" s="147" t="s">
        <v>318</v>
      </c>
      <c r="D1653" s="175" t="s">
        <v>180</v>
      </c>
      <c r="E1653" s="6" t="s">
        <v>514</v>
      </c>
      <c r="F1653" s="36">
        <v>-129.72689517850768</v>
      </c>
      <c r="G1653" s="36">
        <v>-128.50949051208636</v>
      </c>
      <c r="H1653" s="36">
        <v>-123.5400613592692</v>
      </c>
      <c r="I1653" s="36">
        <v>-116.03708862487338</v>
      </c>
      <c r="J1653" s="36">
        <v>-108.070912815052</v>
      </c>
      <c r="K1653" s="36">
        <v>-101.99691260345071</v>
      </c>
      <c r="L1653" s="36">
        <v>-99.677441809247739</v>
      </c>
      <c r="M1653" s="138" t="str">
        <f t="shared" si="25"/>
        <v>Solde-Solde-Graines Colza/Moutarde-kt-S2</v>
      </c>
      <c r="N1653">
        <f>MATCH(M1653,'[1]Données Agriculture'!$M:$M,FALSE)</f>
        <v>2259</v>
      </c>
      <c r="O1653" s="140"/>
    </row>
    <row r="1654" spans="1:26" ht="14.25" hidden="1">
      <c r="A1654" s="110" t="s">
        <v>331</v>
      </c>
      <c r="B1654" s="110" t="s">
        <v>331</v>
      </c>
      <c r="C1654" s="147" t="s">
        <v>317</v>
      </c>
      <c r="D1654" s="175" t="s">
        <v>180</v>
      </c>
      <c r="E1654" s="6" t="s">
        <v>514</v>
      </c>
      <c r="F1654" s="36">
        <v>266.49814742405169</v>
      </c>
      <c r="G1654" s="36">
        <v>269.42100651599458</v>
      </c>
      <c r="H1654" s="36">
        <v>281.50029417503015</v>
      </c>
      <c r="I1654" s="36">
        <v>299.3803486381214</v>
      </c>
      <c r="J1654" s="36">
        <v>317.87880804043152</v>
      </c>
      <c r="K1654" s="36">
        <v>331.6429568860658</v>
      </c>
      <c r="L1654" s="36">
        <v>336.77964268787036</v>
      </c>
      <c r="M1654" s="138" t="str">
        <f t="shared" si="25"/>
        <v>Solde-Solde-Graines de Tournesol-kt-S2</v>
      </c>
      <c r="N1654">
        <f>MATCH(M1654,'[1]Données Agriculture'!$M:$M,FALSE)</f>
        <v>2264</v>
      </c>
      <c r="O1654" s="140"/>
      <c r="P1654" s="66"/>
    </row>
    <row r="1655" spans="1:26" ht="14.25" hidden="1">
      <c r="A1655" s="110" t="s">
        <v>331</v>
      </c>
      <c r="B1655" s="110" t="s">
        <v>331</v>
      </c>
      <c r="C1655" s="147" t="s">
        <v>319</v>
      </c>
      <c r="D1655" s="175" t="s">
        <v>180</v>
      </c>
      <c r="E1655" s="6" t="s">
        <v>514</v>
      </c>
      <c r="F1655" s="36">
        <v>-317.05948399359261</v>
      </c>
      <c r="G1655" s="36">
        <v>-340.31303238438971</v>
      </c>
      <c r="H1655" s="36">
        <v>-395.15212102838944</v>
      </c>
      <c r="I1655" s="36">
        <v>-477.19072695702755</v>
      </c>
      <c r="J1655" s="36">
        <v>-568.31311865537327</v>
      </c>
      <c r="K1655" s="36">
        <v>-638.81911830895297</v>
      </c>
      <c r="L1655" s="36">
        <v>-661.89582209574621</v>
      </c>
      <c r="M1655" s="138" t="str">
        <f t="shared" si="25"/>
        <v>Solde-Solde-Huiles-kt-S2</v>
      </c>
      <c r="N1655">
        <f>MATCH(M1655,'[1]Données Agriculture'!$M:$M,FALSE)</f>
        <v>2269</v>
      </c>
      <c r="O1655" s="140"/>
    </row>
    <row r="1656" spans="1:26" ht="14.25" hidden="1">
      <c r="A1656" s="110" t="s">
        <v>331</v>
      </c>
      <c r="B1656" s="110" t="s">
        <v>331</v>
      </c>
      <c r="C1656" s="147" t="s">
        <v>324</v>
      </c>
      <c r="D1656" s="175" t="s">
        <v>180</v>
      </c>
      <c r="E1656" s="6" t="s">
        <v>514</v>
      </c>
      <c r="F1656" s="36">
        <v>1237.6141072787432</v>
      </c>
      <c r="G1656" s="36">
        <v>941.72459468935267</v>
      </c>
      <c r="H1656" s="36">
        <v>455.4526214222933</v>
      </c>
      <c r="I1656" s="36">
        <v>-41.494770450692158</v>
      </c>
      <c r="J1656" s="36">
        <v>-411.92215157380997</v>
      </c>
      <c r="K1656" s="36">
        <v>-605.37712458630267</v>
      </c>
      <c r="L1656" s="36">
        <v>-636.36486642423915</v>
      </c>
      <c r="M1656" s="138" t="str">
        <f t="shared" si="25"/>
        <v>Solde-Solde-Lait - Excl Beurre-kt-S2</v>
      </c>
      <c r="N1656">
        <f>MATCH(M1656,'[1]Données Agriculture'!$M:$M,FALSE)</f>
        <v>2274</v>
      </c>
      <c r="O1656" s="140"/>
      <c r="P1656" s="109"/>
    </row>
    <row r="1657" spans="1:26" ht="14.25" hidden="1">
      <c r="A1657" s="110" t="s">
        <v>331</v>
      </c>
      <c r="B1657" s="110" t="s">
        <v>331</v>
      </c>
      <c r="C1657" s="147" t="s">
        <v>33</v>
      </c>
      <c r="D1657" s="175" t="s">
        <v>180</v>
      </c>
      <c r="E1657" s="6" t="s">
        <v>514</v>
      </c>
      <c r="F1657" s="36">
        <v>-3404.8519725723149</v>
      </c>
      <c r="G1657" s="36">
        <v>-3237.6207923589382</v>
      </c>
      <c r="H1657" s="36">
        <v>-2653.4564632556167</v>
      </c>
      <c r="I1657" s="36">
        <v>-1813.6897773116482</v>
      </c>
      <c r="J1657" s="36">
        <v>-953.24054124023428</v>
      </c>
      <c r="K1657" s="36">
        <v>-308.88501410223307</v>
      </c>
      <c r="L1657" s="36">
        <v>-54.897814854688249</v>
      </c>
      <c r="M1657" s="138" t="str">
        <f t="shared" si="25"/>
        <v>Solde-Solde-Légumes-kt-S2</v>
      </c>
      <c r="N1657">
        <f>MATCH(M1657,'[1]Données Agriculture'!$M:$M,FALSE)</f>
        <v>2279</v>
      </c>
      <c r="O1657" s="140"/>
    </row>
    <row r="1658" spans="1:26" ht="14.25" hidden="1">
      <c r="A1658" s="110" t="s">
        <v>331</v>
      </c>
      <c r="B1658" s="110" t="s">
        <v>331</v>
      </c>
      <c r="C1658" s="147" t="s">
        <v>313</v>
      </c>
      <c r="D1658" s="175" t="s">
        <v>180</v>
      </c>
      <c r="E1658" s="6" t="s">
        <v>514</v>
      </c>
      <c r="F1658" s="36">
        <v>4084.2800984240148</v>
      </c>
      <c r="G1658" s="36">
        <v>4016.5389419709809</v>
      </c>
      <c r="H1658" s="36">
        <v>3997.2076564398467</v>
      </c>
      <c r="I1658" s="36">
        <v>3959.6086840301596</v>
      </c>
      <c r="J1658" s="36">
        <v>3855.918794163098</v>
      </c>
      <c r="K1658" s="36">
        <v>3727.6040301524481</v>
      </c>
      <c r="L1658" s="36">
        <v>3671.4053529401262</v>
      </c>
      <c r="M1658" s="138" t="str">
        <f t="shared" si="25"/>
        <v>Solde-Solde-Maïs-kt-S2</v>
      </c>
      <c r="N1658">
        <f>MATCH(M1658,'[1]Données Agriculture'!$M:$M,FALSE)</f>
        <v>2284</v>
      </c>
      <c r="O1658" s="140"/>
    </row>
    <row r="1659" spans="1:26" ht="14.25" hidden="1">
      <c r="A1659" s="110" t="s">
        <v>331</v>
      </c>
      <c r="B1659" s="110" t="s">
        <v>331</v>
      </c>
      <c r="C1659" s="147" t="s">
        <v>323</v>
      </c>
      <c r="D1659" s="175" t="s">
        <v>180</v>
      </c>
      <c r="E1659" s="6" t="s">
        <v>514</v>
      </c>
      <c r="F1659" s="36">
        <v>191.52649779710441</v>
      </c>
      <c r="G1659" s="36">
        <v>187.65549222274456</v>
      </c>
      <c r="H1659" s="36">
        <v>189.00331786275535</v>
      </c>
      <c r="I1659" s="36">
        <v>192.38244309670461</v>
      </c>
      <c r="J1659" s="36">
        <v>194.81799625986605</v>
      </c>
      <c r="K1659" s="36">
        <v>196.27020133744963</v>
      </c>
      <c r="L1659" s="36">
        <v>198.51269991207562</v>
      </c>
      <c r="M1659" s="138" t="str">
        <f t="shared" si="25"/>
        <v>Solde-Solde-Oeufs-kt-S2</v>
      </c>
      <c r="N1659">
        <f>MATCH(M1659,'[1]Données Agriculture'!$M:$M,FALSE)</f>
        <v>2289</v>
      </c>
      <c r="O1659" s="140"/>
      <c r="P1659" s="66"/>
      <c r="Q1659" s="66"/>
      <c r="R1659" s="66"/>
      <c r="S1659" s="66"/>
      <c r="T1659" s="66"/>
      <c r="U1659" s="66"/>
      <c r="V1659" s="66"/>
      <c r="W1659" s="66"/>
      <c r="X1659" s="66"/>
      <c r="Y1659" s="66"/>
      <c r="Z1659" s="66"/>
    </row>
    <row r="1660" spans="1:26" ht="14.25" hidden="1">
      <c r="A1660" s="110" t="s">
        <v>331</v>
      </c>
      <c r="B1660" s="110" t="s">
        <v>331</v>
      </c>
      <c r="C1660" s="147" t="s">
        <v>312</v>
      </c>
      <c r="D1660" s="175" t="s">
        <v>180</v>
      </c>
      <c r="E1660" s="6" t="s">
        <v>514</v>
      </c>
      <c r="F1660" s="36">
        <v>7814.2678679300006</v>
      </c>
      <c r="G1660" s="36">
        <v>7615.454331556708</v>
      </c>
      <c r="H1660" s="36">
        <v>7159.2799621567283</v>
      </c>
      <c r="I1660" s="36">
        <v>6576.2256536615905</v>
      </c>
      <c r="J1660" s="36">
        <v>6020.0398077474892</v>
      </c>
      <c r="K1660" s="36">
        <v>5626.5687974430875</v>
      </c>
      <c r="L1660" s="36">
        <v>5486.5470087402555</v>
      </c>
      <c r="M1660" s="138" t="str">
        <f t="shared" si="25"/>
        <v>Solde-Solde-Orge-kt-S2</v>
      </c>
      <c r="N1660">
        <f>MATCH(M1660,'[1]Données Agriculture'!$M:$M,FALSE)</f>
        <v>2292</v>
      </c>
      <c r="O1660" s="140"/>
    </row>
    <row r="1661" spans="1:26" ht="14.25" hidden="1">
      <c r="A1661" s="110" t="s">
        <v>331</v>
      </c>
      <c r="B1661" s="110" t="s">
        <v>331</v>
      </c>
      <c r="C1661" s="147" t="s">
        <v>315</v>
      </c>
      <c r="D1661" s="175" t="s">
        <v>180</v>
      </c>
      <c r="E1661" s="6" t="s">
        <v>514</v>
      </c>
      <c r="F1661" s="36">
        <v>-992.98155414854045</v>
      </c>
      <c r="G1661" s="36">
        <v>-1002.9035472420796</v>
      </c>
      <c r="H1661" s="36">
        <v>-997.07316139540808</v>
      </c>
      <c r="I1661" s="36">
        <v>-958.52310813193844</v>
      </c>
      <c r="J1661" s="36">
        <v>-896.83088526337065</v>
      </c>
      <c r="K1661" s="36">
        <v>-841.8638739223386</v>
      </c>
      <c r="L1661" s="36">
        <v>-818.3620376587578</v>
      </c>
      <c r="M1661" s="138" t="str">
        <f t="shared" si="25"/>
        <v>Solde-Solde-Plant Oleiferes + (Total)-kt-S2</v>
      </c>
      <c r="N1661">
        <f>MATCH(M1661,'[1]Données Agriculture'!$M:$M,FALSE)</f>
        <v>2297</v>
      </c>
      <c r="O1661" s="140"/>
      <c r="P1661" s="109"/>
      <c r="Q1661" s="109"/>
      <c r="R1661" s="109"/>
      <c r="S1661" s="109"/>
      <c r="T1661" s="109"/>
      <c r="U1661" s="109"/>
      <c r="V1661" s="109"/>
      <c r="W1661" s="109"/>
      <c r="X1661" s="109"/>
      <c r="Y1661" s="109"/>
      <c r="Z1661" s="109"/>
    </row>
    <row r="1662" spans="1:26" ht="14.25" hidden="1">
      <c r="A1662" s="110" t="s">
        <v>331</v>
      </c>
      <c r="B1662" s="110" t="s">
        <v>331</v>
      </c>
      <c r="C1662" s="147" t="s">
        <v>325</v>
      </c>
      <c r="D1662" s="175" t="s">
        <v>180</v>
      </c>
      <c r="E1662" s="6" t="s">
        <v>514</v>
      </c>
      <c r="F1662" s="36">
        <v>-2139.3665145227155</v>
      </c>
      <c r="G1662" s="36">
        <v>-2120.7814183527216</v>
      </c>
      <c r="H1662" s="36">
        <v>-2034.5683609946348</v>
      </c>
      <c r="I1662" s="36">
        <v>-1905.8901388841907</v>
      </c>
      <c r="J1662" s="36">
        <v>-1772.816695640726</v>
      </c>
      <c r="K1662" s="36">
        <v>-1672.7605340494142</v>
      </c>
      <c r="L1662" s="36">
        <v>-1632.2790615507943</v>
      </c>
      <c r="M1662" s="138" t="str">
        <f t="shared" si="25"/>
        <v>Solde-Solde-Poisson &amp; Fruits de Mer-kt-S2</v>
      </c>
      <c r="N1662">
        <f>MATCH(M1662,'[1]Données Agriculture'!$M:$M,FALSE)</f>
        <v>2304</v>
      </c>
      <c r="O1662" s="140"/>
    </row>
    <row r="1663" spans="1:26" ht="14.25" hidden="1">
      <c r="A1663" s="110" t="s">
        <v>331</v>
      </c>
      <c r="B1663" s="110" t="s">
        <v>331</v>
      </c>
      <c r="C1663" s="147" t="s">
        <v>28</v>
      </c>
      <c r="D1663" s="175" t="s">
        <v>180</v>
      </c>
      <c r="E1663" s="6" t="s">
        <v>514</v>
      </c>
      <c r="F1663" s="36">
        <v>1594.0362362576943</v>
      </c>
      <c r="G1663" s="36">
        <v>1432.1020644298981</v>
      </c>
      <c r="H1663" s="36">
        <v>1098.005747667579</v>
      </c>
      <c r="I1663" s="36">
        <v>712.56375262790857</v>
      </c>
      <c r="J1663" s="36">
        <v>387.70248811039914</v>
      </c>
      <c r="K1663" s="36">
        <v>186.66891440194263</v>
      </c>
      <c r="L1663" s="36">
        <v>126.7077543190737</v>
      </c>
      <c r="M1663" s="138" t="str">
        <f t="shared" si="25"/>
        <v>Solde-Solde-Pommes de terre-kt-S2</v>
      </c>
      <c r="N1663">
        <f>MATCH(M1663,'[1]Données Agriculture'!$M:$M,FALSE)</f>
        <v>2309</v>
      </c>
      <c r="O1663" s="140"/>
      <c r="P1663" s="66"/>
    </row>
    <row r="1664" spans="1:26" ht="14.25" hidden="1">
      <c r="A1664" s="110" t="s">
        <v>331</v>
      </c>
      <c r="B1664" s="110" t="s">
        <v>331</v>
      </c>
      <c r="C1664" s="147" t="s">
        <v>316</v>
      </c>
      <c r="D1664" s="175" t="s">
        <v>180</v>
      </c>
      <c r="E1664" s="6" t="s">
        <v>514</v>
      </c>
      <c r="F1664" s="36">
        <v>-473.30511672038676</v>
      </c>
      <c r="G1664" s="36">
        <v>-471.44631002146531</v>
      </c>
      <c r="H1664" s="36">
        <v>-449.16091808240094</v>
      </c>
      <c r="I1664" s="36">
        <v>-393.21183073325381</v>
      </c>
      <c r="J1664" s="36">
        <v>-316.69986948360395</v>
      </c>
      <c r="K1664" s="36">
        <v>-252.66755743634485</v>
      </c>
      <c r="L1664" s="36">
        <v>-227.98921336196929</v>
      </c>
      <c r="M1664" s="138" t="str">
        <f t="shared" si="25"/>
        <v>Solde-Solde-Soja-kt-S2</v>
      </c>
      <c r="N1664">
        <f>MATCH(M1664,'[1]Données Agriculture'!$M:$M,FALSE)</f>
        <v>2314</v>
      </c>
      <c r="O1664" s="140"/>
    </row>
    <row r="1665" spans="1:26" ht="14.25" hidden="1">
      <c r="A1665" s="110" t="s">
        <v>331</v>
      </c>
      <c r="B1665" s="110" t="s">
        <v>331</v>
      </c>
      <c r="C1665" s="147" t="s">
        <v>332</v>
      </c>
      <c r="D1665" s="175" t="s">
        <v>180</v>
      </c>
      <c r="E1665" s="6" t="s">
        <v>514</v>
      </c>
      <c r="F1665" s="36">
        <v>3006.178638484464</v>
      </c>
      <c r="G1665" s="36">
        <v>2836.6617881414472</v>
      </c>
      <c r="H1665" s="36">
        <v>2421.8407961517942</v>
      </c>
      <c r="I1665" s="36">
        <v>1892.2645810867182</v>
      </c>
      <c r="J1665" s="36">
        <v>1397.0489339996086</v>
      </c>
      <c r="K1665" s="36">
        <v>1056.3311566084312</v>
      </c>
      <c r="L1665" s="36">
        <v>939.99985054882211</v>
      </c>
      <c r="M1665" s="138" t="str">
        <f t="shared" si="25"/>
        <v>Solde-Solde-Sucre-kt-S2</v>
      </c>
      <c r="N1665">
        <f>MATCH(M1665,'[1]Données Agriculture'!$M:$M,FALSE)</f>
        <v>2319</v>
      </c>
      <c r="O1665" s="140"/>
      <c r="P1665" s="66"/>
    </row>
    <row r="1666" spans="1:26" ht="14.25" hidden="1">
      <c r="A1666" s="110" t="s">
        <v>331</v>
      </c>
      <c r="B1666" s="110" t="s">
        <v>331</v>
      </c>
      <c r="C1666" s="147" t="s">
        <v>320</v>
      </c>
      <c r="D1666" s="175" t="s">
        <v>180</v>
      </c>
      <c r="E1666" s="6" t="s">
        <v>514</v>
      </c>
      <c r="F1666" s="36">
        <v>-2705.4810778698775</v>
      </c>
      <c r="G1666" s="36">
        <v>-2524.7958213121492</v>
      </c>
      <c r="H1666" s="36">
        <v>-1856.8022236558347</v>
      </c>
      <c r="I1666" s="36">
        <v>-970.97384562389448</v>
      </c>
      <c r="J1666" s="36">
        <v>-167.30604151112982</v>
      </c>
      <c r="K1666" s="36">
        <v>361.07674191487217</v>
      </c>
      <c r="L1666" s="36">
        <v>544.00622332218222</v>
      </c>
      <c r="M1666" s="138" t="str">
        <f t="shared" ref="M1666:M1729" si="26">A1666&amp;"-"&amp;B1666&amp;"-"&amp;C1666&amp;"-"&amp;D1666&amp;"-"&amp;E1666</f>
        <v>Solde-Solde-Tourteaux et son-kt-S2</v>
      </c>
      <c r="N1666">
        <f>MATCH(M1666,'[1]Données Agriculture'!$M:$M,FALSE)</f>
        <v>2324</v>
      </c>
      <c r="O1666" s="140"/>
    </row>
    <row r="1667" spans="1:26" ht="14.25" hidden="1">
      <c r="A1667" s="110" t="s">
        <v>331</v>
      </c>
      <c r="B1667" s="110" t="s">
        <v>331</v>
      </c>
      <c r="C1667" s="147" t="s">
        <v>322</v>
      </c>
      <c r="D1667" s="175" t="s">
        <v>180</v>
      </c>
      <c r="E1667" s="6" t="s">
        <v>514</v>
      </c>
      <c r="F1667" s="36">
        <v>-99.11934003014656</v>
      </c>
      <c r="G1667" s="36">
        <v>-141.87072639547887</v>
      </c>
      <c r="H1667" s="36">
        <v>-168.41940395356752</v>
      </c>
      <c r="I1667" s="36">
        <v>-169.24335708245368</v>
      </c>
      <c r="J1667" s="36">
        <v>-148.37817830923157</v>
      </c>
      <c r="K1667" s="36">
        <v>-119.66585773761375</v>
      </c>
      <c r="L1667" s="36">
        <v>-100.61631436523786</v>
      </c>
      <c r="M1667" s="138" t="str">
        <f t="shared" si="26"/>
        <v>Solde-Solde-Viande-kt-S2</v>
      </c>
      <c r="N1667">
        <f>MATCH(M1667,'[1]Données Agriculture'!$M:$M,FALSE)</f>
        <v>2329</v>
      </c>
      <c r="O1667" s="140"/>
    </row>
    <row r="1668" spans="1:26" ht="14.25" hidden="1">
      <c r="A1668" s="110" t="s">
        <v>331</v>
      </c>
      <c r="B1668" s="110" t="s">
        <v>331</v>
      </c>
      <c r="C1668" s="147" t="s">
        <v>44</v>
      </c>
      <c r="D1668" s="175" t="s">
        <v>180</v>
      </c>
      <c r="E1668" s="6" t="s">
        <v>514</v>
      </c>
      <c r="F1668" s="36">
        <v>-37.260905449982928</v>
      </c>
      <c r="G1668" s="36">
        <v>-33.021655792716558</v>
      </c>
      <c r="H1668" s="36">
        <v>-18.881395050712953</v>
      </c>
      <c r="I1668" s="36">
        <v>1.1086485418456249</v>
      </c>
      <c r="J1668" s="36">
        <v>21.203687534171578</v>
      </c>
      <c r="K1668" s="36">
        <v>35.900408291055044</v>
      </c>
      <c r="L1668" s="36">
        <v>41.400643871685233</v>
      </c>
      <c r="M1668" s="138" t="str">
        <f t="shared" si="26"/>
        <v>Solde-Solde-Viande d'Ovins/Caprins-kt-S2</v>
      </c>
      <c r="N1668">
        <f>MATCH(M1668,'[1]Données Agriculture'!$M:$M,FALSE)</f>
        <v>2349</v>
      </c>
      <c r="O1668" s="140"/>
      <c r="P1668" s="66"/>
      <c r="Q1668" s="66"/>
      <c r="R1668" s="66"/>
      <c r="S1668" s="66"/>
      <c r="T1668" s="66"/>
      <c r="U1668" s="66"/>
      <c r="V1668" s="66"/>
      <c r="W1668" s="66"/>
      <c r="X1668" s="66"/>
      <c r="Y1668" s="66"/>
      <c r="Z1668" s="66"/>
    </row>
    <row r="1669" spans="1:26" ht="14.25" hidden="1">
      <c r="A1669" s="110" t="s">
        <v>331</v>
      </c>
      <c r="B1669" s="110" t="s">
        <v>331</v>
      </c>
      <c r="C1669" s="147" t="s">
        <v>42</v>
      </c>
      <c r="D1669" s="175" t="s">
        <v>180</v>
      </c>
      <c r="E1669" s="6" t="s">
        <v>514</v>
      </c>
      <c r="F1669" s="36">
        <v>-68.375429191963349</v>
      </c>
      <c r="G1669" s="36">
        <v>-78.728578086288053</v>
      </c>
      <c r="H1669" s="36">
        <v>-83.601837979256516</v>
      </c>
      <c r="I1669" s="36">
        <v>-83.023602627692753</v>
      </c>
      <c r="J1669" s="36">
        <v>-79.818323055607152</v>
      </c>
      <c r="K1669" s="36">
        <v>-76.203392232121928</v>
      </c>
      <c r="L1669" s="36">
        <v>-72.93876784487702</v>
      </c>
      <c r="M1669" s="138" t="str">
        <f t="shared" si="26"/>
        <v>Solde-Solde-Viande de Bovins-kt-S2</v>
      </c>
      <c r="N1669">
        <f>MATCH(M1669,'[1]Données Agriculture'!$M:$M,FALSE)</f>
        <v>2334</v>
      </c>
      <c r="O1669" s="140"/>
    </row>
    <row r="1670" spans="1:26" ht="14.25" hidden="1">
      <c r="A1670" s="110" t="s">
        <v>331</v>
      </c>
      <c r="B1670" s="110" t="s">
        <v>331</v>
      </c>
      <c r="C1670" s="147" t="s">
        <v>46</v>
      </c>
      <c r="D1670" s="175" t="s">
        <v>180</v>
      </c>
      <c r="E1670" s="6" t="s">
        <v>514</v>
      </c>
      <c r="F1670" s="36">
        <v>84.311139886871388</v>
      </c>
      <c r="G1670" s="36">
        <v>59.295241217572311</v>
      </c>
      <c r="H1670" s="36">
        <v>29.410502099913401</v>
      </c>
      <c r="I1670" s="36">
        <v>9.7923986529024205</v>
      </c>
      <c r="J1670" s="36">
        <v>6.860404866439012</v>
      </c>
      <c r="K1670" s="36">
        <v>14.865086615425525</v>
      </c>
      <c r="L1670" s="36">
        <v>21.573868437877081</v>
      </c>
      <c r="M1670" s="138" t="str">
        <f t="shared" si="26"/>
        <v>Solde-Solde-Viande de Suides-kt-S2</v>
      </c>
      <c r="N1670">
        <f>MATCH(M1670,'[1]Données Agriculture'!$M:$M,FALSE)</f>
        <v>2339</v>
      </c>
      <c r="O1670" s="140"/>
      <c r="P1670" s="66"/>
      <c r="Q1670" s="66"/>
      <c r="R1670" s="66"/>
      <c r="S1670" s="66"/>
      <c r="T1670" s="66"/>
      <c r="U1670" s="66"/>
      <c r="V1670" s="66"/>
      <c r="W1670" s="66"/>
      <c r="X1670" s="66"/>
      <c r="Y1670" s="66"/>
      <c r="Z1670" s="66"/>
    </row>
    <row r="1671" spans="1:26" ht="14.25" hidden="1">
      <c r="A1671" s="110" t="s">
        <v>331</v>
      </c>
      <c r="B1671" s="110" t="s">
        <v>331</v>
      </c>
      <c r="C1671" s="147" t="s">
        <v>48</v>
      </c>
      <c r="D1671" s="175" t="s">
        <v>180</v>
      </c>
      <c r="E1671" s="6" t="s">
        <v>514</v>
      </c>
      <c r="F1671" s="36">
        <v>-11.625329885801875</v>
      </c>
      <c r="G1671" s="36">
        <v>-28.663191127340724</v>
      </c>
      <c r="H1671" s="36">
        <v>-50.451779802365309</v>
      </c>
      <c r="I1671" s="36">
        <v>-74.17156903634077</v>
      </c>
      <c r="J1671" s="36">
        <v>-95.672524741799862</v>
      </c>
      <c r="K1671" s="36">
        <v>-109.38309528160312</v>
      </c>
      <c r="L1671" s="36">
        <v>-111.76011641590185</v>
      </c>
      <c r="M1671" s="138" t="str">
        <f t="shared" si="26"/>
        <v>Solde-Solde-Viande de Volailles-kt-S2</v>
      </c>
      <c r="N1671">
        <f>MATCH(M1671,'[1]Données Agriculture'!$M:$M,FALSE)</f>
        <v>2344</v>
      </c>
      <c r="O1671" s="140"/>
    </row>
    <row r="1672" spans="1:26" ht="14.25" hidden="1">
      <c r="A1672" s="110" t="s">
        <v>331</v>
      </c>
      <c r="B1672" s="110" t="s">
        <v>331</v>
      </c>
      <c r="C1672" s="147" t="s">
        <v>333</v>
      </c>
      <c r="D1672" s="175" t="s">
        <v>180</v>
      </c>
      <c r="E1672" s="6" t="s">
        <v>514</v>
      </c>
      <c r="F1672" s="36">
        <v>-66.168815389269795</v>
      </c>
      <c r="G1672" s="36">
        <v>-60.752542606705845</v>
      </c>
      <c r="H1672" s="36">
        <v>-44.894893221146155</v>
      </c>
      <c r="I1672" s="36">
        <v>-22.949232613168228</v>
      </c>
      <c r="J1672" s="36">
        <v>-0.95142291243517008</v>
      </c>
      <c r="K1672" s="36">
        <v>15.155134869630736</v>
      </c>
      <c r="L1672" s="36">
        <v>21.108057585978695</v>
      </c>
      <c r="M1672" s="138" t="str">
        <f t="shared" si="26"/>
        <v>Solde-Solde-Viande, Autre (dont protéines alternatives)-kt-S2</v>
      </c>
      <c r="N1672">
        <f>MATCH(M1672,'[1]Données Agriculture'!$M:$M,FALSE)</f>
        <v>2354</v>
      </c>
      <c r="O1672" s="140"/>
      <c r="P1672" s="109"/>
    </row>
    <row r="1673" spans="1:26" ht="14.25" hidden="1">
      <c r="A1673" s="110" t="s">
        <v>143</v>
      </c>
      <c r="B1673" s="110" t="s">
        <v>144</v>
      </c>
      <c r="C1673" s="147" t="s">
        <v>152</v>
      </c>
      <c r="D1673" s="175" t="s">
        <v>14</v>
      </c>
      <c r="E1673" s="6" t="s">
        <v>514</v>
      </c>
      <c r="F1673" s="67">
        <v>0.03</v>
      </c>
      <c r="G1673" s="67">
        <v>0.03</v>
      </c>
      <c r="H1673" s="67">
        <v>0.03</v>
      </c>
      <c r="I1673" s="67">
        <v>0.03</v>
      </c>
      <c r="J1673" s="67">
        <v>0.03</v>
      </c>
      <c r="K1673" s="67">
        <v>0.03</v>
      </c>
      <c r="L1673" s="67">
        <v>0.03</v>
      </c>
      <c r="M1673" s="138" t="str">
        <f t="shared" si="26"/>
        <v>Système d'élevage-Bovin Lait-autres élevages lait-%-S2</v>
      </c>
      <c r="N1673">
        <f>MATCH(M1673,'[1]Données Agriculture'!$M:$M,FALSE)</f>
        <v>2359</v>
      </c>
      <c r="O1673" s="140"/>
    </row>
    <row r="1674" spans="1:26" ht="14.25" hidden="1">
      <c r="A1674" s="110" t="s">
        <v>143</v>
      </c>
      <c r="B1674" s="110" t="s">
        <v>144</v>
      </c>
      <c r="C1674" s="147" t="s">
        <v>151</v>
      </c>
      <c r="D1674" s="175" t="s">
        <v>14</v>
      </c>
      <c r="E1674" s="6" t="s">
        <v>514</v>
      </c>
      <c r="F1674" s="67">
        <v>0.02</v>
      </c>
      <c r="G1674" s="67">
        <v>3.6344900738298477E-2</v>
      </c>
      <c r="H1674" s="67">
        <v>8.0999999999999989E-2</v>
      </c>
      <c r="I1674" s="67">
        <v>0.14199999999999996</v>
      </c>
      <c r="J1674" s="67">
        <v>0.20299999999999999</v>
      </c>
      <c r="K1674" s="67">
        <v>0.24765509926170154</v>
      </c>
      <c r="L1674" s="67">
        <v>0.26400000000000001</v>
      </c>
      <c r="M1674" s="138" t="str">
        <f t="shared" si="26"/>
        <v>Système d'élevage-Bovin Lait-Herbe intégral-%-S2</v>
      </c>
      <c r="N1674">
        <f>MATCH(M1674,'[1]Données Agriculture'!$M:$M,FALSE)</f>
        <v>2364</v>
      </c>
      <c r="O1674" s="140"/>
    </row>
    <row r="1675" spans="1:26" ht="14.25" hidden="1">
      <c r="A1675" s="110" t="s">
        <v>143</v>
      </c>
      <c r="B1675" s="110" t="s">
        <v>144</v>
      </c>
      <c r="C1675" s="147" t="s">
        <v>148</v>
      </c>
      <c r="D1675" s="175" t="s">
        <v>14</v>
      </c>
      <c r="E1675" s="6" t="s">
        <v>514</v>
      </c>
      <c r="F1675" s="67">
        <v>0.14999999999999991</v>
      </c>
      <c r="G1675" s="67">
        <v>0.14999999999999991</v>
      </c>
      <c r="H1675" s="67">
        <v>0.14999999999999991</v>
      </c>
      <c r="I1675" s="67">
        <v>0.14999999999999991</v>
      </c>
      <c r="J1675" s="67">
        <v>0.14999999999999991</v>
      </c>
      <c r="K1675" s="67">
        <v>0.14999999999999991</v>
      </c>
      <c r="L1675" s="67">
        <v>0.14999999999999991</v>
      </c>
      <c r="M1675" s="138" t="str">
        <f t="shared" si="26"/>
        <v>Système d'élevage-Bovin Lait-intermédiaire-%-S2</v>
      </c>
      <c r="N1675">
        <f>MATCH(M1675,'[1]Données Agriculture'!$M:$M,FALSE)</f>
        <v>2369</v>
      </c>
      <c r="O1675" s="140"/>
    </row>
    <row r="1676" spans="1:26" ht="14.25" hidden="1">
      <c r="A1676" s="110" t="s">
        <v>143</v>
      </c>
      <c r="B1676" s="110" t="s">
        <v>144</v>
      </c>
      <c r="C1676" s="147" t="s">
        <v>147</v>
      </c>
      <c r="D1676" s="175" t="s">
        <v>14</v>
      </c>
      <c r="E1676" s="6" t="s">
        <v>514</v>
      </c>
      <c r="F1676" s="67">
        <v>0.23</v>
      </c>
      <c r="G1676" s="67">
        <v>0.22055479096680294</v>
      </c>
      <c r="H1676" s="67">
        <v>0.19475000000000003</v>
      </c>
      <c r="I1676" s="67">
        <v>0.15950000000000003</v>
      </c>
      <c r="J1676" s="67">
        <v>0.12425000000000004</v>
      </c>
      <c r="K1676" s="67">
        <v>9.844520903319709E-2</v>
      </c>
      <c r="L1676" s="67">
        <v>8.9000000000000024E-2</v>
      </c>
      <c r="M1676" s="138" t="str">
        <f t="shared" si="26"/>
        <v>Système d'élevage-Bovin Lait-Maïs  dominant-%-S2</v>
      </c>
      <c r="N1676">
        <f>MATCH(M1676,'[1]Données Agriculture'!$M:$M,FALSE)</f>
        <v>2374</v>
      </c>
      <c r="O1676" s="140"/>
    </row>
    <row r="1677" spans="1:26" ht="14.25" hidden="1">
      <c r="A1677" s="110" t="s">
        <v>143</v>
      </c>
      <c r="B1677" s="110" t="s">
        <v>144</v>
      </c>
      <c r="C1677" s="147" t="s">
        <v>146</v>
      </c>
      <c r="D1677" s="175" t="s">
        <v>14</v>
      </c>
      <c r="E1677" s="6" t="s">
        <v>514</v>
      </c>
      <c r="F1677" s="67">
        <v>0.15</v>
      </c>
      <c r="G1677" s="67">
        <v>0.14236344801571299</v>
      </c>
      <c r="H1677" s="67">
        <v>0.12150000000000001</v>
      </c>
      <c r="I1677" s="67">
        <v>9.3000000000000027E-2</v>
      </c>
      <c r="J1677" s="67">
        <v>6.450000000000003E-2</v>
      </c>
      <c r="K1677" s="67">
        <v>4.3636551984287009E-2</v>
      </c>
      <c r="L1677" s="67">
        <v>3.6000000000000018E-2</v>
      </c>
      <c r="M1677" s="138" t="str">
        <f t="shared" si="26"/>
        <v>Système d'élevage-Bovin Lait-Maïs très dominant-%-S2</v>
      </c>
      <c r="N1677">
        <f>MATCH(M1677,'[1]Données Agriculture'!$M:$M,FALSE)</f>
        <v>2379</v>
      </c>
      <c r="O1677" s="140"/>
      <c r="P1677" s="109"/>
      <c r="Q1677" s="109"/>
      <c r="R1677" s="109"/>
      <c r="S1677" s="109"/>
      <c r="T1677" s="109"/>
      <c r="U1677" s="109"/>
      <c r="V1677" s="109"/>
      <c r="W1677" s="109"/>
      <c r="X1677" s="109"/>
      <c r="Y1677" s="109"/>
      <c r="Z1677" s="109"/>
    </row>
    <row r="1678" spans="1:26" ht="14.25" hidden="1">
      <c r="A1678" s="110" t="s">
        <v>143</v>
      </c>
      <c r="B1678" s="110" t="s">
        <v>144</v>
      </c>
      <c r="C1678" s="147" t="s">
        <v>149</v>
      </c>
      <c r="D1678" s="175" t="s">
        <v>14</v>
      </c>
      <c r="E1678" s="6" t="s">
        <v>514</v>
      </c>
      <c r="F1678" s="67">
        <v>0.28999999999999998</v>
      </c>
      <c r="G1678" s="67">
        <v>0.28316729559300635</v>
      </c>
      <c r="H1678" s="67">
        <v>0.26450000000000001</v>
      </c>
      <c r="I1678" s="67">
        <v>0.23899999999999999</v>
      </c>
      <c r="J1678" s="67">
        <v>0.21350000000000002</v>
      </c>
      <c r="K1678" s="67">
        <v>0.19483270440699363</v>
      </c>
      <c r="L1678" s="67">
        <v>0.188</v>
      </c>
      <c r="M1678" s="138" t="str">
        <f t="shared" si="26"/>
        <v>Système d'élevage-Bovin Lait-Paturage dominant-%-S2</v>
      </c>
      <c r="N1678">
        <f>MATCH(M1678,'[1]Données Agriculture'!$M:$M,FALSE)</f>
        <v>2384</v>
      </c>
      <c r="O1678" s="140"/>
    </row>
    <row r="1679" spans="1:26" ht="14.25" hidden="1">
      <c r="A1679" s="110" t="s">
        <v>143</v>
      </c>
      <c r="B1679" s="110" t="s">
        <v>144</v>
      </c>
      <c r="C1679" s="147" t="s">
        <v>150</v>
      </c>
      <c r="D1679" s="175" t="s">
        <v>14</v>
      </c>
      <c r="E1679" s="6" t="s">
        <v>514</v>
      </c>
      <c r="F1679" s="67">
        <v>0.06</v>
      </c>
      <c r="G1679" s="67">
        <v>7.1789764466969386E-2</v>
      </c>
      <c r="H1679" s="67">
        <v>0.10399999999999998</v>
      </c>
      <c r="I1679" s="67">
        <v>0.14799999999999996</v>
      </c>
      <c r="J1679" s="67">
        <v>0.19199999999999998</v>
      </c>
      <c r="K1679" s="67">
        <v>0.2242102355330306</v>
      </c>
      <c r="L1679" s="67">
        <v>0.23599999999999999</v>
      </c>
      <c r="M1679" s="138" t="str">
        <f t="shared" si="26"/>
        <v>Système d'élevage-Bovin Lait-Paturage très dominant-%-S2</v>
      </c>
      <c r="N1679">
        <f>MATCH(M1679,'[1]Données Agriculture'!$M:$M,FALSE)</f>
        <v>2389</v>
      </c>
      <c r="O1679" s="140"/>
      <c r="P1679" s="66"/>
    </row>
    <row r="1680" spans="1:26" ht="14.25" hidden="1">
      <c r="A1680" s="110" t="s">
        <v>143</v>
      </c>
      <c r="B1680" s="110" t="s">
        <v>144</v>
      </c>
      <c r="C1680" s="147" t="s">
        <v>145</v>
      </c>
      <c r="D1680" s="175" t="s">
        <v>14</v>
      </c>
      <c r="E1680" s="6" t="s">
        <v>514</v>
      </c>
      <c r="F1680" s="67">
        <v>7.0000000000000007E-2</v>
      </c>
      <c r="G1680" s="67">
        <v>6.577980021920983E-2</v>
      </c>
      <c r="H1680" s="67">
        <v>5.4250000000000007E-2</v>
      </c>
      <c r="I1680" s="67">
        <v>3.850000000000002E-2</v>
      </c>
      <c r="J1680" s="67">
        <v>2.2750000000000013E-2</v>
      </c>
      <c r="K1680" s="67">
        <v>1.1220199780790183E-2</v>
      </c>
      <c r="L1680" s="67">
        <v>7.0000000000000062E-3</v>
      </c>
      <c r="M1680" s="138" t="str">
        <f t="shared" si="26"/>
        <v>Système d'élevage-Bovin Lait-Zéro pâturage-%-S2</v>
      </c>
      <c r="N1680">
        <f>MATCH(M1680,'[1]Données Agriculture'!$M:$M,FALSE)</f>
        <v>2394</v>
      </c>
      <c r="O1680" s="140"/>
    </row>
    <row r="1681" spans="1:26" ht="14.25" hidden="1">
      <c r="A1681" s="110" t="s">
        <v>143</v>
      </c>
      <c r="B1681" s="110" t="s">
        <v>154</v>
      </c>
      <c r="C1681" s="147" t="s">
        <v>155</v>
      </c>
      <c r="D1681" s="175" t="s">
        <v>14</v>
      </c>
      <c r="E1681" s="6" t="s">
        <v>514</v>
      </c>
      <c r="F1681" s="67">
        <v>1</v>
      </c>
      <c r="G1681" s="67">
        <v>0.94641016151377544</v>
      </c>
      <c r="H1681" s="67">
        <v>0.8</v>
      </c>
      <c r="I1681" s="67">
        <v>0.60000000000000009</v>
      </c>
      <c r="J1681" s="67">
        <v>0.4</v>
      </c>
      <c r="K1681" s="67">
        <v>0.25358983848622441</v>
      </c>
      <c r="L1681" s="67">
        <v>0.19999999999999996</v>
      </c>
      <c r="M1681" s="138" t="str">
        <f t="shared" si="26"/>
        <v>Système d'élevage-Bovin Viande-Standard-%-S2</v>
      </c>
      <c r="N1681">
        <f>MATCH(M1681,'[1]Données Agriculture'!$M:$M,FALSE)</f>
        <v>2399</v>
      </c>
      <c r="O1681" s="140"/>
      <c r="P1681" s="109"/>
    </row>
    <row r="1682" spans="1:26" ht="14.25" hidden="1">
      <c r="A1682" s="110" t="s">
        <v>143</v>
      </c>
      <c r="B1682" s="110" t="s">
        <v>154</v>
      </c>
      <c r="C1682" s="147" t="s">
        <v>156</v>
      </c>
      <c r="D1682" s="175" t="s">
        <v>14</v>
      </c>
      <c r="E1682" s="6" t="s">
        <v>514</v>
      </c>
      <c r="F1682" s="67">
        <v>0</v>
      </c>
      <c r="G1682" s="67">
        <v>1.339745962155613E-2</v>
      </c>
      <c r="H1682" s="67">
        <v>4.9999999999999989E-2</v>
      </c>
      <c r="I1682" s="67">
        <v>9.9999999999999978E-2</v>
      </c>
      <c r="J1682" s="67">
        <v>0.15</v>
      </c>
      <c r="K1682" s="67">
        <v>0.1866025403784439</v>
      </c>
      <c r="L1682" s="67">
        <v>0.2</v>
      </c>
      <c r="M1682" s="138" t="str">
        <f t="shared" si="26"/>
        <v>Système d'élevage-Bovin Viande-Standart-FE-%-S2</v>
      </c>
      <c r="N1682">
        <f>MATCH(M1682,'[1]Données Agriculture'!$M:$M,FALSE)</f>
        <v>2404</v>
      </c>
      <c r="O1682" s="140"/>
    </row>
    <row r="1683" spans="1:26" ht="14.25" hidden="1">
      <c r="A1683" s="110" t="s">
        <v>143</v>
      </c>
      <c r="B1683" s="110" t="s">
        <v>154</v>
      </c>
      <c r="C1683" s="147" t="s">
        <v>157</v>
      </c>
      <c r="D1683" s="175" t="s">
        <v>14</v>
      </c>
      <c r="E1683" s="6" t="s">
        <v>514</v>
      </c>
      <c r="F1683" s="67">
        <v>0</v>
      </c>
      <c r="G1683" s="67">
        <v>4.0192378864668386E-2</v>
      </c>
      <c r="H1683" s="67">
        <v>0.14999999999999997</v>
      </c>
      <c r="I1683" s="67">
        <v>0.29999999999999988</v>
      </c>
      <c r="J1683" s="67">
        <v>0.4499999999999999</v>
      </c>
      <c r="K1683" s="67">
        <v>0.55980762113533167</v>
      </c>
      <c r="L1683" s="67">
        <v>0.6</v>
      </c>
      <c r="M1683" s="138" t="str">
        <f t="shared" si="26"/>
        <v>Système d'élevage-Bovin Viande-Standart-FE-pature+-%-S2</v>
      </c>
      <c r="N1683">
        <f>MATCH(M1683,'[1]Données Agriculture'!$M:$M,FALSE)</f>
        <v>2409</v>
      </c>
      <c r="O1683" s="140"/>
    </row>
    <row r="1684" spans="1:26" ht="14.25" hidden="1">
      <c r="A1684" s="110" t="s">
        <v>143</v>
      </c>
      <c r="B1684" s="110" t="s">
        <v>178</v>
      </c>
      <c r="C1684" s="151" t="s">
        <v>182</v>
      </c>
      <c r="D1684" s="175" t="s">
        <v>180</v>
      </c>
      <c r="E1684" s="6" t="s">
        <v>514</v>
      </c>
      <c r="F1684" s="8">
        <v>0</v>
      </c>
      <c r="G1684" s="8">
        <v>0</v>
      </c>
      <c r="H1684" s="8">
        <v>0</v>
      </c>
      <c r="I1684" s="8">
        <v>0</v>
      </c>
      <c r="J1684" s="8">
        <v>0</v>
      </c>
      <c r="K1684" s="8">
        <v>0</v>
      </c>
      <c r="L1684" s="8">
        <v>0</v>
      </c>
      <c r="M1684" s="138" t="str">
        <f t="shared" si="26"/>
        <v>Système d'élevage-Contrôle export poulet-Exportations de viande de poulet-kt-S2</v>
      </c>
      <c r="N1684">
        <f>MATCH(M1684,'[1]Données Agriculture'!$M:$M,FALSE)</f>
        <v>2414</v>
      </c>
      <c r="O1684" s="140"/>
      <c r="P1684" s="109"/>
      <c r="Q1684" s="109"/>
      <c r="R1684" s="109"/>
      <c r="S1684" s="109"/>
      <c r="T1684" s="109"/>
      <c r="U1684" s="109"/>
      <c r="V1684" s="109"/>
      <c r="W1684" s="109"/>
      <c r="X1684" s="109"/>
      <c r="Y1684" s="109"/>
      <c r="Z1684" s="109"/>
    </row>
    <row r="1685" spans="1:26" ht="14.25" hidden="1">
      <c r="A1685" s="110" t="s">
        <v>143</v>
      </c>
      <c r="B1685" s="110" t="s">
        <v>178</v>
      </c>
      <c r="C1685" s="151" t="s">
        <v>179</v>
      </c>
      <c r="D1685" s="175" t="s">
        <v>180</v>
      </c>
      <c r="E1685" s="6" t="s">
        <v>514</v>
      </c>
      <c r="F1685" s="8">
        <v>371.32091219999995</v>
      </c>
      <c r="G1685" s="8">
        <v>341.8056161583055</v>
      </c>
      <c r="H1685" s="8">
        <v>264.56614994249998</v>
      </c>
      <c r="I1685" s="8">
        <v>167.09441049000003</v>
      </c>
      <c r="J1685" s="8">
        <v>78.905693842500028</v>
      </c>
      <c r="K1685" s="8">
        <v>20.232273236694404</v>
      </c>
      <c r="L1685" s="8">
        <v>0</v>
      </c>
      <c r="M1685" s="138" t="str">
        <f t="shared" si="26"/>
        <v>Système d'élevage-Contrôle export poulet-Production poulet export-kt-S2</v>
      </c>
      <c r="N1685">
        <f>MATCH(M1685,'[1]Données Agriculture'!$M:$M,FALSE)</f>
        <v>2419</v>
      </c>
      <c r="O1685" s="140"/>
    </row>
    <row r="1686" spans="1:26" ht="14.25" hidden="1">
      <c r="A1686" s="110" t="s">
        <v>143</v>
      </c>
      <c r="B1686" s="110" t="s">
        <v>172</v>
      </c>
      <c r="C1686" s="147" t="s">
        <v>176</v>
      </c>
      <c r="D1686" s="175" t="s">
        <v>14</v>
      </c>
      <c r="E1686" s="6" t="s">
        <v>514</v>
      </c>
      <c r="F1686" s="67">
        <v>6.9999999999999993E-3</v>
      </c>
      <c r="G1686" s="67">
        <v>2.059842151587947E-2</v>
      </c>
      <c r="H1686" s="67">
        <v>5.7749999999999982E-2</v>
      </c>
      <c r="I1686" s="67">
        <v>0.10849999999999996</v>
      </c>
      <c r="J1686" s="67">
        <v>0.15924999999999997</v>
      </c>
      <c r="K1686" s="67">
        <v>0.19640157848412054</v>
      </c>
      <c r="L1686" s="67">
        <v>0.21</v>
      </c>
      <c r="M1686" s="138" t="str">
        <f t="shared" si="26"/>
        <v>Système d'élevage-Porcins-Porc engraissement bio plein air-%-S2</v>
      </c>
      <c r="N1686">
        <f>MATCH(M1686,'[1]Données Agriculture'!$M:$M,FALSE)</f>
        <v>2424</v>
      </c>
      <c r="O1686" s="140"/>
      <c r="P1686" s="109"/>
      <c r="Q1686" s="109"/>
      <c r="R1686" s="109"/>
      <c r="S1686" s="109"/>
      <c r="T1686" s="109"/>
      <c r="U1686" s="109"/>
      <c r="V1686" s="109"/>
      <c r="W1686" s="109"/>
      <c r="X1686" s="109"/>
      <c r="Y1686" s="109"/>
      <c r="Z1686" s="109"/>
    </row>
    <row r="1687" spans="1:26" ht="14.25" hidden="1">
      <c r="A1687" s="110" t="s">
        <v>143</v>
      </c>
      <c r="B1687" s="110" t="s">
        <v>172</v>
      </c>
      <c r="C1687" s="147" t="s">
        <v>175</v>
      </c>
      <c r="D1687" s="175" t="s">
        <v>14</v>
      </c>
      <c r="E1687" s="6" t="s">
        <v>514</v>
      </c>
      <c r="F1687" s="67">
        <v>1.2E-2</v>
      </c>
      <c r="G1687" s="67">
        <v>3.5311579741507663E-2</v>
      </c>
      <c r="H1687" s="67">
        <v>9.8999999999999977E-2</v>
      </c>
      <c r="I1687" s="67">
        <v>0.18599999999999994</v>
      </c>
      <c r="J1687" s="67">
        <v>0.27299999999999996</v>
      </c>
      <c r="K1687" s="67">
        <v>0.33668842025849233</v>
      </c>
      <c r="L1687" s="67">
        <v>0.36</v>
      </c>
      <c r="M1687" s="138" t="str">
        <f t="shared" si="26"/>
        <v>Système d'élevage-Porcins-Porc engraissement bio sous bâtiment-%-S2</v>
      </c>
      <c r="N1687">
        <f>MATCH(M1687,'[1]Données Agriculture'!$M:$M,FALSE)</f>
        <v>2429</v>
      </c>
      <c r="O1687" s="140"/>
    </row>
    <row r="1688" spans="1:26" ht="14.25" hidden="1">
      <c r="A1688" s="110" t="s">
        <v>143</v>
      </c>
      <c r="B1688" s="110" t="s">
        <v>172</v>
      </c>
      <c r="C1688" s="147" t="s">
        <v>173</v>
      </c>
      <c r="D1688" s="175" t="s">
        <v>14</v>
      </c>
      <c r="E1688" s="6" t="s">
        <v>514</v>
      </c>
      <c r="F1688" s="67">
        <v>0.96</v>
      </c>
      <c r="G1688" s="67">
        <v>0.89569219381653054</v>
      </c>
      <c r="H1688" s="67">
        <v>0.72</v>
      </c>
      <c r="I1688" s="67">
        <v>0.48000000000000015</v>
      </c>
      <c r="J1688" s="67">
        <v>0.2400000000000001</v>
      </c>
      <c r="K1688" s="67">
        <v>6.4307806183469318E-2</v>
      </c>
      <c r="L1688" s="67">
        <v>0</v>
      </c>
      <c r="M1688" s="138" t="str">
        <f t="shared" si="26"/>
        <v>Système d'élevage-Porcins-Porc engraissement conventionnel-%-S2</v>
      </c>
      <c r="N1688">
        <f>MATCH(M1688,'[1]Données Agriculture'!$M:$M,FALSE)</f>
        <v>2434</v>
      </c>
      <c r="O1688" s="140"/>
      <c r="P1688" s="66"/>
    </row>
    <row r="1689" spans="1:26" ht="14.25" hidden="1">
      <c r="A1689" s="110" t="s">
        <v>143</v>
      </c>
      <c r="B1689" s="110" t="s">
        <v>172</v>
      </c>
      <c r="C1689" s="147" t="s">
        <v>174</v>
      </c>
      <c r="D1689" s="175" t="s">
        <v>14</v>
      </c>
      <c r="E1689" s="6" t="s">
        <v>514</v>
      </c>
      <c r="F1689" s="67">
        <v>0.02</v>
      </c>
      <c r="G1689" s="67">
        <v>4.5455173280956648E-2</v>
      </c>
      <c r="H1689" s="67">
        <v>0.11499999999999998</v>
      </c>
      <c r="I1689" s="67">
        <v>0.20999999999999994</v>
      </c>
      <c r="J1689" s="67">
        <v>0.30499999999999999</v>
      </c>
      <c r="K1689" s="67">
        <v>0.37454482671904338</v>
      </c>
      <c r="L1689" s="67">
        <v>0.4</v>
      </c>
      <c r="M1689" s="138" t="str">
        <f t="shared" si="26"/>
        <v>Système d'élevage-Porcins-Porc engraissement conventionnel amélioré-%-S2</v>
      </c>
      <c r="N1689">
        <f>MATCH(M1689,'[1]Données Agriculture'!$M:$M,FALSE)</f>
        <v>2439</v>
      </c>
      <c r="O1689" s="140"/>
    </row>
    <row r="1690" spans="1:26" ht="14.25" hidden="1">
      <c r="A1690" s="110" t="s">
        <v>143</v>
      </c>
      <c r="B1690" s="110" t="s">
        <v>172</v>
      </c>
      <c r="C1690" s="147" t="s">
        <v>177</v>
      </c>
      <c r="D1690" s="175" t="s">
        <v>14</v>
      </c>
      <c r="E1690" s="6" t="s">
        <v>514</v>
      </c>
      <c r="F1690" s="67">
        <v>1E-3</v>
      </c>
      <c r="G1690" s="67">
        <v>2.9426316451256389E-3</v>
      </c>
      <c r="H1690" s="67">
        <v>8.2499999999999969E-3</v>
      </c>
      <c r="I1690" s="67">
        <v>1.5499999999999993E-2</v>
      </c>
      <c r="J1690" s="67">
        <v>2.2749999999999996E-2</v>
      </c>
      <c r="K1690" s="67">
        <v>2.8057368354874362E-2</v>
      </c>
      <c r="L1690" s="67">
        <v>0.03</v>
      </c>
      <c r="M1690" s="138" t="str">
        <f t="shared" si="26"/>
        <v>Système d'élevage-Porcins-Porc extensif lourd (type porc noir gascon)-%-S2</v>
      </c>
      <c r="N1690">
        <f>MATCH(M1690,'[1]Données Agriculture'!$M:$M,FALSE)</f>
        <v>2444</v>
      </c>
      <c r="O1690" s="140"/>
      <c r="P1690" s="66"/>
    </row>
    <row r="1691" spans="1:26" ht="14.25" hidden="1">
      <c r="A1691" s="110" t="s">
        <v>143</v>
      </c>
      <c r="B1691" s="110" t="s">
        <v>159</v>
      </c>
      <c r="C1691" s="147" t="s">
        <v>164</v>
      </c>
      <c r="D1691" s="175" t="s">
        <v>14</v>
      </c>
      <c r="E1691" s="6" t="s">
        <v>514</v>
      </c>
      <c r="F1691" s="67">
        <v>7.0000000000000007E-2</v>
      </c>
      <c r="G1691" s="67">
        <v>0.10550326799712376</v>
      </c>
      <c r="H1691" s="67">
        <v>0.20249999999999999</v>
      </c>
      <c r="I1691" s="67">
        <v>0.33499999999999991</v>
      </c>
      <c r="J1691" s="67">
        <v>0.46749999999999997</v>
      </c>
      <c r="K1691" s="67">
        <v>0.56449673200287631</v>
      </c>
      <c r="L1691" s="67">
        <v>0.60000000000000009</v>
      </c>
      <c r="M1691" s="138" t="str">
        <f t="shared" si="26"/>
        <v>Système d'élevage-Poules Pondeuses-Poules bio-%-S2</v>
      </c>
      <c r="N1691">
        <f>MATCH(M1691,'[1]Données Agriculture'!$M:$M,FALSE)</f>
        <v>2449</v>
      </c>
      <c r="O1691" s="140"/>
    </row>
    <row r="1692" spans="1:26" ht="14.25" hidden="1">
      <c r="A1692" s="110" t="s">
        <v>143</v>
      </c>
      <c r="B1692" s="110" t="s">
        <v>159</v>
      </c>
      <c r="C1692" s="147" t="s">
        <v>163</v>
      </c>
      <c r="D1692" s="175" t="s">
        <v>14</v>
      </c>
      <c r="E1692" s="6" t="s">
        <v>514</v>
      </c>
      <c r="F1692" s="67">
        <v>6.6666666666666666E-2</v>
      </c>
      <c r="G1692" s="67">
        <v>7.1132486540518708E-2</v>
      </c>
      <c r="H1692" s="67">
        <v>8.3333333333333329E-2</v>
      </c>
      <c r="I1692" s="67">
        <v>9.9999999999999978E-2</v>
      </c>
      <c r="J1692" s="67">
        <v>0.11666666666666665</v>
      </c>
      <c r="K1692" s="67">
        <v>0.12886751345948128</v>
      </c>
      <c r="L1692" s="67">
        <v>0.13333333333333333</v>
      </c>
      <c r="M1692" s="138" t="str">
        <f t="shared" si="26"/>
        <v>Système d'élevage-Poules Pondeuses-Poules label-%-S2</v>
      </c>
      <c r="N1692">
        <f>MATCH(M1692,'[1]Données Agriculture'!$M:$M,FALSE)</f>
        <v>2454</v>
      </c>
      <c r="O1692" s="140"/>
    </row>
    <row r="1693" spans="1:26" ht="14.25" hidden="1">
      <c r="A1693" s="110" t="s">
        <v>143</v>
      </c>
      <c r="B1693" s="110" t="s">
        <v>159</v>
      </c>
      <c r="C1693" s="147" t="s">
        <v>162</v>
      </c>
      <c r="D1693" s="175" t="s">
        <v>14</v>
      </c>
      <c r="E1693" s="6" t="s">
        <v>514</v>
      </c>
      <c r="F1693" s="67">
        <v>3.3333333333333333E-2</v>
      </c>
      <c r="G1693" s="67">
        <v>3.5566243270259354E-2</v>
      </c>
      <c r="H1693" s="67">
        <v>4.1666666666666664E-2</v>
      </c>
      <c r="I1693" s="67">
        <v>4.9999999999999989E-2</v>
      </c>
      <c r="J1693" s="67">
        <v>5.8333333333333327E-2</v>
      </c>
      <c r="K1693" s="67">
        <v>6.4433756729740638E-2</v>
      </c>
      <c r="L1693" s="67">
        <v>6.6666666666666666E-2</v>
      </c>
      <c r="M1693" s="138" t="str">
        <f t="shared" si="26"/>
        <v>Système d'élevage-Poules Pondeuses-Poules plein air standard-%-S2</v>
      </c>
      <c r="N1693">
        <f>MATCH(M1693,'[1]Données Agriculture'!$M:$M,FALSE)</f>
        <v>2459</v>
      </c>
      <c r="O1693" s="140"/>
      <c r="P1693" s="66"/>
      <c r="Q1693" s="66"/>
      <c r="R1693" s="66"/>
      <c r="S1693" s="66"/>
      <c r="T1693" s="66"/>
      <c r="U1693" s="66"/>
      <c r="V1693" s="66"/>
      <c r="W1693" s="66"/>
      <c r="X1693" s="66"/>
      <c r="Y1693" s="66"/>
      <c r="Z1693" s="66"/>
    </row>
    <row r="1694" spans="1:26" ht="14.25" hidden="1">
      <c r="A1694" s="110" t="s">
        <v>143</v>
      </c>
      <c r="B1694" s="110" t="s">
        <v>159</v>
      </c>
      <c r="C1694" s="147" t="s">
        <v>161</v>
      </c>
      <c r="D1694" s="175" t="s">
        <v>14</v>
      </c>
      <c r="E1694" s="6" t="s">
        <v>514</v>
      </c>
      <c r="F1694" s="67">
        <v>0</v>
      </c>
      <c r="G1694" s="67">
        <v>8.0384757729336752E-3</v>
      </c>
      <c r="H1694" s="67">
        <v>2.9999999999999985E-2</v>
      </c>
      <c r="I1694" s="67">
        <v>5.9999999999999963E-2</v>
      </c>
      <c r="J1694" s="67">
        <v>8.9999999999999969E-2</v>
      </c>
      <c r="K1694" s="67">
        <v>0.1119615242270663</v>
      </c>
      <c r="L1694" s="67">
        <v>0.11999999999999997</v>
      </c>
      <c r="M1694" s="138" t="str">
        <f t="shared" si="26"/>
        <v>Système d'élevage-Poules Pondeuses-Poules standard au sol-%-S2</v>
      </c>
      <c r="N1694">
        <f>MATCH(M1694,'[1]Données Agriculture'!$M:$M,FALSE)</f>
        <v>2464</v>
      </c>
      <c r="O1694" s="140"/>
    </row>
    <row r="1695" spans="1:26" ht="14.25" hidden="1">
      <c r="A1695" s="110" t="s">
        <v>143</v>
      </c>
      <c r="B1695" s="110" t="s">
        <v>159</v>
      </c>
      <c r="C1695" s="147" t="s">
        <v>160</v>
      </c>
      <c r="D1695" s="175" t="s">
        <v>14</v>
      </c>
      <c r="E1695" s="6" t="s">
        <v>514</v>
      </c>
      <c r="F1695" s="67">
        <v>0.83</v>
      </c>
      <c r="G1695" s="67">
        <v>0.77975952641916446</v>
      </c>
      <c r="H1695" s="67">
        <v>0.64250000000000007</v>
      </c>
      <c r="I1695" s="67">
        <v>0.45500000000000013</v>
      </c>
      <c r="J1695" s="67">
        <v>0.26750000000000007</v>
      </c>
      <c r="K1695" s="67">
        <v>0.13024047358083546</v>
      </c>
      <c r="L1695" s="67">
        <v>8.0000000000000071E-2</v>
      </c>
      <c r="M1695" s="138" t="str">
        <f t="shared" si="26"/>
        <v>Système d'élevage-Poules Pondeuses-Poules standard en cage-%-S2</v>
      </c>
      <c r="N1695">
        <f>MATCH(M1695,'[1]Données Agriculture'!$M:$M,FALSE)</f>
        <v>2469</v>
      </c>
      <c r="O1695" s="140"/>
      <c r="P1695" s="66"/>
      <c r="Q1695" s="66"/>
      <c r="R1695" s="66"/>
      <c r="S1695" s="66"/>
      <c r="T1695" s="66"/>
      <c r="U1695" s="66"/>
      <c r="V1695" s="66"/>
      <c r="W1695" s="66"/>
      <c r="X1695" s="66"/>
      <c r="Y1695" s="66"/>
      <c r="Z1695" s="66"/>
    </row>
    <row r="1696" spans="1:26" ht="14.25" hidden="1">
      <c r="A1696" s="110" t="s">
        <v>143</v>
      </c>
      <c r="B1696" s="110" t="s">
        <v>166</v>
      </c>
      <c r="C1696" s="147" t="s">
        <v>170</v>
      </c>
      <c r="D1696" s="175" t="s">
        <v>14</v>
      </c>
      <c r="E1696" s="6" t="s">
        <v>514</v>
      </c>
      <c r="F1696" s="67">
        <v>7.0000000000000007E-2</v>
      </c>
      <c r="G1696" s="67">
        <v>0.10550326799712376</v>
      </c>
      <c r="H1696" s="67">
        <v>0.20249999999999999</v>
      </c>
      <c r="I1696" s="67">
        <v>0.33499999999999991</v>
      </c>
      <c r="J1696" s="67">
        <v>0.46749999999999997</v>
      </c>
      <c r="K1696" s="67">
        <v>0.56449673200287631</v>
      </c>
      <c r="L1696" s="67">
        <v>0.60000000000000009</v>
      </c>
      <c r="M1696" s="138" t="str">
        <f t="shared" si="26"/>
        <v>Système d'élevage-Poulets de Chair-Poulet AB-%-S2</v>
      </c>
      <c r="N1696">
        <f>MATCH(M1696,'[1]Données Agriculture'!$M:$M,FALSE)</f>
        <v>2474</v>
      </c>
      <c r="O1696" s="140"/>
    </row>
    <row r="1697" spans="1:26" ht="14.25" hidden="1">
      <c r="A1697" s="110" t="s">
        <v>143</v>
      </c>
      <c r="B1697" s="110" t="s">
        <v>166</v>
      </c>
      <c r="C1697" s="147" t="s">
        <v>168</v>
      </c>
      <c r="D1697" s="175" t="s">
        <v>14</v>
      </c>
      <c r="E1697" s="6" t="s">
        <v>514</v>
      </c>
      <c r="F1697" s="67">
        <v>0.1</v>
      </c>
      <c r="G1697" s="67">
        <v>0.10669872981077808</v>
      </c>
      <c r="H1697" s="67">
        <v>0.125</v>
      </c>
      <c r="I1697" s="67">
        <v>0.15</v>
      </c>
      <c r="J1697" s="67">
        <v>0.17499999999999999</v>
      </c>
      <c r="K1697" s="67">
        <v>0.19330127018922194</v>
      </c>
      <c r="L1697" s="67">
        <v>0.2</v>
      </c>
      <c r="M1697" s="138" t="str">
        <f t="shared" si="26"/>
        <v>Système d'élevage-Poulets de Chair-Poulet certifié-%-S2</v>
      </c>
      <c r="N1697">
        <f>MATCH(M1697,'[1]Données Agriculture'!$M:$M,FALSE)</f>
        <v>2479</v>
      </c>
      <c r="O1697" s="140"/>
      <c r="P1697" s="109"/>
    </row>
    <row r="1698" spans="1:26" ht="14.25" hidden="1">
      <c r="A1698" s="110" t="s">
        <v>143</v>
      </c>
      <c r="B1698" s="110" t="s">
        <v>166</v>
      </c>
      <c r="C1698" s="147" t="s">
        <v>171</v>
      </c>
      <c r="D1698" s="175" t="s">
        <v>14</v>
      </c>
      <c r="E1698" s="6" t="s">
        <v>514</v>
      </c>
      <c r="F1698" s="67">
        <v>0.3</v>
      </c>
      <c r="G1698" s="67">
        <v>0.27990381056766578</v>
      </c>
      <c r="H1698" s="67">
        <v>0.22500000000000001</v>
      </c>
      <c r="I1698" s="67">
        <v>0.15000000000000005</v>
      </c>
      <c r="J1698" s="67">
        <v>7.5000000000000039E-2</v>
      </c>
      <c r="K1698" s="67">
        <v>2.0096189432334155E-2</v>
      </c>
      <c r="L1698" s="67">
        <v>0</v>
      </c>
      <c r="M1698" s="138" t="str">
        <f t="shared" si="26"/>
        <v>Système d'élevage-Poulets de Chair-Poulet Export-%-S2</v>
      </c>
      <c r="N1698">
        <f>MATCH(M1698,'[1]Données Agriculture'!$M:$M,FALSE)</f>
        <v>2484</v>
      </c>
      <c r="O1698" s="140"/>
    </row>
    <row r="1699" spans="1:26" ht="14.25" hidden="1">
      <c r="A1699" s="110" t="s">
        <v>143</v>
      </c>
      <c r="B1699" s="110" t="s">
        <v>166</v>
      </c>
      <c r="C1699" s="147" t="s">
        <v>169</v>
      </c>
      <c r="D1699" s="175" t="s">
        <v>14</v>
      </c>
      <c r="E1699" s="6" t="s">
        <v>514</v>
      </c>
      <c r="F1699" s="67">
        <v>0.15</v>
      </c>
      <c r="G1699" s="67">
        <v>0.15334936490538903</v>
      </c>
      <c r="H1699" s="67">
        <v>0.16250000000000001</v>
      </c>
      <c r="I1699" s="67">
        <v>0.17499999999999999</v>
      </c>
      <c r="J1699" s="67">
        <v>0.1875</v>
      </c>
      <c r="K1699" s="67">
        <v>0.19665063509461098</v>
      </c>
      <c r="L1699" s="67">
        <v>0.2</v>
      </c>
      <c r="M1699" s="138" t="str">
        <f t="shared" si="26"/>
        <v>Système d'élevage-Poulets de Chair-Poulet label-%-S2</v>
      </c>
      <c r="N1699">
        <f>MATCH(M1699,'[1]Données Agriculture'!$M:$M,FALSE)</f>
        <v>2489</v>
      </c>
      <c r="O1699" s="140"/>
    </row>
    <row r="1700" spans="1:26" ht="14.25" hidden="1">
      <c r="A1700" s="110" t="s">
        <v>143</v>
      </c>
      <c r="B1700" s="110" t="s">
        <v>166</v>
      </c>
      <c r="C1700" s="147" t="s">
        <v>167</v>
      </c>
      <c r="D1700" s="175" t="s">
        <v>14</v>
      </c>
      <c r="E1700" s="6" t="s">
        <v>514</v>
      </c>
      <c r="F1700" s="67">
        <v>0.38</v>
      </c>
      <c r="G1700" s="67">
        <v>0.35454482671904336</v>
      </c>
      <c r="H1700" s="67">
        <v>0.28500000000000003</v>
      </c>
      <c r="I1700" s="67">
        <v>0.19000000000000006</v>
      </c>
      <c r="J1700" s="67">
        <v>9.5000000000000029E-2</v>
      </c>
      <c r="K1700" s="67">
        <v>2.5455173280956644E-2</v>
      </c>
      <c r="L1700" s="67">
        <v>0</v>
      </c>
      <c r="M1700" s="138" t="str">
        <f t="shared" si="26"/>
        <v>Système d'élevage-Poulets de Chair-Poulet standard-%-S2</v>
      </c>
      <c r="N1700">
        <f>MATCH(M1700,'[1]Données Agriculture'!$M:$M,FALSE)</f>
        <v>2494</v>
      </c>
      <c r="O1700" s="140"/>
    </row>
    <row r="1701" spans="1:26" ht="14.25" hidden="1">
      <c r="A1701" s="110" t="s">
        <v>143</v>
      </c>
      <c r="B1701" s="110" t="s">
        <v>183</v>
      </c>
      <c r="C1701" s="151" t="s">
        <v>188</v>
      </c>
      <c r="D1701" s="175" t="s">
        <v>635</v>
      </c>
      <c r="E1701" s="6" t="s">
        <v>514</v>
      </c>
      <c r="F1701" s="9">
        <v>8.6769274745818379</v>
      </c>
      <c r="G1701" s="9">
        <v>8.6678904322209309</v>
      </c>
      <c r="H1701" s="9">
        <v>8.6432007733407872</v>
      </c>
      <c r="I1701" s="9">
        <v>8.6094740720997365</v>
      </c>
      <c r="J1701" s="9">
        <v>8.5757473708586858</v>
      </c>
      <c r="K1701" s="9">
        <v>8.551057711978542</v>
      </c>
      <c r="L1701" s="9">
        <v>8.5420206696176368</v>
      </c>
      <c r="M1701" s="138" t="str">
        <f t="shared" si="26"/>
        <v>Système d'élevage-Productivité animale-Alimentation vaches allaitantes-kg MS (fourrages + concentrés) / vache présente*-S2</v>
      </c>
      <c r="N1701">
        <f>MATCH(M1701,'[1]Données Agriculture'!$M:$M,FALSE)</f>
        <v>2499</v>
      </c>
      <c r="O1701" s="140"/>
    </row>
    <row r="1702" spans="1:26" ht="14.25" hidden="1">
      <c r="A1702" s="110" t="s">
        <v>143</v>
      </c>
      <c r="B1702" s="110" t="s">
        <v>183</v>
      </c>
      <c r="C1702" s="151" t="s">
        <v>186</v>
      </c>
      <c r="D1702" s="175" t="s">
        <v>187</v>
      </c>
      <c r="E1702" s="6" t="s">
        <v>514</v>
      </c>
      <c r="F1702" s="9">
        <v>11.386722973139035</v>
      </c>
      <c r="G1702" s="9">
        <v>11.337882534088653</v>
      </c>
      <c r="H1702" s="9">
        <v>11.204447973139038</v>
      </c>
      <c r="I1702" s="9">
        <v>11.022172973139035</v>
      </c>
      <c r="J1702" s="9">
        <v>10.839897973139038</v>
      </c>
      <c r="K1702" s="9">
        <v>10.70646341218942</v>
      </c>
      <c r="L1702" s="9">
        <v>10.657622973139034</v>
      </c>
      <c r="M1702" s="138" t="str">
        <f t="shared" si="26"/>
        <v>Système d'élevage-Productivité animale-Alimentation vaches laitières-kg MS (fourrages + concentrés) / vache présente et par an-S2</v>
      </c>
      <c r="N1702">
        <f>MATCH(M1702,'[1]Données Agriculture'!$M:$M,FALSE)</f>
        <v>2504</v>
      </c>
      <c r="O1702" s="140"/>
      <c r="P1702" s="109"/>
      <c r="Q1702" s="109"/>
      <c r="R1702" s="109"/>
      <c r="S1702" s="109"/>
      <c r="T1702" s="109"/>
      <c r="U1702" s="109"/>
      <c r="V1702" s="109"/>
      <c r="W1702" s="109"/>
      <c r="X1702" s="109"/>
      <c r="Y1702" s="109"/>
      <c r="Z1702" s="109"/>
    </row>
    <row r="1703" spans="1:26" ht="14.25" hidden="1">
      <c r="A1703" s="110" t="s">
        <v>143</v>
      </c>
      <c r="B1703" s="110" t="s">
        <v>183</v>
      </c>
      <c r="C1703" s="151" t="s">
        <v>185</v>
      </c>
      <c r="D1703" s="175" t="s">
        <v>184</v>
      </c>
      <c r="E1703" s="6" t="s">
        <v>514</v>
      </c>
      <c r="F1703" s="9">
        <v>3.3893749999999994</v>
      </c>
      <c r="G1703" s="9">
        <v>3.4156256474459865</v>
      </c>
      <c r="H1703" s="9">
        <v>3.4873437499999991</v>
      </c>
      <c r="I1703" s="9">
        <v>3.5853124999999997</v>
      </c>
      <c r="J1703" s="9">
        <v>3.6832812499999998</v>
      </c>
      <c r="K1703" s="9">
        <v>3.7549993525540128</v>
      </c>
      <c r="L1703" s="9">
        <v>3.78125</v>
      </c>
      <c r="M1703" s="138" t="str">
        <f t="shared" si="26"/>
        <v>Système d'élevage-Productivité animale-Indice de consommation porc-kg grain/kg carcasse-S2</v>
      </c>
      <c r="N1703">
        <f>MATCH(M1703,'[1]Données Agriculture'!$M:$M,FALSE)</f>
        <v>2509</v>
      </c>
      <c r="O1703" s="140"/>
    </row>
    <row r="1704" spans="1:26" ht="14.25" hidden="1">
      <c r="A1704" s="110" t="s">
        <v>143</v>
      </c>
      <c r="B1704" s="110" t="s">
        <v>183</v>
      </c>
      <c r="C1704" s="151" t="s">
        <v>136</v>
      </c>
      <c r="D1704" s="175" t="s">
        <v>184</v>
      </c>
      <c r="E1704" s="6" t="s">
        <v>514</v>
      </c>
      <c r="F1704" s="9">
        <v>2.9588235294117644</v>
      </c>
      <c r="G1704" s="9">
        <v>3.0600925624335269</v>
      </c>
      <c r="H1704" s="9">
        <v>3.3367647058823526</v>
      </c>
      <c r="I1704" s="9">
        <v>3.7147058823529409</v>
      </c>
      <c r="J1704" s="9">
        <v>4.0926470588235295</v>
      </c>
      <c r="K1704" s="9">
        <v>4.3693192022723544</v>
      </c>
      <c r="L1704" s="9">
        <v>4.4705882352941178</v>
      </c>
      <c r="M1704" s="138" t="str">
        <f t="shared" si="26"/>
        <v>Système d'élevage-Productivité animale-Indice de consommation poulet de chair-kg grain/kg carcasse-S2</v>
      </c>
      <c r="N1704">
        <f>MATCH(M1704,'[1]Données Agriculture'!$M:$M,FALSE)</f>
        <v>2514</v>
      </c>
      <c r="O1704" s="140"/>
      <c r="P1704" s="109"/>
    </row>
    <row r="1705" spans="1:26" ht="14.25" hidden="1">
      <c r="A1705" s="110" t="s">
        <v>367</v>
      </c>
      <c r="B1705" s="110" t="s">
        <v>383</v>
      </c>
      <c r="C1705" s="147" t="s">
        <v>389</v>
      </c>
      <c r="D1705" s="175" t="s">
        <v>342</v>
      </c>
      <c r="E1705" s="6" t="s">
        <v>514</v>
      </c>
      <c r="F1705" s="8">
        <v>5043.381034520221</v>
      </c>
      <c r="G1705" s="8">
        <v>7174.7820794153904</v>
      </c>
      <c r="H1705" s="8">
        <v>12170.482325905803</v>
      </c>
      <c r="I1705" s="8">
        <v>17139.032357069478</v>
      </c>
      <c r="J1705" s="8">
        <v>20125.58916241445</v>
      </c>
      <c r="K1705" s="8">
        <v>21157.302957267453</v>
      </c>
      <c r="L1705" s="8">
        <v>21306.710776343916</v>
      </c>
      <c r="M1705" s="138" t="str">
        <f t="shared" si="26"/>
        <v>Usages Non alimentaires biomasse-Autres usages-Cultures intermédiaires laissées au champ-kt MS-S2</v>
      </c>
      <c r="N1705">
        <f>MATCH(M1705,'[1]Données Agriculture'!$M:$M,FALSE)</f>
        <v>2519</v>
      </c>
      <c r="O1705" s="140"/>
    </row>
    <row r="1706" spans="1:26" ht="14.25" hidden="1">
      <c r="A1706" s="110" t="s">
        <v>367</v>
      </c>
      <c r="B1706" s="110" t="s">
        <v>383</v>
      </c>
      <c r="C1706" s="147" t="s">
        <v>388</v>
      </c>
      <c r="D1706" s="175" t="s">
        <v>342</v>
      </c>
      <c r="E1706" s="6" t="s">
        <v>514</v>
      </c>
      <c r="F1706" s="8">
        <v>65719.267094882685</v>
      </c>
      <c r="G1706" s="8">
        <v>64383.963971037185</v>
      </c>
      <c r="H1706" s="8">
        <v>60174.520800048747</v>
      </c>
      <c r="I1706" s="8">
        <v>53886.18564016209</v>
      </c>
      <c r="J1706" s="8">
        <v>47281.324690177382</v>
      </c>
      <c r="K1706" s="8">
        <v>42328.863008762972</v>
      </c>
      <c r="L1706" s="8">
        <v>40487.451540533759</v>
      </c>
      <c r="M1706" s="138" t="str">
        <f t="shared" si="26"/>
        <v>Usages Non alimentaires biomasse-Autres usages-Résidus de culture laissés au champ-kt MS-S2</v>
      </c>
      <c r="N1706">
        <f>MATCH(M1706,'[1]Données Agriculture'!$M:$M,FALSE)</f>
        <v>2524</v>
      </c>
      <c r="O1706" s="140"/>
      <c r="P1706" s="109"/>
    </row>
    <row r="1707" spans="1:26" ht="14.25" hidden="1">
      <c r="A1707" s="110" t="s">
        <v>367</v>
      </c>
      <c r="B1707" s="110" t="s">
        <v>383</v>
      </c>
      <c r="C1707" s="147" t="s">
        <v>386</v>
      </c>
      <c r="D1707" s="175" t="s">
        <v>342</v>
      </c>
      <c r="E1707" s="6" t="s">
        <v>514</v>
      </c>
      <c r="F1707" s="8">
        <v>833.20856386785977</v>
      </c>
      <c r="G1707" s="8">
        <v>844.96915387556533</v>
      </c>
      <c r="H1707" s="8">
        <v>904.7897092554291</v>
      </c>
      <c r="I1707" s="8">
        <v>1002.9997425974574</v>
      </c>
      <c r="J1707" s="8">
        <v>1101.45685226464</v>
      </c>
      <c r="K1707" s="8">
        <v>1168.4667540006785</v>
      </c>
      <c r="L1707" s="8">
        <v>1192.0666322634816</v>
      </c>
      <c r="M1707" s="138" t="str">
        <f t="shared" si="26"/>
        <v>Usages Non alimentaires biomasse-Autres usages-Résidus de culture utilisés comme matériau-kt MS-S2</v>
      </c>
      <c r="N1707">
        <f>MATCH(M1707,'[1]Données Agriculture'!$M:$M,FALSE)</f>
        <v>2529</v>
      </c>
      <c r="O1707" s="140"/>
    </row>
    <row r="1708" spans="1:26" ht="14.25" hidden="1">
      <c r="A1708" s="110" t="s">
        <v>367</v>
      </c>
      <c r="B1708" s="110" t="s">
        <v>383</v>
      </c>
      <c r="C1708" s="147" t="s">
        <v>385</v>
      </c>
      <c r="D1708" s="175" t="s">
        <v>342</v>
      </c>
      <c r="E1708" s="6" t="s">
        <v>514</v>
      </c>
      <c r="F1708" s="8">
        <v>0</v>
      </c>
      <c r="G1708" s="8">
        <v>13.296801135688993</v>
      </c>
      <c r="H1708" s="8">
        <v>84.999988529431732</v>
      </c>
      <c r="I1708" s="8">
        <v>225.38321225041182</v>
      </c>
      <c r="J1708" s="8">
        <v>397.02286268754636</v>
      </c>
      <c r="K1708" s="8">
        <v>538.94839998170437</v>
      </c>
      <c r="L1708" s="8">
        <v>596.03331613174078</v>
      </c>
      <c r="M1708" s="138" t="str">
        <f t="shared" si="26"/>
        <v>Usages Non alimentaires biomasse-Autres usages-Résidus de culture utilisés en carburant 2G-kt MS-S2</v>
      </c>
      <c r="N1708">
        <f>MATCH(M1708,'[1]Données Agriculture'!$M:$M,FALSE)</f>
        <v>2534</v>
      </c>
      <c r="O1708" s="140"/>
    </row>
    <row r="1709" spans="1:26" ht="14.25" hidden="1">
      <c r="A1709" s="110" t="s">
        <v>367</v>
      </c>
      <c r="B1709" s="110" t="s">
        <v>383</v>
      </c>
      <c r="C1709" s="147" t="s">
        <v>384</v>
      </c>
      <c r="D1709" s="175" t="s">
        <v>342</v>
      </c>
      <c r="E1709" s="6" t="s">
        <v>514</v>
      </c>
      <c r="F1709" s="8">
        <v>0</v>
      </c>
      <c r="G1709" s="8">
        <v>108.28900824360815</v>
      </c>
      <c r="H1709" s="8">
        <v>516.58702563812017</v>
      </c>
      <c r="I1709" s="8">
        <v>1144.2981388595936</v>
      </c>
      <c r="J1709" s="8">
        <v>1777.6060931472009</v>
      </c>
      <c r="K1709" s="8">
        <v>2223.8785674974488</v>
      </c>
      <c r="L1709" s="8">
        <v>2384.1332645269631</v>
      </c>
      <c r="M1709" s="138" t="str">
        <f t="shared" si="26"/>
        <v>Usages Non alimentaires biomasse-Autres usages-Résidus de culture utilisés en combustion-kt MS-S2</v>
      </c>
      <c r="N1709">
        <f>MATCH(M1709,'[1]Données Agriculture'!$M:$M,FALSE)</f>
        <v>2539</v>
      </c>
      <c r="O1709" s="140"/>
      <c r="P1709" s="109"/>
      <c r="Q1709" s="109"/>
      <c r="R1709" s="109"/>
      <c r="S1709" s="109"/>
      <c r="T1709" s="109"/>
      <c r="U1709" s="109"/>
      <c r="V1709" s="109"/>
      <c r="W1709" s="109"/>
      <c r="X1709" s="109"/>
      <c r="Y1709" s="109"/>
      <c r="Z1709" s="109"/>
    </row>
    <row r="1710" spans="1:26" ht="14.25" hidden="1">
      <c r="A1710" s="110" t="s">
        <v>367</v>
      </c>
      <c r="B1710" s="110" t="s">
        <v>383</v>
      </c>
      <c r="C1710" s="147" t="s">
        <v>387</v>
      </c>
      <c r="D1710" s="175" t="s">
        <v>342</v>
      </c>
      <c r="E1710" s="6" t="s">
        <v>514</v>
      </c>
      <c r="F1710" s="8">
        <v>16162.854679287253</v>
      </c>
      <c r="G1710" s="8">
        <v>15566.65251440113</v>
      </c>
      <c r="H1710" s="8">
        <v>13992.948750554981</v>
      </c>
      <c r="I1710" s="8">
        <v>11973.71772480785</v>
      </c>
      <c r="J1710" s="8">
        <v>10105.161602045853</v>
      </c>
      <c r="K1710" s="8">
        <v>8832.8076441699832</v>
      </c>
      <c r="L1710" s="8">
        <v>8387.280382268993</v>
      </c>
      <c r="M1710" s="138" t="str">
        <f t="shared" si="26"/>
        <v>Usages Non alimentaires biomasse-Autres usages-Résidus de culture utilisés en litière-kt MS-S2</v>
      </c>
      <c r="N1710">
        <f>MATCH(M1710,'[1]Données Agriculture'!$M:$M,FALSE)</f>
        <v>2544</v>
      </c>
      <c r="O1710" s="140"/>
    </row>
    <row r="1711" spans="1:26" ht="14.25" hidden="1">
      <c r="A1711" s="110" t="s">
        <v>367</v>
      </c>
      <c r="B1711" s="110" t="s">
        <v>390</v>
      </c>
      <c r="C1711" s="147" t="s">
        <v>399</v>
      </c>
      <c r="D1711" s="175" t="s">
        <v>180</v>
      </c>
      <c r="E1711" s="6" t="s">
        <v>514</v>
      </c>
      <c r="F1711" s="8">
        <v>213.89565437089439</v>
      </c>
      <c r="G1711" s="8">
        <v>199.60318313750074</v>
      </c>
      <c r="H1711" s="8">
        <v>160.55542556215261</v>
      </c>
      <c r="I1711" s="8">
        <v>107.21519675341085</v>
      </c>
      <c r="J1711" s="8">
        <v>53.874967944669038</v>
      </c>
      <c r="K1711" s="8">
        <v>14.827210369320881</v>
      </c>
      <c r="L1711" s="8">
        <v>0.53473913592722511</v>
      </c>
      <c r="M1711" s="138" t="str">
        <f t="shared" si="26"/>
        <v>Usages Non alimentaires biomasse-Biocarburants-Autres huiles utilisées en production de biocarburant-kt-S2</v>
      </c>
      <c r="N1711">
        <f>MATCH(M1711,'[1]Données Agriculture'!$M:$M,FALSE)</f>
        <v>2549</v>
      </c>
      <c r="O1711" s="140"/>
      <c r="P1711" s="109"/>
      <c r="Q1711" s="109"/>
      <c r="R1711" s="109"/>
      <c r="S1711" s="109"/>
      <c r="T1711" s="109"/>
      <c r="U1711" s="109"/>
      <c r="V1711" s="109"/>
      <c r="W1711" s="109"/>
      <c r="X1711" s="109"/>
      <c r="Y1711" s="109"/>
      <c r="Z1711" s="109"/>
    </row>
    <row r="1712" spans="1:26" ht="14.25" hidden="1">
      <c r="A1712" s="110" t="s">
        <v>367</v>
      </c>
      <c r="B1712" s="110" t="s">
        <v>390</v>
      </c>
      <c r="C1712" s="147" t="s">
        <v>401</v>
      </c>
      <c r="D1712" s="175" t="s">
        <v>180</v>
      </c>
      <c r="E1712" s="6" t="s">
        <v>514</v>
      </c>
      <c r="F1712" s="8">
        <v>8672.189678153145</v>
      </c>
      <c r="G1712" s="8">
        <v>8672.189678153145</v>
      </c>
      <c r="H1712" s="8">
        <v>8672.189678153145</v>
      </c>
      <c r="I1712" s="8">
        <v>8672.189678153145</v>
      </c>
      <c r="J1712" s="8">
        <v>8672.189678153145</v>
      </c>
      <c r="K1712" s="8">
        <v>8672.189678153145</v>
      </c>
      <c r="L1712" s="8">
        <v>8672.189678153145</v>
      </c>
      <c r="M1712" s="138" t="str">
        <f t="shared" si="26"/>
        <v>Usages Non alimentaires biomasse-Biocarburants-Betterave utilisée en production d'éthanol-kt-S2</v>
      </c>
      <c r="N1712">
        <f>MATCH(M1712,'[1]Données Agriculture'!$M:$M,FALSE)</f>
        <v>2554</v>
      </c>
      <c r="O1712" s="140"/>
    </row>
    <row r="1713" spans="1:26" ht="14.25" hidden="1">
      <c r="A1713" s="110" t="s">
        <v>367</v>
      </c>
      <c r="B1713" s="110" t="s">
        <v>390</v>
      </c>
      <c r="C1713" s="147" t="s">
        <v>391</v>
      </c>
      <c r="D1713" s="175" t="s">
        <v>180</v>
      </c>
      <c r="E1713" s="6" t="s">
        <v>514</v>
      </c>
      <c r="F1713" s="8">
        <v>2327.6880034479682</v>
      </c>
      <c r="G1713" s="8">
        <v>2327.6880034479682</v>
      </c>
      <c r="H1713" s="8">
        <v>2327.6880034479682</v>
      </c>
      <c r="I1713" s="8">
        <v>2327.6880034479682</v>
      </c>
      <c r="J1713" s="8">
        <v>2327.6880034479682</v>
      </c>
      <c r="K1713" s="8">
        <v>2327.6880034479682</v>
      </c>
      <c r="L1713" s="8">
        <v>2327.6880034479682</v>
      </c>
      <c r="M1713" s="138" t="str">
        <f t="shared" si="26"/>
        <v>Usages Non alimentaires biomasse-Biocarburants-Blé utilisé en production d'éthanol-kt-S2</v>
      </c>
      <c r="N1713">
        <f>MATCH(M1713,'[1]Données Agriculture'!$M:$M,FALSE)</f>
        <v>2559</v>
      </c>
      <c r="O1713" s="140"/>
      <c r="P1713" s="66"/>
    </row>
    <row r="1714" spans="1:26" ht="14.25" hidden="1">
      <c r="A1714" s="110" t="s">
        <v>367</v>
      </c>
      <c r="B1714" s="110" t="s">
        <v>390</v>
      </c>
      <c r="C1714" s="147" t="s">
        <v>396</v>
      </c>
      <c r="D1714" s="175" t="s">
        <v>180</v>
      </c>
      <c r="E1714" s="6" t="s">
        <v>514</v>
      </c>
      <c r="F1714" s="8">
        <v>1319.7652230776089</v>
      </c>
      <c r="G1714" s="8">
        <v>1294.5302408159077</v>
      </c>
      <c r="H1714" s="8">
        <v>1225.586987148841</v>
      </c>
      <c r="I1714" s="8">
        <v>1131.4087512200729</v>
      </c>
      <c r="J1714" s="8">
        <v>1037.230515291305</v>
      </c>
      <c r="K1714" s="8">
        <v>968.287261624238</v>
      </c>
      <c r="L1714" s="8">
        <v>943.05227936253686</v>
      </c>
      <c r="M1714" s="138" t="str">
        <f t="shared" si="26"/>
        <v>Usages Non alimentaires biomasse-Biocarburants-Huile de colza utilisée en production de biocarburant-kt-S2</v>
      </c>
      <c r="N1714">
        <f>MATCH(M1714,'[1]Données Agriculture'!$M:$M,FALSE)</f>
        <v>2564</v>
      </c>
      <c r="O1714" s="140"/>
    </row>
    <row r="1715" spans="1:26" ht="14.25" hidden="1">
      <c r="A1715" s="110" t="s">
        <v>367</v>
      </c>
      <c r="B1715" s="110" t="s">
        <v>390</v>
      </c>
      <c r="C1715" s="147" t="s">
        <v>398</v>
      </c>
      <c r="D1715" s="175" t="s">
        <v>180</v>
      </c>
      <c r="E1715" s="6" t="s">
        <v>514</v>
      </c>
      <c r="F1715" s="8">
        <v>256.67478524507328</v>
      </c>
      <c r="G1715" s="8">
        <v>239.52381976500089</v>
      </c>
      <c r="H1715" s="8">
        <v>192.66651067458315</v>
      </c>
      <c r="I1715" s="8">
        <v>128.65823610409305</v>
      </c>
      <c r="J1715" s="8">
        <v>64.649961533602891</v>
      </c>
      <c r="K1715" s="8">
        <v>17.792652443185091</v>
      </c>
      <c r="L1715" s="8">
        <v>0.64168696311270423</v>
      </c>
      <c r="M1715" s="138" t="str">
        <f t="shared" si="26"/>
        <v>Usages Non alimentaires biomasse-Biocarburants-Huile de palme utilisée en production de biocarburant-kt-S2</v>
      </c>
      <c r="N1715">
        <f>MATCH(M1715,'[1]Données Agriculture'!$M:$M,FALSE)</f>
        <v>2569</v>
      </c>
      <c r="O1715" s="140"/>
      <c r="P1715" s="66"/>
    </row>
    <row r="1716" spans="1:26" ht="14.25" hidden="1">
      <c r="A1716" s="110" t="s">
        <v>367</v>
      </c>
      <c r="B1716" s="110" t="s">
        <v>390</v>
      </c>
      <c r="C1716" s="147" t="s">
        <v>397</v>
      </c>
      <c r="D1716" s="175" t="s">
        <v>180</v>
      </c>
      <c r="E1716" s="6" t="s">
        <v>514</v>
      </c>
      <c r="F1716" s="8">
        <v>0</v>
      </c>
      <c r="G1716" s="8">
        <v>0</v>
      </c>
      <c r="H1716" s="8">
        <v>0</v>
      </c>
      <c r="I1716" s="8">
        <v>0</v>
      </c>
      <c r="J1716" s="8">
        <v>0</v>
      </c>
      <c r="K1716" s="8">
        <v>0</v>
      </c>
      <c r="L1716" s="8">
        <v>0</v>
      </c>
      <c r="M1716" s="138" t="str">
        <f t="shared" si="26"/>
        <v>Usages Non alimentaires biomasse-Biocarburants-Huile de palmiste utilisée en production de biocarburant-kt-S2</v>
      </c>
      <c r="N1716">
        <f>MATCH(M1716,'[1]Données Agriculture'!$M:$M,FALSE)</f>
        <v>2574</v>
      </c>
      <c r="O1716" s="140"/>
    </row>
    <row r="1717" spans="1:26" ht="14.25" hidden="1">
      <c r="A1717" s="110" t="s">
        <v>367</v>
      </c>
      <c r="B1717" s="110" t="s">
        <v>390</v>
      </c>
      <c r="C1717" s="147" t="s">
        <v>394</v>
      </c>
      <c r="D1717" s="175" t="s">
        <v>180</v>
      </c>
      <c r="E1717" s="6" t="s">
        <v>514</v>
      </c>
      <c r="F1717" s="8">
        <v>0</v>
      </c>
      <c r="G1717" s="8">
        <v>0</v>
      </c>
      <c r="H1717" s="8">
        <v>0</v>
      </c>
      <c r="I1717" s="8">
        <v>0</v>
      </c>
      <c r="J1717" s="8">
        <v>0</v>
      </c>
      <c r="K1717" s="8">
        <v>0</v>
      </c>
      <c r="L1717" s="8">
        <v>0</v>
      </c>
      <c r="M1717" s="138" t="str">
        <f t="shared" si="26"/>
        <v>Usages Non alimentaires biomasse-Biocarburants-Huile de soja utilisée en production de biocarburant-kt-S2</v>
      </c>
      <c r="N1717">
        <f>MATCH(M1717,'[1]Données Agriculture'!$M:$M,FALSE)</f>
        <v>2579</v>
      </c>
      <c r="O1717" s="140"/>
    </row>
    <row r="1718" spans="1:26" ht="14.25" hidden="1">
      <c r="A1718" s="110" t="s">
        <v>367</v>
      </c>
      <c r="B1718" s="110" t="s">
        <v>390</v>
      </c>
      <c r="C1718" s="147" t="s">
        <v>395</v>
      </c>
      <c r="D1718" s="175" t="s">
        <v>180</v>
      </c>
      <c r="E1718" s="6" t="s">
        <v>514</v>
      </c>
      <c r="F1718" s="8">
        <v>110.33531492435276</v>
      </c>
      <c r="G1718" s="8">
        <v>108.2256141485872</v>
      </c>
      <c r="H1718" s="8">
        <v>102.46180444042818</v>
      </c>
      <c r="I1718" s="8">
        <v>94.588293956503605</v>
      </c>
      <c r="J1718" s="8">
        <v>86.714783472579029</v>
      </c>
      <c r="K1718" s="8">
        <v>80.950973764420013</v>
      </c>
      <c r="L1718" s="8">
        <v>78.841272988654453</v>
      </c>
      <c r="M1718" s="138" t="str">
        <f t="shared" si="26"/>
        <v>Usages Non alimentaires biomasse-Biocarburants-Huile de tourneseol utilisée en production de biocarburant-kt-S2</v>
      </c>
      <c r="N1718">
        <f>MATCH(M1718,'[1]Données Agriculture'!$M:$M,FALSE)</f>
        <v>2584</v>
      </c>
      <c r="O1718" s="140"/>
      <c r="P1718" s="66"/>
      <c r="Q1718" s="66"/>
      <c r="R1718" s="66"/>
      <c r="S1718" s="66"/>
      <c r="T1718" s="66"/>
      <c r="U1718" s="66"/>
      <c r="V1718" s="66"/>
      <c r="W1718" s="66"/>
      <c r="X1718" s="66"/>
      <c r="Y1718" s="66"/>
      <c r="Z1718" s="66"/>
    </row>
    <row r="1719" spans="1:26" ht="14.25" hidden="1">
      <c r="A1719" s="110" t="s">
        <v>367</v>
      </c>
      <c r="B1719" s="110" t="s">
        <v>390</v>
      </c>
      <c r="C1719" s="147" t="s">
        <v>392</v>
      </c>
      <c r="D1719" s="175" t="s">
        <v>180</v>
      </c>
      <c r="E1719" s="6" t="s">
        <v>514</v>
      </c>
      <c r="F1719" s="8">
        <v>224.25168831554853</v>
      </c>
      <c r="G1719" s="8">
        <v>224.25168831554853</v>
      </c>
      <c r="H1719" s="8">
        <v>224.25168831554853</v>
      </c>
      <c r="I1719" s="8">
        <v>224.25168831554853</v>
      </c>
      <c r="J1719" s="8">
        <v>224.25168831554853</v>
      </c>
      <c r="K1719" s="8">
        <v>224.25168831554853</v>
      </c>
      <c r="L1719" s="8">
        <v>224.25168831554853</v>
      </c>
      <c r="M1719" s="138" t="str">
        <f t="shared" si="26"/>
        <v>Usages Non alimentaires biomasse-Biocarburants-Maïs utilisé en production d'éthanol-kt-S2</v>
      </c>
      <c r="N1719">
        <f>MATCH(M1719,'[1]Données Agriculture'!$M:$M,FALSE)</f>
        <v>2589</v>
      </c>
      <c r="O1719" s="140"/>
    </row>
    <row r="1720" spans="1:26" ht="14.25" hidden="1">
      <c r="A1720" s="110" t="s">
        <v>367</v>
      </c>
      <c r="B1720" s="110" t="s">
        <v>390</v>
      </c>
      <c r="C1720" s="147" t="s">
        <v>393</v>
      </c>
      <c r="D1720" s="175" t="s">
        <v>180</v>
      </c>
      <c r="E1720" s="6" t="s">
        <v>514</v>
      </c>
      <c r="F1720" s="8">
        <v>108.64157105489997</v>
      </c>
      <c r="G1720" s="8">
        <v>108.64157105489997</v>
      </c>
      <c r="H1720" s="8">
        <v>108.64157105489997</v>
      </c>
      <c r="I1720" s="8">
        <v>108.64157105489997</v>
      </c>
      <c r="J1720" s="8">
        <v>108.64157105489997</v>
      </c>
      <c r="K1720" s="8">
        <v>108.64157105489997</v>
      </c>
      <c r="L1720" s="8">
        <v>108.64157105489997</v>
      </c>
      <c r="M1720" s="138" t="str">
        <f t="shared" si="26"/>
        <v>Usages Non alimentaires biomasse-Biocarburants-Pomme de terre utilisée en production d'éthanol-kt-S2</v>
      </c>
      <c r="N1720">
        <f>MATCH(M1720,'[1]Données Agriculture'!$M:$M,FALSE)</f>
        <v>2594</v>
      </c>
      <c r="O1720" s="140"/>
      <c r="P1720" s="66"/>
      <c r="Q1720" s="66"/>
      <c r="R1720" s="66"/>
      <c r="S1720" s="66"/>
      <c r="T1720" s="66"/>
      <c r="U1720" s="66"/>
      <c r="V1720" s="66"/>
      <c r="W1720" s="66"/>
      <c r="X1720" s="66"/>
      <c r="Y1720" s="66"/>
      <c r="Z1720" s="66"/>
    </row>
    <row r="1721" spans="1:26" ht="14.25" hidden="1">
      <c r="A1721" s="110" t="s">
        <v>367</v>
      </c>
      <c r="B1721" s="110" t="s">
        <v>390</v>
      </c>
      <c r="C1721" s="147" t="s">
        <v>400</v>
      </c>
      <c r="D1721" s="175" t="s">
        <v>180</v>
      </c>
      <c r="E1721" s="6" t="s">
        <v>514</v>
      </c>
      <c r="F1721" s="8">
        <v>1421.7283620552566</v>
      </c>
      <c r="G1721" s="8">
        <v>1421.7283620552566</v>
      </c>
      <c r="H1721" s="8">
        <v>1421.7283620552566</v>
      </c>
      <c r="I1721" s="8">
        <v>1421.7283620552566</v>
      </c>
      <c r="J1721" s="8">
        <v>1421.7283620552566</v>
      </c>
      <c r="K1721" s="8">
        <v>1421.7283620552566</v>
      </c>
      <c r="L1721" s="8">
        <v>1421.7283620552566</v>
      </c>
      <c r="M1721" s="138" t="str">
        <f t="shared" si="26"/>
        <v>Usages Non alimentaires biomasse-Biocarburants-Sucre utilisé en production d'éthanol-kt-S2</v>
      </c>
      <c r="N1721">
        <f>MATCH(M1721,'[1]Données Agriculture'!$M:$M,FALSE)</f>
        <v>2599</v>
      </c>
      <c r="O1721" s="140"/>
    </row>
    <row r="1722" spans="1:26" ht="14.25" hidden="1">
      <c r="A1722" s="110" t="s">
        <v>367</v>
      </c>
      <c r="B1722" s="110" t="s">
        <v>366</v>
      </c>
      <c r="C1722" s="147" t="s">
        <v>370</v>
      </c>
      <c r="D1722" s="175" t="s">
        <v>342</v>
      </c>
      <c r="E1722" s="6" t="s">
        <v>514</v>
      </c>
      <c r="F1722" s="8">
        <v>700.13454971872784</v>
      </c>
      <c r="G1722" s="8">
        <v>1219.6424274418237</v>
      </c>
      <c r="H1722" s="8">
        <v>3219.6066041723493</v>
      </c>
      <c r="I1722" s="8">
        <v>7223.4869848913995</v>
      </c>
      <c r="J1722" s="8">
        <v>12535.21765747268</v>
      </c>
      <c r="K1722" s="8">
        <v>17150.882417927667</v>
      </c>
      <c r="L1722" s="8">
        <v>18978.240587512988</v>
      </c>
      <c r="M1722" s="138" t="str">
        <f t="shared" si="26"/>
        <v>Usages Non alimentaires biomasse-Méthanisation-CIVE méthanisée-kt MS-S2</v>
      </c>
      <c r="N1722">
        <f>MATCH(M1722,'[1]Données Agriculture'!$M:$M,FALSE)</f>
        <v>2604</v>
      </c>
      <c r="O1722" s="140"/>
      <c r="P1722" s="109"/>
    </row>
    <row r="1723" spans="1:26" ht="14.25" hidden="1">
      <c r="A1723" s="110" t="s">
        <v>367</v>
      </c>
      <c r="B1723" s="110" t="s">
        <v>366</v>
      </c>
      <c r="C1723" s="147" t="s">
        <v>372</v>
      </c>
      <c r="D1723" s="175" t="s">
        <v>342</v>
      </c>
      <c r="E1723" s="6" t="s">
        <v>514</v>
      </c>
      <c r="F1723" s="8">
        <v>514.25642212046228</v>
      </c>
      <c r="G1723" s="8">
        <v>483.98940034470434</v>
      </c>
      <c r="H1723" s="8">
        <v>402.97416205065127</v>
      </c>
      <c r="I1723" s="8">
        <v>296.02525709450191</v>
      </c>
      <c r="J1723" s="8">
        <v>191.24205002181142</v>
      </c>
      <c r="K1723" s="8">
        <v>107.38102677000644</v>
      </c>
      <c r="L1723" s="8">
        <v>49.059237319869169</v>
      </c>
      <c r="M1723" s="138" t="str">
        <f t="shared" si="26"/>
        <v>Usages Non alimentaires biomasse-Méthanisation-Fourrages méthanisés-kt MS-S2</v>
      </c>
      <c r="N1723">
        <f>MATCH(M1723,'[1]Données Agriculture'!$M:$M,FALSE)</f>
        <v>2609</v>
      </c>
      <c r="O1723" s="140"/>
    </row>
    <row r="1724" spans="1:26" ht="14.25" hidden="1">
      <c r="A1724" s="110" t="s">
        <v>367</v>
      </c>
      <c r="B1724" s="110" t="s">
        <v>366</v>
      </c>
      <c r="C1724" s="147" t="s">
        <v>368</v>
      </c>
      <c r="D1724" s="175" t="s">
        <v>342</v>
      </c>
      <c r="E1724" s="6" t="s">
        <v>514</v>
      </c>
      <c r="F1724" s="8">
        <v>1946.6138104366589</v>
      </c>
      <c r="G1724" s="8">
        <v>2591.5813610632858</v>
      </c>
      <c r="H1724" s="8">
        <v>4089.876551998148</v>
      </c>
      <c r="I1724" s="8">
        <v>5557.3017390264431</v>
      </c>
      <c r="J1724" s="8">
        <v>6426.5669926010987</v>
      </c>
      <c r="K1724" s="8">
        <v>6728.5423166286837</v>
      </c>
      <c r="L1724" s="8">
        <v>6775.3499338016709</v>
      </c>
      <c r="M1724" s="138" t="str">
        <f t="shared" si="26"/>
        <v>Usages Non alimentaires biomasse-Méthanisation-Fumier méthanisé-kt MS-S2</v>
      </c>
      <c r="N1724">
        <f>MATCH(M1724,'[1]Données Agriculture'!$M:$M,FALSE)</f>
        <v>2614</v>
      </c>
      <c r="O1724" s="140"/>
    </row>
    <row r="1725" spans="1:26" ht="14.25" hidden="1">
      <c r="A1725" s="110" t="s">
        <v>367</v>
      </c>
      <c r="B1725" s="110" t="s">
        <v>366</v>
      </c>
      <c r="C1725" s="147" t="s">
        <v>371</v>
      </c>
      <c r="D1725" s="175" t="s">
        <v>342</v>
      </c>
      <c r="E1725" s="6" t="s">
        <v>514</v>
      </c>
      <c r="F1725" s="8">
        <v>0</v>
      </c>
      <c r="G1725" s="8">
        <v>158.54604181470356</v>
      </c>
      <c r="H1725" s="8">
        <v>596.88222084892402</v>
      </c>
      <c r="I1725" s="8">
        <v>1158.1053639299569</v>
      </c>
      <c r="J1725" s="8">
        <v>1532.7944766088967</v>
      </c>
      <c r="K1725" s="8">
        <v>1552.7015607088558</v>
      </c>
      <c r="L1725" s="8">
        <v>1543.8569923676653</v>
      </c>
      <c r="M1725" s="138" t="str">
        <f t="shared" si="26"/>
        <v>Usages Non alimentaires biomasse-Méthanisation-Herbe méthanisée-kt MS-S2</v>
      </c>
      <c r="N1725">
        <f>MATCH(M1725,'[1]Données Agriculture'!$M:$M,FALSE)</f>
        <v>2619</v>
      </c>
      <c r="O1725" s="140"/>
    </row>
    <row r="1726" spans="1:26" ht="14.25" hidden="1">
      <c r="A1726" s="110" t="s">
        <v>367</v>
      </c>
      <c r="B1726" s="110" t="s">
        <v>366</v>
      </c>
      <c r="C1726" s="147" t="s">
        <v>369</v>
      </c>
      <c r="D1726" s="175" t="s">
        <v>342</v>
      </c>
      <c r="E1726" s="6" t="s">
        <v>514</v>
      </c>
      <c r="F1726" s="8">
        <v>185.74625080981988</v>
      </c>
      <c r="G1726" s="8">
        <v>252.34105192661178</v>
      </c>
      <c r="H1726" s="8">
        <v>420.48991118213581</v>
      </c>
      <c r="I1726" s="8">
        <v>613.85688538684519</v>
      </c>
      <c r="J1726" s="8">
        <v>759.44282841859774</v>
      </c>
      <c r="K1726" s="8">
        <v>832.02962532820834</v>
      </c>
      <c r="L1726" s="8">
        <v>850.84339527204372</v>
      </c>
      <c r="M1726" s="138" t="str">
        <f t="shared" si="26"/>
        <v>Usages Non alimentaires biomasse-Méthanisation-Lisier méthanisé-kt MS-S2</v>
      </c>
      <c r="N1726">
        <f>MATCH(M1726,'[1]Données Agriculture'!$M:$M,FALSE)</f>
        <v>2624</v>
      </c>
      <c r="O1726" s="140"/>
    </row>
    <row r="1727" spans="1:26" ht="14.25" hidden="1">
      <c r="A1727" s="110" t="s">
        <v>367</v>
      </c>
      <c r="B1727" s="110" t="s">
        <v>366</v>
      </c>
      <c r="C1727" s="147" t="s">
        <v>379</v>
      </c>
      <c r="D1727" s="175" t="s">
        <v>237</v>
      </c>
      <c r="E1727" s="6" t="s">
        <v>514</v>
      </c>
      <c r="F1727" s="8">
        <v>2.3794002658735995</v>
      </c>
      <c r="G1727" s="8">
        <v>4.1449425932367632</v>
      </c>
      <c r="H1727" s="8">
        <v>10.941800848213688</v>
      </c>
      <c r="I1727" s="8">
        <v>24.548948283283575</v>
      </c>
      <c r="J1727" s="8">
        <v>42.600811856744336</v>
      </c>
      <c r="K1727" s="8">
        <v>58.287102388503001</v>
      </c>
      <c r="L1727" s="8">
        <v>64.497360854257025</v>
      </c>
      <c r="M1727" s="138" t="str">
        <f t="shared" si="26"/>
        <v>Usages Non alimentaires biomasse-Méthanisation-Production de biogaz - CIVE-TWh-S2</v>
      </c>
      <c r="N1727">
        <f>MATCH(M1727,'[1]Données Agriculture'!$M:$M,FALSE)</f>
        <v>2629</v>
      </c>
      <c r="O1727" s="140"/>
      <c r="P1727" s="109"/>
      <c r="Q1727" s="109"/>
      <c r="R1727" s="109"/>
      <c r="S1727" s="109"/>
      <c r="T1727" s="109"/>
      <c r="U1727" s="109"/>
      <c r="V1727" s="109"/>
      <c r="W1727" s="109"/>
      <c r="X1727" s="109"/>
      <c r="Y1727" s="109"/>
      <c r="Z1727" s="109"/>
    </row>
    <row r="1728" spans="1:26" ht="14.25" hidden="1">
      <c r="A1728" s="110" t="s">
        <v>367</v>
      </c>
      <c r="B1728" s="110" t="s">
        <v>366</v>
      </c>
      <c r="C1728" s="147" t="s">
        <v>378</v>
      </c>
      <c r="D1728" s="175" t="s">
        <v>237</v>
      </c>
      <c r="E1728" s="6" t="s">
        <v>514</v>
      </c>
      <c r="F1728" s="8">
        <v>4.9264636408826616</v>
      </c>
      <c r="G1728" s="8">
        <v>6.5839976767692274</v>
      </c>
      <c r="H1728" s="8">
        <v>10.503603369054833</v>
      </c>
      <c r="I1728" s="8">
        <v>14.49602693541622</v>
      </c>
      <c r="J1728" s="8">
        <v>17.04008902764355</v>
      </c>
      <c r="K1728" s="8">
        <v>18.06297177166104</v>
      </c>
      <c r="L1728" s="8">
        <v>18.272144333413532</v>
      </c>
      <c r="M1728" s="138" t="str">
        <f t="shared" si="26"/>
        <v>Usages Non alimentaires biomasse-Méthanisation-Production de biogaz - déjections-TWh-S2</v>
      </c>
      <c r="N1728">
        <f>MATCH(M1728,'[1]Données Agriculture'!$M:$M,FALSE)</f>
        <v>2634</v>
      </c>
      <c r="O1728" s="140"/>
    </row>
    <row r="1729" spans="1:26" ht="14.25" hidden="1">
      <c r="A1729" s="110" t="s">
        <v>367</v>
      </c>
      <c r="B1729" s="110" t="s">
        <v>366</v>
      </c>
      <c r="C1729" s="147" t="s">
        <v>382</v>
      </c>
      <c r="D1729" s="175" t="s">
        <v>237</v>
      </c>
      <c r="E1729" s="6" t="s">
        <v>514</v>
      </c>
      <c r="F1729" s="8">
        <v>1.2856411581524401</v>
      </c>
      <c r="G1729" s="8">
        <v>1.2099735976596411</v>
      </c>
      <c r="H1729" s="8">
        <v>1.0074354857214607</v>
      </c>
      <c r="I1729" s="8">
        <v>0.74006320194130615</v>
      </c>
      <c r="J1729" s="8">
        <v>0.47810516330293862</v>
      </c>
      <c r="K1729" s="8">
        <v>0.26845258840122149</v>
      </c>
      <c r="L1729" s="8">
        <v>0.1226481031115204</v>
      </c>
      <c r="M1729" s="138" t="str">
        <f t="shared" si="26"/>
        <v>Usages Non alimentaires biomasse-Méthanisation-Production de biogaz - fourrages-TWh-S2</v>
      </c>
      <c r="N1729">
        <f>MATCH(M1729,'[1]Données Agriculture'!$M:$M,FALSE)</f>
        <v>2639</v>
      </c>
      <c r="O1729" s="140"/>
      <c r="P1729" s="109"/>
    </row>
    <row r="1730" spans="1:26" ht="14.25" hidden="1">
      <c r="A1730" s="110" t="s">
        <v>367</v>
      </c>
      <c r="B1730" s="110" t="s">
        <v>366</v>
      </c>
      <c r="C1730" s="147" t="s">
        <v>381</v>
      </c>
      <c r="D1730" s="175" t="s">
        <v>237</v>
      </c>
      <c r="E1730" s="6" t="s">
        <v>514</v>
      </c>
      <c r="F1730" s="8">
        <v>0</v>
      </c>
      <c r="G1730" s="8">
        <v>0.39636513624596725</v>
      </c>
      <c r="H1730" s="8">
        <v>1.4922056714987544</v>
      </c>
      <c r="I1730" s="8">
        <v>2.8952636414459652</v>
      </c>
      <c r="J1730" s="8">
        <v>3.8319864980811378</v>
      </c>
      <c r="K1730" s="8">
        <v>3.881754212312452</v>
      </c>
      <c r="L1730" s="8">
        <v>3.8596427896905618</v>
      </c>
      <c r="M1730" s="138" t="str">
        <f t="shared" ref="M1730:M1793" si="27">A1730&amp;"-"&amp;B1730&amp;"-"&amp;C1730&amp;"-"&amp;D1730&amp;"-"&amp;E1730</f>
        <v>Usages Non alimentaires biomasse-Méthanisation-Production de biogaz - herbe-TWh-S2</v>
      </c>
      <c r="N1730">
        <f>MATCH(M1730,'[1]Données Agriculture'!$M:$M,FALSE)</f>
        <v>2644</v>
      </c>
      <c r="O1730" s="140"/>
    </row>
    <row r="1731" spans="1:26" ht="14.25" hidden="1">
      <c r="A1731" s="110" t="s">
        <v>367</v>
      </c>
      <c r="B1731" s="110" t="s">
        <v>366</v>
      </c>
      <c r="C1731" s="147" t="s">
        <v>380</v>
      </c>
      <c r="D1731" s="175" t="s">
        <v>237</v>
      </c>
      <c r="E1731" s="6" t="s">
        <v>514</v>
      </c>
      <c r="F1731" s="8">
        <v>1.0764908394493538</v>
      </c>
      <c r="G1731" s="8">
        <v>1.5511445379104805</v>
      </c>
      <c r="H1731" s="8">
        <v>3.3607985098651141</v>
      </c>
      <c r="I1731" s="8">
        <v>6.1509984113305078</v>
      </c>
      <c r="J1731" s="8">
        <v>8.9652643571523676</v>
      </c>
      <c r="K1731" s="8">
        <v>10.945328588015295</v>
      </c>
      <c r="L1731" s="8">
        <v>11.655763559037277</v>
      </c>
      <c r="M1731" s="138" t="str">
        <f t="shared" si="27"/>
        <v>Usages Non alimentaires biomasse-Méthanisation-Production de biogaz - résidus de culture-TWh-S2</v>
      </c>
      <c r="N1731">
        <f>MATCH(M1731,'[1]Données Agriculture'!$M:$M,FALSE)</f>
        <v>2649</v>
      </c>
      <c r="O1731" s="140"/>
      <c r="P1731" s="109"/>
    </row>
    <row r="1732" spans="1:26" ht="14.25" hidden="1">
      <c r="A1732" s="110" t="s">
        <v>367</v>
      </c>
      <c r="B1732" s="110" t="s">
        <v>366</v>
      </c>
      <c r="C1732" s="147" t="s">
        <v>376</v>
      </c>
      <c r="D1732" s="175" t="s">
        <v>14</v>
      </c>
      <c r="E1732" s="6" t="s">
        <v>514</v>
      </c>
      <c r="F1732" s="67">
        <v>0</v>
      </c>
      <c r="G1732" s="67">
        <v>1.4644660940672622E-2</v>
      </c>
      <c r="H1732" s="67">
        <v>4.9999999999999996E-2</v>
      </c>
      <c r="I1732" s="67">
        <v>8.5355339059327379E-2</v>
      </c>
      <c r="J1732" s="67">
        <v>0.1</v>
      </c>
      <c r="K1732" s="67">
        <v>0.1</v>
      </c>
      <c r="L1732" s="67">
        <v>0.1</v>
      </c>
      <c r="M1732" s="138" t="str">
        <f t="shared" si="27"/>
        <v>Usages Non alimentaires biomasse-Méthanisation-Proportion d'herbe méthanisée-%-S2</v>
      </c>
      <c r="N1732">
        <f>MATCH(M1732,'[1]Données Agriculture'!$M:$M,FALSE)</f>
        <v>2674</v>
      </c>
      <c r="O1732" s="140"/>
    </row>
    <row r="1733" spans="1:26" ht="14.25" hidden="1">
      <c r="A1733" s="110" t="s">
        <v>367</v>
      </c>
      <c r="B1733" s="110" t="s">
        <v>366</v>
      </c>
      <c r="C1733" s="147" t="s">
        <v>375</v>
      </c>
      <c r="D1733" s="175" t="s">
        <v>14</v>
      </c>
      <c r="E1733" s="6" t="s">
        <v>514</v>
      </c>
      <c r="F1733" s="67">
        <v>0.12189999999999999</v>
      </c>
      <c r="G1733" s="67">
        <v>0.14529196449923701</v>
      </c>
      <c r="H1733" s="67">
        <v>0.2092</v>
      </c>
      <c r="I1733" s="67">
        <v>0.29649999999999999</v>
      </c>
      <c r="J1733" s="67">
        <v>0.38379999999999997</v>
      </c>
      <c r="K1733" s="67">
        <v>0.44770803550076305</v>
      </c>
      <c r="L1733" s="67">
        <v>0.47110000000000002</v>
      </c>
      <c r="M1733" s="138" t="str">
        <f t="shared" si="27"/>
        <v>Usages Non alimentaires biomasse-Méthanisation-Proportion de CIVE méthanisées-%-S2</v>
      </c>
      <c r="N1733">
        <f>MATCH(M1733,'[1]Données Agriculture'!$M:$M,FALSE)</f>
        <v>2654</v>
      </c>
      <c r="O1733" s="140"/>
    </row>
    <row r="1734" spans="1:26" ht="14.25" hidden="1">
      <c r="A1734" s="110" t="s">
        <v>367</v>
      </c>
      <c r="B1734" s="110" t="s">
        <v>366</v>
      </c>
      <c r="C1734" s="147" t="s">
        <v>373</v>
      </c>
      <c r="D1734" s="175" t="s">
        <v>14</v>
      </c>
      <c r="E1734" s="6" t="s">
        <v>514</v>
      </c>
      <c r="F1734" s="67">
        <v>8.2000000000000003E-2</v>
      </c>
      <c r="G1734" s="67">
        <v>0.11335005551444136</v>
      </c>
      <c r="H1734" s="67">
        <v>0.19899999999999998</v>
      </c>
      <c r="I1734" s="67">
        <v>0.316</v>
      </c>
      <c r="J1734" s="67">
        <v>0.433</v>
      </c>
      <c r="K1734" s="67">
        <v>0.51864994448555868</v>
      </c>
      <c r="L1734" s="67">
        <v>0.55000000000000004</v>
      </c>
      <c r="M1734" s="138" t="str">
        <f t="shared" si="27"/>
        <v>Usages Non alimentaires biomasse-Méthanisation-Proportion de déjections méthanisées-%-S2</v>
      </c>
      <c r="N1734">
        <f>MATCH(M1734,'[1]Données Agriculture'!$M:$M,FALSE)</f>
        <v>2659</v>
      </c>
      <c r="O1734" s="140"/>
      <c r="P1734" s="109"/>
      <c r="Q1734" s="109"/>
      <c r="R1734" s="109"/>
      <c r="S1734" s="109"/>
      <c r="T1734" s="109"/>
      <c r="U1734" s="109"/>
      <c r="V1734" s="109"/>
      <c r="W1734" s="109"/>
      <c r="X1734" s="109"/>
      <c r="Y1734" s="109"/>
      <c r="Z1734" s="109"/>
    </row>
    <row r="1735" spans="1:26" ht="14.25" hidden="1">
      <c r="A1735" s="110" t="s">
        <v>367</v>
      </c>
      <c r="B1735" s="110" t="s">
        <v>366</v>
      </c>
      <c r="C1735" s="147" t="s">
        <v>377</v>
      </c>
      <c r="D1735" s="175" t="s">
        <v>14</v>
      </c>
      <c r="E1735" s="6" t="s">
        <v>514</v>
      </c>
      <c r="F1735" s="67">
        <v>1.2411185524555952E-2</v>
      </c>
      <c r="G1735" s="67">
        <v>1.1938812902446777E-2</v>
      </c>
      <c r="H1735" s="67">
        <v>1.0593609485766892E-2</v>
      </c>
      <c r="I1735" s="67">
        <v>8.5803703004064709E-3</v>
      </c>
      <c r="J1735" s="67">
        <v>6.2055927622779771E-3</v>
      </c>
      <c r="K1735" s="67">
        <v>3.8308152241494833E-3</v>
      </c>
      <c r="L1735" s="67">
        <v>1.8175760387890601E-3</v>
      </c>
      <c r="M1735" s="138" t="str">
        <f t="shared" si="27"/>
        <v>Usages Non alimentaires biomasse-Méthanisation-Proportion de fourrages méthanisés-%-S2</v>
      </c>
      <c r="N1735">
        <f>MATCH(M1735,'[1]Données Agriculture'!$M:$M,FALSE)</f>
        <v>2664</v>
      </c>
      <c r="O1735" s="140"/>
    </row>
    <row r="1736" spans="1:26" ht="14.25" hidden="1">
      <c r="A1736" s="110" t="s">
        <v>367</v>
      </c>
      <c r="B1736" s="110" t="s">
        <v>366</v>
      </c>
      <c r="C1736" s="147" t="s">
        <v>374</v>
      </c>
      <c r="D1736" s="175" t="s">
        <v>14</v>
      </c>
      <c r="E1736" s="6" t="s">
        <v>514</v>
      </c>
      <c r="F1736" s="67">
        <v>7.2674006846166917E-3</v>
      </c>
      <c r="G1736" s="67">
        <v>1.0667832716290942E-2</v>
      </c>
      <c r="H1736" s="67">
        <v>2.4372670487458045E-2</v>
      </c>
      <c r="I1736" s="67">
        <v>4.8260771019580095E-2</v>
      </c>
      <c r="J1736" s="67">
        <v>7.6750930630248723E-2</v>
      </c>
      <c r="K1736" s="67">
        <v>0.10051878966164231</v>
      </c>
      <c r="L1736" s="67">
        <v>0.11</v>
      </c>
      <c r="M1736" s="138" t="str">
        <f t="shared" si="27"/>
        <v>Usages Non alimentaires biomasse-Méthanisation-Proportion de résidus de culture méthanisés-%-S2</v>
      </c>
      <c r="N1736">
        <f>MATCH(M1736,'[1]Données Agriculture'!$M:$M,FALSE)</f>
        <v>2669</v>
      </c>
      <c r="O1736" s="140"/>
      <c r="P1736" s="109"/>
      <c r="Q1736" s="109"/>
      <c r="R1736" s="109"/>
      <c r="S1736" s="109"/>
      <c r="T1736" s="109"/>
      <c r="U1736" s="109"/>
      <c r="V1736" s="109"/>
      <c r="W1736" s="109"/>
      <c r="X1736" s="109"/>
      <c r="Y1736" s="109"/>
      <c r="Z1736" s="109"/>
    </row>
    <row r="1737" spans="1:26" ht="14.25" hidden="1">
      <c r="A1737" s="110" t="s">
        <v>367</v>
      </c>
      <c r="B1737" s="110" t="s">
        <v>366</v>
      </c>
      <c r="C1737" s="147" t="s">
        <v>249</v>
      </c>
      <c r="D1737" s="175" t="s">
        <v>342</v>
      </c>
      <c r="E1737" s="6" t="s">
        <v>514</v>
      </c>
      <c r="F1737" s="8">
        <v>605.52604874817746</v>
      </c>
      <c r="G1737" s="8">
        <v>872.51873277314655</v>
      </c>
      <c r="H1737" s="8">
        <v>1890.4490105632058</v>
      </c>
      <c r="I1737" s="8">
        <v>3459.9363295785042</v>
      </c>
      <c r="J1737" s="8">
        <v>5042.9607974613427</v>
      </c>
      <c r="K1737" s="8">
        <v>6156.7468382188545</v>
      </c>
      <c r="L1737" s="8">
        <v>6556.366477449149</v>
      </c>
      <c r="M1737" s="138" t="str">
        <f t="shared" si="27"/>
        <v>Usages Non alimentaires biomasse-Méthanisation-Résidus de culture méthanisés-kt MS-S2</v>
      </c>
      <c r="N1737">
        <f>MATCH(M1737,'[1]Données Agriculture'!$M:$M,FALSE)</f>
        <v>2679</v>
      </c>
      <c r="O1737" s="140"/>
    </row>
    <row r="1738" spans="1:26" ht="14.25" hidden="1">
      <c r="A1738" s="110" t="s">
        <v>54</v>
      </c>
      <c r="B1738" s="110" t="s">
        <v>86</v>
      </c>
      <c r="C1738" s="147" t="s">
        <v>84</v>
      </c>
      <c r="D1738" s="175" t="s">
        <v>271</v>
      </c>
      <c r="E1738" s="6" t="s">
        <v>514</v>
      </c>
      <c r="F1738" s="8">
        <v>177.59899999999999</v>
      </c>
      <c r="G1738" s="8">
        <v>191.03770995931836</v>
      </c>
      <c r="H1738" s="8">
        <v>227.75294835635805</v>
      </c>
      <c r="I1738" s="8">
        <v>277.90689671271605</v>
      </c>
      <c r="J1738" s="8">
        <v>328.06084506907416</v>
      </c>
      <c r="K1738" s="8">
        <v>364.77608346611385</v>
      </c>
      <c r="L1738" s="8">
        <v>378.21479342543222</v>
      </c>
      <c r="M1738" s="138" t="str">
        <f t="shared" si="27"/>
        <v>Utilisation du territoire-Détail SAU-Arboriculture-kha-S2</v>
      </c>
      <c r="N1738">
        <f>MATCH(M1738,'[1]Données Agriculture'!$M:$M,FALSE)</f>
        <v>2684</v>
      </c>
      <c r="O1738" s="140"/>
      <c r="P1738" s="66"/>
    </row>
    <row r="1739" spans="1:26" ht="14.25" hidden="1">
      <c r="A1739" s="110" t="s">
        <v>54</v>
      </c>
      <c r="B1739" s="110" t="s">
        <v>86</v>
      </c>
      <c r="C1739" s="147" t="s">
        <v>101</v>
      </c>
      <c r="D1739" s="175" t="s">
        <v>271</v>
      </c>
      <c r="E1739" s="6" t="s">
        <v>514</v>
      </c>
      <c r="F1739" s="8">
        <v>431.27159999999998</v>
      </c>
      <c r="G1739" s="8">
        <v>424.90012584734615</v>
      </c>
      <c r="H1739" s="8">
        <v>407.49293474318392</v>
      </c>
      <c r="I1739" s="8">
        <v>383.71426948636787</v>
      </c>
      <c r="J1739" s="8">
        <v>359.93560422955181</v>
      </c>
      <c r="K1739" s="8">
        <v>342.52841312538953</v>
      </c>
      <c r="L1739" s="8">
        <v>336.1569389727357</v>
      </c>
      <c r="M1739" s="138" t="str">
        <f t="shared" si="27"/>
        <v>Utilisation du territoire-Détail SAU-Betteraves industrielles-kha-S2</v>
      </c>
      <c r="N1739">
        <f>MATCH(M1739,'[1]Données Agriculture'!$M:$M,FALSE)</f>
        <v>2689</v>
      </c>
      <c r="O1739" s="140"/>
    </row>
    <row r="1740" spans="1:26" ht="14.25" hidden="1">
      <c r="A1740" s="110" t="s">
        <v>54</v>
      </c>
      <c r="B1740" s="110" t="s">
        <v>86</v>
      </c>
      <c r="C1740" s="147" t="s">
        <v>88</v>
      </c>
      <c r="D1740" s="175" t="s">
        <v>271</v>
      </c>
      <c r="E1740" s="6" t="s">
        <v>514</v>
      </c>
      <c r="F1740" s="8">
        <v>279.67879999999997</v>
      </c>
      <c r="G1740" s="8">
        <v>279.19767092823236</v>
      </c>
      <c r="H1740" s="8">
        <v>277.88320185916479</v>
      </c>
      <c r="I1740" s="8">
        <v>276.0876037183296</v>
      </c>
      <c r="J1740" s="8">
        <v>274.29200557749442</v>
      </c>
      <c r="K1740" s="8">
        <v>272.97753650842685</v>
      </c>
      <c r="L1740" s="8">
        <v>272.49640743665924</v>
      </c>
      <c r="M1740" s="138" t="str">
        <f t="shared" si="27"/>
        <v>Utilisation du territoire-Détail SAU-blé dur-kha-S2</v>
      </c>
      <c r="N1740">
        <f>MATCH(M1740,'[1]Données Agriculture'!$M:$M,FALSE)</f>
        <v>2694</v>
      </c>
      <c r="O1740" s="140"/>
      <c r="P1740" s="66"/>
    </row>
    <row r="1741" spans="1:26" ht="14.25" hidden="1">
      <c r="A1741" s="110" t="s">
        <v>54</v>
      </c>
      <c r="B1741" s="110" t="s">
        <v>86</v>
      </c>
      <c r="C1741" s="147" t="s">
        <v>87</v>
      </c>
      <c r="D1741" s="175" t="s">
        <v>271</v>
      </c>
      <c r="E1741" s="6" t="s">
        <v>514</v>
      </c>
      <c r="F1741" s="8">
        <v>4765.3132000000005</v>
      </c>
      <c r="G1741" s="8">
        <v>4757.1154720470849</v>
      </c>
      <c r="H1741" s="8">
        <v>4734.7188627730911</v>
      </c>
      <c r="I1741" s="8">
        <v>4704.1245255461818</v>
      </c>
      <c r="J1741" s="8">
        <v>4673.5301883192724</v>
      </c>
      <c r="K1741" s="8">
        <v>4651.1335790452786</v>
      </c>
      <c r="L1741" s="8">
        <v>4642.935851092363</v>
      </c>
      <c r="M1741" s="138" t="str">
        <f t="shared" si="27"/>
        <v>Utilisation du territoire-Détail SAU-blé tendre-kha-S2</v>
      </c>
      <c r="N1741">
        <f>MATCH(M1741,'[1]Données Agriculture'!$M:$M,FALSE)</f>
        <v>2699</v>
      </c>
      <c r="O1741" s="140"/>
    </row>
    <row r="1742" spans="1:26" ht="14.25" hidden="1">
      <c r="A1742" s="110" t="s">
        <v>54</v>
      </c>
      <c r="B1742" s="110" t="s">
        <v>86</v>
      </c>
      <c r="C1742" s="147" t="s">
        <v>25</v>
      </c>
      <c r="D1742" s="175" t="s">
        <v>271</v>
      </c>
      <c r="E1742" s="6" t="s">
        <v>514</v>
      </c>
      <c r="F1742" s="8">
        <v>9140.1263999999992</v>
      </c>
      <c r="G1742" s="8">
        <v>9088.3224860018308</v>
      </c>
      <c r="H1742" s="8">
        <v>8946.7915609279062</v>
      </c>
      <c r="I1742" s="8">
        <v>8753.4567218558132</v>
      </c>
      <c r="J1742" s="8">
        <v>8560.1218827837201</v>
      </c>
      <c r="K1742" s="8">
        <v>8418.5909577097955</v>
      </c>
      <c r="L1742" s="8">
        <v>8366.7870437116271</v>
      </c>
      <c r="M1742" s="138" t="str">
        <f t="shared" si="27"/>
        <v>Utilisation du territoire-Détail SAU-Céréales-kha-S2</v>
      </c>
      <c r="N1742">
        <f>MATCH(M1742,'[1]Données Agriculture'!$M:$M,FALSE)</f>
        <v>2704</v>
      </c>
      <c r="O1742" s="140"/>
    </row>
    <row r="1743" spans="1:26" ht="14.25" hidden="1">
      <c r="A1743" s="110" t="s">
        <v>54</v>
      </c>
      <c r="B1743" s="110" t="s">
        <v>86</v>
      </c>
      <c r="C1743" s="147" t="s">
        <v>636</v>
      </c>
      <c r="D1743" s="175" t="s">
        <v>271</v>
      </c>
      <c r="E1743" s="6" t="s">
        <v>514</v>
      </c>
      <c r="F1743" s="8">
        <v>122.179</v>
      </c>
      <c r="G1743" s="8">
        <v>120.37396498147085</v>
      </c>
      <c r="H1743" s="8">
        <v>115.44251760140818</v>
      </c>
      <c r="I1743" s="8">
        <v>108.70603520281637</v>
      </c>
      <c r="J1743" s="8">
        <v>101.96955280422455</v>
      </c>
      <c r="K1743" s="8">
        <v>97.03810542416187</v>
      </c>
      <c r="L1743" s="8">
        <v>95.233070405632731</v>
      </c>
      <c r="M1743" s="138" t="str">
        <f t="shared" si="27"/>
        <v>Utilisation du territoire-Détail SAU-Chanvre-kha-S2</v>
      </c>
      <c r="N1743" t="e">
        <f>MATCH(M1743,'[1]Données Agriculture'!$M:$M,FALSE)</f>
        <v>#N/A</v>
      </c>
      <c r="O1743" s="140"/>
      <c r="P1743" s="66"/>
      <c r="Q1743" s="66"/>
      <c r="R1743" s="66"/>
      <c r="S1743" s="66"/>
      <c r="T1743" s="66"/>
      <c r="U1743" s="66"/>
      <c r="V1743" s="66"/>
      <c r="W1743" s="66"/>
      <c r="X1743" s="66"/>
      <c r="Y1743" s="66"/>
      <c r="Z1743" s="66"/>
    </row>
    <row r="1744" spans="1:26" ht="14.25" hidden="1">
      <c r="A1744" s="110" t="s">
        <v>54</v>
      </c>
      <c r="B1744" s="110" t="s">
        <v>86</v>
      </c>
      <c r="C1744" s="147" t="s">
        <v>92</v>
      </c>
      <c r="D1744" s="175" t="s">
        <v>271</v>
      </c>
      <c r="E1744" s="6" t="s">
        <v>514</v>
      </c>
      <c r="F1744" s="8">
        <v>1209.3671999999999</v>
      </c>
      <c r="G1744" s="8">
        <v>1215.1799135441252</v>
      </c>
      <c r="H1744" s="8">
        <v>1231.0605422765193</v>
      </c>
      <c r="I1744" s="8">
        <v>1252.7538845530389</v>
      </c>
      <c r="J1744" s="8">
        <v>1274.4472268295583</v>
      </c>
      <c r="K1744" s="8">
        <v>1290.3278555619527</v>
      </c>
      <c r="L1744" s="8">
        <v>1296.1405691060779</v>
      </c>
      <c r="M1744" s="138" t="str">
        <f t="shared" si="27"/>
        <v>Utilisation du territoire-Détail SAU-colza-kha-S2</v>
      </c>
      <c r="N1744">
        <f>MATCH(M1744,'[1]Données Agriculture'!$M:$M,FALSE)</f>
        <v>2709</v>
      </c>
      <c r="O1744" s="140"/>
    </row>
    <row r="1745" spans="1:26" ht="14.25" hidden="1">
      <c r="A1745" s="110" t="s">
        <v>54</v>
      </c>
      <c r="B1745" s="110" t="s">
        <v>86</v>
      </c>
      <c r="C1745" s="147" t="s">
        <v>64</v>
      </c>
      <c r="D1745" s="175" t="s">
        <v>271</v>
      </c>
      <c r="E1745" s="6" t="s">
        <v>514</v>
      </c>
      <c r="F1745" s="8">
        <v>4096.5271999999995</v>
      </c>
      <c r="G1745" s="8">
        <v>4032.1322306508987</v>
      </c>
      <c r="H1745" s="8">
        <v>3856.2019026373141</v>
      </c>
      <c r="I1745" s="8">
        <v>3615.8766052746291</v>
      </c>
      <c r="J1745" s="8">
        <v>3375.5513079119437</v>
      </c>
      <c r="K1745" s="8">
        <v>3199.6209798983591</v>
      </c>
      <c r="L1745" s="8">
        <v>3135.2260105492583</v>
      </c>
      <c r="M1745" s="138" t="str">
        <f t="shared" si="27"/>
        <v>Utilisation du territoire-Détail SAU-Cultures fourragères-kha-S2</v>
      </c>
      <c r="N1745">
        <f>MATCH(M1745,'[1]Données Agriculture'!$M:$M,FALSE)</f>
        <v>2714</v>
      </c>
      <c r="O1745" s="140"/>
      <c r="P1745" s="66"/>
      <c r="Q1745" s="66"/>
      <c r="R1745" s="66"/>
      <c r="S1745" s="66"/>
      <c r="T1745" s="66"/>
      <c r="U1745" s="66"/>
      <c r="V1745" s="66"/>
      <c r="W1745" s="66"/>
      <c r="X1745" s="66"/>
      <c r="Y1745" s="66"/>
      <c r="Z1745" s="66"/>
    </row>
    <row r="1746" spans="1:26" ht="14.25" hidden="1">
      <c r="A1746" s="110" t="s">
        <v>54</v>
      </c>
      <c r="B1746" s="110" t="s">
        <v>86</v>
      </c>
      <c r="C1746" s="147" t="s">
        <v>67</v>
      </c>
      <c r="D1746" s="175" t="s">
        <v>271</v>
      </c>
      <c r="E1746" s="6" t="s">
        <v>514</v>
      </c>
      <c r="F1746" s="8">
        <v>843.61519999999996</v>
      </c>
      <c r="G1746" s="8">
        <v>831.15188815292743</v>
      </c>
      <c r="H1746" s="8">
        <v>797.10148695615021</v>
      </c>
      <c r="I1746" s="8">
        <v>750.58777391230058</v>
      </c>
      <c r="J1746" s="8">
        <v>704.07406086845083</v>
      </c>
      <c r="K1746" s="8">
        <v>670.02365967167361</v>
      </c>
      <c r="L1746" s="8">
        <v>657.56034782460108</v>
      </c>
      <c r="M1746" s="138" t="str">
        <f t="shared" si="27"/>
        <v>Utilisation du territoire-Détail SAU-Cultures industrielles-kha-S2</v>
      </c>
      <c r="N1746">
        <f>MATCH(M1746,'[1]Données Agriculture'!$M:$M,FALSE)</f>
        <v>2719</v>
      </c>
      <c r="O1746" s="140"/>
    </row>
    <row r="1747" spans="1:26" ht="14.25" hidden="1">
      <c r="A1747" s="110" t="s">
        <v>54</v>
      </c>
      <c r="B1747" s="110" t="s">
        <v>86</v>
      </c>
      <c r="C1747" s="147" t="s">
        <v>102</v>
      </c>
      <c r="D1747" s="175" t="s">
        <v>271</v>
      </c>
      <c r="E1747" s="6" t="s">
        <v>514</v>
      </c>
      <c r="F1747" s="8">
        <v>318.3734</v>
      </c>
      <c r="G1747" s="8">
        <v>358.27681457606849</v>
      </c>
      <c r="H1747" s="8">
        <v>467.29497059337211</v>
      </c>
      <c r="I1747" s="8">
        <v>616.21654118674428</v>
      </c>
      <c r="J1747" s="8">
        <v>765.13811178011645</v>
      </c>
      <c r="K1747" s="8">
        <v>874.15626779742024</v>
      </c>
      <c r="L1747" s="8">
        <v>914.05968237348861</v>
      </c>
      <c r="M1747" s="138" t="str">
        <f t="shared" si="27"/>
        <v>Utilisation du territoire-Détail SAU-Cultures maraichères-kha-S2</v>
      </c>
      <c r="N1747">
        <f>MATCH(M1747,'[1]Données Agriculture'!$M:$M,FALSE)</f>
        <v>2724</v>
      </c>
      <c r="O1747" s="140"/>
      <c r="P1747" s="109"/>
    </row>
    <row r="1748" spans="1:26" ht="14.25" hidden="1">
      <c r="A1748" s="110" t="s">
        <v>54</v>
      </c>
      <c r="B1748" s="110" t="s">
        <v>86</v>
      </c>
      <c r="C1748" s="147" t="s">
        <v>105</v>
      </c>
      <c r="D1748" s="175" t="s">
        <v>271</v>
      </c>
      <c r="E1748" s="6" t="s">
        <v>514</v>
      </c>
      <c r="F1748" s="8">
        <v>1.08142</v>
      </c>
      <c r="G1748" s="8">
        <v>1.0301529099551188</v>
      </c>
      <c r="H1748" s="8">
        <v>0.89008861519629456</v>
      </c>
      <c r="I1748" s="8">
        <v>0.69875723039258919</v>
      </c>
      <c r="J1748" s="8">
        <v>0.5074258455888836</v>
      </c>
      <c r="K1748" s="8">
        <v>0.36736155083005917</v>
      </c>
      <c r="L1748" s="8">
        <v>0.316094460785178</v>
      </c>
      <c r="M1748" s="138" t="str">
        <f t="shared" si="27"/>
        <v>Utilisation du territoire-Détail SAU-cultures maraîchères sous serre chauffée-kha-S2</v>
      </c>
      <c r="N1748">
        <f>MATCH(M1748,'[1]Données Agriculture'!$M:$M,FALSE)</f>
        <v>2729</v>
      </c>
      <c r="O1748" s="140"/>
    </row>
    <row r="1749" spans="1:26" ht="14.25" hidden="1">
      <c r="A1749" s="110" t="s">
        <v>54</v>
      </c>
      <c r="B1749" s="110" t="s">
        <v>86</v>
      </c>
      <c r="C1749" s="147" t="s">
        <v>109</v>
      </c>
      <c r="D1749" s="175" t="s">
        <v>271</v>
      </c>
      <c r="E1749" s="6" t="s">
        <v>514</v>
      </c>
      <c r="F1749" s="8">
        <v>1015.4032000000001</v>
      </c>
      <c r="G1749" s="8">
        <v>1050.2652517410575</v>
      </c>
      <c r="H1749" s="8">
        <v>1145.510148353721</v>
      </c>
      <c r="I1749" s="8">
        <v>1275.6170967074418</v>
      </c>
      <c r="J1749" s="8">
        <v>1405.7240450611625</v>
      </c>
      <c r="K1749" s="8">
        <v>1500.9689416738263</v>
      </c>
      <c r="L1749" s="8">
        <v>1535.8309934148836</v>
      </c>
      <c r="M1749" s="138" t="str">
        <f t="shared" si="27"/>
        <v>Utilisation du territoire-Détail SAU-Cultures permanentes-kha-S2</v>
      </c>
      <c r="N1749">
        <f>MATCH(M1749,'[1]Données Agriculture'!$M:$M,FALSE)</f>
        <v>2734</v>
      </c>
      <c r="O1749" s="140"/>
    </row>
    <row r="1750" spans="1:26" ht="14.25" hidden="1">
      <c r="A1750" s="110" t="s">
        <v>54</v>
      </c>
      <c r="B1750" s="110" t="s">
        <v>86</v>
      </c>
      <c r="C1750" s="147" t="s">
        <v>95</v>
      </c>
      <c r="D1750" s="175" t="s">
        <v>271</v>
      </c>
      <c r="E1750" s="6" t="s">
        <v>514</v>
      </c>
      <c r="F1750" s="8">
        <v>68.556399999999996</v>
      </c>
      <c r="G1750" s="8">
        <v>83.08883715299082</v>
      </c>
      <c r="H1750" s="8">
        <v>122.79219381276337</v>
      </c>
      <c r="I1750" s="8">
        <v>177.02798762552675</v>
      </c>
      <c r="J1750" s="8">
        <v>231.26378143829015</v>
      </c>
      <c r="K1750" s="8">
        <v>270.96713809806272</v>
      </c>
      <c r="L1750" s="8">
        <v>285.49957525105356</v>
      </c>
      <c r="M1750" s="138" t="str">
        <f t="shared" si="27"/>
        <v>Utilisation du territoire-Détail SAU-Féveroles et fèves-kha-S2</v>
      </c>
      <c r="N1750">
        <f>MATCH(M1750,'[1]Données Agriculture'!$M:$M,FALSE)</f>
        <v>2739</v>
      </c>
      <c r="O1750" s="140"/>
    </row>
    <row r="1751" spans="1:26" ht="14.25" hidden="1">
      <c r="A1751" s="110" t="s">
        <v>54</v>
      </c>
      <c r="B1751" s="110" t="s">
        <v>86</v>
      </c>
      <c r="C1751" s="147" t="s">
        <v>59</v>
      </c>
      <c r="D1751" s="175" t="s">
        <v>271</v>
      </c>
      <c r="E1751" s="6" t="s">
        <v>514</v>
      </c>
      <c r="F1751" s="8">
        <v>411.78520000000003</v>
      </c>
      <c r="G1751" s="8">
        <v>411.07680940677795</v>
      </c>
      <c r="H1751" s="8">
        <v>409.14145031449135</v>
      </c>
      <c r="I1751" s="8">
        <v>406.49770062898273</v>
      </c>
      <c r="J1751" s="8">
        <v>403.85395094347405</v>
      </c>
      <c r="K1751" s="8">
        <v>401.91859185118744</v>
      </c>
      <c r="L1751" s="8">
        <v>401.21020125796537</v>
      </c>
      <c r="M1751" s="138" t="str">
        <f t="shared" si="27"/>
        <v>Utilisation du territoire-Détail SAU-Jachères-kha-S2</v>
      </c>
      <c r="N1751">
        <f>MATCH(M1751,'[1]Données Agriculture'!$M:$M,FALSE)</f>
        <v>2744</v>
      </c>
      <c r="O1751" s="140"/>
    </row>
    <row r="1752" spans="1:26" ht="14.25" hidden="1">
      <c r="A1752" s="110" t="s">
        <v>54</v>
      </c>
      <c r="B1752" s="110" t="s">
        <v>86</v>
      </c>
      <c r="C1752" s="147" t="s">
        <v>103</v>
      </c>
      <c r="D1752" s="175" t="s">
        <v>271</v>
      </c>
      <c r="E1752" s="6" t="s">
        <v>514</v>
      </c>
      <c r="F1752" s="8">
        <v>275.58100000000002</v>
      </c>
      <c r="G1752" s="8">
        <v>303.42897745277133</v>
      </c>
      <c r="H1752" s="8">
        <v>379.51106674177515</v>
      </c>
      <c r="I1752" s="8">
        <v>483.44113348355035</v>
      </c>
      <c r="J1752" s="8">
        <v>587.37120022532554</v>
      </c>
      <c r="K1752" s="8">
        <v>663.45328951432953</v>
      </c>
      <c r="L1752" s="8">
        <v>691.30126696710079</v>
      </c>
      <c r="M1752" s="138" t="str">
        <f t="shared" si="27"/>
        <v>Utilisation du territoire-Détail SAU-Légumes frais-kha-S2</v>
      </c>
      <c r="N1752">
        <f>MATCH(M1752,'[1]Données Agriculture'!$M:$M,FALSE)</f>
        <v>2749</v>
      </c>
      <c r="O1752" s="140"/>
      <c r="P1752" s="109"/>
      <c r="Q1752" s="109"/>
      <c r="R1752" s="109"/>
      <c r="S1752" s="109"/>
      <c r="T1752" s="109"/>
      <c r="U1752" s="109"/>
      <c r="V1752" s="109"/>
      <c r="W1752" s="109"/>
      <c r="X1752" s="109"/>
      <c r="Y1752" s="109"/>
      <c r="Z1752" s="109"/>
    </row>
    <row r="1753" spans="1:26" ht="14.25" hidden="1">
      <c r="A1753" s="110" t="s">
        <v>54</v>
      </c>
      <c r="B1753" s="110" t="s">
        <v>86</v>
      </c>
      <c r="C1753" s="147" t="s">
        <v>104</v>
      </c>
      <c r="D1753" s="175" t="s">
        <v>271</v>
      </c>
      <c r="E1753" s="6" t="s">
        <v>514</v>
      </c>
      <c r="F1753" s="8">
        <v>42.792400000000001</v>
      </c>
      <c r="G1753" s="8">
        <v>54.84783712329714</v>
      </c>
      <c r="H1753" s="8">
        <v>87.783903851596932</v>
      </c>
      <c r="I1753" s="8">
        <v>132.77540770319388</v>
      </c>
      <c r="J1753" s="8">
        <v>177.76691155479079</v>
      </c>
      <c r="K1753" s="8">
        <v>210.70297828309066</v>
      </c>
      <c r="L1753" s="8">
        <v>222.75841540638777</v>
      </c>
      <c r="M1753" s="138" t="str">
        <f t="shared" si="27"/>
        <v>Utilisation du territoire-Détail SAU-Légumes secs-kha-S2</v>
      </c>
      <c r="N1753">
        <f>MATCH(M1753,'[1]Données Agriculture'!$M:$M,FALSE)</f>
        <v>2754</v>
      </c>
      <c r="O1753" s="140"/>
    </row>
    <row r="1754" spans="1:26" ht="14.25" hidden="1">
      <c r="A1754" s="110" t="s">
        <v>54</v>
      </c>
      <c r="B1754" s="110" t="s">
        <v>86</v>
      </c>
      <c r="C1754" s="147" t="s">
        <v>637</v>
      </c>
      <c r="D1754" s="175" t="s">
        <v>271</v>
      </c>
      <c r="E1754" s="6" t="s">
        <v>514</v>
      </c>
      <c r="F1754" s="8">
        <v>795.54579999999999</v>
      </c>
      <c r="G1754" s="8">
        <v>784.40840052939905</v>
      </c>
      <c r="H1754" s="8">
        <v>753.98045931152649</v>
      </c>
      <c r="I1754" s="8">
        <v>712.4151186230531</v>
      </c>
      <c r="J1754" s="8">
        <v>670.84977793457961</v>
      </c>
      <c r="K1754" s="8">
        <v>640.42183671670705</v>
      </c>
      <c r="L1754" s="8">
        <v>629.28443724610611</v>
      </c>
      <c r="M1754" s="138" t="str">
        <f t="shared" si="27"/>
        <v>Utilisation du territoire-Détail SAU-Lin-kha-S2</v>
      </c>
      <c r="N1754" t="e">
        <f>MATCH(M1754,'[1]Données Agriculture'!$M:$M,FALSE)</f>
        <v>#N/A</v>
      </c>
      <c r="O1754" s="140"/>
      <c r="P1754" s="109"/>
    </row>
    <row r="1755" spans="1:26" ht="14.25" hidden="1">
      <c r="A1755" s="110" t="s">
        <v>54</v>
      </c>
      <c r="B1755" s="110" t="s">
        <v>86</v>
      </c>
      <c r="C1755" s="147" t="s">
        <v>89</v>
      </c>
      <c r="D1755" s="175" t="s">
        <v>271</v>
      </c>
      <c r="E1755" s="6" t="s">
        <v>514</v>
      </c>
      <c r="F1755" s="8">
        <v>1540.4263999999998</v>
      </c>
      <c r="G1755" s="8">
        <v>1501.6961855697368</v>
      </c>
      <c r="H1755" s="8">
        <v>1395.8832719582213</v>
      </c>
      <c r="I1755" s="8">
        <v>1251.3401439164427</v>
      </c>
      <c r="J1755" s="8">
        <v>1106.7970158746639</v>
      </c>
      <c r="K1755" s="8">
        <v>1000.9841022631482</v>
      </c>
      <c r="L1755" s="8">
        <v>962.25388783288531</v>
      </c>
      <c r="M1755" s="138" t="str">
        <f t="shared" si="27"/>
        <v>Utilisation du territoire-Détail SAU-maïs (grain et semence)-kha-S2</v>
      </c>
      <c r="N1755">
        <f>MATCH(M1755,'[1]Données Agriculture'!$M:$M,FALSE)</f>
        <v>2759</v>
      </c>
      <c r="O1755" s="140"/>
    </row>
    <row r="1756" spans="1:26" ht="14.25" hidden="1">
      <c r="A1756" s="110" t="s">
        <v>54</v>
      </c>
      <c r="B1756" s="110" t="s">
        <v>86</v>
      </c>
      <c r="C1756" s="147" t="s">
        <v>97</v>
      </c>
      <c r="D1756" s="175" t="s">
        <v>271</v>
      </c>
      <c r="E1756" s="6" t="s">
        <v>514</v>
      </c>
      <c r="F1756" s="8">
        <v>1330.914</v>
      </c>
      <c r="G1756" s="8">
        <v>1267.8190989624816</v>
      </c>
      <c r="H1756" s="8">
        <v>1095.4406236294512</v>
      </c>
      <c r="I1756" s="8">
        <v>859.96724725890249</v>
      </c>
      <c r="J1756" s="8">
        <v>624.49387088835351</v>
      </c>
      <c r="K1756" s="8">
        <v>452.11539555532283</v>
      </c>
      <c r="L1756" s="8">
        <v>389.02049451780454</v>
      </c>
      <c r="M1756" s="138" t="str">
        <f t="shared" si="27"/>
        <v>Utilisation du territoire-Détail SAU-Maïs fourrage-kha-S2</v>
      </c>
      <c r="N1756">
        <f>MATCH(M1756,'[1]Données Agriculture'!$M:$M,FALSE)</f>
        <v>2764</v>
      </c>
      <c r="O1756" s="140"/>
      <c r="P1756" s="109"/>
    </row>
    <row r="1757" spans="1:26" ht="14.25" hidden="1">
      <c r="A1757" s="110" t="s">
        <v>54</v>
      </c>
      <c r="B1757" s="110" t="s">
        <v>86</v>
      </c>
      <c r="C1757" s="147" t="s">
        <v>78</v>
      </c>
      <c r="D1757" s="175" t="s">
        <v>271</v>
      </c>
      <c r="E1757" s="6" t="s">
        <v>514</v>
      </c>
      <c r="F1757" s="8">
        <v>2116.4041999999999</v>
      </c>
      <c r="G1757" s="8">
        <v>2137.9889678621666</v>
      </c>
      <c r="H1757" s="8">
        <v>2196.9596503311864</v>
      </c>
      <c r="I1757" s="8">
        <v>2277.5151006623732</v>
      </c>
      <c r="J1757" s="8">
        <v>2358.0705509935597</v>
      </c>
      <c r="K1757" s="8">
        <v>2417.0412334625798</v>
      </c>
      <c r="L1757" s="8">
        <v>2438.6260013247465</v>
      </c>
      <c r="M1757" s="138" t="str">
        <f t="shared" si="27"/>
        <v>Utilisation du territoire-Détail SAU-Oléagineux-kha-S2</v>
      </c>
      <c r="N1757">
        <f>MATCH(M1757,'[1]Données Agriculture'!$M:$M,FALSE)</f>
        <v>2769</v>
      </c>
      <c r="O1757" s="140"/>
    </row>
    <row r="1758" spans="1:26" ht="14.25" hidden="1">
      <c r="A1758" s="110" t="s">
        <v>54</v>
      </c>
      <c r="B1758" s="110" t="s">
        <v>86</v>
      </c>
      <c r="C1758" s="147" t="s">
        <v>90</v>
      </c>
      <c r="D1758" s="175" t="s">
        <v>271</v>
      </c>
      <c r="E1758" s="6" t="s">
        <v>514</v>
      </c>
      <c r="F1758" s="8">
        <v>1856.6633999999999</v>
      </c>
      <c r="G1758" s="8">
        <v>1853.4693976722335</v>
      </c>
      <c r="H1758" s="8">
        <v>1844.7432210332827</v>
      </c>
      <c r="I1758" s="8">
        <v>1832.8230420665654</v>
      </c>
      <c r="J1758" s="8">
        <v>1820.902863099848</v>
      </c>
      <c r="K1758" s="8">
        <v>1812.1766864608971</v>
      </c>
      <c r="L1758" s="8">
        <v>1808.9826841331308</v>
      </c>
      <c r="M1758" s="138" t="str">
        <f t="shared" si="27"/>
        <v>Utilisation du territoire-Détail SAU-Orge et escourgeon-kha-S2</v>
      </c>
      <c r="N1758">
        <f>MATCH(M1758,'[1]Données Agriculture'!$M:$M,FALSE)</f>
        <v>2774</v>
      </c>
      <c r="O1758" s="140"/>
    </row>
    <row r="1759" spans="1:26" ht="14.25" hidden="1">
      <c r="A1759" s="110" t="s">
        <v>54</v>
      </c>
      <c r="B1759" s="110" t="s">
        <v>86</v>
      </c>
      <c r="C1759" s="147" t="s">
        <v>96</v>
      </c>
      <c r="D1759" s="175" t="s">
        <v>271</v>
      </c>
      <c r="E1759" s="6" t="s">
        <v>514</v>
      </c>
      <c r="F1759" s="8">
        <v>165.9288</v>
      </c>
      <c r="G1759" s="8">
        <v>201.10202755966159</v>
      </c>
      <c r="H1759" s="8">
        <v>297.19707231883899</v>
      </c>
      <c r="I1759" s="8">
        <v>428.46534463767784</v>
      </c>
      <c r="J1759" s="8">
        <v>559.73361695651693</v>
      </c>
      <c r="K1759" s="8">
        <v>655.82866171569447</v>
      </c>
      <c r="L1759" s="8">
        <v>691.00188927535601</v>
      </c>
      <c r="M1759" s="138" t="str">
        <f t="shared" si="27"/>
        <v>Utilisation du territoire-Détail SAU-Pois protéagineux-kha-S2</v>
      </c>
      <c r="N1759">
        <f>MATCH(M1759,'[1]Données Agriculture'!$M:$M,FALSE)</f>
        <v>2779</v>
      </c>
      <c r="O1759" s="140"/>
      <c r="P1759" s="109"/>
      <c r="Q1759" s="109"/>
      <c r="R1759" s="109"/>
      <c r="S1759" s="109"/>
      <c r="T1759" s="109"/>
      <c r="U1759" s="109"/>
      <c r="V1759" s="109"/>
      <c r="W1759" s="109"/>
      <c r="X1759" s="109"/>
      <c r="Y1759" s="109"/>
      <c r="Z1759" s="109"/>
    </row>
    <row r="1760" spans="1:26" ht="14.25" hidden="1">
      <c r="A1760" s="110" t="s">
        <v>54</v>
      </c>
      <c r="B1760" s="110" t="s">
        <v>86</v>
      </c>
      <c r="C1760" s="147" t="s">
        <v>100</v>
      </c>
      <c r="D1760" s="175" t="s">
        <v>271</v>
      </c>
      <c r="E1760" s="6" t="s">
        <v>514</v>
      </c>
      <c r="F1760" s="8">
        <v>210.09979999999999</v>
      </c>
      <c r="G1760" s="8">
        <v>206.99585008728201</v>
      </c>
      <c r="H1760" s="8">
        <v>198.51570122158748</v>
      </c>
      <c r="I1760" s="8">
        <v>186.931602443175</v>
      </c>
      <c r="J1760" s="8">
        <v>175.34750366476248</v>
      </c>
      <c r="K1760" s="8">
        <v>166.86735479906795</v>
      </c>
      <c r="L1760" s="8">
        <v>163.76340488634997</v>
      </c>
      <c r="M1760" s="138" t="str">
        <f t="shared" si="27"/>
        <v>Utilisation du territoire-Détail SAU-Pomme de terre-kha-S2</v>
      </c>
      <c r="N1760">
        <f>MATCH(M1760,'[1]Données Agriculture'!$M:$M,FALSE)</f>
        <v>2784</v>
      </c>
      <c r="O1760" s="140"/>
    </row>
    <row r="1761" spans="1:26" ht="14.25" hidden="1">
      <c r="A1761" s="110" t="s">
        <v>54</v>
      </c>
      <c r="B1761" s="110" t="s">
        <v>86</v>
      </c>
      <c r="C1761" s="147" t="s">
        <v>107</v>
      </c>
      <c r="D1761" s="175" t="s">
        <v>271</v>
      </c>
      <c r="E1761" s="6" t="s">
        <v>514</v>
      </c>
      <c r="F1761" s="8">
        <v>8743.1666000000005</v>
      </c>
      <c r="G1761" s="8">
        <v>8642.6079402856139</v>
      </c>
      <c r="H1761" s="8">
        <v>8367.876572804882</v>
      </c>
      <c r="I1761" s="8">
        <v>7992.5865456097627</v>
      </c>
      <c r="J1761" s="8">
        <v>7617.2965184146442</v>
      </c>
      <c r="K1761" s="8">
        <v>7342.5651509339114</v>
      </c>
      <c r="L1761" s="8">
        <v>7242.0064912195248</v>
      </c>
      <c r="M1761" s="138" t="str">
        <f t="shared" si="27"/>
        <v>Utilisation du territoire-Détail SAU-Prairie naturelle productive-kha-S2</v>
      </c>
      <c r="N1761">
        <f>MATCH(M1761,'[1]Données Agriculture'!$M:$M,FALSE)</f>
        <v>2789</v>
      </c>
      <c r="O1761" s="140"/>
      <c r="P1761" s="109"/>
      <c r="Q1761" s="109"/>
      <c r="R1761" s="109"/>
      <c r="S1761" s="109"/>
      <c r="T1761" s="109"/>
      <c r="U1761" s="109"/>
      <c r="V1761" s="109"/>
      <c r="W1761" s="109"/>
      <c r="X1761" s="109"/>
      <c r="Y1761" s="109"/>
      <c r="Z1761" s="109"/>
    </row>
    <row r="1762" spans="1:26" ht="14.25" hidden="1">
      <c r="A1762" s="110" t="s">
        <v>54</v>
      </c>
      <c r="B1762" s="110" t="s">
        <v>86</v>
      </c>
      <c r="C1762" s="147" t="s">
        <v>108</v>
      </c>
      <c r="D1762" s="175" t="s">
        <v>271</v>
      </c>
      <c r="E1762" s="6" t="s">
        <v>514</v>
      </c>
      <c r="F1762" s="8">
        <v>1612.5568000000001</v>
      </c>
      <c r="G1762" s="8">
        <v>1617.592869138241</v>
      </c>
      <c r="H1762" s="8">
        <v>1631.3516658943445</v>
      </c>
      <c r="I1762" s="8">
        <v>1650.1465317886887</v>
      </c>
      <c r="J1762" s="8">
        <v>1668.9413976830331</v>
      </c>
      <c r="K1762" s="8">
        <v>1682.7001944391366</v>
      </c>
      <c r="L1762" s="8">
        <v>1687.7362635773775</v>
      </c>
      <c r="M1762" s="138" t="str">
        <f t="shared" si="27"/>
        <v>Utilisation du territoire-Détail SAU-Prairie peu productive, parcours et alpages-kha-S2</v>
      </c>
      <c r="N1762">
        <f>MATCH(M1762,'[1]Données Agriculture'!$M:$M,FALSE)</f>
        <v>2794</v>
      </c>
      <c r="O1762" s="140"/>
    </row>
    <row r="1763" spans="1:26" ht="14.25" hidden="1">
      <c r="A1763" s="110" t="s">
        <v>54</v>
      </c>
      <c r="B1763" s="110" t="s">
        <v>86</v>
      </c>
      <c r="C1763" s="147" t="s">
        <v>98</v>
      </c>
      <c r="D1763" s="175" t="s">
        <v>271</v>
      </c>
      <c r="E1763" s="6" t="s">
        <v>514</v>
      </c>
      <c r="F1763" s="8">
        <v>499.73540000000003</v>
      </c>
      <c r="G1763" s="8">
        <v>605.66822747671608</v>
      </c>
      <c r="H1763" s="8">
        <v>895.08209433253262</v>
      </c>
      <c r="I1763" s="8">
        <v>1290.4287886650652</v>
      </c>
      <c r="J1763" s="8">
        <v>1685.7754829975979</v>
      </c>
      <c r="K1763" s="8">
        <v>1975.189349853415</v>
      </c>
      <c r="L1763" s="8">
        <v>2081.1221773301309</v>
      </c>
      <c r="M1763" s="138" t="str">
        <f t="shared" si="27"/>
        <v>Utilisation du territoire-Détail SAU-Prairies artificielles-kha-S2</v>
      </c>
      <c r="N1763">
        <f>MATCH(M1763,'[1]Données Agriculture'!$M:$M,FALSE)</f>
        <v>2799</v>
      </c>
      <c r="O1763" s="140"/>
      <c r="P1763" s="66"/>
    </row>
    <row r="1764" spans="1:26" ht="14.25" hidden="1">
      <c r="A1764" s="110" t="s">
        <v>54</v>
      </c>
      <c r="B1764" s="110" t="s">
        <v>86</v>
      </c>
      <c r="C1764" s="147" t="s">
        <v>99</v>
      </c>
      <c r="D1764" s="175" t="s">
        <v>271</v>
      </c>
      <c r="E1764" s="6" t="s">
        <v>514</v>
      </c>
      <c r="F1764" s="8">
        <v>1817.7023999999999</v>
      </c>
      <c r="G1764" s="8">
        <v>1731.5302258071824</v>
      </c>
      <c r="H1764" s="8">
        <v>1496.1034677137291</v>
      </c>
      <c r="I1764" s="8">
        <v>1174.5045354274584</v>
      </c>
      <c r="J1764" s="8">
        <v>852.9056031411875</v>
      </c>
      <c r="K1764" s="8">
        <v>617.47884504773401</v>
      </c>
      <c r="L1764" s="8">
        <v>531.30667085491655</v>
      </c>
      <c r="M1764" s="138" t="str">
        <f t="shared" si="27"/>
        <v>Utilisation du territoire-Détail SAU-Prairies temporaires-kha-S2</v>
      </c>
      <c r="N1764">
        <f>MATCH(M1764,'[1]Données Agriculture'!$M:$M,FALSE)</f>
        <v>2804</v>
      </c>
      <c r="O1764" s="140"/>
    </row>
    <row r="1765" spans="1:26" ht="14.25" hidden="1">
      <c r="A1765" s="110" t="s">
        <v>54</v>
      </c>
      <c r="B1765" s="110" t="s">
        <v>86</v>
      </c>
      <c r="C1765" s="147" t="s">
        <v>79</v>
      </c>
      <c r="D1765" s="175" t="s">
        <v>271</v>
      </c>
      <c r="E1765" s="6" t="s">
        <v>514</v>
      </c>
      <c r="F1765" s="8">
        <v>239.23339999999999</v>
      </c>
      <c r="G1765" s="8">
        <v>289.94557786226108</v>
      </c>
      <c r="H1765" s="8">
        <v>428.49382434442805</v>
      </c>
      <c r="I1765" s="8">
        <v>617.75424868885602</v>
      </c>
      <c r="J1765" s="8">
        <v>807.01467303328411</v>
      </c>
      <c r="K1765" s="8">
        <v>945.56291951545131</v>
      </c>
      <c r="L1765" s="8">
        <v>996.27509737771231</v>
      </c>
      <c r="M1765" s="138" t="str">
        <f t="shared" si="27"/>
        <v>Utilisation du territoire-Détail SAU-Protéagineux-kha-S2</v>
      </c>
      <c r="N1765">
        <f>MATCH(M1765,'[1]Données Agriculture'!$M:$M,FALSE)</f>
        <v>2809</v>
      </c>
      <c r="O1765" s="140"/>
      <c r="P1765" s="66"/>
    </row>
    <row r="1766" spans="1:26" ht="14.25" hidden="1">
      <c r="A1766" s="110" t="s">
        <v>54</v>
      </c>
      <c r="B1766" s="110" t="s">
        <v>86</v>
      </c>
      <c r="C1766" s="147" t="s">
        <v>94</v>
      </c>
      <c r="D1766" s="175" t="s">
        <v>271</v>
      </c>
      <c r="E1766" s="6" t="s">
        <v>514</v>
      </c>
      <c r="F1766" s="8">
        <v>168.6018</v>
      </c>
      <c r="G1766" s="8">
        <v>180.82463263541371</v>
      </c>
      <c r="H1766" s="8">
        <v>214.21803240777498</v>
      </c>
      <c r="I1766" s="8">
        <v>259.83426481554994</v>
      </c>
      <c r="J1766" s="8">
        <v>305.45049722332499</v>
      </c>
      <c r="K1766" s="8">
        <v>338.84389699568624</v>
      </c>
      <c r="L1766" s="8">
        <v>351.06672963109997</v>
      </c>
      <c r="M1766" s="138" t="str">
        <f t="shared" si="27"/>
        <v>Utilisation du territoire-Détail SAU-soja-kha-S2</v>
      </c>
      <c r="N1766">
        <f>MATCH(M1766,'[1]Données Agriculture'!$M:$M,FALSE)</f>
        <v>2814</v>
      </c>
      <c r="O1766" s="140"/>
    </row>
    <row r="1767" spans="1:26" ht="14.25" hidden="1">
      <c r="A1767" s="110" t="s">
        <v>54</v>
      </c>
      <c r="B1767" s="110" t="s">
        <v>86</v>
      </c>
      <c r="C1767" s="147" t="s">
        <v>106</v>
      </c>
      <c r="D1767" s="175" t="s">
        <v>271</v>
      </c>
      <c r="E1767" s="6" t="s">
        <v>514</v>
      </c>
      <c r="F1767" s="8">
        <v>10355.723400000001</v>
      </c>
      <c r="G1767" s="8">
        <v>10260.200809423855</v>
      </c>
      <c r="H1767" s="8">
        <v>9999.2282386992265</v>
      </c>
      <c r="I1767" s="8">
        <v>9642.7330773984522</v>
      </c>
      <c r="J1767" s="8">
        <v>9286.2379160976761</v>
      </c>
      <c r="K1767" s="8">
        <v>9025.2653453730472</v>
      </c>
      <c r="L1767" s="8">
        <v>8929.7427547969019</v>
      </c>
      <c r="M1767" s="138" t="str">
        <f t="shared" si="27"/>
        <v>Utilisation du territoire-Détail SAU-Surfaces toujours en herbe (STH)-kha-S2</v>
      </c>
      <c r="N1767">
        <f>MATCH(M1767,'[1]Données Agriculture'!$M:$M,FALSE)</f>
        <v>2819</v>
      </c>
      <c r="O1767" s="140"/>
    </row>
    <row r="1768" spans="1:26" ht="14.25" hidden="1">
      <c r="A1768" s="110" t="s">
        <v>54</v>
      </c>
      <c r="B1768" s="110" t="s">
        <v>86</v>
      </c>
      <c r="C1768" s="147" t="s">
        <v>110</v>
      </c>
      <c r="D1768" s="175" t="s">
        <v>271</v>
      </c>
      <c r="E1768" s="6" t="s">
        <v>514</v>
      </c>
      <c r="F1768" s="8">
        <v>1E-3</v>
      </c>
      <c r="G1768" s="8">
        <v>32.634436299791851</v>
      </c>
      <c r="H1768" s="8">
        <v>121.79064229638573</v>
      </c>
      <c r="I1768" s="8">
        <v>243.58028459277142</v>
      </c>
      <c r="J1768" s="8">
        <v>365.36992688915717</v>
      </c>
      <c r="K1768" s="8">
        <v>454.52613288575117</v>
      </c>
      <c r="L1768" s="8">
        <v>487.15956918554298</v>
      </c>
      <c r="M1768" s="138" t="str">
        <f t="shared" si="27"/>
        <v>Utilisation du territoire-Détail SAU-TCR ou plantes énergétiques pérennes-kha-S2</v>
      </c>
      <c r="N1768">
        <f>MATCH(M1768,'[1]Données Agriculture'!$M:$M,FALSE)</f>
        <v>2824</v>
      </c>
      <c r="O1768" s="140"/>
      <c r="P1768" s="66"/>
      <c r="Q1768" s="66"/>
      <c r="R1768" s="66"/>
      <c r="S1768" s="66"/>
      <c r="T1768" s="66"/>
      <c r="U1768" s="66"/>
      <c r="V1768" s="66"/>
      <c r="W1768" s="66"/>
      <c r="X1768" s="66"/>
      <c r="Y1768" s="66"/>
      <c r="Z1768" s="66"/>
    </row>
    <row r="1769" spans="1:26" ht="14.25" hidden="1">
      <c r="A1769" s="110" t="s">
        <v>54</v>
      </c>
      <c r="B1769" s="110" t="s">
        <v>86</v>
      </c>
      <c r="C1769" s="147" t="s">
        <v>93</v>
      </c>
      <c r="D1769" s="175" t="s">
        <v>271</v>
      </c>
      <c r="E1769" s="6" t="s">
        <v>514</v>
      </c>
      <c r="F1769" s="8">
        <v>699.77119999999991</v>
      </c>
      <c r="G1769" s="8">
        <v>703.13458668026442</v>
      </c>
      <c r="H1769" s="8">
        <v>712.32352997624764</v>
      </c>
      <c r="I1769" s="8">
        <v>724.87585995249538</v>
      </c>
      <c r="J1769" s="8">
        <v>737.42818992874311</v>
      </c>
      <c r="K1769" s="8">
        <v>746.61713322472633</v>
      </c>
      <c r="L1769" s="8">
        <v>749.98051990499084</v>
      </c>
      <c r="M1769" s="138" t="str">
        <f t="shared" si="27"/>
        <v>Utilisation du territoire-Détail SAU-tournesol-kha-S2</v>
      </c>
      <c r="N1769">
        <f>MATCH(M1769,'[1]Données Agriculture'!$M:$M,FALSE)</f>
        <v>2829</v>
      </c>
      <c r="O1769" s="140"/>
    </row>
    <row r="1770" spans="1:26" ht="14.25" hidden="1">
      <c r="A1770" s="110" t="s">
        <v>54</v>
      </c>
      <c r="B1770" s="110" t="s">
        <v>86</v>
      </c>
      <c r="C1770" s="147" t="s">
        <v>91</v>
      </c>
      <c r="D1770" s="175" t="s">
        <v>271</v>
      </c>
      <c r="E1770" s="6" t="s">
        <v>514</v>
      </c>
      <c r="F1770" s="8">
        <v>305.78500000000003</v>
      </c>
      <c r="G1770" s="8">
        <v>305.25896065339793</v>
      </c>
      <c r="H1770" s="8">
        <v>303.82179443170065</v>
      </c>
      <c r="I1770" s="8">
        <v>301.85858886340128</v>
      </c>
      <c r="J1770" s="8">
        <v>299.89538329510191</v>
      </c>
      <c r="K1770" s="8">
        <v>298.45821707340463</v>
      </c>
      <c r="L1770" s="8">
        <v>297.93217772680254</v>
      </c>
      <c r="M1770" s="138" t="str">
        <f t="shared" si="27"/>
        <v>Utilisation du territoire-Détail SAU-triticale-kha-S2</v>
      </c>
      <c r="N1770">
        <f>MATCH(M1770,'[1]Données Agriculture'!$M:$M,FALSE)</f>
        <v>2834</v>
      </c>
      <c r="O1770" s="140"/>
      <c r="P1770" s="66"/>
      <c r="Q1770" s="66"/>
      <c r="R1770" s="66"/>
      <c r="S1770" s="66"/>
      <c r="T1770" s="66"/>
      <c r="U1770" s="66"/>
      <c r="V1770" s="66"/>
      <c r="W1770" s="66"/>
      <c r="X1770" s="66"/>
      <c r="Y1770" s="66"/>
      <c r="Z1770" s="66"/>
    </row>
    <row r="1771" spans="1:26" ht="14.25" hidden="1">
      <c r="A1771" s="110" t="s">
        <v>54</v>
      </c>
      <c r="B1771" s="110" t="s">
        <v>86</v>
      </c>
      <c r="C1771" s="147" t="s">
        <v>62</v>
      </c>
      <c r="D1771" s="175" t="s">
        <v>271</v>
      </c>
      <c r="E1771" s="6" t="s">
        <v>514</v>
      </c>
      <c r="F1771" s="8">
        <v>795.54579999999999</v>
      </c>
      <c r="G1771" s="8">
        <v>784.40840052939905</v>
      </c>
      <c r="H1771" s="8">
        <v>753.98045931152649</v>
      </c>
      <c r="I1771" s="8">
        <v>712.4151186230531</v>
      </c>
      <c r="J1771" s="8">
        <v>670.84977793457961</v>
      </c>
      <c r="K1771" s="8">
        <v>640.42183671670705</v>
      </c>
      <c r="L1771" s="8">
        <v>629.28443724610611</v>
      </c>
      <c r="M1771" s="138" t="str">
        <f t="shared" si="27"/>
        <v>Utilisation du territoire-Détail SAU-Vignes-kha-S2</v>
      </c>
      <c r="N1771">
        <f>MATCH(M1771,'[1]Données Agriculture'!$M:$M,FALSE)</f>
        <v>2839</v>
      </c>
      <c r="O1771" s="140"/>
    </row>
    <row r="1772" spans="1:26" ht="14.25" hidden="1">
      <c r="A1772" s="110" t="s">
        <v>54</v>
      </c>
      <c r="B1772" s="110" t="s">
        <v>86</v>
      </c>
      <c r="C1772" s="147" t="s">
        <v>62</v>
      </c>
      <c r="D1772" s="175" t="s">
        <v>271</v>
      </c>
      <c r="E1772" s="6" t="s">
        <v>514</v>
      </c>
      <c r="F1772" s="8">
        <v>17.1172</v>
      </c>
      <c r="G1772" s="8">
        <v>16.864315744774739</v>
      </c>
      <c r="H1772" s="8">
        <v>16.173423111065112</v>
      </c>
      <c r="I1772" s="8">
        <v>15.229646222130222</v>
      </c>
      <c r="J1772" s="8">
        <v>14.285869333195333</v>
      </c>
      <c r="K1772" s="8">
        <v>13.594976699485704</v>
      </c>
      <c r="L1772" s="8">
        <v>13.342092444260443</v>
      </c>
      <c r="M1772" s="138" t="str">
        <f t="shared" si="27"/>
        <v>Utilisation du territoire-Détail SAU-Vignes-kha-S2</v>
      </c>
      <c r="N1772">
        <f>MATCH(M1772,'[1]Données Agriculture'!$M:$M,FALSE)</f>
        <v>2839</v>
      </c>
      <c r="O1772" s="140"/>
      <c r="P1772" s="109"/>
    </row>
    <row r="1773" spans="1:26" ht="14.25" hidden="1">
      <c r="A1773" s="110" t="s">
        <v>54</v>
      </c>
      <c r="B1773" s="110" t="s">
        <v>77</v>
      </c>
      <c r="C1773" s="147" t="s">
        <v>84</v>
      </c>
      <c r="D1773" s="175" t="s">
        <v>271</v>
      </c>
      <c r="E1773" s="6" t="s">
        <v>514</v>
      </c>
      <c r="F1773" s="8">
        <v>177.59899999999999</v>
      </c>
      <c r="G1773" s="8">
        <v>191.03770995931836</v>
      </c>
      <c r="H1773" s="8">
        <v>227.75294835635805</v>
      </c>
      <c r="I1773" s="8">
        <v>277.90689671271605</v>
      </c>
      <c r="J1773" s="8">
        <v>328.06084506907416</v>
      </c>
      <c r="K1773" s="8">
        <v>364.77608346611385</v>
      </c>
      <c r="L1773" s="8">
        <v>378.21479342543222</v>
      </c>
      <c r="M1773" s="138" t="str">
        <f t="shared" si="27"/>
        <v>Utilisation du territoire-Surface Agricole utile-Arboriculture-kha-S2</v>
      </c>
      <c r="N1773">
        <f>MATCH(M1773,'[1]Données Agriculture'!$M:$M,FALSE)</f>
        <v>2844</v>
      </c>
      <c r="O1773" s="140"/>
    </row>
    <row r="1774" spans="1:26" ht="14.25" hidden="1">
      <c r="A1774" s="110" t="s">
        <v>54</v>
      </c>
      <c r="B1774" s="110" t="s">
        <v>77</v>
      </c>
      <c r="C1774" s="147" t="s">
        <v>25</v>
      </c>
      <c r="D1774" s="175" t="s">
        <v>271</v>
      </c>
      <c r="E1774" s="6" t="s">
        <v>514</v>
      </c>
      <c r="F1774" s="8">
        <v>9140.1263999999992</v>
      </c>
      <c r="G1774" s="8">
        <v>9088.3224860018308</v>
      </c>
      <c r="H1774" s="8">
        <v>8946.7915609279062</v>
      </c>
      <c r="I1774" s="8">
        <v>8753.4567218558132</v>
      </c>
      <c r="J1774" s="8">
        <v>8560.1218827837201</v>
      </c>
      <c r="K1774" s="8">
        <v>8418.5909577097955</v>
      </c>
      <c r="L1774" s="8">
        <v>8366.7870437116271</v>
      </c>
      <c r="M1774" s="138" t="str">
        <f t="shared" si="27"/>
        <v>Utilisation du territoire-Surface Agricole utile-Céréales-kha-S2</v>
      </c>
      <c r="N1774">
        <f>MATCH(M1774,'[1]Données Agriculture'!$M:$M,FALSE)</f>
        <v>2849</v>
      </c>
      <c r="O1774" s="140"/>
    </row>
    <row r="1775" spans="1:26" ht="14.25" hidden="1">
      <c r="A1775" s="110" t="s">
        <v>54</v>
      </c>
      <c r="B1775" s="110" t="s">
        <v>77</v>
      </c>
      <c r="C1775" s="147" t="s">
        <v>80</v>
      </c>
      <c r="D1775" s="175" t="s">
        <v>271</v>
      </c>
      <c r="E1775" s="6" t="s">
        <v>514</v>
      </c>
      <c r="F1775" s="8">
        <v>3617.5197999999996</v>
      </c>
      <c r="G1775" s="8">
        <v>3446.0233293172487</v>
      </c>
      <c r="H1775" s="8">
        <v>2977.4862580932258</v>
      </c>
      <c r="I1775" s="8">
        <v>2337.4527161864517</v>
      </c>
      <c r="J1775" s="8">
        <v>1697.419174279677</v>
      </c>
      <c r="K1775" s="8">
        <v>1228.8821030556537</v>
      </c>
      <c r="L1775" s="8">
        <v>1057.3856323729028</v>
      </c>
      <c r="M1775" s="138" t="str">
        <f t="shared" si="27"/>
        <v>Utilisation du territoire-Surface Agricole utile-Cultures fourragères (hors prairies cultivées de légumineuses)-kha-S2</v>
      </c>
      <c r="N1775">
        <f>MATCH(M1775,'[1]Données Agriculture'!$M:$M,FALSE)</f>
        <v>2854</v>
      </c>
      <c r="O1775" s="140"/>
    </row>
    <row r="1776" spans="1:26" ht="14.25" hidden="1">
      <c r="A1776" s="110" t="s">
        <v>54</v>
      </c>
      <c r="B1776" s="110" t="s">
        <v>77</v>
      </c>
      <c r="C1776" s="147" t="s">
        <v>67</v>
      </c>
      <c r="D1776" s="175" t="s">
        <v>271</v>
      </c>
      <c r="E1776" s="6" t="s">
        <v>514</v>
      </c>
      <c r="F1776" s="8">
        <v>843.61519999999996</v>
      </c>
      <c r="G1776" s="8">
        <v>831.15188815292743</v>
      </c>
      <c r="H1776" s="8">
        <v>797.10148695615021</v>
      </c>
      <c r="I1776" s="8">
        <v>750.58777391230058</v>
      </c>
      <c r="J1776" s="8">
        <v>704.07406086845083</v>
      </c>
      <c r="K1776" s="8">
        <v>670.02365967167361</v>
      </c>
      <c r="L1776" s="8">
        <v>657.56034782460108</v>
      </c>
      <c r="M1776" s="138" t="str">
        <f t="shared" si="27"/>
        <v>Utilisation du territoire-Surface Agricole utile-Cultures industrielles-kha-S2</v>
      </c>
      <c r="N1776">
        <f>MATCH(M1776,'[1]Données Agriculture'!$M:$M,FALSE)</f>
        <v>2859</v>
      </c>
      <c r="O1776" s="140"/>
    </row>
    <row r="1777" spans="1:26" ht="14.25" hidden="1">
      <c r="A1777" s="110" t="s">
        <v>54</v>
      </c>
      <c r="B1777" s="110" t="s">
        <v>77</v>
      </c>
      <c r="C1777" s="147" t="s">
        <v>33</v>
      </c>
      <c r="D1777" s="175" t="s">
        <v>271</v>
      </c>
      <c r="E1777" s="6" t="s">
        <v>514</v>
      </c>
      <c r="F1777" s="8">
        <v>318.3734</v>
      </c>
      <c r="G1777" s="8">
        <v>358.27681457606849</v>
      </c>
      <c r="H1777" s="8">
        <v>467.29497059337211</v>
      </c>
      <c r="I1777" s="8">
        <v>616.21654118674428</v>
      </c>
      <c r="J1777" s="8">
        <v>765.13811178011645</v>
      </c>
      <c r="K1777" s="8">
        <v>874.15626779742024</v>
      </c>
      <c r="L1777" s="8">
        <v>914.05968237348861</v>
      </c>
      <c r="M1777" s="138" t="str">
        <f t="shared" si="27"/>
        <v>Utilisation du territoire-Surface Agricole utile-Légumes-kha-S2</v>
      </c>
      <c r="N1777">
        <f>MATCH(M1777,'[1]Données Agriculture'!$M:$M,FALSE)</f>
        <v>2864</v>
      </c>
      <c r="O1777" s="140"/>
      <c r="P1777" s="109"/>
      <c r="Q1777" s="109"/>
      <c r="R1777" s="109"/>
      <c r="S1777" s="109"/>
      <c r="T1777" s="109"/>
      <c r="U1777" s="109"/>
      <c r="V1777" s="109"/>
      <c r="W1777" s="109"/>
      <c r="X1777" s="109"/>
      <c r="Y1777" s="109"/>
      <c r="Z1777" s="109"/>
    </row>
    <row r="1778" spans="1:26" ht="14.25" hidden="1">
      <c r="A1778" s="110" t="s">
        <v>54</v>
      </c>
      <c r="B1778" s="110" t="s">
        <v>77</v>
      </c>
      <c r="C1778" s="147" t="s">
        <v>78</v>
      </c>
      <c r="D1778" s="175" t="s">
        <v>271</v>
      </c>
      <c r="E1778" s="6" t="s">
        <v>514</v>
      </c>
      <c r="F1778" s="8">
        <v>2116.4041999999999</v>
      </c>
      <c r="G1778" s="8">
        <v>2137.9889678621666</v>
      </c>
      <c r="H1778" s="8">
        <v>2196.9596503311864</v>
      </c>
      <c r="I1778" s="8">
        <v>2277.5151006623732</v>
      </c>
      <c r="J1778" s="8">
        <v>2358.0705509935597</v>
      </c>
      <c r="K1778" s="8">
        <v>2417.0412334625798</v>
      </c>
      <c r="L1778" s="8">
        <v>2438.6260013247465</v>
      </c>
      <c r="M1778" s="138" t="str">
        <f t="shared" si="27"/>
        <v>Utilisation du territoire-Surface Agricole utile-Oléagineux-kha-S2</v>
      </c>
      <c r="N1778">
        <f>MATCH(M1778,'[1]Données Agriculture'!$M:$M,FALSE)</f>
        <v>2869</v>
      </c>
      <c r="O1778" s="140"/>
    </row>
    <row r="1779" spans="1:26" ht="14.25" hidden="1">
      <c r="A1779" s="110" t="s">
        <v>54</v>
      </c>
      <c r="B1779" s="110" t="s">
        <v>77</v>
      </c>
      <c r="C1779" s="147" t="s">
        <v>83</v>
      </c>
      <c r="D1779" s="175" t="s">
        <v>271</v>
      </c>
      <c r="E1779" s="6" t="s">
        <v>514</v>
      </c>
      <c r="F1779" s="8">
        <v>1612.5568000000001</v>
      </c>
      <c r="G1779" s="8">
        <v>1617.592869138241</v>
      </c>
      <c r="H1779" s="8">
        <v>1631.3516658943445</v>
      </c>
      <c r="I1779" s="8">
        <v>1650.1465317886887</v>
      </c>
      <c r="J1779" s="8">
        <v>1668.9413976830331</v>
      </c>
      <c r="K1779" s="8">
        <v>1682.7001944391366</v>
      </c>
      <c r="L1779" s="8">
        <v>1687.7362635773775</v>
      </c>
      <c r="M1779" s="138" t="str">
        <f t="shared" si="27"/>
        <v>Utilisation du territoire-Surface Agricole utile-Prairie peu productive-kha-S2</v>
      </c>
      <c r="N1779">
        <f>MATCH(M1779,'[1]Données Agriculture'!$M:$M,FALSE)</f>
        <v>2874</v>
      </c>
      <c r="O1779" s="140"/>
      <c r="P1779" s="109"/>
    </row>
    <row r="1780" spans="1:26" ht="14.25" hidden="1">
      <c r="A1780" s="110" t="s">
        <v>54</v>
      </c>
      <c r="B1780" s="110" t="s">
        <v>77</v>
      </c>
      <c r="C1780" s="147" t="s">
        <v>82</v>
      </c>
      <c r="D1780" s="175" t="s">
        <v>271</v>
      </c>
      <c r="E1780" s="6" t="s">
        <v>514</v>
      </c>
      <c r="F1780" s="8">
        <v>8743.1666000000005</v>
      </c>
      <c r="G1780" s="8">
        <v>8642.6079402856139</v>
      </c>
      <c r="H1780" s="8">
        <v>8367.876572804882</v>
      </c>
      <c r="I1780" s="8">
        <v>7992.5865456097627</v>
      </c>
      <c r="J1780" s="8">
        <v>7617.2965184146442</v>
      </c>
      <c r="K1780" s="8">
        <v>7342.5651509339114</v>
      </c>
      <c r="L1780" s="8">
        <v>7242.0064912195248</v>
      </c>
      <c r="M1780" s="138" t="str">
        <f t="shared" si="27"/>
        <v>Utilisation du territoire-Surface Agricole utile-Prairie productive-kha-S2</v>
      </c>
      <c r="N1780">
        <f>MATCH(M1780,'[1]Données Agriculture'!$M:$M,FALSE)</f>
        <v>2879</v>
      </c>
      <c r="O1780" s="140"/>
    </row>
    <row r="1781" spans="1:26" ht="14.25" hidden="1">
      <c r="A1781" s="110" t="s">
        <v>54</v>
      </c>
      <c r="B1781" s="110" t="s">
        <v>77</v>
      </c>
      <c r="C1781" s="147" t="s">
        <v>81</v>
      </c>
      <c r="D1781" s="175" t="s">
        <v>271</v>
      </c>
      <c r="E1781" s="6" t="s">
        <v>514</v>
      </c>
      <c r="F1781" s="8">
        <v>499.73540000000003</v>
      </c>
      <c r="G1781" s="8">
        <v>605.66822747671608</v>
      </c>
      <c r="H1781" s="8">
        <v>895.08209433253262</v>
      </c>
      <c r="I1781" s="8">
        <v>1290.4287886650652</v>
      </c>
      <c r="J1781" s="8">
        <v>1685.7754829975979</v>
      </c>
      <c r="K1781" s="8">
        <v>1975.189349853415</v>
      </c>
      <c r="L1781" s="8">
        <v>2081.1221773301309</v>
      </c>
      <c r="M1781" s="138" t="str">
        <f t="shared" si="27"/>
        <v>Utilisation du territoire-Surface Agricole utile-Prairies cultivées de légumineuses-kha-S2</v>
      </c>
      <c r="N1781">
        <f>MATCH(M1781,'[1]Données Agriculture'!$M:$M,FALSE)</f>
        <v>2884</v>
      </c>
      <c r="O1781" s="140"/>
      <c r="P1781" s="109"/>
    </row>
    <row r="1782" spans="1:26" ht="14.25" hidden="1">
      <c r="A1782" s="110" t="s">
        <v>54</v>
      </c>
      <c r="B1782" s="110" t="s">
        <v>77</v>
      </c>
      <c r="C1782" s="147" t="s">
        <v>79</v>
      </c>
      <c r="D1782" s="175" t="s">
        <v>271</v>
      </c>
      <c r="E1782" s="6" t="s">
        <v>514</v>
      </c>
      <c r="F1782" s="8">
        <v>239.23339999999999</v>
      </c>
      <c r="G1782" s="8">
        <v>289.94557786226108</v>
      </c>
      <c r="H1782" s="8">
        <v>428.49382434442805</v>
      </c>
      <c r="I1782" s="8">
        <v>617.75424868885602</v>
      </c>
      <c r="J1782" s="8">
        <v>807.01467303328411</v>
      </c>
      <c r="K1782" s="8">
        <v>945.56291951545131</v>
      </c>
      <c r="L1782" s="8">
        <v>996.27509737771231</v>
      </c>
      <c r="M1782" s="138" t="str">
        <f t="shared" si="27"/>
        <v>Utilisation du territoire-Surface Agricole utile-Protéagineux-kha-S2</v>
      </c>
      <c r="N1782">
        <f>MATCH(M1782,'[1]Données Agriculture'!$M:$M,FALSE)</f>
        <v>2889</v>
      </c>
      <c r="O1782" s="140"/>
    </row>
    <row r="1783" spans="1:26" ht="14.25" hidden="1">
      <c r="A1783" s="110" t="s">
        <v>54</v>
      </c>
      <c r="B1783" s="110" t="s">
        <v>77</v>
      </c>
      <c r="C1783" s="147" t="s">
        <v>62</v>
      </c>
      <c r="D1783" s="175" t="s">
        <v>271</v>
      </c>
      <c r="E1783" s="6" t="s">
        <v>514</v>
      </c>
      <c r="F1783" s="8">
        <v>795.54579999999999</v>
      </c>
      <c r="G1783" s="8">
        <v>784.40840052939905</v>
      </c>
      <c r="H1783" s="8">
        <v>753.98045931152649</v>
      </c>
      <c r="I1783" s="8">
        <v>712.4151186230531</v>
      </c>
      <c r="J1783" s="8">
        <v>670.84977793457961</v>
      </c>
      <c r="K1783" s="8">
        <v>640.42183671670705</v>
      </c>
      <c r="L1783" s="8">
        <v>629.28443724610611</v>
      </c>
      <c r="M1783" s="138" t="str">
        <f t="shared" si="27"/>
        <v>Utilisation du territoire-Surface Agricole utile-Vignes-kha-S2</v>
      </c>
      <c r="N1783">
        <f>MATCH(M1783,'[1]Données Agriculture'!$M:$M,FALSE)</f>
        <v>2894</v>
      </c>
      <c r="O1783" s="140"/>
    </row>
    <row r="1784" spans="1:26" ht="14.25" hidden="1">
      <c r="A1784" s="110" t="s">
        <v>54</v>
      </c>
      <c r="B1784" s="110" t="s">
        <v>55</v>
      </c>
      <c r="C1784" s="147" t="s">
        <v>60</v>
      </c>
      <c r="D1784" s="175" t="s">
        <v>271</v>
      </c>
      <c r="E1784" s="6" t="s">
        <v>514</v>
      </c>
      <c r="F1784" s="8">
        <v>42.258400000000002</v>
      </c>
      <c r="G1784" s="8">
        <v>74.819141252339875</v>
      </c>
      <c r="H1784" s="8">
        <v>163.7767406858363</v>
      </c>
      <c r="I1784" s="8">
        <v>285.29508137167255</v>
      </c>
      <c r="J1784" s="8">
        <v>406.81342205750889</v>
      </c>
      <c r="K1784" s="8">
        <v>495.77102149100546</v>
      </c>
      <c r="L1784" s="8">
        <v>528.33176274334528</v>
      </c>
      <c r="M1784" s="138" t="str">
        <f t="shared" si="27"/>
        <v>Utilisation du territoire-Usage des terres-Autres cultures pérennes-kha-S2</v>
      </c>
      <c r="N1784">
        <f>MATCH(M1784,'[1]Données Agriculture'!$M:$M,FALSE)</f>
        <v>2899</v>
      </c>
      <c r="O1784" s="140"/>
      <c r="P1784" s="109"/>
      <c r="Q1784" s="109"/>
      <c r="R1784" s="109"/>
      <c r="S1784" s="109"/>
      <c r="T1784" s="109"/>
      <c r="U1784" s="109"/>
      <c r="V1784" s="109"/>
      <c r="W1784" s="109"/>
      <c r="X1784" s="109"/>
      <c r="Y1784" s="109"/>
      <c r="Z1784" s="109"/>
    </row>
    <row r="1785" spans="1:26" ht="14.25" hidden="1">
      <c r="A1785" s="110" t="s">
        <v>54</v>
      </c>
      <c r="B1785" s="110" t="s">
        <v>55</v>
      </c>
      <c r="C1785" s="147" t="s">
        <v>58</v>
      </c>
      <c r="D1785" s="175" t="s">
        <v>271</v>
      </c>
      <c r="E1785" s="6" t="s">
        <v>514</v>
      </c>
      <c r="F1785" s="8">
        <v>2177.3084000000008</v>
      </c>
      <c r="G1785" s="8">
        <v>2183.142480274536</v>
      </c>
      <c r="H1785" s="8">
        <v>2199.0814840000007</v>
      </c>
      <c r="I1785" s="8">
        <v>2220.8545680000007</v>
      </c>
      <c r="J1785" s="8">
        <v>2242.627652000001</v>
      </c>
      <c r="K1785" s="8">
        <v>2258.5666557254658</v>
      </c>
      <c r="L1785" s="8">
        <v>2264.400736000001</v>
      </c>
      <c r="M1785" s="138" t="str">
        <f t="shared" si="27"/>
        <v>Utilisation du territoire-Usage des terres-Autres espaces naturels, landes-kha-S2</v>
      </c>
      <c r="N1785">
        <f>MATCH(M1785,'[1]Données Agriculture'!$M:$M,FALSE)</f>
        <v>2904</v>
      </c>
      <c r="O1785" s="140"/>
    </row>
    <row r="1786" spans="1:26" ht="14.25" hidden="1">
      <c r="A1786" s="110" t="s">
        <v>54</v>
      </c>
      <c r="B1786" s="110" t="s">
        <v>55</v>
      </c>
      <c r="C1786" s="147" t="s">
        <v>65</v>
      </c>
      <c r="D1786" s="175" t="s">
        <v>271</v>
      </c>
      <c r="E1786" s="6" t="s">
        <v>514</v>
      </c>
      <c r="F1786" s="8">
        <v>11495.763999999997</v>
      </c>
      <c r="G1786" s="8">
        <v>11516.257031726258</v>
      </c>
      <c r="H1786" s="8">
        <v>11572.245035603519</v>
      </c>
      <c r="I1786" s="8">
        <v>11648.726071207042</v>
      </c>
      <c r="J1786" s="8">
        <v>11725.207106810563</v>
      </c>
      <c r="K1786" s="8">
        <v>11781.195110687826</v>
      </c>
      <c r="L1786" s="8">
        <v>11801.688142414087</v>
      </c>
      <c r="M1786" s="138" t="str">
        <f t="shared" si="27"/>
        <v>Utilisation du territoire-Usage des terres-Céréales oléoprotéagineux-kha-S2</v>
      </c>
      <c r="N1786">
        <f>MATCH(M1786,'[1]Données Agriculture'!$M:$M,FALSE)</f>
        <v>2909</v>
      </c>
      <c r="O1786" s="140"/>
      <c r="P1786" s="109"/>
      <c r="Q1786" s="109"/>
      <c r="R1786" s="109"/>
      <c r="S1786" s="109"/>
      <c r="T1786" s="109"/>
      <c r="U1786" s="109"/>
      <c r="V1786" s="109"/>
      <c r="W1786" s="109"/>
      <c r="X1786" s="109"/>
      <c r="Y1786" s="109"/>
      <c r="Z1786" s="109"/>
    </row>
    <row r="1787" spans="1:26" ht="14.25" hidden="1">
      <c r="A1787" s="110" t="s">
        <v>54</v>
      </c>
      <c r="B1787" s="110" t="s">
        <v>55</v>
      </c>
      <c r="C1787" s="147" t="s">
        <v>64</v>
      </c>
      <c r="D1787" s="175" t="s">
        <v>271</v>
      </c>
      <c r="E1787" s="6" t="s">
        <v>514</v>
      </c>
      <c r="F1787" s="8">
        <v>4096.5271999999995</v>
      </c>
      <c r="G1787" s="8">
        <v>4032.1322306508987</v>
      </c>
      <c r="H1787" s="8">
        <v>3856.2019026373141</v>
      </c>
      <c r="I1787" s="8">
        <v>3615.8766052746291</v>
      </c>
      <c r="J1787" s="8">
        <v>3375.5513079119437</v>
      </c>
      <c r="K1787" s="8">
        <v>3199.6209798983591</v>
      </c>
      <c r="L1787" s="8">
        <v>3135.2260105492583</v>
      </c>
      <c r="M1787" s="138" t="str">
        <f t="shared" si="27"/>
        <v>Utilisation du territoire-Usage des terres-Cultures fourragères-kha-S2</v>
      </c>
      <c r="N1787">
        <f>MATCH(M1787,'[1]Données Agriculture'!$M:$M,FALSE)</f>
        <v>2914</v>
      </c>
      <c r="O1787" s="140"/>
    </row>
    <row r="1788" spans="1:26" ht="14.25" hidden="1">
      <c r="A1788" s="110" t="s">
        <v>54</v>
      </c>
      <c r="B1788" s="110" t="s">
        <v>55</v>
      </c>
      <c r="C1788" s="147" t="s">
        <v>61</v>
      </c>
      <c r="D1788" s="175" t="s">
        <v>271</v>
      </c>
      <c r="E1788" s="6" t="s">
        <v>514</v>
      </c>
      <c r="F1788" s="8">
        <v>177.59899999999999</v>
      </c>
      <c r="G1788" s="8">
        <v>191.03770995931836</v>
      </c>
      <c r="H1788" s="8">
        <v>227.75294835635805</v>
      </c>
      <c r="I1788" s="8">
        <v>277.90689671271605</v>
      </c>
      <c r="J1788" s="8">
        <v>328.06084506907416</v>
      </c>
      <c r="K1788" s="8">
        <v>364.77608346611385</v>
      </c>
      <c r="L1788" s="8">
        <v>378.21479342543222</v>
      </c>
      <c r="M1788" s="138" t="str">
        <f t="shared" si="27"/>
        <v>Utilisation du territoire-Usage des terres-Cultures fruitières-kha-S2</v>
      </c>
      <c r="N1788">
        <f>MATCH(M1788,'[1]Données Agriculture'!$M:$M,FALSE)</f>
        <v>2919</v>
      </c>
      <c r="O1788" s="140"/>
      <c r="P1788" s="66"/>
    </row>
    <row r="1789" spans="1:26" ht="14.25" hidden="1">
      <c r="A1789" s="110" t="s">
        <v>54</v>
      </c>
      <c r="B1789" s="110" t="s">
        <v>55</v>
      </c>
      <c r="C1789" s="147" t="s">
        <v>67</v>
      </c>
      <c r="D1789" s="175" t="s">
        <v>271</v>
      </c>
      <c r="E1789" s="6" t="s">
        <v>514</v>
      </c>
      <c r="F1789" s="8">
        <v>843.61519999999996</v>
      </c>
      <c r="G1789" s="8">
        <v>831.15188815292743</v>
      </c>
      <c r="H1789" s="8">
        <v>797.10148695615021</v>
      </c>
      <c r="I1789" s="8">
        <v>750.58777391230058</v>
      </c>
      <c r="J1789" s="8">
        <v>704.07406086845083</v>
      </c>
      <c r="K1789" s="8">
        <v>670.02365967167361</v>
      </c>
      <c r="L1789" s="8">
        <v>657.56034782460108</v>
      </c>
      <c r="M1789" s="138" t="str">
        <f t="shared" si="27"/>
        <v>Utilisation du territoire-Usage des terres-Cultures industrielles-kha-S2</v>
      </c>
      <c r="N1789">
        <f>MATCH(M1789,'[1]Données Agriculture'!$M:$M,FALSE)</f>
        <v>2924</v>
      </c>
      <c r="O1789" s="140"/>
    </row>
    <row r="1790" spans="1:26" ht="14.25" hidden="1">
      <c r="A1790" s="110" t="s">
        <v>54</v>
      </c>
      <c r="B1790" s="110" t="s">
        <v>55</v>
      </c>
      <c r="C1790" s="147" t="s">
        <v>66</v>
      </c>
      <c r="D1790" s="175" t="s">
        <v>271</v>
      </c>
      <c r="E1790" s="6" t="s">
        <v>514</v>
      </c>
      <c r="F1790" s="8">
        <v>431.86760000000004</v>
      </c>
      <c r="G1790" s="8">
        <v>471.57577146469572</v>
      </c>
      <c r="H1790" s="8">
        <v>580.06051338190105</v>
      </c>
      <c r="I1790" s="8">
        <v>728.25342676380217</v>
      </c>
      <c r="J1790" s="8">
        <v>876.44634014570329</v>
      </c>
      <c r="K1790" s="8">
        <v>984.93108206290879</v>
      </c>
      <c r="L1790" s="8">
        <v>1024.6392535276043</v>
      </c>
      <c r="M1790" s="138" t="str">
        <f t="shared" si="27"/>
        <v>Utilisation du territoire-Usage des terres-Cultures maraichères et jardins-kha-S2</v>
      </c>
      <c r="N1790">
        <f>MATCH(M1790,'[1]Données Agriculture'!$M:$M,FALSE)</f>
        <v>2929</v>
      </c>
      <c r="O1790" s="140"/>
      <c r="P1790" s="66"/>
    </row>
    <row r="1791" spans="1:26" ht="14.25" hidden="1">
      <c r="A1791" s="110" t="s">
        <v>54</v>
      </c>
      <c r="B1791" s="110" t="s">
        <v>55</v>
      </c>
      <c r="C1791" s="147" t="s">
        <v>56</v>
      </c>
      <c r="D1791" s="175" t="s">
        <v>271</v>
      </c>
      <c r="E1791" s="6" t="s">
        <v>514</v>
      </c>
      <c r="F1791" s="8">
        <v>1545.8756799999999</v>
      </c>
      <c r="G1791" s="8">
        <v>1548.8787470153979</v>
      </c>
      <c r="H1791" s="8">
        <v>1557.0832786799999</v>
      </c>
      <c r="I1791" s="8">
        <v>1568.2908773599997</v>
      </c>
      <c r="J1791" s="8">
        <v>1579.4984760399998</v>
      </c>
      <c r="K1791" s="8">
        <v>1587.7030077046018</v>
      </c>
      <c r="L1791" s="8">
        <v>1590.7060747199998</v>
      </c>
      <c r="M1791" s="138" t="str">
        <f t="shared" si="27"/>
        <v>Utilisation du territoire-Usage des terres-Eaux, roches, autres [écarts]-kha-S2</v>
      </c>
      <c r="N1791">
        <f>MATCH(M1791,'[1]Données Agriculture'!$M:$M,FALSE)</f>
        <v>2934</v>
      </c>
      <c r="O1791" s="140"/>
    </row>
    <row r="1792" spans="1:26" ht="14.25" hidden="1">
      <c r="A1792" s="110" t="s">
        <v>54</v>
      </c>
      <c r="B1792" s="110" t="s">
        <v>55</v>
      </c>
      <c r="C1792" s="147" t="s">
        <v>69</v>
      </c>
      <c r="D1792" s="175" t="s">
        <v>271</v>
      </c>
      <c r="E1792" s="6" t="s">
        <v>514</v>
      </c>
      <c r="F1792" s="8">
        <v>-91.470739999997022</v>
      </c>
      <c r="G1792" s="8">
        <v>-91.829062862618429</v>
      </c>
      <c r="H1792" s="8">
        <v>-92.808019128813612</v>
      </c>
      <c r="I1792" s="8">
        <v>-94.145298257630202</v>
      </c>
      <c r="J1792" s="8">
        <v>-95.482577386446792</v>
      </c>
      <c r="K1792" s="8">
        <v>-96.461533652641975</v>
      </c>
      <c r="L1792" s="8">
        <v>-96.819856515263382</v>
      </c>
      <c r="M1792" s="138" t="str">
        <f t="shared" si="27"/>
        <v>Utilisation du territoire-Usage des terres-Ecart-kha-S2</v>
      </c>
      <c r="N1792">
        <f>MATCH(M1792,'[1]Données Agriculture'!$M:$M,FALSE)</f>
        <v>2939</v>
      </c>
      <c r="O1792" s="140"/>
    </row>
    <row r="1793" spans="1:26" ht="14.25" hidden="1">
      <c r="A1793" s="110" t="s">
        <v>54</v>
      </c>
      <c r="B1793" s="110" t="s">
        <v>55</v>
      </c>
      <c r="C1793" s="147" t="s">
        <v>75</v>
      </c>
      <c r="D1793" s="175" t="s">
        <v>271</v>
      </c>
      <c r="E1793" s="6" t="s">
        <v>514</v>
      </c>
      <c r="F1793" s="8">
        <v>31980.165100000002</v>
      </c>
      <c r="G1793" s="8">
        <v>31934.400394307308</v>
      </c>
      <c r="H1793" s="8">
        <v>31809.368893161434</v>
      </c>
      <c r="I1793" s="8">
        <v>31638.57268632287</v>
      </c>
      <c r="J1793" s="8">
        <v>31467.776479484302</v>
      </c>
      <c r="K1793" s="8">
        <v>31342.744978338436</v>
      </c>
      <c r="L1793" s="8">
        <v>31296.980272645746</v>
      </c>
      <c r="M1793" s="138" t="str">
        <f t="shared" si="27"/>
        <v>Utilisation du territoire-Usage des terres-Ensemble surfaces peu anthropisées (forêts, prairies peu productives, landes, autres, IAE)-kha-S2</v>
      </c>
      <c r="N1793">
        <f>MATCH(M1793,'[1]Données Agriculture'!$M:$M,FALSE)</f>
        <v>2944</v>
      </c>
      <c r="O1793" s="140"/>
      <c r="P1793" s="66"/>
      <c r="Q1793" s="66"/>
      <c r="R1793" s="66"/>
      <c r="S1793" s="66"/>
      <c r="T1793" s="66"/>
      <c r="U1793" s="66"/>
      <c r="V1793" s="66"/>
      <c r="W1793" s="66"/>
      <c r="X1793" s="66"/>
      <c r="Y1793" s="66"/>
      <c r="Z1793" s="66"/>
    </row>
    <row r="1794" spans="1:26" ht="14.25" hidden="1">
      <c r="A1794" s="110" t="s">
        <v>54</v>
      </c>
      <c r="B1794" s="110" t="s">
        <v>55</v>
      </c>
      <c r="C1794" s="147" t="s">
        <v>68</v>
      </c>
      <c r="D1794" s="175" t="s">
        <v>271</v>
      </c>
      <c r="E1794" s="6" t="s">
        <v>514</v>
      </c>
      <c r="F1794" s="8">
        <v>5136.8654399999996</v>
      </c>
      <c r="G1794" s="8">
        <v>5164.7834948194741</v>
      </c>
      <c r="H1794" s="8">
        <v>5241.0570390347702</v>
      </c>
      <c r="I1794" s="8">
        <v>5345.2486380695418</v>
      </c>
      <c r="J1794" s="8">
        <v>5449.4402371043125</v>
      </c>
      <c r="K1794" s="8">
        <v>5525.7137813196096</v>
      </c>
      <c r="L1794" s="8">
        <v>5553.631836139084</v>
      </c>
      <c r="M1794" s="138" t="str">
        <f t="shared" ref="M1794:M1857" si="28">A1794&amp;"-"&amp;B1794&amp;"-"&amp;C1794&amp;"-"&amp;D1794&amp;"-"&amp;E1794</f>
        <v>Utilisation du territoire-Usage des terres-Espaces artificialisés-kha-S2</v>
      </c>
      <c r="N1794">
        <f>MATCH(M1794,'[1]Données Agriculture'!$M:$M,FALSE)</f>
        <v>2949</v>
      </c>
      <c r="O1794" s="140"/>
    </row>
    <row r="1795" spans="1:26" ht="14.25" hidden="1">
      <c r="A1795" s="110" t="s">
        <v>54</v>
      </c>
      <c r="B1795" s="110" t="s">
        <v>55</v>
      </c>
      <c r="C1795" s="147" t="s">
        <v>57</v>
      </c>
      <c r="D1795" s="175" t="s">
        <v>271</v>
      </c>
      <c r="E1795" s="6" t="s">
        <v>514</v>
      </c>
      <c r="F1795" s="8">
        <v>17489.472419999998</v>
      </c>
      <c r="G1795" s="8">
        <v>17531.10154818674</v>
      </c>
      <c r="H1795" s="8">
        <v>17644.834441467716</v>
      </c>
      <c r="I1795" s="8">
        <v>17800.196462935437</v>
      </c>
      <c r="J1795" s="8">
        <v>17955.558484403155</v>
      </c>
      <c r="K1795" s="8">
        <v>18069.291377684134</v>
      </c>
      <c r="L1795" s="8">
        <v>18110.920505870876</v>
      </c>
      <c r="M1795" s="138" t="str">
        <f t="shared" si="28"/>
        <v>Utilisation du territoire-Usage des terres-Forêts et peupleraies-kha-S2</v>
      </c>
      <c r="N1795">
        <f>MATCH(M1795,'[1]Données Agriculture'!$M:$M,FALSE)</f>
        <v>2954</v>
      </c>
      <c r="O1795" s="140"/>
      <c r="P1795" s="66"/>
      <c r="Q1795" s="66"/>
      <c r="R1795" s="66"/>
      <c r="S1795" s="66"/>
      <c r="T1795" s="66"/>
      <c r="U1795" s="66"/>
      <c r="V1795" s="66"/>
      <c r="W1795" s="66"/>
      <c r="X1795" s="66"/>
      <c r="Y1795" s="66"/>
      <c r="Z1795" s="66"/>
    </row>
    <row r="1796" spans="1:26" ht="14.25" hidden="1">
      <c r="A1796" s="110" t="s">
        <v>54</v>
      </c>
      <c r="B1796" s="110" t="s">
        <v>55</v>
      </c>
      <c r="C1796" s="147" t="s">
        <v>59</v>
      </c>
      <c r="D1796" s="175" t="s">
        <v>271</v>
      </c>
      <c r="E1796" s="6" t="s">
        <v>514</v>
      </c>
      <c r="F1796" s="8">
        <v>411.78520000000003</v>
      </c>
      <c r="G1796" s="8">
        <v>411.07680940677795</v>
      </c>
      <c r="H1796" s="8">
        <v>409.14145031449135</v>
      </c>
      <c r="I1796" s="8">
        <v>406.49770062898273</v>
      </c>
      <c r="J1796" s="8">
        <v>403.85395094347405</v>
      </c>
      <c r="K1796" s="8">
        <v>401.91859185118744</v>
      </c>
      <c r="L1796" s="8">
        <v>401.21020125796537</v>
      </c>
      <c r="M1796" s="138" t="str">
        <f t="shared" si="28"/>
        <v>Utilisation du territoire-Usage des terres-Jachères-kha-S2</v>
      </c>
      <c r="N1796">
        <f>MATCH(M1796,'[1]Données Agriculture'!$M:$M,FALSE)</f>
        <v>2959</v>
      </c>
      <c r="O1796" s="140"/>
    </row>
    <row r="1797" spans="1:26" ht="14.25" hidden="1">
      <c r="A1797" s="110" t="s">
        <v>54</v>
      </c>
      <c r="B1797" s="110" t="s">
        <v>55</v>
      </c>
      <c r="C1797" s="147" t="s">
        <v>63</v>
      </c>
      <c r="D1797" s="175" t="s">
        <v>271</v>
      </c>
      <c r="E1797" s="6" t="s">
        <v>514</v>
      </c>
      <c r="F1797" s="8">
        <v>10355.723400000001</v>
      </c>
      <c r="G1797" s="8">
        <v>10260.200809423855</v>
      </c>
      <c r="H1797" s="8">
        <v>9999.2282386992265</v>
      </c>
      <c r="I1797" s="8">
        <v>9642.7330773984522</v>
      </c>
      <c r="J1797" s="8">
        <v>9286.2379160976761</v>
      </c>
      <c r="K1797" s="8">
        <v>9025.2653453730472</v>
      </c>
      <c r="L1797" s="8">
        <v>8929.7427547969019</v>
      </c>
      <c r="M1797" s="138" t="str">
        <f t="shared" si="28"/>
        <v>Utilisation du territoire-Usage des terres-Prairies naturelles-kha-S2</v>
      </c>
      <c r="N1797">
        <f>MATCH(M1797,'[1]Données Agriculture'!$M:$M,FALSE)</f>
        <v>2964</v>
      </c>
      <c r="O1797" s="140"/>
      <c r="P1797" s="109"/>
    </row>
    <row r="1798" spans="1:26" ht="14.25" hidden="1">
      <c r="A1798" s="110" t="s">
        <v>54</v>
      </c>
      <c r="B1798" s="110" t="s">
        <v>55</v>
      </c>
      <c r="C1798" s="147" t="s">
        <v>71</v>
      </c>
      <c r="D1798" s="175" t="s">
        <v>271</v>
      </c>
      <c r="E1798" s="6" t="s">
        <v>514</v>
      </c>
      <c r="F1798" s="8">
        <v>54908.737000000001</v>
      </c>
      <c r="G1798" s="8">
        <v>54908.737000000001</v>
      </c>
      <c r="H1798" s="8">
        <v>54908.737000000001</v>
      </c>
      <c r="I1798" s="8">
        <v>54908.737000000001</v>
      </c>
      <c r="J1798" s="8">
        <v>54908.737000000001</v>
      </c>
      <c r="K1798" s="8">
        <v>54908.737000000001</v>
      </c>
      <c r="L1798" s="8">
        <v>54908.737000000001</v>
      </c>
      <c r="M1798" s="138" t="str">
        <f t="shared" si="28"/>
        <v>Utilisation du territoire-Usage des terres-Surface totale du territoire-kha-S2</v>
      </c>
      <c r="N1798">
        <f>MATCH(M1798,'[1]Données Agriculture'!$M:$M,FALSE)</f>
        <v>2969</v>
      </c>
      <c r="O1798" s="140"/>
    </row>
    <row r="1799" spans="1:26" ht="14.25" hidden="1">
      <c r="A1799" s="110" t="s">
        <v>54</v>
      </c>
      <c r="B1799" s="110" t="s">
        <v>55</v>
      </c>
      <c r="C1799" s="147" t="s">
        <v>74</v>
      </c>
      <c r="D1799" s="175" t="s">
        <v>271</v>
      </c>
      <c r="E1799" s="6" t="s">
        <v>514</v>
      </c>
      <c r="F1799" s="8">
        <v>17175.053199999995</v>
      </c>
      <c r="G1799" s="8">
        <v>17157.867512188564</v>
      </c>
      <c r="H1799" s="8">
        <v>17110.915339924723</v>
      </c>
      <c r="I1799" s="8">
        <v>17046.777479849454</v>
      </c>
      <c r="J1799" s="8">
        <v>16982.639619774181</v>
      </c>
      <c r="K1799" s="8">
        <v>16935.68744751034</v>
      </c>
      <c r="L1799" s="8">
        <v>16918.501759698909</v>
      </c>
      <c r="M1799" s="138" t="str">
        <f t="shared" si="28"/>
        <v>Utilisation du territoire-Usage des terres-Terres arables -kha-S2</v>
      </c>
      <c r="N1799">
        <f>MATCH(M1799,'[1]Données Agriculture'!$M:$M,FALSE)</f>
        <v>2974</v>
      </c>
      <c r="O1799" s="140"/>
    </row>
    <row r="1800" spans="1:26" ht="14.25" hidden="1">
      <c r="A1800" s="110" t="s">
        <v>54</v>
      </c>
      <c r="B1800" s="110" t="s">
        <v>55</v>
      </c>
      <c r="C1800" s="147" t="s">
        <v>73</v>
      </c>
      <c r="D1800" s="175" t="s">
        <v>271</v>
      </c>
      <c r="E1800" s="6" t="s">
        <v>514</v>
      </c>
      <c r="F1800" s="8">
        <v>28650.685799999999</v>
      </c>
      <c r="G1800" s="8">
        <v>28572.659792566472</v>
      </c>
      <c r="H1800" s="8">
        <v>28359.488775946324</v>
      </c>
      <c r="I1800" s="8">
        <v>28068.291751892652</v>
      </c>
      <c r="J1800" s="8">
        <v>27777.094727838976</v>
      </c>
      <c r="K1800" s="8">
        <v>27563.923711218828</v>
      </c>
      <c r="L1800" s="8">
        <v>27485.8977037853</v>
      </c>
      <c r="M1800" s="138" t="str">
        <f t="shared" si="28"/>
        <v>Utilisation du territoire-Usage des terres-Total Surface Agricole Utile-kha-S2</v>
      </c>
      <c r="N1800">
        <f>MATCH(M1800,'[1]Données Agriculture'!$M:$M,FALSE)</f>
        <v>2979</v>
      </c>
      <c r="O1800" s="140"/>
      <c r="P1800" s="109"/>
      <c r="Q1800" s="109"/>
      <c r="R1800" s="109"/>
      <c r="S1800" s="109"/>
      <c r="T1800" s="109"/>
      <c r="U1800" s="109"/>
      <c r="V1800" s="109"/>
      <c r="W1800" s="109"/>
      <c r="X1800" s="109"/>
      <c r="Y1800" s="109"/>
      <c r="Z1800" s="109"/>
    </row>
    <row r="1801" spans="1:26" ht="14.25" hidden="1">
      <c r="A1801" s="110" t="s">
        <v>54</v>
      </c>
      <c r="B1801" s="110" t="s">
        <v>55</v>
      </c>
      <c r="C1801" s="147" t="s">
        <v>62</v>
      </c>
      <c r="D1801" s="175" t="s">
        <v>271</v>
      </c>
      <c r="E1801" s="6" t="s">
        <v>514</v>
      </c>
      <c r="F1801" s="8">
        <v>795.54579999999999</v>
      </c>
      <c r="G1801" s="8">
        <v>784.40840052939905</v>
      </c>
      <c r="H1801" s="8">
        <v>753.98045931152649</v>
      </c>
      <c r="I1801" s="8">
        <v>712.4151186230531</v>
      </c>
      <c r="J1801" s="8">
        <v>670.84977793457961</v>
      </c>
      <c r="K1801" s="8">
        <v>640.42183671670705</v>
      </c>
      <c r="L1801" s="8">
        <v>629.28443724610611</v>
      </c>
      <c r="M1801" s="138" t="str">
        <f t="shared" si="28"/>
        <v>Utilisation du territoire-Usage des terres-Vignes-kha-S2</v>
      </c>
      <c r="N1801">
        <f>MATCH(M1801,'[1]Données Agriculture'!$M:$M,FALSE)</f>
        <v>2984</v>
      </c>
      <c r="O1801" s="140"/>
    </row>
    <row r="1802" spans="1:26" ht="14.25" hidden="1">
      <c r="A1802" s="110" t="s">
        <v>3</v>
      </c>
      <c r="B1802" s="110" t="s">
        <v>52</v>
      </c>
      <c r="C1802" s="147" t="s">
        <v>36</v>
      </c>
      <c r="D1802" s="174" t="s">
        <v>180</v>
      </c>
      <c r="E1802" s="6" t="s">
        <v>515</v>
      </c>
      <c r="F1802" s="8">
        <v>6204.4449662128591</v>
      </c>
      <c r="G1802" s="8">
        <v>6106.3088310959283</v>
      </c>
      <c r="H1802" s="8">
        <v>5740.8306315121581</v>
      </c>
      <c r="I1802" s="8">
        <v>5216.5354864763522</v>
      </c>
      <c r="J1802" s="8">
        <v>4687.3930943795858</v>
      </c>
      <c r="K1802" s="8">
        <v>4298.2212830007875</v>
      </c>
      <c r="L1802" s="8">
        <v>4147.4269534939704</v>
      </c>
      <c r="M1802" s="138" t="str">
        <f t="shared" si="28"/>
        <v>Alimentation Humaine-Approvisionnement-Boissons alcooliques-kt-S3</v>
      </c>
      <c r="N1802">
        <f>MATCH(M1802,'[1]Données Agriculture'!$M:$M,FALSE)</f>
        <v>5</v>
      </c>
      <c r="O1802" s="140"/>
      <c r="P1802" s="109"/>
    </row>
    <row r="1803" spans="1:26" ht="14.25" hidden="1">
      <c r="A1803" s="110" t="s">
        <v>3</v>
      </c>
      <c r="B1803" s="110" t="s">
        <v>52</v>
      </c>
      <c r="C1803" s="147" t="s">
        <v>35</v>
      </c>
      <c r="D1803" s="174" t="s">
        <v>180</v>
      </c>
      <c r="E1803" s="6" t="s">
        <v>515</v>
      </c>
      <c r="F1803" s="8">
        <v>657.84813819377166</v>
      </c>
      <c r="G1803" s="8">
        <v>624.43938619134201</v>
      </c>
      <c r="H1803" s="8">
        <v>523.00963949356401</v>
      </c>
      <c r="I1803" s="8">
        <v>383.08593026890787</v>
      </c>
      <c r="J1803" s="8">
        <v>244.66708925077316</v>
      </c>
      <c r="K1803" s="8">
        <v>144.87859898960073</v>
      </c>
      <c r="L1803" s="8">
        <v>108.56838770864945</v>
      </c>
      <c r="M1803" s="138" t="str">
        <f t="shared" si="28"/>
        <v>Alimentation Humaine-Approvisionnement-Café thé cacao-kt-S3</v>
      </c>
      <c r="N1803">
        <f>MATCH(M1803,'[1]Données Agriculture'!$M:$M,FALSE)</f>
        <v>10</v>
      </c>
      <c r="O1803" s="140"/>
    </row>
    <row r="1804" spans="1:26" ht="14.25" hidden="1">
      <c r="A1804" s="110" t="s">
        <v>3</v>
      </c>
      <c r="B1804" s="110" t="s">
        <v>52</v>
      </c>
      <c r="C1804" s="147" t="s">
        <v>25</v>
      </c>
      <c r="D1804" s="174" t="s">
        <v>180</v>
      </c>
      <c r="E1804" s="6" t="s">
        <v>515</v>
      </c>
      <c r="F1804" s="8">
        <v>8121.3815968027566</v>
      </c>
      <c r="G1804" s="8">
        <v>8036.3228648540553</v>
      </c>
      <c r="H1804" s="8">
        <v>7677.2816882571042</v>
      </c>
      <c r="I1804" s="8">
        <v>7154.2881105337483</v>
      </c>
      <c r="J1804" s="8">
        <v>6624.2810279203422</v>
      </c>
      <c r="K1804" s="8">
        <v>6232.6429861361003</v>
      </c>
      <c r="L1804" s="8">
        <v>6076.6645554181132</v>
      </c>
      <c r="M1804" s="138" t="str">
        <f t="shared" si="28"/>
        <v>Alimentation Humaine-Approvisionnement-Céréales-kt-S3</v>
      </c>
      <c r="N1804">
        <f>MATCH(M1804,'[1]Données Agriculture'!$M:$M,FALSE)</f>
        <v>15</v>
      </c>
      <c r="O1804" s="140"/>
      <c r="P1804" s="109"/>
    </row>
    <row r="1805" spans="1:26" ht="14.25" hidden="1">
      <c r="A1805" s="110" t="s">
        <v>3</v>
      </c>
      <c r="B1805" s="110" t="s">
        <v>52</v>
      </c>
      <c r="C1805" s="147" t="s">
        <v>40</v>
      </c>
      <c r="D1805" s="174" t="s">
        <v>180</v>
      </c>
      <c r="E1805" s="6" t="s">
        <v>515</v>
      </c>
      <c r="F1805" s="8">
        <v>624.82049084451307</v>
      </c>
      <c r="G1805" s="8">
        <v>653.97819941619628</v>
      </c>
      <c r="H1805" s="8">
        <v>723.9568359586043</v>
      </c>
      <c r="I1805" s="8">
        <v>815.82953818932799</v>
      </c>
      <c r="J1805" s="8">
        <v>904.94630698936101</v>
      </c>
      <c r="K1805" s="8">
        <v>967.79674416310604</v>
      </c>
      <c r="L1805" s="8">
        <v>988.23167387205763</v>
      </c>
      <c r="M1805" s="138" t="str">
        <f t="shared" si="28"/>
        <v>Alimentation Humaine-Approvisionnement-Coquillages et crustacés-kt-S3</v>
      </c>
      <c r="N1805">
        <f>MATCH(M1805,'[1]Données Agriculture'!$M:$M,FALSE)</f>
        <v>20</v>
      </c>
      <c r="O1805" s="140"/>
    </row>
    <row r="1806" spans="1:26" ht="14.25" hidden="1">
      <c r="A1806" s="110" t="s">
        <v>3</v>
      </c>
      <c r="B1806" s="110" t="s">
        <v>52</v>
      </c>
      <c r="C1806" s="147" t="s">
        <v>34</v>
      </c>
      <c r="D1806" s="174" t="s">
        <v>180</v>
      </c>
      <c r="E1806" s="6" t="s">
        <v>515</v>
      </c>
      <c r="F1806" s="8">
        <v>6659.2392444237666</v>
      </c>
      <c r="G1806" s="8">
        <v>6544.6323734802072</v>
      </c>
      <c r="H1806" s="8">
        <v>6128.389405202015</v>
      </c>
      <c r="I1806" s="8">
        <v>5536.5761507167172</v>
      </c>
      <c r="J1806" s="8">
        <v>4944.0670140476841</v>
      </c>
      <c r="K1806" s="8">
        <v>4511.4219334539157</v>
      </c>
      <c r="L1806" s="8">
        <v>4344.985516447603</v>
      </c>
      <c r="M1806" s="138" t="str">
        <f t="shared" si="28"/>
        <v>Alimentation Humaine-Approvisionnement-Fruits-kt-S3</v>
      </c>
      <c r="N1806">
        <f>MATCH(M1806,'[1]Données Agriculture'!$M:$M,FALSE)</f>
        <v>25</v>
      </c>
      <c r="O1806" s="140"/>
    </row>
    <row r="1807" spans="1:26" ht="14.25" hidden="1">
      <c r="A1807" s="110" t="s">
        <v>3</v>
      </c>
      <c r="B1807" s="110" t="s">
        <v>52</v>
      </c>
      <c r="C1807" s="147" t="s">
        <v>31</v>
      </c>
      <c r="D1807" s="174" t="s">
        <v>180</v>
      </c>
      <c r="E1807" s="6" t="s">
        <v>515</v>
      </c>
      <c r="F1807" s="8">
        <v>523.96010301953265</v>
      </c>
      <c r="G1807" s="8">
        <v>519.74207893374717</v>
      </c>
      <c r="H1807" s="8">
        <v>499.74731473988174</v>
      </c>
      <c r="I1807" s="8">
        <v>469.56367656060587</v>
      </c>
      <c r="J1807" s="8">
        <v>437.9938128387372</v>
      </c>
      <c r="K1807" s="8">
        <v>414.02922873602319</v>
      </c>
      <c r="L1807" s="8">
        <v>404.28444517356809</v>
      </c>
      <c r="M1807" s="138" t="str">
        <f t="shared" si="28"/>
        <v>Alimentation Humaine-Approvisionnement-Fruits coque-kt-S3</v>
      </c>
      <c r="N1807">
        <f>MATCH(M1807,'[1]Données Agriculture'!$M:$M,FALSE)</f>
        <v>30</v>
      </c>
      <c r="O1807" s="140"/>
      <c r="P1807" s="109"/>
      <c r="Q1807" s="109"/>
      <c r="R1807" s="109"/>
      <c r="S1807" s="109"/>
      <c r="T1807" s="109"/>
      <c r="U1807" s="109"/>
      <c r="V1807" s="109"/>
      <c r="W1807" s="109"/>
      <c r="X1807" s="109"/>
      <c r="Y1807" s="109"/>
      <c r="Z1807" s="109"/>
    </row>
    <row r="1808" spans="1:26" ht="14.25" hidden="1">
      <c r="A1808" s="110" t="s">
        <v>3</v>
      </c>
      <c r="B1808" s="110" t="s">
        <v>52</v>
      </c>
      <c r="C1808" s="147" t="s">
        <v>37</v>
      </c>
      <c r="D1808" s="174" t="s">
        <v>180</v>
      </c>
      <c r="E1808" s="6" t="s">
        <v>515</v>
      </c>
      <c r="F1808" s="8">
        <v>15287.544370092815</v>
      </c>
      <c r="G1808" s="8">
        <v>15199.32880798614</v>
      </c>
      <c r="H1808" s="8">
        <v>14709.355258198666</v>
      </c>
      <c r="I1808" s="8">
        <v>13950.592725673509</v>
      </c>
      <c r="J1808" s="8">
        <v>13143.921962845028</v>
      </c>
      <c r="K1808" s="8">
        <v>12523.058831289829</v>
      </c>
      <c r="L1808" s="8">
        <v>12265.224422669604</v>
      </c>
      <c r="M1808" s="138" t="str">
        <f t="shared" si="28"/>
        <v>Alimentation Humaine-Approvisionnement-Lait et beurre-kt-S3</v>
      </c>
      <c r="N1808">
        <f>MATCH(M1808,'[1]Données Agriculture'!$M:$M,FALSE)</f>
        <v>35</v>
      </c>
      <c r="O1808" s="140"/>
    </row>
    <row r="1809" spans="1:26" ht="14.25" hidden="1">
      <c r="A1809" s="110" t="s">
        <v>3</v>
      </c>
      <c r="B1809" s="110" t="s">
        <v>52</v>
      </c>
      <c r="C1809" s="147" t="s">
        <v>33</v>
      </c>
      <c r="D1809" s="174" t="s">
        <v>180</v>
      </c>
      <c r="E1809" s="6" t="s">
        <v>515</v>
      </c>
      <c r="F1809" s="8">
        <v>7002.9431615593658</v>
      </c>
      <c r="G1809" s="8">
        <v>6947.9654311579461</v>
      </c>
      <c r="H1809" s="8">
        <v>6688.0528090373355</v>
      </c>
      <c r="I1809" s="8">
        <v>6303.0494558878145</v>
      </c>
      <c r="J1809" s="8">
        <v>5909.3594473963603</v>
      </c>
      <c r="K1809" s="8">
        <v>5615.9773734544815</v>
      </c>
      <c r="L1809" s="8">
        <v>5496.7020662002233</v>
      </c>
      <c r="M1809" s="138" t="str">
        <f t="shared" si="28"/>
        <v>Alimentation Humaine-Approvisionnement-Légumes-kt-S3</v>
      </c>
      <c r="N1809">
        <f>MATCH(M1809,'[1]Données Agriculture'!$M:$M,FALSE)</f>
        <v>40</v>
      </c>
      <c r="O1809" s="140"/>
      <c r="P1809" s="109"/>
      <c r="Q1809" s="109"/>
      <c r="R1809" s="109"/>
      <c r="S1809" s="109"/>
      <c r="T1809" s="109"/>
      <c r="U1809" s="109"/>
      <c r="V1809" s="109"/>
      <c r="W1809" s="109"/>
      <c r="X1809" s="109"/>
      <c r="Y1809" s="109"/>
      <c r="Z1809" s="109"/>
    </row>
    <row r="1810" spans="1:26" ht="14.25" hidden="1">
      <c r="A1810" s="110" t="s">
        <v>3</v>
      </c>
      <c r="B1810" s="110" t="s">
        <v>52</v>
      </c>
      <c r="C1810" s="147" t="s">
        <v>30</v>
      </c>
      <c r="D1810" s="174" t="s">
        <v>180</v>
      </c>
      <c r="E1810" s="6" t="s">
        <v>515</v>
      </c>
      <c r="F1810" s="8">
        <v>99.69152402584028</v>
      </c>
      <c r="G1810" s="8">
        <v>122.9056911992661</v>
      </c>
      <c r="H1810" s="8">
        <v>185.38401632072419</v>
      </c>
      <c r="I1810" s="8">
        <v>270.87570129058588</v>
      </c>
      <c r="J1810" s="8">
        <v>356.38519391032173</v>
      </c>
      <c r="K1810" s="8">
        <v>418.52982012091798</v>
      </c>
      <c r="L1810" s="8">
        <v>440.22647645020203</v>
      </c>
      <c r="M1810" s="138" t="str">
        <f t="shared" si="28"/>
        <v>Alimentation Humaine-Approvisionnement-Légumineuses-kt-S3</v>
      </c>
      <c r="N1810">
        <f>MATCH(M1810,'[1]Données Agriculture'!$M:$M,FALSE)</f>
        <v>45</v>
      </c>
      <c r="O1810" s="140"/>
    </row>
    <row r="1811" spans="1:26" ht="14.25" hidden="1">
      <c r="A1811" s="110" t="s">
        <v>3</v>
      </c>
      <c r="B1811" s="110" t="s">
        <v>52</v>
      </c>
      <c r="C1811" s="147" t="s">
        <v>38</v>
      </c>
      <c r="D1811" s="174" t="s">
        <v>180</v>
      </c>
      <c r="E1811" s="6" t="s">
        <v>515</v>
      </c>
      <c r="F1811" s="8">
        <v>831.72870335512107</v>
      </c>
      <c r="G1811" s="8">
        <v>840.74960288389025</v>
      </c>
      <c r="H1811" s="8">
        <v>852.31326350520851</v>
      </c>
      <c r="I1811" s="8">
        <v>863.831023171281</v>
      </c>
      <c r="J1811" s="8">
        <v>873.12785959242376</v>
      </c>
      <c r="K1811" s="8">
        <v>878.2581501447346</v>
      </c>
      <c r="L1811" s="8">
        <v>878.00105020880119</v>
      </c>
      <c r="M1811" s="138" t="str">
        <f t="shared" si="28"/>
        <v>Alimentation Humaine-Approvisionnement-Œufs-kt-S3</v>
      </c>
      <c r="N1811">
        <f>MATCH(M1811,'[1]Données Agriculture'!$M:$M,FALSE)</f>
        <v>50</v>
      </c>
      <c r="O1811" s="140"/>
      <c r="P1811" s="66"/>
    </row>
    <row r="1812" spans="1:26" ht="14.25" hidden="1">
      <c r="A1812" s="110" t="s">
        <v>3</v>
      </c>
      <c r="B1812" s="110" t="s">
        <v>52</v>
      </c>
      <c r="C1812" s="147" t="s">
        <v>32</v>
      </c>
      <c r="D1812" s="174" t="s">
        <v>180</v>
      </c>
      <c r="E1812" s="6" t="s">
        <v>515</v>
      </c>
      <c r="F1812" s="8">
        <v>984.35719944119433</v>
      </c>
      <c r="G1812" s="8">
        <v>1029.1133827577573</v>
      </c>
      <c r="H1812" s="8">
        <v>1136.9400953013046</v>
      </c>
      <c r="I1812" s="8">
        <v>1280.3570738029296</v>
      </c>
      <c r="J1812" s="8">
        <v>1421.7873651234304</v>
      </c>
      <c r="K1812" s="8">
        <v>1523.080850399843</v>
      </c>
      <c r="L1812" s="8">
        <v>1556.4319015779524</v>
      </c>
      <c r="M1812" s="138" t="str">
        <f t="shared" si="28"/>
        <v>Alimentation Humaine-Approvisionnement-Plantes oléifères et huiles-kt-S3</v>
      </c>
      <c r="N1812">
        <f>MATCH(M1812,'[1]Données Agriculture'!$M:$M,FALSE)</f>
        <v>55</v>
      </c>
      <c r="O1812" s="140"/>
    </row>
    <row r="1813" spans="1:26" ht="14.25" hidden="1">
      <c r="A1813" s="110" t="s">
        <v>3</v>
      </c>
      <c r="B1813" s="110" t="s">
        <v>52</v>
      </c>
      <c r="C1813" s="147" t="s">
        <v>39</v>
      </c>
      <c r="D1813" s="174" t="s">
        <v>180</v>
      </c>
      <c r="E1813" s="6" t="s">
        <v>515</v>
      </c>
      <c r="F1813" s="8">
        <v>1488.8136990684618</v>
      </c>
      <c r="G1813" s="8">
        <v>1456.4924259126437</v>
      </c>
      <c r="H1813" s="8">
        <v>1344.3773963052206</v>
      </c>
      <c r="I1813" s="8">
        <v>1184.4715533630883</v>
      </c>
      <c r="J1813" s="8">
        <v>1022.7215968015526</v>
      </c>
      <c r="K1813" s="8">
        <v>903.61578419145997</v>
      </c>
      <c r="L1813" s="8">
        <v>858.26415222646506</v>
      </c>
      <c r="M1813" s="138" t="str">
        <f t="shared" si="28"/>
        <v>Alimentation Humaine-Approvisionnement-Poissons-kt-S3</v>
      </c>
      <c r="N1813">
        <f>MATCH(M1813,'[1]Données Agriculture'!$M:$M,FALSE)</f>
        <v>60</v>
      </c>
      <c r="O1813" s="140"/>
      <c r="P1813" s="66"/>
    </row>
    <row r="1814" spans="1:26" ht="14.25" hidden="1">
      <c r="A1814" s="110" t="s">
        <v>3</v>
      </c>
      <c r="B1814" s="110" t="s">
        <v>52</v>
      </c>
      <c r="C1814" s="147" t="s">
        <v>28</v>
      </c>
      <c r="D1814" s="174" t="s">
        <v>180</v>
      </c>
      <c r="E1814" s="6" t="s">
        <v>515</v>
      </c>
      <c r="F1814" s="8">
        <v>3708.0996523797539</v>
      </c>
      <c r="G1814" s="8">
        <v>3677.9813441918668</v>
      </c>
      <c r="H1814" s="8">
        <v>3537.4221915491521</v>
      </c>
      <c r="I1814" s="8">
        <v>3329.1524769516568</v>
      </c>
      <c r="J1814" s="8">
        <v>3115.8351452359707</v>
      </c>
      <c r="K1814" s="8">
        <v>2956.6674461813195</v>
      </c>
      <c r="L1814" s="8">
        <v>2892.0966605035255</v>
      </c>
      <c r="M1814" s="138" t="str">
        <f t="shared" si="28"/>
        <v>Alimentation Humaine-Approvisionnement-Pommes de terre-kt-S3</v>
      </c>
      <c r="N1814">
        <f>MATCH(M1814,'[1]Données Agriculture'!$M:$M,FALSE)</f>
        <v>65</v>
      </c>
      <c r="O1814" s="140"/>
    </row>
    <row r="1815" spans="1:26" ht="14.25" hidden="1">
      <c r="A1815" s="110" t="s">
        <v>3</v>
      </c>
      <c r="B1815" s="110" t="s">
        <v>52</v>
      </c>
      <c r="C1815" s="147" t="s">
        <v>29</v>
      </c>
      <c r="D1815" s="174" t="s">
        <v>180</v>
      </c>
      <c r="E1815" s="6" t="s">
        <v>515</v>
      </c>
      <c r="F1815" s="8">
        <v>2096.999615845873</v>
      </c>
      <c r="G1815" s="8">
        <v>2097.6691768069254</v>
      </c>
      <c r="H1815" s="8">
        <v>2066.3432347630205</v>
      </c>
      <c r="I1815" s="8">
        <v>2013.1938412768727</v>
      </c>
      <c r="J1815" s="8">
        <v>1955.4365026478872</v>
      </c>
      <c r="K1815" s="8">
        <v>1909.9928218750715</v>
      </c>
      <c r="L1815" s="8">
        <v>1888.9198681484854</v>
      </c>
      <c r="M1815" s="138" t="str">
        <f t="shared" si="28"/>
        <v>Alimentation Humaine-Approvisionnement-Sucres-kt-S3</v>
      </c>
      <c r="N1815">
        <f>MATCH(M1815,'[1]Données Agriculture'!$M:$M,FALSE)</f>
        <v>70</v>
      </c>
      <c r="O1815" s="140"/>
    </row>
    <row r="1816" spans="1:26" ht="14.25" hidden="1">
      <c r="A1816" s="110" t="s">
        <v>3</v>
      </c>
      <c r="B1816" s="110" t="s">
        <v>52</v>
      </c>
      <c r="C1816" s="147" t="s">
        <v>41</v>
      </c>
      <c r="D1816" s="174" t="s">
        <v>180</v>
      </c>
      <c r="E1816" s="6" t="s">
        <v>515</v>
      </c>
      <c r="F1816" s="8">
        <v>5386.8199086986024</v>
      </c>
      <c r="G1816" s="8">
        <v>5334.3454317804935</v>
      </c>
      <c r="H1816" s="8">
        <v>5105.398889443708</v>
      </c>
      <c r="I1816" s="8">
        <v>4767.1242475395475</v>
      </c>
      <c r="J1816" s="8">
        <v>4419.4741743391633</v>
      </c>
      <c r="K1816" s="8">
        <v>4159.4774206563725</v>
      </c>
      <c r="L1816" s="8">
        <v>4055.2269380353373</v>
      </c>
      <c r="M1816" s="138" t="str">
        <f t="shared" si="28"/>
        <v>Alimentation Humaine-Approvisionnement-Viande et abats-kt-S3</v>
      </c>
      <c r="N1816">
        <f>MATCH(M1816,'[1]Données Agriculture'!$M:$M,FALSE)</f>
        <v>75</v>
      </c>
      <c r="O1816" s="140"/>
      <c r="P1816" s="66"/>
      <c r="Q1816" s="66"/>
      <c r="R1816" s="66"/>
      <c r="S1816" s="66"/>
      <c r="T1816" s="66"/>
      <c r="U1816" s="66"/>
      <c r="V1816" s="66"/>
      <c r="W1816" s="66"/>
      <c r="X1816" s="66"/>
      <c r="Y1816" s="66"/>
      <c r="Z1816" s="66"/>
    </row>
    <row r="1817" spans="1:26" ht="14.25" hidden="1">
      <c r="A1817" s="110" t="s">
        <v>3</v>
      </c>
      <c r="B1817" s="110" t="s">
        <v>26</v>
      </c>
      <c r="C1817" s="147" t="s">
        <v>50</v>
      </c>
      <c r="D1817" s="174" t="s">
        <v>27</v>
      </c>
      <c r="E1817" s="6" t="s">
        <v>515</v>
      </c>
      <c r="F1817" s="8">
        <v>3.1284739670491466</v>
      </c>
      <c r="G1817" s="8">
        <v>3.019792650460511</v>
      </c>
      <c r="H1817" s="8">
        <v>2.7228697717068795</v>
      </c>
      <c r="I1817" s="8">
        <v>2.3172655763646128</v>
      </c>
      <c r="J1817" s="8">
        <v>1.9116613810223457</v>
      </c>
      <c r="K1817" s="8">
        <v>1.614738502268714</v>
      </c>
      <c r="L1817" s="8">
        <v>1.5060571856800784</v>
      </c>
      <c r="M1817" s="138" t="str">
        <f t="shared" si="28"/>
        <v>Alimentation Humaine-Assiette- autres viandes-g éq. primaire/jour-S3</v>
      </c>
      <c r="N1817">
        <f>MATCH(M1817,'[1]Données Agriculture'!$M:$M,FALSE)</f>
        <v>80</v>
      </c>
      <c r="O1817" s="140"/>
    </row>
    <row r="1818" spans="1:26" ht="14.25" hidden="1">
      <c r="A1818" s="110" t="s">
        <v>3</v>
      </c>
      <c r="B1818" s="110" t="s">
        <v>26</v>
      </c>
      <c r="C1818" s="147" t="s">
        <v>43</v>
      </c>
      <c r="D1818" s="174" t="s">
        <v>27</v>
      </c>
      <c r="E1818" s="6" t="s">
        <v>515</v>
      </c>
      <c r="F1818" s="8">
        <v>65.628043275248871</v>
      </c>
      <c r="G1818" s="8">
        <v>64.98571653219696</v>
      </c>
      <c r="H1818" s="8">
        <v>63.230847235118915</v>
      </c>
      <c r="I1818" s="8">
        <v>60.833651194988967</v>
      </c>
      <c r="J1818" s="8">
        <v>58.436455154859011</v>
      </c>
      <c r="K1818" s="8">
        <v>56.681585857780959</v>
      </c>
      <c r="L1818" s="8">
        <v>56.039259114729056</v>
      </c>
      <c r="M1818" s="138" t="str">
        <f t="shared" si="28"/>
        <v>Alimentation Humaine-Assiette- viande bovine-g éq. primaire/jour-S3</v>
      </c>
      <c r="N1818">
        <f>MATCH(M1818,'[1]Données Agriculture'!$M:$M,FALSE)</f>
        <v>85</v>
      </c>
      <c r="O1818" s="140"/>
      <c r="P1818" s="66"/>
      <c r="Q1818" s="66"/>
      <c r="R1818" s="66"/>
      <c r="S1818" s="66"/>
      <c r="T1818" s="66"/>
      <c r="U1818" s="66"/>
      <c r="V1818" s="66"/>
      <c r="W1818" s="66"/>
      <c r="X1818" s="66"/>
      <c r="Y1818" s="66"/>
      <c r="Z1818" s="66"/>
    </row>
    <row r="1819" spans="1:26" ht="14.25" hidden="1">
      <c r="A1819" s="110" t="s">
        <v>3</v>
      </c>
      <c r="B1819" s="110" t="s">
        <v>26</v>
      </c>
      <c r="C1819" s="147" t="s">
        <v>45</v>
      </c>
      <c r="D1819" s="174" t="s">
        <v>27</v>
      </c>
      <c r="E1819" s="6" t="s">
        <v>515</v>
      </c>
      <c r="F1819" s="8">
        <v>7.2269496389654879</v>
      </c>
      <c r="G1819" s="8">
        <v>7.0111013141388732</v>
      </c>
      <c r="H1819" s="8">
        <v>6.4213927239839315</v>
      </c>
      <c r="I1819" s="8">
        <v>5.6158358090023759</v>
      </c>
      <c r="J1819" s="8">
        <v>4.8102788940208194</v>
      </c>
      <c r="K1819" s="8">
        <v>4.2205703038658768</v>
      </c>
      <c r="L1819" s="8">
        <v>4.004721979039263</v>
      </c>
      <c r="M1819" s="138" t="str">
        <f t="shared" si="28"/>
        <v>Alimentation Humaine-Assiette- viande d'ovin et caprin-g éq. primaire/jour-S3</v>
      </c>
      <c r="N1819">
        <f>MATCH(M1819,'[1]Données Agriculture'!$M:$M,FALSE)</f>
        <v>95</v>
      </c>
      <c r="O1819" s="140"/>
    </row>
    <row r="1820" spans="1:26" ht="14.25" hidden="1">
      <c r="A1820" s="110" t="s">
        <v>3</v>
      </c>
      <c r="B1820" s="110" t="s">
        <v>26</v>
      </c>
      <c r="C1820" s="147" t="s">
        <v>49</v>
      </c>
      <c r="D1820" s="174" t="s">
        <v>27</v>
      </c>
      <c r="E1820" s="6" t="s">
        <v>515</v>
      </c>
      <c r="F1820" s="8">
        <v>73.134633045347229</v>
      </c>
      <c r="G1820" s="8">
        <v>72.796528136551458</v>
      </c>
      <c r="H1820" s="8">
        <v>71.872808347432965</v>
      </c>
      <c r="I1820" s="8">
        <v>70.610983649518687</v>
      </c>
      <c r="J1820" s="8">
        <v>69.349158951604423</v>
      </c>
      <c r="K1820" s="8">
        <v>68.425439162485915</v>
      </c>
      <c r="L1820" s="8">
        <v>68.087334253690145</v>
      </c>
      <c r="M1820" s="138" t="str">
        <f t="shared" si="28"/>
        <v>Alimentation Humaine-Assiette- viande de volaille-g éq. primaire/jour-S3</v>
      </c>
      <c r="N1820">
        <f>MATCH(M1820,'[1]Données Agriculture'!$M:$M,FALSE)</f>
        <v>90</v>
      </c>
      <c r="O1820" s="140"/>
      <c r="P1820" s="109"/>
    </row>
    <row r="1821" spans="1:26" ht="14.25" hidden="1">
      <c r="A1821" s="110" t="s">
        <v>3</v>
      </c>
      <c r="B1821" s="110" t="s">
        <v>26</v>
      </c>
      <c r="C1821" s="147" t="s">
        <v>47</v>
      </c>
      <c r="D1821" s="174" t="s">
        <v>27</v>
      </c>
      <c r="E1821" s="6" t="s">
        <v>515</v>
      </c>
      <c r="F1821" s="8">
        <v>94.535841831110815</v>
      </c>
      <c r="G1821" s="8">
        <v>91.943451808426701</v>
      </c>
      <c r="H1821" s="8">
        <v>84.860910553419046</v>
      </c>
      <c r="I1821" s="8">
        <v>75.185979275727277</v>
      </c>
      <c r="J1821" s="8">
        <v>65.511047998035494</v>
      </c>
      <c r="K1821" s="8">
        <v>58.428506743027832</v>
      </c>
      <c r="L1821" s="8">
        <v>55.836116720343711</v>
      </c>
      <c r="M1821" s="138" t="str">
        <f t="shared" si="28"/>
        <v>Alimentation Humaine-Assiette- viande porcine-g éq. primaire/jour-S3</v>
      </c>
      <c r="N1821">
        <f>MATCH(M1821,'[1]Données Agriculture'!$M:$M,FALSE)</f>
        <v>100</v>
      </c>
      <c r="O1821" s="140"/>
    </row>
    <row r="1822" spans="1:26" ht="14.25" hidden="1">
      <c r="A1822" s="110" t="s">
        <v>3</v>
      </c>
      <c r="B1822" s="110" t="s">
        <v>26</v>
      </c>
      <c r="C1822" s="147" t="s">
        <v>51</v>
      </c>
      <c r="D1822" s="174" t="s">
        <v>27</v>
      </c>
      <c r="E1822" s="6" t="s">
        <v>515</v>
      </c>
      <c r="F1822" s="8">
        <v>15.96570373686813</v>
      </c>
      <c r="G1822" s="8">
        <v>15.446992895830013</v>
      </c>
      <c r="H1822" s="8">
        <v>14.02984852367709</v>
      </c>
      <c r="I1822" s="8">
        <v>12.093993310486052</v>
      </c>
      <c r="J1822" s="8">
        <v>10.158138097295012</v>
      </c>
      <c r="K1822" s="8">
        <v>8.7409937251420882</v>
      </c>
      <c r="L1822" s="8">
        <v>8.2222828841039703</v>
      </c>
      <c r="M1822" s="138" t="str">
        <f t="shared" si="28"/>
        <v>Alimentation Humaine-Assiette-abats-g éq. primaire/jour-S3</v>
      </c>
      <c r="N1822">
        <f>MATCH(M1822,'[1]Données Agriculture'!$M:$M,FALSE)</f>
        <v>105</v>
      </c>
      <c r="O1822" s="140"/>
    </row>
    <row r="1823" spans="1:26" ht="14.25" hidden="1">
      <c r="A1823" s="110" t="s">
        <v>3</v>
      </c>
      <c r="B1823" s="110" t="s">
        <v>26</v>
      </c>
      <c r="C1823" s="147" t="s">
        <v>36</v>
      </c>
      <c r="D1823" s="174" t="s">
        <v>27</v>
      </c>
      <c r="E1823" s="6" t="s">
        <v>515</v>
      </c>
      <c r="F1823" s="8">
        <v>268.86387547430667</v>
      </c>
      <c r="G1823" s="8">
        <v>263.2739914073598</v>
      </c>
      <c r="H1823" s="8">
        <v>248.00214412804115</v>
      </c>
      <c r="I1823" s="8">
        <v>227.14041278177561</v>
      </c>
      <c r="J1823" s="8">
        <v>206.27868143551009</v>
      </c>
      <c r="K1823" s="8">
        <v>191.00683415619142</v>
      </c>
      <c r="L1823" s="8">
        <v>185.41695008924455</v>
      </c>
      <c r="M1823" s="138" t="str">
        <f t="shared" si="28"/>
        <v>Alimentation Humaine-Assiette-Boissons alcooliques-g éq. primaire/jour-S3</v>
      </c>
      <c r="N1823">
        <f>MATCH(M1823,'[1]Données Agriculture'!$M:$M,FALSE)</f>
        <v>110</v>
      </c>
      <c r="O1823" s="140"/>
    </row>
    <row r="1824" spans="1:26" ht="14.25" hidden="1">
      <c r="A1824" s="110" t="s">
        <v>3</v>
      </c>
      <c r="B1824" s="110" t="s">
        <v>26</v>
      </c>
      <c r="C1824" s="147" t="s">
        <v>35</v>
      </c>
      <c r="D1824" s="174" t="s">
        <v>27</v>
      </c>
      <c r="E1824" s="6" t="s">
        <v>515</v>
      </c>
      <c r="F1824" s="8">
        <v>29.922136480823692</v>
      </c>
      <c r="G1824" s="8">
        <v>28.327702515176647</v>
      </c>
      <c r="H1824" s="8">
        <v>23.971627911715391</v>
      </c>
      <c r="I1824" s="8">
        <v>18.021119342607097</v>
      </c>
      <c r="J1824" s="8">
        <v>12.070610773498794</v>
      </c>
      <c r="K1824" s="8">
        <v>7.7145361700375323</v>
      </c>
      <c r="L1824" s="8">
        <v>6.1201022043904896</v>
      </c>
      <c r="M1824" s="138" t="str">
        <f t="shared" si="28"/>
        <v>Alimentation Humaine-Assiette-Café thé cacao-g éq. primaire/jour-S3</v>
      </c>
      <c r="N1824">
        <f>MATCH(M1824,'[1]Données Agriculture'!$M:$M,FALSE)</f>
        <v>115</v>
      </c>
      <c r="O1824" s="140"/>
    </row>
    <row r="1825" spans="1:26" ht="14.25" hidden="1">
      <c r="A1825" s="110" t="s">
        <v>3</v>
      </c>
      <c r="B1825" s="110" t="s">
        <v>26</v>
      </c>
      <c r="C1825" s="147" t="s">
        <v>25</v>
      </c>
      <c r="D1825" s="174" t="s">
        <v>27</v>
      </c>
      <c r="E1825" s="6" t="s">
        <v>515</v>
      </c>
      <c r="F1825" s="8">
        <v>309.29655324367684</v>
      </c>
      <c r="G1825" s="8">
        <v>304.54813781906643</v>
      </c>
      <c r="H1825" s="8">
        <v>291.57522562358719</v>
      </c>
      <c r="I1825" s="8">
        <v>273.85389800349736</v>
      </c>
      <c r="J1825" s="8">
        <v>256.1325703834076</v>
      </c>
      <c r="K1825" s="8">
        <v>243.15965818792824</v>
      </c>
      <c r="L1825" s="8">
        <v>238.41124276331789</v>
      </c>
      <c r="M1825" s="138" t="str">
        <f t="shared" si="28"/>
        <v>Alimentation Humaine-Assiette-Céréales-g éq. primaire/jour-S3</v>
      </c>
      <c r="N1825">
        <f>MATCH(M1825,'[1]Données Agriculture'!$M:$M,FALSE)</f>
        <v>120</v>
      </c>
      <c r="O1825" s="140"/>
      <c r="P1825" s="109"/>
      <c r="Q1825" s="109"/>
      <c r="R1825" s="109"/>
      <c r="S1825" s="109"/>
      <c r="T1825" s="109"/>
      <c r="U1825" s="109"/>
      <c r="V1825" s="109"/>
      <c r="W1825" s="109"/>
      <c r="X1825" s="109"/>
      <c r="Y1825" s="109"/>
      <c r="Z1825" s="109"/>
    </row>
    <row r="1826" spans="1:26" ht="14.25" hidden="1">
      <c r="A1826" s="110" t="s">
        <v>3</v>
      </c>
      <c r="B1826" s="110" t="s">
        <v>26</v>
      </c>
      <c r="C1826" s="147" t="s">
        <v>40</v>
      </c>
      <c r="D1826" s="174" t="s">
        <v>27</v>
      </c>
      <c r="E1826" s="6" t="s">
        <v>515</v>
      </c>
      <c r="F1826" s="8">
        <v>28.394137811405962</v>
      </c>
      <c r="G1826" s="8">
        <v>29.527285919192444</v>
      </c>
      <c r="H1826" s="8">
        <v>32.623104122165664</v>
      </c>
      <c r="I1826" s="8">
        <v>36.852070432925373</v>
      </c>
      <c r="J1826" s="8">
        <v>41.081036743685083</v>
      </c>
      <c r="K1826" s="8">
        <v>44.17685494665831</v>
      </c>
      <c r="L1826" s="8">
        <v>45.310003054444792</v>
      </c>
      <c r="M1826" s="138" t="str">
        <f t="shared" si="28"/>
        <v>Alimentation Humaine-Assiette-Coquillages et crustacés-g éq. primaire/jour-S3</v>
      </c>
      <c r="N1826">
        <f>MATCH(M1826,'[1]Données Agriculture'!$M:$M,FALSE)</f>
        <v>125</v>
      </c>
      <c r="O1826" s="140"/>
    </row>
    <row r="1827" spans="1:26" ht="14.25" hidden="1">
      <c r="A1827" s="110" t="s">
        <v>3</v>
      </c>
      <c r="B1827" s="110" t="s">
        <v>26</v>
      </c>
      <c r="C1827" s="147" t="s">
        <v>34</v>
      </c>
      <c r="D1827" s="174" t="s">
        <v>27</v>
      </c>
      <c r="E1827" s="6" t="s">
        <v>515</v>
      </c>
      <c r="F1827" s="8">
        <v>302.04676192546594</v>
      </c>
      <c r="G1827" s="8">
        <v>297.22746462391615</v>
      </c>
      <c r="H1827" s="8">
        <v>284.06089953930245</v>
      </c>
      <c r="I1827" s="8">
        <v>266.07503715313896</v>
      </c>
      <c r="J1827" s="8">
        <v>248.08917476697545</v>
      </c>
      <c r="K1827" s="8">
        <v>234.92260968236172</v>
      </c>
      <c r="L1827" s="8">
        <v>230.10331238081193</v>
      </c>
      <c r="M1827" s="138" t="str">
        <f t="shared" si="28"/>
        <v>Alimentation Humaine-Assiette-Fruits-g éq. primaire/jour-S3</v>
      </c>
      <c r="N1827">
        <f>MATCH(M1827,'[1]Données Agriculture'!$M:$M,FALSE)</f>
        <v>130</v>
      </c>
      <c r="O1827" s="140"/>
      <c r="P1827" s="109"/>
    </row>
    <row r="1828" spans="1:26" ht="14.25" hidden="1">
      <c r="A1828" s="110" t="s">
        <v>3</v>
      </c>
      <c r="B1828" s="110" t="s">
        <v>26</v>
      </c>
      <c r="C1828" s="147" t="s">
        <v>31</v>
      </c>
      <c r="D1828" s="174" t="s">
        <v>27</v>
      </c>
      <c r="E1828" s="6" t="s">
        <v>515</v>
      </c>
      <c r="F1828" s="8">
        <v>25.368798605998272</v>
      </c>
      <c r="G1828" s="8">
        <v>24.952495627216319</v>
      </c>
      <c r="H1828" s="8">
        <v>23.815134737841749</v>
      </c>
      <c r="I1828" s="8">
        <v>22.261470869685226</v>
      </c>
      <c r="J1828" s="8">
        <v>20.707807001528703</v>
      </c>
      <c r="K1828" s="8">
        <v>19.570446112154134</v>
      </c>
      <c r="L1828" s="8">
        <v>19.15414313337218</v>
      </c>
      <c r="M1828" s="138" t="str">
        <f t="shared" si="28"/>
        <v>Alimentation Humaine-Assiette-Fruits coque-g éq. primaire/jour-S3</v>
      </c>
      <c r="N1828">
        <f>MATCH(M1828,'[1]Données Agriculture'!$M:$M,FALSE)</f>
        <v>135</v>
      </c>
      <c r="O1828" s="140"/>
    </row>
    <row r="1829" spans="1:26" ht="14.25" hidden="1">
      <c r="A1829" s="110" t="s">
        <v>3</v>
      </c>
      <c r="B1829" s="110" t="s">
        <v>26</v>
      </c>
      <c r="C1829" s="147" t="s">
        <v>37</v>
      </c>
      <c r="D1829" s="174" t="s">
        <v>27</v>
      </c>
      <c r="E1829" s="6" t="s">
        <v>515</v>
      </c>
      <c r="F1829" s="8">
        <v>795.72024253845643</v>
      </c>
      <c r="G1829" s="8">
        <v>782.51624874237177</v>
      </c>
      <c r="H1829" s="8">
        <v>746.44226682864451</v>
      </c>
      <c r="I1829" s="8">
        <v>697.16429111883258</v>
      </c>
      <c r="J1829" s="8">
        <v>647.88631540902065</v>
      </c>
      <c r="K1829" s="8">
        <v>611.81233349529327</v>
      </c>
      <c r="L1829" s="8">
        <v>598.60833969920873</v>
      </c>
      <c r="M1829" s="138" t="str">
        <f t="shared" si="28"/>
        <v>Alimentation Humaine-Assiette-Lait et beurre-g éq. primaire/jour-S3</v>
      </c>
      <c r="N1829">
        <f>MATCH(M1829,'[1]Données Agriculture'!$M:$M,FALSE)</f>
        <v>140</v>
      </c>
      <c r="O1829" s="140"/>
      <c r="P1829" s="109"/>
    </row>
    <row r="1830" spans="1:26" ht="14.25" hidden="1">
      <c r="A1830" s="110" t="s">
        <v>3</v>
      </c>
      <c r="B1830" s="110" t="s">
        <v>26</v>
      </c>
      <c r="C1830" s="147" t="s">
        <v>33</v>
      </c>
      <c r="D1830" s="174" t="s">
        <v>27</v>
      </c>
      <c r="E1830" s="6" t="s">
        <v>515</v>
      </c>
      <c r="F1830" s="8">
        <v>291.49575280258705</v>
      </c>
      <c r="G1830" s="8">
        <v>288.07538268269025</v>
      </c>
      <c r="H1830" s="8">
        <v>278.7307577344418</v>
      </c>
      <c r="I1830" s="8">
        <v>265.96576266629654</v>
      </c>
      <c r="J1830" s="8">
        <v>253.20076759815132</v>
      </c>
      <c r="K1830" s="8">
        <v>243.85614264990286</v>
      </c>
      <c r="L1830" s="8">
        <v>240.43577253000609</v>
      </c>
      <c r="M1830" s="138" t="str">
        <f t="shared" si="28"/>
        <v>Alimentation Humaine-Assiette-Légumes-g éq. primaire/jour-S3</v>
      </c>
      <c r="N1830">
        <f>MATCH(M1830,'[1]Données Agriculture'!$M:$M,FALSE)</f>
        <v>145</v>
      </c>
      <c r="O1830" s="140"/>
    </row>
    <row r="1831" spans="1:26" ht="14.25" hidden="1">
      <c r="A1831" s="110" t="s">
        <v>3</v>
      </c>
      <c r="B1831" s="110" t="s">
        <v>26</v>
      </c>
      <c r="C1831" s="147" t="s">
        <v>30</v>
      </c>
      <c r="D1831" s="174" t="s">
        <v>27</v>
      </c>
      <c r="E1831" s="6" t="s">
        <v>515</v>
      </c>
      <c r="F1831" s="8">
        <v>7.0718332397251817</v>
      </c>
      <c r="G1831" s="8">
        <v>8.183776085314916</v>
      </c>
      <c r="H1831" s="8">
        <v>11.22166043457878</v>
      </c>
      <c r="I1831" s="8">
        <v>15.37148762943238</v>
      </c>
      <c r="J1831" s="8">
        <v>19.521314824285984</v>
      </c>
      <c r="K1831" s="8">
        <v>22.55919917354985</v>
      </c>
      <c r="L1831" s="8">
        <v>23.671142019139584</v>
      </c>
      <c r="M1831" s="138" t="str">
        <f t="shared" si="28"/>
        <v>Alimentation Humaine-Assiette-Légumineuses-g éq. primaire/jour-S3</v>
      </c>
      <c r="N1831">
        <f>MATCH(M1831,'[1]Données Agriculture'!$M:$M,FALSE)</f>
        <v>150</v>
      </c>
      <c r="O1831" s="140"/>
    </row>
    <row r="1832" spans="1:26" ht="14.25" hidden="1">
      <c r="A1832" s="110" t="s">
        <v>3</v>
      </c>
      <c r="B1832" s="110" t="s">
        <v>26</v>
      </c>
      <c r="C1832" s="147" t="s">
        <v>38</v>
      </c>
      <c r="D1832" s="174" t="s">
        <v>27</v>
      </c>
      <c r="E1832" s="6" t="s">
        <v>515</v>
      </c>
      <c r="F1832" s="8">
        <v>38.260815755708435</v>
      </c>
      <c r="G1832" s="8">
        <v>38.411752481206875</v>
      </c>
      <c r="H1832" s="8">
        <v>38.82411928399668</v>
      </c>
      <c r="I1832" s="8">
        <v>39.387422812284925</v>
      </c>
      <c r="J1832" s="8">
        <v>39.950726340573176</v>
      </c>
      <c r="K1832" s="8">
        <v>40.363093143362981</v>
      </c>
      <c r="L1832" s="8">
        <v>40.514029868861421</v>
      </c>
      <c r="M1832" s="138" t="str">
        <f t="shared" si="28"/>
        <v>Alimentation Humaine-Assiette-Œufs-g éq. primaire/jour-S3</v>
      </c>
      <c r="N1832">
        <f>MATCH(M1832,'[1]Données Agriculture'!$M:$M,FALSE)</f>
        <v>155</v>
      </c>
      <c r="O1832" s="140"/>
      <c r="P1832" s="109"/>
      <c r="Q1832" s="109"/>
      <c r="R1832" s="109"/>
      <c r="S1832" s="109"/>
      <c r="T1832" s="109"/>
      <c r="U1832" s="109"/>
      <c r="V1832" s="109"/>
      <c r="W1832" s="109"/>
      <c r="X1832" s="109"/>
      <c r="Y1832" s="109"/>
      <c r="Z1832" s="109"/>
    </row>
    <row r="1833" spans="1:26" ht="14.25" hidden="1">
      <c r="A1833" s="110" t="s">
        <v>3</v>
      </c>
      <c r="B1833" s="110" t="s">
        <v>26</v>
      </c>
      <c r="C1833" s="147" t="s">
        <v>32</v>
      </c>
      <c r="D1833" s="174" t="s">
        <v>27</v>
      </c>
      <c r="E1833" s="6" t="s">
        <v>515</v>
      </c>
      <c r="F1833" s="8">
        <v>77.743394253116378</v>
      </c>
      <c r="G1833" s="8">
        <v>79.301801293308088</v>
      </c>
      <c r="H1833" s="8">
        <v>83.55944850598479</v>
      </c>
      <c r="I1833" s="8">
        <v>89.375502758853202</v>
      </c>
      <c r="J1833" s="8">
        <v>95.191557011721585</v>
      </c>
      <c r="K1833" s="8">
        <v>99.449204224398301</v>
      </c>
      <c r="L1833" s="8">
        <v>101.00761126458998</v>
      </c>
      <c r="M1833" s="138" t="str">
        <f t="shared" si="28"/>
        <v>Alimentation Humaine-Assiette-Plantes oléifères et huiles-g éq. primaire/jour-S3</v>
      </c>
      <c r="N1833">
        <f>MATCH(M1833,'[1]Données Agriculture'!$M:$M,FALSE)</f>
        <v>160</v>
      </c>
      <c r="O1833" s="140"/>
    </row>
    <row r="1834" spans="1:26" ht="14.25" hidden="1">
      <c r="A1834" s="110" t="s">
        <v>3</v>
      </c>
      <c r="B1834" s="110" t="s">
        <v>26</v>
      </c>
      <c r="C1834" s="147" t="s">
        <v>39</v>
      </c>
      <c r="D1834" s="174" t="s">
        <v>27</v>
      </c>
      <c r="E1834" s="6" t="s">
        <v>515</v>
      </c>
      <c r="F1834" s="8">
        <v>68.599287362371797</v>
      </c>
      <c r="G1834" s="8">
        <v>66.657729775609923</v>
      </c>
      <c r="H1834" s="8">
        <v>61.353295802755653</v>
      </c>
      <c r="I1834" s="8">
        <v>54.107304243139509</v>
      </c>
      <c r="J1834" s="8">
        <v>46.861312683523366</v>
      </c>
      <c r="K1834" s="8">
        <v>41.556878710669089</v>
      </c>
      <c r="L1834" s="8">
        <v>39.615321123907222</v>
      </c>
      <c r="M1834" s="138" t="str">
        <f t="shared" si="28"/>
        <v>Alimentation Humaine-Assiette-Poissons-g éq. primaire/jour-S3</v>
      </c>
      <c r="N1834">
        <f>MATCH(M1834,'[1]Données Agriculture'!$M:$M,FALSE)</f>
        <v>165</v>
      </c>
      <c r="O1834" s="140"/>
      <c r="P1834" s="109"/>
      <c r="Q1834" s="109"/>
      <c r="R1834" s="109"/>
      <c r="S1834" s="109"/>
      <c r="T1834" s="109"/>
      <c r="U1834" s="109"/>
      <c r="V1834" s="109"/>
      <c r="W1834" s="109"/>
      <c r="X1834" s="109"/>
      <c r="Y1834" s="109"/>
      <c r="Z1834" s="109"/>
    </row>
    <row r="1835" spans="1:26" ht="14.25" hidden="1">
      <c r="A1835" s="110" t="s">
        <v>3</v>
      </c>
      <c r="B1835" s="110" t="s">
        <v>26</v>
      </c>
      <c r="C1835" s="147" t="s">
        <v>28</v>
      </c>
      <c r="D1835" s="174" t="s">
        <v>27</v>
      </c>
      <c r="E1835" s="6" t="s">
        <v>515</v>
      </c>
      <c r="F1835" s="8">
        <v>158.48198172162421</v>
      </c>
      <c r="G1835" s="8">
        <v>156.46262057259568</v>
      </c>
      <c r="H1835" s="8">
        <v>150.94562331461916</v>
      </c>
      <c r="I1835" s="8">
        <v>143.40926490761407</v>
      </c>
      <c r="J1835" s="8">
        <v>135.87290650060902</v>
      </c>
      <c r="K1835" s="8">
        <v>130.35590924263246</v>
      </c>
      <c r="L1835" s="8">
        <v>128.33654809360397</v>
      </c>
      <c r="M1835" s="138" t="str">
        <f t="shared" si="28"/>
        <v>Alimentation Humaine-Assiette-Pommes de terre-g éq. primaire/jour-S3</v>
      </c>
      <c r="N1835">
        <f>MATCH(M1835,'[1]Données Agriculture'!$M:$M,FALSE)</f>
        <v>170</v>
      </c>
      <c r="O1835" s="140"/>
    </row>
    <row r="1836" spans="1:26" ht="14.25" hidden="1">
      <c r="A1836" s="110" t="s">
        <v>3</v>
      </c>
      <c r="B1836" s="110" t="s">
        <v>26</v>
      </c>
      <c r="C1836" s="147" t="s">
        <v>29</v>
      </c>
      <c r="D1836" s="174" t="s">
        <v>27</v>
      </c>
      <c r="E1836" s="6" t="s">
        <v>515</v>
      </c>
      <c r="F1836" s="8">
        <v>90.871535915741546</v>
      </c>
      <c r="G1836" s="8">
        <v>90.44117356426483</v>
      </c>
      <c r="H1836" s="8">
        <v>89.265401754365627</v>
      </c>
      <c r="I1836" s="8">
        <v>87.659267592989693</v>
      </c>
      <c r="J1836" s="8">
        <v>86.053133431613787</v>
      </c>
      <c r="K1836" s="8">
        <v>84.877361621714584</v>
      </c>
      <c r="L1836" s="8">
        <v>84.446999270237868</v>
      </c>
      <c r="M1836" s="138" t="str">
        <f t="shared" si="28"/>
        <v>Alimentation Humaine-Assiette-Sucres-g éq. primaire/jour-S3</v>
      </c>
      <c r="N1836">
        <f>MATCH(M1836,'[1]Données Agriculture'!$M:$M,FALSE)</f>
        <v>175</v>
      </c>
      <c r="O1836" s="140"/>
      <c r="P1836" s="66"/>
    </row>
    <row r="1837" spans="1:26" ht="14.25" hidden="1">
      <c r="A1837" s="110" t="s">
        <v>3</v>
      </c>
      <c r="B1837" s="110" t="s">
        <v>26</v>
      </c>
      <c r="C1837" s="147" t="s">
        <v>41</v>
      </c>
      <c r="D1837" s="174" t="s">
        <v>27</v>
      </c>
      <c r="E1837" s="6" t="s">
        <v>515</v>
      </c>
      <c r="F1837" s="8">
        <v>259.61964549458969</v>
      </c>
      <c r="G1837" s="8">
        <v>255.2035833376045</v>
      </c>
      <c r="H1837" s="8">
        <v>243.13867715533883</v>
      </c>
      <c r="I1837" s="8">
        <v>226.65770881608796</v>
      </c>
      <c r="J1837" s="8">
        <v>210.17674047683713</v>
      </c>
      <c r="K1837" s="8">
        <v>198.11183429457139</v>
      </c>
      <c r="L1837" s="8">
        <v>193.69577213758623</v>
      </c>
      <c r="M1837" s="138" t="str">
        <f t="shared" si="28"/>
        <v>Alimentation Humaine-Assiette-Viande et abats-g éq. primaire/jour-S3</v>
      </c>
      <c r="N1837">
        <f>MATCH(M1837,'[1]Données Agriculture'!$M:$M,FALSE)</f>
        <v>180</v>
      </c>
      <c r="O1837" s="140"/>
    </row>
    <row r="1838" spans="1:26" ht="14.25" hidden="1">
      <c r="A1838" s="110" t="s">
        <v>3</v>
      </c>
      <c r="B1838" s="110" t="s">
        <v>17</v>
      </c>
      <c r="C1838" s="147" t="s">
        <v>16</v>
      </c>
      <c r="D1838" s="174" t="s">
        <v>14</v>
      </c>
      <c r="E1838" s="6" t="s">
        <v>515</v>
      </c>
      <c r="F1838" s="67">
        <v>0.10803947580514872</v>
      </c>
      <c r="G1838" s="67">
        <v>0.10472704842892791</v>
      </c>
      <c r="H1838" s="67">
        <v>9.5566631047167228E-2</v>
      </c>
      <c r="I1838" s="67">
        <v>8.278962519818682E-2</v>
      </c>
      <c r="J1838" s="67">
        <v>6.970714216060786E-2</v>
      </c>
      <c r="K1838" s="67">
        <v>5.9937395086751707E-2</v>
      </c>
      <c r="L1838" s="67">
        <v>5.6321130040558567E-2</v>
      </c>
      <c r="M1838" s="138" t="str">
        <f t="shared" si="28"/>
        <v>Alimentation Humaine-Gaspillage-Pertes et gaspillages-%-S3</v>
      </c>
      <c r="N1838">
        <f>MATCH(M1838,'[1]Données Agriculture'!$M:$M,FALSE)</f>
        <v>185</v>
      </c>
      <c r="O1838" s="140"/>
      <c r="P1838" s="66"/>
    </row>
    <row r="1839" spans="1:26" ht="14.25" hidden="1">
      <c r="A1839" s="110" t="s">
        <v>3</v>
      </c>
      <c r="B1839" s="110" t="s">
        <v>11</v>
      </c>
      <c r="C1839" s="147" t="s">
        <v>19</v>
      </c>
      <c r="D1839" s="174" t="s">
        <v>20</v>
      </c>
      <c r="E1839" s="6" t="s">
        <v>515</v>
      </c>
      <c r="F1839" s="8">
        <v>899.14385752248279</v>
      </c>
      <c r="G1839" s="8">
        <v>885.32759940839856</v>
      </c>
      <c r="H1839" s="8">
        <v>847.58088027023473</v>
      </c>
      <c r="I1839" s="8">
        <v>796.01790301798667</v>
      </c>
      <c r="J1839" s="8">
        <v>744.45492576573849</v>
      </c>
      <c r="K1839" s="8">
        <v>706.70820662757467</v>
      </c>
      <c r="L1839" s="8">
        <v>692.89194851349043</v>
      </c>
      <c r="M1839" s="138" t="str">
        <f t="shared" si="28"/>
        <v>Alimentation Humaine-Nutrition-Apports en calcium du lait-mg/jour-S3</v>
      </c>
      <c r="N1839">
        <f>MATCH(M1839,'[1]Données Agriculture'!$M:$M,FALSE)</f>
        <v>190</v>
      </c>
      <c r="O1839" s="140"/>
    </row>
    <row r="1840" spans="1:26" ht="14.25" hidden="1">
      <c r="A1840" s="110" t="s">
        <v>3</v>
      </c>
      <c r="B1840" s="110" t="s">
        <v>11</v>
      </c>
      <c r="C1840" s="147" t="s">
        <v>10</v>
      </c>
      <c r="D1840" s="174" t="s">
        <v>12</v>
      </c>
      <c r="E1840" s="6" t="s">
        <v>515</v>
      </c>
      <c r="F1840" s="9">
        <v>58.756503107826852</v>
      </c>
      <c r="G1840" s="9">
        <v>59.032683002876837</v>
      </c>
      <c r="H1840" s="9">
        <v>59.039375942394244</v>
      </c>
      <c r="I1840" s="9">
        <v>58.885842372605083</v>
      </c>
      <c r="J1840" s="9">
        <v>58.726496508295114</v>
      </c>
      <c r="K1840" s="9">
        <v>58.719573559327884</v>
      </c>
      <c r="L1840" s="9">
        <v>58.9844420639661</v>
      </c>
      <c r="M1840" s="138" t="str">
        <f t="shared" si="28"/>
        <v>Alimentation Humaine-Nutrition-Besoins en protéines (ANC)-g/personne.jour-S3</v>
      </c>
      <c r="N1840">
        <f>MATCH(M1840,'[1]Données Agriculture'!$M:$M,FALSE)</f>
        <v>195</v>
      </c>
      <c r="O1840" s="140"/>
    </row>
    <row r="1841" spans="1:26" ht="14.25" hidden="1">
      <c r="A1841" s="110" t="s">
        <v>3</v>
      </c>
      <c r="B1841" s="110" t="s">
        <v>11</v>
      </c>
      <c r="C1841" s="147" t="s">
        <v>23</v>
      </c>
      <c r="D1841" s="174" t="s">
        <v>180</v>
      </c>
      <c r="E1841" s="6" t="s">
        <v>515</v>
      </c>
      <c r="F1841" s="8">
        <v>1168.8273124590951</v>
      </c>
      <c r="G1841" s="8">
        <v>1185.7654467952405</v>
      </c>
      <c r="H1841" s="8">
        <v>1198.7817032612936</v>
      </c>
      <c r="I1841" s="8">
        <v>1207.4428342963222</v>
      </c>
      <c r="J1841" s="8">
        <v>1213.1276976385884</v>
      </c>
      <c r="K1841" s="8">
        <v>1217.416100142306</v>
      </c>
      <c r="L1841" s="8">
        <v>1221.6120889667138</v>
      </c>
      <c r="M1841" s="138" t="str">
        <f t="shared" si="28"/>
        <v>Alimentation Humaine-Nutrition-Besoins en protéines (kt)-kt-S3</v>
      </c>
      <c r="N1841">
        <f>MATCH(M1841,'[1]Données Agriculture'!$M:$M,FALSE)</f>
        <v>200</v>
      </c>
      <c r="O1841" s="140"/>
      <c r="P1841" s="66"/>
      <c r="Q1841" s="66"/>
      <c r="R1841" s="66"/>
      <c r="S1841" s="66"/>
      <c r="T1841" s="66"/>
      <c r="U1841" s="66"/>
      <c r="V1841" s="66"/>
      <c r="W1841" s="66"/>
      <c r="X1841" s="66"/>
      <c r="Y1841" s="66"/>
      <c r="Z1841" s="66"/>
    </row>
    <row r="1842" spans="1:26" ht="14.25" hidden="1">
      <c r="A1842" s="110" t="s">
        <v>3</v>
      </c>
      <c r="B1842" s="110" t="s">
        <v>11</v>
      </c>
      <c r="C1842" s="147" t="s">
        <v>24</v>
      </c>
      <c r="D1842" s="174" t="s">
        <v>180</v>
      </c>
      <c r="E1842" s="6" t="s">
        <v>515</v>
      </c>
      <c r="F1842" s="8">
        <v>2365.7437105812865</v>
      </c>
      <c r="G1842" s="8">
        <v>2355.3538424862563</v>
      </c>
      <c r="H1842" s="8">
        <v>2288.5732717765613</v>
      </c>
      <c r="I1842" s="8">
        <v>2183.7015600360683</v>
      </c>
      <c r="J1842" s="8">
        <v>2071.5719747247649</v>
      </c>
      <c r="K1842" s="8">
        <v>1984.8278718020647</v>
      </c>
      <c r="L1842" s="8">
        <v>1948.2412048970925</v>
      </c>
      <c r="M1842" s="138" t="str">
        <f t="shared" si="28"/>
        <v>Alimentation Humaine-Nutrition-Disponibilité alimentaire en protéines (kt)-kt-S3</v>
      </c>
      <c r="N1842">
        <f>MATCH(M1842,'[1]Données Agriculture'!$M:$M,FALSE)</f>
        <v>205</v>
      </c>
      <c r="O1842" s="140"/>
    </row>
    <row r="1843" spans="1:26" ht="14.25" hidden="1">
      <c r="A1843" s="110" t="s">
        <v>3</v>
      </c>
      <c r="B1843" s="110" t="s">
        <v>11</v>
      </c>
      <c r="C1843" s="147" t="s">
        <v>21</v>
      </c>
      <c r="D1843" s="174" t="s">
        <v>12</v>
      </c>
      <c r="E1843" s="6" t="s">
        <v>515</v>
      </c>
      <c r="F1843" s="8">
        <v>118.92503383638702</v>
      </c>
      <c r="G1843" s="8">
        <v>117.26000038109491</v>
      </c>
      <c r="H1843" s="8">
        <v>112.71104438493498</v>
      </c>
      <c r="I1843" s="8">
        <v>106.49705493348297</v>
      </c>
      <c r="J1843" s="8">
        <v>100.28306548203088</v>
      </c>
      <c r="K1843" s="8">
        <v>95.734109485870931</v>
      </c>
      <c r="L1843" s="8">
        <v>94.069076030578842</v>
      </c>
      <c r="M1843" s="138" t="str">
        <f t="shared" si="28"/>
        <v>Alimentation Humaine-Nutrition-Disponibilité en protéines-g/personne.jour-S3</v>
      </c>
      <c r="N1843">
        <f>MATCH(M1843,'[1]Données Agriculture'!$M:$M,FALSE)</f>
        <v>210</v>
      </c>
      <c r="O1843" s="140"/>
      <c r="P1843" s="66"/>
      <c r="Q1843" s="66"/>
      <c r="R1843" s="66"/>
      <c r="S1843" s="66"/>
      <c r="T1843" s="66"/>
      <c r="U1843" s="66"/>
      <c r="V1843" s="66"/>
      <c r="W1843" s="66"/>
      <c r="X1843" s="66"/>
      <c r="Y1843" s="66"/>
      <c r="Z1843" s="66"/>
    </row>
    <row r="1844" spans="1:26" ht="14.25" hidden="1">
      <c r="A1844" s="110" t="s">
        <v>3</v>
      </c>
      <c r="B1844" s="110" t="s">
        <v>11</v>
      </c>
      <c r="C1844" s="147" t="s">
        <v>7</v>
      </c>
      <c r="D1844" s="174" t="s">
        <v>619</v>
      </c>
      <c r="E1844" s="6" t="s">
        <v>515</v>
      </c>
      <c r="F1844" s="9">
        <v>25.287686263366869</v>
      </c>
      <c r="G1844" s="9">
        <v>25.229691182016293</v>
      </c>
      <c r="H1844" s="9">
        <v>25.07124567317743</v>
      </c>
      <c r="I1844" s="9">
        <v>24.854805082987987</v>
      </c>
      <c r="J1844" s="9">
        <v>24.638364492798548</v>
      </c>
      <c r="K1844" s="9">
        <v>24.479918983959681</v>
      </c>
      <c r="L1844" s="9">
        <v>24.421923902609105</v>
      </c>
      <c r="M1844" s="138" t="str">
        <f t="shared" si="28"/>
        <v>Alimentation Humaine-Nutrition-Indice de Masse Corporelle 20-59 ans-sans unité-S3</v>
      </c>
      <c r="N1844">
        <f>MATCH(M1844,'[1]Données Agriculture'!$M:$M,FALSE)</f>
        <v>215</v>
      </c>
      <c r="O1844" s="140"/>
    </row>
    <row r="1845" spans="1:26" ht="14.25" hidden="1">
      <c r="A1845" s="110" t="s">
        <v>3</v>
      </c>
      <c r="B1845" s="110" t="s">
        <v>11</v>
      </c>
      <c r="C1845" s="147" t="s">
        <v>18</v>
      </c>
      <c r="D1845" s="174" t="s">
        <v>14</v>
      </c>
      <c r="E1845" s="6" t="s">
        <v>515</v>
      </c>
      <c r="F1845" s="67">
        <v>0.37340483019517162</v>
      </c>
      <c r="G1845" s="67">
        <v>0.37417863672751162</v>
      </c>
      <c r="H1845" s="67">
        <v>0.37640926895726268</v>
      </c>
      <c r="I1845" s="67">
        <v>0.37976431930737997</v>
      </c>
      <c r="J1845" s="67">
        <v>0.38353515765489243</v>
      </c>
      <c r="K1845" s="67">
        <v>0.38660594707162704</v>
      </c>
      <c r="L1845" s="67">
        <v>0.38780418203129619</v>
      </c>
      <c r="M1845" s="138" t="str">
        <f t="shared" si="28"/>
        <v>Alimentation Humaine-Nutrition-Proportion de protéines végétales-%-S3</v>
      </c>
      <c r="N1845">
        <f>MATCH(M1845,'[1]Données Agriculture'!$M:$M,FALSE)</f>
        <v>220</v>
      </c>
      <c r="O1845" s="140"/>
      <c r="P1845" s="109"/>
    </row>
    <row r="1846" spans="1:26" ht="14.25" hidden="1">
      <c r="A1846" s="110" t="s">
        <v>3</v>
      </c>
      <c r="B1846" s="110" t="s">
        <v>11</v>
      </c>
      <c r="C1846" s="147" t="s">
        <v>22</v>
      </c>
      <c r="D1846" s="174" t="s">
        <v>12</v>
      </c>
      <c r="E1846" s="6" t="s">
        <v>515</v>
      </c>
      <c r="F1846" s="8">
        <v>74.517851770755883</v>
      </c>
      <c r="G1846" s="8">
        <v>73.383813295829327</v>
      </c>
      <c r="H1846" s="8">
        <v>70.285562564592027</v>
      </c>
      <c r="I1846" s="8">
        <v>66.053273358428157</v>
      </c>
      <c r="J1846" s="8">
        <v>61.820984152264273</v>
      </c>
      <c r="K1846" s="8">
        <v>58.722733421026973</v>
      </c>
      <c r="L1846" s="8">
        <v>57.588694946100404</v>
      </c>
      <c r="M1846" s="138" t="str">
        <f t="shared" si="28"/>
        <v>Alimentation Humaine-Nutrition-Protéines animales, g/jour-g/personne.jour-S3</v>
      </c>
      <c r="N1846">
        <f>MATCH(M1846,'[1]Données Agriculture'!$M:$M,FALSE)</f>
        <v>225</v>
      </c>
      <c r="O1846" s="140"/>
    </row>
    <row r="1847" spans="1:26" ht="14.25" hidden="1">
      <c r="A1847" s="110" t="s">
        <v>3</v>
      </c>
      <c r="B1847" s="110" t="s">
        <v>11</v>
      </c>
      <c r="C1847" s="147" t="s">
        <v>13</v>
      </c>
      <c r="D1847" s="174" t="s">
        <v>14</v>
      </c>
      <c r="E1847" s="6" t="s">
        <v>515</v>
      </c>
      <c r="F1847" s="67">
        <v>0.25512211086650116</v>
      </c>
      <c r="G1847" s="67">
        <v>0.23630855404644735</v>
      </c>
      <c r="H1847" s="67">
        <v>0.20078256341054534</v>
      </c>
      <c r="I1847" s="67">
        <v>0.1553611928041192</v>
      </c>
      <c r="J1847" s="67">
        <v>0.10970656798252043</v>
      </c>
      <c r="K1847" s="67">
        <v>7.4048374882543344E-2</v>
      </c>
      <c r="L1847" s="67">
        <v>5.6170411065182169E-2</v>
      </c>
      <c r="M1847" s="138" t="str">
        <f t="shared" si="28"/>
        <v>Alimentation Humaine-Nutrition-Surconsommation d'énergie-%-S3</v>
      </c>
      <c r="N1847">
        <f>MATCH(M1847,'[1]Données Agriculture'!$M:$M,FALSE)</f>
        <v>235</v>
      </c>
      <c r="O1847" s="140"/>
    </row>
    <row r="1848" spans="1:26" ht="14.25" hidden="1">
      <c r="A1848" s="110" t="s">
        <v>3</v>
      </c>
      <c r="B1848" s="110" t="s">
        <v>11</v>
      </c>
      <c r="C1848" s="147" t="s">
        <v>15</v>
      </c>
      <c r="D1848" s="174" t="s">
        <v>14</v>
      </c>
      <c r="E1848" s="6" t="s">
        <v>515</v>
      </c>
      <c r="F1848" s="67">
        <v>1.0240318525788035</v>
      </c>
      <c r="G1848" s="67">
        <v>0.98635729254217508</v>
      </c>
      <c r="H1848" s="67">
        <v>0.90908258405219478</v>
      </c>
      <c r="I1848" s="67">
        <v>0.80853411690392352</v>
      </c>
      <c r="J1848" s="67">
        <v>0.70762894850820701</v>
      </c>
      <c r="K1848" s="67">
        <v>0.63036111611309731</v>
      </c>
      <c r="L1848" s="67">
        <v>0.5948116611591403</v>
      </c>
      <c r="M1848" s="138" t="str">
        <f t="shared" si="28"/>
        <v>Alimentation Humaine-Nutrition-Surconsommation de protéines-%-S3</v>
      </c>
      <c r="N1848">
        <f>MATCH(M1848,'[1]Données Agriculture'!$M:$M,FALSE)</f>
        <v>230</v>
      </c>
      <c r="O1848" s="140"/>
    </row>
    <row r="1849" spans="1:26" ht="14.25" hidden="1">
      <c r="A1849" s="110" t="s">
        <v>3</v>
      </c>
      <c r="B1849" s="110" t="s">
        <v>4</v>
      </c>
      <c r="C1849" s="147" t="s">
        <v>8</v>
      </c>
      <c r="D1849" s="174" t="s">
        <v>9</v>
      </c>
      <c r="E1849" s="6" t="s">
        <v>515</v>
      </c>
      <c r="F1849" s="9">
        <v>74.298465896458566</v>
      </c>
      <c r="G1849" s="9">
        <v>74.696959512548375</v>
      </c>
      <c r="H1849" s="9">
        <v>74.795332446346762</v>
      </c>
      <c r="I1849" s="9">
        <v>74.714344884894174</v>
      </c>
      <c r="J1849" s="9">
        <v>74.625645548938351</v>
      </c>
      <c r="K1849" s="9">
        <v>74.706163945203969</v>
      </c>
      <c r="L1849" s="9">
        <v>75.090380145155223</v>
      </c>
      <c r="M1849" s="138" t="str">
        <f t="shared" si="28"/>
        <v>Alimentation Humaine-Population-Masse moyenne 20-59 ans-kg-S3</v>
      </c>
      <c r="N1849">
        <f>MATCH(M1849,'[1]Données Agriculture'!$M:$M,FALSE)</f>
        <v>240</v>
      </c>
      <c r="O1849" s="140"/>
    </row>
    <row r="1850" spans="1:26" ht="14.25" hidden="1">
      <c r="A1850" s="110" t="s">
        <v>3</v>
      </c>
      <c r="B1850" s="110" t="s">
        <v>4</v>
      </c>
      <c r="C1850" s="147" t="s">
        <v>4</v>
      </c>
      <c r="D1850" s="174" t="s">
        <v>5</v>
      </c>
      <c r="E1850" s="6" t="s">
        <v>515</v>
      </c>
      <c r="F1850" s="8">
        <v>65123</v>
      </c>
      <c r="G1850" s="8">
        <v>65745</v>
      </c>
      <c r="H1850" s="8">
        <v>66301</v>
      </c>
      <c r="I1850" s="8">
        <v>66680</v>
      </c>
      <c r="J1850" s="8">
        <v>66861</v>
      </c>
      <c r="K1850" s="8">
        <v>66864</v>
      </c>
      <c r="L1850" s="8">
        <v>66733</v>
      </c>
      <c r="M1850" s="138" t="str">
        <f t="shared" si="28"/>
        <v>Alimentation Humaine-Population-Population-Milliers de personnes-S3</v>
      </c>
      <c r="N1850">
        <f>MATCH(M1850,'[1]Données Agriculture'!$M:$M,FALSE)</f>
        <v>245</v>
      </c>
      <c r="O1850" s="140"/>
      <c r="P1850" s="109"/>
      <c r="Q1850" s="109"/>
      <c r="R1850" s="109"/>
      <c r="S1850" s="109"/>
      <c r="T1850" s="109"/>
      <c r="U1850" s="109"/>
      <c r="V1850" s="109"/>
      <c r="W1850" s="109"/>
      <c r="X1850" s="109"/>
      <c r="Y1850" s="109"/>
      <c r="Z1850" s="109"/>
    </row>
    <row r="1851" spans="1:26" ht="14.25" hidden="1">
      <c r="A1851" s="110" t="s">
        <v>3</v>
      </c>
      <c r="B1851" s="110" t="s">
        <v>4</v>
      </c>
      <c r="C1851" s="147" t="s">
        <v>6</v>
      </c>
      <c r="D1851" s="174" t="s">
        <v>608</v>
      </c>
      <c r="E1851" s="6" t="s">
        <v>515</v>
      </c>
      <c r="F1851" s="8">
        <v>171.40969255340684</v>
      </c>
      <c r="G1851" s="8">
        <v>172.06617119649121</v>
      </c>
      <c r="H1851" s="8">
        <v>172.72264983957558</v>
      </c>
      <c r="I1851" s="8">
        <v>173.37912848265998</v>
      </c>
      <c r="J1851" s="8">
        <v>174.03560712574438</v>
      </c>
      <c r="K1851" s="8">
        <v>174.69208576882878</v>
      </c>
      <c r="L1851" s="8">
        <v>175.34856441191312</v>
      </c>
      <c r="M1851" s="138" t="str">
        <f t="shared" si="28"/>
        <v>Alimentation Humaine-Population-Taille moyenne 20-59 ans, cm-cm-S3</v>
      </c>
      <c r="N1851">
        <f>MATCH(M1851,'[1]Données Agriculture'!$M:$M,FALSE)</f>
        <v>250</v>
      </c>
      <c r="O1851" s="140"/>
    </row>
    <row r="1852" spans="1:26" ht="14.25" hidden="1">
      <c r="A1852" s="110" t="s">
        <v>336</v>
      </c>
      <c r="B1852" s="110" t="s">
        <v>349</v>
      </c>
      <c r="C1852" s="147" t="s">
        <v>360</v>
      </c>
      <c r="D1852" s="175" t="s">
        <v>180</v>
      </c>
      <c r="E1852" s="6" t="s">
        <v>515</v>
      </c>
      <c r="F1852" s="36">
        <v>0.126</v>
      </c>
      <c r="G1852" s="36">
        <v>26.293418043963307</v>
      </c>
      <c r="H1852" s="36">
        <v>97.784133642965713</v>
      </c>
      <c r="I1852" s="36">
        <v>195.44226728593139</v>
      </c>
      <c r="J1852" s="36">
        <v>293.1004009288971</v>
      </c>
      <c r="K1852" s="36">
        <v>364.5911165278996</v>
      </c>
      <c r="L1852" s="36">
        <v>390.75853457186292</v>
      </c>
      <c r="M1852" s="138" t="str">
        <f t="shared" si="28"/>
        <v>Bilan alimentation animale-Emplois-(Autoconsommation protéines alternatives)-kt-S3</v>
      </c>
      <c r="N1852">
        <f>MATCH(M1852,'[1]Données Agriculture'!$M:$M,FALSE)</f>
        <v>255</v>
      </c>
      <c r="O1852" s="140"/>
      <c r="P1852" s="109"/>
    </row>
    <row r="1853" spans="1:26" ht="14.25" hidden="1">
      <c r="A1853" s="110" t="s">
        <v>336</v>
      </c>
      <c r="B1853" s="110" t="s">
        <v>349</v>
      </c>
      <c r="C1853" s="147" t="s">
        <v>359</v>
      </c>
      <c r="D1853" s="175" t="s">
        <v>180</v>
      </c>
      <c r="E1853" s="6" t="s">
        <v>515</v>
      </c>
      <c r="F1853" s="36">
        <v>-575.01782561218977</v>
      </c>
      <c r="G1853" s="36">
        <v>-569.18595354446677</v>
      </c>
      <c r="H1853" s="36">
        <v>-550.06055458383128</v>
      </c>
      <c r="I1853" s="36">
        <v>-523.3647086533008</v>
      </c>
      <c r="J1853" s="36">
        <v>-496.7281912749898</v>
      </c>
      <c r="K1853" s="36">
        <v>-477.29454569181723</v>
      </c>
      <c r="L1853" s="36">
        <v>-470.63541229970923</v>
      </c>
      <c r="M1853" s="138" t="str">
        <f t="shared" si="28"/>
        <v>Bilan alimentation animale-Emplois-(Pertes process de conversion matières brutes / concentrés)-kt-S3</v>
      </c>
      <c r="N1853">
        <f>MATCH(M1853,'[1]Données Agriculture'!$M:$M,FALSE)</f>
        <v>260</v>
      </c>
      <c r="O1853" s="140"/>
    </row>
    <row r="1854" spans="1:26" ht="14.25" hidden="1">
      <c r="A1854" s="110" t="s">
        <v>336</v>
      </c>
      <c r="B1854" s="110" t="s">
        <v>349</v>
      </c>
      <c r="C1854" s="147" t="s">
        <v>357</v>
      </c>
      <c r="D1854" s="175" t="s">
        <v>180</v>
      </c>
      <c r="E1854" s="6" t="s">
        <v>515</v>
      </c>
      <c r="F1854" s="36">
        <v>94.8</v>
      </c>
      <c r="G1854" s="36">
        <v>100.72881719870337</v>
      </c>
      <c r="H1854" s="36">
        <v>117.34124186830302</v>
      </c>
      <c r="I1854" s="36">
        <v>141.01517794216443</v>
      </c>
      <c r="J1854" s="36">
        <v>165.82180822158418</v>
      </c>
      <c r="K1854" s="36">
        <v>184.69962130230061</v>
      </c>
      <c r="L1854" s="36">
        <v>191.76113270656236</v>
      </c>
      <c r="M1854" s="138" t="str">
        <f t="shared" si="28"/>
        <v>Bilan alimentation animale-Emplois-Concentrés poissons-kt-S3</v>
      </c>
      <c r="N1854">
        <f>MATCH(M1854,'[1]Données Agriculture'!$M:$M,FALSE)</f>
        <v>265</v>
      </c>
      <c r="O1854" s="140"/>
      <c r="P1854" s="109"/>
    </row>
    <row r="1855" spans="1:26" ht="14.25" hidden="1">
      <c r="A1855" s="110" t="s">
        <v>336</v>
      </c>
      <c r="B1855" s="110" t="s">
        <v>349</v>
      </c>
      <c r="C1855" s="147" t="s">
        <v>355</v>
      </c>
      <c r="D1855" s="175" t="s">
        <v>180</v>
      </c>
      <c r="E1855" s="6" t="s">
        <v>515</v>
      </c>
      <c r="F1855" s="36">
        <v>7369.7062850899165</v>
      </c>
      <c r="G1855" s="36">
        <v>7222.4289960615079</v>
      </c>
      <c r="H1855" s="36">
        <v>6705.7645765968582</v>
      </c>
      <c r="I1855" s="36">
        <v>5965.4829799803147</v>
      </c>
      <c r="J1855" s="36">
        <v>5213.927706009581</v>
      </c>
      <c r="K1855" s="36">
        <v>4668.8599487900383</v>
      </c>
      <c r="L1855" s="36">
        <v>4490.6500887536895</v>
      </c>
      <c r="M1855" s="138" t="str">
        <f t="shared" si="28"/>
        <v>Bilan alimentation animale-Emplois-Concentrés porcs-kt-S3</v>
      </c>
      <c r="N1855">
        <f>MATCH(M1855,'[1]Données Agriculture'!$M:$M,FALSE)</f>
        <v>270</v>
      </c>
      <c r="O1855" s="140"/>
    </row>
    <row r="1856" spans="1:26" ht="14.25" hidden="1">
      <c r="A1856" s="110" t="s">
        <v>336</v>
      </c>
      <c r="B1856" s="110" t="s">
        <v>349</v>
      </c>
      <c r="C1856" s="147" t="s">
        <v>354</v>
      </c>
      <c r="D1856" s="175" t="s">
        <v>180</v>
      </c>
      <c r="E1856" s="6" t="s">
        <v>515</v>
      </c>
      <c r="F1856" s="36">
        <v>14933.835864509167</v>
      </c>
      <c r="G1856" s="36">
        <v>14676.54195898429</v>
      </c>
      <c r="H1856" s="36">
        <v>13978.61180772847</v>
      </c>
      <c r="I1856" s="36">
        <v>13037.074973375971</v>
      </c>
      <c r="J1856" s="36">
        <v>12109.225361451669</v>
      </c>
      <c r="K1856" s="36">
        <v>11438.669655052245</v>
      </c>
      <c r="L1856" s="36">
        <v>11195.062971955564</v>
      </c>
      <c r="M1856" s="138" t="str">
        <f t="shared" si="28"/>
        <v>Bilan alimentation animale-Emplois-Concentrés pour ruminants-kt-S3</v>
      </c>
      <c r="N1856">
        <f>MATCH(M1856,'[1]Données Agriculture'!$M:$M,FALSE)</f>
        <v>275</v>
      </c>
      <c r="O1856" s="140"/>
    </row>
    <row r="1857" spans="1:26" ht="14.25" hidden="1">
      <c r="A1857" s="110" t="s">
        <v>336</v>
      </c>
      <c r="B1857" s="110" t="s">
        <v>349</v>
      </c>
      <c r="C1857" s="147" t="s">
        <v>356</v>
      </c>
      <c r="D1857" s="175" t="s">
        <v>180</v>
      </c>
      <c r="E1857" s="6" t="s">
        <v>515</v>
      </c>
      <c r="F1857" s="36">
        <v>7480.8393172400947</v>
      </c>
      <c r="G1857" s="36">
        <v>7579.5882995476468</v>
      </c>
      <c r="H1857" s="36">
        <v>7799.1380458205449</v>
      </c>
      <c r="I1857" s="36">
        <v>8065.0121915096051</v>
      </c>
      <c r="J1857" s="36">
        <v>8299.117327257205</v>
      </c>
      <c r="K1857" s="36">
        <v>8455.5253634611418</v>
      </c>
      <c r="L1857" s="36">
        <v>8523.8475758206769</v>
      </c>
      <c r="M1857" s="138" t="str">
        <f t="shared" si="28"/>
        <v>Bilan alimentation animale-Emplois-Concentrés volailles-kt-S3</v>
      </c>
      <c r="N1857">
        <f>MATCH(M1857,'[1]Données Agriculture'!$M:$M,FALSE)</f>
        <v>280</v>
      </c>
      <c r="O1857" s="140"/>
      <c r="P1857" s="109"/>
      <c r="Q1857" s="109"/>
      <c r="R1857" s="109"/>
      <c r="S1857" s="109"/>
      <c r="T1857" s="109"/>
      <c r="U1857" s="109"/>
      <c r="V1857" s="109"/>
      <c r="W1857" s="109"/>
      <c r="X1857" s="109"/>
      <c r="Y1857" s="109"/>
      <c r="Z1857" s="109"/>
    </row>
    <row r="1858" spans="1:26" ht="14.25" hidden="1">
      <c r="A1858" s="110" t="s">
        <v>336</v>
      </c>
      <c r="B1858" s="110" t="s">
        <v>349</v>
      </c>
      <c r="C1858" s="151" t="s">
        <v>616</v>
      </c>
      <c r="D1858" s="175" t="s">
        <v>342</v>
      </c>
      <c r="E1858" s="6" t="s">
        <v>515</v>
      </c>
      <c r="F1858" s="36">
        <v>121801.33293632996</v>
      </c>
      <c r="G1858" s="36">
        <v>123898.75505111314</v>
      </c>
      <c r="H1858" s="36">
        <v>129181.63272819365</v>
      </c>
      <c r="I1858" s="36">
        <v>135653.41534762489</v>
      </c>
      <c r="J1858" s="36">
        <v>141300.60467488851</v>
      </c>
      <c r="K1858" s="36">
        <v>144929.26299812825</v>
      </c>
      <c r="L1858" s="36">
        <v>146184.66175696003</v>
      </c>
      <c r="M1858" s="138" t="str">
        <f t="shared" ref="M1858:M1921" si="29">A1858&amp;"-"&amp;B1858&amp;"-"&amp;C1858&amp;"-"&amp;D1858&amp;"-"&amp;E1858</f>
        <v>Bilan alimentation animale-Emplois-Emplois totaux-kt MS-S3</v>
      </c>
      <c r="N1858">
        <f>MATCH(M1858,'[1]Données Agriculture'!$M:$M,FALSE)</f>
        <v>285</v>
      </c>
      <c r="O1858" s="140"/>
    </row>
    <row r="1859" spans="1:26" ht="14.25" hidden="1">
      <c r="A1859" s="110" t="s">
        <v>336</v>
      </c>
      <c r="B1859" s="110" t="s">
        <v>349</v>
      </c>
      <c r="C1859" s="147" t="s">
        <v>352</v>
      </c>
      <c r="D1859" s="175" t="s">
        <v>342</v>
      </c>
      <c r="E1859" s="6" t="s">
        <v>515</v>
      </c>
      <c r="F1859" s="36">
        <v>1214.3909718391901</v>
      </c>
      <c r="G1859" s="36">
        <v>1873.8414697647636</v>
      </c>
      <c r="H1859" s="36">
        <v>4357.5170492798934</v>
      </c>
      <c r="I1859" s="36">
        <v>9147.9146512846237</v>
      </c>
      <c r="J1859" s="36">
        <v>15143.12326495124</v>
      </c>
      <c r="K1859" s="36">
        <v>20114.855287438109</v>
      </c>
      <c r="L1859" s="36">
        <v>22033.035912787778</v>
      </c>
      <c r="M1859" s="138" t="str">
        <f t="shared" si="29"/>
        <v>Bilan alimentation animale-Emplois-Herbe et fourrages méthanisés-kt MS-S3</v>
      </c>
      <c r="N1859">
        <f>MATCH(M1859,'[1]Données Agriculture'!$M:$M,FALSE)</f>
        <v>290</v>
      </c>
      <c r="O1859" s="140"/>
      <c r="P1859" s="109"/>
      <c r="Q1859" s="109"/>
      <c r="R1859" s="109"/>
      <c r="S1859" s="109"/>
      <c r="T1859" s="109"/>
      <c r="U1859" s="109"/>
      <c r="V1859" s="109"/>
      <c r="W1859" s="109"/>
      <c r="X1859" s="109"/>
      <c r="Y1859" s="109"/>
      <c r="Z1859" s="109"/>
    </row>
    <row r="1860" spans="1:26" ht="14.25" hidden="1">
      <c r="A1860" s="110" t="s">
        <v>336</v>
      </c>
      <c r="B1860" s="110" t="s">
        <v>349</v>
      </c>
      <c r="C1860" s="147" t="s">
        <v>350</v>
      </c>
      <c r="D1860" s="175" t="s">
        <v>342</v>
      </c>
      <c r="E1860" s="6" t="s">
        <v>515</v>
      </c>
      <c r="F1860" s="36">
        <v>29233.260204932471</v>
      </c>
      <c r="G1860" s="36">
        <v>28725.165382358282</v>
      </c>
      <c r="H1860" s="36">
        <v>27345.682803158372</v>
      </c>
      <c r="I1860" s="36">
        <v>25481.760292673065</v>
      </c>
      <c r="J1860" s="36">
        <v>23641.49267347655</v>
      </c>
      <c r="K1860" s="36">
        <v>22309.319876854221</v>
      </c>
      <c r="L1860" s="36">
        <v>21824.879945568828</v>
      </c>
      <c r="M1860" s="138" t="str">
        <f t="shared" si="29"/>
        <v>Bilan alimentation animale-Emplois-Ruminants - herbe et fourrages-kt MS-S3</v>
      </c>
      <c r="N1860">
        <f>MATCH(M1860,'[1]Données Agriculture'!$M:$M,FALSE)</f>
        <v>295</v>
      </c>
      <c r="O1860" s="140"/>
    </row>
    <row r="1861" spans="1:26" ht="14.25" hidden="1">
      <c r="A1861" s="110" t="s">
        <v>336</v>
      </c>
      <c r="B1861" s="110" t="s">
        <v>349</v>
      </c>
      <c r="C1861" s="147" t="s">
        <v>351</v>
      </c>
      <c r="D1861" s="175" t="s">
        <v>342</v>
      </c>
      <c r="E1861" s="6" t="s">
        <v>515</v>
      </c>
      <c r="F1861" s="36">
        <v>34881.414234144526</v>
      </c>
      <c r="G1861" s="36">
        <v>34417.171966314185</v>
      </c>
      <c r="H1861" s="36">
        <v>33140.225257149126</v>
      </c>
      <c r="I1861" s="36">
        <v>31375.50445328448</v>
      </c>
      <c r="J1861" s="36">
        <v>29587.251822550596</v>
      </c>
      <c r="K1861" s="36">
        <v>28263.241459647044</v>
      </c>
      <c r="L1861" s="36">
        <v>27775.467364947475</v>
      </c>
      <c r="M1861" s="138" t="str">
        <f t="shared" si="29"/>
        <v>Bilan alimentation animale-Emplois-Ruminants - herbe pâturée-kt MS-S3</v>
      </c>
      <c r="N1861">
        <f>MATCH(M1861,'[1]Données Agriculture'!$M:$M,FALSE)</f>
        <v>300</v>
      </c>
      <c r="O1861" s="140"/>
      <c r="P1861" s="66"/>
    </row>
    <row r="1862" spans="1:26" ht="14.25" hidden="1">
      <c r="A1862" s="110" t="s">
        <v>336</v>
      </c>
      <c r="B1862" s="110" t="s">
        <v>349</v>
      </c>
      <c r="C1862" s="147" t="s">
        <v>358</v>
      </c>
      <c r="D1862" s="175" t="s">
        <v>180</v>
      </c>
      <c r="E1862" s="6" t="s">
        <v>515</v>
      </c>
      <c r="F1862" s="36">
        <v>0.46500000000000002</v>
      </c>
      <c r="G1862" s="36">
        <v>83.142292516128663</v>
      </c>
      <c r="H1862" s="36">
        <v>309.0208563024263</v>
      </c>
      <c r="I1862" s="36">
        <v>617.57671260485256</v>
      </c>
      <c r="J1862" s="36">
        <v>926.13256890727894</v>
      </c>
      <c r="K1862" s="36">
        <v>1152.0111326935771</v>
      </c>
      <c r="L1862" s="36">
        <v>1234.6884252097057</v>
      </c>
      <c r="M1862" s="138" t="str">
        <f t="shared" si="29"/>
        <v>Bilan alimentation animale-Emplois-Substrats pour insectes, viande de synthèse et autres protéines alternatives-kt-S3</v>
      </c>
      <c r="N1862">
        <f>MATCH(M1862,'[1]Données Agriculture'!$M:$M,FALSE)</f>
        <v>305</v>
      </c>
      <c r="O1862" s="140"/>
    </row>
    <row r="1863" spans="1:26" ht="14.25" hidden="1">
      <c r="A1863" s="110" t="s">
        <v>336</v>
      </c>
      <c r="B1863" s="110" t="s">
        <v>349</v>
      </c>
      <c r="C1863" s="147" t="s">
        <v>353</v>
      </c>
      <c r="D1863" s="175" t="s">
        <v>342</v>
      </c>
      <c r="E1863" s="6" t="s">
        <v>515</v>
      </c>
      <c r="F1863" s="36">
        <v>27167.512884186766</v>
      </c>
      <c r="G1863" s="36">
        <v>29763.038403868133</v>
      </c>
      <c r="H1863" s="36">
        <v>35880.607511230526</v>
      </c>
      <c r="I1863" s="36">
        <v>42149.9963563372</v>
      </c>
      <c r="J1863" s="36">
        <v>46418.1399324089</v>
      </c>
      <c r="K1863" s="36">
        <v>48454.784082053447</v>
      </c>
      <c r="L1863" s="36">
        <v>48995.145216937628</v>
      </c>
      <c r="M1863" s="138" t="str">
        <f t="shared" si="29"/>
        <v>Bilan alimentation animale-Emplois-Surplus herbe-kt MS-S3</v>
      </c>
      <c r="N1863">
        <f>MATCH(M1863,'[1]Données Agriculture'!$M:$M,FALSE)</f>
        <v>310</v>
      </c>
      <c r="O1863" s="140"/>
      <c r="P1863" s="66"/>
    </row>
    <row r="1864" spans="1:26" ht="14.25" hidden="1">
      <c r="A1864" s="110" t="s">
        <v>336</v>
      </c>
      <c r="B1864" s="110" t="s">
        <v>335</v>
      </c>
      <c r="C1864" s="147" t="s">
        <v>339</v>
      </c>
      <c r="D1864" s="175" t="s">
        <v>180</v>
      </c>
      <c r="E1864" s="6" t="s">
        <v>515</v>
      </c>
      <c r="F1864" s="36">
        <v>-4677.2989754694909</v>
      </c>
      <c r="G1864" s="36">
        <v>-4750.0751803127778</v>
      </c>
      <c r="H1864" s="36">
        <v>-4735.5036952324681</v>
      </c>
      <c r="I1864" s="36">
        <v>-4652.6805715742303</v>
      </c>
      <c r="J1864" s="36">
        <v>-4541.4974032919044</v>
      </c>
      <c r="K1864" s="36">
        <v>-4448.3689883393199</v>
      </c>
      <c r="L1864" s="36">
        <v>-4416.3535109316117</v>
      </c>
      <c r="M1864" s="138" t="str">
        <f t="shared" si="29"/>
        <v>Bilan alimentation animale-Ressources-Autres concentrés-kt-S3</v>
      </c>
      <c r="N1864">
        <f>MATCH(M1864,'[1]Données Agriculture'!$M:$M,FALSE)</f>
        <v>315</v>
      </c>
      <c r="O1864" s="140"/>
    </row>
    <row r="1865" spans="1:26" ht="14.25" hidden="1">
      <c r="A1865" s="110" t="s">
        <v>336</v>
      </c>
      <c r="B1865" s="110" t="s">
        <v>335</v>
      </c>
      <c r="C1865" s="147" t="s">
        <v>338</v>
      </c>
      <c r="D1865" s="175" t="s">
        <v>180</v>
      </c>
      <c r="E1865" s="6" t="s">
        <v>515</v>
      </c>
      <c r="F1865" s="36">
        <v>-4165.7794041581092</v>
      </c>
      <c r="G1865" s="36">
        <v>-4268.8313894093353</v>
      </c>
      <c r="H1865" s="36">
        <v>-4359.8750045142478</v>
      </c>
      <c r="I1865" s="36">
        <v>-4423.3897983275019</v>
      </c>
      <c r="J1865" s="36">
        <v>-4454.1141507370912</v>
      </c>
      <c r="K1865" s="36">
        <v>-4460.6020457464892</v>
      </c>
      <c r="L1865" s="36">
        <v>-4464.047046343595</v>
      </c>
      <c r="M1865" s="138" t="str">
        <f t="shared" si="29"/>
        <v>Bilan alimentation animale-Ressources-Autres tourteaux et graines oléoprotéagineux-kt-S3</v>
      </c>
      <c r="N1865">
        <f>MATCH(M1865,'[1]Données Agriculture'!$M:$M,FALSE)</f>
        <v>320</v>
      </c>
      <c r="O1865" s="140"/>
    </row>
    <row r="1866" spans="1:26" ht="14.25" hidden="1">
      <c r="A1866" s="110" t="s">
        <v>336</v>
      </c>
      <c r="B1866" s="110" t="s">
        <v>335</v>
      </c>
      <c r="C1866" s="147" t="s">
        <v>341</v>
      </c>
      <c r="D1866" s="175" t="s">
        <v>342</v>
      </c>
      <c r="E1866" s="6" t="s">
        <v>515</v>
      </c>
      <c r="F1866" s="36">
        <v>0</v>
      </c>
      <c r="G1866" s="36">
        <v>-11.661171831428188</v>
      </c>
      <c r="H1866" s="36">
        <v>-54.450730566550007</v>
      </c>
      <c r="I1866" s="36">
        <v>-94.991427835752262</v>
      </c>
      <c r="J1866" s="36">
        <v>-112.73509583646948</v>
      </c>
      <c r="K1866" s="36">
        <v>-126.89690539015042</v>
      </c>
      <c r="L1866" s="36">
        <v>-143.86843600122867</v>
      </c>
      <c r="M1866" s="138" t="str">
        <f t="shared" si="29"/>
        <v>Bilan alimentation animale-Ressources-Biodéchets (matière sèche)  pour insectes et protéines alternatives-kt MS-S3</v>
      </c>
      <c r="N1866">
        <f>MATCH(M1866,'[1]Données Agriculture'!$M:$M,FALSE)</f>
        <v>324</v>
      </c>
      <c r="O1866" s="140"/>
      <c r="P1866" s="66"/>
      <c r="Q1866" s="66"/>
      <c r="R1866" s="66"/>
      <c r="S1866" s="66"/>
      <c r="T1866" s="66"/>
      <c r="U1866" s="66"/>
      <c r="V1866" s="66"/>
      <c r="W1866" s="66"/>
      <c r="X1866" s="66"/>
      <c r="Y1866" s="66"/>
      <c r="Z1866" s="66"/>
    </row>
    <row r="1867" spans="1:26" ht="14.25" hidden="1">
      <c r="A1867" s="110" t="s">
        <v>336</v>
      </c>
      <c r="B1867" s="110" t="s">
        <v>335</v>
      </c>
      <c r="C1867" s="147" t="s">
        <v>25</v>
      </c>
      <c r="D1867" s="175" t="s">
        <v>180</v>
      </c>
      <c r="E1867" s="6" t="s">
        <v>515</v>
      </c>
      <c r="F1867" s="36">
        <v>-18186.735287107069</v>
      </c>
      <c r="G1867" s="36">
        <v>-18263.099190216984</v>
      </c>
      <c r="H1867" s="36">
        <v>-17644.332606011441</v>
      </c>
      <c r="I1867" s="36">
        <v>-16580.461106567342</v>
      </c>
      <c r="J1867" s="36">
        <v>-15447.017999149699</v>
      </c>
      <c r="K1867" s="36">
        <v>-14601.63930838936</v>
      </c>
      <c r="L1867" s="36">
        <v>-14304.45346677572</v>
      </c>
      <c r="M1867" s="138" t="str">
        <f t="shared" si="29"/>
        <v>Bilan alimentation animale-Ressources-Céréales-kt-S3</v>
      </c>
      <c r="N1867">
        <f>MATCH(M1867,'[1]Données Agriculture'!$M:$M,FALSE)</f>
        <v>330</v>
      </c>
      <c r="O1867" s="140"/>
    </row>
    <row r="1868" spans="1:26" ht="14.25" hidden="1">
      <c r="A1868" s="110" t="s">
        <v>336</v>
      </c>
      <c r="B1868" s="110" t="s">
        <v>335</v>
      </c>
      <c r="C1868" s="147" t="s">
        <v>340</v>
      </c>
      <c r="D1868" s="175" t="s">
        <v>180</v>
      </c>
      <c r="E1868" s="6" t="s">
        <v>515</v>
      </c>
      <c r="F1868" s="36">
        <v>0</v>
      </c>
      <c r="G1868" s="36">
        <v>-26.731245474455683</v>
      </c>
      <c r="H1868" s="36">
        <v>-95.610382718502208</v>
      </c>
      <c r="I1868" s="36">
        <v>-181.52722602115918</v>
      </c>
      <c r="J1868" s="36">
        <v>-258.93545836766731</v>
      </c>
      <c r="K1868" s="36">
        <v>-310.5544455915113</v>
      </c>
      <c r="L1868" s="36">
        <v>-328.4226093408945</v>
      </c>
      <c r="M1868" s="138" t="str">
        <f t="shared" si="29"/>
        <v>Bilan alimentation animale-Ressources-Cultures associées-kt-S3</v>
      </c>
      <c r="N1868">
        <f>MATCH(M1868,'[1]Données Agriculture'!$M:$M,FALSE)</f>
        <v>335</v>
      </c>
      <c r="O1868" s="140"/>
      <c r="P1868" s="66"/>
      <c r="Q1868" s="66"/>
      <c r="R1868" s="66"/>
      <c r="S1868" s="66"/>
      <c r="T1868" s="66"/>
      <c r="U1868" s="66"/>
      <c r="V1868" s="66"/>
      <c r="W1868" s="66"/>
      <c r="X1868" s="66"/>
      <c r="Y1868" s="66"/>
      <c r="Z1868" s="66"/>
    </row>
    <row r="1869" spans="1:26" ht="14.25" hidden="1">
      <c r="A1869" s="110" t="s">
        <v>336</v>
      </c>
      <c r="B1869" s="110" t="s">
        <v>335</v>
      </c>
      <c r="C1869" s="147" t="s">
        <v>348</v>
      </c>
      <c r="D1869" s="175" t="s">
        <v>342</v>
      </c>
      <c r="E1869" s="6" t="s">
        <v>515</v>
      </c>
      <c r="F1869" s="36">
        <v>0</v>
      </c>
      <c r="G1869" s="36">
        <v>0</v>
      </c>
      <c r="H1869" s="36">
        <v>0</v>
      </c>
      <c r="I1869" s="36">
        <v>0</v>
      </c>
      <c r="J1869" s="36">
        <v>0</v>
      </c>
      <c r="K1869" s="36">
        <v>0</v>
      </c>
      <c r="L1869" s="36">
        <v>0</v>
      </c>
      <c r="M1869" s="138" t="str">
        <f t="shared" si="29"/>
        <v>Bilan alimentation animale-Ressources-Déficit hebe-kt MS-S3</v>
      </c>
      <c r="N1869">
        <f>MATCH(M1869,'[1]Données Agriculture'!$M:$M,FALSE)</f>
        <v>339</v>
      </c>
      <c r="O1869" s="140"/>
    </row>
    <row r="1870" spans="1:26" ht="14.25" hidden="1">
      <c r="A1870" s="110" t="s">
        <v>336</v>
      </c>
      <c r="B1870" s="110" t="s">
        <v>335</v>
      </c>
      <c r="C1870" s="147" t="s">
        <v>343</v>
      </c>
      <c r="D1870" s="175" t="s">
        <v>180</v>
      </c>
      <c r="E1870" s="6" t="s">
        <v>515</v>
      </c>
      <c r="F1870" s="36">
        <v>-0.315</v>
      </c>
      <c r="G1870" s="36">
        <v>-73.913500873509804</v>
      </c>
      <c r="H1870" s="36">
        <v>-274.98834462084102</v>
      </c>
      <c r="I1870" s="36">
        <v>-549.66168924168198</v>
      </c>
      <c r="J1870" s="36">
        <v>-824.33503386252301</v>
      </c>
      <c r="K1870" s="36">
        <v>-1025.4098776098547</v>
      </c>
      <c r="L1870" s="36">
        <v>-1099.0083784833644</v>
      </c>
      <c r="M1870" s="138" t="str">
        <f t="shared" si="29"/>
        <v>Bilan alimentation animale-Ressources-Fourniture de protéines alternatives (insectes pour aquaculture, etc.)-kt-S3</v>
      </c>
      <c r="N1870">
        <f>MATCH(M1870,'[1]Données Agriculture'!$M:$M,FALSE)</f>
        <v>345</v>
      </c>
      <c r="O1870" s="140"/>
      <c r="P1870" s="109"/>
    </row>
    <row r="1871" spans="1:26" ht="14.25" hidden="1">
      <c r="A1871" s="110" t="s">
        <v>336</v>
      </c>
      <c r="B1871" s="110" t="s">
        <v>335</v>
      </c>
      <c r="C1871" s="147" t="s">
        <v>305</v>
      </c>
      <c r="D1871" s="175" t="s">
        <v>342</v>
      </c>
      <c r="E1871" s="6" t="s">
        <v>515</v>
      </c>
      <c r="F1871" s="36">
        <v>-5743.5155842389486</v>
      </c>
      <c r="G1871" s="36">
        <v>-7959.3599834936003</v>
      </c>
      <c r="H1871" s="36">
        <v>-13780.096749289323</v>
      </c>
      <c r="I1871" s="36">
        <v>-21179.938736607182</v>
      </c>
      <c r="J1871" s="36">
        <v>-27943.041546192504</v>
      </c>
      <c r="K1871" s="36">
        <v>-32490.299956523191</v>
      </c>
      <c r="L1871" s="36">
        <v>-34069.405178045316</v>
      </c>
      <c r="M1871" s="138" t="str">
        <f t="shared" si="29"/>
        <v>Bilan alimentation animale-Ressources-Production de cultures intermédiaires-kt MS-S3</v>
      </c>
      <c r="N1871">
        <f>MATCH(M1871,'[1]Données Agriculture'!$M:$M,FALSE)</f>
        <v>349</v>
      </c>
      <c r="O1871" s="140"/>
    </row>
    <row r="1872" spans="1:26" ht="14.25" hidden="1">
      <c r="A1872" s="110" t="s">
        <v>336</v>
      </c>
      <c r="B1872" s="110" t="s">
        <v>335</v>
      </c>
      <c r="C1872" s="147" t="s">
        <v>347</v>
      </c>
      <c r="D1872" s="175" t="s">
        <v>342</v>
      </c>
      <c r="E1872" s="6" t="s">
        <v>515</v>
      </c>
      <c r="F1872" s="36">
        <v>-25768.536766395628</v>
      </c>
      <c r="G1872" s="36">
        <v>-25333.841020406115</v>
      </c>
      <c r="H1872" s="36">
        <v>-24138.08131991011</v>
      </c>
      <c r="I1872" s="36">
        <v>-22485.362837760018</v>
      </c>
      <c r="J1872" s="36">
        <v>-20810.381319945351</v>
      </c>
      <c r="K1872" s="36">
        <v>-19570.095548120196</v>
      </c>
      <c r="L1872" s="36">
        <v>-19113.136766466112</v>
      </c>
      <c r="M1872" s="138" t="str">
        <f t="shared" si="29"/>
        <v>Bilan alimentation animale-Ressources-Production fourragère (maïs et cultures fourragères)-kt MS-S3</v>
      </c>
      <c r="N1872">
        <f>MATCH(M1872,'[1]Données Agriculture'!$M:$M,FALSE)</f>
        <v>355</v>
      </c>
      <c r="O1872" s="140"/>
    </row>
    <row r="1873" spans="1:26" ht="14.25" hidden="1">
      <c r="A1873" s="110" t="s">
        <v>336</v>
      </c>
      <c r="B1873" s="110" t="s">
        <v>335</v>
      </c>
      <c r="C1873" s="147" t="s">
        <v>346</v>
      </c>
      <c r="D1873" s="175" t="s">
        <v>342</v>
      </c>
      <c r="E1873" s="6" t="s">
        <v>515</v>
      </c>
      <c r="F1873" s="36">
        <v>-3786.5681515052111</v>
      </c>
      <c r="G1873" s="36">
        <v>-4221.8902342394913</v>
      </c>
      <c r="H1873" s="36">
        <v>-5411.9092339644039</v>
      </c>
      <c r="I1873" s="36">
        <v>-7039.1544248022801</v>
      </c>
      <c r="J1873" s="36">
        <v>-8668.3037240188405</v>
      </c>
      <c r="K1873" s="36">
        <v>-9862.1309405011216</v>
      </c>
      <c r="L1873" s="36">
        <v>-10299.357131614086</v>
      </c>
      <c r="M1873" s="138" t="str">
        <f t="shared" si="29"/>
        <v>Bilan alimentation animale-Ressources-Production herbe sur prairies légumineuses-kt MS-S3</v>
      </c>
      <c r="N1873">
        <f>MATCH(M1873,'[1]Données Agriculture'!$M:$M,FALSE)</f>
        <v>360</v>
      </c>
      <c r="O1873" s="140"/>
    </row>
    <row r="1874" spans="1:26" ht="14.25" hidden="1">
      <c r="A1874" s="110" t="s">
        <v>336</v>
      </c>
      <c r="B1874" s="110" t="s">
        <v>335</v>
      </c>
      <c r="C1874" s="147" t="s">
        <v>344</v>
      </c>
      <c r="D1874" s="175" t="s">
        <v>342</v>
      </c>
      <c r="E1874" s="6" t="s">
        <v>515</v>
      </c>
      <c r="F1874" s="36">
        <v>-45318.147319180556</v>
      </c>
      <c r="G1874" s="36">
        <v>-45500.37598036744</v>
      </c>
      <c r="H1874" s="36">
        <v>-45967.256616476341</v>
      </c>
      <c r="I1874" s="36">
        <v>-46531.734288402389</v>
      </c>
      <c r="J1874" s="36">
        <v>-47011.580334958708</v>
      </c>
      <c r="K1874" s="36">
        <v>-47309.197720328149</v>
      </c>
      <c r="L1874" s="36">
        <v>-47406.794756145297</v>
      </c>
      <c r="M1874" s="138" t="str">
        <f t="shared" si="29"/>
        <v>Bilan alimentation animale-Ressources-Production herbe sur prairies naturelles-kt MS-S3</v>
      </c>
      <c r="N1874">
        <f>MATCH(M1874,'[1]Données Agriculture'!$M:$M,FALSE)</f>
        <v>365</v>
      </c>
      <c r="O1874" s="140"/>
    </row>
    <row r="1875" spans="1:26" ht="14.25" hidden="1">
      <c r="A1875" s="110" t="s">
        <v>336</v>
      </c>
      <c r="B1875" s="110" t="s">
        <v>335</v>
      </c>
      <c r="C1875" s="147" t="s">
        <v>345</v>
      </c>
      <c r="D1875" s="175" t="s">
        <v>342</v>
      </c>
      <c r="E1875" s="6" t="s">
        <v>515</v>
      </c>
      <c r="F1875" s="36">
        <v>-11879.810473782607</v>
      </c>
      <c r="G1875" s="36">
        <v>-11763.750003798707</v>
      </c>
      <c r="H1875" s="36">
        <v>-11426.688701177734</v>
      </c>
      <c r="I1875" s="36">
        <v>-10918.985466007493</v>
      </c>
      <c r="J1875" s="36">
        <v>-10356.700768271879</v>
      </c>
      <c r="K1875" s="36">
        <v>-9910.476540520167</v>
      </c>
      <c r="L1875" s="36">
        <v>-9739.834607970899</v>
      </c>
      <c r="M1875" s="138" t="str">
        <f t="shared" si="29"/>
        <v>Bilan alimentation animale-Ressources-Production herbe sur prairies temporaires-kt MS-S3</v>
      </c>
      <c r="N1875">
        <f>MATCH(M1875,'[1]Données Agriculture'!$M:$M,FALSE)</f>
        <v>370</v>
      </c>
      <c r="O1875" s="140"/>
      <c r="P1875" s="109"/>
      <c r="Q1875" s="109"/>
      <c r="R1875" s="109"/>
      <c r="S1875" s="109"/>
      <c r="T1875" s="109"/>
      <c r="U1875" s="109"/>
      <c r="V1875" s="109"/>
      <c r="W1875" s="109"/>
      <c r="X1875" s="109"/>
      <c r="Y1875" s="109"/>
      <c r="Z1875" s="109"/>
    </row>
    <row r="1876" spans="1:26" ht="14.25" hidden="1">
      <c r="A1876" s="110" t="s">
        <v>336</v>
      </c>
      <c r="B1876" s="110" t="s">
        <v>335</v>
      </c>
      <c r="C1876" s="147" t="s">
        <v>617</v>
      </c>
      <c r="D1876" s="175" t="s">
        <v>180</v>
      </c>
      <c r="E1876" s="6" t="s">
        <v>515</v>
      </c>
      <c r="F1876" s="36">
        <v>-122470.8846728966</v>
      </c>
      <c r="G1876" s="36">
        <v>-125020.86311986751</v>
      </c>
      <c r="H1876" s="36">
        <v>-130338.85258463434</v>
      </c>
      <c r="I1876" s="36">
        <v>-136523.62238395115</v>
      </c>
      <c r="J1876" s="36">
        <v>-141760.30316998946</v>
      </c>
      <c r="K1876" s="36">
        <v>-145055.04394356741</v>
      </c>
      <c r="L1876" s="36">
        <v>-146184.66175696006</v>
      </c>
      <c r="M1876" s="138" t="str">
        <f t="shared" si="29"/>
        <v>Bilan alimentation animale-Ressources-Ressources totales-kt-S3</v>
      </c>
      <c r="N1876">
        <f>MATCH(M1876,'[1]Données Agriculture'!$M:$M,FALSE)</f>
        <v>375</v>
      </c>
      <c r="O1876" s="140"/>
    </row>
    <row r="1877" spans="1:26" ht="14.25" hidden="1">
      <c r="A1877" s="110" t="s">
        <v>336</v>
      </c>
      <c r="B1877" s="110" t="s">
        <v>335</v>
      </c>
      <c r="C1877" s="147" t="s">
        <v>337</v>
      </c>
      <c r="D1877" s="175" t="s">
        <v>180</v>
      </c>
      <c r="E1877" s="6" t="s">
        <v>515</v>
      </c>
      <c r="F1877" s="36">
        <v>-2944.1777110589728</v>
      </c>
      <c r="G1877" s="36">
        <v>-2847.3342194436686</v>
      </c>
      <c r="H1877" s="36">
        <v>-2450.0592001523801</v>
      </c>
      <c r="I1877" s="36">
        <v>-1885.7348108041301</v>
      </c>
      <c r="J1877" s="36">
        <v>-1331.6603353568278</v>
      </c>
      <c r="K1877" s="36">
        <v>-939.37166650789982</v>
      </c>
      <c r="L1877" s="36">
        <v>-799.97986884193563</v>
      </c>
      <c r="M1877" s="138" t="str">
        <f t="shared" si="29"/>
        <v>Bilan alimentation animale-Ressources-Tourteau de soja et graine-kt-S3</v>
      </c>
      <c r="N1877">
        <f>MATCH(M1877,'[1]Données Agriculture'!$M:$M,FALSE)</f>
        <v>380</v>
      </c>
      <c r="O1877" s="140"/>
      <c r="P1877" s="109"/>
    </row>
    <row r="1878" spans="1:26" ht="14.25" hidden="1">
      <c r="A1878" s="110" t="s">
        <v>336</v>
      </c>
      <c r="B1878" s="110" t="s">
        <v>361</v>
      </c>
      <c r="C1878" s="147" t="s">
        <v>364</v>
      </c>
      <c r="D1878" s="175" t="s">
        <v>271</v>
      </c>
      <c r="E1878" s="6" t="s">
        <v>515</v>
      </c>
      <c r="F1878" s="8">
        <v>4485.019817069453</v>
      </c>
      <c r="G1878" s="8">
        <v>4507.1846645659234</v>
      </c>
      <c r="H1878" s="8">
        <v>4363.6582103670307</v>
      </c>
      <c r="I1878" s="8">
        <v>4113.2637456586699</v>
      </c>
      <c r="J1878" s="8">
        <v>3845.0557376898109</v>
      </c>
      <c r="K1878" s="8">
        <v>3644.3728530361323</v>
      </c>
      <c r="L1878" s="8">
        <v>3573.8698053432504</v>
      </c>
      <c r="M1878" s="138" t="str">
        <f t="shared" si="29"/>
        <v>Bilan alimentation animale-Surfaces allouées à l'alimentation animale-Surfaces de cultures de graines allouées aux productions animales-kha-S3</v>
      </c>
      <c r="N1878">
        <f>MATCH(M1878,'[1]Données Agriculture'!$M:$M,FALSE)</f>
        <v>385</v>
      </c>
      <c r="O1878" s="140"/>
    </row>
    <row r="1879" spans="1:26" ht="14.25" hidden="1">
      <c r="A1879" s="110" t="s">
        <v>336</v>
      </c>
      <c r="B1879" s="110" t="s">
        <v>361</v>
      </c>
      <c r="C1879" s="147" t="s">
        <v>363</v>
      </c>
      <c r="D1879" s="175" t="s">
        <v>271</v>
      </c>
      <c r="E1879" s="6" t="s">
        <v>515</v>
      </c>
      <c r="F1879" s="8">
        <v>3648.3517999999999</v>
      </c>
      <c r="G1879" s="8">
        <v>3386.5187890497473</v>
      </c>
      <c r="H1879" s="8">
        <v>2789.6645417924237</v>
      </c>
      <c r="I1879" s="8">
        <v>2257.2614121626834</v>
      </c>
      <c r="J1879" s="8">
        <v>2005.4320513310183</v>
      </c>
      <c r="K1879" s="8">
        <v>1964.3817920240097</v>
      </c>
      <c r="L1879" s="8">
        <v>1973.8051519596013</v>
      </c>
      <c r="M1879" s="138" t="str">
        <f t="shared" si="29"/>
        <v>Bilan alimentation animale-Surfaces allouées à l'alimentation animale-Surfaces de cultures fourragères (dont ensilage de maïs et prairies temporaires ou artificielles) allouées aux productions animales-kha-S3</v>
      </c>
      <c r="N1879">
        <f>MATCH(M1879,'[1]Données Agriculture'!$M:$M,FALSE)</f>
        <v>390</v>
      </c>
      <c r="O1879" s="140"/>
      <c r="P1879" s="109"/>
    </row>
    <row r="1880" spans="1:26" ht="14.25" hidden="1">
      <c r="A1880" s="110" t="s">
        <v>336</v>
      </c>
      <c r="B1880" s="110" t="s">
        <v>361</v>
      </c>
      <c r="C1880" s="147" t="s">
        <v>362</v>
      </c>
      <c r="D1880" s="175" t="s">
        <v>271</v>
      </c>
      <c r="E1880" s="6" t="s">
        <v>515</v>
      </c>
      <c r="F1880" s="8">
        <v>10355.723400000001</v>
      </c>
      <c r="G1880" s="8">
        <v>9941.2551171751438</v>
      </c>
      <c r="H1880" s="8">
        <v>8790.7896859591219</v>
      </c>
      <c r="I1880" s="8">
        <v>7169.0337192578281</v>
      </c>
      <c r="J1880" s="8">
        <v>5475.4045469080365</v>
      </c>
      <c r="K1880" s="8">
        <v>4179.0001658852871</v>
      </c>
      <c r="L1880" s="8">
        <v>3690.4479930230109</v>
      </c>
      <c r="M1880" s="138" t="str">
        <f t="shared" si="29"/>
        <v>Bilan alimentation animale-Surfaces allouées à l'alimentation animale-Surfaces de prairies permanentes allouées aux productions animales-kha-S3</v>
      </c>
      <c r="N1880">
        <f>MATCH(M1880,'[1]Données Agriculture'!$M:$M,FALSE)</f>
        <v>395</v>
      </c>
      <c r="O1880" s="140"/>
    </row>
    <row r="1881" spans="1:26" ht="14.25" hidden="1">
      <c r="A1881" s="110" t="s">
        <v>416</v>
      </c>
      <c r="B1881" s="110"/>
      <c r="C1881" s="151" t="s">
        <v>618</v>
      </c>
      <c r="D1881" s="174" t="s">
        <v>626</v>
      </c>
      <c r="E1881" s="6" t="s">
        <v>515</v>
      </c>
      <c r="F1881" s="36">
        <v>5889.9078284815732</v>
      </c>
      <c r="G1881" s="36">
        <v>5886.5893828170174</v>
      </c>
      <c r="H1881" s="36">
        <v>5877.5232206592955</v>
      </c>
      <c r="I1881" s="36">
        <v>5865.1386128370177</v>
      </c>
      <c r="J1881" s="36">
        <v>5852.7540050147391</v>
      </c>
      <c r="K1881" s="36">
        <v>5843.6878428570171</v>
      </c>
      <c r="L1881" s="36">
        <v>5840.3693971924622</v>
      </c>
      <c r="M1881" s="138" t="str">
        <f t="shared" si="29"/>
        <v>Bilan azote--Bilan d'azote total-ktN-S3</v>
      </c>
      <c r="N1881">
        <f>MATCH(M1881,'[1]Données Agriculture'!$M:$M,FALSE)</f>
        <v>400</v>
      </c>
      <c r="O1881" s="140"/>
    </row>
    <row r="1882" spans="1:26" ht="14.25" hidden="1">
      <c r="A1882" s="110" t="s">
        <v>416</v>
      </c>
      <c r="B1882" s="110"/>
      <c r="C1882" s="147" t="s">
        <v>417</v>
      </c>
      <c r="D1882" s="174" t="s">
        <v>626</v>
      </c>
      <c r="E1882" s="6" t="s">
        <v>515</v>
      </c>
      <c r="F1882" s="36">
        <v>1742.05</v>
      </c>
      <c r="G1882" s="36">
        <v>1658.4597660816096</v>
      </c>
      <c r="H1882" s="36">
        <v>1430.087</v>
      </c>
      <c r="I1882" s="36">
        <v>1118.1240000000003</v>
      </c>
      <c r="J1882" s="36">
        <v>806.16100000000017</v>
      </c>
      <c r="K1882" s="36">
        <v>577.78823391839023</v>
      </c>
      <c r="L1882" s="36">
        <v>494.19800000000009</v>
      </c>
      <c r="M1882" s="138" t="str">
        <f t="shared" si="29"/>
        <v>Bilan azote--Engrais minéraux-ktN-S3</v>
      </c>
      <c r="N1882">
        <f>MATCH(M1882,'[1]Données Agriculture'!$M:$M,FALSE)</f>
        <v>405</v>
      </c>
      <c r="O1882" s="140"/>
      <c r="P1882" s="109"/>
      <c r="Q1882" s="109"/>
      <c r="R1882" s="109"/>
      <c r="S1882" s="109"/>
      <c r="T1882" s="109"/>
      <c r="U1882" s="109"/>
      <c r="V1882" s="109"/>
      <c r="W1882" s="109"/>
      <c r="X1882" s="109"/>
      <c r="Y1882" s="109"/>
      <c r="Z1882" s="109"/>
    </row>
    <row r="1883" spans="1:26" ht="14.25" hidden="1">
      <c r="A1883" s="110" t="s">
        <v>416</v>
      </c>
      <c r="B1883" s="110"/>
      <c r="C1883" s="147" t="s">
        <v>424</v>
      </c>
      <c r="D1883" s="174" t="s">
        <v>626</v>
      </c>
      <c r="E1883" s="6" t="s">
        <v>515</v>
      </c>
      <c r="F1883" s="36">
        <v>-2959.319</v>
      </c>
      <c r="G1883" s="36">
        <v>-3000.4747901860546</v>
      </c>
      <c r="H1883" s="36">
        <v>-3112.9144999999999</v>
      </c>
      <c r="I1883" s="36">
        <v>-3266.5099999999998</v>
      </c>
      <c r="J1883" s="36">
        <v>-3420.1055000000001</v>
      </c>
      <c r="K1883" s="36">
        <v>-3532.5452098139458</v>
      </c>
      <c r="L1883" s="36">
        <v>-3573.701</v>
      </c>
      <c r="M1883" s="138" t="str">
        <f t="shared" si="29"/>
        <v>Bilan azote--Exportations par les cultures-ktN-S3</v>
      </c>
      <c r="N1883">
        <f>MATCH(M1883,'[1]Données Agriculture'!$M:$M,FALSE)</f>
        <v>410</v>
      </c>
      <c r="O1883" s="140"/>
    </row>
    <row r="1884" spans="1:26" ht="14.25" hidden="1">
      <c r="A1884" s="110" t="s">
        <v>416</v>
      </c>
      <c r="B1884" s="110"/>
      <c r="C1884" s="147" t="s">
        <v>423</v>
      </c>
      <c r="D1884" s="174" t="s">
        <v>626</v>
      </c>
      <c r="E1884" s="6" t="s">
        <v>515</v>
      </c>
      <c r="F1884" s="36">
        <v>-1228.1220000000001</v>
      </c>
      <c r="G1884" s="36">
        <v>-1231.9136150474967</v>
      </c>
      <c r="H1884" s="36">
        <v>-1242.2725</v>
      </c>
      <c r="I1884" s="36">
        <v>-1256.423</v>
      </c>
      <c r="J1884" s="36">
        <v>-1270.5735</v>
      </c>
      <c r="K1884" s="36">
        <v>-1280.9323849525033</v>
      </c>
      <c r="L1884" s="36">
        <v>-1284.7239999999999</v>
      </c>
      <c r="M1884" s="138" t="str">
        <f t="shared" si="29"/>
        <v>Bilan azote--Exportations par les fourrages et pâture-ktN-S3</v>
      </c>
      <c r="N1884">
        <f>MATCH(M1884,'[1]Données Agriculture'!$M:$M,FALSE)</f>
        <v>415</v>
      </c>
      <c r="O1884" s="140"/>
      <c r="P1884" s="109"/>
      <c r="Q1884" s="109"/>
      <c r="R1884" s="109"/>
      <c r="S1884" s="109"/>
      <c r="T1884" s="109"/>
      <c r="U1884" s="109"/>
      <c r="V1884" s="109"/>
      <c r="W1884" s="109"/>
      <c r="X1884" s="109"/>
      <c r="Y1884" s="109"/>
      <c r="Z1884" s="109"/>
    </row>
    <row r="1885" spans="1:26" ht="14.25" hidden="1">
      <c r="A1885" s="110" t="s">
        <v>416</v>
      </c>
      <c r="B1885" s="110"/>
      <c r="C1885" s="147" t="s">
        <v>418</v>
      </c>
      <c r="D1885" s="174" t="s">
        <v>626</v>
      </c>
      <c r="E1885" s="6" t="s">
        <v>515</v>
      </c>
      <c r="F1885" s="36">
        <v>430.83499999999998</v>
      </c>
      <c r="G1885" s="36">
        <v>459.07101698730492</v>
      </c>
      <c r="H1885" s="36">
        <v>536.2132499999999</v>
      </c>
      <c r="I1885" s="36">
        <v>641.59149999999988</v>
      </c>
      <c r="J1885" s="36">
        <v>746.96974999999998</v>
      </c>
      <c r="K1885" s="36">
        <v>824.11198301269496</v>
      </c>
      <c r="L1885" s="36">
        <v>852.34799999999996</v>
      </c>
      <c r="M1885" s="138" t="str">
        <f t="shared" si="29"/>
        <v>Bilan azote--Fixation symbiotique-ktN-S3</v>
      </c>
      <c r="N1885">
        <f>MATCH(M1885,'[1]Données Agriculture'!$M:$M,FALSE)</f>
        <v>420</v>
      </c>
      <c r="O1885" s="140"/>
    </row>
    <row r="1886" spans="1:26" ht="14.25" hidden="1">
      <c r="A1886" s="110" t="s">
        <v>416</v>
      </c>
      <c r="B1886" s="110"/>
      <c r="C1886" s="147" t="s">
        <v>420</v>
      </c>
      <c r="D1886" s="174" t="s">
        <v>626</v>
      </c>
      <c r="E1886" s="6" t="s">
        <v>515</v>
      </c>
      <c r="F1886" s="36">
        <v>200.21188419332705</v>
      </c>
      <c r="G1886" s="36">
        <v>224.20758571804799</v>
      </c>
      <c r="H1886" s="36">
        <v>289.76506144684362</v>
      </c>
      <c r="I1886" s="36">
        <v>379.3182387003601</v>
      </c>
      <c r="J1886" s="36">
        <v>468.87141595387675</v>
      </c>
      <c r="K1886" s="36">
        <v>534.42889168267243</v>
      </c>
      <c r="L1886" s="36">
        <v>558.42459320739329</v>
      </c>
      <c r="M1886" s="138" t="str">
        <f t="shared" si="29"/>
        <v>Bilan azote--Recyclage (engrais verts)-ktN-S3</v>
      </c>
      <c r="N1886">
        <f>MATCH(M1886,'[1]Données Agriculture'!$M:$M,FALSE)</f>
        <v>425</v>
      </c>
      <c r="O1886" s="140"/>
      <c r="P1886" s="66"/>
    </row>
    <row r="1887" spans="1:26" ht="14.25" hidden="1">
      <c r="A1887" s="110" t="s">
        <v>416</v>
      </c>
      <c r="B1887" s="110"/>
      <c r="C1887" s="147" t="s">
        <v>422</v>
      </c>
      <c r="D1887" s="174" t="s">
        <v>626</v>
      </c>
      <c r="E1887" s="6" t="s">
        <v>515</v>
      </c>
      <c r="F1887" s="36">
        <v>109.184</v>
      </c>
      <c r="G1887" s="36">
        <v>202.33633578678544</v>
      </c>
      <c r="H1887" s="36">
        <v>456.83324999999991</v>
      </c>
      <c r="I1887" s="36">
        <v>804.48249999999973</v>
      </c>
      <c r="J1887" s="36">
        <v>1152.1317499999998</v>
      </c>
      <c r="K1887" s="36">
        <v>1406.6286642132145</v>
      </c>
      <c r="L1887" s="36">
        <v>1499.7809999999999</v>
      </c>
      <c r="M1887" s="138" t="str">
        <f t="shared" si="29"/>
        <v>Bilan azote--Recyclage (épandage digestat)-ktN-S3</v>
      </c>
      <c r="N1887">
        <f>MATCH(M1887,'[1]Données Agriculture'!$M:$M,FALSE)</f>
        <v>430</v>
      </c>
      <c r="O1887" s="140"/>
    </row>
    <row r="1888" spans="1:26" ht="14.25" hidden="1">
      <c r="A1888" s="110" t="s">
        <v>416</v>
      </c>
      <c r="B1888" s="110"/>
      <c r="C1888" s="147" t="s">
        <v>421</v>
      </c>
      <c r="D1888" s="174" t="s">
        <v>626</v>
      </c>
      <c r="E1888" s="6" t="s">
        <v>515</v>
      </c>
      <c r="F1888" s="36">
        <v>864.36500000000001</v>
      </c>
      <c r="G1888" s="36">
        <v>820.89580347379331</v>
      </c>
      <c r="H1888" s="36">
        <v>702.13575000000003</v>
      </c>
      <c r="I1888" s="36">
        <v>539.90650000000005</v>
      </c>
      <c r="J1888" s="36">
        <v>377.67725000000007</v>
      </c>
      <c r="K1888" s="36">
        <v>258.91719652620668</v>
      </c>
      <c r="L1888" s="36">
        <v>215.44799999999998</v>
      </c>
      <c r="M1888" s="138" t="str">
        <f t="shared" si="29"/>
        <v>Bilan azote--Recyclage (épandage fumier, lisier)-ktN-S3</v>
      </c>
      <c r="N1888">
        <f>MATCH(M1888,'[1]Données Agriculture'!$M:$M,FALSE)</f>
        <v>435</v>
      </c>
      <c r="O1888" s="140"/>
      <c r="P1888" s="66"/>
    </row>
    <row r="1889" spans="1:26" ht="14.25" hidden="1">
      <c r="A1889" s="110" t="s">
        <v>416</v>
      </c>
      <c r="B1889" s="110"/>
      <c r="C1889" s="147" t="s">
        <v>419</v>
      </c>
      <c r="D1889" s="174" t="s">
        <v>626</v>
      </c>
      <c r="E1889" s="6" t="s">
        <v>515</v>
      </c>
      <c r="F1889" s="36">
        <v>2543.2619442882465</v>
      </c>
      <c r="G1889" s="36">
        <v>2521.6188747694764</v>
      </c>
      <c r="H1889" s="36">
        <v>2462.4889092124517</v>
      </c>
      <c r="I1889" s="36">
        <v>2381.7158741366575</v>
      </c>
      <c r="J1889" s="36">
        <v>2300.9428390608628</v>
      </c>
      <c r="K1889" s="36">
        <v>2241.8128735038381</v>
      </c>
      <c r="L1889" s="36">
        <v>2220.169803985068</v>
      </c>
      <c r="M1889" s="138" t="str">
        <f t="shared" si="29"/>
        <v>Bilan azote--Recyclage (redéposition atmosph., pâture, végétaux laissés au champ)-ktN-S3</v>
      </c>
      <c r="N1889">
        <f>MATCH(M1889,'[1]Données Agriculture'!$M:$M,FALSE)</f>
        <v>440</v>
      </c>
      <c r="O1889" s="140"/>
    </row>
    <row r="1890" spans="1:26" ht="14.25" hidden="1">
      <c r="A1890" s="110" t="s">
        <v>416</v>
      </c>
      <c r="B1890" s="110"/>
      <c r="C1890" s="147" t="s">
        <v>426</v>
      </c>
      <c r="D1890" s="174" t="s">
        <v>626</v>
      </c>
      <c r="E1890" s="6" t="s">
        <v>515</v>
      </c>
      <c r="F1890" s="36">
        <v>-968.51700000000005</v>
      </c>
      <c r="G1890" s="36">
        <v>-947.61595818090086</v>
      </c>
      <c r="H1890" s="36">
        <v>-890.51325000000008</v>
      </c>
      <c r="I1890" s="36">
        <v>-812.50950000000012</v>
      </c>
      <c r="J1890" s="36">
        <v>-734.50575000000003</v>
      </c>
      <c r="K1890" s="36">
        <v>-677.40304181909914</v>
      </c>
      <c r="L1890" s="36">
        <v>-656.50199999999995</v>
      </c>
      <c r="M1890" s="138" t="str">
        <f t="shared" si="29"/>
        <v>Bilan azote--Solde au sol-ktN-S3</v>
      </c>
      <c r="N1890">
        <f>MATCH(M1890,'[1]Données Agriculture'!$M:$M,FALSE)</f>
        <v>445</v>
      </c>
      <c r="O1890" s="140"/>
    </row>
    <row r="1891" spans="1:26" ht="14.25" hidden="1">
      <c r="A1891" s="110" t="s">
        <v>416</v>
      </c>
      <c r="B1891" s="110"/>
      <c r="C1891" s="147" t="s">
        <v>427</v>
      </c>
      <c r="D1891" s="176" t="s">
        <v>428</v>
      </c>
      <c r="E1891" s="6" t="s">
        <v>515</v>
      </c>
      <c r="F1891" s="36">
        <v>34.291491239646135</v>
      </c>
      <c r="G1891" s="36">
        <v>33.767896847395491</v>
      </c>
      <c r="H1891" s="36">
        <v>32.302354320235558</v>
      </c>
      <c r="I1891" s="36">
        <v>30.213275087048896</v>
      </c>
      <c r="J1891" s="36">
        <v>28.016527176814893</v>
      </c>
      <c r="K1891" s="36">
        <v>26.335238813367155</v>
      </c>
      <c r="L1891" s="36">
        <v>25.703566744971528</v>
      </c>
      <c r="M1891" s="138" t="str">
        <f t="shared" si="29"/>
        <v>Bilan azote--Solde au sol (kg/ha)-kg/ha-S3</v>
      </c>
      <c r="N1891">
        <f>MATCH(M1891,'[1]Données Agriculture'!$M:$M,FALSE)</f>
        <v>450</v>
      </c>
      <c r="O1891" s="140"/>
      <c r="P1891" s="66"/>
      <c r="Q1891" s="66"/>
      <c r="R1891" s="66"/>
      <c r="S1891" s="66"/>
      <c r="T1891" s="66"/>
      <c r="U1891" s="66"/>
      <c r="V1891" s="66"/>
      <c r="W1891" s="66"/>
      <c r="X1891" s="66"/>
      <c r="Y1891" s="66"/>
      <c r="Z1891" s="66"/>
    </row>
    <row r="1892" spans="1:26" ht="14.25" hidden="1">
      <c r="A1892" s="110" t="s">
        <v>416</v>
      </c>
      <c r="B1892" s="110"/>
      <c r="C1892" s="147" t="s">
        <v>425</v>
      </c>
      <c r="D1892" s="174" t="s">
        <v>626</v>
      </c>
      <c r="E1892" s="6" t="s">
        <v>515</v>
      </c>
      <c r="F1892" s="36">
        <v>-733.95</v>
      </c>
      <c r="G1892" s="36">
        <v>-706.58515282458677</v>
      </c>
      <c r="H1892" s="36">
        <v>-631.82300000000009</v>
      </c>
      <c r="I1892" s="36">
        <v>-529.69600000000014</v>
      </c>
      <c r="J1892" s="36">
        <v>-427.56900000000007</v>
      </c>
      <c r="K1892" s="36">
        <v>-352.80684717541322</v>
      </c>
      <c r="L1892" s="36">
        <v>-325.44200000000001</v>
      </c>
      <c r="M1892" s="138" t="str">
        <f t="shared" si="29"/>
        <v>Bilan azote--Volatilisation-ktN-S3</v>
      </c>
      <c r="N1892">
        <f>MATCH(M1892,'[1]Données Agriculture'!$M:$M,FALSE)</f>
        <v>455</v>
      </c>
      <c r="O1892" s="140"/>
    </row>
    <row r="1893" spans="1:26" ht="14.25" hidden="1">
      <c r="A1893" s="110" t="s">
        <v>430</v>
      </c>
      <c r="B1893" s="110" t="s">
        <v>432</v>
      </c>
      <c r="C1893" s="147" t="s">
        <v>311</v>
      </c>
      <c r="D1893" s="174" t="s">
        <v>180</v>
      </c>
      <c r="E1893" s="6" t="s">
        <v>515</v>
      </c>
      <c r="F1893" s="36">
        <v>6663.7603066976199</v>
      </c>
      <c r="G1893" s="36">
        <v>6767.4447595517613</v>
      </c>
      <c r="H1893" s="36">
        <v>6746.6847259518026</v>
      </c>
      <c r="I1893" s="36">
        <v>6628.6864011055541</v>
      </c>
      <c r="J1893" s="36">
        <v>6470.2834451563294</v>
      </c>
      <c r="K1893" s="36">
        <v>6337.6031443584943</v>
      </c>
      <c r="L1893" s="36">
        <v>6291.9906084337335</v>
      </c>
      <c r="M1893" s="138" t="str">
        <f t="shared" si="29"/>
        <v>Bilan d'approvisionnement-Alimentation animale-Blé-kt-S3</v>
      </c>
      <c r="N1893">
        <f>MATCH(M1893,'[1]Données Agriculture'!$M:$M,FALSE)</f>
        <v>460</v>
      </c>
      <c r="O1893" s="140"/>
      <c r="P1893" s="104"/>
      <c r="Q1893" s="104"/>
      <c r="R1893" s="104"/>
      <c r="S1893" s="104"/>
      <c r="T1893" s="104"/>
      <c r="U1893" s="104"/>
      <c r="V1893" s="104"/>
      <c r="W1893" s="104"/>
      <c r="X1893" s="104"/>
      <c r="Y1893" s="104"/>
      <c r="Z1893" s="104"/>
    </row>
    <row r="1894" spans="1:26" ht="14.25" hidden="1">
      <c r="A1894" s="110" t="s">
        <v>430</v>
      </c>
      <c r="B1894" s="110" t="s">
        <v>432</v>
      </c>
      <c r="C1894" s="147" t="s">
        <v>25</v>
      </c>
      <c r="D1894" s="174" t="s">
        <v>180</v>
      </c>
      <c r="E1894" s="6" t="s">
        <v>515</v>
      </c>
      <c r="F1894" s="36">
        <v>18186.735287107069</v>
      </c>
      <c r="G1894" s="36">
        <v>18263.099190216984</v>
      </c>
      <c r="H1894" s="36">
        <v>17644.332606011441</v>
      </c>
      <c r="I1894" s="36">
        <v>16580.461106567342</v>
      </c>
      <c r="J1894" s="36">
        <v>15447.017999149699</v>
      </c>
      <c r="K1894" s="36">
        <v>14601.63930838936</v>
      </c>
      <c r="L1894" s="36">
        <v>14304.45346677572</v>
      </c>
      <c r="M1894" s="138" t="str">
        <f t="shared" si="29"/>
        <v>Bilan d'approvisionnement-Alimentation animale-Céréales-kt-S3</v>
      </c>
      <c r="N1894">
        <f>MATCH(M1894,'[1]Données Agriculture'!$M:$M,FALSE)</f>
        <v>465</v>
      </c>
      <c r="O1894" s="140"/>
    </row>
    <row r="1895" spans="1:26" ht="14.25" hidden="1">
      <c r="A1895" s="110" t="s">
        <v>430</v>
      </c>
      <c r="B1895" s="110" t="s">
        <v>432</v>
      </c>
      <c r="C1895" s="147" t="s">
        <v>34</v>
      </c>
      <c r="D1895" s="174" t="s">
        <v>180</v>
      </c>
      <c r="E1895" s="6" t="s">
        <v>515</v>
      </c>
      <c r="F1895" s="36">
        <v>0</v>
      </c>
      <c r="G1895" s="36">
        <v>0</v>
      </c>
      <c r="H1895" s="36">
        <v>0</v>
      </c>
      <c r="I1895" s="36">
        <v>0</v>
      </c>
      <c r="J1895" s="36">
        <v>0</v>
      </c>
      <c r="K1895" s="36">
        <v>0</v>
      </c>
      <c r="L1895" s="36">
        <v>0</v>
      </c>
      <c r="M1895" s="138" t="str">
        <f t="shared" si="29"/>
        <v>Bilan d'approvisionnement-Alimentation animale-Fruits-kt-S3</v>
      </c>
      <c r="N1895">
        <f>MATCH(M1895,'[1]Données Agriculture'!$M:$M,FALSE)</f>
        <v>470</v>
      </c>
      <c r="O1895" s="140"/>
      <c r="P1895" s="109"/>
    </row>
    <row r="1896" spans="1:26" ht="14.25" hidden="1">
      <c r="A1896" s="110" t="s">
        <v>430</v>
      </c>
      <c r="B1896" s="110" t="s">
        <v>432</v>
      </c>
      <c r="C1896" s="147" t="s">
        <v>431</v>
      </c>
      <c r="D1896" s="174" t="s">
        <v>180</v>
      </c>
      <c r="E1896" s="6" t="s">
        <v>515</v>
      </c>
      <c r="F1896" s="36">
        <v>1552.4233599327345</v>
      </c>
      <c r="G1896" s="36">
        <v>1576.5782153393482</v>
      </c>
      <c r="H1896" s="36">
        <v>1571.7418527407156</v>
      </c>
      <c r="I1896" s="36">
        <v>1544.2523652001551</v>
      </c>
      <c r="J1896" s="36">
        <v>1507.3500101063178</v>
      </c>
      <c r="K1896" s="36">
        <v>1476.44013506858</v>
      </c>
      <c r="L1896" s="36">
        <v>1465.81400762456</v>
      </c>
      <c r="M1896" s="138" t="str">
        <f t="shared" si="29"/>
        <v>Bilan d'approvisionnement-Alimentation animale-Lait-kt-S3</v>
      </c>
      <c r="N1896">
        <f>MATCH(M1896,'[1]Données Agriculture'!$M:$M,FALSE)</f>
        <v>475</v>
      </c>
      <c r="O1896" s="140"/>
    </row>
    <row r="1897" spans="1:26" ht="14.25" hidden="1">
      <c r="A1897" s="110" t="s">
        <v>430</v>
      </c>
      <c r="B1897" s="110" t="s">
        <v>432</v>
      </c>
      <c r="C1897" s="147" t="s">
        <v>33</v>
      </c>
      <c r="D1897" s="174" t="s">
        <v>180</v>
      </c>
      <c r="E1897" s="6" t="s">
        <v>515</v>
      </c>
      <c r="F1897" s="36">
        <v>15.21782072261523</v>
      </c>
      <c r="G1897" s="36">
        <v>15.454601660499643</v>
      </c>
      <c r="H1897" s="36">
        <v>15.407192621911907</v>
      </c>
      <c r="I1897" s="36">
        <v>15.137723542828388</v>
      </c>
      <c r="J1897" s="36">
        <v>14.775983673051735</v>
      </c>
      <c r="K1897" s="36">
        <v>14.472985825284798</v>
      </c>
      <c r="L1897" s="36">
        <v>14.36882190544674</v>
      </c>
      <c r="M1897" s="138" t="str">
        <f t="shared" si="29"/>
        <v>Bilan d'approvisionnement-Alimentation animale-Légumes-kt-S3</v>
      </c>
      <c r="N1897">
        <f>MATCH(M1897,'[1]Données Agriculture'!$M:$M,FALSE)</f>
        <v>480</v>
      </c>
      <c r="O1897" s="140"/>
    </row>
    <row r="1898" spans="1:26" ht="14.25" hidden="1">
      <c r="A1898" s="110" t="s">
        <v>430</v>
      </c>
      <c r="B1898" s="110" t="s">
        <v>432</v>
      </c>
      <c r="C1898" s="147" t="s">
        <v>322</v>
      </c>
      <c r="D1898" s="174" t="s">
        <v>180</v>
      </c>
      <c r="E1898" s="6" t="s">
        <v>515</v>
      </c>
      <c r="F1898" s="36">
        <v>0</v>
      </c>
      <c r="G1898" s="36">
        <v>0</v>
      </c>
      <c r="H1898" s="36">
        <v>0</v>
      </c>
      <c r="I1898" s="36">
        <v>0</v>
      </c>
      <c r="J1898" s="36">
        <v>0</v>
      </c>
      <c r="K1898" s="36">
        <v>0</v>
      </c>
      <c r="L1898" s="36">
        <v>0</v>
      </c>
      <c r="M1898" s="138" t="str">
        <f t="shared" si="29"/>
        <v>Bilan d'approvisionnement-Alimentation animale-Viande-kt-S3</v>
      </c>
      <c r="N1898">
        <f>MATCH(M1898,'[1]Données Agriculture'!$M:$M,FALSE)</f>
        <v>485</v>
      </c>
      <c r="O1898" s="140"/>
    </row>
    <row r="1899" spans="1:26" ht="14.25" hidden="1">
      <c r="A1899" s="110" t="s">
        <v>430</v>
      </c>
      <c r="B1899" s="110" t="s">
        <v>1</v>
      </c>
      <c r="C1899" s="147" t="s">
        <v>311</v>
      </c>
      <c r="D1899" s="174" t="s">
        <v>180</v>
      </c>
      <c r="E1899" s="6" t="s">
        <v>515</v>
      </c>
      <c r="F1899" s="36">
        <v>6519.7483910387718</v>
      </c>
      <c r="G1899" s="36">
        <v>6447.3661528352504</v>
      </c>
      <c r="H1899" s="36">
        <v>6148.0246174941976</v>
      </c>
      <c r="I1899" s="36">
        <v>5713.3693450631599</v>
      </c>
      <c r="J1899" s="36">
        <v>5273.609697077588</v>
      </c>
      <c r="K1899" s="36">
        <v>4949.1709545390158</v>
      </c>
      <c r="L1899" s="36">
        <v>4820.495472213257</v>
      </c>
      <c r="M1899" s="138" t="str">
        <f t="shared" si="29"/>
        <v>Bilan d'approvisionnement-Alimentation humaine-Blé-kt-S3</v>
      </c>
      <c r="N1899">
        <f>MATCH(M1899,'[1]Données Agriculture'!$M:$M,FALSE)</f>
        <v>490</v>
      </c>
      <c r="O1899" s="140"/>
    </row>
    <row r="1900" spans="1:26" ht="14.25" hidden="1">
      <c r="A1900" s="110" t="s">
        <v>430</v>
      </c>
      <c r="B1900" s="110" t="s">
        <v>1</v>
      </c>
      <c r="C1900" s="147" t="s">
        <v>25</v>
      </c>
      <c r="D1900" s="174" t="s">
        <v>180</v>
      </c>
      <c r="E1900" s="6" t="s">
        <v>515</v>
      </c>
      <c r="F1900" s="36">
        <v>8121.3815968027566</v>
      </c>
      <c r="G1900" s="36">
        <v>8036.3228648540553</v>
      </c>
      <c r="H1900" s="36">
        <v>7677.2816882571042</v>
      </c>
      <c r="I1900" s="36">
        <v>7154.2881105337483</v>
      </c>
      <c r="J1900" s="36">
        <v>6624.2810279203422</v>
      </c>
      <c r="K1900" s="36">
        <v>6232.6429861361003</v>
      </c>
      <c r="L1900" s="36">
        <v>6076.6645554181132</v>
      </c>
      <c r="M1900" s="138" t="str">
        <f t="shared" si="29"/>
        <v>Bilan d'approvisionnement-Alimentation humaine-Céréales-kt-S3</v>
      </c>
      <c r="N1900">
        <f>MATCH(M1900,'[1]Données Agriculture'!$M:$M,FALSE)</f>
        <v>495</v>
      </c>
      <c r="O1900" s="140"/>
      <c r="P1900" s="109"/>
      <c r="Q1900" s="109"/>
      <c r="R1900" s="109"/>
      <c r="S1900" s="109"/>
      <c r="T1900" s="109"/>
      <c r="U1900" s="109"/>
      <c r="V1900" s="109"/>
      <c r="W1900" s="109"/>
      <c r="X1900" s="109"/>
      <c r="Y1900" s="109"/>
      <c r="Z1900" s="109"/>
    </row>
    <row r="1901" spans="1:26" ht="14.25" hidden="1">
      <c r="A1901" s="110" t="s">
        <v>430</v>
      </c>
      <c r="B1901" s="110" t="s">
        <v>1</v>
      </c>
      <c r="C1901" s="147" t="s">
        <v>34</v>
      </c>
      <c r="D1901" s="174" t="s">
        <v>180</v>
      </c>
      <c r="E1901" s="6" t="s">
        <v>515</v>
      </c>
      <c r="F1901" s="36">
        <v>6659.2392444237666</v>
      </c>
      <c r="G1901" s="36">
        <v>6544.6323734802072</v>
      </c>
      <c r="H1901" s="36">
        <v>6128.389405202015</v>
      </c>
      <c r="I1901" s="36">
        <v>5536.5761507167172</v>
      </c>
      <c r="J1901" s="36">
        <v>4944.0670140476841</v>
      </c>
      <c r="K1901" s="36">
        <v>4511.4219334539157</v>
      </c>
      <c r="L1901" s="36">
        <v>4344.985516447603</v>
      </c>
      <c r="M1901" s="138" t="str">
        <f t="shared" si="29"/>
        <v>Bilan d'approvisionnement-Alimentation humaine-Fruits-kt-S3</v>
      </c>
      <c r="N1901">
        <f>MATCH(M1901,'[1]Données Agriculture'!$M:$M,FALSE)</f>
        <v>500</v>
      </c>
      <c r="O1901" s="140"/>
    </row>
    <row r="1902" spans="1:26" ht="14.25" hidden="1">
      <c r="A1902" s="110" t="s">
        <v>430</v>
      </c>
      <c r="B1902" s="110" t="s">
        <v>1</v>
      </c>
      <c r="C1902" s="147" t="s">
        <v>431</v>
      </c>
      <c r="D1902" s="174" t="s">
        <v>180</v>
      </c>
      <c r="E1902" s="6" t="s">
        <v>515</v>
      </c>
      <c r="F1902" s="36">
        <v>15287.544370092815</v>
      </c>
      <c r="G1902" s="36">
        <v>15199.32880798614</v>
      </c>
      <c r="H1902" s="36">
        <v>14709.355258198666</v>
      </c>
      <c r="I1902" s="36">
        <v>13950.592725673509</v>
      </c>
      <c r="J1902" s="36">
        <v>13143.921962845028</v>
      </c>
      <c r="K1902" s="36">
        <v>12523.058831289829</v>
      </c>
      <c r="L1902" s="36">
        <v>12265.224422669604</v>
      </c>
      <c r="M1902" s="138" t="str">
        <f t="shared" si="29"/>
        <v>Bilan d'approvisionnement-Alimentation humaine-Lait-kt-S3</v>
      </c>
      <c r="N1902">
        <f>MATCH(M1902,'[1]Données Agriculture'!$M:$M,FALSE)</f>
        <v>505</v>
      </c>
      <c r="O1902" s="140"/>
      <c r="P1902" s="109"/>
    </row>
    <row r="1903" spans="1:26" ht="14.25" hidden="1">
      <c r="A1903" s="110" t="s">
        <v>430</v>
      </c>
      <c r="B1903" s="110" t="s">
        <v>1</v>
      </c>
      <c r="C1903" s="147" t="s">
        <v>33</v>
      </c>
      <c r="D1903" s="174" t="s">
        <v>180</v>
      </c>
      <c r="E1903" s="6" t="s">
        <v>515</v>
      </c>
      <c r="F1903" s="36">
        <v>7002.9431615593658</v>
      </c>
      <c r="G1903" s="36">
        <v>6947.9654311579461</v>
      </c>
      <c r="H1903" s="36">
        <v>6688.0528090373355</v>
      </c>
      <c r="I1903" s="36">
        <v>6303.0494558878145</v>
      </c>
      <c r="J1903" s="36">
        <v>5909.3594473963603</v>
      </c>
      <c r="K1903" s="36">
        <v>5615.9773734544815</v>
      </c>
      <c r="L1903" s="36">
        <v>5496.7020662002233</v>
      </c>
      <c r="M1903" s="138" t="str">
        <f t="shared" si="29"/>
        <v>Bilan d'approvisionnement-Alimentation humaine-Légumes-kt-S3</v>
      </c>
      <c r="N1903">
        <f>MATCH(M1903,'[1]Données Agriculture'!$M:$M,FALSE)</f>
        <v>510</v>
      </c>
      <c r="O1903" s="140"/>
    </row>
    <row r="1904" spans="1:26" ht="14.25" hidden="1">
      <c r="A1904" s="110" t="s">
        <v>430</v>
      </c>
      <c r="B1904" s="110" t="s">
        <v>1</v>
      </c>
      <c r="C1904" s="147" t="s">
        <v>322</v>
      </c>
      <c r="D1904" s="174" t="s">
        <v>180</v>
      </c>
      <c r="E1904" s="6" t="s">
        <v>515</v>
      </c>
      <c r="F1904" s="36">
        <v>5386.8199086986024</v>
      </c>
      <c r="G1904" s="36">
        <v>5334.3454317804935</v>
      </c>
      <c r="H1904" s="36">
        <v>5105.398889443708</v>
      </c>
      <c r="I1904" s="36">
        <v>4767.1242475395475</v>
      </c>
      <c r="J1904" s="36">
        <v>4419.4741743391633</v>
      </c>
      <c r="K1904" s="36">
        <v>4159.4774206563725</v>
      </c>
      <c r="L1904" s="36">
        <v>4055.2269380353373</v>
      </c>
      <c r="M1904" s="138" t="str">
        <f t="shared" si="29"/>
        <v>Bilan d'approvisionnement-Alimentation humaine-Viande-kt-S3</v>
      </c>
      <c r="N1904">
        <f>MATCH(M1904,'[1]Données Agriculture'!$M:$M,FALSE)</f>
        <v>515</v>
      </c>
      <c r="O1904" s="140"/>
      <c r="P1904" s="109"/>
    </row>
    <row r="1905" spans="1:26" ht="14.25" hidden="1">
      <c r="A1905" s="110" t="s">
        <v>430</v>
      </c>
      <c r="B1905" s="110" t="s">
        <v>433</v>
      </c>
      <c r="C1905" s="147" t="s">
        <v>311</v>
      </c>
      <c r="D1905" s="174" t="s">
        <v>180</v>
      </c>
      <c r="E1905" s="6" t="s">
        <v>515</v>
      </c>
      <c r="F1905" s="36">
        <v>4980.8893462442284</v>
      </c>
      <c r="G1905" s="36">
        <v>4941.729708802729</v>
      </c>
      <c r="H1905" s="36">
        <v>4836.2146699092455</v>
      </c>
      <c r="I1905" s="36">
        <v>4695.559059429962</v>
      </c>
      <c r="J1905" s="36">
        <v>4558.9225148063779</v>
      </c>
      <c r="K1905" s="36">
        <v>4461.4456076242923</v>
      </c>
      <c r="L1905" s="36">
        <v>4426.3050360384923</v>
      </c>
      <c r="M1905" s="138" t="str">
        <f t="shared" si="29"/>
        <v>Bilan d'approvisionnement-Autres utilisations-Blé-kt-S3</v>
      </c>
      <c r="N1905">
        <f>MATCH(M1905,'[1]Données Agriculture'!$M:$M,FALSE)</f>
        <v>520</v>
      </c>
      <c r="O1905" s="140"/>
    </row>
    <row r="1906" spans="1:26" ht="14.25" hidden="1">
      <c r="A1906" s="110" t="s">
        <v>430</v>
      </c>
      <c r="B1906" s="110" t="s">
        <v>433</v>
      </c>
      <c r="C1906" s="147" t="s">
        <v>25</v>
      </c>
      <c r="D1906" s="174" t="s">
        <v>180</v>
      </c>
      <c r="E1906" s="6" t="s">
        <v>515</v>
      </c>
      <c r="F1906" s="36">
        <v>8675.1297226153092</v>
      </c>
      <c r="G1906" s="36">
        <v>8598.0344363679033</v>
      </c>
      <c r="H1906" s="36">
        <v>8389.7307291668731</v>
      </c>
      <c r="I1906" s="36">
        <v>8110.6824748390372</v>
      </c>
      <c r="J1906" s="36">
        <v>7837.9849596318036</v>
      </c>
      <c r="K1906" s="36">
        <v>7642.3827306719759</v>
      </c>
      <c r="L1906" s="36">
        <v>7571.6381835451702</v>
      </c>
      <c r="M1906" s="138" t="str">
        <f t="shared" si="29"/>
        <v>Bilan d'approvisionnement-Autres utilisations-Céréales-kt-S3</v>
      </c>
      <c r="N1906">
        <f>MATCH(M1906,'[1]Données Agriculture'!$M:$M,FALSE)</f>
        <v>525</v>
      </c>
      <c r="O1906" s="140"/>
    </row>
    <row r="1907" spans="1:26" ht="14.25" hidden="1">
      <c r="A1907" s="110" t="s">
        <v>430</v>
      </c>
      <c r="B1907" s="110" t="s">
        <v>433</v>
      </c>
      <c r="C1907" s="147" t="s">
        <v>34</v>
      </c>
      <c r="D1907" s="174" t="s">
        <v>180</v>
      </c>
      <c r="E1907" s="6" t="s">
        <v>515</v>
      </c>
      <c r="F1907" s="36">
        <v>1639.9871927116462</v>
      </c>
      <c r="G1907" s="36">
        <v>1665.4200714968431</v>
      </c>
      <c r="H1907" s="36">
        <v>1723.9682713954626</v>
      </c>
      <c r="I1907" s="36">
        <v>1793.8734343770172</v>
      </c>
      <c r="J1907" s="36">
        <v>1853.9834395084104</v>
      </c>
      <c r="K1907" s="36">
        <v>1891.8546082281448</v>
      </c>
      <c r="L1907" s="36">
        <v>1903.7703079624287</v>
      </c>
      <c r="M1907" s="138" t="str">
        <f t="shared" si="29"/>
        <v>Bilan d'approvisionnement-Autres utilisations-Fruits-kt-S3</v>
      </c>
      <c r="N1907">
        <f>MATCH(M1907,'[1]Données Agriculture'!$M:$M,FALSE)</f>
        <v>530</v>
      </c>
      <c r="O1907" s="140"/>
      <c r="P1907" s="109"/>
      <c r="Q1907" s="109"/>
      <c r="R1907" s="109"/>
      <c r="S1907" s="109"/>
      <c r="T1907" s="109"/>
      <c r="U1907" s="109"/>
      <c r="V1907" s="109"/>
      <c r="W1907" s="109"/>
      <c r="X1907" s="109"/>
      <c r="Y1907" s="109"/>
      <c r="Z1907" s="109"/>
    </row>
    <row r="1908" spans="1:26" ht="14.25" hidden="1">
      <c r="A1908" s="110" t="s">
        <v>430</v>
      </c>
      <c r="B1908" s="110" t="s">
        <v>433</v>
      </c>
      <c r="C1908" s="147" t="s">
        <v>431</v>
      </c>
      <c r="D1908" s="174" t="s">
        <v>180</v>
      </c>
      <c r="E1908" s="6" t="s">
        <v>515</v>
      </c>
      <c r="F1908" s="36">
        <v>7150.3990615404282</v>
      </c>
      <c r="G1908" s="36">
        <v>7092.9404926237212</v>
      </c>
      <c r="H1908" s="36">
        <v>6835.4233215347449</v>
      </c>
      <c r="I1908" s="36">
        <v>6456.7791823146554</v>
      </c>
      <c r="J1908" s="36">
        <v>6070.3038133521477</v>
      </c>
      <c r="K1908" s="36">
        <v>5794.2998571392809</v>
      </c>
      <c r="L1908" s="36">
        <v>5719.7363569877807</v>
      </c>
      <c r="M1908" s="138" t="str">
        <f t="shared" si="29"/>
        <v>Bilan d'approvisionnement-Autres utilisations-Lait-kt-S3</v>
      </c>
      <c r="N1908">
        <f>MATCH(M1908,'[1]Données Agriculture'!$M:$M,FALSE)</f>
        <v>535</v>
      </c>
      <c r="O1908" s="140"/>
    </row>
    <row r="1909" spans="1:26" ht="14.25" hidden="1">
      <c r="A1909" s="110" t="s">
        <v>430</v>
      </c>
      <c r="B1909" s="110" t="s">
        <v>433</v>
      </c>
      <c r="C1909" s="147" t="s">
        <v>33</v>
      </c>
      <c r="D1909" s="174" t="s">
        <v>180</v>
      </c>
      <c r="E1909" s="6" t="s">
        <v>515</v>
      </c>
      <c r="F1909" s="36">
        <v>984.35719944119421</v>
      </c>
      <c r="G1909" s="36">
        <v>985.27512620245056</v>
      </c>
      <c r="H1909" s="36">
        <v>972.19589707303248</v>
      </c>
      <c r="I1909" s="36">
        <v>949.38742634329969</v>
      </c>
      <c r="J1909" s="36">
        <v>924.30862626888904</v>
      </c>
      <c r="K1909" s="36">
        <v>904.38517936070843</v>
      </c>
      <c r="L1909" s="36">
        <v>894.97346125562217</v>
      </c>
      <c r="M1909" s="138" t="str">
        <f t="shared" si="29"/>
        <v>Bilan d'approvisionnement-Autres utilisations-Légumes-kt-S3</v>
      </c>
      <c r="N1909">
        <f>MATCH(M1909,'[1]Données Agriculture'!$M:$M,FALSE)</f>
        <v>540</v>
      </c>
      <c r="O1909" s="140"/>
      <c r="P1909" s="109"/>
      <c r="Q1909" s="109"/>
      <c r="R1909" s="109"/>
      <c r="S1909" s="109"/>
      <c r="T1909" s="109"/>
      <c r="U1909" s="109"/>
      <c r="V1909" s="109"/>
      <c r="W1909" s="109"/>
      <c r="X1909" s="109"/>
      <c r="Y1909" s="109"/>
      <c r="Z1909" s="109"/>
    </row>
    <row r="1910" spans="1:26" ht="14.25" hidden="1">
      <c r="A1910" s="110" t="s">
        <v>430</v>
      </c>
      <c r="B1910" s="110" t="s">
        <v>433</v>
      </c>
      <c r="C1910" s="147" t="s">
        <v>322</v>
      </c>
      <c r="D1910" s="174" t="s">
        <v>180</v>
      </c>
      <c r="E1910" s="6" t="s">
        <v>515</v>
      </c>
      <c r="F1910" s="36">
        <v>88.273590264436663</v>
      </c>
      <c r="G1910" s="36">
        <v>88.237495810607641</v>
      </c>
      <c r="H1910" s="36">
        <v>87.436200318815466</v>
      </c>
      <c r="I1910" s="36">
        <v>86.041486070399571</v>
      </c>
      <c r="J1910" s="36">
        <v>84.450468578968952</v>
      </c>
      <c r="K1910" s="36">
        <v>83.258204092082238</v>
      </c>
      <c r="L1910" s="36">
        <v>83.032011855045184</v>
      </c>
      <c r="M1910" s="138" t="str">
        <f t="shared" si="29"/>
        <v>Bilan d'approvisionnement-Autres utilisations-Viande-kt-S3</v>
      </c>
      <c r="N1910">
        <f>MATCH(M1910,'[1]Données Agriculture'!$M:$M,FALSE)</f>
        <v>545</v>
      </c>
      <c r="O1910" s="140"/>
    </row>
    <row r="1911" spans="1:26" ht="14.25" hidden="1">
      <c r="A1911" s="110" t="s">
        <v>430</v>
      </c>
      <c r="B1911" s="110" t="s">
        <v>181</v>
      </c>
      <c r="C1911" s="147" t="s">
        <v>311</v>
      </c>
      <c r="D1911" s="174" t="s">
        <v>180</v>
      </c>
      <c r="E1911" s="6" t="s">
        <v>515</v>
      </c>
      <c r="F1911" s="36">
        <v>17683.237413359435</v>
      </c>
      <c r="G1911" s="36">
        <v>17162.005548804707</v>
      </c>
      <c r="H1911" s="36">
        <v>16161.999235186049</v>
      </c>
      <c r="I1911" s="36">
        <v>14954.898184527425</v>
      </c>
      <c r="J1911" s="36">
        <v>13843.589025054182</v>
      </c>
      <c r="K1911" s="36">
        <v>13081.165954886656</v>
      </c>
      <c r="L1911" s="36">
        <v>12815.807207760941</v>
      </c>
      <c r="M1911" s="138" t="str">
        <f t="shared" si="29"/>
        <v>Bilan d'approvisionnement-Export-Blé-kt-S3</v>
      </c>
      <c r="N1911">
        <f>MATCH(M1911,'[1]Données Agriculture'!$M:$M,FALSE)</f>
        <v>550</v>
      </c>
      <c r="O1911" s="140"/>
      <c r="P1911" s="66"/>
    </row>
    <row r="1912" spans="1:26" ht="14.25" hidden="1">
      <c r="A1912" s="110" t="s">
        <v>430</v>
      </c>
      <c r="B1912" s="110" t="s">
        <v>181</v>
      </c>
      <c r="C1912" s="147" t="s">
        <v>25</v>
      </c>
      <c r="D1912" s="174" t="s">
        <v>180</v>
      </c>
      <c r="E1912" s="6" t="s">
        <v>515</v>
      </c>
      <c r="F1912" s="36">
        <v>29662.998355016327</v>
      </c>
      <c r="G1912" s="36">
        <v>28925.244856721798</v>
      </c>
      <c r="H1912" s="36">
        <v>27813.334067738517</v>
      </c>
      <c r="I1912" s="36">
        <v>26577.798633092039</v>
      </c>
      <c r="J1912" s="36">
        <v>25471.484389471061</v>
      </c>
      <c r="K1912" s="36">
        <v>24717.128695035004</v>
      </c>
      <c r="L1912" s="36">
        <v>24449.799885069111</v>
      </c>
      <c r="M1912" s="138" t="str">
        <f t="shared" si="29"/>
        <v>Bilan d'approvisionnement-Export-Céréales-kt-S3</v>
      </c>
      <c r="N1912">
        <f>MATCH(M1912,'[1]Données Agriculture'!$M:$M,FALSE)</f>
        <v>555</v>
      </c>
      <c r="O1912" s="140"/>
    </row>
    <row r="1913" spans="1:26" ht="14.25" hidden="1">
      <c r="A1913" s="110" t="s">
        <v>430</v>
      </c>
      <c r="B1913" s="110" t="s">
        <v>181</v>
      </c>
      <c r="C1913" s="147" t="s">
        <v>34</v>
      </c>
      <c r="D1913" s="174" t="s">
        <v>180</v>
      </c>
      <c r="E1913" s="6" t="s">
        <v>515</v>
      </c>
      <c r="F1913" s="36">
        <v>0</v>
      </c>
      <c r="G1913" s="36">
        <v>0</v>
      </c>
      <c r="H1913" s="36">
        <v>0</v>
      </c>
      <c r="I1913" s="36">
        <v>18.051129897276795</v>
      </c>
      <c r="J1913" s="36">
        <v>270.86647478120295</v>
      </c>
      <c r="K1913" s="36">
        <v>449.86855030835864</v>
      </c>
      <c r="L1913" s="36">
        <v>514.82037333003188</v>
      </c>
      <c r="M1913" s="138" t="str">
        <f t="shared" si="29"/>
        <v>Bilan d'approvisionnement-Export-Fruits-kt-S3</v>
      </c>
      <c r="N1913">
        <f>MATCH(M1913,'[1]Données Agriculture'!$M:$M,FALSE)</f>
        <v>560</v>
      </c>
      <c r="O1913" s="140"/>
      <c r="P1913" s="104"/>
    </row>
    <row r="1914" spans="1:26" ht="14.25" hidden="1">
      <c r="A1914" s="110" t="s">
        <v>430</v>
      </c>
      <c r="B1914" s="110" t="s">
        <v>181</v>
      </c>
      <c r="C1914" s="147" t="s">
        <v>431</v>
      </c>
      <c r="D1914" s="174" t="s">
        <v>180</v>
      </c>
      <c r="E1914" s="6" t="s">
        <v>515</v>
      </c>
      <c r="F1914" s="36">
        <v>1227.7851790340392</v>
      </c>
      <c r="G1914" s="36">
        <v>1146.9415282859591</v>
      </c>
      <c r="H1914" s="36">
        <v>988.08457723807442</v>
      </c>
      <c r="I1914" s="36">
        <v>811.49207341301008</v>
      </c>
      <c r="J1914" s="36">
        <v>670.86440349752957</v>
      </c>
      <c r="K1914" s="36">
        <v>617.75913360706909</v>
      </c>
      <c r="L1914" s="36">
        <v>691.75970377306294</v>
      </c>
      <c r="M1914" s="138" t="str">
        <f t="shared" si="29"/>
        <v>Bilan d'approvisionnement-Export-Lait-kt-S3</v>
      </c>
      <c r="N1914">
        <f>MATCH(M1914,'[1]Données Agriculture'!$M:$M,FALSE)</f>
        <v>565</v>
      </c>
      <c r="O1914" s="140"/>
    </row>
    <row r="1915" spans="1:26" ht="14.25" hidden="1">
      <c r="A1915" s="110" t="s">
        <v>430</v>
      </c>
      <c r="B1915" s="110" t="s">
        <v>181</v>
      </c>
      <c r="C1915" s="147" t="s">
        <v>33</v>
      </c>
      <c r="D1915" s="174" t="s">
        <v>180</v>
      </c>
      <c r="E1915" s="6" t="s">
        <v>515</v>
      </c>
      <c r="F1915" s="36">
        <v>0</v>
      </c>
      <c r="G1915" s="36">
        <v>0</v>
      </c>
      <c r="H1915" s="36">
        <v>0</v>
      </c>
      <c r="I1915" s="36">
        <v>0</v>
      </c>
      <c r="J1915" s="36">
        <v>42.987408706658243</v>
      </c>
      <c r="K1915" s="36">
        <v>470.05685820420439</v>
      </c>
      <c r="L1915" s="36">
        <v>725.17727261072957</v>
      </c>
      <c r="M1915" s="138" t="str">
        <f t="shared" si="29"/>
        <v>Bilan d'approvisionnement-Export-Légumes-kt-S3</v>
      </c>
      <c r="N1915">
        <f>MATCH(M1915,'[1]Données Agriculture'!$M:$M,FALSE)</f>
        <v>570</v>
      </c>
      <c r="O1915" s="140"/>
    </row>
    <row r="1916" spans="1:26" ht="14.25" hidden="1">
      <c r="A1916" s="110" t="s">
        <v>430</v>
      </c>
      <c r="B1916" s="110" t="s">
        <v>181</v>
      </c>
      <c r="C1916" s="147" t="s">
        <v>322</v>
      </c>
      <c r="D1916" s="174" t="s">
        <v>180</v>
      </c>
      <c r="E1916" s="6" t="s">
        <v>515</v>
      </c>
      <c r="F1916" s="36">
        <v>84.311139886870478</v>
      </c>
      <c r="G1916" s="36">
        <v>74.723529459074143</v>
      </c>
      <c r="H1916" s="36">
        <v>51.450765338876408</v>
      </c>
      <c r="I1916" s="36">
        <v>46.782115916891591</v>
      </c>
      <c r="J1916" s="36">
        <v>93.037704244064827</v>
      </c>
      <c r="K1916" s="36">
        <v>134.5227670149884</v>
      </c>
      <c r="L1916" s="36">
        <v>159.33636221291852</v>
      </c>
      <c r="M1916" s="138" t="str">
        <f t="shared" si="29"/>
        <v>Bilan d'approvisionnement-Export-Viande-kt-S3</v>
      </c>
      <c r="N1916">
        <f>MATCH(M1916,'[1]Données Agriculture'!$M:$M,FALSE)</f>
        <v>575</v>
      </c>
      <c r="O1916" s="140"/>
      <c r="P1916" s="66"/>
      <c r="Q1916" s="66"/>
      <c r="R1916" s="66"/>
      <c r="S1916" s="66"/>
      <c r="T1916" s="66"/>
      <c r="U1916" s="66"/>
      <c r="V1916" s="66"/>
      <c r="W1916" s="66"/>
      <c r="X1916" s="66"/>
      <c r="Y1916" s="66"/>
      <c r="Z1916" s="66"/>
    </row>
    <row r="1917" spans="1:26" ht="14.25" hidden="1">
      <c r="A1917" s="110" t="s">
        <v>430</v>
      </c>
      <c r="B1917" s="110" t="s">
        <v>223</v>
      </c>
      <c r="C1917" s="147" t="s">
        <v>311</v>
      </c>
      <c r="D1917" s="174" t="s">
        <v>180</v>
      </c>
      <c r="E1917" s="6" t="s">
        <v>515</v>
      </c>
      <c r="F1917" s="36">
        <v>0</v>
      </c>
      <c r="G1917" s="36">
        <v>0</v>
      </c>
      <c r="H1917" s="36">
        <v>0</v>
      </c>
      <c r="I1917" s="36">
        <v>0</v>
      </c>
      <c r="J1917" s="36">
        <v>0</v>
      </c>
      <c r="K1917" s="36">
        <v>0</v>
      </c>
      <c r="L1917" s="36">
        <v>0</v>
      </c>
      <c r="M1917" s="138" t="str">
        <f t="shared" si="29"/>
        <v>Bilan d'approvisionnement-Import-Blé-kt-S3</v>
      </c>
      <c r="N1917">
        <f>MATCH(M1917,'[1]Données Agriculture'!$M:$M,FALSE)</f>
        <v>580</v>
      </c>
      <c r="O1917" s="140"/>
    </row>
    <row r="1918" spans="1:26" ht="14.25" hidden="1">
      <c r="A1918" s="110" t="s">
        <v>430</v>
      </c>
      <c r="B1918" s="110" t="s">
        <v>223</v>
      </c>
      <c r="C1918" s="147" t="s">
        <v>25</v>
      </c>
      <c r="D1918" s="174" t="s">
        <v>180</v>
      </c>
      <c r="E1918" s="6" t="s">
        <v>515</v>
      </c>
      <c r="F1918" s="36">
        <v>-433.19835213266481</v>
      </c>
      <c r="G1918" s="36">
        <v>-499.57469192109738</v>
      </c>
      <c r="H1918" s="36">
        <v>-612.72075677964187</v>
      </c>
      <c r="I1918" s="36">
        <v>-737.08662825154011</v>
      </c>
      <c r="J1918" s="36">
        <v>-839.89589811460655</v>
      </c>
      <c r="K1918" s="36">
        <v>-904.47995443253035</v>
      </c>
      <c r="L1918" s="36">
        <v>-927.81226250607381</v>
      </c>
      <c r="M1918" s="138" t="str">
        <f t="shared" si="29"/>
        <v>Bilan d'approvisionnement-Import-Céréales-kt-S3</v>
      </c>
      <c r="N1918">
        <f>MATCH(M1918,'[1]Données Agriculture'!$M:$M,FALSE)</f>
        <v>585</v>
      </c>
      <c r="O1918" s="139"/>
    </row>
    <row r="1919" spans="1:26" ht="14.25" hidden="1">
      <c r="A1919" s="110" t="s">
        <v>430</v>
      </c>
      <c r="B1919" s="110" t="s">
        <v>223</v>
      </c>
      <c r="C1919" s="147" t="s">
        <v>34</v>
      </c>
      <c r="D1919" s="174" t="s">
        <v>180</v>
      </c>
      <c r="E1919" s="6" t="s">
        <v>515</v>
      </c>
      <c r="F1919" s="36">
        <v>-5945.1797909978204</v>
      </c>
      <c r="G1919" s="36">
        <v>-5787.039146733985</v>
      </c>
      <c r="H1919" s="36">
        <v>-5246.4216333685999</v>
      </c>
      <c r="I1919" s="36">
        <v>-4505.6951408807599</v>
      </c>
      <c r="J1919" s="36">
        <v>-4004.2616895555866</v>
      </c>
      <c r="K1919" s="36">
        <v>-3635.6068406427248</v>
      </c>
      <c r="L1919" s="36">
        <v>-3492.0911604968078</v>
      </c>
      <c r="M1919" s="138" t="str">
        <f t="shared" si="29"/>
        <v>Bilan d'approvisionnement-Import-Fruits-kt-S3</v>
      </c>
      <c r="N1919">
        <f>MATCH(M1919,'[1]Données Agriculture'!$M:$M,FALSE)</f>
        <v>590</v>
      </c>
      <c r="O1919" s="140"/>
      <c r="P1919" s="66"/>
      <c r="Q1919" s="66"/>
      <c r="R1919" s="66"/>
      <c r="S1919" s="66"/>
      <c r="T1919" s="66"/>
      <c r="U1919" s="66"/>
      <c r="V1919" s="66"/>
      <c r="W1919" s="66"/>
      <c r="X1919" s="66"/>
      <c r="Y1919" s="66"/>
      <c r="Z1919" s="66"/>
    </row>
    <row r="1920" spans="1:26" ht="14.25" hidden="1">
      <c r="A1920" s="110" t="s">
        <v>430</v>
      </c>
      <c r="B1920" s="110" t="s">
        <v>223</v>
      </c>
      <c r="C1920" s="147" t="s">
        <v>431</v>
      </c>
      <c r="D1920" s="174" t="s">
        <v>180</v>
      </c>
      <c r="E1920" s="6" t="s">
        <v>515</v>
      </c>
      <c r="F1920" s="36">
        <v>0</v>
      </c>
      <c r="G1920" s="36">
        <v>0</v>
      </c>
      <c r="H1920" s="36">
        <v>0</v>
      </c>
      <c r="I1920" s="36">
        <v>0</v>
      </c>
      <c r="J1920" s="36">
        <v>0</v>
      </c>
      <c r="K1920" s="36">
        <v>0</v>
      </c>
      <c r="L1920" s="36">
        <v>0</v>
      </c>
      <c r="M1920" s="138" t="str">
        <f t="shared" si="29"/>
        <v>Bilan d'approvisionnement-Import-Lait-kt-S3</v>
      </c>
      <c r="N1920">
        <f>MATCH(M1920,'[1]Données Agriculture'!$M:$M,FALSE)</f>
        <v>595</v>
      </c>
      <c r="O1920" s="140"/>
    </row>
    <row r="1921" spans="1:26" ht="14.25" hidden="1">
      <c r="A1921" s="110" t="s">
        <v>430</v>
      </c>
      <c r="B1921" s="110" t="s">
        <v>223</v>
      </c>
      <c r="C1921" s="147" t="s">
        <v>33</v>
      </c>
      <c r="D1921" s="174" t="s">
        <v>180</v>
      </c>
      <c r="E1921" s="6" t="s">
        <v>515</v>
      </c>
      <c r="F1921" s="36">
        <v>-3404.9483218490545</v>
      </c>
      <c r="G1921" s="36">
        <v>-3231.5652758559395</v>
      </c>
      <c r="H1921" s="36">
        <v>-2631.8819573826395</v>
      </c>
      <c r="I1921" s="36">
        <v>-1777.596582948785</v>
      </c>
      <c r="J1921" s="36">
        <v>-955.24936174428319</v>
      </c>
      <c r="K1921" s="36">
        <v>-742.0662343593192</v>
      </c>
      <c r="L1921" s="36">
        <v>-748.83543619582326</v>
      </c>
      <c r="M1921" s="138" t="str">
        <f t="shared" si="29"/>
        <v>Bilan d'approvisionnement-Import-Légumes-kt-S3</v>
      </c>
      <c r="N1921">
        <f>MATCH(M1921,'[1]Données Agriculture'!$M:$M,FALSE)</f>
        <v>600</v>
      </c>
      <c r="O1921" s="140"/>
      <c r="P1921" s="109"/>
    </row>
    <row r="1922" spans="1:26" ht="14.25" hidden="1">
      <c r="A1922" s="110" t="s">
        <v>430</v>
      </c>
      <c r="B1922" s="110" t="s">
        <v>223</v>
      </c>
      <c r="C1922" s="147" t="s">
        <v>322</v>
      </c>
      <c r="D1922" s="174" t="s">
        <v>180</v>
      </c>
      <c r="E1922" s="6" t="s">
        <v>515</v>
      </c>
      <c r="F1922" s="36">
        <v>-183.43047991701863</v>
      </c>
      <c r="G1922" s="36">
        <v>-180.12282467743898</v>
      </c>
      <c r="H1922" s="36">
        <v>-152.89377469449639</v>
      </c>
      <c r="I1922" s="36">
        <v>-130.41524449662393</v>
      </c>
      <c r="J1922" s="36">
        <v>-148.82325417585389</v>
      </c>
      <c r="K1922" s="36">
        <v>-156.72180405926497</v>
      </c>
      <c r="L1922" s="36">
        <v>-144.47817752318156</v>
      </c>
      <c r="M1922" s="138" t="str">
        <f t="shared" ref="M1922:M1985" si="30">A1922&amp;"-"&amp;B1922&amp;"-"&amp;C1922&amp;"-"&amp;D1922&amp;"-"&amp;E1922</f>
        <v>Bilan d'approvisionnement-Import-Viande-kt-S3</v>
      </c>
      <c r="N1922">
        <f>MATCH(M1922,'[1]Données Agriculture'!$M:$M,FALSE)</f>
        <v>605</v>
      </c>
      <c r="O1922" s="140"/>
    </row>
    <row r="1923" spans="1:26" ht="14.25" hidden="1">
      <c r="A1923" s="110" t="s">
        <v>430</v>
      </c>
      <c r="B1923" s="110" t="s">
        <v>308</v>
      </c>
      <c r="C1923" s="147" t="s">
        <v>311</v>
      </c>
      <c r="D1923" s="174" t="s">
        <v>180</v>
      </c>
      <c r="E1923" s="6" t="s">
        <v>515</v>
      </c>
      <c r="F1923" s="36">
        <v>-35847.635457340053</v>
      </c>
      <c r="G1923" s="36">
        <v>-35318.54616999445</v>
      </c>
      <c r="H1923" s="36">
        <v>-33892.923248541294</v>
      </c>
      <c r="I1923" s="36">
        <v>-31992.512990126099</v>
      </c>
      <c r="J1923" s="36">
        <v>-30146.404682094479</v>
      </c>
      <c r="K1923" s="36">
        <v>-28829.385661408458</v>
      </c>
      <c r="L1923" s="36">
        <v>-28354.598324446426</v>
      </c>
      <c r="M1923" s="138" t="str">
        <f t="shared" si="30"/>
        <v>Bilan d'approvisionnement-Productions-Blé-kt-S3</v>
      </c>
      <c r="N1923">
        <f>MATCH(M1923,'[1]Données Agriculture'!$M:$M,FALSE)</f>
        <v>610</v>
      </c>
      <c r="O1923" s="140"/>
    </row>
    <row r="1924" spans="1:26" ht="14.25" hidden="1">
      <c r="A1924" s="110" t="s">
        <v>430</v>
      </c>
      <c r="B1924" s="110" t="s">
        <v>308</v>
      </c>
      <c r="C1924" s="147" t="s">
        <v>25</v>
      </c>
      <c r="D1924" s="174" t="s">
        <v>180</v>
      </c>
      <c r="E1924" s="6" t="s">
        <v>515</v>
      </c>
      <c r="F1924" s="36">
        <v>-63586.110571688143</v>
      </c>
      <c r="G1924" s="36">
        <v>-62693.427503249761</v>
      </c>
      <c r="H1924" s="36">
        <v>-60284.689390097854</v>
      </c>
      <c r="I1924" s="36">
        <v>-57065.55043418608</v>
      </c>
      <c r="J1924" s="36">
        <v>-53928.693703952835</v>
      </c>
      <c r="K1924" s="36">
        <v>-51684.520042157958</v>
      </c>
      <c r="L1924" s="36">
        <v>-50874.119199398105</v>
      </c>
      <c r="M1924" s="138" t="str">
        <f t="shared" si="30"/>
        <v>Bilan d'approvisionnement-Productions-Céréales-kt-S3</v>
      </c>
      <c r="N1924">
        <f>MATCH(M1924,'[1]Données Agriculture'!$M:$M,FALSE)</f>
        <v>615</v>
      </c>
      <c r="O1924" s="140"/>
    </row>
    <row r="1925" spans="1:26" ht="14.25" hidden="1">
      <c r="A1925" s="110" t="s">
        <v>430</v>
      </c>
      <c r="B1925" s="110" t="s">
        <v>308</v>
      </c>
      <c r="C1925" s="147" t="s">
        <v>34</v>
      </c>
      <c r="D1925" s="174" t="s">
        <v>180</v>
      </c>
      <c r="E1925" s="6" t="s">
        <v>515</v>
      </c>
      <c r="F1925" s="36">
        <v>-2354.0466461375918</v>
      </c>
      <c r="G1925" s="36">
        <v>-2423.0132982430659</v>
      </c>
      <c r="H1925" s="36">
        <v>-2605.9360432288781</v>
      </c>
      <c r="I1925" s="36">
        <v>-2842.8055741102512</v>
      </c>
      <c r="J1925" s="36">
        <v>-3064.6552387817105</v>
      </c>
      <c r="K1925" s="36">
        <v>-3217.5382513476952</v>
      </c>
      <c r="L1925" s="36">
        <v>-3271.4850372432556</v>
      </c>
      <c r="M1925" s="138" t="str">
        <f t="shared" si="30"/>
        <v>Bilan d'approvisionnement-Productions-Fruits-kt-S3</v>
      </c>
      <c r="N1925">
        <f>MATCH(M1925,'[1]Données Agriculture'!$M:$M,FALSE)</f>
        <v>620</v>
      </c>
      <c r="O1925" s="140"/>
    </row>
    <row r="1926" spans="1:26" ht="14.25" hidden="1">
      <c r="A1926" s="110" t="s">
        <v>430</v>
      </c>
      <c r="B1926" s="110" t="s">
        <v>308</v>
      </c>
      <c r="C1926" s="147" t="s">
        <v>431</v>
      </c>
      <c r="D1926" s="174" t="s">
        <v>180</v>
      </c>
      <c r="E1926" s="6" t="s">
        <v>515</v>
      </c>
      <c r="F1926" s="36">
        <v>-25218.151970600014</v>
      </c>
      <c r="G1926" s="36">
        <v>-25015.789044235167</v>
      </c>
      <c r="H1926" s="36">
        <v>-24104.605009712199</v>
      </c>
      <c r="I1926" s="36">
        <v>-22763.116346601328</v>
      </c>
      <c r="J1926" s="36">
        <v>-21392.440189801022</v>
      </c>
      <c r="K1926" s="36">
        <v>-20411.55795710476</v>
      </c>
      <c r="L1926" s="36">
        <v>-20142.534491055008</v>
      </c>
      <c r="M1926" s="138" t="str">
        <f t="shared" si="30"/>
        <v>Bilan d'approvisionnement-Productions-Lait-kt-S3</v>
      </c>
      <c r="N1926">
        <f>MATCH(M1926,'[1]Données Agriculture'!$M:$M,FALSE)</f>
        <v>625</v>
      </c>
      <c r="O1926" s="140"/>
      <c r="P1926" s="109"/>
      <c r="Q1926" s="109"/>
      <c r="R1926" s="109"/>
      <c r="S1926" s="109"/>
      <c r="T1926" s="109"/>
      <c r="U1926" s="109"/>
      <c r="V1926" s="109"/>
      <c r="W1926" s="109"/>
      <c r="X1926" s="109"/>
      <c r="Y1926" s="109"/>
      <c r="Z1926" s="109"/>
    </row>
    <row r="1927" spans="1:26" ht="14.25" hidden="1">
      <c r="A1927" s="110" t="s">
        <v>430</v>
      </c>
      <c r="B1927" s="110" t="s">
        <v>308</v>
      </c>
      <c r="C1927" s="147" t="s">
        <v>33</v>
      </c>
      <c r="D1927" s="174" t="s">
        <v>180</v>
      </c>
      <c r="E1927" s="6" t="s">
        <v>515</v>
      </c>
      <c r="F1927" s="36">
        <v>-4597.5698598741201</v>
      </c>
      <c r="G1927" s="36">
        <v>-4717.1298831649583</v>
      </c>
      <c r="H1927" s="36">
        <v>-5043.7739413496402</v>
      </c>
      <c r="I1927" s="36">
        <v>-5489.9780228251575</v>
      </c>
      <c r="J1927" s="36">
        <v>-5936.1821043006767</v>
      </c>
      <c r="K1927" s="36">
        <v>-6262.8261624853603</v>
      </c>
      <c r="L1927" s="36">
        <v>-6382.3861857761976</v>
      </c>
      <c r="M1927" s="138" t="str">
        <f t="shared" si="30"/>
        <v>Bilan d'approvisionnement-Productions-Légumes-kt-S3</v>
      </c>
      <c r="N1927">
        <f>MATCH(M1927,'[1]Données Agriculture'!$M:$M,FALSE)</f>
        <v>630</v>
      </c>
      <c r="O1927" s="140"/>
    </row>
    <row r="1928" spans="1:26" ht="14.25" hidden="1">
      <c r="A1928" s="110" t="s">
        <v>430</v>
      </c>
      <c r="B1928" s="110" t="s">
        <v>308</v>
      </c>
      <c r="C1928" s="147" t="s">
        <v>322</v>
      </c>
      <c r="D1928" s="174" t="s">
        <v>180</v>
      </c>
      <c r="E1928" s="6" t="s">
        <v>515</v>
      </c>
      <c r="F1928" s="36">
        <v>-5375.9741589328905</v>
      </c>
      <c r="G1928" s="36">
        <v>-5317.1836323727357</v>
      </c>
      <c r="H1928" s="36">
        <v>-5091.392080406903</v>
      </c>
      <c r="I1928" s="36">
        <v>-4769.5326050302165</v>
      </c>
      <c r="J1928" s="36">
        <v>-4448.1390929863428</v>
      </c>
      <c r="K1928" s="36">
        <v>-4220.5365877041786</v>
      </c>
      <c r="L1928" s="36">
        <v>-4153.1171345801195</v>
      </c>
      <c r="M1928" s="138" t="str">
        <f t="shared" si="30"/>
        <v>Bilan d'approvisionnement-Productions-Viande-kt-S3</v>
      </c>
      <c r="N1928">
        <f>MATCH(M1928,'[1]Données Agriculture'!$M:$M,FALSE)</f>
        <v>635</v>
      </c>
      <c r="O1928" s="140"/>
      <c r="P1928" s="109"/>
    </row>
    <row r="1929" spans="1:26" ht="14.25" hidden="1">
      <c r="A1929" s="110" t="s">
        <v>235</v>
      </c>
      <c r="B1929" s="110" t="s">
        <v>234</v>
      </c>
      <c r="C1929" s="151" t="s">
        <v>252</v>
      </c>
      <c r="D1929" s="176" t="s">
        <v>237</v>
      </c>
      <c r="E1929" s="6" t="s">
        <v>515</v>
      </c>
      <c r="F1929" s="8">
        <v>0</v>
      </c>
      <c r="G1929" s="8">
        <v>0</v>
      </c>
      <c r="H1929" s="8">
        <v>0</v>
      </c>
      <c r="I1929" s="8">
        <v>0</v>
      </c>
      <c r="J1929" s="8">
        <v>0</v>
      </c>
      <c r="K1929" s="8">
        <v>0</v>
      </c>
      <c r="L1929" s="8">
        <v>0</v>
      </c>
      <c r="M1929" s="138" t="str">
        <f t="shared" si="30"/>
        <v>Bioénergies-Biomasse-Autres biogaz-TWh-S3</v>
      </c>
      <c r="N1929">
        <f>MATCH(M1929,'[1]Données Agriculture'!$M:$M,FALSE)</f>
        <v>640</v>
      </c>
      <c r="O1929" s="140"/>
    </row>
    <row r="1930" spans="1:26" ht="14.25" hidden="1">
      <c r="A1930" s="110" t="s">
        <v>235</v>
      </c>
      <c r="B1930" s="110" t="s">
        <v>234</v>
      </c>
      <c r="C1930" s="151" t="s">
        <v>241</v>
      </c>
      <c r="D1930" s="176" t="s">
        <v>237</v>
      </c>
      <c r="E1930" s="6" t="s">
        <v>515</v>
      </c>
      <c r="F1930" s="8">
        <v>65.515020861779689</v>
      </c>
      <c r="G1930" s="8">
        <v>69.280856462436716</v>
      </c>
      <c r="H1930" s="8">
        <v>75.981014492526668</v>
      </c>
      <c r="I1930" s="8">
        <v>84.401538129784541</v>
      </c>
      <c r="J1930" s="8">
        <v>92.166106374974802</v>
      </c>
      <c r="K1930" s="8">
        <v>96.769929528398464</v>
      </c>
      <c r="L1930" s="8">
        <v>96.659132515907643</v>
      </c>
      <c r="M1930" s="138" t="str">
        <f t="shared" si="30"/>
        <v>Bioénergies-Biomasse-Autres biomasses solides - bois de rebut, déchets et produits dérivés du bois, résidus de culture-TWh-S3</v>
      </c>
      <c r="N1930">
        <f>MATCH(M1930,'[1]Données Agriculture'!$M:$M,FALSE)</f>
        <v>645</v>
      </c>
      <c r="O1930" s="140"/>
      <c r="P1930" s="109"/>
    </row>
    <row r="1931" spans="1:26" ht="14.25" hidden="1">
      <c r="A1931" s="110" t="s">
        <v>235</v>
      </c>
      <c r="B1931" s="110" t="s">
        <v>234</v>
      </c>
      <c r="C1931" s="151" t="s">
        <v>243</v>
      </c>
      <c r="D1931" s="176" t="s">
        <v>237</v>
      </c>
      <c r="E1931" s="6" t="s">
        <v>515</v>
      </c>
      <c r="F1931" s="8">
        <v>16.671428571428571</v>
      </c>
      <c r="G1931" s="8">
        <v>16.671428571428571</v>
      </c>
      <c r="H1931" s="8">
        <v>16.671428571428571</v>
      </c>
      <c r="I1931" s="8">
        <v>16.671428571428571</v>
      </c>
      <c r="J1931" s="8">
        <v>16.671428571428571</v>
      </c>
      <c r="K1931" s="8">
        <v>16.671428571428571</v>
      </c>
      <c r="L1931" s="8">
        <v>16.671428571428571</v>
      </c>
      <c r="M1931" s="138" t="str">
        <f t="shared" si="30"/>
        <v>Bioénergies-Biomasse-Autres produits dérivés du bois boues de papeterie, liqueurs noires…)-TWh-S3</v>
      </c>
      <c r="N1931">
        <f>MATCH(M1931,'[1]Données Agriculture'!$M:$M,FALSE)</f>
        <v>650</v>
      </c>
      <c r="O1931" s="140"/>
    </row>
    <row r="1932" spans="1:26" ht="14.25" hidden="1">
      <c r="A1932" s="110" t="s">
        <v>235</v>
      </c>
      <c r="B1932" s="110" t="s">
        <v>234</v>
      </c>
      <c r="C1932" s="151" t="s">
        <v>257</v>
      </c>
      <c r="D1932" s="176" t="s">
        <v>237</v>
      </c>
      <c r="E1932" s="6" t="s">
        <v>515</v>
      </c>
      <c r="F1932" s="8">
        <v>0</v>
      </c>
      <c r="G1932" s="8">
        <v>0</v>
      </c>
      <c r="H1932" s="8">
        <v>0</v>
      </c>
      <c r="I1932" s="8">
        <v>0</v>
      </c>
      <c r="J1932" s="8">
        <v>0</v>
      </c>
      <c r="K1932" s="8">
        <v>0</v>
      </c>
      <c r="L1932" s="8">
        <v>0</v>
      </c>
      <c r="M1932" s="138" t="str">
        <f t="shared" si="30"/>
        <v>Bioénergies-Biomasse-Biocarburants 2nde generation-TWh-S3</v>
      </c>
      <c r="N1932">
        <f>MATCH(M1932,'[1]Données Agriculture'!$M:$M,FALSE)</f>
        <v>654</v>
      </c>
      <c r="O1932" s="140"/>
    </row>
    <row r="1933" spans="1:26" ht="14.25" hidden="1">
      <c r="A1933" s="110" t="s">
        <v>235</v>
      </c>
      <c r="B1933" s="110" t="s">
        <v>234</v>
      </c>
      <c r="C1933" s="151" t="s">
        <v>256</v>
      </c>
      <c r="D1933" s="176" t="s">
        <v>237</v>
      </c>
      <c r="E1933" s="6" t="s">
        <v>515</v>
      </c>
      <c r="F1933" s="8">
        <v>27.038124886351298</v>
      </c>
      <c r="G1933" s="8">
        <v>26.499851570521166</v>
      </c>
      <c r="H1933" s="8">
        <v>25.029261523314666</v>
      </c>
      <c r="I1933" s="8">
        <v>23.020398160278045</v>
      </c>
      <c r="J1933" s="8">
        <v>21.011534797241413</v>
      </c>
      <c r="K1933" s="8">
        <v>19.540944750034921</v>
      </c>
      <c r="L1933" s="8">
        <v>19.002671434204789</v>
      </c>
      <c r="M1933" s="138" t="str">
        <f t="shared" si="30"/>
        <v>Bioénergies-Biomasse-Biodiesel-TWh-S3</v>
      </c>
      <c r="N1933">
        <f>MATCH(M1933,'[1]Données Agriculture'!$M:$M,FALSE)</f>
        <v>658</v>
      </c>
      <c r="O1933" s="140"/>
      <c r="P1933" s="109"/>
      <c r="Q1933" s="109"/>
      <c r="R1933" s="109"/>
      <c r="S1933" s="109"/>
      <c r="T1933" s="109"/>
      <c r="U1933" s="109"/>
      <c r="V1933" s="109"/>
      <c r="W1933" s="109"/>
      <c r="X1933" s="109"/>
      <c r="Y1933" s="109"/>
      <c r="Z1933" s="109"/>
    </row>
    <row r="1934" spans="1:26" ht="14.25" hidden="1">
      <c r="A1934" s="110" t="s">
        <v>235</v>
      </c>
      <c r="B1934" s="110" t="s">
        <v>234</v>
      </c>
      <c r="C1934" s="151" t="s">
        <v>246</v>
      </c>
      <c r="D1934" s="176" t="s">
        <v>237</v>
      </c>
      <c r="E1934" s="6" t="s">
        <v>515</v>
      </c>
      <c r="F1934" s="8">
        <v>9.9954334340807129</v>
      </c>
      <c r="G1934" s="8">
        <v>15.766598319060048</v>
      </c>
      <c r="H1934" s="8">
        <v>34.700804236705153</v>
      </c>
      <c r="I1934" s="8">
        <v>64.972252158664844</v>
      </c>
      <c r="J1934" s="8">
        <v>97.854729253618061</v>
      </c>
      <c r="K1934" s="8">
        <v>123.09597222285433</v>
      </c>
      <c r="L1934" s="8">
        <v>132.62609367272626</v>
      </c>
      <c r="M1934" s="138" t="str">
        <f t="shared" si="30"/>
        <v>Bioénergies-Biomasse-Biogaz-TWh-S3</v>
      </c>
      <c r="N1934">
        <f>MATCH(M1934,'[1]Données Agriculture'!$M:$M,FALSE)</f>
        <v>662</v>
      </c>
      <c r="O1934" s="140"/>
    </row>
    <row r="1935" spans="1:26" ht="14.25" hidden="1">
      <c r="A1935" s="110" t="s">
        <v>235</v>
      </c>
      <c r="B1935" s="110" t="s">
        <v>234</v>
      </c>
      <c r="C1935" s="151" t="s">
        <v>253</v>
      </c>
      <c r="D1935" s="176" t="s">
        <v>237</v>
      </c>
      <c r="E1935" s="6" t="s">
        <v>515</v>
      </c>
      <c r="F1935" s="8">
        <v>0</v>
      </c>
      <c r="G1935" s="8">
        <v>0</v>
      </c>
      <c r="H1935" s="8">
        <v>0</v>
      </c>
      <c r="I1935" s="8">
        <v>0</v>
      </c>
      <c r="J1935" s="8">
        <v>0</v>
      </c>
      <c r="K1935" s="8">
        <v>0</v>
      </c>
      <c r="L1935" s="8">
        <v>0</v>
      </c>
      <c r="M1935" s="138" t="str">
        <f t="shared" si="30"/>
        <v>Bioénergies-Biomasse-Biogaz d'algues-TWh-S3</v>
      </c>
      <c r="N1935">
        <f>MATCH(M1935,'[1]Données Agriculture'!$M:$M,FALSE)</f>
        <v>667</v>
      </c>
      <c r="O1935" s="140"/>
      <c r="P1935" s="109"/>
      <c r="Q1935" s="109"/>
      <c r="R1935" s="109"/>
      <c r="S1935" s="109"/>
      <c r="T1935" s="109"/>
      <c r="U1935" s="109"/>
      <c r="V1935" s="109"/>
      <c r="W1935" s="109"/>
      <c r="X1935" s="109"/>
      <c r="Y1935" s="109"/>
      <c r="Z1935" s="109"/>
    </row>
    <row r="1936" spans="1:26" ht="14.25" hidden="1">
      <c r="A1936" s="110" t="s">
        <v>235</v>
      </c>
      <c r="B1936" s="110" t="s">
        <v>234</v>
      </c>
      <c r="C1936" s="151" t="s">
        <v>259</v>
      </c>
      <c r="D1936" s="176" t="s">
        <v>237</v>
      </c>
      <c r="E1936" s="6" t="s">
        <v>515</v>
      </c>
      <c r="F1936" s="8">
        <v>0</v>
      </c>
      <c r="G1936" s="8">
        <v>0</v>
      </c>
      <c r="H1936" s="8">
        <v>0</v>
      </c>
      <c r="I1936" s="8">
        <v>0</v>
      </c>
      <c r="J1936" s="8">
        <v>0</v>
      </c>
      <c r="K1936" s="8">
        <v>0</v>
      </c>
      <c r="L1936" s="8">
        <v>0</v>
      </c>
      <c r="M1936" s="138" t="str">
        <f t="shared" si="30"/>
        <v>Bioénergies-Biomasse-Biogazole d'algues-TWh-S3</v>
      </c>
      <c r="N1936">
        <f>MATCH(M1936,'[1]Données Agriculture'!$M:$M,FALSE)</f>
        <v>677</v>
      </c>
      <c r="O1936" s="140"/>
    </row>
    <row r="1937" spans="1:26" ht="14.25" hidden="1">
      <c r="A1937" s="110" t="s">
        <v>235</v>
      </c>
      <c r="B1937" s="110" t="s">
        <v>234</v>
      </c>
      <c r="C1937" s="151" t="s">
        <v>254</v>
      </c>
      <c r="D1937" s="176" t="s">
        <v>237</v>
      </c>
      <c r="E1937" s="6" t="s">
        <v>515</v>
      </c>
      <c r="F1937" s="8">
        <v>33.321803100046637</v>
      </c>
      <c r="G1937" s="8">
        <v>32.783529784216505</v>
      </c>
      <c r="H1937" s="8">
        <v>31.312939737010005</v>
      </c>
      <c r="I1937" s="8">
        <v>29.30407637397338</v>
      </c>
      <c r="J1937" s="8">
        <v>27.295213010936749</v>
      </c>
      <c r="K1937" s="8">
        <v>25.824622963730256</v>
      </c>
      <c r="L1937" s="8">
        <v>25.286349647900124</v>
      </c>
      <c r="M1937" s="138" t="str">
        <f t="shared" si="30"/>
        <v>Bioénergies-Biomasse-Biomasse liquide-TWh-S3</v>
      </c>
      <c r="N1937">
        <f>MATCH(M1937,'[1]Données Agriculture'!$M:$M,FALSE)</f>
        <v>682</v>
      </c>
      <c r="O1937" s="140"/>
      <c r="P1937" s="66"/>
    </row>
    <row r="1938" spans="1:26" ht="14.25" hidden="1">
      <c r="A1938" s="110" t="s">
        <v>235</v>
      </c>
      <c r="B1938" s="110" t="s">
        <v>234</v>
      </c>
      <c r="C1938" s="151" t="s">
        <v>236</v>
      </c>
      <c r="D1938" s="176" t="s">
        <v>237</v>
      </c>
      <c r="E1938" s="6" t="s">
        <v>515</v>
      </c>
      <c r="F1938" s="8">
        <v>114.18038202616989</v>
      </c>
      <c r="G1938" s="8">
        <v>115.18766458646229</v>
      </c>
      <c r="H1938" s="8">
        <v>118.46373936573582</v>
      </c>
      <c r="I1938" s="8">
        <v>123.77236723271814</v>
      </c>
      <c r="J1938" s="8">
        <v>129.07295861649939</v>
      </c>
      <c r="K1938" s="8">
        <v>130.28923136661351</v>
      </c>
      <c r="L1938" s="8">
        <v>125.27593030853737</v>
      </c>
      <c r="M1938" s="138" t="str">
        <f t="shared" si="30"/>
        <v>Bioénergies-Biomasse-Bois - ressources primaires et produits connexes de scierie-TWh-S3</v>
      </c>
      <c r="N1938">
        <f>MATCH(M1938,'[1]Données Agriculture'!$M:$M,FALSE)</f>
        <v>687</v>
      </c>
      <c r="O1938" s="140"/>
    </row>
    <row r="1939" spans="1:26" ht="14.25" hidden="1">
      <c r="A1939" s="110" t="s">
        <v>235</v>
      </c>
      <c r="B1939" s="110" t="s">
        <v>234</v>
      </c>
      <c r="C1939" s="151" t="s">
        <v>240</v>
      </c>
      <c r="D1939" s="176" t="s">
        <v>237</v>
      </c>
      <c r="E1939" s="6" t="s">
        <v>515</v>
      </c>
      <c r="F1939" s="8">
        <v>50.796542960526502</v>
      </c>
      <c r="G1939" s="8">
        <v>47.791071187889031</v>
      </c>
      <c r="H1939" s="8">
        <v>40.561618735048761</v>
      </c>
      <c r="I1939" s="8">
        <v>32.884700803663193</v>
      </c>
      <c r="J1939" s="8">
        <v>27.679764955330633</v>
      </c>
      <c r="K1939" s="8">
        <v>24.883283372514871</v>
      </c>
      <c r="L1939" s="8">
        <v>23.882736647368588</v>
      </c>
      <c r="M1939" s="138" t="str">
        <f t="shared" si="30"/>
        <v>Bioénergies-Biomasse-Bois énergie issu de l'agroforesterie et des arbres hors forêt-TWh-S3</v>
      </c>
      <c r="N1939">
        <f>MATCH(M1939,'[1]Données Agriculture'!$M:$M,FALSE)</f>
        <v>697</v>
      </c>
      <c r="O1939" s="140"/>
      <c r="P1939" s="66"/>
    </row>
    <row r="1940" spans="1:26" ht="14.25" hidden="1">
      <c r="A1940" s="110" t="s">
        <v>235</v>
      </c>
      <c r="B1940" s="110" t="s">
        <v>234</v>
      </c>
      <c r="C1940" s="151" t="s">
        <v>238</v>
      </c>
      <c r="D1940" s="176" t="s">
        <v>237</v>
      </c>
      <c r="E1940" s="6" t="s">
        <v>515</v>
      </c>
      <c r="F1940" s="8">
        <v>51.331328571428557</v>
      </c>
      <c r="G1940" s="8">
        <v>54.441961035645242</v>
      </c>
      <c r="H1940" s="8">
        <v>62.585702553473332</v>
      </c>
      <c r="I1940" s="8">
        <v>72.651920660696163</v>
      </c>
      <c r="J1940" s="8">
        <v>80.795662178524267</v>
      </c>
      <c r="K1940" s="8">
        <v>83.906294642740946</v>
      </c>
      <c r="L1940" s="8">
        <v>80.795662178524282</v>
      </c>
      <c r="M1940" s="138" t="str">
        <f t="shared" si="30"/>
        <v>Bioénergies-Biomasse-Bois énergie issu de la forêt-TWh-S3</v>
      </c>
      <c r="N1940">
        <f>MATCH(M1940,'[1]Données Agriculture'!$M:$M,FALSE)</f>
        <v>689</v>
      </c>
      <c r="O1940" s="140"/>
    </row>
    <row r="1941" spans="1:26" ht="14.25" hidden="1">
      <c r="A1941" s="110" t="s">
        <v>235</v>
      </c>
      <c r="B1941" s="110" t="s">
        <v>234</v>
      </c>
      <c r="C1941" s="151" t="s">
        <v>250</v>
      </c>
      <c r="D1941" s="176" t="s">
        <v>237</v>
      </c>
      <c r="E1941" s="6" t="s">
        <v>515</v>
      </c>
      <c r="F1941" s="8">
        <v>2.380079904114599</v>
      </c>
      <c r="G1941" s="8">
        <v>4.1413119474847155</v>
      </c>
      <c r="H1941" s="8">
        <v>11.157283506951892</v>
      </c>
      <c r="I1941" s="8">
        <v>25.520531109970975</v>
      </c>
      <c r="J1941" s="8">
        <v>44.7147666433073</v>
      </c>
      <c r="K1941" s="8">
        <v>61.392714063408988</v>
      </c>
      <c r="L1941" s="8">
        <v>67.984934037096352</v>
      </c>
      <c r="M1941" s="138" t="str">
        <f t="shared" si="30"/>
        <v>Bioénergies-Biomasse-Cultures intermédiaires méthanisées-TWh-S3</v>
      </c>
      <c r="N1941">
        <f>MATCH(M1941,'[1]Données Agriculture'!$M:$M,FALSE)</f>
        <v>701</v>
      </c>
      <c r="O1941" s="140"/>
    </row>
    <row r="1942" spans="1:26" ht="14.25" hidden="1">
      <c r="A1942" s="110" t="s">
        <v>235</v>
      </c>
      <c r="B1942" s="110" t="s">
        <v>234</v>
      </c>
      <c r="C1942" s="151" t="s">
        <v>247</v>
      </c>
      <c r="D1942" s="176" t="s">
        <v>237</v>
      </c>
      <c r="E1942" s="6" t="s">
        <v>515</v>
      </c>
      <c r="F1942" s="8">
        <v>0.24628357887563201</v>
      </c>
      <c r="G1942" s="8">
        <v>0.52423845410818115</v>
      </c>
      <c r="H1942" s="8">
        <v>1.4758693563669283</v>
      </c>
      <c r="I1942" s="8">
        <v>2.497234887588399</v>
      </c>
      <c r="J1942" s="8">
        <v>2.4931547214797076</v>
      </c>
      <c r="K1942" s="8">
        <v>2.0296369688925719</v>
      </c>
      <c r="L1942" s="8">
        <v>1.8637812036798589</v>
      </c>
      <c r="M1942" s="138" t="str">
        <f t="shared" si="30"/>
        <v>Bioénergies-Biomasse-Déchets alimentaires-TWh-S3</v>
      </c>
      <c r="N1942">
        <f>MATCH(M1942,'[1]Données Agriculture'!$M:$M,FALSE)</f>
        <v>705</v>
      </c>
      <c r="O1942" s="140"/>
      <c r="P1942" s="66"/>
      <c r="Q1942" s="66"/>
      <c r="R1942" s="66"/>
      <c r="S1942" s="66"/>
      <c r="T1942" s="66"/>
      <c r="U1942" s="66"/>
      <c r="V1942" s="66"/>
      <c r="W1942" s="66"/>
      <c r="X1942" s="66"/>
      <c r="Y1942" s="66"/>
      <c r="Z1942" s="66"/>
    </row>
    <row r="1943" spans="1:26" ht="14.25" hidden="1">
      <c r="A1943" s="110" t="s">
        <v>235</v>
      </c>
      <c r="B1943" s="110" t="s">
        <v>234</v>
      </c>
      <c r="C1943" s="151" t="s">
        <v>242</v>
      </c>
      <c r="D1943" s="176" t="s">
        <v>237</v>
      </c>
      <c r="E1943" s="6" t="s">
        <v>515</v>
      </c>
      <c r="F1943" s="8">
        <v>48.843592290351118</v>
      </c>
      <c r="G1943" s="8">
        <v>52.134969233223941</v>
      </c>
      <c r="H1943" s="8">
        <v>56.909656732128092</v>
      </c>
      <c r="I1943" s="8">
        <v>62.109598563127328</v>
      </c>
      <c r="J1943" s="8">
        <v>66.271455345070606</v>
      </c>
      <c r="K1943" s="8">
        <v>68.036026019679738</v>
      </c>
      <c r="L1943" s="8">
        <v>66.819804722839024</v>
      </c>
      <c r="M1943" s="138" t="str">
        <f t="shared" si="30"/>
        <v>Bioénergies-Biomasse-Déchets de bois (2nde transformation, bois de rebut, emballages, déconstruction)-TWh-S3</v>
      </c>
      <c r="N1943">
        <f>MATCH(M1943,'[1]Données Agriculture'!$M:$M,FALSE)</f>
        <v>710</v>
      </c>
      <c r="O1943" s="140"/>
    </row>
    <row r="1944" spans="1:26" ht="14.25" hidden="1">
      <c r="A1944" s="110" t="s">
        <v>235</v>
      </c>
      <c r="B1944" s="110" t="s">
        <v>234</v>
      </c>
      <c r="C1944" s="151" t="s">
        <v>248</v>
      </c>
      <c r="D1944" s="176" t="s">
        <v>237</v>
      </c>
      <c r="E1944" s="6" t="s">
        <v>515</v>
      </c>
      <c r="F1944" s="8">
        <v>5.0062632476567677</v>
      </c>
      <c r="G1944" s="8">
        <v>7.4209801274069029</v>
      </c>
      <c r="H1944" s="8">
        <v>13.631189720325846</v>
      </c>
      <c r="I1944" s="8">
        <v>21.194905076280527</v>
      </c>
      <c r="J1944" s="8">
        <v>27.690260989456927</v>
      </c>
      <c r="K1944" s="8">
        <v>31.763751696819341</v>
      </c>
      <c r="L1944" s="8">
        <v>33.110109133791205</v>
      </c>
      <c r="M1944" s="138" t="str">
        <f t="shared" si="30"/>
        <v>Bioénergies-Biomasse-Déjections d'élevage méthanisées-TWh-S3</v>
      </c>
      <c r="N1944">
        <f>MATCH(M1944,'[1]Données Agriculture'!$M:$M,FALSE)</f>
        <v>714</v>
      </c>
      <c r="O1944" s="140"/>
      <c r="P1944" s="66"/>
      <c r="Q1944" s="66"/>
      <c r="R1944" s="66"/>
      <c r="S1944" s="66"/>
      <c r="T1944" s="66"/>
      <c r="U1944" s="66"/>
      <c r="V1944" s="66"/>
      <c r="W1944" s="66"/>
      <c r="X1944" s="66"/>
      <c r="Y1944" s="66"/>
      <c r="Z1944" s="66"/>
    </row>
    <row r="1945" spans="1:26" ht="14.25" hidden="1">
      <c r="A1945" s="110" t="s">
        <v>235</v>
      </c>
      <c r="B1945" s="110" t="s">
        <v>234</v>
      </c>
      <c r="C1945" s="151" t="s">
        <v>255</v>
      </c>
      <c r="D1945" s="176" t="s">
        <v>237</v>
      </c>
      <c r="E1945" s="6" t="s">
        <v>515</v>
      </c>
      <c r="F1945" s="8">
        <v>6.2836782136953371</v>
      </c>
      <c r="G1945" s="8">
        <v>6.2836782136953371</v>
      </c>
      <c r="H1945" s="8">
        <v>6.2836782136953371</v>
      </c>
      <c r="I1945" s="8">
        <v>6.2836782136953371</v>
      </c>
      <c r="J1945" s="8">
        <v>6.2836782136953371</v>
      </c>
      <c r="K1945" s="8">
        <v>6.2836782136953371</v>
      </c>
      <c r="L1945" s="8">
        <v>6.2836782136953371</v>
      </c>
      <c r="M1945" s="138" t="str">
        <f t="shared" si="30"/>
        <v>Bioénergies-Biomasse-Ethanol-TWh-S3</v>
      </c>
      <c r="N1945">
        <f>MATCH(M1945,'[1]Données Agriculture'!$M:$M,FALSE)</f>
        <v>718</v>
      </c>
      <c r="O1945" s="140"/>
    </row>
    <row r="1946" spans="1:26" ht="14.25" hidden="1">
      <c r="A1946" s="110" t="s">
        <v>235</v>
      </c>
      <c r="B1946" s="110" t="s">
        <v>234</v>
      </c>
      <c r="C1946" s="151" t="s">
        <v>258</v>
      </c>
      <c r="D1946" s="176" t="s">
        <v>237</v>
      </c>
      <c r="E1946" s="6" t="s">
        <v>515</v>
      </c>
      <c r="F1946" s="8">
        <v>0</v>
      </c>
      <c r="G1946" s="8">
        <v>0</v>
      </c>
      <c r="H1946" s="8">
        <v>0</v>
      </c>
      <c r="I1946" s="8">
        <v>0</v>
      </c>
      <c r="J1946" s="8">
        <v>0</v>
      </c>
      <c r="K1946" s="8">
        <v>0</v>
      </c>
      <c r="L1946" s="8">
        <v>0</v>
      </c>
      <c r="M1946" s="138" t="str">
        <f t="shared" si="30"/>
        <v>Bioénergies-Biomasse-Ethanol d'algues-TWh-S3</v>
      </c>
      <c r="N1946">
        <f>MATCH(M1946,'[1]Données Agriculture'!$M:$M,FALSE)</f>
        <v>722</v>
      </c>
      <c r="O1946" s="140"/>
      <c r="P1946" s="109"/>
    </row>
    <row r="1947" spans="1:26" ht="14.25" hidden="1">
      <c r="A1947" s="110" t="s">
        <v>235</v>
      </c>
      <c r="B1947" s="110" t="s">
        <v>234</v>
      </c>
      <c r="C1947" s="151" t="s">
        <v>251</v>
      </c>
      <c r="D1947" s="176" t="s">
        <v>237</v>
      </c>
      <c r="E1947" s="6" t="s">
        <v>515</v>
      </c>
      <c r="F1947" s="8">
        <v>1.2860083813169561</v>
      </c>
      <c r="G1947" s="8">
        <v>1.6395065988898672</v>
      </c>
      <c r="H1947" s="8">
        <v>2.689374438263358</v>
      </c>
      <c r="I1947" s="8">
        <v>4.1028853333541662</v>
      </c>
      <c r="J1947" s="8">
        <v>4.9755087506802358</v>
      </c>
      <c r="K1947" s="8">
        <v>5.1397437082296236</v>
      </c>
      <c r="L1947" s="8">
        <v>5.0871907510974292</v>
      </c>
      <c r="M1947" s="138" t="str">
        <f t="shared" si="30"/>
        <v>Bioénergies-Biomasse-Herbe et cultures fourragères méthanisées-TWh-S3</v>
      </c>
      <c r="N1947">
        <f>MATCH(M1947,'[1]Données Agriculture'!$M:$M,FALSE)</f>
        <v>726</v>
      </c>
      <c r="O1947" s="140"/>
    </row>
    <row r="1948" spans="1:26" ht="14.25" hidden="1">
      <c r="A1948" s="110" t="s">
        <v>235</v>
      </c>
      <c r="B1948" s="110" t="s">
        <v>234</v>
      </c>
      <c r="C1948" s="151" t="s">
        <v>239</v>
      </c>
      <c r="D1948" s="176" t="s">
        <v>237</v>
      </c>
      <c r="E1948" s="6" t="s">
        <v>515</v>
      </c>
      <c r="F1948" s="8">
        <v>12.052510494214827</v>
      </c>
      <c r="G1948" s="8">
        <v>12.954632362928024</v>
      </c>
      <c r="H1948" s="8">
        <v>15.316418077213738</v>
      </c>
      <c r="I1948" s="8">
        <v>18.235745768358775</v>
      </c>
      <c r="J1948" s="8">
        <v>20.597531482644502</v>
      </c>
      <c r="K1948" s="8">
        <v>21.499653351357697</v>
      </c>
      <c r="L1948" s="8">
        <v>20.597531482644502</v>
      </c>
      <c r="M1948" s="138" t="str">
        <f t="shared" si="30"/>
        <v>Bioénergies-Biomasse-Produits connexes de scierie énergie-TWh-S3</v>
      </c>
      <c r="N1948">
        <f>MATCH(M1948,'[1]Données Agriculture'!$M:$M,FALSE)</f>
        <v>731</v>
      </c>
      <c r="O1948" s="140"/>
    </row>
    <row r="1949" spans="1:26" ht="14.25" hidden="1">
      <c r="A1949" s="110" t="s">
        <v>235</v>
      </c>
      <c r="B1949" s="110" t="s">
        <v>234</v>
      </c>
      <c r="C1949" s="151" t="s">
        <v>245</v>
      </c>
      <c r="D1949" s="176" t="s">
        <v>237</v>
      </c>
      <c r="E1949" s="6" t="s">
        <v>515</v>
      </c>
      <c r="F1949" s="8">
        <v>0</v>
      </c>
      <c r="G1949" s="8">
        <v>6.6750026119635639E-2</v>
      </c>
      <c r="H1949" s="8">
        <v>0.43178782964423434</v>
      </c>
      <c r="I1949" s="8">
        <v>1.1690299501876689</v>
      </c>
      <c r="J1949" s="8">
        <v>2.1163866176110893</v>
      </c>
      <c r="K1949" s="8">
        <v>2.9458413517921103</v>
      </c>
      <c r="L1949" s="8">
        <v>3.2919748054100109</v>
      </c>
      <c r="M1949" s="138" t="str">
        <f t="shared" si="30"/>
        <v>Bioénergies-Biomasse-Résidus de culture biocarburants 2G-TWh-S3</v>
      </c>
      <c r="N1949">
        <f>MATCH(M1949,'[1]Données Agriculture'!$M:$M,FALSE)</f>
        <v>736</v>
      </c>
      <c r="O1949" s="140"/>
    </row>
    <row r="1950" spans="1:26" ht="14.25" hidden="1">
      <c r="A1950" s="110" t="s">
        <v>235</v>
      </c>
      <c r="B1950" s="110" t="s">
        <v>234</v>
      </c>
      <c r="C1950" s="151" t="s">
        <v>249</v>
      </c>
      <c r="D1950" s="176" t="s">
        <v>237</v>
      </c>
      <c r="E1950" s="6" t="s">
        <v>515</v>
      </c>
      <c r="F1950" s="8">
        <v>1.076798322116759</v>
      </c>
      <c r="G1950" s="8">
        <v>2.0405611911703803</v>
      </c>
      <c r="H1950" s="8">
        <v>5.7470872147971344</v>
      </c>
      <c r="I1950" s="8">
        <v>11.65669575147078</v>
      </c>
      <c r="J1950" s="8">
        <v>17.981038148693891</v>
      </c>
      <c r="K1950" s="8">
        <v>22.770125785503808</v>
      </c>
      <c r="L1950" s="8">
        <v>24.580078547061422</v>
      </c>
      <c r="M1950" s="138" t="str">
        <f t="shared" si="30"/>
        <v>Bioénergies-Biomasse-Résidus de culture méthanisés-TWh-S3</v>
      </c>
      <c r="N1950">
        <f>MATCH(M1950,'[1]Données Agriculture'!$M:$M,FALSE)</f>
        <v>740</v>
      </c>
      <c r="O1950" s="140"/>
    </row>
    <row r="1951" spans="1:26" ht="14.25" hidden="1">
      <c r="A1951" s="110" t="s">
        <v>235</v>
      </c>
      <c r="B1951" s="110" t="s">
        <v>234</v>
      </c>
      <c r="C1951" s="151" t="s">
        <v>244</v>
      </c>
      <c r="D1951" s="176" t="s">
        <v>237</v>
      </c>
      <c r="E1951" s="6" t="s">
        <v>515</v>
      </c>
      <c r="F1951" s="8">
        <v>0</v>
      </c>
      <c r="G1951" s="8">
        <v>0.40770863166457394</v>
      </c>
      <c r="H1951" s="8">
        <v>1.9681413593257715</v>
      </c>
      <c r="I1951" s="8">
        <v>4.451481045040973</v>
      </c>
      <c r="J1951" s="8">
        <v>7.1068358408645524</v>
      </c>
      <c r="K1951" s="8">
        <v>9.1166335854980467</v>
      </c>
      <c r="L1951" s="8">
        <v>9.8759244162300348</v>
      </c>
      <c r="M1951" s="138" t="str">
        <f t="shared" si="30"/>
        <v>Bioénergies-Biomasse-Résidus de culture usage combustion-TWh-S3</v>
      </c>
      <c r="N1951">
        <f>MATCH(M1951,'[1]Données Agriculture'!$M:$M,FALSE)</f>
        <v>745</v>
      </c>
      <c r="O1951" s="140"/>
      <c r="P1951" s="109"/>
      <c r="Q1951" s="109"/>
      <c r="R1951" s="109"/>
      <c r="S1951" s="109"/>
      <c r="T1951" s="109"/>
      <c r="U1951" s="109"/>
      <c r="V1951" s="109"/>
      <c r="W1951" s="109"/>
      <c r="X1951" s="109"/>
      <c r="Y1951" s="109"/>
      <c r="Z1951" s="109"/>
    </row>
    <row r="1952" spans="1:26" ht="14.25" hidden="1">
      <c r="A1952" s="110" t="s">
        <v>235</v>
      </c>
      <c r="B1952" s="110" t="s">
        <v>234</v>
      </c>
      <c r="C1952" s="151" t="s">
        <v>260</v>
      </c>
      <c r="D1952" s="176" t="s">
        <v>237</v>
      </c>
      <c r="E1952" s="6" t="s">
        <v>515</v>
      </c>
      <c r="F1952" s="8">
        <v>223.01263942207692</v>
      </c>
      <c r="G1952" s="8">
        <v>233.01864915217556</v>
      </c>
      <c r="H1952" s="8">
        <v>260.45849783197764</v>
      </c>
      <c r="I1952" s="8">
        <v>302.45023389514091</v>
      </c>
      <c r="J1952" s="8">
        <v>346.389007256029</v>
      </c>
      <c r="K1952" s="8">
        <v>375.97975608159652</v>
      </c>
      <c r="L1952" s="8">
        <v>379.84750614507141</v>
      </c>
      <c r="M1952" s="138" t="str">
        <f t="shared" si="30"/>
        <v>Bioénergies-Biomasse-TOTAL BIOENERGIES-TWh-S3</v>
      </c>
      <c r="N1952">
        <f>MATCH(M1952,'[1]Données Agriculture'!$M:$M,FALSE)</f>
        <v>750</v>
      </c>
      <c r="O1952" s="140"/>
    </row>
    <row r="1953" spans="1:26" ht="14.25" hidden="1">
      <c r="A1953" s="110" t="s">
        <v>235</v>
      </c>
      <c r="B1953" s="110" t="s">
        <v>234</v>
      </c>
      <c r="C1953" s="151" t="s">
        <v>261</v>
      </c>
      <c r="D1953" s="176" t="s">
        <v>237</v>
      </c>
      <c r="E1953" s="6" t="s">
        <v>515</v>
      </c>
      <c r="F1953" s="108">
        <v>147.50218512621655</v>
      </c>
      <c r="G1953" s="108">
        <v>147.9711943706788</v>
      </c>
      <c r="H1953" s="108">
        <v>149.77667910274582</v>
      </c>
      <c r="I1953" s="108">
        <v>153.07644360669153</v>
      </c>
      <c r="J1953" s="108">
        <v>156.36817162743614</v>
      </c>
      <c r="K1953" s="108">
        <v>156.11385433034377</v>
      </c>
      <c r="L1953" s="108">
        <v>150.56227995643749</v>
      </c>
      <c r="M1953" s="138" t="str">
        <f t="shared" si="30"/>
        <v>Bioénergies-Biomasse-Total hors forêt et produits dérivés du bois-TWh-S3</v>
      </c>
      <c r="N1953">
        <f>MATCH(M1953,'[1]Données Agriculture'!$M:$M,FALSE)</f>
        <v>755</v>
      </c>
      <c r="O1953" s="140"/>
      <c r="P1953" s="109"/>
    </row>
    <row r="1954" spans="1:26" ht="14.25" hidden="1">
      <c r="A1954" s="110" t="s">
        <v>455</v>
      </c>
      <c r="B1954" s="110"/>
      <c r="C1954" s="147" t="s">
        <v>496</v>
      </c>
      <c r="D1954" s="174" t="s">
        <v>271</v>
      </c>
      <c r="E1954" s="6" t="s">
        <v>515</v>
      </c>
      <c r="F1954" s="36">
        <v>3369.5959218235525</v>
      </c>
      <c r="G1954" s="36">
        <v>3369.5959218235525</v>
      </c>
      <c r="H1954" s="36">
        <v>3369.5959218235525</v>
      </c>
      <c r="I1954" s="36">
        <v>3369.5959218235525</v>
      </c>
      <c r="J1954" s="36">
        <v>3369.5959218235525</v>
      </c>
      <c r="K1954" s="36">
        <v>3369.5959218235525</v>
      </c>
      <c r="L1954" s="36">
        <v>3369.5959218235525</v>
      </c>
      <c r="M1954" s="138" t="str">
        <f t="shared" si="30"/>
        <v>Changement d'usage des terres--Autres surfaces_reste_Autres surfaces-kha-S3</v>
      </c>
      <c r="N1954">
        <f>MATCH(M1954,'[1]Données Agriculture'!$M:$M,FALSE)</f>
        <v>765</v>
      </c>
      <c r="O1954" s="140"/>
    </row>
    <row r="1955" spans="1:26" ht="14.25" hidden="1">
      <c r="A1955" s="110" t="s">
        <v>455</v>
      </c>
      <c r="B1955" s="110"/>
      <c r="C1955" s="147" t="s">
        <v>491</v>
      </c>
      <c r="D1955" s="174" t="s">
        <v>271</v>
      </c>
      <c r="E1955" s="6" t="s">
        <v>515</v>
      </c>
      <c r="F1955" s="36">
        <v>0</v>
      </c>
      <c r="G1955" s="36">
        <v>10.217703894240525</v>
      </c>
      <c r="H1955" s="36">
        <v>38.132990070000027</v>
      </c>
      <c r="I1955" s="36">
        <v>76.265980140000039</v>
      </c>
      <c r="J1955" s="36">
        <v>114.39897021000009</v>
      </c>
      <c r="K1955" s="36">
        <v>142.31425638575962</v>
      </c>
      <c r="L1955" s="36">
        <v>152.53196028000013</v>
      </c>
      <c r="M1955" s="138" t="str">
        <f t="shared" si="30"/>
        <v>Changement d'usage des terres--Autres surfaces_vers_Forêt-kha-S3</v>
      </c>
      <c r="N1955">
        <f>MATCH(M1955,'[1]Données Agriculture'!$M:$M,FALSE)</f>
        <v>770</v>
      </c>
      <c r="O1955" s="140"/>
      <c r="P1955" s="109"/>
    </row>
    <row r="1956" spans="1:26" ht="14.25" hidden="1">
      <c r="A1956" s="110" t="s">
        <v>455</v>
      </c>
      <c r="B1956" s="110"/>
      <c r="C1956" s="147" t="s">
        <v>492</v>
      </c>
      <c r="D1956" s="174" t="s">
        <v>271</v>
      </c>
      <c r="E1956" s="6" t="s">
        <v>515</v>
      </c>
      <c r="F1956" s="36">
        <v>0</v>
      </c>
      <c r="G1956" s="36">
        <v>1.4596719848915041</v>
      </c>
      <c r="H1956" s="36">
        <v>5.4475700100000051</v>
      </c>
      <c r="I1956" s="36">
        <v>10.895140020000008</v>
      </c>
      <c r="J1956" s="36">
        <v>16.342710030000017</v>
      </c>
      <c r="K1956" s="36">
        <v>20.33060805510852</v>
      </c>
      <c r="L1956" s="36">
        <v>21.790280040000024</v>
      </c>
      <c r="M1956" s="138" t="str">
        <f t="shared" si="30"/>
        <v>Changement d'usage des terres--Autres surfaces_vers_Prairies productives-kha-S3</v>
      </c>
      <c r="N1956">
        <f>MATCH(M1956,'[1]Données Agriculture'!$M:$M,FALSE)</f>
        <v>775</v>
      </c>
      <c r="O1956" s="140"/>
    </row>
    <row r="1957" spans="1:26" ht="14.25" hidden="1">
      <c r="A1957" s="110" t="s">
        <v>455</v>
      </c>
      <c r="B1957" s="110"/>
      <c r="C1957" s="147" t="s">
        <v>493</v>
      </c>
      <c r="D1957" s="174" t="s">
        <v>271</v>
      </c>
      <c r="E1957" s="6" t="s">
        <v>515</v>
      </c>
      <c r="F1957" s="36">
        <v>0</v>
      </c>
      <c r="G1957" s="36">
        <v>1.4596719848915041</v>
      </c>
      <c r="H1957" s="36">
        <v>5.4475700100000051</v>
      </c>
      <c r="I1957" s="36">
        <v>10.895140020000008</v>
      </c>
      <c r="J1957" s="36">
        <v>16.342710030000017</v>
      </c>
      <c r="K1957" s="36">
        <v>20.33060805510852</v>
      </c>
      <c r="L1957" s="36">
        <v>21.790280040000024</v>
      </c>
      <c r="M1957" s="138" t="str">
        <f t="shared" si="30"/>
        <v>Changement d'usage des terres--Autres surfaces_vers_STH peu productives-kha-S3</v>
      </c>
      <c r="N1957">
        <f>MATCH(M1957,'[1]Données Agriculture'!$M:$M,FALSE)</f>
        <v>780</v>
      </c>
      <c r="O1957" s="140"/>
    </row>
    <row r="1958" spans="1:26" ht="14.25" hidden="1">
      <c r="A1958" s="110" t="s">
        <v>455</v>
      </c>
      <c r="B1958" s="110"/>
      <c r="C1958" s="147" t="s">
        <v>494</v>
      </c>
      <c r="D1958" s="174" t="s">
        <v>271</v>
      </c>
      <c r="E1958" s="6" t="s">
        <v>515</v>
      </c>
      <c r="F1958" s="36">
        <v>0</v>
      </c>
      <c r="G1958" s="36">
        <v>1.4596719848915041</v>
      </c>
      <c r="H1958" s="36">
        <v>5.4475700100000051</v>
      </c>
      <c r="I1958" s="36">
        <v>10.895140020000008</v>
      </c>
      <c r="J1958" s="36">
        <v>16.342710030000017</v>
      </c>
      <c r="K1958" s="36">
        <v>20.33060805510852</v>
      </c>
      <c r="L1958" s="36">
        <v>21.790280040000024</v>
      </c>
      <c r="M1958" s="138" t="str">
        <f t="shared" si="30"/>
        <v>Changement d'usage des terres--Autres surfaces_vers_Surfaces arables-kha-S3</v>
      </c>
      <c r="N1958">
        <f>MATCH(M1958,'[1]Données Agriculture'!$M:$M,FALSE)</f>
        <v>785</v>
      </c>
      <c r="O1958" s="140"/>
      <c r="P1958" s="109"/>
      <c r="Q1958" s="109"/>
      <c r="R1958" s="109"/>
      <c r="S1958" s="109"/>
      <c r="T1958" s="109"/>
      <c r="U1958" s="109"/>
      <c r="V1958" s="109"/>
      <c r="W1958" s="109"/>
      <c r="X1958" s="109"/>
      <c r="Y1958" s="109"/>
      <c r="Z1958" s="109"/>
    </row>
    <row r="1959" spans="1:26" ht="14.25" hidden="1">
      <c r="A1959" s="110" t="s">
        <v>455</v>
      </c>
      <c r="B1959" s="110"/>
      <c r="C1959" s="147" t="s">
        <v>495</v>
      </c>
      <c r="D1959" s="174" t="s">
        <v>271</v>
      </c>
      <c r="E1959" s="6" t="s">
        <v>515</v>
      </c>
      <c r="F1959" s="36">
        <v>0</v>
      </c>
      <c r="G1959" s="36">
        <v>2.9618177817127109</v>
      </c>
      <c r="H1959" s="36">
        <v>11.053654444112787</v>
      </c>
      <c r="I1959" s="36">
        <v>22.107308888225571</v>
      </c>
      <c r="J1959" s="36">
        <v>33.160963332338362</v>
      </c>
      <c r="K1959" s="36">
        <v>41.252799994738446</v>
      </c>
      <c r="L1959" s="36">
        <v>44.214617776451156</v>
      </c>
      <c r="M1959" s="138" t="str">
        <f t="shared" si="30"/>
        <v>Changement d'usage des terres--Autres surfaces_vers_Surfaces artificialisées-kha-S3</v>
      </c>
      <c r="N1959">
        <f>MATCH(M1959,'[1]Données Agriculture'!$M:$M,FALSE)</f>
        <v>790</v>
      </c>
      <c r="O1959" s="140"/>
    </row>
    <row r="1960" spans="1:26" ht="14.25" hidden="1">
      <c r="A1960" s="110" t="s">
        <v>455</v>
      </c>
      <c r="B1960" s="110"/>
      <c r="C1960" s="147" t="s">
        <v>497</v>
      </c>
      <c r="D1960" s="174" t="s">
        <v>271</v>
      </c>
      <c r="E1960" s="6" t="s">
        <v>515</v>
      </c>
      <c r="F1960" s="36">
        <v>0</v>
      </c>
      <c r="G1960" s="36">
        <v>0</v>
      </c>
      <c r="H1960" s="36">
        <v>0</v>
      </c>
      <c r="I1960" s="36">
        <v>0</v>
      </c>
      <c r="J1960" s="36">
        <v>0</v>
      </c>
      <c r="K1960" s="36">
        <v>0</v>
      </c>
      <c r="L1960" s="36">
        <v>0</v>
      </c>
      <c r="M1960" s="138" t="str">
        <f t="shared" si="30"/>
        <v>Changement d'usage des terres--Autres surfaces_vers_Vignes-kha-S3</v>
      </c>
      <c r="N1960">
        <f>MATCH(M1960,'[1]Données Agriculture'!$M:$M,FALSE)</f>
        <v>795</v>
      </c>
      <c r="O1960" s="140"/>
      <c r="P1960" s="66"/>
      <c r="Q1960" s="66"/>
      <c r="R1960" s="66"/>
      <c r="S1960" s="66"/>
      <c r="T1960" s="66"/>
      <c r="U1960" s="66"/>
      <c r="V1960" s="66"/>
      <c r="W1960" s="66"/>
      <c r="X1960" s="66"/>
      <c r="Y1960" s="66"/>
      <c r="Z1960" s="66"/>
    </row>
    <row r="1961" spans="1:26" ht="14.25" hidden="1">
      <c r="A1961" s="110" t="s">
        <v>455</v>
      </c>
      <c r="B1961" s="110"/>
      <c r="C1961" s="147" t="s">
        <v>456</v>
      </c>
      <c r="D1961" s="174" t="s">
        <v>271</v>
      </c>
      <c r="E1961" s="6" t="s">
        <v>515</v>
      </c>
      <c r="F1961" s="36">
        <v>17119.140027290399</v>
      </c>
      <c r="G1961" s="36">
        <v>17119.140027290399</v>
      </c>
      <c r="H1961" s="36">
        <v>17119.140027290399</v>
      </c>
      <c r="I1961" s="36">
        <v>17119.140027290399</v>
      </c>
      <c r="J1961" s="36">
        <v>17119.140027290399</v>
      </c>
      <c r="K1961" s="36">
        <v>17119.140027290399</v>
      </c>
      <c r="L1961" s="36">
        <v>17119.140027290399</v>
      </c>
      <c r="M1961" s="138" t="str">
        <f t="shared" si="30"/>
        <v>Changement d'usage des terres--Forêt_reste_Forêt-kha-S3</v>
      </c>
      <c r="N1961">
        <f>MATCH(M1961,'[1]Données Agriculture'!$M:$M,FALSE)</f>
        <v>800</v>
      </c>
      <c r="O1961" s="140"/>
    </row>
    <row r="1962" spans="1:26" ht="14.25" hidden="1">
      <c r="A1962" s="110" t="s">
        <v>455</v>
      </c>
      <c r="B1962" s="110"/>
      <c r="C1962" s="147" t="s">
        <v>461</v>
      </c>
      <c r="D1962" s="174" t="s">
        <v>271</v>
      </c>
      <c r="E1962" s="6" t="s">
        <v>515</v>
      </c>
      <c r="F1962" s="36">
        <v>0</v>
      </c>
      <c r="G1962" s="36">
        <v>2.3431450054926954</v>
      </c>
      <c r="H1962" s="36">
        <v>8.7447362099999975</v>
      </c>
      <c r="I1962" s="36">
        <v>17.489472419999991</v>
      </c>
      <c r="J1962" s="36">
        <v>26.234208629999994</v>
      </c>
      <c r="K1962" s="36">
        <v>32.635799834507303</v>
      </c>
      <c r="L1962" s="36">
        <v>34.978944839999997</v>
      </c>
      <c r="M1962" s="138" t="str">
        <f t="shared" si="30"/>
        <v>Changement d'usage des terres--Forêt_vers_Autres surfaces-kha-S3</v>
      </c>
      <c r="N1962">
        <f>MATCH(M1962,'[1]Données Agriculture'!$M:$M,FALSE)</f>
        <v>805</v>
      </c>
      <c r="O1962" s="140"/>
      <c r="P1962" s="66"/>
    </row>
    <row r="1963" spans="1:26" ht="14.25" hidden="1">
      <c r="A1963" s="110" t="s">
        <v>455</v>
      </c>
      <c r="B1963" s="110"/>
      <c r="C1963" s="147" t="s">
        <v>457</v>
      </c>
      <c r="D1963" s="174" t="s">
        <v>271</v>
      </c>
      <c r="E1963" s="6" t="s">
        <v>515</v>
      </c>
      <c r="F1963" s="36">
        <v>0</v>
      </c>
      <c r="G1963" s="36">
        <v>3.5147175082390429</v>
      </c>
      <c r="H1963" s="36">
        <v>13.117104314999995</v>
      </c>
      <c r="I1963" s="36">
        <v>26.234208629999991</v>
      </c>
      <c r="J1963" s="36">
        <v>39.351312944999989</v>
      </c>
      <c r="K1963" s="36">
        <v>48.953699751760958</v>
      </c>
      <c r="L1963" s="36">
        <v>52.468417259999995</v>
      </c>
      <c r="M1963" s="138" t="str">
        <f t="shared" si="30"/>
        <v>Changement d'usage des terres--Forêt_vers_Prairies productives-kha-S3</v>
      </c>
      <c r="N1963">
        <f>MATCH(M1963,'[1]Données Agriculture'!$M:$M,FALSE)</f>
        <v>810</v>
      </c>
      <c r="O1963" s="140"/>
    </row>
    <row r="1964" spans="1:26" ht="14.25" hidden="1">
      <c r="A1964" s="110" t="s">
        <v>455</v>
      </c>
      <c r="B1964" s="110"/>
      <c r="C1964" s="147" t="s">
        <v>458</v>
      </c>
      <c r="D1964" s="174" t="s">
        <v>271</v>
      </c>
      <c r="E1964" s="6" t="s">
        <v>515</v>
      </c>
      <c r="F1964" s="36">
        <v>0</v>
      </c>
      <c r="G1964" s="36">
        <v>1.7573587541195215</v>
      </c>
      <c r="H1964" s="36">
        <v>6.5585521574999976</v>
      </c>
      <c r="I1964" s="36">
        <v>13.117104314999995</v>
      </c>
      <c r="J1964" s="36">
        <v>19.675656472499995</v>
      </c>
      <c r="K1964" s="36">
        <v>24.476849875880479</v>
      </c>
      <c r="L1964" s="36">
        <v>26.234208629999998</v>
      </c>
      <c r="M1964" s="138" t="str">
        <f t="shared" si="30"/>
        <v>Changement d'usage des terres--Forêt_vers_STH peu productives-kha-S3</v>
      </c>
      <c r="N1964">
        <f>MATCH(M1964,'[1]Données Agriculture'!$M:$M,FALSE)</f>
        <v>815</v>
      </c>
      <c r="O1964" s="140"/>
      <c r="P1964" s="66"/>
    </row>
    <row r="1965" spans="1:26" ht="14.25" hidden="1">
      <c r="A1965" s="110" t="s">
        <v>455</v>
      </c>
      <c r="B1965" s="110"/>
      <c r="C1965" s="147" t="s">
        <v>459</v>
      </c>
      <c r="D1965" s="174" t="s">
        <v>271</v>
      </c>
      <c r="E1965" s="6" t="s">
        <v>515</v>
      </c>
      <c r="F1965" s="36">
        <v>0</v>
      </c>
      <c r="G1965" s="36">
        <v>2.9289312568658694</v>
      </c>
      <c r="H1965" s="36">
        <v>10.930920262499997</v>
      </c>
      <c r="I1965" s="36">
        <v>21.861840524999991</v>
      </c>
      <c r="J1965" s="36">
        <v>32.792760787499994</v>
      </c>
      <c r="K1965" s="36">
        <v>40.79474979313413</v>
      </c>
      <c r="L1965" s="36">
        <v>43.723681049999996</v>
      </c>
      <c r="M1965" s="138" t="str">
        <f t="shared" si="30"/>
        <v>Changement d'usage des terres--Forêt_vers_Surfaces arables-kha-S3</v>
      </c>
      <c r="N1965">
        <f>MATCH(M1965,'[1]Données Agriculture'!$M:$M,FALSE)</f>
        <v>820</v>
      </c>
      <c r="O1965" s="140"/>
    </row>
    <row r="1966" spans="1:26" ht="14.25" hidden="1">
      <c r="A1966" s="110" t="s">
        <v>455</v>
      </c>
      <c r="B1966" s="110"/>
      <c r="C1966" s="147" t="s">
        <v>460</v>
      </c>
      <c r="D1966" s="174" t="s">
        <v>271</v>
      </c>
      <c r="E1966" s="6" t="s">
        <v>515</v>
      </c>
      <c r="F1966" s="36">
        <v>0</v>
      </c>
      <c r="G1966" s="36">
        <v>14.263413864688445</v>
      </c>
      <c r="H1966" s="36">
        <v>53.231785232399645</v>
      </c>
      <c r="I1966" s="36">
        <v>106.46357046479929</v>
      </c>
      <c r="J1966" s="36">
        <v>159.69535569719895</v>
      </c>
      <c r="K1966" s="36">
        <v>198.6637270649102</v>
      </c>
      <c r="L1966" s="36">
        <v>212.92714092959864</v>
      </c>
      <c r="M1966" s="138" t="str">
        <f t="shared" si="30"/>
        <v>Changement d'usage des terres--Forêt_vers_Surfaces artificialisées-kha-S3</v>
      </c>
      <c r="N1966">
        <f>MATCH(M1966,'[1]Données Agriculture'!$M:$M,FALSE)</f>
        <v>825</v>
      </c>
      <c r="O1966" s="140"/>
    </row>
    <row r="1967" spans="1:26" ht="14.25" hidden="1">
      <c r="A1967" s="110" t="s">
        <v>455</v>
      </c>
      <c r="B1967" s="110"/>
      <c r="C1967" s="147" t="s">
        <v>462</v>
      </c>
      <c r="D1967" s="174" t="s">
        <v>271</v>
      </c>
      <c r="E1967" s="6" t="s">
        <v>515</v>
      </c>
      <c r="F1967" s="36">
        <v>0</v>
      </c>
      <c r="G1967" s="36">
        <v>0</v>
      </c>
      <c r="H1967" s="36">
        <v>0</v>
      </c>
      <c r="I1967" s="36">
        <v>0</v>
      </c>
      <c r="J1967" s="36">
        <v>0</v>
      </c>
      <c r="K1967" s="36">
        <v>0</v>
      </c>
      <c r="L1967" s="36">
        <v>0</v>
      </c>
      <c r="M1967" s="138" t="str">
        <f t="shared" si="30"/>
        <v>Changement d'usage des terres--Forêt_vers_Vignes-kha-S3</v>
      </c>
      <c r="N1967">
        <f>MATCH(M1967,'[1]Données Agriculture'!$M:$M,FALSE)</f>
        <v>830</v>
      </c>
      <c r="O1967" s="140"/>
      <c r="P1967" s="66"/>
      <c r="Q1967" s="66"/>
      <c r="R1967" s="66"/>
      <c r="S1967" s="66"/>
      <c r="T1967" s="66"/>
      <c r="U1967" s="66"/>
      <c r="V1967" s="66"/>
      <c r="W1967" s="66"/>
      <c r="X1967" s="66"/>
      <c r="Y1967" s="66"/>
      <c r="Z1967" s="66"/>
    </row>
    <row r="1968" spans="1:26" ht="14.25" hidden="1">
      <c r="A1968" s="110" t="s">
        <v>455</v>
      </c>
      <c r="B1968" s="110"/>
      <c r="C1968" s="147" t="s">
        <v>464</v>
      </c>
      <c r="D1968" s="174" t="s">
        <v>271</v>
      </c>
      <c r="E1968" s="6" t="s">
        <v>515</v>
      </c>
      <c r="F1968" s="36">
        <v>7765.0379967214076</v>
      </c>
      <c r="G1968" s="36">
        <v>7765.0379967214076</v>
      </c>
      <c r="H1968" s="36">
        <v>7765.0379967214076</v>
      </c>
      <c r="I1968" s="36">
        <v>7765.0379967214076</v>
      </c>
      <c r="J1968" s="36">
        <v>7765.0379967214076</v>
      </c>
      <c r="K1968" s="36">
        <v>7765.0379967214076</v>
      </c>
      <c r="L1968" s="36">
        <v>7765.0379967214076</v>
      </c>
      <c r="M1968" s="138" t="str">
        <f t="shared" si="30"/>
        <v>Changement d'usage des terres--Prairies productives_reste_Prairies productives-kha-S3</v>
      </c>
      <c r="N1968">
        <f>MATCH(M1968,'[1]Données Agriculture'!$M:$M,FALSE)</f>
        <v>835</v>
      </c>
      <c r="O1968" s="140"/>
    </row>
    <row r="1969" spans="1:26" ht="14.25" hidden="1">
      <c r="A1969" s="110" t="s">
        <v>455</v>
      </c>
      <c r="B1969" s="110"/>
      <c r="C1969" s="147" t="s">
        <v>468</v>
      </c>
      <c r="D1969" s="174" t="s">
        <v>271</v>
      </c>
      <c r="E1969" s="6" t="s">
        <v>515</v>
      </c>
      <c r="F1969" s="36">
        <v>0</v>
      </c>
      <c r="G1969" s="36">
        <v>6.5522192335570208</v>
      </c>
      <c r="H1969" s="36">
        <v>24.453215081964814</v>
      </c>
      <c r="I1969" s="36">
        <v>48.906430163929627</v>
      </c>
      <c r="J1969" s="36">
        <v>73.359645245894455</v>
      </c>
      <c r="K1969" s="36">
        <v>91.260641094302272</v>
      </c>
      <c r="L1969" s="36">
        <v>97.812860327859283</v>
      </c>
      <c r="M1969" s="138" t="str">
        <f t="shared" si="30"/>
        <v>Changement d'usage des terres--Prairies productives_vers_Autres surfaces-kha-S3</v>
      </c>
      <c r="N1969">
        <f>MATCH(M1969,'[1]Données Agriculture'!$M:$M,FALSE)</f>
        <v>840</v>
      </c>
      <c r="O1969" s="140"/>
      <c r="P1969" s="66"/>
      <c r="Q1969" s="66"/>
      <c r="R1969" s="66"/>
      <c r="S1969" s="66"/>
      <c r="T1969" s="66"/>
      <c r="U1969" s="66"/>
      <c r="V1969" s="66"/>
      <c r="W1969" s="66"/>
      <c r="X1969" s="66"/>
      <c r="Y1969" s="66"/>
      <c r="Z1969" s="66"/>
    </row>
    <row r="1970" spans="1:26" ht="14.25" hidden="1">
      <c r="A1970" s="110" t="s">
        <v>455</v>
      </c>
      <c r="B1970" s="110"/>
      <c r="C1970" s="147" t="s">
        <v>463</v>
      </c>
      <c r="D1970" s="174" t="s">
        <v>271</v>
      </c>
      <c r="E1970" s="6" t="s">
        <v>515</v>
      </c>
      <c r="F1970" s="36">
        <v>0</v>
      </c>
      <c r="G1970" s="36">
        <v>45.28732702029621</v>
      </c>
      <c r="H1970" s="36">
        <v>169.01460537873237</v>
      </c>
      <c r="I1970" s="36">
        <v>338.02921075746468</v>
      </c>
      <c r="J1970" s="36">
        <v>507.04381613619711</v>
      </c>
      <c r="K1970" s="36">
        <v>630.77109449463342</v>
      </c>
      <c r="L1970" s="36">
        <v>676.05842151492959</v>
      </c>
      <c r="M1970" s="138" t="str">
        <f t="shared" si="30"/>
        <v>Changement d'usage des terres--Prairies productives_vers_Forêt-kha-S3</v>
      </c>
      <c r="N1970">
        <f>MATCH(M1970,'[1]Données Agriculture'!$M:$M,FALSE)</f>
        <v>845</v>
      </c>
      <c r="O1970" s="140"/>
    </row>
    <row r="1971" spans="1:26" ht="14.25" hidden="1">
      <c r="A1971" s="110" t="s">
        <v>455</v>
      </c>
      <c r="B1971" s="110"/>
      <c r="C1971" s="147" t="s">
        <v>465</v>
      </c>
      <c r="D1971" s="174" t="s">
        <v>271</v>
      </c>
      <c r="E1971" s="6" t="s">
        <v>515</v>
      </c>
      <c r="F1971" s="36">
        <v>0</v>
      </c>
      <c r="G1971" s="36">
        <v>3.2761096167785104</v>
      </c>
      <c r="H1971" s="36">
        <v>12.226607540982407</v>
      </c>
      <c r="I1971" s="36">
        <v>24.453215081964814</v>
      </c>
      <c r="J1971" s="36">
        <v>36.679822622947228</v>
      </c>
      <c r="K1971" s="36">
        <v>45.630320547151136</v>
      </c>
      <c r="L1971" s="36">
        <v>48.906430163929642</v>
      </c>
      <c r="M1971" s="138" t="str">
        <f t="shared" si="30"/>
        <v>Changement d'usage des terres--Prairies productives_vers_STH peu productives-kha-S3</v>
      </c>
      <c r="N1971">
        <f>MATCH(M1971,'[1]Données Agriculture'!$M:$M,FALSE)</f>
        <v>850</v>
      </c>
      <c r="O1971" s="140"/>
      <c r="P1971" s="109"/>
    </row>
    <row r="1972" spans="1:26" ht="14.25" hidden="1">
      <c r="A1972" s="110" t="s">
        <v>455</v>
      </c>
      <c r="B1972" s="110"/>
      <c r="C1972" s="147" t="s">
        <v>466</v>
      </c>
      <c r="D1972" s="174" t="s">
        <v>271</v>
      </c>
      <c r="E1972" s="6" t="s">
        <v>515</v>
      </c>
      <c r="F1972" s="36">
        <v>0</v>
      </c>
      <c r="G1972" s="36">
        <v>3.2761096167785104</v>
      </c>
      <c r="H1972" s="36">
        <v>12.226607540982407</v>
      </c>
      <c r="I1972" s="36">
        <v>24.453215081964814</v>
      </c>
      <c r="J1972" s="36">
        <v>36.679822622947228</v>
      </c>
      <c r="K1972" s="36">
        <v>45.630320547151136</v>
      </c>
      <c r="L1972" s="36">
        <v>48.906430163929642</v>
      </c>
      <c r="M1972" s="138" t="str">
        <f t="shared" si="30"/>
        <v>Changement d'usage des terres--Prairies productives_vers_Surfaces arables-kha-S3</v>
      </c>
      <c r="N1972">
        <f>MATCH(M1972,'[1]Données Agriculture'!$M:$M,FALSE)</f>
        <v>855</v>
      </c>
      <c r="O1972" s="140"/>
    </row>
    <row r="1973" spans="1:26" ht="14.25" hidden="1">
      <c r="A1973" s="110" t="s">
        <v>455</v>
      </c>
      <c r="B1973" s="110"/>
      <c r="C1973" s="147" t="s">
        <v>467</v>
      </c>
      <c r="D1973" s="174" t="s">
        <v>271</v>
      </c>
      <c r="E1973" s="6" t="s">
        <v>515</v>
      </c>
      <c r="F1973" s="36">
        <v>0</v>
      </c>
      <c r="G1973" s="36">
        <v>7.1304268481599484</v>
      </c>
      <c r="H1973" s="36">
        <v>26.611115276986144</v>
      </c>
      <c r="I1973" s="36">
        <v>53.222230553972288</v>
      </c>
      <c r="J1973" s="36">
        <v>79.833345830958436</v>
      </c>
      <c r="K1973" s="36">
        <v>99.314034259784663</v>
      </c>
      <c r="L1973" s="36">
        <v>106.4444611079446</v>
      </c>
      <c r="M1973" s="138" t="str">
        <f t="shared" si="30"/>
        <v>Changement d'usage des terres--Prairies productives_vers_Surfaces artificialisées-kha-S3</v>
      </c>
      <c r="N1973">
        <f>MATCH(M1973,'[1]Données Agriculture'!$M:$M,FALSE)</f>
        <v>860</v>
      </c>
      <c r="O1973" s="140"/>
    </row>
    <row r="1974" spans="1:26" ht="14.25" hidden="1">
      <c r="A1974" s="110" t="s">
        <v>455</v>
      </c>
      <c r="B1974" s="110"/>
      <c r="C1974" s="147" t="s">
        <v>469</v>
      </c>
      <c r="D1974" s="174" t="s">
        <v>271</v>
      </c>
      <c r="E1974" s="6" t="s">
        <v>515</v>
      </c>
      <c r="F1974" s="36">
        <v>0</v>
      </c>
      <c r="G1974" s="36">
        <v>0</v>
      </c>
      <c r="H1974" s="36">
        <v>0</v>
      </c>
      <c r="I1974" s="36">
        <v>0</v>
      </c>
      <c r="J1974" s="36">
        <v>0</v>
      </c>
      <c r="K1974" s="36">
        <v>0</v>
      </c>
      <c r="L1974" s="36">
        <v>0</v>
      </c>
      <c r="M1974" s="138" t="str">
        <f t="shared" si="30"/>
        <v>Changement d'usage des terres--Prairies productives_vers_Vignes-kha-S3</v>
      </c>
      <c r="N1974">
        <f>MATCH(M1974,'[1]Données Agriculture'!$M:$M,FALSE)</f>
        <v>865</v>
      </c>
      <c r="O1974" s="140"/>
    </row>
    <row r="1975" spans="1:26" ht="14.25" hidden="1">
      <c r="A1975" s="110" t="s">
        <v>455</v>
      </c>
      <c r="B1975" s="110"/>
      <c r="C1975" s="147" t="s">
        <v>472</v>
      </c>
      <c r="D1975" s="174" t="s">
        <v>271</v>
      </c>
      <c r="E1975" s="6" t="s">
        <v>515</v>
      </c>
      <c r="F1975" s="36">
        <v>1362.6931465587168</v>
      </c>
      <c r="G1975" s="36">
        <v>1362.6931465587168</v>
      </c>
      <c r="H1975" s="36">
        <v>1362.6931465587168</v>
      </c>
      <c r="I1975" s="36">
        <v>1362.6931465587168</v>
      </c>
      <c r="J1975" s="36">
        <v>1362.6931465587168</v>
      </c>
      <c r="K1975" s="36">
        <v>1362.6931465587168</v>
      </c>
      <c r="L1975" s="36">
        <v>1362.6931465587168</v>
      </c>
      <c r="M1975" s="138" t="str">
        <f t="shared" si="30"/>
        <v>Changement d'usage des terres--STH peu productives_reste_STH peu productives-kha-S3</v>
      </c>
      <c r="N1975">
        <f>MATCH(M1975,'[1]Données Agriculture'!$M:$M,FALSE)</f>
        <v>870</v>
      </c>
      <c r="O1975" s="140"/>
    </row>
    <row r="1976" spans="1:26" ht="14.25" hidden="1">
      <c r="A1976" s="110" t="s">
        <v>455</v>
      </c>
      <c r="B1976" s="110"/>
      <c r="C1976" s="147" t="s">
        <v>475</v>
      </c>
      <c r="D1976" s="174" t="s">
        <v>271</v>
      </c>
      <c r="E1976" s="6" t="s">
        <v>515</v>
      </c>
      <c r="F1976" s="36">
        <v>0</v>
      </c>
      <c r="G1976" s="36">
        <v>2.2440414847712478</v>
      </c>
      <c r="H1976" s="36">
        <v>8.3748768354586005</v>
      </c>
      <c r="I1976" s="36">
        <v>16.749753670917197</v>
      </c>
      <c r="J1976" s="36">
        <v>25.124630506375802</v>
      </c>
      <c r="K1976" s="36">
        <v>31.255465857063164</v>
      </c>
      <c r="L1976" s="36">
        <v>33.499507341834409</v>
      </c>
      <c r="M1976" s="138" t="str">
        <f t="shared" si="30"/>
        <v>Changement d'usage des terres--STH peu productives_vers_Autres surfaces-kha-S3</v>
      </c>
      <c r="N1976">
        <f>MATCH(M1976,'[1]Données Agriculture'!$M:$M,FALSE)</f>
        <v>875</v>
      </c>
      <c r="O1976" s="140"/>
      <c r="P1976" s="109"/>
      <c r="Q1976" s="109"/>
      <c r="R1976" s="109"/>
      <c r="S1976" s="109"/>
      <c r="T1976" s="109"/>
      <c r="U1976" s="109"/>
      <c r="V1976" s="109"/>
      <c r="W1976" s="109"/>
      <c r="X1976" s="109"/>
      <c r="Y1976" s="109"/>
      <c r="Z1976" s="109"/>
    </row>
    <row r="1977" spans="1:26" ht="14.25" hidden="1">
      <c r="A1977" s="110" t="s">
        <v>455</v>
      </c>
      <c r="B1977" s="110"/>
      <c r="C1977" s="147" t="s">
        <v>470</v>
      </c>
      <c r="D1977" s="174" t="s">
        <v>271</v>
      </c>
      <c r="E1977" s="6" t="s">
        <v>515</v>
      </c>
      <c r="F1977" s="36">
        <v>0</v>
      </c>
      <c r="G1977" s="36">
        <v>12.962498769279458</v>
      </c>
      <c r="H1977" s="36">
        <v>48.376703999999989</v>
      </c>
      <c r="I1977" s="36">
        <v>96.753407999999979</v>
      </c>
      <c r="J1977" s="36">
        <v>145.130112</v>
      </c>
      <c r="K1977" s="36">
        <v>180.54431723072057</v>
      </c>
      <c r="L1977" s="36">
        <v>193.50681600000001</v>
      </c>
      <c r="M1977" s="138" t="str">
        <f t="shared" si="30"/>
        <v>Changement d'usage des terres--STH peu productives_vers_Forêt-kha-S3</v>
      </c>
      <c r="N1977">
        <f>MATCH(M1977,'[1]Données Agriculture'!$M:$M,FALSE)</f>
        <v>880</v>
      </c>
      <c r="O1977" s="140"/>
    </row>
    <row r="1978" spans="1:26" ht="14.25" hidden="1">
      <c r="A1978" s="110" t="s">
        <v>455</v>
      </c>
      <c r="B1978" s="110"/>
      <c r="C1978" s="147" t="s">
        <v>471</v>
      </c>
      <c r="D1978" s="174" t="s">
        <v>271</v>
      </c>
      <c r="E1978" s="6" t="s">
        <v>515</v>
      </c>
      <c r="F1978" s="36">
        <v>0</v>
      </c>
      <c r="G1978" s="36">
        <v>0.21604164615465765</v>
      </c>
      <c r="H1978" s="36">
        <v>0.80627839999999984</v>
      </c>
      <c r="I1978" s="36">
        <v>1.6125567999999997</v>
      </c>
      <c r="J1978" s="36">
        <v>2.4188351999999997</v>
      </c>
      <c r="K1978" s="36">
        <v>3.0090719538453428</v>
      </c>
      <c r="L1978" s="36">
        <v>3.2251136000000002</v>
      </c>
      <c r="M1978" s="138" t="str">
        <f t="shared" si="30"/>
        <v>Changement d'usage des terres--STH peu productives_vers_Prairies productives-kha-S3</v>
      </c>
      <c r="N1978">
        <f>MATCH(M1978,'[1]Données Agriculture'!$M:$M,FALSE)</f>
        <v>885</v>
      </c>
      <c r="O1978" s="140"/>
      <c r="P1978" s="109"/>
    </row>
    <row r="1979" spans="1:26" ht="14.25" hidden="1">
      <c r="A1979" s="110" t="s">
        <v>455</v>
      </c>
      <c r="B1979" s="110"/>
      <c r="C1979" s="147" t="s">
        <v>473</v>
      </c>
      <c r="D1979" s="174" t="s">
        <v>271</v>
      </c>
      <c r="E1979" s="6" t="s">
        <v>515</v>
      </c>
      <c r="F1979" s="36">
        <v>0</v>
      </c>
      <c r="G1979" s="36">
        <v>0</v>
      </c>
      <c r="H1979" s="36">
        <v>0</v>
      </c>
      <c r="I1979" s="36">
        <v>0</v>
      </c>
      <c r="J1979" s="36">
        <v>0</v>
      </c>
      <c r="K1979" s="36">
        <v>0</v>
      </c>
      <c r="L1979" s="36">
        <v>0</v>
      </c>
      <c r="M1979" s="138" t="str">
        <f t="shared" si="30"/>
        <v>Changement d'usage des terres--STH peu productives_vers_Surfaces arables-kha-S3</v>
      </c>
      <c r="N1979">
        <f>MATCH(M1979,'[1]Données Agriculture'!$M:$M,FALSE)</f>
        <v>890</v>
      </c>
      <c r="O1979" s="140"/>
    </row>
    <row r="1980" spans="1:26" ht="14.25" hidden="1">
      <c r="A1980" s="110" t="s">
        <v>455</v>
      </c>
      <c r="B1980" s="110"/>
      <c r="C1980" s="147" t="s">
        <v>474</v>
      </c>
      <c r="D1980" s="174" t="s">
        <v>271</v>
      </c>
      <c r="E1980" s="6" t="s">
        <v>515</v>
      </c>
      <c r="F1980" s="36">
        <v>0</v>
      </c>
      <c r="G1980" s="36">
        <v>1.3151091391650815</v>
      </c>
      <c r="H1980" s="36">
        <v>4.9080541248622547</v>
      </c>
      <c r="I1980" s="36">
        <v>9.8161082497245076</v>
      </c>
      <c r="J1980" s="36">
        <v>14.724162374586765</v>
      </c>
      <c r="K1980" s="36">
        <v>18.317107360283941</v>
      </c>
      <c r="L1980" s="36">
        <v>19.632216499449022</v>
      </c>
      <c r="M1980" s="138" t="str">
        <f t="shared" si="30"/>
        <v>Changement d'usage des terres--STH peu productives_vers_Surfaces artificialisées-kha-S3</v>
      </c>
      <c r="N1980">
        <f>MATCH(M1980,'[1]Données Agriculture'!$M:$M,FALSE)</f>
        <v>895</v>
      </c>
      <c r="O1980" s="140"/>
      <c r="P1980" s="66"/>
    </row>
    <row r="1981" spans="1:26" ht="14.25" hidden="1">
      <c r="A1981" s="110" t="s">
        <v>455</v>
      </c>
      <c r="B1981" s="110"/>
      <c r="C1981" s="147" t="s">
        <v>476</v>
      </c>
      <c r="D1981" s="174" t="s">
        <v>271</v>
      </c>
      <c r="E1981" s="6" t="s">
        <v>515</v>
      </c>
      <c r="F1981" s="36">
        <v>0</v>
      </c>
      <c r="G1981" s="36">
        <v>0</v>
      </c>
      <c r="H1981" s="36">
        <v>0</v>
      </c>
      <c r="I1981" s="36">
        <v>0</v>
      </c>
      <c r="J1981" s="36">
        <v>0</v>
      </c>
      <c r="K1981" s="36">
        <v>0</v>
      </c>
      <c r="L1981" s="36">
        <v>0</v>
      </c>
      <c r="M1981" s="138" t="str">
        <f t="shared" si="30"/>
        <v>Changement d'usage des terres--STH peu productives_vers_Vignes-kha-S3</v>
      </c>
      <c r="N1981">
        <f>MATCH(M1981,'[1]Données Agriculture'!$M:$M,FALSE)</f>
        <v>900</v>
      </c>
      <c r="O1981" s="140"/>
    </row>
    <row r="1982" spans="1:26" ht="14.25" hidden="1">
      <c r="A1982" s="110" t="s">
        <v>455</v>
      </c>
      <c r="B1982" s="110"/>
      <c r="C1982" s="147" t="s">
        <v>510</v>
      </c>
      <c r="D1982" s="174" t="s">
        <v>271</v>
      </c>
      <c r="E1982" s="6" t="s">
        <v>515</v>
      </c>
      <c r="F1982" s="36">
        <v>3631.7133400000039</v>
      </c>
      <c r="G1982" s="36">
        <v>3646.3868286383845</v>
      </c>
      <c r="H1982" s="36">
        <v>3686.4755451227247</v>
      </c>
      <c r="I1982" s="36">
        <v>3741.237750245446</v>
      </c>
      <c r="J1982" s="36">
        <v>3795.9999553681669</v>
      </c>
      <c r="K1982" s="36">
        <v>3836.0886718525076</v>
      </c>
      <c r="L1982" s="36">
        <v>3850.7621604908882</v>
      </c>
      <c r="M1982" s="138" t="str">
        <f t="shared" si="30"/>
        <v>Changement d'usage des terres--Surface_vers_Autres surfaces-kha-S3</v>
      </c>
      <c r="N1982">
        <f>MATCH(M1982,'[1]Données Agriculture'!$M:$M,FALSE)</f>
        <v>905</v>
      </c>
      <c r="O1982" s="140"/>
    </row>
    <row r="1983" spans="1:26" ht="14.25" hidden="1">
      <c r="A1983" s="110" t="s">
        <v>455</v>
      </c>
      <c r="B1983" s="110"/>
      <c r="C1983" s="147" t="s">
        <v>505</v>
      </c>
      <c r="D1983" s="174" t="s">
        <v>271</v>
      </c>
      <c r="E1983" s="6" t="s">
        <v>515</v>
      </c>
      <c r="F1983" s="36">
        <v>17489.472419999998</v>
      </c>
      <c r="G1983" s="36">
        <v>17535.716119038079</v>
      </c>
      <c r="H1983" s="36">
        <v>17662.056254340034</v>
      </c>
      <c r="I1983" s="36">
        <v>17834.640088680069</v>
      </c>
      <c r="J1983" s="36">
        <v>18007.223923020108</v>
      </c>
      <c r="K1983" s="36">
        <v>18133.564058322063</v>
      </c>
      <c r="L1983" s="36">
        <v>18179.807757360144</v>
      </c>
      <c r="M1983" s="138" t="str">
        <f t="shared" si="30"/>
        <v>Changement d'usage des terres--Surface_vers_Forêt-kha-S3</v>
      </c>
      <c r="N1983">
        <f>MATCH(M1983,'[1]Données Agriculture'!$M:$M,FALSE)</f>
        <v>910</v>
      </c>
      <c r="O1983" s="140"/>
      <c r="P1983" s="109"/>
      <c r="Q1983" s="109"/>
      <c r="R1983" s="109"/>
      <c r="S1983" s="109"/>
      <c r="T1983" s="109"/>
      <c r="U1983" s="109"/>
      <c r="V1983" s="109"/>
      <c r="W1983" s="109"/>
      <c r="X1983" s="109"/>
      <c r="Y1983" s="109"/>
      <c r="Z1983" s="109"/>
    </row>
    <row r="1984" spans="1:26" ht="14.25" hidden="1">
      <c r="A1984" s="110" t="s">
        <v>455</v>
      </c>
      <c r="B1984" s="110"/>
      <c r="C1984" s="147" t="s">
        <v>506</v>
      </c>
      <c r="D1984" s="174" t="s">
        <v>271</v>
      </c>
      <c r="E1984" s="6" t="s">
        <v>515</v>
      </c>
      <c r="F1984" s="36">
        <v>8743.1666000000005</v>
      </c>
      <c r="G1984" s="36">
        <v>8687.3131161573619</v>
      </c>
      <c r="H1984" s="36">
        <v>8534.7185605195446</v>
      </c>
      <c r="I1984" s="36">
        <v>8326.2705210390886</v>
      </c>
      <c r="J1984" s="36">
        <v>8117.8224815586336</v>
      </c>
      <c r="K1984" s="36">
        <v>7965.2279259208162</v>
      </c>
      <c r="L1984" s="36">
        <v>7909.3744420781777</v>
      </c>
      <c r="M1984" s="138" t="str">
        <f t="shared" si="30"/>
        <v>Changement d'usage des terres--Surface_vers_Prairies productives-kha-S3</v>
      </c>
      <c r="N1984">
        <f>MATCH(M1984,'[1]Données Agriculture'!$M:$M,FALSE)</f>
        <v>915</v>
      </c>
      <c r="O1984" s="140"/>
    </row>
    <row r="1985" spans="1:26" ht="14.25" hidden="1">
      <c r="A1985" s="110" t="s">
        <v>455</v>
      </c>
      <c r="B1985" s="110"/>
      <c r="C1985" s="147" t="s">
        <v>507</v>
      </c>
      <c r="D1985" s="174" t="s">
        <v>271</v>
      </c>
      <c r="E1985" s="6" t="s">
        <v>515</v>
      </c>
      <c r="F1985" s="36">
        <v>1612.5568000000001</v>
      </c>
      <c r="G1985" s="36">
        <v>1606.0782490706797</v>
      </c>
      <c r="H1985" s="36">
        <v>1588.3785187723543</v>
      </c>
      <c r="I1985" s="36">
        <v>1564.2002375447084</v>
      </c>
      <c r="J1985" s="36">
        <v>1540.0219563170624</v>
      </c>
      <c r="K1985" s="36">
        <v>1522.322226018737</v>
      </c>
      <c r="L1985" s="36">
        <v>1515.8436750894166</v>
      </c>
      <c r="M1985" s="138" t="str">
        <f t="shared" si="30"/>
        <v>Changement d'usage des terres--Surface_vers_STH peu productives-kha-S3</v>
      </c>
      <c r="N1985">
        <f>MATCH(M1985,'[1]Données Agriculture'!$M:$M,FALSE)</f>
        <v>920</v>
      </c>
      <c r="O1985" s="140"/>
      <c r="P1985" s="106"/>
      <c r="Q1985" s="106"/>
      <c r="R1985" s="106"/>
      <c r="S1985" s="106"/>
      <c r="T1985" s="106"/>
      <c r="U1985" s="106"/>
      <c r="V1985" s="106"/>
      <c r="W1985" s="106"/>
      <c r="X1985" s="106"/>
      <c r="Y1985" s="106"/>
      <c r="Z1985" s="106"/>
    </row>
    <row r="1986" spans="1:26" ht="14.25" hidden="1">
      <c r="A1986" s="110" t="s">
        <v>455</v>
      </c>
      <c r="B1986" s="110"/>
      <c r="C1986" s="147" t="s">
        <v>508</v>
      </c>
      <c r="D1986" s="174" t="s">
        <v>271</v>
      </c>
      <c r="E1986" s="6" t="s">
        <v>515</v>
      </c>
      <c r="F1986" s="36">
        <v>0</v>
      </c>
      <c r="G1986" s="36">
        <v>8.9738432043195644</v>
      </c>
      <c r="H1986" s="36">
        <v>33.490838777674071</v>
      </c>
      <c r="I1986" s="36">
        <v>66.981677555349961</v>
      </c>
      <c r="J1986" s="36">
        <v>100.47251633302403</v>
      </c>
      <c r="K1986" s="36">
        <v>124.98951190638036</v>
      </c>
      <c r="L1986" s="36">
        <v>133.96335511069992</v>
      </c>
      <c r="M1986" s="138" t="str">
        <f t="shared" ref="M1986:M2049" si="31">A1986&amp;"-"&amp;B1986&amp;"-"&amp;C1986&amp;"-"&amp;D1986&amp;"-"&amp;E1986</f>
        <v>Changement d'usage des terres--Surface_vers_Surfaces arables-kha-S3</v>
      </c>
      <c r="N1986">
        <f>MATCH(M1986,'[1]Données Agriculture'!$M:$M,FALSE)</f>
        <v>925</v>
      </c>
      <c r="O1986" s="140"/>
    </row>
    <row r="1987" spans="1:26" ht="14.25" hidden="1">
      <c r="A1987" s="110" t="s">
        <v>455</v>
      </c>
      <c r="B1987" s="110"/>
      <c r="C1987" s="147" t="s">
        <v>509</v>
      </c>
      <c r="D1987" s="174" t="s">
        <v>271</v>
      </c>
      <c r="E1987" s="6" t="s">
        <v>515</v>
      </c>
      <c r="F1987" s="36">
        <v>0</v>
      </c>
      <c r="G1987" s="36">
        <v>8.9738432043195644</v>
      </c>
      <c r="H1987" s="36">
        <v>33.490838777674071</v>
      </c>
      <c r="I1987" s="36">
        <v>66.981677555349961</v>
      </c>
      <c r="J1987" s="36">
        <v>100.47251633302403</v>
      </c>
      <c r="K1987" s="36">
        <v>124.98951190638036</v>
      </c>
      <c r="L1987" s="36">
        <v>133.96335511069992</v>
      </c>
      <c r="M1987" s="138" t="str">
        <f t="shared" si="31"/>
        <v>Changement d'usage des terres--Surface_vers_Surfaces artificialisées-kha-S3</v>
      </c>
      <c r="N1987">
        <f>MATCH(M1987,'[1]Données Agriculture'!$M:$M,FALSE)</f>
        <v>930</v>
      </c>
      <c r="O1987" s="140"/>
      <c r="P1987" s="66"/>
    </row>
    <row r="1988" spans="1:26" ht="14.25" hidden="1">
      <c r="A1988" s="110" t="s">
        <v>455</v>
      </c>
      <c r="B1988" s="110"/>
      <c r="C1988" s="147" t="s">
        <v>511</v>
      </c>
      <c r="D1988" s="174" t="s">
        <v>271</v>
      </c>
      <c r="E1988" s="6" t="s">
        <v>515</v>
      </c>
      <c r="F1988" s="36">
        <v>795.54579999999999</v>
      </c>
      <c r="G1988" s="36">
        <v>782.45449654216952</v>
      </c>
      <c r="H1988" s="36">
        <v>746.68839035807457</v>
      </c>
      <c r="I1988" s="36">
        <v>697.83098071614916</v>
      </c>
      <c r="J1988" s="36">
        <v>648.97357107422363</v>
      </c>
      <c r="K1988" s="36">
        <v>613.20746489012868</v>
      </c>
      <c r="L1988" s="36">
        <v>600.11616143229821</v>
      </c>
      <c r="M1988" s="138" t="str">
        <f t="shared" si="31"/>
        <v>Changement d'usage des terres--Surface_vers_Vignes-kha-S3</v>
      </c>
      <c r="N1988">
        <f>MATCH(M1988,'[1]Données Agriculture'!$M:$M,FALSE)</f>
        <v>935</v>
      </c>
      <c r="O1988" s="140"/>
    </row>
    <row r="1989" spans="1:26" ht="14.25" hidden="1">
      <c r="A1989" s="110" t="s">
        <v>455</v>
      </c>
      <c r="B1989" s="110"/>
      <c r="C1989" s="147" t="s">
        <v>480</v>
      </c>
      <c r="D1989" s="174" t="s">
        <v>271</v>
      </c>
      <c r="E1989" s="6" t="s">
        <v>515</v>
      </c>
      <c r="F1989" s="36">
        <v>15131.931527345701</v>
      </c>
      <c r="G1989" s="36">
        <v>15131.931527345701</v>
      </c>
      <c r="H1989" s="36">
        <v>15131.931527345701</v>
      </c>
      <c r="I1989" s="36">
        <v>15131.931527345701</v>
      </c>
      <c r="J1989" s="36">
        <v>15131.931527345701</v>
      </c>
      <c r="K1989" s="36">
        <v>15131.931527345701</v>
      </c>
      <c r="L1989" s="36">
        <v>15131.931527345701</v>
      </c>
      <c r="M1989" s="138" t="str">
        <f t="shared" si="31"/>
        <v>Changement d'usage des terres--Surfaces arables_reste_Surfaces arables-kha-S3</v>
      </c>
      <c r="N1989">
        <f>MATCH(M1989,'[1]Données Agriculture'!$M:$M,FALSE)</f>
        <v>940</v>
      </c>
      <c r="O1989" s="140"/>
      <c r="P1989" s="66"/>
    </row>
    <row r="1990" spans="1:26" ht="14.25" hidden="1">
      <c r="A1990" s="110" t="s">
        <v>455</v>
      </c>
      <c r="B1990" s="110"/>
      <c r="C1990" s="147" t="s">
        <v>482</v>
      </c>
      <c r="D1990" s="174" t="s">
        <v>271</v>
      </c>
      <c r="E1990" s="6" t="s">
        <v>515</v>
      </c>
      <c r="F1990" s="36">
        <v>0</v>
      </c>
      <c r="G1990" s="36">
        <v>10.972725989896151</v>
      </c>
      <c r="H1990" s="36">
        <v>40.95077089182395</v>
      </c>
      <c r="I1990" s="36">
        <v>81.901541783647886</v>
      </c>
      <c r="J1990" s="36">
        <v>122.85231267547185</v>
      </c>
      <c r="K1990" s="36">
        <v>152.8303575773997</v>
      </c>
      <c r="L1990" s="36">
        <v>163.80308356729583</v>
      </c>
      <c r="M1990" s="138" t="str">
        <f t="shared" si="31"/>
        <v>Changement d'usage des terres--Surfaces arables_vers_Autres surfaces-kha-S3</v>
      </c>
      <c r="N1990">
        <f>MATCH(M1990,'[1]Données Agriculture'!$M:$M,FALSE)</f>
        <v>945</v>
      </c>
      <c r="O1990" s="140"/>
    </row>
    <row r="1991" spans="1:26" ht="14.25" hidden="1">
      <c r="A1991" s="110" t="s">
        <v>455</v>
      </c>
      <c r="B1991" s="110"/>
      <c r="C1991" s="147" t="s">
        <v>477</v>
      </c>
      <c r="D1991" s="174" t="s">
        <v>271</v>
      </c>
      <c r="E1991" s="6" t="s">
        <v>515</v>
      </c>
      <c r="F1991" s="36">
        <v>0</v>
      </c>
      <c r="G1991" s="36">
        <v>0.75844829303263595</v>
      </c>
      <c r="H1991" s="36">
        <v>2.8305675645116861</v>
      </c>
      <c r="I1991" s="36">
        <v>5.6611351290233713</v>
      </c>
      <c r="J1991" s="36">
        <v>8.4917026935350588</v>
      </c>
      <c r="K1991" s="36">
        <v>10.56382196501411</v>
      </c>
      <c r="L1991" s="36">
        <v>11.322270258046746</v>
      </c>
      <c r="M1991" s="138" t="str">
        <f t="shared" si="31"/>
        <v>Changement d'usage des terres--Surfaces arables_vers_Forêt-kha-S3</v>
      </c>
      <c r="N1991">
        <f>MATCH(M1991,'[1]Données Agriculture'!$M:$M,FALSE)</f>
        <v>950</v>
      </c>
      <c r="O1991" s="140"/>
    </row>
    <row r="1992" spans="1:26" ht="14.25" hidden="1">
      <c r="A1992" s="110" t="s">
        <v>455</v>
      </c>
      <c r="B1992" s="110"/>
      <c r="C1992" s="147" t="s">
        <v>478</v>
      </c>
      <c r="D1992" s="174" t="s">
        <v>271</v>
      </c>
      <c r="E1992" s="6" t="s">
        <v>515</v>
      </c>
      <c r="F1992" s="36">
        <v>0</v>
      </c>
      <c r="G1992" s="36">
        <v>3.169147007863105</v>
      </c>
      <c r="H1992" s="36">
        <v>11.827417649999996</v>
      </c>
      <c r="I1992" s="36">
        <v>23.654835299999988</v>
      </c>
      <c r="J1992" s="36">
        <v>35.482252949999989</v>
      </c>
      <c r="K1992" s="36">
        <v>44.140523592136887</v>
      </c>
      <c r="L1992" s="36">
        <v>47.30967059999999</v>
      </c>
      <c r="M1992" s="138" t="str">
        <f t="shared" si="31"/>
        <v>Changement d'usage des terres--Surfaces arables_vers_Prairies productives-kha-S3</v>
      </c>
      <c r="N1992">
        <f>MATCH(M1992,'[1]Données Agriculture'!$M:$M,FALSE)</f>
        <v>955</v>
      </c>
      <c r="O1992" s="140"/>
      <c r="P1992" s="66"/>
      <c r="Q1992" s="66"/>
      <c r="R1992" s="66"/>
      <c r="S1992" s="66"/>
      <c r="T1992" s="66"/>
      <c r="U1992" s="66"/>
      <c r="V1992" s="66"/>
      <c r="W1992" s="66"/>
      <c r="X1992" s="66"/>
      <c r="Y1992" s="66"/>
      <c r="Z1992" s="66"/>
    </row>
    <row r="1993" spans="1:26" ht="14.25" hidden="1">
      <c r="A1993" s="110" t="s">
        <v>455</v>
      </c>
      <c r="B1993" s="110"/>
      <c r="C1993" s="147" t="s">
        <v>479</v>
      </c>
      <c r="D1993" s="174" t="s">
        <v>271</v>
      </c>
      <c r="E1993" s="6" t="s">
        <v>515</v>
      </c>
      <c r="F1993" s="36">
        <v>0</v>
      </c>
      <c r="G1993" s="36">
        <v>2.112764671908737</v>
      </c>
      <c r="H1993" s="36">
        <v>7.8849450999999968</v>
      </c>
      <c r="I1993" s="36">
        <v>15.769890199999992</v>
      </c>
      <c r="J1993" s="36">
        <v>23.654835299999991</v>
      </c>
      <c r="K1993" s="36">
        <v>29.427015728091259</v>
      </c>
      <c r="L1993" s="36">
        <v>31.539780399999994</v>
      </c>
      <c r="M1993" s="138" t="str">
        <f t="shared" si="31"/>
        <v>Changement d'usage des terres--Surfaces arables_vers_STH peu productives-kha-S3</v>
      </c>
      <c r="N1993">
        <f>MATCH(M1993,'[1]Données Agriculture'!$M:$M,FALSE)</f>
        <v>960</v>
      </c>
      <c r="O1993" s="140"/>
    </row>
    <row r="1994" spans="1:26" ht="14.25" hidden="1">
      <c r="A1994" s="110" t="s">
        <v>455</v>
      </c>
      <c r="B1994" s="110"/>
      <c r="C1994" s="147" t="s">
        <v>481</v>
      </c>
      <c r="D1994" s="174" t="s">
        <v>271</v>
      </c>
      <c r="E1994" s="6" t="s">
        <v>515</v>
      </c>
      <c r="F1994" s="36">
        <v>0</v>
      </c>
      <c r="G1994" s="36">
        <v>25.722041822836687</v>
      </c>
      <c r="H1994" s="36">
        <v>95.995966957238124</v>
      </c>
      <c r="I1994" s="36">
        <v>191.99193391447622</v>
      </c>
      <c r="J1994" s="36">
        <v>287.98790087171437</v>
      </c>
      <c r="K1994" s="36">
        <v>358.26182600611588</v>
      </c>
      <c r="L1994" s="36">
        <v>383.98386782895255</v>
      </c>
      <c r="M1994" s="138" t="str">
        <f t="shared" si="31"/>
        <v>Changement d'usage des terres--Surfaces arables_vers_Surfaces artificialisées-kha-S3</v>
      </c>
      <c r="N1994">
        <f>MATCH(M1994,'[1]Données Agriculture'!$M:$M,FALSE)</f>
        <v>965</v>
      </c>
      <c r="O1994" s="140"/>
      <c r="P1994" s="66"/>
      <c r="Q1994" s="66"/>
      <c r="R1994" s="66"/>
      <c r="S1994" s="66"/>
      <c r="T1994" s="66"/>
      <c r="U1994" s="66"/>
      <c r="V1994" s="66"/>
      <c r="W1994" s="66"/>
      <c r="X1994" s="66"/>
      <c r="Y1994" s="66"/>
      <c r="Z1994" s="66"/>
    </row>
    <row r="1995" spans="1:26" ht="14.25" hidden="1">
      <c r="A1995" s="110" t="s">
        <v>455</v>
      </c>
      <c r="B1995" s="110"/>
      <c r="C1995" s="147" t="s">
        <v>483</v>
      </c>
      <c r="D1995" s="174" t="s">
        <v>271</v>
      </c>
      <c r="E1995" s="6" t="s">
        <v>515</v>
      </c>
      <c r="F1995" s="36">
        <v>0</v>
      </c>
      <c r="G1995" s="36">
        <v>0</v>
      </c>
      <c r="H1995" s="36">
        <v>0</v>
      </c>
      <c r="I1995" s="36">
        <v>0</v>
      </c>
      <c r="J1995" s="36">
        <v>0</v>
      </c>
      <c r="K1995" s="36">
        <v>0</v>
      </c>
      <c r="L1995" s="36">
        <v>0</v>
      </c>
      <c r="M1995" s="138" t="str">
        <f t="shared" si="31"/>
        <v>Changement d'usage des terres--Surfaces arables_vers_Vignes-kha-S3</v>
      </c>
      <c r="N1995">
        <f>MATCH(M1995,'[1]Données Agriculture'!$M:$M,FALSE)</f>
        <v>970</v>
      </c>
      <c r="O1995" s="140"/>
    </row>
    <row r="1996" spans="1:26" ht="14.25" hidden="1">
      <c r="A1996" s="110" t="s">
        <v>455</v>
      </c>
      <c r="B1996" s="110"/>
      <c r="C1996" s="147" t="s">
        <v>488</v>
      </c>
      <c r="D1996" s="174" t="s">
        <v>271</v>
      </c>
      <c r="E1996" s="6" t="s">
        <v>515</v>
      </c>
      <c r="F1996" s="36">
        <v>5070.6662530935037</v>
      </c>
      <c r="G1996" s="36">
        <v>5070.6662530935037</v>
      </c>
      <c r="H1996" s="36">
        <v>5070.6662530935037</v>
      </c>
      <c r="I1996" s="36">
        <v>5070.6662530935037</v>
      </c>
      <c r="J1996" s="36">
        <v>5070.6662530935037</v>
      </c>
      <c r="K1996" s="36">
        <v>5070.6662530935037</v>
      </c>
      <c r="L1996" s="36">
        <v>5070.6662530935037</v>
      </c>
      <c r="M1996" s="138" t="str">
        <f t="shared" si="31"/>
        <v>Changement d'usage des terres--Surfaces artificialisées_reste_Surfaces artificialisées-kha-S3</v>
      </c>
      <c r="N1996">
        <f>MATCH(M1996,'[1]Données Agriculture'!$M:$M,FALSE)</f>
        <v>975</v>
      </c>
      <c r="O1996" s="140"/>
      <c r="P1996" s="109"/>
    </row>
    <row r="1997" spans="1:26" ht="14.25" hidden="1">
      <c r="A1997" s="110" t="s">
        <v>455</v>
      </c>
      <c r="B1997" s="110"/>
      <c r="C1997" s="147" t="s">
        <v>489</v>
      </c>
      <c r="D1997" s="174" t="s">
        <v>271</v>
      </c>
      <c r="E1997" s="6" t="s">
        <v>515</v>
      </c>
      <c r="F1997" s="36">
        <v>0</v>
      </c>
      <c r="G1997" s="36">
        <v>3.5742428263760098</v>
      </c>
      <c r="H1997" s="36">
        <v>13.339255826623857</v>
      </c>
      <c r="I1997" s="36">
        <v>26.67851165324771</v>
      </c>
      <c r="J1997" s="36">
        <v>40.017767479871573</v>
      </c>
      <c r="K1997" s="36">
        <v>49.782780480119435</v>
      </c>
      <c r="L1997" s="36">
        <v>53.357023306495442</v>
      </c>
      <c r="M1997" s="138" t="str">
        <f t="shared" si="31"/>
        <v>Changement d'usage des terres--Surfaces artificialisées_vers_Autres surfaces-kha-S3</v>
      </c>
      <c r="N1997">
        <f>MATCH(M1997,'[1]Données Agriculture'!$M:$M,FALSE)</f>
        <v>980</v>
      </c>
      <c r="O1997" s="140"/>
    </row>
    <row r="1998" spans="1:26" ht="14.25" hidden="1">
      <c r="A1998" s="110" t="s">
        <v>455</v>
      </c>
      <c r="B1998" s="110"/>
      <c r="C1998" s="147" t="s">
        <v>484</v>
      </c>
      <c r="D1998" s="174" t="s">
        <v>271</v>
      </c>
      <c r="E1998" s="6" t="s">
        <v>515</v>
      </c>
      <c r="F1998" s="36">
        <v>0</v>
      </c>
      <c r="G1998" s="36">
        <v>0.51615710485325372</v>
      </c>
      <c r="H1998" s="36">
        <v>1.9263245399999995</v>
      </c>
      <c r="I1998" s="36">
        <v>3.8526490799999986</v>
      </c>
      <c r="J1998" s="36">
        <v>5.7789736199999995</v>
      </c>
      <c r="K1998" s="36">
        <v>7.189141055146747</v>
      </c>
      <c r="L1998" s="36">
        <v>7.7052981599999999</v>
      </c>
      <c r="M1998" s="138" t="str">
        <f t="shared" si="31"/>
        <v>Changement d'usage des terres--Surfaces artificialisées_vers_Forêt-kha-S3</v>
      </c>
      <c r="N1998">
        <f>MATCH(M1998,'[1]Données Agriculture'!$M:$M,FALSE)</f>
        <v>985</v>
      </c>
      <c r="O1998" s="140"/>
    </row>
    <row r="1999" spans="1:26" ht="14.25" hidden="1">
      <c r="A1999" s="110" t="s">
        <v>455</v>
      </c>
      <c r="B1999" s="110"/>
      <c r="C1999" s="147" t="s">
        <v>485</v>
      </c>
      <c r="D1999" s="174" t="s">
        <v>271</v>
      </c>
      <c r="E1999" s="6" t="s">
        <v>515</v>
      </c>
      <c r="F1999" s="36">
        <v>0</v>
      </c>
      <c r="G1999" s="36">
        <v>0</v>
      </c>
      <c r="H1999" s="36">
        <v>0</v>
      </c>
      <c r="I1999" s="36">
        <v>0</v>
      </c>
      <c r="J1999" s="36">
        <v>0</v>
      </c>
      <c r="K1999" s="36">
        <v>0</v>
      </c>
      <c r="L1999" s="36">
        <v>0</v>
      </c>
      <c r="M1999" s="138" t="str">
        <f t="shared" si="31"/>
        <v>Changement d'usage des terres--Surfaces artificialisées_vers_Prairies productives-kha-S3</v>
      </c>
      <c r="N1999">
        <f>MATCH(M1999,'[1]Données Agriculture'!$M:$M,FALSE)</f>
        <v>990</v>
      </c>
      <c r="O1999" s="140"/>
    </row>
    <row r="2000" spans="1:26" ht="14.25" hidden="1">
      <c r="A2000" s="110" t="s">
        <v>455</v>
      </c>
      <c r="B2000" s="110"/>
      <c r="C2000" s="147" t="s">
        <v>486</v>
      </c>
      <c r="D2000" s="174" t="s">
        <v>271</v>
      </c>
      <c r="E2000" s="6" t="s">
        <v>515</v>
      </c>
      <c r="F2000" s="36">
        <v>0</v>
      </c>
      <c r="G2000" s="36">
        <v>0.34410473656883578</v>
      </c>
      <c r="H2000" s="36">
        <v>1.2842163599999996</v>
      </c>
      <c r="I2000" s="36">
        <v>2.5684327199999988</v>
      </c>
      <c r="J2000" s="36">
        <v>3.8526490799999991</v>
      </c>
      <c r="K2000" s="36">
        <v>4.7927607034311634</v>
      </c>
      <c r="L2000" s="36">
        <v>5.1368654399999993</v>
      </c>
      <c r="M2000" s="138" t="str">
        <f t="shared" si="31"/>
        <v>Changement d'usage des terres--Surfaces artificialisées_vers_STH peu productives-kha-S3</v>
      </c>
      <c r="N2000">
        <f>MATCH(M2000,'[1]Données Agriculture'!$M:$M,FALSE)</f>
        <v>995</v>
      </c>
      <c r="O2000" s="140"/>
    </row>
    <row r="2001" spans="1:26" ht="14.25" hidden="1">
      <c r="A2001" s="110" t="s">
        <v>455</v>
      </c>
      <c r="B2001" s="110"/>
      <c r="C2001" s="147" t="s">
        <v>487</v>
      </c>
      <c r="D2001" s="174" t="s">
        <v>271</v>
      </c>
      <c r="E2001" s="6" t="s">
        <v>515</v>
      </c>
      <c r="F2001" s="36">
        <v>0</v>
      </c>
      <c r="G2001" s="36">
        <v>0</v>
      </c>
      <c r="H2001" s="36">
        <v>0</v>
      </c>
      <c r="I2001" s="36">
        <v>0</v>
      </c>
      <c r="J2001" s="36">
        <v>0</v>
      </c>
      <c r="K2001" s="36">
        <v>0</v>
      </c>
      <c r="L2001" s="36">
        <v>0</v>
      </c>
      <c r="M2001" s="138" t="str">
        <f t="shared" si="31"/>
        <v>Changement d'usage des terres--Surfaces artificialisées_vers_Surfaces arables-kha-S3</v>
      </c>
      <c r="N2001">
        <f>MATCH(M2001,'[1]Données Agriculture'!$M:$M,FALSE)</f>
        <v>1000</v>
      </c>
      <c r="O2001" s="140"/>
      <c r="P2001" s="109"/>
      <c r="Q2001" s="109"/>
      <c r="R2001" s="109"/>
      <c r="S2001" s="109"/>
      <c r="T2001" s="109"/>
      <c r="U2001" s="109"/>
      <c r="V2001" s="109"/>
      <c r="W2001" s="109"/>
      <c r="X2001" s="109"/>
      <c r="Y2001" s="109"/>
      <c r="Z2001" s="109"/>
    </row>
    <row r="2002" spans="1:26" ht="14.25" hidden="1">
      <c r="A2002" s="110" t="s">
        <v>455</v>
      </c>
      <c r="B2002" s="110"/>
      <c r="C2002" s="147" t="s">
        <v>490</v>
      </c>
      <c r="D2002" s="174" t="s">
        <v>271</v>
      </c>
      <c r="E2002" s="6" t="s">
        <v>515</v>
      </c>
      <c r="F2002" s="36">
        <v>0</v>
      </c>
      <c r="G2002" s="36">
        <v>0</v>
      </c>
      <c r="H2002" s="36">
        <v>0</v>
      </c>
      <c r="I2002" s="36">
        <v>0</v>
      </c>
      <c r="J2002" s="36">
        <v>0</v>
      </c>
      <c r="K2002" s="36">
        <v>0</v>
      </c>
      <c r="L2002" s="36">
        <v>0</v>
      </c>
      <c r="M2002" s="138" t="str">
        <f t="shared" si="31"/>
        <v>Changement d'usage des terres--Surfaces artificialisées_vers_Vignes-kha-S3</v>
      </c>
      <c r="N2002">
        <f>MATCH(M2002,'[1]Données Agriculture'!$M:$M,FALSE)</f>
        <v>1005</v>
      </c>
      <c r="O2002" s="140"/>
    </row>
    <row r="2003" spans="1:26" ht="14.25" hidden="1">
      <c r="A2003" s="110" t="s">
        <v>455</v>
      </c>
      <c r="B2003" s="110"/>
      <c r="C2003" s="147" t="s">
        <v>504</v>
      </c>
      <c r="D2003" s="174" t="s">
        <v>271</v>
      </c>
      <c r="E2003" s="6" t="s">
        <v>515</v>
      </c>
      <c r="F2003" s="36">
        <v>600.11616143229821</v>
      </c>
      <c r="G2003" s="36">
        <v>600.11616143229821</v>
      </c>
      <c r="H2003" s="36">
        <v>600.11616143229821</v>
      </c>
      <c r="I2003" s="36">
        <v>600.11616143229821</v>
      </c>
      <c r="J2003" s="36">
        <v>600.11616143229821</v>
      </c>
      <c r="K2003" s="36">
        <v>600.11616143229821</v>
      </c>
      <c r="L2003" s="36">
        <v>600.11616143229821</v>
      </c>
      <c r="M2003" s="138" t="str">
        <f t="shared" si="31"/>
        <v>Changement d'usage des terres--Vignes_reste_Vignes-kha-S3</v>
      </c>
      <c r="N2003">
        <f>MATCH(M2003,'[1]Données Agriculture'!$M:$M,FALSE)</f>
        <v>1010</v>
      </c>
      <c r="O2003" s="140"/>
      <c r="P2003" s="109"/>
    </row>
    <row r="2004" spans="1:26" ht="14.25" hidden="1">
      <c r="A2004" s="110" t="s">
        <v>455</v>
      </c>
      <c r="B2004" s="110"/>
      <c r="C2004" s="147" t="s">
        <v>503</v>
      </c>
      <c r="D2004" s="174" t="s">
        <v>271</v>
      </c>
      <c r="E2004" s="6" t="s">
        <v>515</v>
      </c>
      <c r="F2004" s="36">
        <v>0</v>
      </c>
      <c r="G2004" s="36">
        <v>6.5456517289152352</v>
      </c>
      <c r="H2004" s="36">
        <v>24.428704820962725</v>
      </c>
      <c r="I2004" s="36">
        <v>48.85740964192545</v>
      </c>
      <c r="J2004" s="36">
        <v>73.286114462888179</v>
      </c>
      <c r="K2004" s="36">
        <v>91.169167554935697</v>
      </c>
      <c r="L2004" s="36">
        <v>97.714819283850929</v>
      </c>
      <c r="M2004" s="138" t="str">
        <f t="shared" si="31"/>
        <v>Changement d'usage des terres--Vignes_vers_Autres surfaces-kha-S3</v>
      </c>
      <c r="N2004">
        <f>MATCH(M2004,'[1]Données Agriculture'!$M:$M,FALSE)</f>
        <v>1015</v>
      </c>
      <c r="O2004" s="140"/>
    </row>
    <row r="2005" spans="1:26" ht="14.25" hidden="1">
      <c r="A2005" s="110" t="s">
        <v>455</v>
      </c>
      <c r="B2005" s="110"/>
      <c r="C2005" s="147" t="s">
        <v>498</v>
      </c>
      <c r="D2005" s="174" t="s">
        <v>271</v>
      </c>
      <c r="E2005" s="6" t="s">
        <v>515</v>
      </c>
      <c r="F2005" s="36">
        <v>0</v>
      </c>
      <c r="G2005" s="36">
        <v>1.3091303457830465</v>
      </c>
      <c r="H2005" s="36">
        <v>4.8857409641925438</v>
      </c>
      <c r="I2005" s="36">
        <v>9.7714819283850858</v>
      </c>
      <c r="J2005" s="36">
        <v>14.657222892577632</v>
      </c>
      <c r="K2005" s="36">
        <v>18.233833510987132</v>
      </c>
      <c r="L2005" s="36">
        <v>19.542963856770179</v>
      </c>
      <c r="M2005" s="138" t="str">
        <f t="shared" si="31"/>
        <v>Changement d'usage des terres--Vignes_vers_Forêt-kha-S3</v>
      </c>
      <c r="N2005">
        <f>MATCH(M2005,'[1]Données Agriculture'!$M:$M,FALSE)</f>
        <v>1020</v>
      </c>
      <c r="O2005" s="140"/>
      <c r="P2005" s="106"/>
    </row>
    <row r="2006" spans="1:26" ht="14.25" hidden="1">
      <c r="A2006" s="110" t="s">
        <v>455</v>
      </c>
      <c r="B2006" s="110"/>
      <c r="C2006" s="147" t="s">
        <v>499</v>
      </c>
      <c r="D2006" s="174" t="s">
        <v>271</v>
      </c>
      <c r="E2006" s="6" t="s">
        <v>515</v>
      </c>
      <c r="F2006" s="36">
        <v>0</v>
      </c>
      <c r="G2006" s="36">
        <v>1.3091303457830465</v>
      </c>
      <c r="H2006" s="36">
        <v>4.8857409641925438</v>
      </c>
      <c r="I2006" s="36">
        <v>9.7714819283850858</v>
      </c>
      <c r="J2006" s="36">
        <v>14.657222892577632</v>
      </c>
      <c r="K2006" s="36">
        <v>18.233833510987132</v>
      </c>
      <c r="L2006" s="36">
        <v>19.542963856770179</v>
      </c>
      <c r="M2006" s="138" t="str">
        <f t="shared" si="31"/>
        <v>Changement d'usage des terres--Vignes_vers_Prairies productives-kha-S3</v>
      </c>
      <c r="N2006">
        <f>MATCH(M2006,'[1]Données Agriculture'!$M:$M,FALSE)</f>
        <v>1025</v>
      </c>
      <c r="O2006" s="140"/>
    </row>
    <row r="2007" spans="1:26" ht="14.25" hidden="1">
      <c r="A2007" s="110" t="s">
        <v>455</v>
      </c>
      <c r="B2007" s="110"/>
      <c r="C2007" s="147" t="s">
        <v>500</v>
      </c>
      <c r="D2007" s="174" t="s">
        <v>271</v>
      </c>
      <c r="E2007" s="6" t="s">
        <v>515</v>
      </c>
      <c r="F2007" s="36">
        <v>0</v>
      </c>
      <c r="G2007" s="36">
        <v>1.3091303457830465</v>
      </c>
      <c r="H2007" s="36">
        <v>4.8857409641925438</v>
      </c>
      <c r="I2007" s="36">
        <v>9.7714819283850858</v>
      </c>
      <c r="J2007" s="36">
        <v>14.657222892577632</v>
      </c>
      <c r="K2007" s="36">
        <v>18.233833510987132</v>
      </c>
      <c r="L2007" s="36">
        <v>19.542963856770179</v>
      </c>
      <c r="M2007" s="138" t="str">
        <f t="shared" si="31"/>
        <v>Changement d'usage des terres--Vignes_vers_STH peu productives-kha-S3</v>
      </c>
      <c r="N2007">
        <f>MATCH(M2007,'[1]Données Agriculture'!$M:$M,FALSE)</f>
        <v>1030</v>
      </c>
      <c r="O2007" s="140"/>
    </row>
    <row r="2008" spans="1:26" ht="14.25" hidden="1">
      <c r="A2008" s="110" t="s">
        <v>455</v>
      </c>
      <c r="B2008" s="110"/>
      <c r="C2008" s="147" t="s">
        <v>501</v>
      </c>
      <c r="D2008" s="174" t="s">
        <v>271</v>
      </c>
      <c r="E2008" s="6" t="s">
        <v>515</v>
      </c>
      <c r="F2008" s="36">
        <v>0</v>
      </c>
      <c r="G2008" s="36">
        <v>1.3091303457830465</v>
      </c>
      <c r="H2008" s="36">
        <v>4.8857409641925438</v>
      </c>
      <c r="I2008" s="36">
        <v>9.7714819283850858</v>
      </c>
      <c r="J2008" s="36">
        <v>14.657222892577632</v>
      </c>
      <c r="K2008" s="36">
        <v>18.233833510987132</v>
      </c>
      <c r="L2008" s="36">
        <v>19.542963856770179</v>
      </c>
      <c r="M2008" s="138" t="str">
        <f t="shared" si="31"/>
        <v>Changement d'usage des terres--Vignes_vers_Surfaces arables-kha-S3</v>
      </c>
      <c r="N2008">
        <f>MATCH(M2008,'[1]Données Agriculture'!$M:$M,FALSE)</f>
        <v>1035</v>
      </c>
      <c r="O2008" s="140"/>
      <c r="P2008" s="109"/>
      <c r="Q2008" s="109"/>
      <c r="R2008" s="109"/>
      <c r="S2008" s="109"/>
      <c r="T2008" s="109"/>
      <c r="U2008" s="109"/>
      <c r="V2008" s="109"/>
      <c r="W2008" s="109"/>
      <c r="X2008" s="109"/>
      <c r="Y2008" s="109"/>
      <c r="Z2008" s="109"/>
    </row>
    <row r="2009" spans="1:26" ht="14.25" hidden="1">
      <c r="A2009" s="110" t="s">
        <v>455</v>
      </c>
      <c r="B2009" s="110"/>
      <c r="C2009" s="147" t="s">
        <v>502</v>
      </c>
      <c r="D2009" s="174" t="s">
        <v>271</v>
      </c>
      <c r="E2009" s="6" t="s">
        <v>515</v>
      </c>
      <c r="F2009" s="36">
        <v>0</v>
      </c>
      <c r="G2009" s="36">
        <v>1.3091303457830465</v>
      </c>
      <c r="H2009" s="36">
        <v>4.8857409641925438</v>
      </c>
      <c r="I2009" s="36">
        <v>9.7714819283850858</v>
      </c>
      <c r="J2009" s="36">
        <v>14.657222892577632</v>
      </c>
      <c r="K2009" s="36">
        <v>18.233833510987132</v>
      </c>
      <c r="L2009" s="36">
        <v>19.542963856770179</v>
      </c>
      <c r="M2009" s="138" t="str">
        <f t="shared" si="31"/>
        <v>Changement d'usage des terres--Vignes_vers_Surfaces artificialisées-kha-S3</v>
      </c>
      <c r="N2009">
        <f>MATCH(M2009,'[1]Données Agriculture'!$M:$M,FALSE)</f>
        <v>1040</v>
      </c>
      <c r="O2009" s="140"/>
    </row>
    <row r="2010" spans="1:26" ht="14.25" hidden="1">
      <c r="A2010" s="110" t="s">
        <v>112</v>
      </c>
      <c r="B2010" s="110" t="s">
        <v>113</v>
      </c>
      <c r="C2010" s="151" t="s">
        <v>658</v>
      </c>
      <c r="D2010" s="175" t="s">
        <v>115</v>
      </c>
      <c r="E2010" s="6" t="s">
        <v>515</v>
      </c>
      <c r="F2010" s="8">
        <v>145.64910800000001</v>
      </c>
      <c r="G2010" s="8">
        <v>274.67941753382672</v>
      </c>
      <c r="H2010" s="8">
        <v>589.87888740000005</v>
      </c>
      <c r="I2010" s="8">
        <v>932.15429119999988</v>
      </c>
      <c r="J2010" s="8">
        <v>1172.4753194000002</v>
      </c>
      <c r="K2010" s="8">
        <v>1283.7660380661732</v>
      </c>
      <c r="L2010" s="8">
        <v>1310.8419720000002</v>
      </c>
      <c r="M2010" s="138" t="str">
        <f t="shared" si="31"/>
        <v>Cheptels-Productions Animales-dont porc bio-Milliers effectifs-S3</v>
      </c>
      <c r="N2010" t="e">
        <f>MATCH(M2010,'[1]Données Agriculture'!$M:$M,FALSE)</f>
        <v>#N/A</v>
      </c>
      <c r="O2010" s="140"/>
      <c r="P2010" s="104"/>
      <c r="Q2010" s="104"/>
      <c r="R2010" s="104"/>
      <c r="S2010" s="104"/>
      <c r="T2010" s="104"/>
      <c r="U2010" s="104"/>
      <c r="V2010" s="104"/>
      <c r="W2010" s="104"/>
      <c r="X2010" s="104"/>
      <c r="Y2010" s="104"/>
      <c r="Z2010" s="104"/>
    </row>
    <row r="2011" spans="1:26" ht="14.25" hidden="1">
      <c r="A2011" s="110" t="s">
        <v>112</v>
      </c>
      <c r="B2011" s="110" t="s">
        <v>113</v>
      </c>
      <c r="C2011" s="151" t="s">
        <v>656</v>
      </c>
      <c r="D2011" s="175" t="s">
        <v>115</v>
      </c>
      <c r="E2011" s="6" t="s">
        <v>515</v>
      </c>
      <c r="F2011" s="8">
        <v>6991.1571840000006</v>
      </c>
      <c r="G2011" s="8">
        <v>6348.0595239970407</v>
      </c>
      <c r="H2011" s="8">
        <v>4719.0310992000004</v>
      </c>
      <c r="I2011" s="8">
        <v>2796.4628736000013</v>
      </c>
      <c r="J2011" s="8">
        <v>1223.4525072000008</v>
      </c>
      <c r="K2011" s="8">
        <v>293.53980080295986</v>
      </c>
      <c r="L2011" s="8">
        <v>0</v>
      </c>
      <c r="M2011" s="138" t="str">
        <f t="shared" si="31"/>
        <v>Cheptels-Productions Animales-dont porc conventionnel-Milliers effectifs-S3</v>
      </c>
      <c r="N2011" t="e">
        <f>MATCH(M2011,'[1]Données Agriculture'!$M:$M,FALSE)</f>
        <v>#N/A</v>
      </c>
      <c r="O2011" s="140"/>
    </row>
    <row r="2012" spans="1:26" ht="14.25" hidden="1">
      <c r="A2012" s="110" t="s">
        <v>112</v>
      </c>
      <c r="B2012" s="110" t="s">
        <v>113</v>
      </c>
      <c r="C2012" s="151" t="s">
        <v>657</v>
      </c>
      <c r="D2012" s="175" t="s">
        <v>115</v>
      </c>
      <c r="E2012" s="6" t="s">
        <v>515</v>
      </c>
      <c r="F2012" s="8">
        <v>145.64910800000001</v>
      </c>
      <c r="G2012" s="8">
        <v>464.58365413456676</v>
      </c>
      <c r="H2012" s="8">
        <v>1245.2998733999998</v>
      </c>
      <c r="I2012" s="8">
        <v>2097.3471551999996</v>
      </c>
      <c r="J2012" s="8">
        <v>2701.7909534</v>
      </c>
      <c r="K2012" s="8">
        <v>2987.3002054654335</v>
      </c>
      <c r="L2012" s="8">
        <v>3058.6312680000001</v>
      </c>
      <c r="M2012" s="138" t="str">
        <f t="shared" si="31"/>
        <v>Cheptels-Productions Animales-dont porc label-Milliers effectifs-S3</v>
      </c>
      <c r="N2012" t="e">
        <f>MATCH(M2012,'[1]Données Agriculture'!$M:$M,FALSE)</f>
        <v>#N/A</v>
      </c>
      <c r="O2012" s="140"/>
      <c r="P2012" s="66"/>
    </row>
    <row r="2013" spans="1:26" ht="14.25" hidden="1">
      <c r="A2013" s="110" t="s">
        <v>112</v>
      </c>
      <c r="B2013" s="110" t="s">
        <v>113</v>
      </c>
      <c r="C2013" s="151" t="s">
        <v>120</v>
      </c>
      <c r="D2013" s="175" t="s">
        <v>115</v>
      </c>
      <c r="E2013" s="6" t="s">
        <v>515</v>
      </c>
      <c r="F2013" s="8">
        <v>44576.34</v>
      </c>
      <c r="G2013" s="8">
        <v>43580.990474622064</v>
      </c>
      <c r="H2013" s="8">
        <v>40861.644999999997</v>
      </c>
      <c r="I2013" s="8">
        <v>37146.949999999997</v>
      </c>
      <c r="J2013" s="8">
        <v>33432.255000000005</v>
      </c>
      <c r="K2013" s="8">
        <v>30712.909525377931</v>
      </c>
      <c r="L2013" s="8">
        <v>29717.559999999998</v>
      </c>
      <c r="M2013" s="138" t="str">
        <f t="shared" si="31"/>
        <v>Cheptels-Productions Animales-dont poulet export-Milliers effectifs-S3</v>
      </c>
      <c r="N2013">
        <f>MATCH(M2013,'[1]Données Agriculture'!$M:$M,FALSE)</f>
        <v>1060</v>
      </c>
      <c r="O2013" s="140"/>
    </row>
    <row r="2014" spans="1:26" ht="14.25" hidden="1">
      <c r="A2014" s="110" t="s">
        <v>112</v>
      </c>
      <c r="B2014" s="110" t="s">
        <v>113</v>
      </c>
      <c r="C2014" s="151" t="s">
        <v>117</v>
      </c>
      <c r="D2014" s="175" t="s">
        <v>115</v>
      </c>
      <c r="E2014" s="6" t="s">
        <v>515</v>
      </c>
      <c r="F2014" s="8">
        <v>56463.363999999994</v>
      </c>
      <c r="G2014" s="8">
        <v>52681.035803563864</v>
      </c>
      <c r="H2014" s="8">
        <v>42347.523000000001</v>
      </c>
      <c r="I2014" s="8">
        <v>28231.682000000008</v>
      </c>
      <c r="J2014" s="8">
        <v>14115.841000000004</v>
      </c>
      <c r="K2014" s="8">
        <v>3782.3281964361295</v>
      </c>
      <c r="L2014" s="8">
        <v>0</v>
      </c>
      <c r="M2014" s="138" t="str">
        <f t="shared" si="31"/>
        <v>Cheptels-Productions Animales-dont poulet standard-Milliers effectifs-S3</v>
      </c>
      <c r="N2014">
        <f>MATCH(M2014,'[1]Données Agriculture'!$M:$M,FALSE)</f>
        <v>1065</v>
      </c>
      <c r="O2014" s="140"/>
      <c r="P2014" s="66"/>
    </row>
    <row r="2015" spans="1:26" ht="14.25" hidden="1">
      <c r="A2015" s="110" t="s">
        <v>112</v>
      </c>
      <c r="B2015" s="110" t="s">
        <v>113</v>
      </c>
      <c r="C2015" s="151" t="s">
        <v>119</v>
      </c>
      <c r="D2015" s="175" t="s">
        <v>115</v>
      </c>
      <c r="E2015" s="6" t="s">
        <v>515</v>
      </c>
      <c r="F2015" s="8">
        <v>10401.146000000001</v>
      </c>
      <c r="G2015" s="8">
        <v>12690.449908369237</v>
      </c>
      <c r="H2015" s="8">
        <v>18944.944499999998</v>
      </c>
      <c r="I2015" s="8">
        <v>27488.742999999988</v>
      </c>
      <c r="J2015" s="8">
        <v>36032.541499999992</v>
      </c>
      <c r="K2015" s="8">
        <v>42287.036091630755</v>
      </c>
      <c r="L2015" s="8">
        <v>44576.34</v>
      </c>
      <c r="M2015" s="138" t="str">
        <f t="shared" si="31"/>
        <v>Cheptels-Productions Animales-dont poulets bio-Milliers effectifs-S3</v>
      </c>
      <c r="N2015">
        <f>MATCH(M2015,'[1]Données Agriculture'!$M:$M,FALSE)</f>
        <v>1070</v>
      </c>
      <c r="O2015" s="140"/>
    </row>
    <row r="2016" spans="1:26" ht="14.25" hidden="1">
      <c r="A2016" s="110" t="s">
        <v>112</v>
      </c>
      <c r="B2016" s="110" t="s">
        <v>113</v>
      </c>
      <c r="C2016" s="151" t="s">
        <v>118</v>
      </c>
      <c r="D2016" s="175" t="s">
        <v>115</v>
      </c>
      <c r="E2016" s="6" t="s">
        <v>515</v>
      </c>
      <c r="F2016" s="8">
        <v>37146.949999999997</v>
      </c>
      <c r="G2016" s="8">
        <v>39635.323813444826</v>
      </c>
      <c r="H2016" s="8">
        <v>46433.6875</v>
      </c>
      <c r="I2016" s="8">
        <v>55720.424999999996</v>
      </c>
      <c r="J2016" s="8">
        <v>65007.162499999984</v>
      </c>
      <c r="K2016" s="8">
        <v>71805.526186555173</v>
      </c>
      <c r="L2016" s="8">
        <v>74293.899999999994</v>
      </c>
      <c r="M2016" s="138" t="str">
        <f t="shared" si="31"/>
        <v>Cheptels-Productions Animales-dont poulets label-Milliers effectifs-S3</v>
      </c>
      <c r="N2016">
        <f>MATCH(M2016,'[1]Données Agriculture'!$M:$M,FALSE)</f>
        <v>1075</v>
      </c>
      <c r="O2016" s="140"/>
    </row>
    <row r="2017" spans="1:26" ht="14.25" hidden="1">
      <c r="A2017" s="110" t="s">
        <v>112</v>
      </c>
      <c r="B2017" s="110" t="s">
        <v>113</v>
      </c>
      <c r="C2017" s="151" t="s">
        <v>660</v>
      </c>
      <c r="D2017" s="175" t="s">
        <v>131</v>
      </c>
      <c r="E2017" s="6" t="s">
        <v>515</v>
      </c>
      <c r="F2017" s="8">
        <v>15739.408585425972</v>
      </c>
      <c r="G2017" s="8">
        <v>15232.217568476663</v>
      </c>
      <c r="H2017" s="8">
        <v>13668.265668429907</v>
      </c>
      <c r="I2017" s="8">
        <v>11608.986076948631</v>
      </c>
      <c r="J2017" s="8">
        <v>9695.0966193430413</v>
      </c>
      <c r="K2017" s="8">
        <v>8406.4517134380894</v>
      </c>
      <c r="L2017" s="8">
        <v>7993.4435620200029</v>
      </c>
      <c r="M2017" s="138" t="str">
        <f t="shared" si="31"/>
        <v>Cheptels-Productions Animales-dont lait système intermédiaire-Millions de litres-S3</v>
      </c>
      <c r="N2017" t="e">
        <f>MATCH(M2017,'[1]Données Agriculture'!$M:$M,FALSE)</f>
        <v>#N/A</v>
      </c>
      <c r="O2017" s="140"/>
      <c r="P2017" s="66"/>
      <c r="Q2017" s="66"/>
      <c r="R2017" s="66"/>
      <c r="S2017" s="66"/>
      <c r="T2017" s="66"/>
      <c r="U2017" s="66"/>
      <c r="V2017" s="66"/>
      <c r="W2017" s="66"/>
      <c r="X2017" s="66"/>
      <c r="Y2017" s="66"/>
      <c r="Z2017" s="66"/>
    </row>
    <row r="2018" spans="1:26" ht="14.25" hidden="1">
      <c r="A2018" s="110" t="s">
        <v>112</v>
      </c>
      <c r="B2018" s="110" t="s">
        <v>113</v>
      </c>
      <c r="C2018" s="151" t="s">
        <v>661</v>
      </c>
      <c r="D2018" s="175" t="s">
        <v>131</v>
      </c>
      <c r="E2018" s="6" t="s">
        <v>515</v>
      </c>
      <c r="F2018" s="8">
        <v>1767.7089555985974</v>
      </c>
      <c r="G2018" s="8">
        <v>1909.7200255914317</v>
      </c>
      <c r="H2018" s="8">
        <v>2248.8904942072436</v>
      </c>
      <c r="I2018" s="8">
        <v>2646.995118884191</v>
      </c>
      <c r="J2018" s="8">
        <v>2974.7129615477279</v>
      </c>
      <c r="K2018" s="8">
        <v>3175.6536619551157</v>
      </c>
      <c r="L2018" s="8">
        <v>3255.6963905550019</v>
      </c>
      <c r="M2018" s="138" t="str">
        <f t="shared" si="31"/>
        <v>Cheptels-Productions Animales-dont lait système extensif-Millions de litres-S3</v>
      </c>
      <c r="N2018" t="e">
        <f>MATCH(M2018,'[1]Données Agriculture'!$M:$M,FALSE)</f>
        <v>#N/A</v>
      </c>
      <c r="O2018" s="140"/>
    </row>
    <row r="2019" spans="1:26" ht="14.25" hidden="1">
      <c r="A2019" s="110" t="s">
        <v>112</v>
      </c>
      <c r="B2019" s="110" t="s">
        <v>113</v>
      </c>
      <c r="C2019" s="151" t="s">
        <v>659</v>
      </c>
      <c r="D2019" s="175" t="s">
        <v>131</v>
      </c>
      <c r="E2019" s="6" t="s">
        <v>515</v>
      </c>
      <c r="F2019" s="8">
        <v>6713.894590975443</v>
      </c>
      <c r="G2019" s="8">
        <v>6878.9211538456193</v>
      </c>
      <c r="H2019" s="8">
        <v>7198.5551325200513</v>
      </c>
      <c r="I2019" s="8">
        <v>7526.4875602585053</v>
      </c>
      <c r="J2019" s="8">
        <v>7750.229142445256</v>
      </c>
      <c r="K2019" s="8">
        <v>7863.0876970130121</v>
      </c>
      <c r="L2019" s="8">
        <v>7929.2391960600025</v>
      </c>
      <c r="M2019" s="138" t="str">
        <f t="shared" si="31"/>
        <v>Cheptels-Productions Animales-dont lait système conventionnel-Millions de litres-S3</v>
      </c>
      <c r="N2019" t="e">
        <f>MATCH(M2019,'[1]Données Agriculture'!$M:$M,FALSE)</f>
        <v>#N/A</v>
      </c>
      <c r="O2019" s="140"/>
      <c r="P2019" s="66"/>
      <c r="Q2019" s="66"/>
      <c r="R2019" s="66"/>
      <c r="S2019" s="66"/>
      <c r="T2019" s="66"/>
      <c r="U2019" s="66"/>
      <c r="V2019" s="66"/>
      <c r="W2019" s="66"/>
      <c r="X2019" s="66"/>
      <c r="Y2019" s="66"/>
      <c r="Z2019" s="66"/>
    </row>
    <row r="2020" spans="1:26" ht="14.25" hidden="1">
      <c r="A2020" s="110" t="s">
        <v>112</v>
      </c>
      <c r="B2020" s="110" t="s">
        <v>113</v>
      </c>
      <c r="C2020" s="151" t="s">
        <v>136</v>
      </c>
      <c r="D2020" s="175" t="s">
        <v>137</v>
      </c>
      <c r="E2020" s="6" t="s">
        <v>515</v>
      </c>
      <c r="F2020" s="8">
        <v>2.9588235294117644</v>
      </c>
      <c r="G2020" s="8">
        <v>3.0226584840791793</v>
      </c>
      <c r="H2020" s="8">
        <v>3.1970588235294115</v>
      </c>
      <c r="I2020" s="8">
        <v>3.4352941176470577</v>
      </c>
      <c r="J2020" s="8">
        <v>3.6735294117647048</v>
      </c>
      <c r="K2020" s="8">
        <v>3.8479297512149375</v>
      </c>
      <c r="L2020" s="8">
        <v>3.9117647058823533</v>
      </c>
      <c r="M2020" s="138" t="str">
        <f t="shared" si="31"/>
        <v>Cheptels-Productions Animales-Indice de consommation poulet de chair-kg grain / kg carcasse-S3</v>
      </c>
      <c r="N2020">
        <f>MATCH(M2020,'[1]Données Agriculture'!$M:$M,FALSE)</f>
        <v>1095</v>
      </c>
      <c r="O2020" s="140"/>
    </row>
    <row r="2021" spans="1:26" ht="14.25" hidden="1">
      <c r="A2021" s="110" t="s">
        <v>112</v>
      </c>
      <c r="B2021" s="110" t="s">
        <v>113</v>
      </c>
      <c r="C2021" s="151" t="s">
        <v>140</v>
      </c>
      <c r="D2021" s="175" t="s">
        <v>627</v>
      </c>
      <c r="E2021" s="6" t="s">
        <v>515</v>
      </c>
      <c r="F2021" s="8">
        <v>17149.732812000002</v>
      </c>
      <c r="G2021" s="8">
        <v>16899.944157285176</v>
      </c>
      <c r="H2021" s="8">
        <v>16217.50886145</v>
      </c>
      <c r="I2021" s="8">
        <v>15285.2849109</v>
      </c>
      <c r="J2021" s="8">
        <v>14353.06096035</v>
      </c>
      <c r="K2021" s="8">
        <v>13670.625664514822</v>
      </c>
      <c r="L2021" s="8">
        <v>13420.837009800001</v>
      </c>
      <c r="M2021" s="138" t="str">
        <f t="shared" si="31"/>
        <v>Cheptels-Productions Animales-Nombre d'UBG-Milliers d'UGB-S3</v>
      </c>
      <c r="N2021">
        <f>MATCH(M2021,'[1]Données Agriculture'!$M:$M,FALSE)</f>
        <v>1145</v>
      </c>
      <c r="O2021" s="140"/>
      <c r="P2021" s="109"/>
    </row>
    <row r="2022" spans="1:26" ht="14.25" hidden="1">
      <c r="A2022" s="110" t="s">
        <v>112</v>
      </c>
      <c r="B2022" s="110" t="s">
        <v>113</v>
      </c>
      <c r="C2022" s="151" t="s">
        <v>125</v>
      </c>
      <c r="D2022" s="175" t="s">
        <v>115</v>
      </c>
      <c r="E2022" s="6" t="s">
        <v>515</v>
      </c>
      <c r="F2022" s="8">
        <v>1263.7737999999999</v>
      </c>
      <c r="G2022" s="8">
        <v>1255.3081207718596</v>
      </c>
      <c r="H2022" s="8">
        <v>1232.179455</v>
      </c>
      <c r="I2022" s="8">
        <v>1200.58511</v>
      </c>
      <c r="J2022" s="8">
        <v>1168.990765</v>
      </c>
      <c r="K2022" s="8">
        <v>1145.8620992281403</v>
      </c>
      <c r="L2022" s="8">
        <v>1137.39642</v>
      </c>
      <c r="M2022" s="138" t="str">
        <f t="shared" si="31"/>
        <v>Cheptels-Productions Animales-Nombre de brebis lait-Milliers effectifs-S3</v>
      </c>
      <c r="N2022">
        <f>MATCH(M2022,'[1]Données Agriculture'!$M:$M,FALSE)</f>
        <v>1100</v>
      </c>
      <c r="O2022" s="140"/>
    </row>
    <row r="2023" spans="1:26" ht="14.25" hidden="1">
      <c r="A2023" s="110" t="s">
        <v>112</v>
      </c>
      <c r="B2023" s="110" t="s">
        <v>113</v>
      </c>
      <c r="C2023" s="151" t="s">
        <v>126</v>
      </c>
      <c r="D2023" s="175" t="s">
        <v>115</v>
      </c>
      <c r="E2023" s="6" t="s">
        <v>515</v>
      </c>
      <c r="F2023" s="8">
        <v>3245.3666000000003</v>
      </c>
      <c r="G2023" s="8">
        <v>3267.1064339903237</v>
      </c>
      <c r="H2023" s="8">
        <v>3326.5007650000002</v>
      </c>
      <c r="I2023" s="8">
        <v>3407.6349300000002</v>
      </c>
      <c r="J2023" s="8">
        <v>3488.7690950000006</v>
      </c>
      <c r="K2023" s="8">
        <v>3548.1634260096771</v>
      </c>
      <c r="L2023" s="8">
        <v>3569.9032600000005</v>
      </c>
      <c r="M2023" s="138" t="str">
        <f t="shared" si="31"/>
        <v>Cheptels-Productions Animales-Nombre de brebis viande-Milliers effectifs-S3</v>
      </c>
      <c r="N2023">
        <f>MATCH(M2023,'[1]Données Agriculture'!$M:$M,FALSE)</f>
        <v>1105</v>
      </c>
      <c r="O2023" s="140"/>
    </row>
    <row r="2024" spans="1:26" ht="14.25" hidden="1">
      <c r="A2024" s="110" t="s">
        <v>112</v>
      </c>
      <c r="B2024" s="110" t="s">
        <v>113</v>
      </c>
      <c r="C2024" s="151" t="s">
        <v>124</v>
      </c>
      <c r="D2024" s="175" t="s">
        <v>115</v>
      </c>
      <c r="E2024" s="6" t="s">
        <v>515</v>
      </c>
      <c r="F2024" s="8">
        <v>904.19359999999995</v>
      </c>
      <c r="G2024" s="8">
        <v>904.19359999999995</v>
      </c>
      <c r="H2024" s="8">
        <v>904.19359999999995</v>
      </c>
      <c r="I2024" s="8">
        <v>904.19359999999995</v>
      </c>
      <c r="J2024" s="8">
        <v>904.19359999999995</v>
      </c>
      <c r="K2024" s="8">
        <v>904.19359999999995</v>
      </c>
      <c r="L2024" s="8">
        <v>904.19359999999995</v>
      </c>
      <c r="M2024" s="138" t="str">
        <f t="shared" si="31"/>
        <v>Cheptels-Productions Animales-Nombre de chèvres-Milliers effectifs-S3</v>
      </c>
      <c r="N2024">
        <f>MATCH(M2024,'[1]Données Agriculture'!$M:$M,FALSE)</f>
        <v>1110</v>
      </c>
      <c r="O2024" s="140"/>
    </row>
    <row r="2025" spans="1:26" ht="14.25" hidden="1">
      <c r="A2025" s="110" t="s">
        <v>112</v>
      </c>
      <c r="B2025" s="110" t="s">
        <v>113</v>
      </c>
      <c r="C2025" s="151" t="s">
        <v>123</v>
      </c>
      <c r="D2025" s="175" t="s">
        <v>115</v>
      </c>
      <c r="E2025" s="6" t="s">
        <v>515</v>
      </c>
      <c r="F2025" s="8">
        <v>29637.216</v>
      </c>
      <c r="G2025" s="8">
        <v>29637.216</v>
      </c>
      <c r="H2025" s="8">
        <v>29637.216</v>
      </c>
      <c r="I2025" s="8">
        <v>29637.216</v>
      </c>
      <c r="J2025" s="8">
        <v>29637.216</v>
      </c>
      <c r="K2025" s="8">
        <v>29637.216</v>
      </c>
      <c r="L2025" s="8">
        <v>29637.216</v>
      </c>
      <c r="M2025" s="138" t="str">
        <f t="shared" si="31"/>
        <v>Cheptels-Productions Animales-Nombre de place de dindes-Milliers effectifs-S3</v>
      </c>
      <c r="N2025">
        <f>MATCH(M2025,'[1]Données Agriculture'!$M:$M,FALSE)</f>
        <v>1115</v>
      </c>
      <c r="O2025" s="140"/>
    </row>
    <row r="2026" spans="1:26" ht="14.25" hidden="1">
      <c r="A2026" s="110" t="s">
        <v>112</v>
      </c>
      <c r="B2026" s="110" t="s">
        <v>113</v>
      </c>
      <c r="C2026" s="151" t="s">
        <v>122</v>
      </c>
      <c r="D2026" s="175" t="s">
        <v>115</v>
      </c>
      <c r="E2026" s="6" t="s">
        <v>515</v>
      </c>
      <c r="F2026" s="8">
        <v>22672</v>
      </c>
      <c r="G2026" s="8">
        <v>22672</v>
      </c>
      <c r="H2026" s="8">
        <v>22672</v>
      </c>
      <c r="I2026" s="8">
        <v>22672</v>
      </c>
      <c r="J2026" s="8">
        <v>22672</v>
      </c>
      <c r="K2026" s="8">
        <v>22672</v>
      </c>
      <c r="L2026" s="8">
        <v>22672</v>
      </c>
      <c r="M2026" s="138" t="str">
        <f t="shared" si="31"/>
        <v>Cheptels-Productions Animales-Nombre de places de canards-Milliers effectifs-S3</v>
      </c>
      <c r="N2026">
        <f>MATCH(M2026,'[1]Données Agriculture'!$M:$M,FALSE)</f>
        <v>1120</v>
      </c>
      <c r="O2026" s="140"/>
      <c r="P2026" s="109"/>
      <c r="Q2026" s="109"/>
      <c r="R2026" s="109"/>
      <c r="S2026" s="109"/>
      <c r="T2026" s="109"/>
      <c r="U2026" s="109"/>
      <c r="V2026" s="109"/>
      <c r="W2026" s="109"/>
      <c r="X2026" s="109"/>
      <c r="Y2026" s="109"/>
      <c r="Z2026" s="109"/>
    </row>
    <row r="2027" spans="1:26" ht="14.25" hidden="1">
      <c r="A2027" s="110" t="s">
        <v>112</v>
      </c>
      <c r="B2027" s="110" t="s">
        <v>113</v>
      </c>
      <c r="C2027" s="151" t="s">
        <v>114</v>
      </c>
      <c r="D2027" s="175" t="s">
        <v>115</v>
      </c>
      <c r="E2027" s="6" t="s">
        <v>515</v>
      </c>
      <c r="F2027" s="8">
        <v>7282.4554000000007</v>
      </c>
      <c r="G2027" s="8">
        <v>7087.3225956654342</v>
      </c>
      <c r="H2027" s="8">
        <v>6554.2098600000008</v>
      </c>
      <c r="I2027" s="8">
        <v>5825.964320000001</v>
      </c>
      <c r="J2027" s="8">
        <v>5097.7187800000011</v>
      </c>
      <c r="K2027" s="8">
        <v>4564.6060443345668</v>
      </c>
      <c r="L2027" s="8">
        <v>4369.4732400000003</v>
      </c>
      <c r="M2027" s="138" t="str">
        <f t="shared" si="31"/>
        <v>Cheptels-Productions Animales-Nombre de places de porcs charcutiers-Milliers effectifs-S3</v>
      </c>
      <c r="N2027">
        <f>MATCH(M2027,'[1]Données Agriculture'!$M:$M,FALSE)</f>
        <v>1125</v>
      </c>
      <c r="O2027" s="140"/>
    </row>
    <row r="2028" spans="1:26" ht="14.25" hidden="1">
      <c r="A2028" s="110" t="s">
        <v>112</v>
      </c>
      <c r="B2028" s="110" t="s">
        <v>113</v>
      </c>
      <c r="C2028" s="151" t="s">
        <v>121</v>
      </c>
      <c r="D2028" s="175" t="s">
        <v>115</v>
      </c>
      <c r="E2028" s="6" t="s">
        <v>515</v>
      </c>
      <c r="F2028" s="8">
        <v>62060</v>
      </c>
      <c r="G2028" s="8">
        <v>62891.44634411377</v>
      </c>
      <c r="H2028" s="8">
        <v>65163</v>
      </c>
      <c r="I2028" s="8">
        <v>68266</v>
      </c>
      <c r="J2028" s="8">
        <v>71369</v>
      </c>
      <c r="K2028" s="8">
        <v>73640.553655886222</v>
      </c>
      <c r="L2028" s="8">
        <v>74472</v>
      </c>
      <c r="M2028" s="138" t="str">
        <f t="shared" si="31"/>
        <v>Cheptels-Productions Animales-Nombre de places de poules pondeuses-Milliers effectifs-S3</v>
      </c>
      <c r="N2028">
        <f>MATCH(M2028,'[1]Données Agriculture'!$M:$M,FALSE)</f>
        <v>1130</v>
      </c>
      <c r="O2028" s="140"/>
      <c r="P2028" s="109"/>
    </row>
    <row r="2029" spans="1:26" ht="14.25" hidden="1">
      <c r="A2029" s="110" t="s">
        <v>112</v>
      </c>
      <c r="B2029" s="110" t="s">
        <v>113</v>
      </c>
      <c r="C2029" s="151" t="s">
        <v>116</v>
      </c>
      <c r="D2029" s="175" t="s">
        <v>115</v>
      </c>
      <c r="E2029" s="6" t="s">
        <v>515</v>
      </c>
      <c r="F2029" s="8">
        <v>148587.79999999999</v>
      </c>
      <c r="G2029" s="8">
        <v>148587.79999999999</v>
      </c>
      <c r="H2029" s="8">
        <v>148587.79999999999</v>
      </c>
      <c r="I2029" s="8">
        <v>148587.79999999999</v>
      </c>
      <c r="J2029" s="8">
        <v>148587.79999999999</v>
      </c>
      <c r="K2029" s="8">
        <v>148587.79999999999</v>
      </c>
      <c r="L2029" s="8">
        <v>148587.79999999999</v>
      </c>
      <c r="M2029" s="138" t="str">
        <f t="shared" si="31"/>
        <v>Cheptels-Productions Animales-Nombre de places de poulets de chair-Milliers effectifs-S3</v>
      </c>
      <c r="N2029">
        <f>MATCH(M2029,'[1]Données Agriculture'!$M:$M,FALSE)</f>
        <v>1135</v>
      </c>
      <c r="O2029" s="140"/>
    </row>
    <row r="2030" spans="1:26" ht="14.25" hidden="1">
      <c r="A2030" s="110" t="s">
        <v>112</v>
      </c>
      <c r="B2030" s="110" t="s">
        <v>113</v>
      </c>
      <c r="C2030" s="151" t="s">
        <v>129</v>
      </c>
      <c r="D2030" s="175" t="s">
        <v>115</v>
      </c>
      <c r="E2030" s="6" t="s">
        <v>515</v>
      </c>
      <c r="F2030" s="8">
        <v>7307.3127999999997</v>
      </c>
      <c r="G2030" s="8">
        <v>7184.9385147748999</v>
      </c>
      <c r="H2030" s="8">
        <v>6850.6057499999997</v>
      </c>
      <c r="I2030" s="8">
        <v>6393.8986999999997</v>
      </c>
      <c r="J2030" s="8">
        <v>5937.1916499999998</v>
      </c>
      <c r="K2030" s="8">
        <v>5602.8588852250996</v>
      </c>
      <c r="L2030" s="8">
        <v>5480.4845999999998</v>
      </c>
      <c r="M2030" s="138" t="str">
        <f t="shared" si="31"/>
        <v>Cheptels-Productions Animales-Nombre de vaches total-Milliers effectifs-S3</v>
      </c>
      <c r="N2030">
        <f>MATCH(M2030,'[1]Données Agriculture'!$M:$M,FALSE)</f>
        <v>1140</v>
      </c>
      <c r="O2030" s="140"/>
      <c r="P2030" s="104"/>
    </row>
    <row r="2031" spans="1:26" ht="14.25" hidden="1">
      <c r="A2031" s="110" t="s">
        <v>112</v>
      </c>
      <c r="B2031" s="110" t="s">
        <v>113</v>
      </c>
      <c r="C2031" s="151" t="s">
        <v>130</v>
      </c>
      <c r="D2031" s="175" t="s">
        <v>131</v>
      </c>
      <c r="E2031" s="6" t="s">
        <v>515</v>
      </c>
      <c r="F2031" s="8">
        <v>25218.151970600014</v>
      </c>
      <c r="G2031" s="8">
        <v>25015.789044235167</v>
      </c>
      <c r="H2031" s="8">
        <v>24104.605009712199</v>
      </c>
      <c r="I2031" s="8">
        <v>22763.116346601328</v>
      </c>
      <c r="J2031" s="8">
        <v>21392.440189801022</v>
      </c>
      <c r="K2031" s="8">
        <v>20411.55795710476</v>
      </c>
      <c r="L2031" s="8">
        <v>20142.534491055008</v>
      </c>
      <c r="M2031" s="138" t="str">
        <f t="shared" si="31"/>
        <v>Cheptels-Productions Animales-Production de lait-Millions de litres-S3</v>
      </c>
      <c r="N2031">
        <f>MATCH(M2031,'[1]Données Agriculture'!$M:$M,FALSE)</f>
        <v>1150</v>
      </c>
      <c r="O2031" s="140"/>
    </row>
    <row r="2032" spans="1:26" ht="14.25" hidden="1">
      <c r="A2032" s="110" t="s">
        <v>112</v>
      </c>
      <c r="B2032" s="110" t="s">
        <v>113</v>
      </c>
      <c r="C2032" s="151" t="s">
        <v>135</v>
      </c>
      <c r="D2032" s="175" t="s">
        <v>628</v>
      </c>
      <c r="E2032" s="6" t="s">
        <v>515</v>
      </c>
      <c r="F2032" s="8">
        <v>7.1300000000000043</v>
      </c>
      <c r="G2032" s="8">
        <v>7.1915153934424936</v>
      </c>
      <c r="H2032" s="8">
        <v>7.2582718128654999</v>
      </c>
      <c r="I2032" s="8">
        <v>7.3281827192982485</v>
      </c>
      <c r="J2032" s="8">
        <v>7.398274385964914</v>
      </c>
      <c r="K2032" s="8">
        <v>7.4654762169722737</v>
      </c>
      <c r="L2032" s="8">
        <v>7.5274500000000035</v>
      </c>
      <c r="M2032" s="138" t="str">
        <f t="shared" si="31"/>
        <v>Cheptels-Productions Animales-Production de lait par vache laitière-Milliers de litres par VL-S3</v>
      </c>
      <c r="N2032">
        <f>MATCH(M2032,'[1]Données Agriculture'!$M:$M,FALSE)</f>
        <v>1155</v>
      </c>
      <c r="O2032" s="140"/>
    </row>
    <row r="2033" spans="1:26" ht="14.25" hidden="1">
      <c r="A2033" s="110" t="s">
        <v>112</v>
      </c>
      <c r="B2033" s="110" t="s">
        <v>113</v>
      </c>
      <c r="C2033" s="151" t="s">
        <v>138</v>
      </c>
      <c r="D2033" s="175" t="s">
        <v>629</v>
      </c>
      <c r="E2033" s="6" t="s">
        <v>515</v>
      </c>
      <c r="F2033" s="8">
        <v>5.62</v>
      </c>
      <c r="G2033" s="8">
        <v>5.5302655707652342</v>
      </c>
      <c r="H2033" s="8">
        <v>5.2851065509076562</v>
      </c>
      <c r="I2033" s="8">
        <v>4.9502131018153124</v>
      </c>
      <c r="J2033" s="8">
        <v>4.6153196527229676</v>
      </c>
      <c r="K2033" s="8">
        <v>4.3701606328653906</v>
      </c>
      <c r="L2033" s="8">
        <v>4.2804262036306246</v>
      </c>
      <c r="M2033" s="138" t="str">
        <f t="shared" si="31"/>
        <v>Cheptels-Productions Animales-Production de poulet de chair par places-kg carcasse /place-S3</v>
      </c>
      <c r="N2033">
        <f>MATCH(M2033,'[1]Données Agriculture'!$M:$M,FALSE)</f>
        <v>1160</v>
      </c>
      <c r="O2033" s="140"/>
      <c r="P2033" s="109"/>
      <c r="Q2033" s="109"/>
      <c r="R2033" s="109"/>
      <c r="S2033" s="109"/>
      <c r="T2033" s="109"/>
      <c r="U2033" s="109"/>
      <c r="V2033" s="109"/>
      <c r="W2033" s="109"/>
      <c r="X2033" s="109"/>
      <c r="Y2033" s="109"/>
      <c r="Z2033" s="109"/>
    </row>
    <row r="2034" spans="1:26" ht="14.25" hidden="1">
      <c r="A2034" s="110" t="s">
        <v>112</v>
      </c>
      <c r="B2034" s="110" t="s">
        <v>113</v>
      </c>
      <c r="C2034" s="151" t="s">
        <v>139</v>
      </c>
      <c r="D2034" s="175" t="s">
        <v>271</v>
      </c>
      <c r="E2034" s="6" t="s">
        <v>515</v>
      </c>
      <c r="F2034" s="8">
        <v>0.503</v>
      </c>
      <c r="G2034" s="8">
        <v>1.014635773291888</v>
      </c>
      <c r="H2034" s="8">
        <v>2.4124507008951186</v>
      </c>
      <c r="I2034" s="8">
        <v>4.3219014017902362</v>
      </c>
      <c r="J2034" s="8">
        <v>6.2313521026853564</v>
      </c>
      <c r="K2034" s="8">
        <v>7.6291670302885892</v>
      </c>
      <c r="L2034" s="8">
        <v>8.1408028035804776</v>
      </c>
      <c r="M2034" s="138" t="str">
        <f t="shared" si="31"/>
        <v>Cheptels-Productions Animales-Surfaces aquaculture, entomoculture et autres protéines alternatives-kha-S3</v>
      </c>
      <c r="N2034">
        <f>MATCH(M2034,'[1]Données Agriculture'!$M:$M,FALSE)</f>
        <v>1165</v>
      </c>
      <c r="O2034" s="140"/>
    </row>
    <row r="2035" spans="1:26" ht="14.25" hidden="1">
      <c r="A2035" s="110" t="s">
        <v>112</v>
      </c>
      <c r="B2035" s="110" t="s">
        <v>113</v>
      </c>
      <c r="C2035" s="151" t="s">
        <v>128</v>
      </c>
      <c r="D2035" s="175" t="s">
        <v>115</v>
      </c>
      <c r="E2035" s="6" t="s">
        <v>515</v>
      </c>
      <c r="F2035" s="8">
        <v>3910.2563999999998</v>
      </c>
      <c r="G2035" s="8">
        <v>3844.7720222138355</v>
      </c>
      <c r="H2035" s="8">
        <v>3665.8653749999999</v>
      </c>
      <c r="I2035" s="8">
        <v>3421.47435</v>
      </c>
      <c r="J2035" s="8">
        <v>3177.0833249999996</v>
      </c>
      <c r="K2035" s="8">
        <v>2998.176677786164</v>
      </c>
      <c r="L2035" s="8">
        <v>2932.6922999999997</v>
      </c>
      <c r="M2035" s="138" t="str">
        <f t="shared" si="31"/>
        <v>Cheptels-Productions Animales-Vaches allaitantes-Milliers effectifs-S3</v>
      </c>
      <c r="N2035">
        <f>MATCH(M2035,'[1]Données Agriculture'!$M:$M,FALSE)</f>
        <v>1170</v>
      </c>
      <c r="O2035" s="140"/>
      <c r="P2035" s="104"/>
      <c r="Q2035" s="104"/>
      <c r="R2035" s="104"/>
      <c r="S2035" s="104"/>
      <c r="T2035" s="104"/>
      <c r="U2035" s="104"/>
      <c r="V2035" s="104"/>
      <c r="W2035" s="104"/>
      <c r="X2035" s="104"/>
      <c r="Y2035" s="104"/>
      <c r="Z2035" s="104"/>
    </row>
    <row r="2036" spans="1:26" ht="14.25" hidden="1">
      <c r="A2036" s="110" t="s">
        <v>112</v>
      </c>
      <c r="B2036" s="110" t="s">
        <v>113</v>
      </c>
      <c r="C2036" s="151" t="s">
        <v>127</v>
      </c>
      <c r="D2036" s="175" t="s">
        <v>115</v>
      </c>
      <c r="E2036" s="6" t="s">
        <v>515</v>
      </c>
      <c r="F2036" s="8">
        <v>3397.0563999999999</v>
      </c>
      <c r="G2036" s="8">
        <v>3340.1664925610639</v>
      </c>
      <c r="H2036" s="8">
        <v>3184.7403749999999</v>
      </c>
      <c r="I2036" s="8">
        <v>2972.4243500000002</v>
      </c>
      <c r="J2036" s="8">
        <v>2760.1083250000001</v>
      </c>
      <c r="K2036" s="8">
        <v>2604.6822074389361</v>
      </c>
      <c r="L2036" s="8">
        <v>2547.7923000000001</v>
      </c>
      <c r="M2036" s="138" t="str">
        <f t="shared" si="31"/>
        <v>Cheptels-Productions Animales-Vaches laitières-Milliers effectifs-S3</v>
      </c>
      <c r="N2036">
        <f>MATCH(M2036,'[1]Données Agriculture'!$M:$M,FALSE)</f>
        <v>1175</v>
      </c>
      <c r="O2036" s="140"/>
    </row>
    <row r="2037" spans="1:26" ht="14.25" hidden="1">
      <c r="A2037" s="110" t="s">
        <v>403</v>
      </c>
      <c r="B2037" s="110" t="s">
        <v>181</v>
      </c>
      <c r="C2037" s="147" t="s">
        <v>36</v>
      </c>
      <c r="D2037" s="175" t="s">
        <v>630</v>
      </c>
      <c r="E2037" s="6" t="s">
        <v>515</v>
      </c>
      <c r="F2037" s="36">
        <v>248.41012527168405</v>
      </c>
      <c r="G2037" s="36">
        <v>223.58910278027662</v>
      </c>
      <c r="H2037" s="36">
        <v>172.56416851873095</v>
      </c>
      <c r="I2037" s="36">
        <v>120.02519184996331</v>
      </c>
      <c r="J2037" s="36">
        <v>82.121680336868522</v>
      </c>
      <c r="K2037" s="36">
        <v>64.638126500428498</v>
      </c>
      <c r="L2037" s="36">
        <v>59.812477882850622</v>
      </c>
      <c r="M2037" s="138" t="str">
        <f t="shared" si="31"/>
        <v>Empreinte climatique-Export-Boissons alcooliques-ktCO2eq-S3</v>
      </c>
      <c r="N2037">
        <f>MATCH(M2037,'[1]Données Agriculture'!$M:$M,FALSE)</f>
        <v>1180</v>
      </c>
      <c r="O2037" s="140"/>
      <c r="P2037" s="66"/>
    </row>
    <row r="2038" spans="1:26" ht="14.25" hidden="1">
      <c r="A2038" s="110" t="s">
        <v>403</v>
      </c>
      <c r="B2038" s="110" t="s">
        <v>181</v>
      </c>
      <c r="C2038" s="147" t="s">
        <v>409</v>
      </c>
      <c r="D2038" s="175" t="s">
        <v>630</v>
      </c>
      <c r="E2038" s="6" t="s">
        <v>515</v>
      </c>
      <c r="F2038" s="36">
        <v>0</v>
      </c>
      <c r="G2038" s="36">
        <v>0</v>
      </c>
      <c r="H2038" s="36">
        <v>0</v>
      </c>
      <c r="I2038" s="36">
        <v>0</v>
      </c>
      <c r="J2038" s="36">
        <v>0</v>
      </c>
      <c r="K2038" s="36">
        <v>0</v>
      </c>
      <c r="L2038" s="36">
        <v>0</v>
      </c>
      <c r="M2038" s="138" t="str">
        <f t="shared" si="31"/>
        <v>Empreinte climatique-Export-Café, cacao, thé, épices, stimulants-ktCO2eq-S3</v>
      </c>
      <c r="N2038">
        <f>MATCH(M2038,'[1]Données Agriculture'!$M:$M,FALSE)</f>
        <v>1185</v>
      </c>
      <c r="O2038" s="140"/>
    </row>
    <row r="2039" spans="1:26" ht="14.25" hidden="1">
      <c r="A2039" s="110" t="s">
        <v>403</v>
      </c>
      <c r="B2039" s="110" t="s">
        <v>181</v>
      </c>
      <c r="C2039" s="147" t="s">
        <v>405</v>
      </c>
      <c r="D2039" s="175" t="s">
        <v>630</v>
      </c>
      <c r="E2039" s="6" t="s">
        <v>515</v>
      </c>
      <c r="F2039" s="36">
        <v>11898.233239534708</v>
      </c>
      <c r="G2039" s="36">
        <v>11271.463022610249</v>
      </c>
      <c r="H2039" s="36">
        <v>9948.0035304683715</v>
      </c>
      <c r="I2039" s="36">
        <v>8354.3761313155737</v>
      </c>
      <c r="J2039" s="36">
        <v>6917.8708787980177</v>
      </c>
      <c r="K2039" s="36">
        <v>5950.4662401722817</v>
      </c>
      <c r="L2039" s="36">
        <v>5612.4390062380526</v>
      </c>
      <c r="M2039" s="138" t="str">
        <f t="shared" si="31"/>
        <v>Empreinte climatique-Export-Céréales et maîs-ktCO2eq-S3</v>
      </c>
      <c r="N2039">
        <f>MATCH(M2039,'[1]Données Agriculture'!$M:$M,FALSE)</f>
        <v>1190</v>
      </c>
      <c r="O2039" s="140"/>
      <c r="P2039" s="66"/>
    </row>
    <row r="2040" spans="1:26" ht="14.25" hidden="1">
      <c r="A2040" s="110" t="s">
        <v>403</v>
      </c>
      <c r="B2040" s="110" t="s">
        <v>181</v>
      </c>
      <c r="C2040" s="147" t="s">
        <v>413</v>
      </c>
      <c r="D2040" s="175" t="s">
        <v>630</v>
      </c>
      <c r="E2040" s="6" t="s">
        <v>515</v>
      </c>
      <c r="F2040" s="8">
        <v>15143.945225006619</v>
      </c>
      <c r="G2040" s="8">
        <v>14159.810421078077</v>
      </c>
      <c r="H2040" s="8">
        <v>12118.943991009743</v>
      </c>
      <c r="I2040" s="8">
        <v>10410.317605200971</v>
      </c>
      <c r="J2040" s="8">
        <v>9780.8605180109571</v>
      </c>
      <c r="K2040" s="8">
        <v>9402.2115418097583</v>
      </c>
      <c r="L2040" s="8">
        <v>9345.4098362145396</v>
      </c>
      <c r="M2040" s="138" t="str">
        <f t="shared" si="31"/>
        <v>Empreinte climatique-Export-Emissions de GES des exportations-ktCO2eq-S3</v>
      </c>
      <c r="N2040">
        <f>MATCH(M2040,'[1]Données Agriculture'!$M:$M,FALSE)</f>
        <v>1195</v>
      </c>
      <c r="O2040" s="140"/>
    </row>
    <row r="2041" spans="1:26" ht="14.25" hidden="1">
      <c r="A2041" s="110" t="s">
        <v>403</v>
      </c>
      <c r="B2041" s="110" t="s">
        <v>181</v>
      </c>
      <c r="C2041" s="147" t="s">
        <v>410</v>
      </c>
      <c r="D2041" s="175" t="s">
        <v>630</v>
      </c>
      <c r="E2041" s="6" t="s">
        <v>515</v>
      </c>
      <c r="F2041" s="36">
        <v>0</v>
      </c>
      <c r="G2041" s="36">
        <v>0</v>
      </c>
      <c r="H2041" s="36">
        <v>0</v>
      </c>
      <c r="I2041" s="36">
        <v>2.358354627825114</v>
      </c>
      <c r="J2041" s="36">
        <v>50.467100162015889</v>
      </c>
      <c r="K2041" s="36">
        <v>212.25601227946942</v>
      </c>
      <c r="L2041" s="36">
        <v>293.62797499663901</v>
      </c>
      <c r="M2041" s="138" t="str">
        <f t="shared" si="31"/>
        <v>Empreinte climatique-Export-Fruits et légumes-ktCO2eq-S3</v>
      </c>
      <c r="N2041">
        <f>MATCH(M2041,'[1]Données Agriculture'!$M:$M,FALSE)</f>
        <v>1200</v>
      </c>
      <c r="O2041" s="140"/>
    </row>
    <row r="2042" spans="1:26" ht="14.25" hidden="1">
      <c r="A2042" s="110" t="s">
        <v>403</v>
      </c>
      <c r="B2042" s="110" t="s">
        <v>181</v>
      </c>
      <c r="C2042" s="147" t="s">
        <v>411</v>
      </c>
      <c r="D2042" s="175" t="s">
        <v>630</v>
      </c>
      <c r="E2042" s="6" t="s">
        <v>515</v>
      </c>
      <c r="F2042" s="36">
        <v>0</v>
      </c>
      <c r="G2042" s="36">
        <v>0</v>
      </c>
      <c r="H2042" s="36">
        <v>0</v>
      </c>
      <c r="I2042" s="36">
        <v>0</v>
      </c>
      <c r="J2042" s="36">
        <v>0</v>
      </c>
      <c r="K2042" s="36">
        <v>0</v>
      </c>
      <c r="L2042" s="36">
        <v>0.15490506289285771</v>
      </c>
      <c r="M2042" s="138" t="str">
        <f t="shared" si="31"/>
        <v>Empreinte climatique-Export-Poissons et produits halieutiques-ktCO2eq-S3</v>
      </c>
      <c r="N2042">
        <f>MATCH(M2042,'[1]Données Agriculture'!$M:$M,FALSE)</f>
        <v>1204</v>
      </c>
      <c r="O2042" s="140"/>
      <c r="P2042" s="66"/>
      <c r="Q2042" s="66"/>
      <c r="R2042" s="66"/>
      <c r="S2042" s="66"/>
      <c r="T2042" s="66"/>
      <c r="U2042" s="66"/>
      <c r="V2042" s="66"/>
      <c r="W2042" s="66"/>
      <c r="X2042" s="66"/>
      <c r="Y2042" s="66"/>
      <c r="Z2042" s="66"/>
    </row>
    <row r="2043" spans="1:26" ht="14.25" hidden="1">
      <c r="A2043" s="110" t="s">
        <v>403</v>
      </c>
      <c r="B2043" s="110" t="s">
        <v>181</v>
      </c>
      <c r="C2043" s="147" t="s">
        <v>28</v>
      </c>
      <c r="D2043" s="175" t="s">
        <v>630</v>
      </c>
      <c r="E2043" s="6" t="s">
        <v>515</v>
      </c>
      <c r="F2043" s="36">
        <v>120.14755840206334</v>
      </c>
      <c r="G2043" s="36">
        <v>106.66913128489024</v>
      </c>
      <c r="H2043" s="36">
        <v>80.047041320515419</v>
      </c>
      <c r="I2043" s="36">
        <v>51.67354233485765</v>
      </c>
      <c r="J2043" s="36">
        <v>30.155404104057965</v>
      </c>
      <c r="K2043" s="36">
        <v>18.194707907577055</v>
      </c>
      <c r="L2043" s="36">
        <v>14.747960038508021</v>
      </c>
      <c r="M2043" s="138" t="str">
        <f t="shared" si="31"/>
        <v>Empreinte climatique-Export-Pommes de terre-ktCO2eq-S3</v>
      </c>
      <c r="N2043">
        <f>MATCH(M2043,'[1]Données Agriculture'!$M:$M,FALSE)</f>
        <v>1210</v>
      </c>
      <c r="O2043" s="140"/>
    </row>
    <row r="2044" spans="1:26" ht="14.25" hidden="1">
      <c r="A2044" s="110" t="s">
        <v>403</v>
      </c>
      <c r="B2044" s="110" t="s">
        <v>181</v>
      </c>
      <c r="C2044" s="147" t="s">
        <v>406</v>
      </c>
      <c r="D2044" s="175" t="s">
        <v>630</v>
      </c>
      <c r="E2044" s="6" t="s">
        <v>515</v>
      </c>
      <c r="F2044" s="36">
        <v>1283.5295774612257</v>
      </c>
      <c r="G2044" s="36">
        <v>1166.3597489621973</v>
      </c>
      <c r="H2044" s="36">
        <v>927.95328250288799</v>
      </c>
      <c r="I2044" s="36">
        <v>675.87937002457318</v>
      </c>
      <c r="J2044" s="36">
        <v>487.46746317301216</v>
      </c>
      <c r="K2044" s="36">
        <v>400.82625367786102</v>
      </c>
      <c r="L2044" s="36">
        <v>429.14495417959034</v>
      </c>
      <c r="M2044" s="138" t="str">
        <f t="shared" si="31"/>
        <v>Empreinte climatique-Export-Produits laitiers-ktCO2eq-S3</v>
      </c>
      <c r="N2044">
        <f>MATCH(M2044,'[1]Données Agriculture'!$M:$M,FALSE)</f>
        <v>1215</v>
      </c>
      <c r="O2044" s="140"/>
      <c r="P2044" s="66"/>
      <c r="Q2044" s="66"/>
      <c r="R2044" s="66"/>
      <c r="S2044" s="66"/>
      <c r="T2044" s="66"/>
      <c r="U2044" s="66"/>
      <c r="V2044" s="66"/>
      <c r="W2044" s="66"/>
      <c r="X2044" s="66"/>
      <c r="Y2044" s="66"/>
      <c r="Z2044" s="66"/>
    </row>
    <row r="2045" spans="1:26" ht="14.25" hidden="1">
      <c r="A2045" s="110" t="s">
        <v>403</v>
      </c>
      <c r="B2045" s="110" t="s">
        <v>181</v>
      </c>
      <c r="C2045" s="147" t="s">
        <v>332</v>
      </c>
      <c r="D2045" s="175" t="s">
        <v>630</v>
      </c>
      <c r="E2045" s="6" t="s">
        <v>515</v>
      </c>
      <c r="F2045" s="36">
        <v>93.658633290552416</v>
      </c>
      <c r="G2045" s="36">
        <v>86.571999046419677</v>
      </c>
      <c r="H2045" s="36">
        <v>71.105983189172463</v>
      </c>
      <c r="I2045" s="36">
        <v>53.089385275455797</v>
      </c>
      <c r="J2045" s="36">
        <v>38.186313856133722</v>
      </c>
      <c r="K2045" s="36">
        <v>29.105460122984891</v>
      </c>
      <c r="L2045" s="36">
        <v>26.207457895023214</v>
      </c>
      <c r="M2045" s="138" t="str">
        <f t="shared" si="31"/>
        <v>Empreinte climatique-Export-Sucre-ktCO2eq-S3</v>
      </c>
      <c r="N2045">
        <f>MATCH(M2045,'[1]Données Agriculture'!$M:$M,FALSE)</f>
        <v>1220</v>
      </c>
      <c r="O2045" s="140"/>
    </row>
    <row r="2046" spans="1:26" ht="14.25" hidden="1">
      <c r="A2046" s="110" t="s">
        <v>403</v>
      </c>
      <c r="B2046" s="110" t="s">
        <v>181</v>
      </c>
      <c r="C2046" s="147" t="s">
        <v>408</v>
      </c>
      <c r="D2046" s="175" t="s">
        <v>630</v>
      </c>
      <c r="E2046" s="6" t="s">
        <v>515</v>
      </c>
      <c r="F2046" s="36">
        <v>823.25488354783374</v>
      </c>
      <c r="G2046" s="36">
        <v>678.29823491438719</v>
      </c>
      <c r="H2046" s="36">
        <v>384.1981670039778</v>
      </c>
      <c r="I2046" s="36">
        <v>259.50111817784239</v>
      </c>
      <c r="J2046" s="36">
        <v>174.5988309585224</v>
      </c>
      <c r="K2046" s="36">
        <v>125.0671676247991</v>
      </c>
      <c r="L2046" s="36">
        <v>110.56595548584218</v>
      </c>
      <c r="M2046" s="138" t="str">
        <f t="shared" si="31"/>
        <v>Empreinte climatique-Export-Tourteaux, huiles, oléoprotéagineux-ktCO2eq-S3</v>
      </c>
      <c r="N2046">
        <f>MATCH(M2046,'[1]Données Agriculture'!$M:$M,FALSE)</f>
        <v>1225</v>
      </c>
      <c r="O2046" s="140"/>
      <c r="P2046" s="109"/>
    </row>
    <row r="2047" spans="1:26" ht="14.25" hidden="1">
      <c r="A2047" s="110" t="s">
        <v>403</v>
      </c>
      <c r="B2047" s="110" t="s">
        <v>181</v>
      </c>
      <c r="C2047" s="147" t="s">
        <v>407</v>
      </c>
      <c r="D2047" s="175" t="s">
        <v>630</v>
      </c>
      <c r="E2047" s="6" t="s">
        <v>515</v>
      </c>
      <c r="F2047" s="36">
        <v>676.71120749855208</v>
      </c>
      <c r="G2047" s="36">
        <v>626.85918147965504</v>
      </c>
      <c r="H2047" s="36">
        <v>535.07181800608669</v>
      </c>
      <c r="I2047" s="36">
        <v>893.41451159487849</v>
      </c>
      <c r="J2047" s="36">
        <v>1999.9928466223287</v>
      </c>
      <c r="K2047" s="36">
        <v>2601.6575735243555</v>
      </c>
      <c r="L2047" s="36">
        <v>2798.709144435139</v>
      </c>
      <c r="M2047" s="138" t="str">
        <f t="shared" si="31"/>
        <v>Empreinte climatique-Export-Viande, abats, graisses animales, œufs-ktCO2eq-S3</v>
      </c>
      <c r="N2047">
        <f>MATCH(M2047,'[1]Données Agriculture'!$M:$M,FALSE)</f>
        <v>1230</v>
      </c>
      <c r="O2047" s="140"/>
    </row>
    <row r="2048" spans="1:26" ht="14.25" hidden="1">
      <c r="A2048" s="110" t="s">
        <v>403</v>
      </c>
      <c r="B2048" s="110" t="s">
        <v>223</v>
      </c>
      <c r="C2048" s="147" t="s">
        <v>36</v>
      </c>
      <c r="D2048" s="175" t="s">
        <v>630</v>
      </c>
      <c r="E2048" s="6" t="s">
        <v>515</v>
      </c>
      <c r="F2048" s="36">
        <v>62.888661291732994</v>
      </c>
      <c r="G2048" s="36">
        <v>59.77611067527566</v>
      </c>
      <c r="H2048" s="36">
        <v>50.788382150724871</v>
      </c>
      <c r="I2048" s="36">
        <v>39.510486351323799</v>
      </c>
      <c r="J2048" s="36">
        <v>29.636941468423473</v>
      </c>
      <c r="K2048" s="36">
        <v>26.096650601108095</v>
      </c>
      <c r="L2048" s="36">
        <v>24.677313334522804</v>
      </c>
      <c r="M2048" s="138" t="str">
        <f t="shared" si="31"/>
        <v>Empreinte climatique-Import-Boissons alcooliques-ktCO2eq-S3</v>
      </c>
      <c r="N2048">
        <f>MATCH(M2048,'[1]Données Agriculture'!$M:$M,FALSE)</f>
        <v>1235</v>
      </c>
      <c r="O2048" s="140"/>
    </row>
    <row r="2049" spans="1:26" ht="14.25" hidden="1">
      <c r="A2049" s="110" t="s">
        <v>403</v>
      </c>
      <c r="B2049" s="110" t="s">
        <v>223</v>
      </c>
      <c r="C2049" s="147" t="s">
        <v>409</v>
      </c>
      <c r="D2049" s="175" t="s">
        <v>630</v>
      </c>
      <c r="E2049" s="6" t="s">
        <v>515</v>
      </c>
      <c r="F2049" s="36">
        <v>113.23127227035462</v>
      </c>
      <c r="G2049" s="36">
        <v>104.80770647795934</v>
      </c>
      <c r="H2049" s="36">
        <v>81.7463987498883</v>
      </c>
      <c r="I2049" s="36">
        <v>54.072224630351123</v>
      </c>
      <c r="J2049" s="36">
        <v>31.26345496832888</v>
      </c>
      <c r="K2049" s="36">
        <v>17.668776563138156</v>
      </c>
      <c r="L2049" s="36">
        <v>13.321604898251257</v>
      </c>
      <c r="M2049" s="138" t="str">
        <f t="shared" si="31"/>
        <v>Empreinte climatique-Import-Café, cacao, thé, épices, stimulants-ktCO2eq-S3</v>
      </c>
      <c r="N2049">
        <f>MATCH(M2049,'[1]Données Agriculture'!$M:$M,FALSE)</f>
        <v>1240</v>
      </c>
      <c r="O2049" s="140"/>
    </row>
    <row r="2050" spans="1:26" ht="14.25" hidden="1">
      <c r="A2050" s="110" t="s">
        <v>403</v>
      </c>
      <c r="B2050" s="110" t="s">
        <v>223</v>
      </c>
      <c r="C2050" s="147" t="s">
        <v>405</v>
      </c>
      <c r="D2050" s="175" t="s">
        <v>630</v>
      </c>
      <c r="E2050" s="6" t="s">
        <v>515</v>
      </c>
      <c r="F2050" s="36">
        <v>222.31180120598162</v>
      </c>
      <c r="G2050" s="36">
        <v>249.33313947925103</v>
      </c>
      <c r="H2050" s="36">
        <v>277.85867216494648</v>
      </c>
      <c r="I2050" s="36">
        <v>294.47401505953508</v>
      </c>
      <c r="J2050" s="36">
        <v>291.37139082891207</v>
      </c>
      <c r="K2050" s="36">
        <v>279.39216647379237</v>
      </c>
      <c r="L2050" s="36">
        <v>273.78916703904878</v>
      </c>
      <c r="M2050" s="138" t="str">
        <f t="shared" ref="M2050:M2113" si="32">A2050&amp;"-"&amp;B2050&amp;"-"&amp;C2050&amp;"-"&amp;D2050&amp;"-"&amp;E2050</f>
        <v>Empreinte climatique-Import-Céréales et maîs-ktCO2eq-S3</v>
      </c>
      <c r="N2050">
        <f>MATCH(M2050,'[1]Données Agriculture'!$M:$M,FALSE)</f>
        <v>1245</v>
      </c>
      <c r="O2050" s="140"/>
    </row>
    <row r="2051" spans="1:26" ht="14.25" hidden="1">
      <c r="A2051" s="110" t="s">
        <v>403</v>
      </c>
      <c r="B2051" s="110" t="s">
        <v>223</v>
      </c>
      <c r="C2051" s="147" t="s">
        <v>414</v>
      </c>
      <c r="D2051" s="175" t="s">
        <v>630</v>
      </c>
      <c r="E2051" s="6" t="s">
        <v>515</v>
      </c>
      <c r="F2051" s="8">
        <v>13534.892203573254</v>
      </c>
      <c r="G2051" s="8">
        <v>12755.242191243973</v>
      </c>
      <c r="H2051" s="8">
        <v>10254.831639883767</v>
      </c>
      <c r="I2051" s="8">
        <v>7757.5555148539897</v>
      </c>
      <c r="J2051" s="8">
        <v>6442.6183486779582</v>
      </c>
      <c r="K2051" s="8">
        <v>5629.8073018301657</v>
      </c>
      <c r="L2051" s="8">
        <v>5278.6835645134779</v>
      </c>
      <c r="M2051" s="138" t="str">
        <f t="shared" si="32"/>
        <v>Empreinte climatique-Import-Emissions de GES des importations-ktCO2eq-S3</v>
      </c>
      <c r="N2051">
        <f>MATCH(M2051,'[1]Données Agriculture'!$M:$M,FALSE)</f>
        <v>1250</v>
      </c>
      <c r="O2051" s="140"/>
      <c r="P2051" s="109"/>
      <c r="Q2051" s="109"/>
      <c r="R2051" s="109"/>
      <c r="S2051" s="109"/>
      <c r="T2051" s="109"/>
      <c r="U2051" s="109"/>
      <c r="V2051" s="109"/>
      <c r="W2051" s="109"/>
      <c r="X2051" s="109"/>
      <c r="Y2051" s="109"/>
      <c r="Z2051" s="109"/>
    </row>
    <row r="2052" spans="1:26" ht="14.25" hidden="1">
      <c r="A2052" s="110" t="s">
        <v>403</v>
      </c>
      <c r="B2052" s="110" t="s">
        <v>223</v>
      </c>
      <c r="C2052" s="147" t="s">
        <v>410</v>
      </c>
      <c r="D2052" s="175" t="s">
        <v>630</v>
      </c>
      <c r="E2052" s="6" t="s">
        <v>515</v>
      </c>
      <c r="F2052" s="36">
        <v>2902.4956918423131</v>
      </c>
      <c r="G2052" s="36">
        <v>2698.8053391190465</v>
      </c>
      <c r="H2052" s="36">
        <v>2100.4414669856487</v>
      </c>
      <c r="I2052" s="36">
        <v>1376.6978243671845</v>
      </c>
      <c r="J2052" s="36">
        <v>823.87733565544124</v>
      </c>
      <c r="K2052" s="36">
        <v>624.92924932669962</v>
      </c>
      <c r="L2052" s="36">
        <v>585.76381697991428</v>
      </c>
      <c r="M2052" s="138" t="str">
        <f t="shared" si="32"/>
        <v>Empreinte climatique-Import-Fruits et légumes-ktCO2eq-S3</v>
      </c>
      <c r="N2052">
        <f>MATCH(M2052,'[1]Données Agriculture'!$M:$M,FALSE)</f>
        <v>1255</v>
      </c>
      <c r="O2052" s="140"/>
    </row>
    <row r="2053" spans="1:26" ht="14.25" hidden="1">
      <c r="A2053" s="110" t="s">
        <v>403</v>
      </c>
      <c r="B2053" s="110" t="s">
        <v>223</v>
      </c>
      <c r="C2053" s="147" t="s">
        <v>411</v>
      </c>
      <c r="D2053" s="175" t="s">
        <v>630</v>
      </c>
      <c r="E2053" s="6" t="s">
        <v>515</v>
      </c>
      <c r="F2053" s="36">
        <v>3036.5187752310685</v>
      </c>
      <c r="G2053" s="36">
        <v>2918.5069122109203</v>
      </c>
      <c r="H2053" s="36">
        <v>2559.0675903307128</v>
      </c>
      <c r="I2053" s="36">
        <v>2092.0838805575736</v>
      </c>
      <c r="J2053" s="36">
        <v>1666.3804752352546</v>
      </c>
      <c r="K2053" s="36">
        <v>1382.2350881043253</v>
      </c>
      <c r="L2053" s="36">
        <v>1281.8907951810104</v>
      </c>
      <c r="M2053" s="138" t="str">
        <f t="shared" si="32"/>
        <v>Empreinte climatique-Import-Poissons et produits halieutiques-ktCO2eq-S3</v>
      </c>
      <c r="N2053">
        <f>MATCH(M2053,'[1]Données Agriculture'!$M:$M,FALSE)</f>
        <v>1259</v>
      </c>
      <c r="O2053" s="140"/>
      <c r="P2053" s="109"/>
    </row>
    <row r="2054" spans="1:26" ht="14.25" hidden="1">
      <c r="A2054" s="110" t="s">
        <v>403</v>
      </c>
      <c r="B2054" s="110" t="s">
        <v>223</v>
      </c>
      <c r="C2054" s="147" t="s">
        <v>28</v>
      </c>
      <c r="D2054" s="175" t="s">
        <v>630</v>
      </c>
      <c r="E2054" s="6" t="s">
        <v>515</v>
      </c>
      <c r="F2054" s="36">
        <v>6.2634652550057659</v>
      </c>
      <c r="G2054" s="36">
        <v>6.1155979597404384</v>
      </c>
      <c r="H2054" s="36">
        <v>5.4967479240518005</v>
      </c>
      <c r="I2054" s="36">
        <v>4.639666086791479</v>
      </c>
      <c r="J2054" s="36">
        <v>3.8245713491701054</v>
      </c>
      <c r="K2054" s="36">
        <v>3.2635676574486081</v>
      </c>
      <c r="L2054" s="36">
        <v>3.0688548845156767</v>
      </c>
      <c r="M2054" s="138" t="str">
        <f t="shared" si="32"/>
        <v>Empreinte climatique-Import-Pommes de terre-ktCO2eq-S3</v>
      </c>
      <c r="N2054">
        <f>MATCH(M2054,'[1]Données Agriculture'!$M:$M,FALSE)</f>
        <v>1265</v>
      </c>
      <c r="O2054" s="140"/>
    </row>
    <row r="2055" spans="1:26" ht="14.25" hidden="1">
      <c r="A2055" s="110" t="s">
        <v>403</v>
      </c>
      <c r="B2055" s="110" t="s">
        <v>223</v>
      </c>
      <c r="C2055" s="147" t="s">
        <v>406</v>
      </c>
      <c r="D2055" s="175" t="s">
        <v>630</v>
      </c>
      <c r="E2055" s="6" t="s">
        <v>515</v>
      </c>
      <c r="F2055" s="36">
        <v>0</v>
      </c>
      <c r="G2055" s="36">
        <v>0</v>
      </c>
      <c r="H2055" s="36">
        <v>0</v>
      </c>
      <c r="I2055" s="36">
        <v>0</v>
      </c>
      <c r="J2055" s="36">
        <v>0</v>
      </c>
      <c r="K2055" s="36">
        <v>0</v>
      </c>
      <c r="L2055" s="36">
        <v>0</v>
      </c>
      <c r="M2055" s="138" t="str">
        <f t="shared" si="32"/>
        <v>Empreinte climatique-Import-Produits laitiers-ktCO2eq-S3</v>
      </c>
      <c r="N2055">
        <f>MATCH(M2055,'[1]Données Agriculture'!$M:$M,FALSE)</f>
        <v>1270</v>
      </c>
      <c r="O2055" s="140"/>
      <c r="P2055" s="104"/>
    </row>
    <row r="2056" spans="1:26" ht="14.25" hidden="1">
      <c r="A2056" s="110" t="s">
        <v>403</v>
      </c>
      <c r="B2056" s="110" t="s">
        <v>223</v>
      </c>
      <c r="C2056" s="147" t="s">
        <v>332</v>
      </c>
      <c r="D2056" s="175" t="s">
        <v>630</v>
      </c>
      <c r="E2056" s="6" t="s">
        <v>515</v>
      </c>
      <c r="F2056" s="36">
        <v>0</v>
      </c>
      <c r="G2056" s="36">
        <v>2.5276239620090699</v>
      </c>
      <c r="H2056" s="36">
        <v>8.8755521537179654</v>
      </c>
      <c r="I2056" s="36">
        <v>15.19716595452439</v>
      </c>
      <c r="J2056" s="36">
        <v>19.210796888029606</v>
      </c>
      <c r="K2056" s="36">
        <v>20.817592449673853</v>
      </c>
      <c r="L2056" s="36">
        <v>21.154549355657718</v>
      </c>
      <c r="M2056" s="138" t="str">
        <f t="shared" si="32"/>
        <v>Empreinte climatique-Import-Sucre-ktCO2eq-S3</v>
      </c>
      <c r="N2056">
        <f>MATCH(M2056,'[1]Données Agriculture'!$M:$M,FALSE)</f>
        <v>1275</v>
      </c>
      <c r="O2056" s="140"/>
    </row>
    <row r="2057" spans="1:26" ht="14.25" hidden="1">
      <c r="A2057" s="110" t="s">
        <v>403</v>
      </c>
      <c r="B2057" s="110" t="s">
        <v>223</v>
      </c>
      <c r="C2057" s="147" t="s">
        <v>408</v>
      </c>
      <c r="D2057" s="175" t="s">
        <v>630</v>
      </c>
      <c r="E2057" s="6" t="s">
        <v>515</v>
      </c>
      <c r="F2057" s="36">
        <v>3198.5978256743783</v>
      </c>
      <c r="G2057" s="36">
        <v>3126.1846485035521</v>
      </c>
      <c r="H2057" s="36">
        <v>2751.2316796858822</v>
      </c>
      <c r="I2057" s="36">
        <v>2422.82637173085</v>
      </c>
      <c r="J2057" s="36">
        <v>2092.5976754716667</v>
      </c>
      <c r="K2057" s="36">
        <v>1848.28965984927</v>
      </c>
      <c r="L2057" s="36">
        <v>1760.7415218046613</v>
      </c>
      <c r="M2057" s="138" t="str">
        <f t="shared" si="32"/>
        <v>Empreinte climatique-Import-Tourteaux, huiles, oléoprotéagineux-ktCO2eq-S3</v>
      </c>
      <c r="N2057">
        <f>MATCH(M2057,'[1]Données Agriculture'!$M:$M,FALSE)</f>
        <v>1280</v>
      </c>
      <c r="O2057" s="140"/>
    </row>
    <row r="2058" spans="1:26" ht="14.25" hidden="1">
      <c r="A2058" s="110" t="s">
        <v>403</v>
      </c>
      <c r="B2058" s="110" t="s">
        <v>223</v>
      </c>
      <c r="C2058" s="147" t="s">
        <v>407</v>
      </c>
      <c r="D2058" s="175" t="s">
        <v>630</v>
      </c>
      <c r="E2058" s="6" t="s">
        <v>515</v>
      </c>
      <c r="F2058" s="36">
        <v>3992.5847108024191</v>
      </c>
      <c r="G2058" s="36">
        <v>3589.1851128562193</v>
      </c>
      <c r="H2058" s="36">
        <v>2419.3251497381939</v>
      </c>
      <c r="I2058" s="36">
        <v>1458.053880115855</v>
      </c>
      <c r="J2058" s="36">
        <v>1484.4557068127317</v>
      </c>
      <c r="K2058" s="36">
        <v>1427.1145508047102</v>
      </c>
      <c r="L2058" s="36">
        <v>1314.2759410358956</v>
      </c>
      <c r="M2058" s="138" t="str">
        <f t="shared" si="32"/>
        <v>Empreinte climatique-Import-Viande, abats, graisses animales, œufs-ktCO2eq-S3</v>
      </c>
      <c r="N2058">
        <f>MATCH(M2058,'[1]Données Agriculture'!$M:$M,FALSE)</f>
        <v>1285</v>
      </c>
      <c r="O2058" s="140"/>
      <c r="P2058" s="109"/>
      <c r="Q2058" s="109"/>
      <c r="R2058" s="109"/>
      <c r="S2058" s="109"/>
      <c r="T2058" s="109"/>
      <c r="U2058" s="109"/>
      <c r="V2058" s="109"/>
      <c r="W2058" s="109"/>
      <c r="X2058" s="109"/>
      <c r="Y2058" s="109"/>
      <c r="Z2058" s="109"/>
    </row>
    <row r="2059" spans="1:26" ht="14.25" hidden="1">
      <c r="A2059" s="110" t="s">
        <v>403</v>
      </c>
      <c r="B2059" s="110" t="s">
        <v>404</v>
      </c>
      <c r="C2059" s="147" t="s">
        <v>36</v>
      </c>
      <c r="D2059" s="175" t="s">
        <v>630</v>
      </c>
      <c r="E2059" s="6" t="s">
        <v>515</v>
      </c>
      <c r="F2059" s="8">
        <v>1400.9619689275632</v>
      </c>
      <c r="G2059" s="8">
        <v>1325.8693124666299</v>
      </c>
      <c r="H2059" s="8">
        <v>1129.9981326550246</v>
      </c>
      <c r="I2059" s="8">
        <v>893.86162670692011</v>
      </c>
      <c r="J2059" s="8">
        <v>692.12407682110461</v>
      </c>
      <c r="K2059" s="8">
        <v>564.3947425373533</v>
      </c>
      <c r="L2059" s="8">
        <v>521.35864930503749</v>
      </c>
      <c r="M2059" s="138" t="str">
        <f t="shared" si="32"/>
        <v>Empreinte climatique-Productions Finales-Boissons alcooliques-ktCO2eq-S3</v>
      </c>
      <c r="N2059">
        <f>MATCH(M2059,'[1]Données Agriculture'!$M:$M,FALSE)</f>
        <v>1290</v>
      </c>
      <c r="O2059" s="140"/>
    </row>
    <row r="2060" spans="1:26" ht="14.25" hidden="1">
      <c r="A2060" s="110" t="s">
        <v>403</v>
      </c>
      <c r="B2060" s="110" t="s">
        <v>404</v>
      </c>
      <c r="C2060" s="147" t="s">
        <v>409</v>
      </c>
      <c r="D2060" s="175" t="s">
        <v>630</v>
      </c>
      <c r="E2060" s="6" t="s">
        <v>515</v>
      </c>
      <c r="F2060" s="8">
        <v>0</v>
      </c>
      <c r="G2060" s="8">
        <v>0</v>
      </c>
      <c r="H2060" s="8">
        <v>0</v>
      </c>
      <c r="I2060" s="8">
        <v>0</v>
      </c>
      <c r="J2060" s="8">
        <v>0</v>
      </c>
      <c r="K2060" s="8">
        <v>0</v>
      </c>
      <c r="L2060" s="8">
        <v>0</v>
      </c>
      <c r="M2060" s="138" t="str">
        <f t="shared" si="32"/>
        <v>Empreinte climatique-Productions Finales-Café, cacao, thé, épices, stimulants-ktCO2eq-S3</v>
      </c>
      <c r="N2060">
        <f>MATCH(M2060,'[1]Données Agriculture'!$M:$M,FALSE)</f>
        <v>1295</v>
      </c>
      <c r="O2060" s="140"/>
      <c r="P2060" s="104"/>
      <c r="Q2060" s="104"/>
      <c r="R2060" s="104"/>
      <c r="S2060" s="104"/>
      <c r="T2060" s="104"/>
      <c r="U2060" s="104"/>
      <c r="V2060" s="104"/>
      <c r="W2060" s="104"/>
      <c r="X2060" s="104"/>
      <c r="Y2060" s="104"/>
      <c r="Z2060" s="104"/>
    </row>
    <row r="2061" spans="1:26" ht="14.25" hidden="1">
      <c r="A2061" s="110" t="s">
        <v>403</v>
      </c>
      <c r="B2061" s="110" t="s">
        <v>404</v>
      </c>
      <c r="C2061" s="147" t="s">
        <v>405</v>
      </c>
      <c r="D2061" s="175" t="s">
        <v>630</v>
      </c>
      <c r="E2061" s="6" t="s">
        <v>515</v>
      </c>
      <c r="F2061" s="8">
        <v>17346.101976909169</v>
      </c>
      <c r="G2061" s="8">
        <v>16518.764721436568</v>
      </c>
      <c r="H2061" s="8">
        <v>14613.911119910521</v>
      </c>
      <c r="I2061" s="8">
        <v>12263.14191161527</v>
      </c>
      <c r="J2061" s="8">
        <v>10129.131840891767</v>
      </c>
      <c r="K2061" s="8">
        <v>8690.6580036161922</v>
      </c>
      <c r="L2061" s="8">
        <v>8186.3422533675484</v>
      </c>
      <c r="M2061" s="138" t="str">
        <f t="shared" si="32"/>
        <v>Empreinte climatique-Productions Finales-Céréales et maîs-ktCO2eq-S3</v>
      </c>
      <c r="N2061">
        <f>MATCH(M2061,'[1]Données Agriculture'!$M:$M,FALSE)</f>
        <v>1300</v>
      </c>
      <c r="O2061" s="140"/>
    </row>
    <row r="2062" spans="1:26" ht="14.25" hidden="1">
      <c r="A2062" s="110" t="s">
        <v>403</v>
      </c>
      <c r="B2062" s="110" t="s">
        <v>404</v>
      </c>
      <c r="C2062" s="147" t="s">
        <v>412</v>
      </c>
      <c r="D2062" s="175" t="s">
        <v>630</v>
      </c>
      <c r="E2062" s="6" t="s">
        <v>515</v>
      </c>
      <c r="F2062" s="8">
        <v>94954.756598950044</v>
      </c>
      <c r="G2062" s="8">
        <v>91476.206269324306</v>
      </c>
      <c r="H2062" s="8">
        <v>81845.60642714912</v>
      </c>
      <c r="I2062" s="8">
        <v>69407.233004302994</v>
      </c>
      <c r="J2062" s="8">
        <v>57858.017243160968</v>
      </c>
      <c r="K2062" s="8">
        <v>49981.352209515695</v>
      </c>
      <c r="L2062" s="8">
        <v>47327.989538760747</v>
      </c>
      <c r="M2062" s="138" t="str">
        <f t="shared" si="32"/>
        <v>Empreinte climatique-Productions Finales-Emissions de GES dues aux productions-ktCO2eq-S3</v>
      </c>
      <c r="N2062">
        <f>MATCH(M2062,'[1]Données Agriculture'!$M:$M,FALSE)</f>
        <v>1305</v>
      </c>
      <c r="O2062" s="140"/>
      <c r="P2062" s="66"/>
    </row>
    <row r="2063" spans="1:26" ht="14.25" hidden="1">
      <c r="A2063" s="110" t="s">
        <v>403</v>
      </c>
      <c r="B2063" s="110" t="s">
        <v>404</v>
      </c>
      <c r="C2063" s="147" t="s">
        <v>410</v>
      </c>
      <c r="D2063" s="175" t="s">
        <v>630</v>
      </c>
      <c r="E2063" s="6" t="s">
        <v>515</v>
      </c>
      <c r="F2063" s="8">
        <v>3278.2774296526277</v>
      </c>
      <c r="G2063" s="8">
        <v>3241.8541407565849</v>
      </c>
      <c r="H2063" s="8">
        <v>3136.6444973016951</v>
      </c>
      <c r="I2063" s="8">
        <v>2958.4789038152248</v>
      </c>
      <c r="J2063" s="8">
        <v>2737.5125108604489</v>
      </c>
      <c r="K2063" s="8">
        <v>2548.0639328843663</v>
      </c>
      <c r="L2063" s="8">
        <v>2473.388073710089</v>
      </c>
      <c r="M2063" s="138" t="str">
        <f t="shared" si="32"/>
        <v>Empreinte climatique-Productions Finales-Fruits et légumes-ktCO2eq-S3</v>
      </c>
      <c r="N2063">
        <f>MATCH(M2063,'[1]Données Agriculture'!$M:$M,FALSE)</f>
        <v>1310</v>
      </c>
      <c r="O2063" s="140"/>
    </row>
    <row r="2064" spans="1:26" ht="14.25" hidden="1">
      <c r="A2064" s="110" t="s">
        <v>403</v>
      </c>
      <c r="B2064" s="110" t="s">
        <v>404</v>
      </c>
      <c r="C2064" s="147" t="s">
        <v>411</v>
      </c>
      <c r="D2064" s="175" t="s">
        <v>630</v>
      </c>
      <c r="E2064" s="6" t="s">
        <v>515</v>
      </c>
      <c r="F2064" s="8">
        <v>30.621652842395548</v>
      </c>
      <c r="G2064" s="8">
        <v>31.402068130694762</v>
      </c>
      <c r="H2064" s="8">
        <v>33.073334901743806</v>
      </c>
      <c r="I2064" s="8">
        <v>34.265903678727248</v>
      </c>
      <c r="J2064" s="8">
        <v>34.199359173345897</v>
      </c>
      <c r="K2064" s="8">
        <v>33.352399379665307</v>
      </c>
      <c r="L2064" s="8">
        <v>32.873701385599716</v>
      </c>
      <c r="M2064" s="138" t="str">
        <f t="shared" si="32"/>
        <v>Empreinte climatique-Productions Finales-Poissons et produits halieutiques-ktCO2eq-S3</v>
      </c>
      <c r="N2064">
        <f>MATCH(M2064,'[1]Données Agriculture'!$M:$M,FALSE)</f>
        <v>1315</v>
      </c>
      <c r="O2064" s="140"/>
      <c r="P2064" s="66"/>
    </row>
    <row r="2065" spans="1:26" ht="14.25" hidden="1">
      <c r="A2065" s="110" t="s">
        <v>403</v>
      </c>
      <c r="B2065" s="110" t="s">
        <v>404</v>
      </c>
      <c r="C2065" s="147" t="s">
        <v>28</v>
      </c>
      <c r="D2065" s="175" t="s">
        <v>630</v>
      </c>
      <c r="E2065" s="6" t="s">
        <v>515</v>
      </c>
      <c r="F2065" s="8">
        <v>425.61747957097458</v>
      </c>
      <c r="G2065" s="8">
        <v>401.1781356993543</v>
      </c>
      <c r="H2065" s="8">
        <v>341.65573064659839</v>
      </c>
      <c r="I2065" s="8">
        <v>270.25976085573245</v>
      </c>
      <c r="J2065" s="8">
        <v>208.96270512743826</v>
      </c>
      <c r="K2065" s="8">
        <v>169.99207060489206</v>
      </c>
      <c r="L2065" s="8">
        <v>156.8699303891498</v>
      </c>
      <c r="M2065" s="138" t="str">
        <f t="shared" si="32"/>
        <v>Empreinte climatique-Productions Finales-Pommes de terre-ktCO2eq-S3</v>
      </c>
      <c r="N2065">
        <f>MATCH(M2065,'[1]Données Agriculture'!$M:$M,FALSE)</f>
        <v>1320</v>
      </c>
      <c r="O2065" s="140"/>
    </row>
    <row r="2066" spans="1:26" ht="14.25" hidden="1">
      <c r="A2066" s="110" t="s">
        <v>403</v>
      </c>
      <c r="B2066" s="110" t="s">
        <v>404</v>
      </c>
      <c r="C2066" s="147" t="s">
        <v>406</v>
      </c>
      <c r="D2066" s="175" t="s">
        <v>630</v>
      </c>
      <c r="E2066" s="6" t="s">
        <v>515</v>
      </c>
      <c r="F2066" s="8">
        <v>24947.432786257348</v>
      </c>
      <c r="G2066" s="8">
        <v>24036.463100788267</v>
      </c>
      <c r="H2066" s="8">
        <v>21340.71313772858</v>
      </c>
      <c r="I2066" s="8">
        <v>17823.527034785569</v>
      </c>
      <c r="J2066" s="8">
        <v>14572.859653260113</v>
      </c>
      <c r="K2066" s="8">
        <v>12391.201277671056</v>
      </c>
      <c r="L2066" s="8">
        <v>11685.082801378712</v>
      </c>
      <c r="M2066" s="138" t="str">
        <f t="shared" si="32"/>
        <v>Empreinte climatique-Productions Finales-Produits laitiers-ktCO2eq-S3</v>
      </c>
      <c r="N2066">
        <f>MATCH(M2066,'[1]Données Agriculture'!$M:$M,FALSE)</f>
        <v>1325</v>
      </c>
      <c r="O2066" s="140"/>
    </row>
    <row r="2067" spans="1:26" ht="14.25" hidden="1">
      <c r="A2067" s="110" t="s">
        <v>403</v>
      </c>
      <c r="B2067" s="110" t="s">
        <v>404</v>
      </c>
      <c r="C2067" s="147" t="s">
        <v>332</v>
      </c>
      <c r="D2067" s="175" t="s">
        <v>630</v>
      </c>
      <c r="E2067" s="6" t="s">
        <v>515</v>
      </c>
      <c r="F2067" s="8">
        <v>1187.1455302260038</v>
      </c>
      <c r="G2067" s="8">
        <v>1126.0922012939629</v>
      </c>
      <c r="H2067" s="8">
        <v>970.28235816563074</v>
      </c>
      <c r="I2067" s="8">
        <v>779.82096530028275</v>
      </c>
      <c r="J2067" s="8">
        <v>613.5139827704744</v>
      </c>
      <c r="K2067" s="8">
        <v>506.15482669068592</v>
      </c>
      <c r="L2067" s="8">
        <v>469.74422011566276</v>
      </c>
      <c r="M2067" s="138" t="str">
        <f t="shared" si="32"/>
        <v>Empreinte climatique-Productions Finales-Sucre-ktCO2eq-S3</v>
      </c>
      <c r="N2067">
        <f>MATCH(M2067,'[1]Données Agriculture'!$M:$M,FALSE)</f>
        <v>1330</v>
      </c>
      <c r="O2067" s="140"/>
      <c r="P2067" s="66"/>
      <c r="Q2067" s="66"/>
      <c r="R2067" s="66"/>
      <c r="S2067" s="66"/>
      <c r="T2067" s="66"/>
      <c r="U2067" s="66"/>
      <c r="V2067" s="66"/>
      <c r="W2067" s="66"/>
      <c r="X2067" s="66"/>
      <c r="Y2067" s="66"/>
      <c r="Z2067" s="66"/>
    </row>
    <row r="2068" spans="1:26" ht="14.25" hidden="1">
      <c r="A2068" s="110" t="s">
        <v>403</v>
      </c>
      <c r="B2068" s="110" t="s">
        <v>404</v>
      </c>
      <c r="C2068" s="147" t="s">
        <v>408</v>
      </c>
      <c r="D2068" s="175" t="s">
        <v>630</v>
      </c>
      <c r="E2068" s="6" t="s">
        <v>515</v>
      </c>
      <c r="F2068" s="8">
        <v>6699.5212938973182</v>
      </c>
      <c r="G2068" s="8">
        <v>6357.0774702637646</v>
      </c>
      <c r="H2068" s="8">
        <v>5513.3258836191071</v>
      </c>
      <c r="I2068" s="8">
        <v>4524.6203962559375</v>
      </c>
      <c r="J2068" s="8">
        <v>3678.5558741582654</v>
      </c>
      <c r="K2068" s="8">
        <v>3116.9125178735221</v>
      </c>
      <c r="L2068" s="8">
        <v>2923.6143610108011</v>
      </c>
      <c r="M2068" s="138" t="str">
        <f t="shared" si="32"/>
        <v>Empreinte climatique-Productions Finales-Tourteaux, huiles, oléoprotéagineux-ktCO2eq-S3</v>
      </c>
      <c r="N2068">
        <f>MATCH(M2068,'[1]Données Agriculture'!$M:$M,FALSE)</f>
        <v>1335</v>
      </c>
      <c r="O2068" s="140"/>
    </row>
    <row r="2069" spans="1:26" ht="14.25" hidden="1">
      <c r="A2069" s="110" t="s">
        <v>403</v>
      </c>
      <c r="B2069" s="110" t="s">
        <v>404</v>
      </c>
      <c r="C2069" s="147" t="s">
        <v>407</v>
      </c>
      <c r="D2069" s="175" t="s">
        <v>630</v>
      </c>
      <c r="E2069" s="6" t="s">
        <v>515</v>
      </c>
      <c r="F2069" s="8">
        <v>39639.076480666656</v>
      </c>
      <c r="G2069" s="8">
        <v>38437.505118488465</v>
      </c>
      <c r="H2069" s="8">
        <v>34766.002232220235</v>
      </c>
      <c r="I2069" s="8">
        <v>29859.256501289328</v>
      </c>
      <c r="J2069" s="8">
        <v>25191.157240098015</v>
      </c>
      <c r="K2069" s="8">
        <v>21960.622438257964</v>
      </c>
      <c r="L2069" s="8">
        <v>20878.715548098138</v>
      </c>
      <c r="M2069" s="138" t="str">
        <f t="shared" si="32"/>
        <v>Empreinte climatique-Productions Finales-Viande, abats, graisses animales, œufs-ktCO2eq-S3</v>
      </c>
      <c r="N2069">
        <f>MATCH(M2069,'[1]Données Agriculture'!$M:$M,FALSE)</f>
        <v>1340</v>
      </c>
      <c r="O2069" s="140"/>
      <c r="P2069" s="66"/>
      <c r="Q2069" s="66"/>
      <c r="R2069" s="66"/>
      <c r="S2069" s="66"/>
      <c r="T2069" s="66"/>
      <c r="U2069" s="66"/>
      <c r="V2069" s="66"/>
      <c r="W2069" s="66"/>
      <c r="X2069" s="66"/>
      <c r="Y2069" s="66"/>
      <c r="Z2069" s="66"/>
    </row>
    <row r="2070" spans="1:26" ht="14.25" hidden="1">
      <c r="A2070" s="110" t="s">
        <v>440</v>
      </c>
      <c r="B2070" s="110" t="s">
        <v>439</v>
      </c>
      <c r="C2070" s="147" t="s">
        <v>447</v>
      </c>
      <c r="D2070" s="174" t="s">
        <v>180</v>
      </c>
      <c r="E2070" s="6" t="s">
        <v>515</v>
      </c>
      <c r="F2070" s="36">
        <v>60.2</v>
      </c>
      <c r="G2070" s="36">
        <v>92.896962402503021</v>
      </c>
      <c r="H2070" s="36">
        <v>182.22672493931066</v>
      </c>
      <c r="I2070" s="36">
        <v>304.25344987862127</v>
      </c>
      <c r="J2070" s="36">
        <v>426.28017481793199</v>
      </c>
      <c r="K2070" s="36">
        <v>515.60993735473971</v>
      </c>
      <c r="L2070" s="36">
        <v>548.30689975724272</v>
      </c>
      <c r="M2070" s="138" t="str">
        <f t="shared" si="32"/>
        <v>Flux bruts export et import-Flux bruts exportés-Ananas-kt-S3</v>
      </c>
      <c r="N2070">
        <f>MATCH(M2070,'[1]Données Agriculture'!$M:$M,FALSE)</f>
        <v>1345</v>
      </c>
      <c r="O2070" s="140"/>
    </row>
    <row r="2071" spans="1:26" ht="14.25" hidden="1">
      <c r="A2071" s="110" t="s">
        <v>440</v>
      </c>
      <c r="B2071" s="110" t="s">
        <v>439</v>
      </c>
      <c r="C2071" s="147" t="s">
        <v>445</v>
      </c>
      <c r="D2071" s="174" t="s">
        <v>180</v>
      </c>
      <c r="E2071" s="6" t="s">
        <v>515</v>
      </c>
      <c r="F2071" s="36">
        <v>216.8</v>
      </c>
      <c r="G2071" s="36">
        <v>213.89543075404663</v>
      </c>
      <c r="H2071" s="36">
        <v>205.96</v>
      </c>
      <c r="I2071" s="36">
        <v>195.11999999999998</v>
      </c>
      <c r="J2071" s="36">
        <v>184.27999999999997</v>
      </c>
      <c r="K2071" s="36">
        <v>176.34456924595332</v>
      </c>
      <c r="L2071" s="36">
        <v>173.43999999999994</v>
      </c>
      <c r="M2071" s="138" t="str">
        <f t="shared" si="32"/>
        <v>Flux bruts export et import-Flux bruts exportés-Banane-kt-S3</v>
      </c>
      <c r="N2071">
        <f>MATCH(M2071,'[1]Données Agriculture'!$M:$M,FALSE)</f>
        <v>1350</v>
      </c>
      <c r="O2071" s="140"/>
      <c r="P2071" s="109"/>
    </row>
    <row r="2072" spans="1:26" ht="14.25" hidden="1">
      <c r="A2072" s="110" t="s">
        <v>440</v>
      </c>
      <c r="B2072" s="110" t="s">
        <v>439</v>
      </c>
      <c r="C2072" s="147" t="s">
        <v>452</v>
      </c>
      <c r="D2072" s="174" t="s">
        <v>180</v>
      </c>
      <c r="E2072" s="6" t="s">
        <v>515</v>
      </c>
      <c r="F2072" s="36">
        <v>528.5</v>
      </c>
      <c r="G2072" s="36">
        <v>540.53383517169243</v>
      </c>
      <c r="H2072" s="36">
        <v>573.41088427066552</v>
      </c>
      <c r="I2072" s="36">
        <v>618.32176854133115</v>
      </c>
      <c r="J2072" s="36">
        <v>663.23265281199667</v>
      </c>
      <c r="K2072" s="36">
        <v>696.10970191096987</v>
      </c>
      <c r="L2072" s="36">
        <v>708.14353708266231</v>
      </c>
      <c r="M2072" s="138" t="str">
        <f t="shared" si="32"/>
        <v>Flux bruts export et import-Flux bruts exportés-Bière-kt-S3</v>
      </c>
      <c r="N2072">
        <f>MATCH(M2072,'[1]Données Agriculture'!$M:$M,FALSE)</f>
        <v>1355</v>
      </c>
      <c r="O2072" s="140"/>
    </row>
    <row r="2073" spans="1:26" ht="14.25" hidden="1">
      <c r="A2073" s="110" t="s">
        <v>440</v>
      </c>
      <c r="B2073" s="110" t="s">
        <v>439</v>
      </c>
      <c r="C2073" s="147" t="s">
        <v>311</v>
      </c>
      <c r="D2073" s="174" t="s">
        <v>180</v>
      </c>
      <c r="E2073" s="6" t="s">
        <v>515</v>
      </c>
      <c r="F2073" s="36">
        <v>21473.5</v>
      </c>
      <c r="G2073" s="36">
        <v>21136.21957934638</v>
      </c>
      <c r="H2073" s="36">
        <v>20214.752333722481</v>
      </c>
      <c r="I2073" s="36">
        <v>18956.004667444962</v>
      </c>
      <c r="J2073" s="36">
        <v>17697.257001167443</v>
      </c>
      <c r="K2073" s="36">
        <v>16775.789755543545</v>
      </c>
      <c r="L2073" s="36">
        <v>16438.509334889925</v>
      </c>
      <c r="M2073" s="138" t="str">
        <f t="shared" si="32"/>
        <v>Flux bruts export et import-Flux bruts exportés-Blé-kt-S3</v>
      </c>
      <c r="N2073">
        <f>MATCH(M2073,'[1]Données Agriculture'!$M:$M,FALSE)</f>
        <v>1360</v>
      </c>
      <c r="O2073" s="140"/>
    </row>
    <row r="2074" spans="1:26" ht="14.25" hidden="1">
      <c r="A2074" s="110" t="s">
        <v>440</v>
      </c>
      <c r="B2074" s="110" t="s">
        <v>439</v>
      </c>
      <c r="C2074" s="147" t="s">
        <v>321</v>
      </c>
      <c r="D2074" s="174" t="s">
        <v>180</v>
      </c>
      <c r="E2074" s="6" t="s">
        <v>515</v>
      </c>
      <c r="F2074" s="36">
        <v>3203.1000000000004</v>
      </c>
      <c r="G2074" s="36">
        <v>3243.1162004504267</v>
      </c>
      <c r="H2074" s="36">
        <v>3352.442493206855</v>
      </c>
      <c r="I2074" s="36">
        <v>3501.7849864137097</v>
      </c>
      <c r="J2074" s="36">
        <v>3651.1274796205644</v>
      </c>
      <c r="K2074" s="36">
        <v>3760.4537723769918</v>
      </c>
      <c r="L2074" s="36">
        <v>3800.469972827419</v>
      </c>
      <c r="M2074" s="138" t="str">
        <f t="shared" si="32"/>
        <v>Flux bruts export et import-Flux bruts exportés-Boissons Alcooliques-kt-S3</v>
      </c>
      <c r="N2074">
        <f>MATCH(M2074,'[1]Données Agriculture'!$M:$M,FALSE)</f>
        <v>1365</v>
      </c>
      <c r="O2074" s="140"/>
    </row>
    <row r="2075" spans="1:26" ht="14.25" hidden="1">
      <c r="A2075" s="110" t="s">
        <v>440</v>
      </c>
      <c r="B2075" s="110" t="s">
        <v>439</v>
      </c>
      <c r="C2075" s="147" t="s">
        <v>449</v>
      </c>
      <c r="D2075" s="174" t="s">
        <v>180</v>
      </c>
      <c r="E2075" s="6" t="s">
        <v>515</v>
      </c>
      <c r="F2075" s="36">
        <v>144.19999999999999</v>
      </c>
      <c r="G2075" s="36">
        <v>162.79170345792195</v>
      </c>
      <c r="H2075" s="36">
        <v>213.58518190421876</v>
      </c>
      <c r="I2075" s="36">
        <v>282.97036380843747</v>
      </c>
      <c r="J2075" s="36">
        <v>352.35554571265629</v>
      </c>
      <c r="K2075" s="36">
        <v>403.14902415895318</v>
      </c>
      <c r="L2075" s="36">
        <v>421.74072761687512</v>
      </c>
      <c r="M2075" s="138" t="str">
        <f t="shared" si="32"/>
        <v>Flux bruts export et import-Flux bruts exportés-Café-kt-S3</v>
      </c>
      <c r="N2075">
        <f>MATCH(M2075,'[1]Données Agriculture'!$M:$M,FALSE)</f>
        <v>1370</v>
      </c>
      <c r="O2075" s="140"/>
    </row>
    <row r="2076" spans="1:26" ht="14.25" hidden="1">
      <c r="A2076" s="110" t="s">
        <v>440</v>
      </c>
      <c r="B2076" s="110" t="s">
        <v>439</v>
      </c>
      <c r="C2076" s="147" t="s">
        <v>310</v>
      </c>
      <c r="D2076" s="174" t="s">
        <v>180</v>
      </c>
      <c r="E2076" s="6" t="s">
        <v>515</v>
      </c>
      <c r="F2076" s="36">
        <v>34913.699999999997</v>
      </c>
      <c r="G2076" s="36">
        <v>34691.996035160839</v>
      </c>
      <c r="H2076" s="36">
        <v>34086.289538980745</v>
      </c>
      <c r="I2076" s="36">
        <v>33258.879077961486</v>
      </c>
      <c r="J2076" s="36">
        <v>32431.468616942231</v>
      </c>
      <c r="K2076" s="36">
        <v>31825.762120762149</v>
      </c>
      <c r="L2076" s="36">
        <v>31604.058155922976</v>
      </c>
      <c r="M2076" s="138" t="str">
        <f t="shared" si="32"/>
        <v>Flux bruts export et import-Flux bruts exportés-Cèrèales - Excl Bière-kt-S3</v>
      </c>
      <c r="N2076">
        <f>MATCH(M2076,'[1]Données Agriculture'!$M:$M,FALSE)</f>
        <v>1375</v>
      </c>
      <c r="O2076" s="140"/>
      <c r="P2076" s="109"/>
      <c r="Q2076" s="109"/>
      <c r="R2076" s="109"/>
      <c r="S2076" s="109"/>
      <c r="T2076" s="109"/>
      <c r="U2076" s="109"/>
      <c r="V2076" s="109"/>
      <c r="W2076" s="109"/>
      <c r="X2076" s="109"/>
      <c r="Y2076" s="109"/>
      <c r="Z2076" s="109"/>
    </row>
    <row r="2077" spans="1:26" ht="14.25" hidden="1">
      <c r="A2077" s="110" t="s">
        <v>440</v>
      </c>
      <c r="B2077" s="110" t="s">
        <v>439</v>
      </c>
      <c r="C2077" s="147" t="s">
        <v>450</v>
      </c>
      <c r="D2077" s="174" t="s">
        <v>180</v>
      </c>
      <c r="E2077" s="6" t="s">
        <v>515</v>
      </c>
      <c r="F2077" s="36">
        <v>321.2</v>
      </c>
      <c r="G2077" s="36">
        <v>341.21580467460484</v>
      </c>
      <c r="H2077" s="36">
        <v>395.9</v>
      </c>
      <c r="I2077" s="36">
        <v>470.59999999999991</v>
      </c>
      <c r="J2077" s="36">
        <v>545.29999999999995</v>
      </c>
      <c r="K2077" s="36">
        <v>599.98419532539515</v>
      </c>
      <c r="L2077" s="36">
        <v>620</v>
      </c>
      <c r="M2077" s="138" t="str">
        <f t="shared" si="32"/>
        <v>Flux bruts export et import-Flux bruts exportés-Feve de Cacao-kt-S3</v>
      </c>
      <c r="N2077">
        <f>MATCH(M2077,'[1]Données Agriculture'!$M:$M,FALSE)</f>
        <v>1380</v>
      </c>
      <c r="O2077" s="140"/>
    </row>
    <row r="2078" spans="1:26" ht="14.25" hidden="1">
      <c r="A2078" s="110" t="s">
        <v>440</v>
      </c>
      <c r="B2078" s="110" t="s">
        <v>439</v>
      </c>
      <c r="C2078" s="147" t="s">
        <v>441</v>
      </c>
      <c r="D2078" s="174" t="s">
        <v>180</v>
      </c>
      <c r="E2078" s="6" t="s">
        <v>515</v>
      </c>
      <c r="F2078" s="36">
        <v>90.2</v>
      </c>
      <c r="G2078" s="36">
        <v>101.60600436811484</v>
      </c>
      <c r="H2078" s="36">
        <v>132.76778781315716</v>
      </c>
      <c r="I2078" s="36">
        <v>175.33557562631427</v>
      </c>
      <c r="J2078" s="36">
        <v>217.90336343947143</v>
      </c>
      <c r="K2078" s="36">
        <v>249.06514688451381</v>
      </c>
      <c r="L2078" s="36">
        <v>260.4711512526286</v>
      </c>
      <c r="M2078" s="138" t="str">
        <f t="shared" si="32"/>
        <v>Flux bruts export et import-Flux bruts exportés-Fruit Coque + (Total)-kt-S3</v>
      </c>
      <c r="N2078">
        <f>MATCH(M2078,'[1]Données Agriculture'!$M:$M,FALSE)</f>
        <v>1385</v>
      </c>
      <c r="O2078" s="140"/>
      <c r="P2078" s="109"/>
    </row>
    <row r="2079" spans="1:26" ht="14.25" hidden="1">
      <c r="A2079" s="110" t="s">
        <v>440</v>
      </c>
      <c r="B2079" s="110" t="s">
        <v>439</v>
      </c>
      <c r="C2079" s="147" t="s">
        <v>34</v>
      </c>
      <c r="D2079" s="174" t="s">
        <v>180</v>
      </c>
      <c r="E2079" s="6" t="s">
        <v>515</v>
      </c>
      <c r="F2079" s="36">
        <v>1561.6000000000001</v>
      </c>
      <c r="G2079" s="36">
        <v>1754.6771325230534</v>
      </c>
      <c r="H2079" s="36">
        <v>2282.1736683557438</v>
      </c>
      <c r="I2079" s="36">
        <v>3002.7473367114872</v>
      </c>
      <c r="J2079" s="36">
        <v>3723.3210050672315</v>
      </c>
      <c r="K2079" s="36">
        <v>4250.8175408999232</v>
      </c>
      <c r="L2079" s="36">
        <v>4443.8946734229758</v>
      </c>
      <c r="M2079" s="138" t="str">
        <f t="shared" si="32"/>
        <v>Flux bruts export et import-Flux bruts exportés-Fruits-kt-S3</v>
      </c>
      <c r="N2079">
        <f>MATCH(M2079,'[1]Données Agriculture'!$M:$M,FALSE)</f>
        <v>1390</v>
      </c>
      <c r="O2079" s="140"/>
    </row>
    <row r="2080" spans="1:26" ht="14.25" hidden="1">
      <c r="A2080" s="110" t="s">
        <v>440</v>
      </c>
      <c r="B2080" s="110" t="s">
        <v>439</v>
      </c>
      <c r="C2080" s="147" t="s">
        <v>318</v>
      </c>
      <c r="D2080" s="174" t="s">
        <v>180</v>
      </c>
      <c r="E2080" s="6" t="s">
        <v>515</v>
      </c>
      <c r="F2080" s="36">
        <v>1311.8</v>
      </c>
      <c r="G2080" s="36">
        <v>1312.6396954192635</v>
      </c>
      <c r="H2080" s="36">
        <v>1314.9337859675745</v>
      </c>
      <c r="I2080" s="36">
        <v>1318.0675719351493</v>
      </c>
      <c r="J2080" s="36">
        <v>1321.2013579027239</v>
      </c>
      <c r="K2080" s="36">
        <v>1323.4954484510351</v>
      </c>
      <c r="L2080" s="36">
        <v>1324.3351438702987</v>
      </c>
      <c r="M2080" s="138" t="str">
        <f t="shared" si="32"/>
        <v>Flux bruts export et import-Flux bruts exportés-Graines Colza/Moutarde-kt-S3</v>
      </c>
      <c r="N2080">
        <f>MATCH(M2080,'[1]Données Agriculture'!$M:$M,FALSE)</f>
        <v>1395</v>
      </c>
      <c r="O2080" s="140"/>
      <c r="P2080" s="104"/>
    </row>
    <row r="2081" spans="1:26" ht="14.25" hidden="1">
      <c r="A2081" s="110" t="s">
        <v>440</v>
      </c>
      <c r="B2081" s="110" t="s">
        <v>439</v>
      </c>
      <c r="C2081" s="147" t="s">
        <v>317</v>
      </c>
      <c r="D2081" s="174" t="s">
        <v>180</v>
      </c>
      <c r="E2081" s="6" t="s">
        <v>515</v>
      </c>
      <c r="F2081" s="36">
        <v>524.5</v>
      </c>
      <c r="G2081" s="36">
        <v>524.5</v>
      </c>
      <c r="H2081" s="36">
        <v>524.5</v>
      </c>
      <c r="I2081" s="36">
        <v>524.5</v>
      </c>
      <c r="J2081" s="36">
        <v>524.5</v>
      </c>
      <c r="K2081" s="36">
        <v>524.5</v>
      </c>
      <c r="L2081" s="36">
        <v>524.5</v>
      </c>
      <c r="M2081" s="138" t="str">
        <f t="shared" si="32"/>
        <v>Flux bruts export et import-Flux bruts exportés-Graines de Tournesol-kt-S3</v>
      </c>
      <c r="N2081">
        <f>MATCH(M2081,'[1]Données Agriculture'!$M:$M,FALSE)</f>
        <v>1400</v>
      </c>
      <c r="O2081" s="140"/>
    </row>
    <row r="2082" spans="1:26" ht="14.25" hidden="1">
      <c r="A2082" s="110" t="s">
        <v>440</v>
      </c>
      <c r="B2082" s="110" t="s">
        <v>439</v>
      </c>
      <c r="C2082" s="147" t="s">
        <v>453</v>
      </c>
      <c r="D2082" s="174" t="s">
        <v>180</v>
      </c>
      <c r="E2082" s="6" t="s">
        <v>515</v>
      </c>
      <c r="F2082" s="36">
        <v>550.68799999999999</v>
      </c>
      <c r="G2082" s="36">
        <v>582.32005599486581</v>
      </c>
      <c r="H2082" s="36">
        <v>668.74044012070294</v>
      </c>
      <c r="I2082" s="36">
        <v>786.7928802414059</v>
      </c>
      <c r="J2082" s="36">
        <v>904.84532036210908</v>
      </c>
      <c r="K2082" s="36">
        <v>991.2657044879461</v>
      </c>
      <c r="L2082" s="36">
        <v>1022.8977604828119</v>
      </c>
      <c r="M2082" s="138" t="str">
        <f t="shared" si="32"/>
        <v>Flux bruts export et import-Flux bruts exportés-Graisses Animales-kt-S3</v>
      </c>
      <c r="N2082">
        <f>MATCH(M2082,'[1]Données Agriculture'!$M:$M,FALSE)</f>
        <v>1405</v>
      </c>
      <c r="O2082" s="140"/>
    </row>
    <row r="2083" spans="1:26" ht="14.25" hidden="1">
      <c r="A2083" s="110" t="s">
        <v>440</v>
      </c>
      <c r="B2083" s="110" t="s">
        <v>439</v>
      </c>
      <c r="C2083" s="147" t="s">
        <v>319</v>
      </c>
      <c r="D2083" s="174" t="s">
        <v>180</v>
      </c>
      <c r="E2083" s="6" t="s">
        <v>515</v>
      </c>
      <c r="F2083" s="36">
        <v>1149.3</v>
      </c>
      <c r="G2083" s="36">
        <v>1169.1509307943579</v>
      </c>
      <c r="H2083" s="36">
        <v>1223.3846823020765</v>
      </c>
      <c r="I2083" s="36">
        <v>1297.469364604153</v>
      </c>
      <c r="J2083" s="36">
        <v>1371.5540469062298</v>
      </c>
      <c r="K2083" s="36">
        <v>1425.7877984139486</v>
      </c>
      <c r="L2083" s="36">
        <v>1445.6387292083064</v>
      </c>
      <c r="M2083" s="138" t="str">
        <f t="shared" si="32"/>
        <v>Flux bruts export et import-Flux bruts exportés-Huiles-kt-S3</v>
      </c>
      <c r="N2083">
        <f>MATCH(M2083,'[1]Données Agriculture'!$M:$M,FALSE)</f>
        <v>1410</v>
      </c>
      <c r="O2083" s="140"/>
      <c r="P2083" s="109"/>
      <c r="Q2083" s="109"/>
      <c r="R2083" s="109"/>
      <c r="S2083" s="109"/>
      <c r="T2083" s="109"/>
      <c r="U2083" s="109"/>
      <c r="V2083" s="109"/>
      <c r="W2083" s="109"/>
      <c r="X2083" s="109"/>
      <c r="Y2083" s="109"/>
      <c r="Z2083" s="109"/>
    </row>
    <row r="2084" spans="1:26" ht="14.25" hidden="1">
      <c r="A2084" s="110" t="s">
        <v>440</v>
      </c>
      <c r="B2084" s="110" t="s">
        <v>439</v>
      </c>
      <c r="C2084" s="147" t="s">
        <v>324</v>
      </c>
      <c r="D2084" s="174" t="s">
        <v>180</v>
      </c>
      <c r="E2084" s="6" t="s">
        <v>515</v>
      </c>
      <c r="F2084" s="36">
        <v>8288.6999999999989</v>
      </c>
      <c r="G2084" s="36">
        <v>8288.6999999999989</v>
      </c>
      <c r="H2084" s="36">
        <v>8288.6999999999989</v>
      </c>
      <c r="I2084" s="36">
        <v>8288.6999999999989</v>
      </c>
      <c r="J2084" s="36">
        <v>8288.6999999999989</v>
      </c>
      <c r="K2084" s="36">
        <v>8288.6999999999989</v>
      </c>
      <c r="L2084" s="36">
        <v>8288.6999999999989</v>
      </c>
      <c r="M2084" s="138" t="str">
        <f t="shared" si="32"/>
        <v>Flux bruts export et import-Flux bruts exportés-Lait - Excl Beurre-kt-S3</v>
      </c>
      <c r="N2084">
        <f>MATCH(M2084,'[1]Données Agriculture'!$M:$M,FALSE)</f>
        <v>1415</v>
      </c>
      <c r="O2084" s="140"/>
    </row>
    <row r="2085" spans="1:26" ht="14.25" hidden="1">
      <c r="A2085" s="110" t="s">
        <v>440</v>
      </c>
      <c r="B2085" s="110" t="s">
        <v>439</v>
      </c>
      <c r="C2085" s="147" t="s">
        <v>33</v>
      </c>
      <c r="D2085" s="174" t="s">
        <v>180</v>
      </c>
      <c r="E2085" s="6" t="s">
        <v>515</v>
      </c>
      <c r="F2085" s="36">
        <v>2103.3000000000002</v>
      </c>
      <c r="G2085" s="36">
        <v>2268.4342251029384</v>
      </c>
      <c r="H2085" s="36">
        <v>2719.5893181526826</v>
      </c>
      <c r="I2085" s="36">
        <v>3335.8786363053646</v>
      </c>
      <c r="J2085" s="36">
        <v>3952.1679544580475</v>
      </c>
      <c r="K2085" s="36">
        <v>4403.3230475077926</v>
      </c>
      <c r="L2085" s="36">
        <v>4568.4572726107299</v>
      </c>
      <c r="M2085" s="138" t="str">
        <f t="shared" si="32"/>
        <v>Flux bruts export et import-Flux bruts exportés-Légumes-kt-S3</v>
      </c>
      <c r="N2085">
        <f>MATCH(M2085,'[1]Données Agriculture'!$M:$M,FALSE)</f>
        <v>1420</v>
      </c>
      <c r="O2085" s="140"/>
      <c r="P2085" s="66"/>
      <c r="Q2085" s="66"/>
      <c r="R2085" s="66"/>
      <c r="S2085" s="66"/>
      <c r="T2085" s="66"/>
      <c r="U2085" s="66"/>
      <c r="V2085" s="66"/>
      <c r="W2085" s="66"/>
      <c r="X2085" s="66"/>
      <c r="Y2085" s="66"/>
      <c r="Z2085" s="66"/>
    </row>
    <row r="2086" spans="1:26" ht="14.25" hidden="1">
      <c r="A2086" s="110" t="s">
        <v>440</v>
      </c>
      <c r="B2086" s="110" t="s">
        <v>439</v>
      </c>
      <c r="C2086" s="147" t="s">
        <v>30</v>
      </c>
      <c r="D2086" s="174" t="s">
        <v>180</v>
      </c>
      <c r="E2086" s="6" t="s">
        <v>515</v>
      </c>
      <c r="F2086" s="36">
        <v>345.8</v>
      </c>
      <c r="G2086" s="36">
        <v>345.73289680652698</v>
      </c>
      <c r="H2086" s="36">
        <v>345.5495674726086</v>
      </c>
      <c r="I2086" s="36">
        <v>345.29913494521719</v>
      </c>
      <c r="J2086" s="36">
        <v>345.04870241782578</v>
      </c>
      <c r="K2086" s="36">
        <v>344.8653730839074</v>
      </c>
      <c r="L2086" s="36">
        <v>344.79826989043437</v>
      </c>
      <c r="M2086" s="138" t="str">
        <f t="shared" si="32"/>
        <v>Flux bruts export et import-Flux bruts exportés-Légumineuses-kt-S3</v>
      </c>
      <c r="N2086">
        <f>MATCH(M2086,'[1]Données Agriculture'!$M:$M,FALSE)</f>
        <v>1425</v>
      </c>
      <c r="O2086" s="140"/>
    </row>
    <row r="2087" spans="1:26" ht="14.25" hidden="1">
      <c r="A2087" s="110" t="s">
        <v>440</v>
      </c>
      <c r="B2087" s="110" t="s">
        <v>439</v>
      </c>
      <c r="C2087" s="147" t="s">
        <v>313</v>
      </c>
      <c r="D2087" s="174" t="s">
        <v>180</v>
      </c>
      <c r="E2087" s="6" t="s">
        <v>515</v>
      </c>
      <c r="F2087" s="36">
        <v>4892.3</v>
      </c>
      <c r="G2087" s="36">
        <v>5012.9661507246783</v>
      </c>
      <c r="H2087" s="36">
        <v>5342.6322052582627</v>
      </c>
      <c r="I2087" s="36">
        <v>5792.9644105165253</v>
      </c>
      <c r="J2087" s="36">
        <v>6243.2966157747887</v>
      </c>
      <c r="K2087" s="36">
        <v>6572.9626703083732</v>
      </c>
      <c r="L2087" s="36">
        <v>6693.6288210330513</v>
      </c>
      <c r="M2087" s="138" t="str">
        <f t="shared" si="32"/>
        <v>Flux bruts export et import-Flux bruts exportés-Maïs-kt-S3</v>
      </c>
      <c r="N2087">
        <f>MATCH(M2087,'[1]Données Agriculture'!$M:$M,FALSE)</f>
        <v>1430</v>
      </c>
      <c r="O2087" s="140"/>
      <c r="P2087" s="66"/>
    </row>
    <row r="2088" spans="1:26" ht="14.25" hidden="1">
      <c r="A2088" s="110" t="s">
        <v>440</v>
      </c>
      <c r="B2088" s="110" t="s">
        <v>439</v>
      </c>
      <c r="C2088" s="147" t="s">
        <v>38</v>
      </c>
      <c r="D2088" s="174" t="s">
        <v>180</v>
      </c>
      <c r="E2088" s="6" t="s">
        <v>515</v>
      </c>
      <c r="F2088" s="36">
        <v>108.8</v>
      </c>
      <c r="G2088" s="36">
        <v>122.24682428459504</v>
      </c>
      <c r="H2088" s="36">
        <v>158.98423143055973</v>
      </c>
      <c r="I2088" s="36">
        <v>209.16846286111945</v>
      </c>
      <c r="J2088" s="36">
        <v>259.3526942916792</v>
      </c>
      <c r="K2088" s="36">
        <v>296.09010143764397</v>
      </c>
      <c r="L2088" s="36">
        <v>309.536925722239</v>
      </c>
      <c r="M2088" s="138" t="str">
        <f t="shared" si="32"/>
        <v>Flux bruts export et import-Flux bruts exportés-Œufs-kt-S3</v>
      </c>
      <c r="N2088">
        <f>MATCH(M2088,'[1]Données Agriculture'!$M:$M,FALSE)</f>
        <v>1435</v>
      </c>
      <c r="O2088" s="140"/>
    </row>
    <row r="2089" spans="1:26" ht="14.25" hidden="1">
      <c r="A2089" s="110" t="s">
        <v>440</v>
      </c>
      <c r="B2089" s="110" t="s">
        <v>439</v>
      </c>
      <c r="C2089" s="147" t="s">
        <v>443</v>
      </c>
      <c r="D2089" s="174" t="s">
        <v>180</v>
      </c>
      <c r="E2089" s="6" t="s">
        <v>515</v>
      </c>
      <c r="F2089" s="36">
        <v>100</v>
      </c>
      <c r="G2089" s="36">
        <v>98.660254037844382</v>
      </c>
      <c r="H2089" s="36">
        <v>95</v>
      </c>
      <c r="I2089" s="36">
        <v>90</v>
      </c>
      <c r="J2089" s="36">
        <v>85</v>
      </c>
      <c r="K2089" s="36">
        <v>81.339745962155604</v>
      </c>
      <c r="L2089" s="36">
        <v>80</v>
      </c>
      <c r="M2089" s="138" t="str">
        <f t="shared" si="32"/>
        <v>Flux bruts export et import-Flux bruts exportés-Oignons-kt-S3</v>
      </c>
      <c r="N2089">
        <f>MATCH(M2089,'[1]Données Agriculture'!$M:$M,FALSE)</f>
        <v>1440</v>
      </c>
      <c r="O2089" s="140"/>
      <c r="P2089" s="66"/>
    </row>
    <row r="2090" spans="1:26" ht="14.25" hidden="1">
      <c r="A2090" s="110" t="s">
        <v>440</v>
      </c>
      <c r="B2090" s="110" t="s">
        <v>439</v>
      </c>
      <c r="C2090" s="147" t="s">
        <v>444</v>
      </c>
      <c r="D2090" s="174" t="s">
        <v>180</v>
      </c>
      <c r="E2090" s="6" t="s">
        <v>515</v>
      </c>
      <c r="F2090" s="36">
        <v>163.19999999999999</v>
      </c>
      <c r="G2090" s="36">
        <v>212.7988128949934</v>
      </c>
      <c r="H2090" s="36">
        <v>348.30528971921785</v>
      </c>
      <c r="I2090" s="36">
        <v>533.41057943843566</v>
      </c>
      <c r="J2090" s="36">
        <v>718.51586915765347</v>
      </c>
      <c r="K2090" s="36">
        <v>854.02234598187806</v>
      </c>
      <c r="L2090" s="36">
        <v>903.6211588768715</v>
      </c>
      <c r="M2090" s="138" t="str">
        <f t="shared" si="32"/>
        <v>Flux bruts export et import-Flux bruts exportés-Oranges, Mandarines-kt-S3</v>
      </c>
      <c r="N2090">
        <f>MATCH(M2090,'[1]Données Agriculture'!$M:$M,FALSE)</f>
        <v>1445</v>
      </c>
      <c r="O2090" s="140"/>
    </row>
    <row r="2091" spans="1:26" ht="14.25" hidden="1">
      <c r="A2091" s="110" t="s">
        <v>440</v>
      </c>
      <c r="B2091" s="110" t="s">
        <v>439</v>
      </c>
      <c r="C2091" s="147" t="s">
        <v>312</v>
      </c>
      <c r="D2091" s="174" t="s">
        <v>180</v>
      </c>
      <c r="E2091" s="6" t="s">
        <v>515</v>
      </c>
      <c r="F2091" s="36">
        <v>8014.2</v>
      </c>
      <c r="G2091" s="36">
        <v>8014.2</v>
      </c>
      <c r="H2091" s="36">
        <v>8014.2</v>
      </c>
      <c r="I2091" s="36">
        <v>8014.2</v>
      </c>
      <c r="J2091" s="36">
        <v>8014.2</v>
      </c>
      <c r="K2091" s="36">
        <v>8014.2</v>
      </c>
      <c r="L2091" s="36">
        <v>8014.2</v>
      </c>
      <c r="M2091" s="138" t="str">
        <f t="shared" si="32"/>
        <v>Flux bruts export et import-Flux bruts exportés-Orge-kt-S3</v>
      </c>
      <c r="N2091">
        <f>MATCH(M2091,'[1]Données Agriculture'!$M:$M,FALSE)</f>
        <v>1450</v>
      </c>
      <c r="O2091" s="140"/>
    </row>
    <row r="2092" spans="1:26" ht="14.25" hidden="1">
      <c r="A2092" s="110" t="s">
        <v>440</v>
      </c>
      <c r="B2092" s="110" t="s">
        <v>439</v>
      </c>
      <c r="C2092" s="147" t="s">
        <v>315</v>
      </c>
      <c r="D2092" s="174" t="s">
        <v>180</v>
      </c>
      <c r="E2092" s="6" t="s">
        <v>515</v>
      </c>
      <c r="F2092" s="36">
        <v>2066.3999999999996</v>
      </c>
      <c r="G2092" s="36">
        <v>2102.0686969854901</v>
      </c>
      <c r="H2092" s="36">
        <v>2199.5173893896285</v>
      </c>
      <c r="I2092" s="36">
        <v>2332.6347787792579</v>
      </c>
      <c r="J2092" s="36">
        <v>2465.7521681688868</v>
      </c>
      <c r="K2092" s="36">
        <v>2563.2008605730252</v>
      </c>
      <c r="L2092" s="36">
        <v>2598.8695575585152</v>
      </c>
      <c r="M2092" s="138" t="str">
        <f t="shared" si="32"/>
        <v>Flux bruts export et import-Flux bruts exportés-Plant Oleiferes + (Total)-kt-S3</v>
      </c>
      <c r="N2092">
        <f>MATCH(M2092,'[1]Données Agriculture'!$M:$M,FALSE)</f>
        <v>1455</v>
      </c>
      <c r="O2092" s="140"/>
      <c r="P2092" s="66"/>
      <c r="Q2092" s="66"/>
      <c r="R2092" s="66"/>
      <c r="S2092" s="66"/>
      <c r="T2092" s="66"/>
      <c r="U2092" s="66"/>
      <c r="V2092" s="66"/>
      <c r="W2092" s="66"/>
      <c r="X2092" s="66"/>
      <c r="Y2092" s="66"/>
      <c r="Z2092" s="66"/>
    </row>
    <row r="2093" spans="1:26" ht="14.25" hidden="1">
      <c r="A2093" s="110" t="s">
        <v>440</v>
      </c>
      <c r="B2093" s="110" t="s">
        <v>439</v>
      </c>
      <c r="C2093" s="147" t="s">
        <v>325</v>
      </c>
      <c r="D2093" s="174" t="s">
        <v>180</v>
      </c>
      <c r="E2093" s="6" t="s">
        <v>515</v>
      </c>
      <c r="F2093" s="36">
        <v>476.82300000000004</v>
      </c>
      <c r="G2093" s="36">
        <v>495.90259966486701</v>
      </c>
      <c r="H2093" s="36">
        <v>548.0290353373581</v>
      </c>
      <c r="I2093" s="36">
        <v>619.23507067471598</v>
      </c>
      <c r="J2093" s="36">
        <v>690.4411060120741</v>
      </c>
      <c r="K2093" s="36">
        <v>742.56754168456507</v>
      </c>
      <c r="L2093" s="36">
        <v>761.6471413494321</v>
      </c>
      <c r="M2093" s="138" t="str">
        <f t="shared" si="32"/>
        <v>Flux bruts export et import-Flux bruts exportés-Poisson &amp; Fruits de Mer-kt-S3</v>
      </c>
      <c r="N2093">
        <f>MATCH(M2093,'[1]Données Agriculture'!$M:$M,FALSE)</f>
        <v>1460</v>
      </c>
      <c r="O2093" s="140"/>
    </row>
    <row r="2094" spans="1:26" ht="14.25" hidden="1">
      <c r="A2094" s="110" t="s">
        <v>440</v>
      </c>
      <c r="B2094" s="110" t="s">
        <v>439</v>
      </c>
      <c r="C2094" s="147" t="s">
        <v>446</v>
      </c>
      <c r="D2094" s="174" t="s">
        <v>180</v>
      </c>
      <c r="E2094" s="6" t="s">
        <v>515</v>
      </c>
      <c r="F2094" s="36">
        <v>492.2</v>
      </c>
      <c r="G2094" s="36">
        <v>545.24599012476881</v>
      </c>
      <c r="H2094" s="36">
        <v>690.1703302834344</v>
      </c>
      <c r="I2094" s="36">
        <v>888.14066056686875</v>
      </c>
      <c r="J2094" s="36">
        <v>1086.1109908503031</v>
      </c>
      <c r="K2094" s="36">
        <v>1231.0353310089688</v>
      </c>
      <c r="L2094" s="36">
        <v>1284.0813211337377</v>
      </c>
      <c r="M2094" s="138" t="str">
        <f t="shared" si="32"/>
        <v>Flux bruts export et import-Flux bruts exportés-Pommes-kt-S3</v>
      </c>
      <c r="N2094">
        <f>MATCH(M2094,'[1]Données Agriculture'!$M:$M,FALSE)</f>
        <v>1465</v>
      </c>
      <c r="O2094" s="140"/>
      <c r="P2094" s="66"/>
      <c r="Q2094" s="66"/>
      <c r="R2094" s="66"/>
      <c r="S2094" s="66"/>
      <c r="T2094" s="66"/>
      <c r="U2094" s="66"/>
      <c r="V2094" s="66"/>
      <c r="W2094" s="66"/>
      <c r="X2094" s="66"/>
      <c r="Y2094" s="66"/>
      <c r="Z2094" s="66"/>
    </row>
    <row r="2095" spans="1:26" ht="14.25" hidden="1">
      <c r="A2095" s="110" t="s">
        <v>440</v>
      </c>
      <c r="B2095" s="110" t="s">
        <v>439</v>
      </c>
      <c r="C2095" s="147" t="s">
        <v>28</v>
      </c>
      <c r="D2095" s="174" t="s">
        <v>180</v>
      </c>
      <c r="E2095" s="6" t="s">
        <v>515</v>
      </c>
      <c r="F2095" s="36">
        <v>3568.9999999999995</v>
      </c>
      <c r="G2095" s="36">
        <v>3569.4346698688714</v>
      </c>
      <c r="H2095" s="36">
        <v>3570.6222100351479</v>
      </c>
      <c r="I2095" s="36">
        <v>3572.2444200702962</v>
      </c>
      <c r="J2095" s="36">
        <v>3573.8666301054436</v>
      </c>
      <c r="K2095" s="36">
        <v>3575.0541702717205</v>
      </c>
      <c r="L2095" s="36">
        <v>3575.4888401405919</v>
      </c>
      <c r="M2095" s="138" t="str">
        <f t="shared" si="32"/>
        <v>Flux bruts export et import-Flux bruts exportés-Pommes de terre-kt-S3</v>
      </c>
      <c r="N2095">
        <f>MATCH(M2095,'[1]Données Agriculture'!$M:$M,FALSE)</f>
        <v>1470</v>
      </c>
      <c r="O2095" s="140"/>
    </row>
    <row r="2096" spans="1:26" ht="14.25" hidden="1">
      <c r="A2096" s="110" t="s">
        <v>440</v>
      </c>
      <c r="B2096" s="110" t="s">
        <v>439</v>
      </c>
      <c r="C2096" s="147" t="s">
        <v>316</v>
      </c>
      <c r="D2096" s="174" t="s">
        <v>180</v>
      </c>
      <c r="E2096" s="6" t="s">
        <v>515</v>
      </c>
      <c r="F2096" s="36">
        <v>146.9</v>
      </c>
      <c r="G2096" s="36">
        <v>161.07815730556013</v>
      </c>
      <c r="H2096" s="36">
        <v>199.81360342205423</v>
      </c>
      <c r="I2096" s="36">
        <v>252.72720684410848</v>
      </c>
      <c r="J2096" s="36">
        <v>305.6408102661627</v>
      </c>
      <c r="K2096" s="36">
        <v>344.37625638265683</v>
      </c>
      <c r="L2096" s="36">
        <v>358.55441368821698</v>
      </c>
      <c r="M2096" s="138" t="str">
        <f t="shared" si="32"/>
        <v>Flux bruts export et import-Flux bruts exportés-Soja-kt-S3</v>
      </c>
      <c r="N2096">
        <f>MATCH(M2096,'[1]Données Agriculture'!$M:$M,FALSE)</f>
        <v>1475</v>
      </c>
      <c r="O2096" s="140"/>
      <c r="P2096" s="109"/>
    </row>
    <row r="2097" spans="1:26" ht="14.25" hidden="1">
      <c r="A2097" s="110" t="s">
        <v>440</v>
      </c>
      <c r="B2097" s="110" t="s">
        <v>439</v>
      </c>
      <c r="C2097" s="147" t="s">
        <v>448</v>
      </c>
      <c r="D2097" s="174" t="s">
        <v>180</v>
      </c>
      <c r="E2097" s="6" t="s">
        <v>515</v>
      </c>
      <c r="F2097" s="36">
        <v>473.59999999999997</v>
      </c>
      <c r="G2097" s="36">
        <v>512.09764896363004</v>
      </c>
      <c r="H2097" s="36">
        <v>617.2751819042187</v>
      </c>
      <c r="I2097" s="36">
        <v>760.95036380843737</v>
      </c>
      <c r="J2097" s="36">
        <v>904.62554571265628</v>
      </c>
      <c r="K2097" s="36">
        <v>1009.8030786532451</v>
      </c>
      <c r="L2097" s="36">
        <v>1048.3007276168751</v>
      </c>
      <c r="M2097" s="138" t="str">
        <f t="shared" si="32"/>
        <v>Flux bruts export et import-Flux bruts exportés-Stimulants + (Total)-kt-S3</v>
      </c>
      <c r="N2097">
        <f>MATCH(M2097,'[1]Données Agriculture'!$M:$M,FALSE)</f>
        <v>1480</v>
      </c>
      <c r="O2097" s="140"/>
    </row>
    <row r="2098" spans="1:26" ht="14.25" hidden="1">
      <c r="A2098" s="110" t="s">
        <v>440</v>
      </c>
      <c r="B2098" s="110" t="s">
        <v>439</v>
      </c>
      <c r="C2098" s="147" t="s">
        <v>332</v>
      </c>
      <c r="D2098" s="174" t="s">
        <v>180</v>
      </c>
      <c r="E2098" s="6" t="s">
        <v>515</v>
      </c>
      <c r="F2098" s="36">
        <v>3910.0026339999995</v>
      </c>
      <c r="G2098" s="36">
        <v>3909.9410056857405</v>
      </c>
      <c r="H2098" s="36">
        <v>3909.7726339999995</v>
      </c>
      <c r="I2098" s="36">
        <v>3909.5426339999995</v>
      </c>
      <c r="J2098" s="36">
        <v>3909.3126339999994</v>
      </c>
      <c r="K2098" s="36">
        <v>3909.1442623142589</v>
      </c>
      <c r="L2098" s="36">
        <v>3909.0826339999994</v>
      </c>
      <c r="M2098" s="138" t="str">
        <f t="shared" si="32"/>
        <v>Flux bruts export et import-Flux bruts exportés-Sucre-kt-S3</v>
      </c>
      <c r="N2098">
        <f>MATCH(M2098,'[1]Données Agriculture'!$M:$M,FALSE)</f>
        <v>1485</v>
      </c>
      <c r="O2098" s="140"/>
    </row>
    <row r="2099" spans="1:26" ht="14.25" hidden="1">
      <c r="A2099" s="110" t="s">
        <v>440</v>
      </c>
      <c r="B2099" s="110" t="s">
        <v>439</v>
      </c>
      <c r="C2099" s="147" t="s">
        <v>442</v>
      </c>
      <c r="D2099" s="174" t="s">
        <v>180</v>
      </c>
      <c r="E2099" s="6" t="s">
        <v>515</v>
      </c>
      <c r="F2099" s="36">
        <v>348.1</v>
      </c>
      <c r="G2099" s="36">
        <v>426.64232229483787</v>
      </c>
      <c r="H2099" s="36">
        <v>641.2239373487846</v>
      </c>
      <c r="I2099" s="36">
        <v>934.34787469756918</v>
      </c>
      <c r="J2099" s="36">
        <v>1227.471812046354</v>
      </c>
      <c r="K2099" s="36">
        <v>1442.0534271003012</v>
      </c>
      <c r="L2099" s="36">
        <v>1520.5957493951387</v>
      </c>
      <c r="M2099" s="138" t="str">
        <f t="shared" si="32"/>
        <v>Flux bruts export et import-Flux bruts exportés-Tomates-kt-S3</v>
      </c>
      <c r="N2099">
        <f>MATCH(M2099,'[1]Données Agriculture'!$M:$M,FALSE)</f>
        <v>1490</v>
      </c>
      <c r="O2099" s="140"/>
    </row>
    <row r="2100" spans="1:26" ht="14.25" hidden="1">
      <c r="A2100" s="110" t="s">
        <v>440</v>
      </c>
      <c r="B2100" s="110" t="s">
        <v>439</v>
      </c>
      <c r="C2100" s="147" t="s">
        <v>320</v>
      </c>
      <c r="D2100" s="174" t="s">
        <v>180</v>
      </c>
      <c r="E2100" s="6" t="s">
        <v>515</v>
      </c>
      <c r="F2100" s="36">
        <v>1140.6984499999999</v>
      </c>
      <c r="G2100" s="36">
        <v>1254.3584689054992</v>
      </c>
      <c r="H2100" s="36">
        <v>1564.8834153445628</v>
      </c>
      <c r="I2100" s="36">
        <v>1989.0683806891252</v>
      </c>
      <c r="J2100" s="36">
        <v>2413.2533460336881</v>
      </c>
      <c r="K2100" s="36">
        <v>2723.7782924727526</v>
      </c>
      <c r="L2100" s="36">
        <v>2837.4383113782515</v>
      </c>
      <c r="M2100" s="138" t="str">
        <f t="shared" si="32"/>
        <v>Flux bruts export et import-Flux bruts exportés-Tourteaux et son-kt-S3</v>
      </c>
      <c r="N2100">
        <f>MATCH(M2100,'[1]Données Agriculture'!$M:$M,FALSE)</f>
        <v>1495</v>
      </c>
      <c r="O2100" s="140"/>
    </row>
    <row r="2101" spans="1:26" ht="14.25" hidden="1">
      <c r="A2101" s="110" t="s">
        <v>440</v>
      </c>
      <c r="B2101" s="110" t="s">
        <v>439</v>
      </c>
      <c r="C2101" s="147" t="s">
        <v>322</v>
      </c>
      <c r="D2101" s="174" t="s">
        <v>180</v>
      </c>
      <c r="E2101" s="6" t="s">
        <v>515</v>
      </c>
      <c r="F2101" s="36">
        <v>1323.6000000000001</v>
      </c>
      <c r="G2101" s="36">
        <v>1342.292712263863</v>
      </c>
      <c r="H2101" s="36">
        <v>1393.3621519000023</v>
      </c>
      <c r="I2101" s="36">
        <v>1463.124303800005</v>
      </c>
      <c r="J2101" s="36">
        <v>1532.8864557000072</v>
      </c>
      <c r="K2101" s="36">
        <v>1583.9558953361468</v>
      </c>
      <c r="L2101" s="36">
        <v>1602.6486076000097</v>
      </c>
      <c r="M2101" s="138" t="str">
        <f t="shared" si="32"/>
        <v>Flux bruts export et import-Flux bruts exportés-Viande-kt-S3</v>
      </c>
      <c r="N2101">
        <f>MATCH(M2101,'[1]Données Agriculture'!$M:$M,FALSE)</f>
        <v>1500</v>
      </c>
      <c r="O2101" s="140"/>
      <c r="P2101" s="109"/>
      <c r="Q2101" s="109"/>
      <c r="R2101" s="109"/>
      <c r="S2101" s="109"/>
      <c r="T2101" s="109"/>
      <c r="U2101" s="109"/>
      <c r="V2101" s="109"/>
      <c r="W2101" s="109"/>
      <c r="X2101" s="109"/>
      <c r="Y2101" s="109"/>
      <c r="Z2101" s="109"/>
    </row>
    <row r="2102" spans="1:26" ht="14.25" hidden="1">
      <c r="A2102" s="110" t="s">
        <v>440</v>
      </c>
      <c r="B2102" s="110" t="s">
        <v>439</v>
      </c>
      <c r="C2102" s="147" t="s">
        <v>44</v>
      </c>
      <c r="D2102" s="174" t="s">
        <v>180</v>
      </c>
      <c r="E2102" s="6" t="s">
        <v>515</v>
      </c>
      <c r="F2102" s="36">
        <v>22.6</v>
      </c>
      <c r="G2102" s="36">
        <v>28.887408472018389</v>
      </c>
      <c r="H2102" s="36">
        <v>46.064927865511635</v>
      </c>
      <c r="I2102" s="36">
        <v>69.529855731023247</v>
      </c>
      <c r="J2102" s="36">
        <v>92.994783596534887</v>
      </c>
      <c r="K2102" s="36">
        <v>110.17230299002816</v>
      </c>
      <c r="L2102" s="36">
        <v>116.45971146204653</v>
      </c>
      <c r="M2102" s="138" t="str">
        <f t="shared" si="32"/>
        <v>Flux bruts export et import-Flux bruts exportés-Viande d'Ovins/Caprins-kt-S3</v>
      </c>
      <c r="N2102">
        <f>MATCH(M2102,'[1]Données Agriculture'!$M:$M,FALSE)</f>
        <v>1520</v>
      </c>
      <c r="O2102" s="140"/>
    </row>
    <row r="2103" spans="1:26" ht="14.25" hidden="1">
      <c r="A2103" s="110" t="s">
        <v>440</v>
      </c>
      <c r="B2103" s="110" t="s">
        <v>439</v>
      </c>
      <c r="C2103" s="147" t="s">
        <v>42</v>
      </c>
      <c r="D2103" s="174" t="s">
        <v>180</v>
      </c>
      <c r="E2103" s="6" t="s">
        <v>515</v>
      </c>
      <c r="F2103" s="36">
        <v>255.2</v>
      </c>
      <c r="G2103" s="36">
        <v>251.78096830457886</v>
      </c>
      <c r="H2103" s="36">
        <v>242.44</v>
      </c>
      <c r="I2103" s="36">
        <v>229.67999999999998</v>
      </c>
      <c r="J2103" s="36">
        <v>216.92</v>
      </c>
      <c r="K2103" s="36">
        <v>207.57903169542109</v>
      </c>
      <c r="L2103" s="36">
        <v>204.15999999999997</v>
      </c>
      <c r="M2103" s="138" t="str">
        <f t="shared" si="32"/>
        <v>Flux bruts export et import-Flux bruts exportés-Viande de Bovins-kt-S3</v>
      </c>
      <c r="N2103">
        <f>MATCH(M2103,'[1]Données Agriculture'!$M:$M,FALSE)</f>
        <v>1505</v>
      </c>
      <c r="O2103" s="140"/>
      <c r="P2103" s="109"/>
    </row>
    <row r="2104" spans="1:26" ht="14.25" hidden="1">
      <c r="A2104" s="110" t="s">
        <v>440</v>
      </c>
      <c r="B2104" s="110" t="s">
        <v>439</v>
      </c>
      <c r="C2104" s="147" t="s">
        <v>46</v>
      </c>
      <c r="D2104" s="174" t="s">
        <v>180</v>
      </c>
      <c r="E2104" s="6" t="s">
        <v>515</v>
      </c>
      <c r="F2104" s="36">
        <v>583.6</v>
      </c>
      <c r="G2104" s="36">
        <v>583.6</v>
      </c>
      <c r="H2104" s="36">
        <v>583.6</v>
      </c>
      <c r="I2104" s="36">
        <v>583.6</v>
      </c>
      <c r="J2104" s="36">
        <v>583.6</v>
      </c>
      <c r="K2104" s="36">
        <v>583.6</v>
      </c>
      <c r="L2104" s="36">
        <v>583.6</v>
      </c>
      <c r="M2104" s="138" t="str">
        <f t="shared" si="32"/>
        <v>Flux bruts export et import-Flux bruts exportés-Viande de Suides-kt-S3</v>
      </c>
      <c r="N2104">
        <f>MATCH(M2104,'[1]Données Agriculture'!$M:$M,FALSE)</f>
        <v>1510</v>
      </c>
      <c r="O2104" s="140"/>
    </row>
    <row r="2105" spans="1:26" ht="14.25" hidden="1">
      <c r="A2105" s="110" t="s">
        <v>440</v>
      </c>
      <c r="B2105" s="110" t="s">
        <v>439</v>
      </c>
      <c r="C2105" s="147" t="s">
        <v>48</v>
      </c>
      <c r="D2105" s="174" t="s">
        <v>180</v>
      </c>
      <c r="E2105" s="6" t="s">
        <v>515</v>
      </c>
      <c r="F2105" s="36">
        <v>433.2</v>
      </c>
      <c r="G2105" s="36">
        <v>441.37675555734842</v>
      </c>
      <c r="H2105" s="36">
        <v>463.71606718109547</v>
      </c>
      <c r="I2105" s="36">
        <v>494.23213436219089</v>
      </c>
      <c r="J2105" s="36">
        <v>524.74820154328631</v>
      </c>
      <c r="K2105" s="36">
        <v>547.08751316703342</v>
      </c>
      <c r="L2105" s="36">
        <v>555.26426872438185</v>
      </c>
      <c r="M2105" s="138" t="str">
        <f t="shared" si="32"/>
        <v>Flux bruts export et import-Flux bruts exportés-Viande de Volailles-kt-S3</v>
      </c>
      <c r="N2105">
        <f>MATCH(M2105,'[1]Données Agriculture'!$M:$M,FALSE)</f>
        <v>1515</v>
      </c>
      <c r="O2105" s="140"/>
      <c r="P2105" s="66"/>
    </row>
    <row r="2106" spans="1:26" ht="14.25" hidden="1">
      <c r="A2106" s="110" t="s">
        <v>440</v>
      </c>
      <c r="B2106" s="110" t="s">
        <v>439</v>
      </c>
      <c r="C2106" s="147" t="s">
        <v>451</v>
      </c>
      <c r="D2106" s="174" t="s">
        <v>180</v>
      </c>
      <c r="E2106" s="6" t="s">
        <v>515</v>
      </c>
      <c r="F2106" s="36">
        <v>1555.9</v>
      </c>
      <c r="G2106" s="36">
        <v>1555.9</v>
      </c>
      <c r="H2106" s="36">
        <v>1555.9</v>
      </c>
      <c r="I2106" s="36">
        <v>1555.9</v>
      </c>
      <c r="J2106" s="36">
        <v>1555.9</v>
      </c>
      <c r="K2106" s="36">
        <v>1555.9</v>
      </c>
      <c r="L2106" s="36">
        <v>1555.9</v>
      </c>
      <c r="M2106" s="138" t="str">
        <f t="shared" si="32"/>
        <v>Flux bruts export et import-Flux bruts exportés-Vin-kt-S3</v>
      </c>
      <c r="N2106">
        <f>MATCH(M2106,'[1]Données Agriculture'!$M:$M,FALSE)</f>
        <v>1525</v>
      </c>
      <c r="O2106" s="140"/>
    </row>
    <row r="2107" spans="1:26" ht="14.25" hidden="1">
      <c r="A2107" s="110" t="s">
        <v>440</v>
      </c>
      <c r="B2107" s="110" t="s">
        <v>454</v>
      </c>
      <c r="C2107" s="147" t="s">
        <v>447</v>
      </c>
      <c r="D2107" s="174" t="s">
        <v>180</v>
      </c>
      <c r="E2107" s="6" t="s">
        <v>515</v>
      </c>
      <c r="F2107" s="36">
        <v>699.88727916580854</v>
      </c>
      <c r="G2107" s="36">
        <v>704.38179333061771</v>
      </c>
      <c r="H2107" s="36">
        <v>707.0838616362422</v>
      </c>
      <c r="I2107" s="36">
        <v>709.99899104345172</v>
      </c>
      <c r="J2107" s="36">
        <v>714.93395595570462</v>
      </c>
      <c r="K2107" s="36">
        <v>720.31539611404355</v>
      </c>
      <c r="L2107" s="36">
        <v>722.39999999999986</v>
      </c>
      <c r="M2107" s="138" t="str">
        <f t="shared" si="32"/>
        <v>Flux bruts export et import-Flux bruts importés-Ananas-kt-S3</v>
      </c>
      <c r="N2107">
        <f>MATCH(M2107,'[1]Données Agriculture'!$M:$M,FALSE)</f>
        <v>1530</v>
      </c>
      <c r="O2107" s="140"/>
    </row>
    <row r="2108" spans="1:26" ht="14.25" hidden="1">
      <c r="A2108" s="110" t="s">
        <v>440</v>
      </c>
      <c r="B2108" s="110" t="s">
        <v>454</v>
      </c>
      <c r="C2108" s="147" t="s">
        <v>445</v>
      </c>
      <c r="D2108" s="174" t="s">
        <v>180</v>
      </c>
      <c r="E2108" s="6" t="s">
        <v>515</v>
      </c>
      <c r="F2108" s="36">
        <v>869.23852061097409</v>
      </c>
      <c r="G2108" s="36">
        <v>887.02211419893251</v>
      </c>
      <c r="H2108" s="36">
        <v>924.89163661655596</v>
      </c>
      <c r="I2108" s="36">
        <v>971.64867419703398</v>
      </c>
      <c r="J2108" s="36">
        <v>1014.4639227186861</v>
      </c>
      <c r="K2108" s="36">
        <v>1042.8277574639749</v>
      </c>
      <c r="L2108" s="36">
        <v>1050.7646878648338</v>
      </c>
      <c r="M2108" s="138" t="str">
        <f t="shared" si="32"/>
        <v>Flux bruts export et import-Flux bruts importés-Banane-kt-S3</v>
      </c>
      <c r="N2108">
        <f>MATCH(M2108,'[1]Données Agriculture'!$M:$M,FALSE)</f>
        <v>1535</v>
      </c>
      <c r="O2108" s="140"/>
      <c r="P2108" s="109"/>
      <c r="Q2108" s="109"/>
      <c r="R2108" s="109"/>
      <c r="S2108" s="109"/>
      <c r="T2108" s="109"/>
      <c r="U2108" s="109"/>
      <c r="V2108" s="109"/>
      <c r="W2108" s="109"/>
      <c r="X2108" s="109"/>
      <c r="Y2108" s="109"/>
      <c r="Z2108" s="109"/>
    </row>
    <row r="2109" spans="1:26" ht="14.25" hidden="1">
      <c r="A2109" s="110" t="s">
        <v>440</v>
      </c>
      <c r="B2109" s="110" t="s">
        <v>454</v>
      </c>
      <c r="C2109" s="147" t="s">
        <v>452</v>
      </c>
      <c r="D2109" s="174" t="s">
        <v>180</v>
      </c>
      <c r="E2109" s="6" t="s">
        <v>515</v>
      </c>
      <c r="F2109" s="36">
        <v>912.00324649475351</v>
      </c>
      <c r="G2109" s="36">
        <v>915.26222552130469</v>
      </c>
      <c r="H2109" s="36">
        <v>918.16747394282356</v>
      </c>
      <c r="I2109" s="36">
        <v>920.73978193826144</v>
      </c>
      <c r="J2109" s="36">
        <v>923.2502177394714</v>
      </c>
      <c r="K2109" s="36">
        <v>925.18006160427956</v>
      </c>
      <c r="L2109" s="36">
        <v>925.5</v>
      </c>
      <c r="M2109" s="138" t="str">
        <f t="shared" si="32"/>
        <v>Flux bruts export et import-Flux bruts importés-Bière-kt-S3</v>
      </c>
      <c r="N2109">
        <f>MATCH(M2109,'[1]Données Agriculture'!$M:$M,FALSE)</f>
        <v>1540</v>
      </c>
      <c r="O2109" s="140"/>
    </row>
    <row r="2110" spans="1:26" ht="14.25" hidden="1">
      <c r="A2110" s="110" t="s">
        <v>440</v>
      </c>
      <c r="B2110" s="110" t="s">
        <v>454</v>
      </c>
      <c r="C2110" s="147" t="s">
        <v>311</v>
      </c>
      <c r="D2110" s="174" t="s">
        <v>180</v>
      </c>
      <c r="E2110" s="6" t="s">
        <v>515</v>
      </c>
      <c r="F2110" s="36">
        <v>3790.2625866405651</v>
      </c>
      <c r="G2110" s="36">
        <v>3974.2140305416724</v>
      </c>
      <c r="H2110" s="36">
        <v>4052.7530985364319</v>
      </c>
      <c r="I2110" s="36">
        <v>4001.1064829175375</v>
      </c>
      <c r="J2110" s="36">
        <v>3853.6679761132618</v>
      </c>
      <c r="K2110" s="36">
        <v>3694.6238006568892</v>
      </c>
      <c r="L2110" s="36">
        <v>3622.7021271289832</v>
      </c>
      <c r="M2110" s="138" t="str">
        <f t="shared" si="32"/>
        <v>Flux bruts export et import-Flux bruts importés-Blé-kt-S3</v>
      </c>
      <c r="N2110">
        <f>MATCH(M2110,'[1]Données Agriculture'!$M:$M,FALSE)</f>
        <v>1545</v>
      </c>
      <c r="O2110" s="140"/>
      <c r="P2110" s="66"/>
      <c r="Q2110" s="66"/>
      <c r="R2110" s="66"/>
      <c r="S2110" s="66"/>
      <c r="T2110" s="66"/>
      <c r="U2110" s="66"/>
      <c r="V2110" s="66"/>
      <c r="W2110" s="66"/>
      <c r="X2110" s="66"/>
      <c r="Y2110" s="66"/>
      <c r="Z2110" s="66"/>
    </row>
    <row r="2111" spans="1:26" ht="14.25" hidden="1">
      <c r="A2111" s="110" t="s">
        <v>440</v>
      </c>
      <c r="B2111" s="110" t="s">
        <v>454</v>
      </c>
      <c r="C2111" s="147" t="s">
        <v>321</v>
      </c>
      <c r="D2111" s="174" t="s">
        <v>180</v>
      </c>
      <c r="E2111" s="6" t="s">
        <v>515</v>
      </c>
      <c r="F2111" s="36">
        <v>2071.7659523451575</v>
      </c>
      <c r="G2111" s="36">
        <v>2216.194606582817</v>
      </c>
      <c r="H2111" s="36">
        <v>2525.8163429923052</v>
      </c>
      <c r="I2111" s="36">
        <v>2885.5157491882446</v>
      </c>
      <c r="J2111" s="36">
        <v>3190.6564147852291</v>
      </c>
      <c r="K2111" s="36">
        <v>3381.774489398158</v>
      </c>
      <c r="L2111" s="36">
        <v>3439.4149173193896</v>
      </c>
      <c r="M2111" s="138" t="str">
        <f t="shared" si="32"/>
        <v>Flux bruts export et import-Flux bruts importés-Boissons Alcooliques-kt-S3</v>
      </c>
      <c r="N2111">
        <f>MATCH(M2111,'[1]Données Agriculture'!$M:$M,FALSE)</f>
        <v>1550</v>
      </c>
      <c r="O2111" s="140"/>
    </row>
    <row r="2112" spans="1:26" ht="14.25" hidden="1">
      <c r="A2112" s="110" t="s">
        <v>440</v>
      </c>
      <c r="B2112" s="110" t="s">
        <v>454</v>
      </c>
      <c r="C2112" s="147" t="s">
        <v>449</v>
      </c>
      <c r="D2112" s="174" t="s">
        <v>180</v>
      </c>
      <c r="E2112" s="6" t="s">
        <v>515</v>
      </c>
      <c r="F2112" s="36">
        <v>497.75714916141033</v>
      </c>
      <c r="G2112" s="36">
        <v>500.4571229058414</v>
      </c>
      <c r="H2112" s="36">
        <v>502.36056746396213</v>
      </c>
      <c r="I2112" s="36">
        <v>504.10997515078645</v>
      </c>
      <c r="J2112" s="36">
        <v>506.48705975210828</v>
      </c>
      <c r="K2112" s="36">
        <v>508.89998483269409</v>
      </c>
      <c r="L2112" s="36">
        <v>509.79999999999995</v>
      </c>
      <c r="M2112" s="138" t="str">
        <f t="shared" si="32"/>
        <v>Flux bruts export et import-Flux bruts importés-Café-kt-S3</v>
      </c>
      <c r="N2112">
        <f>MATCH(M2112,'[1]Données Agriculture'!$M:$M,FALSE)</f>
        <v>1555</v>
      </c>
      <c r="O2112" s="140"/>
      <c r="P2112" s="66"/>
    </row>
    <row r="2113" spans="1:26" ht="14.25" hidden="1">
      <c r="A2113" s="110" t="s">
        <v>440</v>
      </c>
      <c r="B2113" s="110" t="s">
        <v>454</v>
      </c>
      <c r="C2113" s="147" t="s">
        <v>310</v>
      </c>
      <c r="D2113" s="174" t="s">
        <v>180</v>
      </c>
      <c r="E2113" s="6" t="s">
        <v>515</v>
      </c>
      <c r="F2113" s="36">
        <v>5683.8999971163412</v>
      </c>
      <c r="G2113" s="36">
        <v>6266.3258703601259</v>
      </c>
      <c r="H2113" s="36">
        <v>6885.6762280218691</v>
      </c>
      <c r="I2113" s="36">
        <v>7418.167073120987</v>
      </c>
      <c r="J2113" s="36">
        <v>7799.8801255857779</v>
      </c>
      <c r="K2113" s="36">
        <v>8013.1133801596716</v>
      </c>
      <c r="L2113" s="36">
        <v>8082.0705333599399</v>
      </c>
      <c r="M2113" s="138" t="str">
        <f t="shared" si="32"/>
        <v>Flux bruts export et import-Flux bruts importés-Cèrèales - Excl Bière-kt-S3</v>
      </c>
      <c r="N2113">
        <f>MATCH(M2113,'[1]Données Agriculture'!$M:$M,FALSE)</f>
        <v>1560</v>
      </c>
      <c r="O2113" s="140"/>
    </row>
    <row r="2114" spans="1:26" ht="14.25" hidden="1">
      <c r="A2114" s="110" t="s">
        <v>440</v>
      </c>
      <c r="B2114" s="110" t="s">
        <v>454</v>
      </c>
      <c r="C2114" s="147" t="s">
        <v>450</v>
      </c>
      <c r="D2114" s="174" t="s">
        <v>180</v>
      </c>
      <c r="E2114" s="6" t="s">
        <v>515</v>
      </c>
      <c r="F2114" s="36">
        <v>609.64853753988291</v>
      </c>
      <c r="G2114" s="36">
        <v>611.70892441686033</v>
      </c>
      <c r="H2114" s="36">
        <v>612.90933753531419</v>
      </c>
      <c r="I2114" s="36">
        <v>614.13427460763887</v>
      </c>
      <c r="J2114" s="36">
        <v>616.30924530558514</v>
      </c>
      <c r="K2114" s="36">
        <v>618.82633349066884</v>
      </c>
      <c r="L2114" s="36">
        <v>620</v>
      </c>
      <c r="M2114" s="138" t="str">
        <f t="shared" ref="M2114:M2177" si="33">A2114&amp;"-"&amp;B2114&amp;"-"&amp;C2114&amp;"-"&amp;D2114&amp;"-"&amp;E2114</f>
        <v>Flux bruts export et import-Flux bruts importés-Feve de Cacao-kt-S3</v>
      </c>
      <c r="N2114">
        <f>MATCH(M2114,'[1]Données Agriculture'!$M:$M,FALSE)</f>
        <v>1565</v>
      </c>
      <c r="O2114" s="140"/>
      <c r="P2114" s="66"/>
    </row>
    <row r="2115" spans="1:26" ht="14.25" hidden="1">
      <c r="A2115" s="110" t="s">
        <v>440</v>
      </c>
      <c r="B2115" s="110" t="s">
        <v>454</v>
      </c>
      <c r="C2115" s="147" t="s">
        <v>441</v>
      </c>
      <c r="D2115" s="174" t="s">
        <v>180</v>
      </c>
      <c r="E2115" s="6" t="s">
        <v>515</v>
      </c>
      <c r="F2115" s="36">
        <v>553.70932496894977</v>
      </c>
      <c r="G2115" s="36">
        <v>558.71989529281268</v>
      </c>
      <c r="H2115" s="36">
        <v>563.93811990855261</v>
      </c>
      <c r="I2115" s="36">
        <v>568.19606494853031</v>
      </c>
      <c r="J2115" s="36">
        <v>571.06778444591532</v>
      </c>
      <c r="K2115" s="36">
        <v>572.31618915280671</v>
      </c>
      <c r="L2115" s="36">
        <v>571.79999999999995</v>
      </c>
      <c r="M2115" s="138" t="str">
        <f t="shared" si="33"/>
        <v>Flux bruts export et import-Flux bruts importés-Fruit Coque + (Total)-kt-S3</v>
      </c>
      <c r="N2115">
        <f>MATCH(M2115,'[1]Données Agriculture'!$M:$M,FALSE)</f>
        <v>1570</v>
      </c>
      <c r="O2115" s="140"/>
    </row>
    <row r="2116" spans="1:26" ht="14.25" hidden="1">
      <c r="A2116" s="110" t="s">
        <v>440</v>
      </c>
      <c r="B2116" s="110" t="s">
        <v>454</v>
      </c>
      <c r="C2116" s="147" t="s">
        <v>34</v>
      </c>
      <c r="D2116" s="174" t="s">
        <v>180</v>
      </c>
      <c r="E2116" s="6" t="s">
        <v>515</v>
      </c>
      <c r="F2116" s="36">
        <v>7506.7797909978208</v>
      </c>
      <c r="G2116" s="36">
        <v>7541.716279257038</v>
      </c>
      <c r="H2116" s="36">
        <v>7528.5953017243446</v>
      </c>
      <c r="I2116" s="36">
        <v>7490.3913476949701</v>
      </c>
      <c r="J2116" s="36">
        <v>7456.7162198416154</v>
      </c>
      <c r="K2116" s="36">
        <v>7436.5558312342873</v>
      </c>
      <c r="L2116" s="36">
        <v>7421.1654605897502</v>
      </c>
      <c r="M2116" s="138" t="str">
        <f t="shared" si="33"/>
        <v>Flux bruts export et import-Flux bruts importés-Fruits-kt-S3</v>
      </c>
      <c r="N2116">
        <f>MATCH(M2116,'[1]Données Agriculture'!$M:$M,FALSE)</f>
        <v>1575</v>
      </c>
      <c r="O2116" s="140"/>
    </row>
    <row r="2117" spans="1:26" ht="14.25" hidden="1">
      <c r="A2117" s="110" t="s">
        <v>440</v>
      </c>
      <c r="B2117" s="110" t="s">
        <v>454</v>
      </c>
      <c r="C2117" s="147" t="s">
        <v>318</v>
      </c>
      <c r="D2117" s="174" t="s">
        <v>180</v>
      </c>
      <c r="E2117" s="6" t="s">
        <v>515</v>
      </c>
      <c r="F2117" s="36">
        <v>1441.8445873882986</v>
      </c>
      <c r="G2117" s="36">
        <v>1442.6190926017505</v>
      </c>
      <c r="H2117" s="36">
        <v>1442.4427902232921</v>
      </c>
      <c r="I2117" s="36">
        <v>1441.6640614979506</v>
      </c>
      <c r="J2117" s="36">
        <v>1440.7459342541606</v>
      </c>
      <c r="K2117" s="36">
        <v>1440.0418209255843</v>
      </c>
      <c r="L2117" s="36">
        <v>1439.8</v>
      </c>
      <c r="M2117" s="138" t="str">
        <f t="shared" si="33"/>
        <v>Flux bruts export et import-Flux bruts importés-Graines Colza/Moutarde-kt-S3</v>
      </c>
      <c r="N2117">
        <f>MATCH(M2117,'[1]Données Agriculture'!$M:$M,FALSE)</f>
        <v>1580</v>
      </c>
      <c r="O2117" s="140"/>
      <c r="P2117" s="66"/>
      <c r="Q2117" s="66"/>
      <c r="R2117" s="66"/>
      <c r="S2117" s="66"/>
      <c r="T2117" s="66"/>
      <c r="U2117" s="66"/>
      <c r="V2117" s="66"/>
      <c r="W2117" s="66"/>
      <c r="X2117" s="66"/>
      <c r="Y2117" s="66"/>
      <c r="Z2117" s="66"/>
    </row>
    <row r="2118" spans="1:26" ht="14.25" hidden="1">
      <c r="A2118" s="110" t="s">
        <v>440</v>
      </c>
      <c r="B2118" s="110" t="s">
        <v>454</v>
      </c>
      <c r="C2118" s="147" t="s">
        <v>317</v>
      </c>
      <c r="D2118" s="174" t="s">
        <v>180</v>
      </c>
      <c r="E2118" s="6" t="s">
        <v>515</v>
      </c>
      <c r="F2118" s="36">
        <v>258.87290211836626</v>
      </c>
      <c r="G2118" s="36">
        <v>265.09242821444514</v>
      </c>
      <c r="H2118" s="36">
        <v>275.73994355429863</v>
      </c>
      <c r="I2118" s="36">
        <v>288.27402115108725</v>
      </c>
      <c r="J2118" s="36">
        <v>299.78912755147121</v>
      </c>
      <c r="K2118" s="36">
        <v>307.75639515535931</v>
      </c>
      <c r="L2118" s="36">
        <v>310.7088020706733</v>
      </c>
      <c r="M2118" s="138" t="str">
        <f t="shared" si="33"/>
        <v>Flux bruts export et import-Flux bruts importés-Graines de Tournesol-kt-S3</v>
      </c>
      <c r="N2118">
        <f>MATCH(M2118,'[1]Données Agriculture'!$M:$M,FALSE)</f>
        <v>1585</v>
      </c>
      <c r="O2118" s="140"/>
    </row>
    <row r="2119" spans="1:26" ht="14.25" hidden="1">
      <c r="A2119" s="110" t="s">
        <v>440</v>
      </c>
      <c r="B2119" s="110" t="s">
        <v>454</v>
      </c>
      <c r="C2119" s="147" t="s">
        <v>453</v>
      </c>
      <c r="D2119" s="174" t="s">
        <v>180</v>
      </c>
      <c r="E2119" s="6" t="s">
        <v>515</v>
      </c>
      <c r="F2119" s="36">
        <v>633.99866611187178</v>
      </c>
      <c r="G2119" s="36">
        <v>631.7155749223524</v>
      </c>
      <c r="H2119" s="36">
        <v>614.37922559435356</v>
      </c>
      <c r="I2119" s="36">
        <v>586.7753109525396</v>
      </c>
      <c r="J2119" s="36">
        <v>557.91574795912231</v>
      </c>
      <c r="K2119" s="36">
        <v>535.73687112475136</v>
      </c>
      <c r="L2119" s="36">
        <v>524.55053176569379</v>
      </c>
      <c r="M2119" s="138" t="str">
        <f t="shared" si="33"/>
        <v>Flux bruts export et import-Flux bruts importés-Graisses Animales-kt-S3</v>
      </c>
      <c r="N2119">
        <f>MATCH(M2119,'[1]Données Agriculture'!$M:$M,FALSE)</f>
        <v>1590</v>
      </c>
      <c r="O2119" s="140"/>
      <c r="P2119" s="66"/>
      <c r="Q2119" s="66"/>
      <c r="R2119" s="66"/>
      <c r="S2119" s="66"/>
      <c r="T2119" s="66"/>
      <c r="U2119" s="66"/>
      <c r="V2119" s="66"/>
      <c r="W2119" s="66"/>
      <c r="X2119" s="66"/>
      <c r="Y2119" s="66"/>
      <c r="Z2119" s="66"/>
    </row>
    <row r="2120" spans="1:26" ht="14.25" hidden="1">
      <c r="A2120" s="110" t="s">
        <v>440</v>
      </c>
      <c r="B2120" s="110" t="s">
        <v>454</v>
      </c>
      <c r="C2120" s="147" t="s">
        <v>319</v>
      </c>
      <c r="D2120" s="174" t="s">
        <v>180</v>
      </c>
      <c r="E2120" s="6" t="s">
        <v>515</v>
      </c>
      <c r="F2120" s="36">
        <v>1466.2176157951662</v>
      </c>
      <c r="G2120" s="36">
        <v>1541.7777125965245</v>
      </c>
      <c r="H2120" s="36">
        <v>1732.4491821509744</v>
      </c>
      <c r="I2120" s="36">
        <v>1983.6487158304462</v>
      </c>
      <c r="J2120" s="36">
        <v>2226.5041776453018</v>
      </c>
      <c r="K2120" s="36">
        <v>2398.0496667174348</v>
      </c>
      <c r="L2120" s="36">
        <v>2456.2761227672813</v>
      </c>
      <c r="M2120" s="138" t="str">
        <f t="shared" si="33"/>
        <v>Flux bruts export et import-Flux bruts importés-Huiles-kt-S3</v>
      </c>
      <c r="N2120">
        <f>MATCH(M2120,'[1]Données Agriculture'!$M:$M,FALSE)</f>
        <v>1595</v>
      </c>
      <c r="O2120" s="140"/>
    </row>
    <row r="2121" spans="1:26" ht="14.25" hidden="1">
      <c r="A2121" s="110" t="s">
        <v>440</v>
      </c>
      <c r="B2121" s="110" t="s">
        <v>454</v>
      </c>
      <c r="C2121" s="147" t="s">
        <v>324</v>
      </c>
      <c r="D2121" s="174" t="s">
        <v>180</v>
      </c>
      <c r="E2121" s="6" t="s">
        <v>515</v>
      </c>
      <c r="F2121" s="36">
        <v>7060.9148209659597</v>
      </c>
      <c r="G2121" s="36">
        <v>7141.7584717140398</v>
      </c>
      <c r="H2121" s="36">
        <v>7300.6154227619245</v>
      </c>
      <c r="I2121" s="36">
        <v>7477.2079265869888</v>
      </c>
      <c r="J2121" s="36">
        <v>7617.8355965024693</v>
      </c>
      <c r="K2121" s="36">
        <v>7670.9408663929298</v>
      </c>
      <c r="L2121" s="36">
        <v>7596.940296226936</v>
      </c>
      <c r="M2121" s="138" t="str">
        <f t="shared" si="33"/>
        <v>Flux bruts export et import-Flux bruts importés-Lait - Excl Beurre-kt-S3</v>
      </c>
      <c r="N2121">
        <f>MATCH(M2121,'[1]Données Agriculture'!$M:$M,FALSE)</f>
        <v>1600</v>
      </c>
      <c r="O2121" s="140"/>
      <c r="P2121" s="109"/>
    </row>
    <row r="2122" spans="1:26" ht="14.25" hidden="1">
      <c r="A2122" s="110" t="s">
        <v>440</v>
      </c>
      <c r="B2122" s="110" t="s">
        <v>454</v>
      </c>
      <c r="C2122" s="147" t="s">
        <v>33</v>
      </c>
      <c r="D2122" s="174" t="s">
        <v>180</v>
      </c>
      <c r="E2122" s="6" t="s">
        <v>515</v>
      </c>
      <c r="F2122" s="36">
        <v>5508.2483218490552</v>
      </c>
      <c r="G2122" s="36">
        <v>5499.9995009588783</v>
      </c>
      <c r="H2122" s="36">
        <v>5351.4712755353221</v>
      </c>
      <c r="I2122" s="36">
        <v>5113.4752192541491</v>
      </c>
      <c r="J2122" s="36">
        <v>4864.4299074956725</v>
      </c>
      <c r="K2122" s="36">
        <v>4675.3324236629069</v>
      </c>
      <c r="L2122" s="36">
        <v>4592.1154361958233</v>
      </c>
      <c r="M2122" s="138" t="str">
        <f t="shared" si="33"/>
        <v>Flux bruts export et import-Flux bruts importés-Légumes-kt-S3</v>
      </c>
      <c r="N2122">
        <f>MATCH(M2122,'[1]Données Agriculture'!$M:$M,FALSE)</f>
        <v>1605</v>
      </c>
      <c r="O2122" s="140"/>
    </row>
    <row r="2123" spans="1:26" ht="14.25" hidden="1">
      <c r="A2123" s="110" t="s">
        <v>440</v>
      </c>
      <c r="B2123" s="110" t="s">
        <v>454</v>
      </c>
      <c r="C2123" s="147" t="s">
        <v>30</v>
      </c>
      <c r="D2123" s="174" t="s">
        <v>180</v>
      </c>
      <c r="E2123" s="6" t="s">
        <v>515</v>
      </c>
      <c r="F2123" s="36">
        <v>190.27793022603421</v>
      </c>
      <c r="G2123" s="36">
        <v>280.50127982955246</v>
      </c>
      <c r="H2123" s="36">
        <v>498.55153562615391</v>
      </c>
      <c r="I2123" s="36">
        <v>780.91871611812212</v>
      </c>
      <c r="J2123" s="36">
        <v>1048.6053450641862</v>
      </c>
      <c r="K2123" s="36">
        <v>1234.7703151631306</v>
      </c>
      <c r="L2123" s="36">
        <v>1300.8332187838046</v>
      </c>
      <c r="M2123" s="138" t="str">
        <f t="shared" si="33"/>
        <v>Flux bruts export et import-Flux bruts importés-Légumineuses-kt-S3</v>
      </c>
      <c r="N2123">
        <f>MATCH(M2123,'[1]Données Agriculture'!$M:$M,FALSE)</f>
        <v>1610</v>
      </c>
      <c r="O2123" s="140"/>
    </row>
    <row r="2124" spans="1:26" ht="14.25" hidden="1">
      <c r="A2124" s="110" t="s">
        <v>440</v>
      </c>
      <c r="B2124" s="110" t="s">
        <v>454</v>
      </c>
      <c r="C2124" s="147" t="s">
        <v>313</v>
      </c>
      <c r="D2124" s="174" t="s">
        <v>180</v>
      </c>
      <c r="E2124" s="6" t="s">
        <v>515</v>
      </c>
      <c r="F2124" s="36">
        <v>846.47758518495448</v>
      </c>
      <c r="G2124" s="36">
        <v>948.87389178625199</v>
      </c>
      <c r="H2124" s="36">
        <v>941.47319304506254</v>
      </c>
      <c r="I2124" s="36">
        <v>871.85968676450284</v>
      </c>
      <c r="J2124" s="36">
        <v>804.88983356676636</v>
      </c>
      <c r="K2124" s="36">
        <v>770.18824364959801</v>
      </c>
      <c r="L2124" s="36">
        <v>763.60000000000036</v>
      </c>
      <c r="M2124" s="138" t="str">
        <f t="shared" si="33"/>
        <v>Flux bruts export et import-Flux bruts importés-Maïs-kt-S3</v>
      </c>
      <c r="N2124">
        <f>MATCH(M2124,'[1]Données Agriculture'!$M:$M,FALSE)</f>
        <v>1615</v>
      </c>
      <c r="O2124" s="140"/>
    </row>
    <row r="2125" spans="1:26" ht="14.25" hidden="1">
      <c r="A2125" s="110" t="s">
        <v>440</v>
      </c>
      <c r="B2125" s="110" t="s">
        <v>454</v>
      </c>
      <c r="C2125" s="147" t="s">
        <v>38</v>
      </c>
      <c r="D2125" s="174" t="s">
        <v>180</v>
      </c>
      <c r="E2125" s="6" t="s">
        <v>515</v>
      </c>
      <c r="F2125" s="36">
        <v>-82.726497797104415</v>
      </c>
      <c r="G2125" s="36">
        <v>-65.914648439982798</v>
      </c>
      <c r="H2125" s="36">
        <v>-31.97563582816926</v>
      </c>
      <c r="I2125" s="36">
        <v>12.686582934756416</v>
      </c>
      <c r="J2125" s="36">
        <v>58.106035730757981</v>
      </c>
      <c r="K2125" s="36">
        <v>91.567992829575473</v>
      </c>
      <c r="L2125" s="36">
        <v>102.07999999999998</v>
      </c>
      <c r="M2125" s="138" t="str">
        <f t="shared" si="33"/>
        <v>Flux bruts export et import-Flux bruts importés-Œufs-kt-S3</v>
      </c>
      <c r="N2125">
        <f>MATCH(M2125,'[1]Données Agriculture'!$M:$M,FALSE)</f>
        <v>1620</v>
      </c>
      <c r="O2125" s="140"/>
    </row>
    <row r="2126" spans="1:26" ht="14.25" hidden="1">
      <c r="A2126" s="110" t="s">
        <v>440</v>
      </c>
      <c r="B2126" s="110" t="s">
        <v>454</v>
      </c>
      <c r="C2126" s="147" t="s">
        <v>443</v>
      </c>
      <c r="D2126" s="174" t="s">
        <v>180</v>
      </c>
      <c r="E2126" s="6" t="s">
        <v>515</v>
      </c>
      <c r="F2126" s="36">
        <v>680.4447612008878</v>
      </c>
      <c r="G2126" s="36">
        <v>696.48935403700602</v>
      </c>
      <c r="H2126" s="36">
        <v>728.59111443539041</v>
      </c>
      <c r="I2126" s="36">
        <v>767.09252259192385</v>
      </c>
      <c r="J2126" s="36">
        <v>801.42192462897185</v>
      </c>
      <c r="K2126" s="36">
        <v>823.40598032147477</v>
      </c>
      <c r="L2126" s="36">
        <v>828.83543619582326</v>
      </c>
      <c r="M2126" s="138" t="str">
        <f t="shared" si="33"/>
        <v>Flux bruts export et import-Flux bruts importés-Oignons-kt-S3</v>
      </c>
      <c r="N2126">
        <f>MATCH(M2126,'[1]Données Agriculture'!$M:$M,FALSE)</f>
        <v>1625</v>
      </c>
      <c r="O2126" s="140"/>
      <c r="P2126" s="109"/>
      <c r="Q2126" s="109"/>
      <c r="R2126" s="109"/>
      <c r="S2126" s="109"/>
      <c r="T2126" s="109"/>
      <c r="U2126" s="109"/>
      <c r="V2126" s="109"/>
      <c r="W2126" s="109"/>
      <c r="X2126" s="109"/>
      <c r="Y2126" s="109"/>
      <c r="Z2126" s="109"/>
    </row>
    <row r="2127" spans="1:26" ht="14.25" hidden="1">
      <c r="A2127" s="110" t="s">
        <v>440</v>
      </c>
      <c r="B2127" s="110" t="s">
        <v>454</v>
      </c>
      <c r="C2127" s="147" t="s">
        <v>444</v>
      </c>
      <c r="D2127" s="174" t="s">
        <v>180</v>
      </c>
      <c r="E2127" s="6" t="s">
        <v>515</v>
      </c>
      <c r="F2127" s="36">
        <v>2290.7838897748356</v>
      </c>
      <c r="G2127" s="36">
        <v>2305.4227542588756</v>
      </c>
      <c r="H2127" s="36">
        <v>2312.378941156092</v>
      </c>
      <c r="I2127" s="36">
        <v>2314.2969180988057</v>
      </c>
      <c r="J2127" s="36">
        <v>2315.7691128514771</v>
      </c>
      <c r="K2127" s="36">
        <v>2317.0215957110154</v>
      </c>
      <c r="L2127" s="36">
        <v>2314.8000000000002</v>
      </c>
      <c r="M2127" s="138" t="str">
        <f t="shared" si="33"/>
        <v>Flux bruts export et import-Flux bruts importés-Oranges, Mandarines-kt-S3</v>
      </c>
      <c r="N2127">
        <f>MATCH(M2127,'[1]Données Agriculture'!$M:$M,FALSE)</f>
        <v>1630</v>
      </c>
      <c r="O2127" s="140"/>
    </row>
    <row r="2128" spans="1:26" ht="14.25" hidden="1">
      <c r="A2128" s="110" t="s">
        <v>440</v>
      </c>
      <c r="B2128" s="110" t="s">
        <v>454</v>
      </c>
      <c r="C2128" s="147" t="s">
        <v>312</v>
      </c>
      <c r="D2128" s="174" t="s">
        <v>180</v>
      </c>
      <c r="E2128" s="6" t="s">
        <v>515</v>
      </c>
      <c r="F2128" s="36">
        <v>217.16433041664004</v>
      </c>
      <c r="G2128" s="36">
        <v>419.11629431852634</v>
      </c>
      <c r="H2128" s="36">
        <v>839.94146632211141</v>
      </c>
      <c r="I2128" s="36">
        <v>1363.6313978359558</v>
      </c>
      <c r="J2128" s="36">
        <v>1854.151364385114</v>
      </c>
      <c r="K2128" s="36">
        <v>2195.8257627841722</v>
      </c>
      <c r="L2128" s="36">
        <v>2319.7629046186912</v>
      </c>
      <c r="M2128" s="138" t="str">
        <f t="shared" si="33"/>
        <v>Flux bruts export et import-Flux bruts importés-Orge-kt-S3</v>
      </c>
      <c r="N2128">
        <f>MATCH(M2128,'[1]Données Agriculture'!$M:$M,FALSE)</f>
        <v>1635</v>
      </c>
      <c r="O2128" s="140"/>
      <c r="P2128" s="109"/>
    </row>
    <row r="2129" spans="1:26" ht="14.25" hidden="1">
      <c r="A2129" s="110" t="s">
        <v>440</v>
      </c>
      <c r="B2129" s="110" t="s">
        <v>454</v>
      </c>
      <c r="C2129" s="147" t="s">
        <v>315</v>
      </c>
      <c r="D2129" s="174" t="s">
        <v>180</v>
      </c>
      <c r="E2129" s="6" t="s">
        <v>515</v>
      </c>
      <c r="F2129" s="36">
        <v>3061.6418561001669</v>
      </c>
      <c r="G2129" s="36">
        <v>3085.2284392550691</v>
      </c>
      <c r="H2129" s="36">
        <v>3126.8725035286284</v>
      </c>
      <c r="I2129" s="36">
        <v>3184.8037467324443</v>
      </c>
      <c r="J2129" s="36">
        <v>3249.0625779373772</v>
      </c>
      <c r="K2129" s="36">
        <v>3300.122607574202</v>
      </c>
      <c r="L2129" s="36">
        <v>3318.6802400272672</v>
      </c>
      <c r="M2129" s="138" t="str">
        <f t="shared" si="33"/>
        <v>Flux bruts export et import-Flux bruts importés-Plant Oleiferes + (Total)-kt-S3</v>
      </c>
      <c r="N2129">
        <f>MATCH(M2129,'[1]Données Agriculture'!$M:$M,FALSE)</f>
        <v>1640</v>
      </c>
      <c r="O2129" s="140"/>
    </row>
    <row r="2130" spans="1:26" ht="14.25" hidden="1">
      <c r="A2130" s="110" t="s">
        <v>440</v>
      </c>
      <c r="B2130" s="110" t="s">
        <v>454</v>
      </c>
      <c r="C2130" s="147" t="s">
        <v>325</v>
      </c>
      <c r="D2130" s="174" t="s">
        <v>180</v>
      </c>
      <c r="E2130" s="6" t="s">
        <v>515</v>
      </c>
      <c r="F2130" s="36">
        <v>2616.5813045343884</v>
      </c>
      <c r="G2130" s="36">
        <v>2631.6238893958389</v>
      </c>
      <c r="H2130" s="36">
        <v>2636.4205250543991</v>
      </c>
      <c r="I2130" s="36">
        <v>2631.6703877193077</v>
      </c>
      <c r="J2130" s="36">
        <v>2621.9444201627389</v>
      </c>
      <c r="K2130" s="36">
        <v>2611.583600878706</v>
      </c>
      <c r="L2130" s="36">
        <v>2603.4923826768991</v>
      </c>
      <c r="M2130" s="138" t="str">
        <f t="shared" si="33"/>
        <v>Flux bruts export et import-Flux bruts importés-Poisson &amp; Fruits de Mer-kt-S3</v>
      </c>
      <c r="N2130">
        <f>MATCH(M2130,'[1]Données Agriculture'!$M:$M,FALSE)</f>
        <v>1645</v>
      </c>
      <c r="O2130" s="140"/>
      <c r="P2130" s="66"/>
    </row>
    <row r="2131" spans="1:26" ht="14.25" hidden="1">
      <c r="A2131" s="110" t="s">
        <v>440</v>
      </c>
      <c r="B2131" s="110" t="s">
        <v>454</v>
      </c>
      <c r="C2131" s="147" t="s">
        <v>446</v>
      </c>
      <c r="D2131" s="174" t="s">
        <v>180</v>
      </c>
      <c r="E2131" s="6" t="s">
        <v>515</v>
      </c>
      <c r="F2131" s="36">
        <v>962.09941582064607</v>
      </c>
      <c r="G2131" s="36">
        <v>956.16709515707373</v>
      </c>
      <c r="H2131" s="36">
        <v>924.92619832502874</v>
      </c>
      <c r="I2131" s="36">
        <v>884.89189927774237</v>
      </c>
      <c r="J2131" s="36">
        <v>852.83802434363133</v>
      </c>
      <c r="K2131" s="36">
        <v>835.1201752309305</v>
      </c>
      <c r="L2131" s="36">
        <v>829.12000000000012</v>
      </c>
      <c r="M2131" s="138" t="str">
        <f t="shared" si="33"/>
        <v>Flux bruts export et import-Flux bruts importés-Pommes-kt-S3</v>
      </c>
      <c r="N2131">
        <f>MATCH(M2131,'[1]Données Agriculture'!$M:$M,FALSE)</f>
        <v>1650</v>
      </c>
      <c r="O2131" s="140"/>
    </row>
    <row r="2132" spans="1:26" ht="14.25" hidden="1">
      <c r="A2132" s="110" t="s">
        <v>440</v>
      </c>
      <c r="B2132" s="110" t="s">
        <v>454</v>
      </c>
      <c r="C2132" s="147" t="s">
        <v>28</v>
      </c>
      <c r="D2132" s="174" t="s">
        <v>180</v>
      </c>
      <c r="E2132" s="6" t="s">
        <v>515</v>
      </c>
      <c r="F2132" s="36">
        <v>1981.6170719063646</v>
      </c>
      <c r="G2132" s="36">
        <v>2128.6196682623759</v>
      </c>
      <c r="H2132" s="36">
        <v>2413.9255090726078</v>
      </c>
      <c r="I2132" s="36">
        <v>2749.3805473790453</v>
      </c>
      <c r="J2132" s="36">
        <v>3045.8399810295205</v>
      </c>
      <c r="K2132" s="36">
        <v>3239.7352012438782</v>
      </c>
      <c r="L2132" s="36">
        <v>3301.1653801057273</v>
      </c>
      <c r="M2132" s="138" t="str">
        <f t="shared" si="33"/>
        <v>Flux bruts export et import-Flux bruts importés-Pommes de terre-kt-S3</v>
      </c>
      <c r="N2132">
        <f>MATCH(M2132,'[1]Données Agriculture'!$M:$M,FALSE)</f>
        <v>1655</v>
      </c>
      <c r="O2132" s="140"/>
    </row>
    <row r="2133" spans="1:26" ht="14.25" hidden="1">
      <c r="A2133" s="110" t="s">
        <v>440</v>
      </c>
      <c r="B2133" s="110" t="s">
        <v>454</v>
      </c>
      <c r="C2133" s="147" t="s">
        <v>316</v>
      </c>
      <c r="D2133" s="174" t="s">
        <v>180</v>
      </c>
      <c r="E2133" s="6" t="s">
        <v>515</v>
      </c>
      <c r="F2133" s="36">
        <v>621.14387115997329</v>
      </c>
      <c r="G2133" s="36">
        <v>615.82602862828912</v>
      </c>
      <c r="H2133" s="36">
        <v>597.89831114388687</v>
      </c>
      <c r="I2133" s="36">
        <v>580.49314610412466</v>
      </c>
      <c r="J2133" s="36">
        <v>572.26370146424233</v>
      </c>
      <c r="K2133" s="36">
        <v>571.88003309155363</v>
      </c>
      <c r="L2133" s="36">
        <v>572.9</v>
      </c>
      <c r="M2133" s="138" t="str">
        <f t="shared" si="33"/>
        <v>Flux bruts export et import-Flux bruts importés-Soja-kt-S3</v>
      </c>
      <c r="N2133">
        <f>MATCH(M2133,'[1]Données Agriculture'!$M:$M,FALSE)</f>
        <v>1660</v>
      </c>
      <c r="O2133" s="140"/>
      <c r="P2133" s="109"/>
      <c r="Q2133" s="109"/>
      <c r="R2133" s="109"/>
      <c r="S2133" s="109"/>
      <c r="T2133" s="109"/>
      <c r="U2133" s="109"/>
      <c r="V2133" s="109"/>
      <c r="W2133" s="109"/>
      <c r="X2133" s="109"/>
      <c r="Y2133" s="109"/>
      <c r="Z2133" s="109"/>
    </row>
    <row r="2134" spans="1:26" ht="14.25" hidden="1">
      <c r="A2134" s="110" t="s">
        <v>440</v>
      </c>
      <c r="B2134" s="110" t="s">
        <v>454</v>
      </c>
      <c r="C2134" s="147" t="s">
        <v>448</v>
      </c>
      <c r="D2134" s="174" t="s">
        <v>180</v>
      </c>
      <c r="E2134" s="6" t="s">
        <v>515</v>
      </c>
      <c r="F2134" s="36">
        <v>1131.4481381937717</v>
      </c>
      <c r="G2134" s="36">
        <v>1136.5370351549718</v>
      </c>
      <c r="H2134" s="36">
        <v>1140.2848213977827</v>
      </c>
      <c r="I2134" s="36">
        <v>1144.036294077345</v>
      </c>
      <c r="J2134" s="36">
        <v>1149.2926349634295</v>
      </c>
      <c r="K2134" s="36">
        <v>1154.6816776428457</v>
      </c>
      <c r="L2134" s="36">
        <v>1156.8691153255245</v>
      </c>
      <c r="M2134" s="138" t="str">
        <f t="shared" si="33"/>
        <v>Flux bruts export et import-Flux bruts importés-Stimulants + (Total)-kt-S3</v>
      </c>
      <c r="N2134">
        <f>MATCH(M2134,'[1]Données Agriculture'!$M:$M,FALSE)</f>
        <v>1665</v>
      </c>
      <c r="O2134" s="140"/>
    </row>
    <row r="2135" spans="1:26" ht="14.25" hidden="1">
      <c r="A2135" s="110" t="s">
        <v>440</v>
      </c>
      <c r="B2135" s="110" t="s">
        <v>454</v>
      </c>
      <c r="C2135" s="147" t="s">
        <v>332</v>
      </c>
      <c r="D2135" s="174" t="s">
        <v>180</v>
      </c>
      <c r="E2135" s="6" t="s">
        <v>515</v>
      </c>
      <c r="F2135" s="36">
        <v>904.77069306761803</v>
      </c>
      <c r="G2135" s="36">
        <v>1047.5420959654084</v>
      </c>
      <c r="H2135" s="36">
        <v>1389.4368868863721</v>
      </c>
      <c r="I2135" s="36">
        <v>1824.7609084855299</v>
      </c>
      <c r="J2135" s="36">
        <v>2232.2335954234231</v>
      </c>
      <c r="K2135" s="36">
        <v>2512.8227845940391</v>
      </c>
      <c r="L2135" s="36">
        <v>2608.1527712455231</v>
      </c>
      <c r="M2135" s="138" t="str">
        <f t="shared" si="33"/>
        <v>Flux bruts export et import-Flux bruts importés-Sucre-kt-S3</v>
      </c>
      <c r="N2135">
        <f>MATCH(M2135,'[1]Données Agriculture'!$M:$M,FALSE)</f>
        <v>1670</v>
      </c>
      <c r="O2135" s="140"/>
      <c r="P2135" s="66"/>
      <c r="Q2135" s="66"/>
      <c r="R2135" s="66"/>
      <c r="S2135" s="66"/>
      <c r="T2135" s="66"/>
      <c r="U2135" s="66"/>
      <c r="V2135" s="66"/>
      <c r="W2135" s="66"/>
      <c r="X2135" s="66"/>
      <c r="Y2135" s="66"/>
      <c r="Z2135" s="66"/>
    </row>
    <row r="2136" spans="1:26" ht="14.25" hidden="1">
      <c r="A2136" s="110" t="s">
        <v>440</v>
      </c>
      <c r="B2136" s="110" t="s">
        <v>454</v>
      </c>
      <c r="C2136" s="147" t="s">
        <v>442</v>
      </c>
      <c r="D2136" s="174" t="s">
        <v>180</v>
      </c>
      <c r="E2136" s="6" t="s">
        <v>515</v>
      </c>
      <c r="F2136" s="36">
        <v>1904.1600448215331</v>
      </c>
      <c r="G2136" s="36">
        <v>1874.2426864248785</v>
      </c>
      <c r="H2136" s="36">
        <v>1763.5157085332112</v>
      </c>
      <c r="I2136" s="36">
        <v>1611.0157956019802</v>
      </c>
      <c r="J2136" s="36">
        <v>1466.2992491616653</v>
      </c>
      <c r="K2136" s="36">
        <v>1367.0481396730877</v>
      </c>
      <c r="L2136" s="36">
        <v>1331.7600000000002</v>
      </c>
      <c r="M2136" s="138" t="str">
        <f t="shared" si="33"/>
        <v>Flux bruts export et import-Flux bruts importés-Tomates-kt-S3</v>
      </c>
      <c r="N2136">
        <f>MATCH(M2136,'[1]Données Agriculture'!$M:$M,FALSE)</f>
        <v>1675</v>
      </c>
      <c r="O2136" s="140"/>
    </row>
    <row r="2137" spans="1:26" ht="14.25" hidden="1">
      <c r="A2137" s="110" t="s">
        <v>440</v>
      </c>
      <c r="B2137" s="110" t="s">
        <v>454</v>
      </c>
      <c r="C2137" s="147" t="s">
        <v>320</v>
      </c>
      <c r="D2137" s="174" t="s">
        <v>180</v>
      </c>
      <c r="E2137" s="6" t="s">
        <v>515</v>
      </c>
      <c r="F2137" s="36">
        <v>3891.6512167013607</v>
      </c>
      <c r="G2137" s="36">
        <v>4056.925071047629</v>
      </c>
      <c r="H2137" s="36">
        <v>4177.0702168328871</v>
      </c>
      <c r="I2137" s="36">
        <v>4250.1122108070531</v>
      </c>
      <c r="J2137" s="36">
        <v>4293.6951160483441</v>
      </c>
      <c r="K2137" s="36">
        <v>4319.6235691538923</v>
      </c>
      <c r="L2137" s="36">
        <v>4333.390040148035</v>
      </c>
      <c r="M2137" s="138" t="str">
        <f t="shared" si="33"/>
        <v>Flux bruts export et import-Flux bruts importés-Tourteaux et son-kt-S3</v>
      </c>
      <c r="N2137">
        <f>MATCH(M2137,'[1]Données Agriculture'!$M:$M,FALSE)</f>
        <v>1680</v>
      </c>
      <c r="O2137" s="140"/>
      <c r="P2137" s="66"/>
    </row>
    <row r="2138" spans="1:26" ht="14.25" hidden="1">
      <c r="A2138" s="110" t="s">
        <v>440</v>
      </c>
      <c r="B2138" s="110" t="s">
        <v>454</v>
      </c>
      <c r="C2138" s="147" t="s">
        <v>322</v>
      </c>
      <c r="D2138" s="174" t="s">
        <v>180</v>
      </c>
      <c r="E2138" s="6" t="s">
        <v>515</v>
      </c>
      <c r="F2138" s="36">
        <v>1422.7193400301483</v>
      </c>
      <c r="G2138" s="36">
        <v>1447.6920074822278</v>
      </c>
      <c r="H2138" s="36">
        <v>1494.8051612556226</v>
      </c>
      <c r="I2138" s="36">
        <v>1546.7574323797371</v>
      </c>
      <c r="J2138" s="36">
        <v>1588.6720056317963</v>
      </c>
      <c r="K2138" s="36">
        <v>1606.1549323804234</v>
      </c>
      <c r="L2138" s="36">
        <v>1587.7904229102728</v>
      </c>
      <c r="M2138" s="138" t="str">
        <f t="shared" si="33"/>
        <v>Flux bruts export et import-Flux bruts importés-Viande-kt-S3</v>
      </c>
      <c r="N2138">
        <f>MATCH(M2138,'[1]Données Agriculture'!$M:$M,FALSE)</f>
        <v>1685</v>
      </c>
      <c r="O2138" s="140"/>
    </row>
    <row r="2139" spans="1:26" ht="14.25" hidden="1">
      <c r="A2139" s="110" t="s">
        <v>440</v>
      </c>
      <c r="B2139" s="110" t="s">
        <v>454</v>
      </c>
      <c r="C2139" s="147" t="s">
        <v>44</v>
      </c>
      <c r="D2139" s="174" t="s">
        <v>180</v>
      </c>
      <c r="E2139" s="6" t="s">
        <v>515</v>
      </c>
      <c r="F2139" s="36">
        <v>59.86090544998293</v>
      </c>
      <c r="G2139" s="36">
        <v>62.035613334445387</v>
      </c>
      <c r="H2139" s="36">
        <v>65.425563456505756</v>
      </c>
      <c r="I2139" s="36">
        <v>69.353268139836686</v>
      </c>
      <c r="J2139" s="36">
        <v>73.115636695011347</v>
      </c>
      <c r="K2139" s="36">
        <v>75.822052344483282</v>
      </c>
      <c r="L2139" s="36">
        <v>76.64</v>
      </c>
      <c r="M2139" s="138" t="str">
        <f t="shared" si="33"/>
        <v>Flux bruts export et import-Flux bruts importés-Viande d'Ovins/Caprins-kt-S3</v>
      </c>
      <c r="N2139">
        <f>MATCH(M2139,'[1]Données Agriculture'!$M:$M,FALSE)</f>
        <v>1705</v>
      </c>
      <c r="O2139" s="140"/>
      <c r="P2139" s="66"/>
    </row>
    <row r="2140" spans="1:26" ht="14.25" hidden="1">
      <c r="A2140" s="110" t="s">
        <v>440</v>
      </c>
      <c r="B2140" s="110" t="s">
        <v>454</v>
      </c>
      <c r="C2140" s="147" t="s">
        <v>42</v>
      </c>
      <c r="D2140" s="174" t="s">
        <v>180</v>
      </c>
      <c r="E2140" s="6" t="s">
        <v>515</v>
      </c>
      <c r="F2140" s="36">
        <v>323.57542919196379</v>
      </c>
      <c r="G2140" s="36">
        <v>327.22032814993327</v>
      </c>
      <c r="H2140" s="36">
        <v>334.81070904743109</v>
      </c>
      <c r="I2140" s="36">
        <v>343.36182042478447</v>
      </c>
      <c r="J2140" s="36">
        <v>350.2339474076208</v>
      </c>
      <c r="K2140" s="36">
        <v>351.78273094845792</v>
      </c>
      <c r="L2140" s="36">
        <v>344.30244624756335</v>
      </c>
      <c r="M2140" s="138" t="str">
        <f t="shared" si="33"/>
        <v>Flux bruts export et import-Flux bruts importés-Viande de Bovins-kt-S3</v>
      </c>
      <c r="N2140">
        <f>MATCH(M2140,'[1]Données Agriculture'!$M:$M,FALSE)</f>
        <v>1690</v>
      </c>
      <c r="O2140" s="140"/>
    </row>
    <row r="2141" spans="1:26" ht="14.25" hidden="1">
      <c r="A2141" s="110" t="s">
        <v>440</v>
      </c>
      <c r="B2141" s="110" t="s">
        <v>454</v>
      </c>
      <c r="C2141" s="147" t="s">
        <v>46</v>
      </c>
      <c r="D2141" s="174" t="s">
        <v>180</v>
      </c>
      <c r="E2141" s="6" t="s">
        <v>515</v>
      </c>
      <c r="F2141" s="36">
        <v>499.28886011312954</v>
      </c>
      <c r="G2141" s="36">
        <v>508.87647054092588</v>
      </c>
      <c r="H2141" s="36">
        <v>532.14923466112361</v>
      </c>
      <c r="I2141" s="36">
        <v>556.91352397492813</v>
      </c>
      <c r="J2141" s="36">
        <v>573.79244711572562</v>
      </c>
      <c r="K2141" s="36">
        <v>578.57592716600982</v>
      </c>
      <c r="L2141" s="36">
        <v>570.92797666270951</v>
      </c>
      <c r="M2141" s="138" t="str">
        <f t="shared" si="33"/>
        <v>Flux bruts export et import-Flux bruts importés-Viande de Suides-kt-S3</v>
      </c>
      <c r="N2141">
        <f>MATCH(M2141,'[1]Données Agriculture'!$M:$M,FALSE)</f>
        <v>1695</v>
      </c>
      <c r="O2141" s="140"/>
    </row>
    <row r="2142" spans="1:26" ht="14.25" hidden="1">
      <c r="A2142" s="110" t="s">
        <v>440</v>
      </c>
      <c r="B2142" s="110" t="s">
        <v>454</v>
      </c>
      <c r="C2142" s="147" t="s">
        <v>48</v>
      </c>
      <c r="D2142" s="174" t="s">
        <v>180</v>
      </c>
      <c r="E2142" s="6" t="s">
        <v>515</v>
      </c>
      <c r="F2142" s="36">
        <v>444.82532988580209</v>
      </c>
      <c r="G2142" s="36">
        <v>457.90273408208037</v>
      </c>
      <c r="H2142" s="36">
        <v>481.41774647292118</v>
      </c>
      <c r="I2142" s="36">
        <v>510.9655584340303</v>
      </c>
      <c r="J2142" s="36">
        <v>540.25750831151936</v>
      </c>
      <c r="K2142" s="36">
        <v>559.60561797326159</v>
      </c>
      <c r="L2142" s="36">
        <v>559.6</v>
      </c>
      <c r="M2142" s="138" t="str">
        <f t="shared" si="33"/>
        <v>Flux bruts export et import-Flux bruts importés-Viande de Volailles-kt-S3</v>
      </c>
      <c r="N2142">
        <f>MATCH(M2142,'[1]Données Agriculture'!$M:$M,FALSE)</f>
        <v>1700</v>
      </c>
      <c r="O2142" s="140"/>
      <c r="P2142" s="66"/>
      <c r="Q2142" s="66"/>
      <c r="R2142" s="66"/>
      <c r="S2142" s="66"/>
      <c r="T2142" s="66"/>
      <c r="U2142" s="66"/>
      <c r="V2142" s="66"/>
      <c r="W2142" s="66"/>
      <c r="X2142" s="66"/>
      <c r="Y2142" s="66"/>
      <c r="Z2142" s="66"/>
    </row>
    <row r="2143" spans="1:26" ht="14.25" hidden="1">
      <c r="A2143" s="110" t="s">
        <v>440</v>
      </c>
      <c r="B2143" s="110" t="s">
        <v>454</v>
      </c>
      <c r="C2143" s="147" t="s">
        <v>451</v>
      </c>
      <c r="D2143" s="174" t="s">
        <v>180</v>
      </c>
      <c r="E2143" s="6" t="s">
        <v>515</v>
      </c>
      <c r="F2143" s="36">
        <v>525.61569492433273</v>
      </c>
      <c r="G2143" s="36">
        <v>634.72713019744606</v>
      </c>
      <c r="H2143" s="36">
        <v>874.60382293699149</v>
      </c>
      <c r="I2143" s="36">
        <v>1149.9332108072604</v>
      </c>
      <c r="J2143" s="36">
        <v>1376.720468496902</v>
      </c>
      <c r="K2143" s="36">
        <v>1513.6860200577657</v>
      </c>
      <c r="L2143" s="36">
        <v>1554.1969919883718</v>
      </c>
      <c r="M2143" s="138" t="str">
        <f t="shared" si="33"/>
        <v>Flux bruts export et import-Flux bruts importés-Vin-kt-S3</v>
      </c>
      <c r="N2143">
        <f>MATCH(M2143,'[1]Données Agriculture'!$M:$M,FALSE)</f>
        <v>1710</v>
      </c>
      <c r="O2143" s="140"/>
    </row>
    <row r="2144" spans="1:26" ht="14.25" hidden="1">
      <c r="A2144" s="110" t="s">
        <v>190</v>
      </c>
      <c r="B2144" s="110" t="s">
        <v>204</v>
      </c>
      <c r="C2144" s="151" t="s">
        <v>204</v>
      </c>
      <c r="D2144" s="175" t="s">
        <v>631</v>
      </c>
      <c r="E2144" s="6" t="s">
        <v>515</v>
      </c>
      <c r="F2144" s="8">
        <v>94.268326977601447</v>
      </c>
      <c r="G2144" s="8">
        <v>91.123920600306008</v>
      </c>
      <c r="H2144" s="8">
        <v>82.533242617891275</v>
      </c>
      <c r="I2144" s="8">
        <v>70.79815825818109</v>
      </c>
      <c r="J2144" s="8">
        <v>59.063073898470918</v>
      </c>
      <c r="K2144" s="8">
        <v>50.472395916056172</v>
      </c>
      <c r="L2144" s="8">
        <v>47.327989538760733</v>
      </c>
      <c r="M2144" s="138" t="str">
        <f t="shared" si="33"/>
        <v>Flux GES-Bilan brute des émissions -Bilan brute des émissions -MtCO2eq-S3</v>
      </c>
      <c r="N2144">
        <f>MATCH(M2144,'[1]Données Agriculture'!$M:$M,FALSE)</f>
        <v>1715</v>
      </c>
      <c r="O2144" s="140"/>
      <c r="P2144" s="66"/>
      <c r="Q2144" s="66"/>
      <c r="R2144" s="66"/>
      <c r="S2144" s="66"/>
      <c r="T2144" s="66"/>
      <c r="U2144" s="66"/>
      <c r="V2144" s="66"/>
      <c r="W2144" s="66"/>
      <c r="X2144" s="66"/>
      <c r="Y2144" s="66"/>
      <c r="Z2144" s="66"/>
    </row>
    <row r="2145" spans="1:26" ht="14.25" hidden="1">
      <c r="A2145" s="110" t="s">
        <v>190</v>
      </c>
      <c r="B2145" s="110" t="s">
        <v>204</v>
      </c>
      <c r="C2145" s="151" t="s">
        <v>205</v>
      </c>
      <c r="D2145" s="175" t="s">
        <v>206</v>
      </c>
      <c r="E2145" s="6" t="s">
        <v>515</v>
      </c>
      <c r="F2145" s="73">
        <v>3.2902642413397813E-3</v>
      </c>
      <c r="G2145" s="73">
        <v>3.1925156305192878E-3</v>
      </c>
      <c r="H2145" s="73">
        <v>2.9216615490535842E-3</v>
      </c>
      <c r="I2145" s="73">
        <v>2.5424177588749364E-3</v>
      </c>
      <c r="J2145" s="73">
        <v>2.1520653293910581E-3</v>
      </c>
      <c r="K2145" s="73">
        <v>1.8589800736434222E-3</v>
      </c>
      <c r="L2145" s="73">
        <v>1.7501089220510395E-3</v>
      </c>
      <c r="M2145" s="138" t="str">
        <f t="shared" si="33"/>
        <v>Flux GES-Bilan brute des émissions -GES / ha SAU-t éq. CO2 / ha-S3</v>
      </c>
      <c r="N2145">
        <f>MATCH(M2145,'[1]Données Agriculture'!$M:$M,FALSE)</f>
        <v>1720</v>
      </c>
      <c r="O2145" s="140"/>
    </row>
    <row r="2146" spans="1:26" ht="14.25" hidden="1">
      <c r="A2146" s="110" t="s">
        <v>190</v>
      </c>
      <c r="B2146" s="110" t="s">
        <v>204</v>
      </c>
      <c r="C2146" s="153" t="s">
        <v>207</v>
      </c>
      <c r="D2146" s="177" t="s">
        <v>631</v>
      </c>
      <c r="E2146" s="6" t="s">
        <v>515</v>
      </c>
      <c r="F2146" s="9">
        <v>75.765351548991546</v>
      </c>
      <c r="G2146" s="9">
        <v>73.5961636524505</v>
      </c>
      <c r="H2146" s="9">
        <v>67.669832107936855</v>
      </c>
      <c r="I2146" s="9">
        <v>59.574312666882179</v>
      </c>
      <c r="J2146" s="9">
        <v>51.478793225827488</v>
      </c>
      <c r="K2146" s="9">
        <v>45.552461681313858</v>
      </c>
      <c r="L2146" s="9">
        <v>43.383273784772804</v>
      </c>
      <c r="M2146" s="138" t="str">
        <f t="shared" si="33"/>
        <v>Flux GES-Bilan brute des émissions -GES format CCNUCC / CITEPA-MtCO2eq-S3</v>
      </c>
      <c r="N2146">
        <f>MATCH(M2146,'[1]Données Agriculture'!$M:$M,FALSE)</f>
        <v>1725</v>
      </c>
      <c r="O2146" s="140"/>
      <c r="P2146" s="109"/>
    </row>
    <row r="2147" spans="1:26" ht="14.25" hidden="1">
      <c r="A2147" s="110" t="s">
        <v>190</v>
      </c>
      <c r="B2147" s="110" t="s">
        <v>204</v>
      </c>
      <c r="C2147" s="153" t="s">
        <v>208</v>
      </c>
      <c r="D2147" s="177" t="s">
        <v>632</v>
      </c>
      <c r="E2147" s="6" t="s">
        <v>515</v>
      </c>
      <c r="F2147" s="9">
        <v>3.401378489253291</v>
      </c>
      <c r="G2147" s="9">
        <v>3.3865973722377753</v>
      </c>
      <c r="H2147" s="9">
        <v>3.3435224253801659</v>
      </c>
      <c r="I2147" s="9">
        <v>3.2774012095251654</v>
      </c>
      <c r="J2147" s="9">
        <v>3.2011074989232418</v>
      </c>
      <c r="K2147" s="9">
        <v>3.1373713192117774</v>
      </c>
      <c r="L2147" s="9">
        <v>3.1120981698876635</v>
      </c>
      <c r="M2147" s="138" t="str">
        <f t="shared" si="33"/>
        <v>Flux GES-Bilan brute des émissions -Indicateur repère CH4 (FR : 2,8 ktCO2eq/UBG)-CH4 en MtCO2eq / milliers UGB-S3</v>
      </c>
      <c r="N2147">
        <f>MATCH(M2147,'[1]Données Agriculture'!$M:$M,FALSE)</f>
        <v>1730</v>
      </c>
      <c r="O2147" s="140"/>
    </row>
    <row r="2148" spans="1:26" ht="14.25" hidden="1">
      <c r="A2148" s="110" t="s">
        <v>190</v>
      </c>
      <c r="B2148" s="110" t="s">
        <v>204</v>
      </c>
      <c r="C2148" s="153" t="s">
        <v>209</v>
      </c>
      <c r="D2148" s="177" t="s">
        <v>633</v>
      </c>
      <c r="E2148" s="6" t="s">
        <v>515</v>
      </c>
      <c r="F2148" s="9">
        <v>1.6668446165173487</v>
      </c>
      <c r="G2148" s="9">
        <v>1.6202408307642775</v>
      </c>
      <c r="H2148" s="9">
        <v>1.4897847106544948</v>
      </c>
      <c r="I2148" s="9">
        <v>1.3037936325116781</v>
      </c>
      <c r="J2148" s="9">
        <v>1.108178145152517</v>
      </c>
      <c r="K2148" s="9">
        <v>0.958436404615718</v>
      </c>
      <c r="L2148" s="9">
        <v>0.90217136071401238</v>
      </c>
      <c r="M2148" s="138" t="str">
        <f t="shared" si="33"/>
        <v>Flux GES-Bilan brute des émissions -Indicateur repère N2O (FR : 2,2 ktCO2eq/kha terres arables)-N2O en MtCO2eq / kha de terres arables-S3</v>
      </c>
      <c r="N2148">
        <f>MATCH(M2148,'[1]Données Agriculture'!$M:$M,FALSE)</f>
        <v>1735</v>
      </c>
      <c r="O2148" s="140"/>
    </row>
    <row r="2149" spans="1:26" ht="14.25" hidden="1">
      <c r="A2149" s="110" t="s">
        <v>190</v>
      </c>
      <c r="B2149" s="110" t="s">
        <v>214</v>
      </c>
      <c r="C2149" s="151" t="s">
        <v>213</v>
      </c>
      <c r="D2149" s="175" t="s">
        <v>631</v>
      </c>
      <c r="E2149" s="6" t="s">
        <v>515</v>
      </c>
      <c r="F2149" s="8">
        <v>4.942111482289854</v>
      </c>
      <c r="G2149" s="8">
        <v>4.6874748161436637</v>
      </c>
      <c r="H2149" s="8">
        <v>3.991794506762318</v>
      </c>
      <c r="I2149" s="8">
        <v>3.0414775312347819</v>
      </c>
      <c r="J2149" s="8">
        <v>2.0911605557072459</v>
      </c>
      <c r="K2149" s="8">
        <v>1.3954802463258993</v>
      </c>
      <c r="L2149" s="8">
        <v>1.1408435801797097</v>
      </c>
      <c r="M2149" s="138" t="str">
        <f t="shared" si="33"/>
        <v>Flux GES-Détail par GES_CH4-effluents d'élevage -MtCO2eq-S3</v>
      </c>
      <c r="N2149">
        <f>MATCH(M2149,'[1]Données Agriculture'!$M:$M,FALSE)</f>
        <v>1740</v>
      </c>
      <c r="O2149" s="140"/>
    </row>
    <row r="2150" spans="1:26" ht="14.25" hidden="1">
      <c r="A2150" s="110" t="s">
        <v>190</v>
      </c>
      <c r="B2150" s="110" t="s">
        <v>214</v>
      </c>
      <c r="C2150" s="151" t="s">
        <v>620</v>
      </c>
      <c r="D2150" s="175" t="s">
        <v>631</v>
      </c>
      <c r="E2150" s="6" t="s">
        <v>515</v>
      </c>
      <c r="F2150" s="8">
        <v>44.738885829897427</v>
      </c>
      <c r="G2150" s="8">
        <v>43.798489008887991</v>
      </c>
      <c r="H2150" s="8">
        <v>41.229277114613957</v>
      </c>
      <c r="I2150" s="8">
        <v>37.719668399330487</v>
      </c>
      <c r="J2150" s="8">
        <v>34.210059684047017</v>
      </c>
      <c r="K2150" s="8">
        <v>31.64084778977298</v>
      </c>
      <c r="L2150" s="8">
        <v>30.700450968763544</v>
      </c>
      <c r="M2150" s="138" t="str">
        <f t="shared" si="33"/>
        <v>Flux GES-Détail par GES_CH4-émissions CH4 total-MtCO2eq-S3</v>
      </c>
      <c r="N2150">
        <f>MATCH(M2150,'[1]Données Agriculture'!$M:$M,FALSE)</f>
        <v>1745</v>
      </c>
      <c r="O2150" s="140"/>
    </row>
    <row r="2151" spans="1:26" ht="14.25" hidden="1">
      <c r="A2151" s="110" t="s">
        <v>190</v>
      </c>
      <c r="B2151" s="110" t="s">
        <v>214</v>
      </c>
      <c r="C2151" s="151" t="s">
        <v>196</v>
      </c>
      <c r="D2151" s="175" t="s">
        <v>631</v>
      </c>
      <c r="E2151" s="6" t="s">
        <v>515</v>
      </c>
      <c r="F2151" s="8">
        <v>39.796774347607574</v>
      </c>
      <c r="G2151" s="8">
        <v>39.111014192744328</v>
      </c>
      <c r="H2151" s="8">
        <v>37.237482607851632</v>
      </c>
      <c r="I2151" s="8">
        <v>34.678190868095705</v>
      </c>
      <c r="J2151" s="8">
        <v>32.11889912833977</v>
      </c>
      <c r="K2151" s="8">
        <v>30.245367543447081</v>
      </c>
      <c r="L2151" s="8">
        <v>29.559607388583835</v>
      </c>
      <c r="M2151" s="138" t="str">
        <f t="shared" si="33"/>
        <v>Flux GES-Détail par GES_CH4-fermentation entérique -MtCO2eq-S3</v>
      </c>
      <c r="N2151">
        <f>MATCH(M2151,'[1]Données Agriculture'!$M:$M,FALSE)</f>
        <v>1750</v>
      </c>
      <c r="O2151" s="140"/>
      <c r="P2151" s="109"/>
      <c r="Q2151" s="109"/>
      <c r="R2151" s="109"/>
      <c r="S2151" s="109"/>
      <c r="T2151" s="109"/>
      <c r="U2151" s="109"/>
      <c r="V2151" s="109"/>
      <c r="W2151" s="109"/>
      <c r="X2151" s="109"/>
      <c r="Y2151" s="109"/>
      <c r="Z2151" s="109"/>
    </row>
    <row r="2152" spans="1:26" ht="14.25" hidden="1">
      <c r="A2152" s="110" t="s">
        <v>190</v>
      </c>
      <c r="B2152" s="110" t="s">
        <v>215</v>
      </c>
      <c r="C2152" s="151" t="s">
        <v>218</v>
      </c>
      <c r="D2152" s="175" t="s">
        <v>631</v>
      </c>
      <c r="E2152" s="6" t="s">
        <v>515</v>
      </c>
      <c r="F2152" s="8">
        <v>5.7069390143832432</v>
      </c>
      <c r="G2152" s="8">
        <v>5.4687758356307672</v>
      </c>
      <c r="H2152" s="8">
        <v>4.8181019307868915</v>
      </c>
      <c r="I2152" s="8">
        <v>3.9292648471905385</v>
      </c>
      <c r="J2152" s="8">
        <v>3.0404277635941854</v>
      </c>
      <c r="K2152" s="8">
        <v>2.3897538587503089</v>
      </c>
      <c r="L2152" s="8">
        <v>2.1515906799978319</v>
      </c>
      <c r="M2152" s="138" t="str">
        <f t="shared" si="33"/>
        <v>Flux GES-Détail par GES_CO2-autres postes (autres engrais, aliments du bétail, …)-MtCO2eq-S3</v>
      </c>
      <c r="N2152">
        <f>MATCH(M2152,'[1]Données Agriculture'!$M:$M,FALSE)</f>
        <v>1755</v>
      </c>
      <c r="O2152" s="140"/>
    </row>
    <row r="2153" spans="1:26" ht="14.25" hidden="1">
      <c r="A2153" s="110" t="s">
        <v>190</v>
      </c>
      <c r="B2153" s="110" t="s">
        <v>215</v>
      </c>
      <c r="C2153" s="151" t="s">
        <v>216</v>
      </c>
      <c r="D2153" s="175" t="s">
        <v>631</v>
      </c>
      <c r="E2153" s="6" t="s">
        <v>515</v>
      </c>
      <c r="F2153" s="8">
        <v>10.282503945893218</v>
      </c>
      <c r="G2153" s="8">
        <v>9.594756050882209</v>
      </c>
      <c r="H2153" s="8">
        <v>7.7157938589135808</v>
      </c>
      <c r="I2153" s="8">
        <v>5.1490837719339444</v>
      </c>
      <c r="J2153" s="8">
        <v>2.5823736849543057</v>
      </c>
      <c r="K2153" s="8">
        <v>0.70341149298567696</v>
      </c>
      <c r="L2153" s="8">
        <v>1.5663597974666117E-2</v>
      </c>
      <c r="M2153" s="138" t="str">
        <f t="shared" si="33"/>
        <v>Flux GES-Détail par GES_CO2-consommation d'énergie  -MtCO2eq-S3</v>
      </c>
      <c r="N2153">
        <f>MATCH(M2153,'[1]Données Agriculture'!$M:$M,FALSE)</f>
        <v>1760</v>
      </c>
      <c r="O2153" s="140"/>
      <c r="P2153" s="109"/>
    </row>
    <row r="2154" spans="1:26" ht="14.25" hidden="1">
      <c r="A2154" s="110" t="s">
        <v>190</v>
      </c>
      <c r="B2154" s="110" t="s">
        <v>215</v>
      </c>
      <c r="C2154" s="151" t="s">
        <v>621</v>
      </c>
      <c r="D2154" s="175" t="s">
        <v>631</v>
      </c>
      <c r="E2154" s="6" t="s">
        <v>515</v>
      </c>
      <c r="F2154" s="8">
        <v>20.901296182884977</v>
      </c>
      <c r="G2154" s="8">
        <v>19.676735277440873</v>
      </c>
      <c r="H2154" s="8">
        <v>16.331172666805031</v>
      </c>
      <c r="I2154" s="8">
        <v>11.761049150725093</v>
      </c>
      <c r="J2154" s="8">
        <v>7.1909256346451462</v>
      </c>
      <c r="K2154" s="8">
        <v>3.8453630240093006</v>
      </c>
      <c r="L2154" s="8">
        <v>2.6208021185651997</v>
      </c>
      <c r="M2154" s="138" t="str">
        <f t="shared" si="33"/>
        <v>Flux GES-Détail par GES_CO2-émissions CO2 total-MtCO2eq-S3</v>
      </c>
      <c r="N2154">
        <f>MATCH(M2154,'[1]Données Agriculture'!$M:$M,FALSE)</f>
        <v>1765</v>
      </c>
      <c r="O2154" s="140"/>
    </row>
    <row r="2155" spans="1:26" ht="14.25" hidden="1">
      <c r="A2155" s="110" t="s">
        <v>190</v>
      </c>
      <c r="B2155" s="110" t="s">
        <v>215</v>
      </c>
      <c r="C2155" s="151" t="s">
        <v>217</v>
      </c>
      <c r="D2155" s="175" t="s">
        <v>631</v>
      </c>
      <c r="E2155" s="6" t="s">
        <v>515</v>
      </c>
      <c r="F2155" s="8">
        <v>4.9118532226085154</v>
      </c>
      <c r="G2155" s="8">
        <v>4.6132033909278993</v>
      </c>
      <c r="H2155" s="8">
        <v>3.7972768771045624</v>
      </c>
      <c r="I2155" s="8">
        <v>2.6827005316006098</v>
      </c>
      <c r="J2155" s="8">
        <v>1.5681241860966562</v>
      </c>
      <c r="K2155" s="8">
        <v>0.75219767227331802</v>
      </c>
      <c r="L2155" s="8">
        <v>0.45354784059270242</v>
      </c>
      <c r="M2155" s="138" t="str">
        <f t="shared" si="33"/>
        <v>Flux GES-Détail par GES_CO2-fabrication d'engrais azoté -MtCO2eq-S3</v>
      </c>
      <c r="N2155">
        <f>MATCH(M2155,'[1]Données Agriculture'!$M:$M,FALSE)</f>
        <v>1770</v>
      </c>
      <c r="O2155" s="140"/>
      <c r="P2155" s="66"/>
    </row>
    <row r="2156" spans="1:26" ht="14.25" hidden="1">
      <c r="A2156" s="110" t="s">
        <v>190</v>
      </c>
      <c r="B2156" s="110" t="s">
        <v>211</v>
      </c>
      <c r="C2156" s="151" t="s">
        <v>213</v>
      </c>
      <c r="D2156" s="175" t="s">
        <v>631</v>
      </c>
      <c r="E2156" s="6" t="s">
        <v>515</v>
      </c>
      <c r="F2156" s="8">
        <v>2.142612314451986</v>
      </c>
      <c r="G2156" s="8">
        <v>2.1023426641565672</v>
      </c>
      <c r="H2156" s="8">
        <v>1.9923239335464509</v>
      </c>
      <c r="I2156" s="8">
        <v>1.8420355526409158</v>
      </c>
      <c r="J2156" s="8">
        <v>1.6917471717353807</v>
      </c>
      <c r="K2156" s="8">
        <v>1.5817284411252643</v>
      </c>
      <c r="L2156" s="8">
        <v>1.5414587908298452</v>
      </c>
      <c r="M2156" s="138" t="str">
        <f t="shared" si="33"/>
        <v>Flux GES-Détail par GES_N2O-effluents d'élevage -MtCO2eq-S3</v>
      </c>
      <c r="N2156">
        <f>MATCH(M2156,'[1]Données Agriculture'!$M:$M,FALSE)</f>
        <v>1775</v>
      </c>
      <c r="O2156" s="140"/>
    </row>
    <row r="2157" spans="1:26" ht="14.25" hidden="1">
      <c r="A2157" s="110" t="s">
        <v>190</v>
      </c>
      <c r="B2157" s="110" t="s">
        <v>211</v>
      </c>
      <c r="C2157" s="151" t="s">
        <v>193</v>
      </c>
      <c r="D2157" s="175" t="s">
        <v>631</v>
      </c>
      <c r="E2157" s="6" t="s">
        <v>515</v>
      </c>
      <c r="F2157" s="8">
        <v>16.356632853391126</v>
      </c>
      <c r="G2157" s="8">
        <v>15.806133528264455</v>
      </c>
      <c r="H2157" s="8">
        <v>14.302141402486008</v>
      </c>
      <c r="I2157" s="8">
        <v>12.24764995158089</v>
      </c>
      <c r="J2157" s="8">
        <v>10.193158500675771</v>
      </c>
      <c r="K2157" s="8">
        <v>8.6891663748973222</v>
      </c>
      <c r="L2157" s="8">
        <v>8.1386670497706515</v>
      </c>
      <c r="M2157" s="138" t="str">
        <f t="shared" si="33"/>
        <v>Flux GES-Détail par GES_N2O-émissions directes des sols -MtCO2eq-S3</v>
      </c>
      <c r="N2157">
        <f>MATCH(M2157,'[1]Données Agriculture'!$M:$M,FALSE)</f>
        <v>1780</v>
      </c>
      <c r="O2157" s="140"/>
    </row>
    <row r="2158" spans="1:26" ht="14.25" hidden="1">
      <c r="A2158" s="110" t="s">
        <v>190</v>
      </c>
      <c r="B2158" s="110" t="s">
        <v>211</v>
      </c>
      <c r="C2158" s="151" t="s">
        <v>194</v>
      </c>
      <c r="D2158" s="175" t="s">
        <v>631</v>
      </c>
      <c r="E2158" s="6" t="s">
        <v>515</v>
      </c>
      <c r="F2158" s="8">
        <v>7.1868280876476369</v>
      </c>
      <c r="G2158" s="8">
        <v>6.9819172164029277</v>
      </c>
      <c r="H2158" s="8">
        <v>6.4220903051391787</v>
      </c>
      <c r="I2158" s="8">
        <v>5.6573525226307222</v>
      </c>
      <c r="J2158" s="8">
        <v>4.8926147401222639</v>
      </c>
      <c r="K2158" s="8">
        <v>4.3327878288585158</v>
      </c>
      <c r="L2158" s="8">
        <v>4.1278769576138066</v>
      </c>
      <c r="M2158" s="138" t="str">
        <f t="shared" si="33"/>
        <v>Flux GES-Détail par GES_N2O-émissions lessivage + NH3-MtCO2eq-S3</v>
      </c>
      <c r="N2158">
        <f>MATCH(M2158,'[1]Données Agriculture'!$M:$M,FALSE)</f>
        <v>1785</v>
      </c>
      <c r="O2158" s="140"/>
      <c r="P2158" s="109"/>
      <c r="Q2158" s="109"/>
      <c r="R2158" s="109"/>
      <c r="S2158" s="109"/>
      <c r="T2158" s="109"/>
      <c r="U2158" s="109"/>
      <c r="V2158" s="109"/>
      <c r="W2158" s="109"/>
      <c r="X2158" s="109"/>
      <c r="Y2158" s="109"/>
      <c r="Z2158" s="109"/>
    </row>
    <row r="2159" spans="1:26" ht="14.25" hidden="1">
      <c r="A2159" s="110" t="s">
        <v>190</v>
      </c>
      <c r="B2159" s="110" t="s">
        <v>211</v>
      </c>
      <c r="C2159" s="151" t="s">
        <v>622</v>
      </c>
      <c r="D2159" s="175" t="s">
        <v>631</v>
      </c>
      <c r="E2159" s="6" t="s">
        <v>515</v>
      </c>
      <c r="F2159" s="8">
        <v>28.628144964819054</v>
      </c>
      <c r="G2159" s="8">
        <v>27.648696313977155</v>
      </c>
      <c r="H2159" s="8">
        <v>24.972792836472291</v>
      </c>
      <c r="I2159" s="8">
        <v>21.317440708125527</v>
      </c>
      <c r="J2159" s="8">
        <v>17.662088579778761</v>
      </c>
      <c r="K2159" s="8">
        <v>14.986185102273891</v>
      </c>
      <c r="L2159" s="8">
        <v>14.006736451431992</v>
      </c>
      <c r="M2159" s="138" t="str">
        <f t="shared" si="33"/>
        <v>Flux GES-Détail par GES_N2O-émissions N2O total-MtCO2eq-S3</v>
      </c>
      <c r="N2159">
        <f>MATCH(M2159,'[1]Données Agriculture'!$M:$M,FALSE)</f>
        <v>1790</v>
      </c>
      <c r="O2159" s="140"/>
    </row>
    <row r="2160" spans="1:26" ht="14.25" hidden="1">
      <c r="A2160" s="110" t="s">
        <v>190</v>
      </c>
      <c r="B2160" s="110" t="s">
        <v>211</v>
      </c>
      <c r="C2160" s="151" t="s">
        <v>212</v>
      </c>
      <c r="D2160" s="175" t="s">
        <v>631</v>
      </c>
      <c r="E2160" s="6" t="s">
        <v>515</v>
      </c>
      <c r="F2160" s="8">
        <v>2.9420717093283066</v>
      </c>
      <c r="G2160" s="8">
        <v>2.7583029051532053</v>
      </c>
      <c r="H2160" s="8">
        <v>2.2562371953006526</v>
      </c>
      <c r="I2160" s="8">
        <v>1.5704026812729992</v>
      </c>
      <c r="J2160" s="8">
        <v>0.88456816724534526</v>
      </c>
      <c r="K2160" s="8">
        <v>0.38250245739279215</v>
      </c>
      <c r="L2160" s="8">
        <v>0.19873365321769099</v>
      </c>
      <c r="M2160" s="138" t="str">
        <f t="shared" si="33"/>
        <v>Flux GES-Détail par GES_N2O-fabrication des engrais azotés -MtCO2eq-S3</v>
      </c>
      <c r="N2160">
        <f>MATCH(M2160,'[1]Données Agriculture'!$M:$M,FALSE)</f>
        <v>1795</v>
      </c>
      <c r="O2160" s="140"/>
      <c r="P2160" s="66"/>
      <c r="Q2160" s="66"/>
      <c r="R2160" s="66"/>
      <c r="S2160" s="66"/>
      <c r="T2160" s="66"/>
      <c r="U2160" s="66"/>
      <c r="V2160" s="66"/>
      <c r="W2160" s="66"/>
      <c r="X2160" s="66"/>
      <c r="Y2160" s="66"/>
      <c r="Z2160" s="66"/>
    </row>
    <row r="2161" spans="1:26" ht="14.25" hidden="1">
      <c r="A2161" s="110" t="s">
        <v>190</v>
      </c>
      <c r="B2161" s="110" t="s">
        <v>191</v>
      </c>
      <c r="C2161" s="151" t="s">
        <v>192</v>
      </c>
      <c r="D2161" s="176" t="s">
        <v>631</v>
      </c>
      <c r="E2161" s="6" t="s">
        <v>515</v>
      </c>
      <c r="F2161" s="8">
        <v>10.282503945893218</v>
      </c>
      <c r="G2161" s="8">
        <v>9.594756050882209</v>
      </c>
      <c r="H2161" s="8">
        <v>7.7157938589135808</v>
      </c>
      <c r="I2161" s="8">
        <v>5.1490837719339444</v>
      </c>
      <c r="J2161" s="8">
        <v>2.5823736849543057</v>
      </c>
      <c r="K2161" s="8">
        <v>0.70341149298567696</v>
      </c>
      <c r="L2161" s="8">
        <v>1.5663597974666117E-2</v>
      </c>
      <c r="M2161" s="138" t="str">
        <f t="shared" si="33"/>
        <v>Flux GES-Emissions directes -consommation d'énergie -MtCO2eq-S3</v>
      </c>
      <c r="N2161">
        <f>MATCH(M2161,'[1]Données Agriculture'!$M:$M,FALSE)</f>
        <v>1800</v>
      </c>
      <c r="O2161" s="140"/>
    </row>
    <row r="2162" spans="1:26" ht="14.25" hidden="1">
      <c r="A2162" s="110" t="s">
        <v>190</v>
      </c>
      <c r="B2162" s="110" t="s">
        <v>191</v>
      </c>
      <c r="C2162" s="151" t="s">
        <v>195</v>
      </c>
      <c r="D2162" s="176" t="s">
        <v>631</v>
      </c>
      <c r="E2162" s="6" t="s">
        <v>515</v>
      </c>
      <c r="F2162" s="8">
        <v>0.31380020304</v>
      </c>
      <c r="G2162" s="8">
        <v>0.31182888853515278</v>
      </c>
      <c r="H2162" s="8">
        <v>0.3064431571502127</v>
      </c>
      <c r="I2162" s="8">
        <v>0.29908611126042539</v>
      </c>
      <c r="J2162" s="8">
        <v>0.29172906537063809</v>
      </c>
      <c r="K2162" s="8">
        <v>0.286343333985698</v>
      </c>
      <c r="L2162" s="8">
        <v>0.28437201948085078</v>
      </c>
      <c r="M2162" s="138" t="str">
        <f t="shared" si="33"/>
        <v>Flux GES-Emissions directes -émissions CO2 des sols (chaux, dolomie)-MtCO2eq-S3</v>
      </c>
      <c r="N2162">
        <f>MATCH(M2162,'[1]Données Agriculture'!$M:$M,FALSE)</f>
        <v>1805</v>
      </c>
      <c r="O2162" s="140"/>
      <c r="P2162" s="66"/>
    </row>
    <row r="2163" spans="1:26" ht="14.25" hidden="1">
      <c r="A2163" s="110" t="s">
        <v>190</v>
      </c>
      <c r="B2163" s="110" t="s">
        <v>191</v>
      </c>
      <c r="C2163" s="151" t="s">
        <v>623</v>
      </c>
      <c r="D2163" s="175" t="s">
        <v>631</v>
      </c>
      <c r="E2163" s="6" t="s">
        <v>515</v>
      </c>
      <c r="F2163" s="8">
        <v>81.021263234321395</v>
      </c>
      <c r="G2163" s="8">
        <v>78.595467357129294</v>
      </c>
      <c r="H2163" s="8">
        <v>71.968069771849386</v>
      </c>
      <c r="I2163" s="8">
        <v>62.914876309377391</v>
      </c>
      <c r="J2163" s="8">
        <v>53.861682846905374</v>
      </c>
      <c r="K2163" s="8">
        <v>47.234285261625452</v>
      </c>
      <c r="L2163" s="8">
        <v>44.808489384433365</v>
      </c>
      <c r="M2163" s="138" t="str">
        <f t="shared" si="33"/>
        <v>Flux GES-Emissions directes -Emissions directes de GES total-MtCO2eq-S3</v>
      </c>
      <c r="N2163">
        <f>MATCH(M2163,'[1]Données Agriculture'!$M:$M,FALSE)</f>
        <v>1809</v>
      </c>
      <c r="O2163" s="140"/>
    </row>
    <row r="2164" spans="1:26" ht="14.25" hidden="1">
      <c r="A2164" s="110" t="s">
        <v>190</v>
      </c>
      <c r="B2164" s="110" t="s">
        <v>191</v>
      </c>
      <c r="C2164" s="151" t="s">
        <v>193</v>
      </c>
      <c r="D2164" s="176" t="s">
        <v>631</v>
      </c>
      <c r="E2164" s="6" t="s">
        <v>515</v>
      </c>
      <c r="F2164" s="8">
        <v>16.356632853391126</v>
      </c>
      <c r="G2164" s="8">
        <v>15.806133528264455</v>
      </c>
      <c r="H2164" s="8">
        <v>14.302141402486008</v>
      </c>
      <c r="I2164" s="8">
        <v>12.24764995158089</v>
      </c>
      <c r="J2164" s="8">
        <v>10.193158500675771</v>
      </c>
      <c r="K2164" s="8">
        <v>8.6891663748973222</v>
      </c>
      <c r="L2164" s="8">
        <v>8.1386670497706515</v>
      </c>
      <c r="M2164" s="138" t="str">
        <f t="shared" si="33"/>
        <v>Flux GES-Emissions directes -émissions directes des sols -MtCO2eq-S3</v>
      </c>
      <c r="N2164">
        <f>MATCH(M2164,'[1]Données Agriculture'!$M:$M,FALSE)</f>
        <v>1815</v>
      </c>
      <c r="O2164" s="140"/>
      <c r="P2164" s="66"/>
    </row>
    <row r="2165" spans="1:26" ht="14.25" hidden="1">
      <c r="A2165" s="110" t="s">
        <v>190</v>
      </c>
      <c r="B2165" s="110" t="s">
        <v>191</v>
      </c>
      <c r="C2165" s="151" t="s">
        <v>194</v>
      </c>
      <c r="D2165" s="176" t="s">
        <v>631</v>
      </c>
      <c r="E2165" s="6" t="s">
        <v>515</v>
      </c>
      <c r="F2165" s="8">
        <v>7.1868280876476369</v>
      </c>
      <c r="G2165" s="8">
        <v>6.9819172164029277</v>
      </c>
      <c r="H2165" s="8">
        <v>6.4220903051391787</v>
      </c>
      <c r="I2165" s="8">
        <v>5.6573525226307222</v>
      </c>
      <c r="J2165" s="8">
        <v>4.8926147401222639</v>
      </c>
      <c r="K2165" s="8">
        <v>4.3327878288585158</v>
      </c>
      <c r="L2165" s="8">
        <v>4.1278769576138066</v>
      </c>
      <c r="M2165" s="138" t="str">
        <f t="shared" si="33"/>
        <v>Flux GES-Emissions directes -émissions lessivage + NH3-MtCO2eq-S3</v>
      </c>
      <c r="N2165">
        <f>MATCH(M2165,'[1]Données Agriculture'!$M:$M,FALSE)</f>
        <v>1820</v>
      </c>
      <c r="O2165" s="140"/>
    </row>
    <row r="2166" spans="1:26" ht="14.25" hidden="1">
      <c r="A2166" s="110" t="s">
        <v>190</v>
      </c>
      <c r="B2166" s="110" t="s">
        <v>191</v>
      </c>
      <c r="C2166" s="151" t="s">
        <v>196</v>
      </c>
      <c r="D2166" s="176" t="s">
        <v>631</v>
      </c>
      <c r="E2166" s="6" t="s">
        <v>515</v>
      </c>
      <c r="F2166" s="8">
        <v>39.796774347607574</v>
      </c>
      <c r="G2166" s="8">
        <v>39.111014192744328</v>
      </c>
      <c r="H2166" s="8">
        <v>37.237482607851632</v>
      </c>
      <c r="I2166" s="8">
        <v>34.678190868095705</v>
      </c>
      <c r="J2166" s="8">
        <v>32.11889912833977</v>
      </c>
      <c r="K2166" s="8">
        <v>30.245367543447081</v>
      </c>
      <c r="L2166" s="8">
        <v>29.559607388583835</v>
      </c>
      <c r="M2166" s="138" t="str">
        <f t="shared" si="33"/>
        <v>Flux GES-Emissions directes -fermentation entérique -MtCO2eq-S3</v>
      </c>
      <c r="N2166">
        <f>MATCH(M2166,'[1]Données Agriculture'!$M:$M,FALSE)</f>
        <v>1825</v>
      </c>
      <c r="O2166" s="140"/>
    </row>
    <row r="2167" spans="1:26" ht="14.25" hidden="1">
      <c r="A2167" s="110" t="s">
        <v>190</v>
      </c>
      <c r="B2167" s="110" t="s">
        <v>191</v>
      </c>
      <c r="C2167" s="151" t="s">
        <v>197</v>
      </c>
      <c r="D2167" s="176" t="s">
        <v>631</v>
      </c>
      <c r="E2167" s="6" t="s">
        <v>515</v>
      </c>
      <c r="F2167" s="8">
        <v>7.0847237967418391</v>
      </c>
      <c r="G2167" s="8">
        <v>6.7898174803002291</v>
      </c>
      <c r="H2167" s="8">
        <v>5.9841184403087686</v>
      </c>
      <c r="I2167" s="8">
        <v>4.8835130838756982</v>
      </c>
      <c r="J2167" s="8">
        <v>3.7829077274426264</v>
      </c>
      <c r="K2167" s="8">
        <v>2.9772086874511641</v>
      </c>
      <c r="L2167" s="8">
        <v>2.682302371009555</v>
      </c>
      <c r="M2167" s="138" t="str">
        <f t="shared" si="33"/>
        <v>Flux GES-Emissions directes -stockage des effluents -MtCO2eq-S3</v>
      </c>
      <c r="N2167">
        <f>MATCH(M2167,'[1]Données Agriculture'!$M:$M,FALSE)</f>
        <v>1830</v>
      </c>
      <c r="O2167" s="140"/>
      <c r="P2167" s="66"/>
      <c r="Q2167" s="66"/>
      <c r="R2167" s="66"/>
      <c r="S2167" s="66"/>
      <c r="T2167" s="66"/>
      <c r="U2167" s="66"/>
      <c r="V2167" s="66"/>
      <c r="W2167" s="66"/>
      <c r="X2167" s="66"/>
      <c r="Y2167" s="66"/>
      <c r="Z2167" s="66"/>
    </row>
    <row r="2168" spans="1:26" ht="14.25" hidden="1">
      <c r="A2168" s="110" t="s">
        <v>190</v>
      </c>
      <c r="B2168" s="110" t="s">
        <v>198</v>
      </c>
      <c r="C2168" s="151" t="s">
        <v>624</v>
      </c>
      <c r="D2168" s="175" t="s">
        <v>631</v>
      </c>
      <c r="E2168" s="6" t="s">
        <v>515</v>
      </c>
      <c r="F2168" s="8">
        <v>13.247063743280064</v>
      </c>
      <c r="G2168" s="8">
        <v>12.528453243176717</v>
      </c>
      <c r="H2168" s="8">
        <v>10.565172846041891</v>
      </c>
      <c r="I2168" s="8">
        <v>7.8832819488037202</v>
      </c>
      <c r="J2168" s="8">
        <v>5.2013910515655475</v>
      </c>
      <c r="K2168" s="8">
        <v>3.2381106544307205</v>
      </c>
      <c r="L2168" s="8">
        <v>2.5195001543273738</v>
      </c>
      <c r="M2168" s="138" t="str">
        <f t="shared" si="33"/>
        <v>Flux GES-Emissions indirectes-Emissions indirectes de GES total-MtCO2eq-S3</v>
      </c>
      <c r="N2168">
        <f>MATCH(M2168,'[1]Données Agriculture'!$M:$M,FALSE)</f>
        <v>1835</v>
      </c>
      <c r="O2168" s="140"/>
    </row>
    <row r="2169" spans="1:26" ht="14.25" hidden="1">
      <c r="A2169" s="110" t="s">
        <v>190</v>
      </c>
      <c r="B2169" s="110" t="s">
        <v>198</v>
      </c>
      <c r="C2169" s="151" t="s">
        <v>199</v>
      </c>
      <c r="D2169" s="175" t="s">
        <v>631</v>
      </c>
      <c r="E2169" s="6" t="s">
        <v>515</v>
      </c>
      <c r="F2169" s="8">
        <v>7.8539249319368221</v>
      </c>
      <c r="G2169" s="8">
        <v>7.3715062960811046</v>
      </c>
      <c r="H2169" s="8">
        <v>6.053514072405215</v>
      </c>
      <c r="I2169" s="8">
        <v>4.2531032128736088</v>
      </c>
      <c r="J2169" s="8">
        <v>2.4526923533420013</v>
      </c>
      <c r="K2169" s="8">
        <v>1.1347001296661101</v>
      </c>
      <c r="L2169" s="8">
        <v>0.65228149381039291</v>
      </c>
      <c r="M2169" s="138" t="str">
        <f t="shared" si="33"/>
        <v>Flux GES-Emissions indirectes-fabrication de l'azote -MtCO2eq-S3</v>
      </c>
      <c r="N2169">
        <f>MATCH(M2169,'[1]Données Agriculture'!$M:$M,FALSE)</f>
        <v>1840</v>
      </c>
      <c r="O2169" s="140"/>
      <c r="P2169" s="66"/>
      <c r="Q2169" s="66"/>
      <c r="R2169" s="66"/>
      <c r="S2169" s="66"/>
      <c r="T2169" s="66"/>
      <c r="U2169" s="66"/>
      <c r="V2169" s="66"/>
      <c r="W2169" s="66"/>
      <c r="X2169" s="66"/>
      <c r="Y2169" s="66"/>
      <c r="Z2169" s="66"/>
    </row>
    <row r="2170" spans="1:26" ht="14.25" hidden="1">
      <c r="A2170" s="110" t="s">
        <v>190</v>
      </c>
      <c r="B2170" s="110" t="s">
        <v>198</v>
      </c>
      <c r="C2170" s="151" t="s">
        <v>200</v>
      </c>
      <c r="D2170" s="175" t="s">
        <v>631</v>
      </c>
      <c r="E2170" s="6" t="s">
        <v>515</v>
      </c>
      <c r="F2170" s="8">
        <v>1.4770269042640167</v>
      </c>
      <c r="G2170" s="8">
        <v>1.4517737955357195</v>
      </c>
      <c r="H2170" s="8">
        <v>1.3827810194409509</v>
      </c>
      <c r="I2170" s="8">
        <v>1.288535134617885</v>
      </c>
      <c r="J2170" s="8">
        <v>1.1942892497948192</v>
      </c>
      <c r="K2170" s="8">
        <v>1.1252964737000504</v>
      </c>
      <c r="L2170" s="8">
        <v>1.1000433649717534</v>
      </c>
      <c r="M2170" s="138" t="str">
        <f t="shared" si="33"/>
        <v>Flux GES-Emissions indirectes-fabrication des autres fertilisants-MtCO2eq-S3</v>
      </c>
      <c r="N2170">
        <f>MATCH(M2170,'[1]Données Agriculture'!$M:$M,FALSE)</f>
        <v>1845</v>
      </c>
      <c r="O2170" s="140"/>
    </row>
    <row r="2171" spans="1:26" ht="14.25" hidden="1">
      <c r="A2171" s="110" t="s">
        <v>190</v>
      </c>
      <c r="B2171" s="110" t="s">
        <v>198</v>
      </c>
      <c r="C2171" s="151" t="s">
        <v>203</v>
      </c>
      <c r="D2171" s="175" t="s">
        <v>631</v>
      </c>
      <c r="E2171" s="6" t="s">
        <v>515</v>
      </c>
      <c r="F2171" s="8">
        <v>1.9345899132839104</v>
      </c>
      <c r="G2171" s="8">
        <v>1.8350054305513637</v>
      </c>
      <c r="H2171" s="8">
        <v>1.5629355640805798</v>
      </c>
      <c r="I2171" s="8">
        <v>1.1912812148772496</v>
      </c>
      <c r="J2171" s="8">
        <v>0.81962686567391874</v>
      </c>
      <c r="K2171" s="8">
        <v>0.54755699920313483</v>
      </c>
      <c r="L2171" s="8">
        <v>0.44797251647058806</v>
      </c>
      <c r="M2171" s="138" t="str">
        <f t="shared" si="33"/>
        <v>Flux GES-Emissions indirectes-fabrication du matériel -MtCO2eq-S3</v>
      </c>
      <c r="N2171">
        <f>MATCH(M2171,'[1]Données Agriculture'!$M:$M,FALSE)</f>
        <v>1850</v>
      </c>
      <c r="O2171" s="140"/>
      <c r="P2171" s="109"/>
    </row>
    <row r="2172" spans="1:26" ht="14.25" hidden="1">
      <c r="A2172" s="110" t="s">
        <v>190</v>
      </c>
      <c r="B2172" s="110" t="s">
        <v>198</v>
      </c>
      <c r="C2172" s="151" t="s">
        <v>201</v>
      </c>
      <c r="D2172" s="175" t="s">
        <v>631</v>
      </c>
      <c r="E2172" s="6" t="s">
        <v>515</v>
      </c>
      <c r="F2172" s="8">
        <v>1.6013325183185525</v>
      </c>
      <c r="G2172" s="8">
        <v>1.5024303907602223</v>
      </c>
      <c r="H2172" s="8">
        <v>1.2322247532942063</v>
      </c>
      <c r="I2172" s="8">
        <v>0.86311698826986027</v>
      </c>
      <c r="J2172" s="8">
        <v>0.49400922324551405</v>
      </c>
      <c r="K2172" s="8">
        <v>0.22380358577949755</v>
      </c>
      <c r="L2172" s="8">
        <v>0.12490145822116756</v>
      </c>
      <c r="M2172" s="138" t="str">
        <f t="shared" si="33"/>
        <v>Flux GES-Emissions indirectes-mise à disposition de l'énergie -MtCO2eq-S3</v>
      </c>
      <c r="N2172">
        <f>MATCH(M2172,'[1]Données Agriculture'!$M:$M,FALSE)</f>
        <v>1855</v>
      </c>
      <c r="O2172" s="140"/>
    </row>
    <row r="2173" spans="1:26" ht="14.25" hidden="1">
      <c r="A2173" s="110" t="s">
        <v>190</v>
      </c>
      <c r="B2173" s="110" t="s">
        <v>198</v>
      </c>
      <c r="C2173" s="151" t="s">
        <v>202</v>
      </c>
      <c r="D2173" s="175" t="s">
        <v>631</v>
      </c>
      <c r="E2173" s="6" t="s">
        <v>515</v>
      </c>
      <c r="F2173" s="8">
        <v>0.38018947547676329</v>
      </c>
      <c r="G2173" s="8">
        <v>0.36773733024830768</v>
      </c>
      <c r="H2173" s="8">
        <v>0.33371743682094057</v>
      </c>
      <c r="I2173" s="8">
        <v>0.2872453981651179</v>
      </c>
      <c r="J2173" s="8">
        <v>0.24077335950929518</v>
      </c>
      <c r="K2173" s="8">
        <v>0.20675346608192804</v>
      </c>
      <c r="L2173" s="8">
        <v>0.19430132085347246</v>
      </c>
      <c r="M2173" s="138" t="str">
        <f t="shared" si="33"/>
        <v>Flux GES-Emissions indirectes-Produits phytosanitaires -MtCO2eq-S3</v>
      </c>
      <c r="N2173">
        <f>MATCH(M2173,'[1]Données Agriculture'!$M:$M,FALSE)</f>
        <v>1860</v>
      </c>
      <c r="O2173" s="140"/>
    </row>
    <row r="2174" spans="1:26" ht="14.25" hidden="1">
      <c r="A2174" s="110" t="s">
        <v>190</v>
      </c>
      <c r="B2174" s="110" t="s">
        <v>219</v>
      </c>
      <c r="C2174" s="151" t="s">
        <v>219</v>
      </c>
      <c r="D2174" s="175" t="s">
        <v>631</v>
      </c>
      <c r="E2174" s="6" t="s">
        <v>515</v>
      </c>
      <c r="F2174" s="8">
        <v>94.268326977601447</v>
      </c>
      <c r="G2174" s="8">
        <v>91.123920600306008</v>
      </c>
      <c r="H2174" s="8">
        <v>82.533242617891275</v>
      </c>
      <c r="I2174" s="8">
        <v>70.79815825818109</v>
      </c>
      <c r="J2174" s="8">
        <v>59.063073898470918</v>
      </c>
      <c r="K2174" s="8">
        <v>50.472395916056172</v>
      </c>
      <c r="L2174" s="8">
        <v>47.327989538760733</v>
      </c>
      <c r="M2174" s="138" t="str">
        <f t="shared" si="33"/>
        <v>Flux GES-Emissions territoriales-Emissions territoriales-MtCO2eq-S3</v>
      </c>
      <c r="N2174">
        <f>MATCH(M2174,'[1]Données Agriculture'!$M:$M,FALSE)</f>
        <v>1865</v>
      </c>
      <c r="O2174" s="140"/>
    </row>
    <row r="2175" spans="1:26" ht="14.25" hidden="1">
      <c r="A2175" s="110" t="s">
        <v>190</v>
      </c>
      <c r="B2175" s="110" t="s">
        <v>220</v>
      </c>
      <c r="C2175" s="151" t="s">
        <v>221</v>
      </c>
      <c r="D2175" s="175" t="s">
        <v>634</v>
      </c>
      <c r="E2175" s="6" t="s">
        <v>515</v>
      </c>
      <c r="F2175" s="13">
        <v>1.0249043174102788</v>
      </c>
      <c r="G2175" s="13">
        <v>0.99699062398745064</v>
      </c>
      <c r="H2175" s="13">
        <v>0.92072899532938313</v>
      </c>
      <c r="I2175" s="13">
        <v>0.81655367324848749</v>
      </c>
      <c r="J2175" s="13">
        <v>0.71237835116759185</v>
      </c>
      <c r="K2175" s="13">
        <v>0.63611672250952411</v>
      </c>
      <c r="L2175" s="13">
        <v>0.6082030290866961</v>
      </c>
      <c r="M2175" s="138" t="str">
        <f t="shared" si="33"/>
        <v>Flux GES-Empreinte GES agri-Coefficient d'ajustement des facteurs GES-Sans unité-S3</v>
      </c>
      <c r="N2175">
        <f>MATCH(M2175,'[1]Données Agriculture'!$M:$M,FALSE)</f>
        <v>1870</v>
      </c>
      <c r="O2175" s="140"/>
    </row>
    <row r="2176" spans="1:26" ht="14.25" hidden="1">
      <c r="A2176" s="110" t="s">
        <v>190</v>
      </c>
      <c r="B2176" s="110" t="s">
        <v>220</v>
      </c>
      <c r="C2176" s="151" t="s">
        <v>222</v>
      </c>
      <c r="D2176" s="175" t="s">
        <v>631</v>
      </c>
      <c r="E2176" s="6" t="s">
        <v>515</v>
      </c>
      <c r="F2176" s="8">
        <v>94.954756598950041</v>
      </c>
      <c r="G2176" s="8">
        <v>91.476206269324308</v>
      </c>
      <c r="H2176" s="8">
        <v>81.845606427149121</v>
      </c>
      <c r="I2176" s="8">
        <v>69.407233004302995</v>
      </c>
      <c r="J2176" s="8">
        <v>57.858017243160972</v>
      </c>
      <c r="K2176" s="8">
        <v>49.981352209515698</v>
      </c>
      <c r="L2176" s="8">
        <v>47.327989538760747</v>
      </c>
      <c r="M2176" s="138" t="str">
        <f t="shared" si="33"/>
        <v>Flux GES-Empreinte GES agri-Emissions (calculées sur base coefficients x productions finales)-MtCO2eq-S3</v>
      </c>
      <c r="N2176">
        <f>MATCH(M2176,'[1]Données Agriculture'!$M:$M,FALSE)</f>
        <v>1875</v>
      </c>
      <c r="O2176" s="140"/>
      <c r="P2176" s="109"/>
      <c r="Q2176" s="109"/>
      <c r="R2176" s="109"/>
      <c r="S2176" s="109"/>
      <c r="T2176" s="109"/>
      <c r="U2176" s="109"/>
      <c r="V2176" s="109"/>
      <c r="W2176" s="109"/>
      <c r="X2176" s="109"/>
      <c r="Y2176" s="109"/>
      <c r="Z2176" s="109"/>
    </row>
    <row r="2177" spans="1:26" ht="14.25" hidden="1">
      <c r="A2177" s="110" t="s">
        <v>190</v>
      </c>
      <c r="B2177" s="110" t="s">
        <v>220</v>
      </c>
      <c r="C2177" s="151" t="s">
        <v>225</v>
      </c>
      <c r="D2177" s="175" t="s">
        <v>631</v>
      </c>
      <c r="E2177" s="6" t="s">
        <v>515</v>
      </c>
      <c r="F2177" s="9">
        <v>-93.345703577516673</v>
      </c>
      <c r="G2177" s="9">
        <v>-90.07163803949021</v>
      </c>
      <c r="H2177" s="9">
        <v>-79.981494076023139</v>
      </c>
      <c r="I2177" s="9">
        <v>-66.754470913956013</v>
      </c>
      <c r="J2177" s="9">
        <v>-54.519775073827979</v>
      </c>
      <c r="K2177" s="9">
        <v>-46.208947969536112</v>
      </c>
      <c r="L2177" s="9">
        <v>-43.261263267059682</v>
      </c>
      <c r="M2177" s="138" t="str">
        <f t="shared" si="33"/>
        <v>Flux GES-Empreinte GES agri-Empreinte GES (estimation)-MtCO2eq-S3</v>
      </c>
      <c r="N2177">
        <f>MATCH(M2177,'[1]Données Agriculture'!$M:$M,FALSE)</f>
        <v>1880</v>
      </c>
      <c r="O2177" s="140"/>
    </row>
    <row r="2178" spans="1:26" ht="14.25" hidden="1">
      <c r="A2178" s="110" t="s">
        <v>190</v>
      </c>
      <c r="B2178" s="110" t="s">
        <v>220</v>
      </c>
      <c r="C2178" s="151" t="s">
        <v>226</v>
      </c>
      <c r="D2178" s="175" t="s">
        <v>227</v>
      </c>
      <c r="E2178" s="6" t="s">
        <v>515</v>
      </c>
      <c r="F2178" s="73">
        <v>-1.4333753601264787</v>
      </c>
      <c r="G2178" s="73">
        <v>-1.3831002570442119</v>
      </c>
      <c r="H2178" s="73">
        <v>-1.2281604667478945E-3</v>
      </c>
      <c r="I2178" s="73">
        <v>-1.0250521461535251E-3</v>
      </c>
      <c r="J2178" s="73">
        <v>-8.37181565250802E-4</v>
      </c>
      <c r="K2178" s="73">
        <v>-7.0956417808663776E-4</v>
      </c>
      <c r="L2178" s="73">
        <v>-6.6430083483653523E-4</v>
      </c>
      <c r="M2178" s="138" t="str">
        <f t="shared" ref="M2178:M2241" si="34">A2178&amp;"-"&amp;B2178&amp;"-"&amp;C2178&amp;"-"&amp;D2178&amp;"-"&amp;E2178</f>
        <v>Flux GES-Empreinte GES agri-Empreinte GES par habitant-t eq CO2 / habitant-S3</v>
      </c>
      <c r="N2178">
        <f>MATCH(M2178,'[1]Données Agriculture'!$M:$M,FALSE)</f>
        <v>1885</v>
      </c>
      <c r="O2178" s="140"/>
      <c r="P2178" s="109"/>
    </row>
    <row r="2179" spans="1:26" ht="14.25" hidden="1">
      <c r="A2179" s="110" t="s">
        <v>190</v>
      </c>
      <c r="B2179" s="110" t="s">
        <v>220</v>
      </c>
      <c r="C2179" s="151" t="s">
        <v>181</v>
      </c>
      <c r="D2179" s="175" t="s">
        <v>631</v>
      </c>
      <c r="E2179" s="6" t="s">
        <v>515</v>
      </c>
      <c r="F2179" s="8">
        <v>-15.143945225006618</v>
      </c>
      <c r="G2179" s="8">
        <v>-14.159810421078078</v>
      </c>
      <c r="H2179" s="8">
        <v>-12.118943991009743</v>
      </c>
      <c r="I2179" s="8">
        <v>-10.410317605200971</v>
      </c>
      <c r="J2179" s="8">
        <v>-9.7808605180109573</v>
      </c>
      <c r="K2179" s="8">
        <v>-9.4022115418097592</v>
      </c>
      <c r="L2179" s="8">
        <v>-9.3454098362145395</v>
      </c>
      <c r="M2179" s="138" t="str">
        <f t="shared" si="34"/>
        <v>Flux GES-Empreinte GES agri-Export-MtCO2eq-S3</v>
      </c>
      <c r="N2179">
        <f>MATCH(M2179,'[1]Données Agriculture'!$M:$M,FALSE)</f>
        <v>1890</v>
      </c>
      <c r="O2179" s="140"/>
    </row>
    <row r="2180" spans="1:26" ht="14.25" hidden="1">
      <c r="A2180" s="110" t="s">
        <v>190</v>
      </c>
      <c r="B2180" s="110" t="s">
        <v>220</v>
      </c>
      <c r="C2180" s="151" t="s">
        <v>223</v>
      </c>
      <c r="D2180" s="175" t="s">
        <v>631</v>
      </c>
      <c r="E2180" s="6" t="s">
        <v>515</v>
      </c>
      <c r="F2180" s="8">
        <v>13.534892203573254</v>
      </c>
      <c r="G2180" s="8">
        <v>12.755242191243973</v>
      </c>
      <c r="H2180" s="8">
        <v>10.254831639883767</v>
      </c>
      <c r="I2180" s="8">
        <v>7.7575555148539896</v>
      </c>
      <c r="J2180" s="8">
        <v>6.442618348677958</v>
      </c>
      <c r="K2180" s="8">
        <v>5.6298073018301658</v>
      </c>
      <c r="L2180" s="8">
        <v>5.2786835645134778</v>
      </c>
      <c r="M2180" s="138" t="str">
        <f t="shared" si="34"/>
        <v>Flux GES-Empreinte GES agri-Import-MtCO2eq-S3</v>
      </c>
      <c r="N2180">
        <f>MATCH(M2180,'[1]Données Agriculture'!$M:$M,FALSE)</f>
        <v>1895</v>
      </c>
      <c r="O2180" s="140"/>
      <c r="P2180" s="66"/>
    </row>
    <row r="2181" spans="1:26" ht="14.25" hidden="1">
      <c r="A2181" s="110" t="s">
        <v>190</v>
      </c>
      <c r="B2181" s="110" t="s">
        <v>220</v>
      </c>
      <c r="C2181" s="151" t="s">
        <v>224</v>
      </c>
      <c r="D2181" s="175" t="s">
        <v>631</v>
      </c>
      <c r="E2181" s="6" t="s">
        <v>515</v>
      </c>
      <c r="F2181" s="9">
        <v>-1.6090530214333647</v>
      </c>
      <c r="G2181" s="9">
        <v>-1.4045682298341049</v>
      </c>
      <c r="H2181" s="9">
        <v>-1.8641123511259767</v>
      </c>
      <c r="I2181" s="9">
        <v>-2.6527620903469815</v>
      </c>
      <c r="J2181" s="9">
        <v>-3.3382421693329993</v>
      </c>
      <c r="K2181" s="9">
        <v>-3.7724042399795934</v>
      </c>
      <c r="L2181" s="9">
        <v>-4.0667262717010617</v>
      </c>
      <c r="M2181" s="138" t="str">
        <f t="shared" si="34"/>
        <v>Flux GES-Empreinte GES agri-Solde import - export GES (corrigé)-MtCO2eq-S3</v>
      </c>
      <c r="N2181">
        <f>MATCH(M2181,'[1]Données Agriculture'!$M:$M,FALSE)</f>
        <v>1900</v>
      </c>
      <c r="O2181" s="140"/>
    </row>
    <row r="2182" spans="1:26" ht="14.25" hidden="1">
      <c r="A2182" s="110" t="s">
        <v>190</v>
      </c>
      <c r="B2182" s="110" t="s">
        <v>228</v>
      </c>
      <c r="C2182" s="147" t="s">
        <v>230</v>
      </c>
      <c r="D2182" s="175" t="s">
        <v>631</v>
      </c>
      <c r="E2182" s="6" t="s">
        <v>515</v>
      </c>
      <c r="F2182" s="8">
        <v>0</v>
      </c>
      <c r="G2182" s="8">
        <v>-3.7265615023277299</v>
      </c>
      <c r="H2182" s="8">
        <v>-6.8841913067210561</v>
      </c>
      <c r="I2182" s="8">
        <v>-8.1972076099366742</v>
      </c>
      <c r="J2182" s="8">
        <v>-7.3137887538796784</v>
      </c>
      <c r="K2182" s="8">
        <v>-4.4706461076088022</v>
      </c>
      <c r="L2182" s="8">
        <v>-0.42959744715875425</v>
      </c>
      <c r="M2182" s="138" t="str">
        <f t="shared" si="34"/>
        <v>Flux GES-UTCATF-Changement d'affectation des terres-MtCO2eq-S3</v>
      </c>
      <c r="N2182">
        <f>MATCH(M2182,'[1]Données Agriculture'!$M:$M,FALSE)</f>
        <v>1905</v>
      </c>
      <c r="O2182" s="140"/>
    </row>
    <row r="2183" spans="1:26" ht="14.25" hidden="1">
      <c r="A2183" s="110" t="s">
        <v>190</v>
      </c>
      <c r="B2183" s="110" t="s">
        <v>228</v>
      </c>
      <c r="C2183" s="147" t="s">
        <v>229</v>
      </c>
      <c r="D2183" s="175" t="s">
        <v>631</v>
      </c>
      <c r="E2183" s="6" t="s">
        <v>515</v>
      </c>
      <c r="F2183" s="8">
        <v>-9.8298982246666657</v>
      </c>
      <c r="G2183" s="8">
        <v>-8.377649685989379</v>
      </c>
      <c r="H2183" s="8">
        <v>-4.4107347692300625</v>
      </c>
      <c r="I2183" s="8">
        <v>1.006511124973263</v>
      </c>
      <c r="J2183" s="8">
        <v>6.4218394579433218</v>
      </c>
      <c r="K2183" s="8">
        <v>9.4442056863878605</v>
      </c>
      <c r="L2183" s="8">
        <v>8.3251612826898942</v>
      </c>
      <c r="M2183" s="138" t="str">
        <f t="shared" si="34"/>
        <v>Flux GES-UTCATF-Effet changement de pratiques-MtCO2eq-S3</v>
      </c>
      <c r="N2183">
        <f>MATCH(M2183,'[1]Données Agriculture'!$M:$M,FALSE)</f>
        <v>1910</v>
      </c>
      <c r="O2183" s="140"/>
      <c r="P2183" s="109"/>
      <c r="Q2183" s="109"/>
      <c r="R2183" s="109"/>
      <c r="S2183" s="109"/>
      <c r="T2183" s="109"/>
      <c r="U2183" s="109"/>
      <c r="V2183" s="109"/>
      <c r="W2183" s="109"/>
      <c r="X2183" s="109"/>
      <c r="Y2183" s="109"/>
      <c r="Z2183" s="109"/>
    </row>
    <row r="2184" spans="1:26" ht="14.25" hidden="1">
      <c r="A2184" s="110" t="s">
        <v>190</v>
      </c>
      <c r="B2184" s="110" t="s">
        <v>228</v>
      </c>
      <c r="C2184" s="147" t="s">
        <v>231</v>
      </c>
      <c r="D2184" s="175" t="s">
        <v>631</v>
      </c>
      <c r="E2184" s="6" t="s">
        <v>515</v>
      </c>
      <c r="F2184" s="8">
        <v>-9.8298982246666657</v>
      </c>
      <c r="G2184" s="8">
        <v>-12.104211188317109</v>
      </c>
      <c r="H2184" s="8">
        <v>-11.294926075951119</v>
      </c>
      <c r="I2184" s="8">
        <v>-7.1906964849634107</v>
      </c>
      <c r="J2184" s="8">
        <v>-0.89194929593635697</v>
      </c>
      <c r="K2184" s="8">
        <v>4.9735595787790592</v>
      </c>
      <c r="L2184" s="8">
        <v>7.8955638355311404</v>
      </c>
      <c r="M2184" s="138" t="str">
        <f t="shared" si="34"/>
        <v>Flux GES-UTCATF-Total UTCAT+F (hors forêts existantes)-MtCO2eq-S3</v>
      </c>
      <c r="N2184">
        <f>MATCH(M2184,'[1]Données Agriculture'!$M:$M,FALSE)</f>
        <v>1915</v>
      </c>
      <c r="O2184" s="140"/>
    </row>
    <row r="2185" spans="1:26" ht="14.25" hidden="1">
      <c r="A2185" s="110" t="s">
        <v>190</v>
      </c>
      <c r="B2185" s="110" t="s">
        <v>228</v>
      </c>
      <c r="C2185" s="151" t="s">
        <v>232</v>
      </c>
      <c r="D2185" s="175" t="s">
        <v>631</v>
      </c>
      <c r="E2185" s="6" t="s">
        <v>515</v>
      </c>
      <c r="F2185" s="8">
        <v>-9.8298982246666657</v>
      </c>
      <c r="G2185" s="8">
        <v>-66.269561007740506</v>
      </c>
      <c r="H2185" s="8">
        <v>-125.79547561459574</v>
      </c>
      <c r="I2185" s="8">
        <v>-171.11252300309772</v>
      </c>
      <c r="J2185" s="8">
        <v>-188.73827092516092</v>
      </c>
      <c r="K2185" s="8">
        <v>-174.69281562393152</v>
      </c>
      <c r="L2185" s="8">
        <v>-139.65591718060645</v>
      </c>
      <c r="M2185" s="138" t="str">
        <f t="shared" si="34"/>
        <v>Flux GES-UTCATF-Total UTCAT+Forêts nouvelles en cumul sur la période 2020-2050-MtCO2eq-S3</v>
      </c>
      <c r="N2185">
        <f>MATCH(M2185,'[1]Données Agriculture'!$M:$M,FALSE)</f>
        <v>1920</v>
      </c>
      <c r="O2185" s="140"/>
      <c r="P2185" s="66"/>
      <c r="Q2185" s="66"/>
      <c r="R2185" s="66"/>
      <c r="S2185" s="66"/>
      <c r="T2185" s="66"/>
      <c r="U2185" s="66"/>
      <c r="V2185" s="66"/>
      <c r="W2185" s="66"/>
      <c r="X2185" s="66"/>
      <c r="Y2185" s="66"/>
      <c r="Z2185" s="66"/>
    </row>
    <row r="2186" spans="1:26" ht="14.25" hidden="1">
      <c r="A2186" s="110" t="s">
        <v>263</v>
      </c>
      <c r="B2186" s="110" t="s">
        <v>625</v>
      </c>
      <c r="C2186" s="151" t="s">
        <v>275</v>
      </c>
      <c r="D2186" s="176" t="s">
        <v>276</v>
      </c>
      <c r="E2186" s="6" t="s">
        <v>515</v>
      </c>
      <c r="F2186" s="8">
        <v>1983.5729266874919</v>
      </c>
      <c r="G2186" s="8">
        <v>2061.0669347143034</v>
      </c>
      <c r="H2186" s="8">
        <v>2272.7845019257029</v>
      </c>
      <c r="I2186" s="8">
        <v>2561.9960771639135</v>
      </c>
      <c r="J2186" s="8">
        <v>2851.2076524021249</v>
      </c>
      <c r="K2186" s="8">
        <v>3062.9252196135249</v>
      </c>
      <c r="L2186" s="8">
        <v>3140.419227640336</v>
      </c>
      <c r="M2186" s="138" t="str">
        <f t="shared" si="34"/>
        <v>Indicateurs agro-environnementaux-Consommation d'eau-Consommation d'eau pour l'irrigation-M m3-S3</v>
      </c>
      <c r="N2186">
        <f>MATCH(M2186,'[1]Données Agriculture'!$M:$M,FALSE)</f>
        <v>1923</v>
      </c>
      <c r="O2186" s="140"/>
    </row>
    <row r="2187" spans="1:26" ht="14.25" hidden="1">
      <c r="A2187" s="110" t="s">
        <v>263</v>
      </c>
      <c r="B2187" s="110" t="s">
        <v>625</v>
      </c>
      <c r="C2187" s="151" t="s">
        <v>277</v>
      </c>
      <c r="D2187" s="176" t="s">
        <v>276</v>
      </c>
      <c r="E2187" s="6" t="s">
        <v>515</v>
      </c>
      <c r="F2187" s="8">
        <v>740.06021561507748</v>
      </c>
      <c r="G2187" s="8">
        <v>761.27864109365862</v>
      </c>
      <c r="H2187" s="8">
        <v>819.2484575577563</v>
      </c>
      <c r="I2187" s="8">
        <v>898.436699500435</v>
      </c>
      <c r="J2187" s="8">
        <v>977.62494144311381</v>
      </c>
      <c r="K2187" s="8">
        <v>1035.5947579072115</v>
      </c>
      <c r="L2187" s="8">
        <v>1056.8131833857926</v>
      </c>
      <c r="M2187" s="138" t="str">
        <f t="shared" si="34"/>
        <v>Indicateurs agro-environnementaux-Consommation d'eau-maïs -M m3-S3</v>
      </c>
      <c r="N2187">
        <f>MATCH(M2187,'[1]Données Agriculture'!$M:$M,FALSE)</f>
        <v>1930</v>
      </c>
      <c r="O2187" s="140"/>
      <c r="P2187" s="66"/>
    </row>
    <row r="2188" spans="1:26" ht="14.25" hidden="1">
      <c r="A2188" s="110" t="s">
        <v>263</v>
      </c>
      <c r="B2188" s="152" t="s">
        <v>270</v>
      </c>
      <c r="C2188" s="154" t="s">
        <v>272</v>
      </c>
      <c r="D2188" s="176" t="s">
        <v>271</v>
      </c>
      <c r="E2188" s="6" t="s">
        <v>515</v>
      </c>
      <c r="F2188" s="8">
        <v>355.17092599999995</v>
      </c>
      <c r="G2188" s="8">
        <v>368.48868229007576</v>
      </c>
      <c r="H2188" s="8">
        <v>404.87346911738297</v>
      </c>
      <c r="I2188" s="8">
        <v>454.57601223476598</v>
      </c>
      <c r="J2188" s="8">
        <v>504.27855535214906</v>
      </c>
      <c r="K2188" s="8">
        <v>540.66334217945621</v>
      </c>
      <c r="L2188" s="8">
        <v>553.98109846953207</v>
      </c>
      <c r="M2188" s="138" t="str">
        <f t="shared" si="34"/>
        <v>Indicateurs agro-environnementaux-Surface irriguée-céréales hors maïs-kha-S3</v>
      </c>
      <c r="N2188">
        <f>MATCH(M2188,'[1]Données Agriculture'!$M:$M,FALSE)</f>
        <v>1935</v>
      </c>
      <c r="O2188" s="140"/>
    </row>
    <row r="2189" spans="1:26" ht="14.25" hidden="1">
      <c r="A2189" s="110" t="s">
        <v>263</v>
      </c>
      <c r="B2189" s="152" t="s">
        <v>270</v>
      </c>
      <c r="C2189" s="154" t="s">
        <v>274</v>
      </c>
      <c r="D2189" s="176" t="s">
        <v>271</v>
      </c>
      <c r="E2189" s="6" t="s">
        <v>515</v>
      </c>
      <c r="F2189" s="8">
        <v>503.97820125299944</v>
      </c>
      <c r="G2189" s="8">
        <v>531.83394073521072</v>
      </c>
      <c r="H2189" s="8">
        <v>607.93723628301427</v>
      </c>
      <c r="I2189" s="8">
        <v>711.89627131302905</v>
      </c>
      <c r="J2189" s="8">
        <v>815.85530634304394</v>
      </c>
      <c r="K2189" s="8">
        <v>891.9586018908476</v>
      </c>
      <c r="L2189" s="8">
        <v>919.81434137305882</v>
      </c>
      <c r="M2189" s="138" t="str">
        <f t="shared" si="34"/>
        <v>Indicateurs agro-environnementaux-Surface irriguée-légumes, fruits-kha-S3</v>
      </c>
      <c r="N2189">
        <f>MATCH(M2189,'[1]Données Agriculture'!$M:$M,FALSE)</f>
        <v>1939</v>
      </c>
      <c r="O2189" s="140"/>
      <c r="P2189" s="66"/>
    </row>
    <row r="2190" spans="1:26" ht="14.25" hidden="1">
      <c r="A2190" s="110" t="s">
        <v>263</v>
      </c>
      <c r="B2190" s="152" t="s">
        <v>270</v>
      </c>
      <c r="C2190" s="154" t="s">
        <v>273</v>
      </c>
      <c r="D2190" s="176" t="s">
        <v>271</v>
      </c>
      <c r="E2190" s="6" t="s">
        <v>515</v>
      </c>
      <c r="F2190" s="8">
        <v>565.4139288691797</v>
      </c>
      <c r="G2190" s="8">
        <v>574.7042883517837</v>
      </c>
      <c r="H2190" s="8">
        <v>600.08602247883721</v>
      </c>
      <c r="I2190" s="8">
        <v>634.75811608849472</v>
      </c>
      <c r="J2190" s="8">
        <v>669.43020969815234</v>
      </c>
      <c r="K2190" s="8">
        <v>694.81194382520584</v>
      </c>
      <c r="L2190" s="8">
        <v>704.10230330780985</v>
      </c>
      <c r="M2190" s="138" t="str">
        <f t="shared" si="34"/>
        <v>Indicateurs agro-environnementaux-Surface irriguée-maïs-kha-S3</v>
      </c>
      <c r="N2190">
        <f>MATCH(M2190,'[1]Données Agriculture'!$M:$M,FALSE)</f>
        <v>1942</v>
      </c>
      <c r="O2190" s="140"/>
    </row>
    <row r="2191" spans="1:26" ht="14.25" hidden="1">
      <c r="A2191" s="110" t="s">
        <v>263</v>
      </c>
      <c r="B2191" s="152" t="s">
        <v>270</v>
      </c>
      <c r="C2191" s="151" t="s">
        <v>270</v>
      </c>
      <c r="D2191" s="176" t="s">
        <v>271</v>
      </c>
      <c r="E2191" s="6" t="s">
        <v>515</v>
      </c>
      <c r="F2191" s="8">
        <v>1550.3461174698703</v>
      </c>
      <c r="G2191" s="8">
        <v>1605.6607638919807</v>
      </c>
      <c r="H2191" s="8">
        <v>1756.7831883198942</v>
      </c>
      <c r="I2191" s="8">
        <v>1963.2202591699183</v>
      </c>
      <c r="J2191" s="8">
        <v>2169.6573300199425</v>
      </c>
      <c r="K2191" s="8">
        <v>2320.7797544478562</v>
      </c>
      <c r="L2191" s="8">
        <v>2376.0944008699666</v>
      </c>
      <c r="M2191" s="138" t="str">
        <f t="shared" si="34"/>
        <v>Indicateurs agro-environnementaux-Surface irriguée-Surface irriguée-kha-S3</v>
      </c>
      <c r="N2191">
        <f>MATCH(M2191,'[1]Données Agriculture'!$M:$M,FALSE)</f>
        <v>1946</v>
      </c>
      <c r="O2191" s="140"/>
    </row>
    <row r="2192" spans="1:26" ht="14.25" hidden="1">
      <c r="A2192" s="110" t="s">
        <v>263</v>
      </c>
      <c r="B2192" s="152"/>
      <c r="C2192" s="151" t="s">
        <v>264</v>
      </c>
      <c r="D2192" s="176" t="s">
        <v>14</v>
      </c>
      <c r="E2192" s="6" t="s">
        <v>515</v>
      </c>
      <c r="F2192" s="67">
        <v>6.6571641582379118E-2</v>
      </c>
      <c r="G2192" s="67">
        <v>7.498480183634737E-2</v>
      </c>
      <c r="H2192" s="67">
        <v>9.8106776767825463E-2</v>
      </c>
      <c r="I2192" s="67">
        <v>0.13003377565220484</v>
      </c>
      <c r="J2192" s="67">
        <v>0.16238652538794521</v>
      </c>
      <c r="K2192" s="67">
        <v>0.18636201206252812</v>
      </c>
      <c r="L2192" s="67">
        <v>0.19520293637397573</v>
      </c>
      <c r="M2192" s="138" t="str">
        <f t="shared" si="34"/>
        <v>Indicateurs agro-environnementaux--Agriculture biologique en grandes cultures-%-S3</v>
      </c>
      <c r="N2192">
        <f>MATCH(M2192,'[1]Données Agriculture'!$M:$M,FALSE)</f>
        <v>1955</v>
      </c>
      <c r="O2192" s="140"/>
      <c r="P2192" s="66"/>
      <c r="Q2192" s="66"/>
      <c r="R2192" s="66"/>
      <c r="S2192" s="66"/>
      <c r="T2192" s="66"/>
      <c r="U2192" s="66"/>
      <c r="V2192" s="66"/>
      <c r="W2192" s="66"/>
      <c r="X2192" s="66"/>
      <c r="Y2192" s="66"/>
      <c r="Z2192" s="66"/>
    </row>
    <row r="2193" spans="1:26" ht="14.25" hidden="1">
      <c r="A2193" s="110" t="s">
        <v>263</v>
      </c>
      <c r="B2193" s="152"/>
      <c r="C2193" s="151" t="s">
        <v>287</v>
      </c>
      <c r="D2193" s="176" t="s">
        <v>237</v>
      </c>
      <c r="E2193" s="6" t="s">
        <v>515</v>
      </c>
      <c r="F2193" s="8">
        <v>90.393123886378135</v>
      </c>
      <c r="G2193" s="8">
        <v>87.421834618872595</v>
      </c>
      <c r="H2193" s="8">
        <v>79.304121376063392</v>
      </c>
      <c r="I2193" s="8">
        <v>68.215118865748622</v>
      </c>
      <c r="J2193" s="8">
        <v>57.126116355433865</v>
      </c>
      <c r="K2193" s="8">
        <v>49.008403112624627</v>
      </c>
      <c r="L2193" s="8">
        <v>46.037113845119102</v>
      </c>
      <c r="M2193" s="138" t="str">
        <f t="shared" si="34"/>
        <v>Indicateurs agro-environnementaux--Consommation totale d'énergie -TWh-S3</v>
      </c>
      <c r="N2193">
        <f>MATCH(M2193,'[1]Données Agriculture'!$M:$M,FALSE)</f>
        <v>1960</v>
      </c>
      <c r="O2193" s="140"/>
    </row>
    <row r="2194" spans="1:26" ht="14.25" hidden="1">
      <c r="A2194" s="110" t="s">
        <v>263</v>
      </c>
      <c r="B2194" s="110"/>
      <c r="C2194" s="151" t="s">
        <v>609</v>
      </c>
      <c r="D2194" s="176" t="s">
        <v>237</v>
      </c>
      <c r="E2194" s="6" t="s">
        <v>515</v>
      </c>
      <c r="F2194" s="36">
        <v>0</v>
      </c>
      <c r="G2194" s="36">
        <v>0.36345209412160528</v>
      </c>
      <c r="H2194" s="36">
        <v>1.356421681379137</v>
      </c>
      <c r="I2194" s="36">
        <v>2.712843362758274</v>
      </c>
      <c r="J2194" s="36">
        <v>4.0692650441374116</v>
      </c>
      <c r="K2194" s="36">
        <v>5.0622346313949436</v>
      </c>
      <c r="L2194" s="36">
        <v>5.4256867255165488</v>
      </c>
      <c r="M2194" s="138" t="str">
        <f t="shared" si="34"/>
        <v>Indicateurs agro-environnementaux--ED : BioGNV-TWh-S3</v>
      </c>
      <c r="N2194" t="e">
        <f>MATCH(M2194,'[1]Données Agriculture'!$M:$M,FALSE)</f>
        <v>#N/A</v>
      </c>
      <c r="O2194" s="140"/>
      <c r="P2194" s="66"/>
      <c r="Q2194" s="66"/>
      <c r="R2194" s="66"/>
      <c r="S2194" s="66"/>
      <c r="T2194" s="66"/>
      <c r="U2194" s="66"/>
      <c r="V2194" s="66"/>
      <c r="W2194" s="66"/>
      <c r="X2194" s="66"/>
      <c r="Y2194" s="66"/>
      <c r="Z2194" s="66"/>
    </row>
    <row r="2195" spans="1:26" ht="14.25" hidden="1">
      <c r="A2195" s="110" t="s">
        <v>263</v>
      </c>
      <c r="B2195" s="152"/>
      <c r="C2195" s="151" t="s">
        <v>282</v>
      </c>
      <c r="D2195" s="176" t="s">
        <v>237</v>
      </c>
      <c r="E2195" s="6" t="s">
        <v>515</v>
      </c>
      <c r="F2195" s="8">
        <v>4.235947330987555</v>
      </c>
      <c r="G2195" s="8">
        <v>3.9771154775710604</v>
      </c>
      <c r="H2195" s="8">
        <v>3.2699737034199763</v>
      </c>
      <c r="I2195" s="8">
        <v>2.3040000758523975</v>
      </c>
      <c r="J2195" s="8">
        <v>1.3380264482848192</v>
      </c>
      <c r="K2195" s="8">
        <v>0.63088467413373472</v>
      </c>
      <c r="L2195" s="8">
        <v>0.37205282071724016</v>
      </c>
      <c r="M2195" s="138" t="str">
        <f t="shared" si="34"/>
        <v>Indicateurs agro-environnementaux--ED : Biomasse-TWh-S3</v>
      </c>
      <c r="N2195">
        <f>MATCH(M2195,'[1]Données Agriculture'!$M:$M,FALSE)</f>
        <v>1965</v>
      </c>
      <c r="O2195" s="140"/>
    </row>
    <row r="2196" spans="1:26" ht="14.25" hidden="1">
      <c r="A2196" s="110" t="s">
        <v>263</v>
      </c>
      <c r="B2196" s="152"/>
      <c r="C2196" s="151" t="s">
        <v>279</v>
      </c>
      <c r="D2196" s="176" t="s">
        <v>237</v>
      </c>
      <c r="E2196" s="6" t="s">
        <v>515</v>
      </c>
      <c r="F2196" s="8">
        <v>33.683917790162866</v>
      </c>
      <c r="G2196" s="8">
        <v>31.790975241836858</v>
      </c>
      <c r="H2196" s="8">
        <v>26.619360024001288</v>
      </c>
      <c r="I2196" s="8">
        <v>19.554802257839707</v>
      </c>
      <c r="J2196" s="8">
        <v>12.490244491678132</v>
      </c>
      <c r="K2196" s="8">
        <v>7.318629273842558</v>
      </c>
      <c r="L2196" s="8">
        <v>5.4256867255165488</v>
      </c>
      <c r="M2196" s="138" t="str">
        <f t="shared" si="34"/>
        <v>Indicateurs agro-environnementaux--ED : Carburant -TWh-S3</v>
      </c>
      <c r="N2196">
        <f>MATCH(M2196,'[1]Données Agriculture'!$M:$M,FALSE)</f>
        <v>1970</v>
      </c>
      <c r="O2196" s="140"/>
      <c r="P2196" s="109"/>
    </row>
    <row r="2197" spans="1:26" ht="14.25" hidden="1">
      <c r="A2197" s="110" t="s">
        <v>263</v>
      </c>
      <c r="B2197" s="152"/>
      <c r="C2197" s="151" t="s">
        <v>280</v>
      </c>
      <c r="D2197" s="176" t="s">
        <v>237</v>
      </c>
      <c r="E2197" s="6" t="s">
        <v>515</v>
      </c>
      <c r="F2197" s="8">
        <v>8.1049663346568668</v>
      </c>
      <c r="G2197" s="8">
        <v>8.5007990648958742</v>
      </c>
      <c r="H2197" s="8">
        <v>9.5822341952075512</v>
      </c>
      <c r="I2197" s="8">
        <v>11.059502055758236</v>
      </c>
      <c r="J2197" s="8">
        <v>12.53676991630892</v>
      </c>
      <c r="K2197" s="8">
        <v>13.618205046620599</v>
      </c>
      <c r="L2197" s="8">
        <v>14.014037776859606</v>
      </c>
      <c r="M2197" s="138" t="str">
        <f t="shared" si="34"/>
        <v>Indicateurs agro-environnementaux--ED : Electricité -TWh-S3</v>
      </c>
      <c r="N2197">
        <f>MATCH(M2197,'[1]Données Agriculture'!$M:$M,FALSE)</f>
        <v>1975</v>
      </c>
      <c r="O2197" s="140"/>
    </row>
    <row r="2198" spans="1:26" ht="14.25" hidden="1">
      <c r="A2198" s="110" t="s">
        <v>263</v>
      </c>
      <c r="B2198" s="152"/>
      <c r="C2198" s="151" t="s">
        <v>281</v>
      </c>
      <c r="D2198" s="176" t="s">
        <v>237</v>
      </c>
      <c r="E2198" s="6" t="s">
        <v>515</v>
      </c>
      <c r="F2198" s="8">
        <v>1.7803256898353497</v>
      </c>
      <c r="G2198" s="8">
        <v>2.0295031388856595</v>
      </c>
      <c r="H2198" s="8">
        <v>2.7102685897915113</v>
      </c>
      <c r="I2198" s="8">
        <v>3.6402114897476734</v>
      </c>
      <c r="J2198" s="8">
        <v>4.570154389703835</v>
      </c>
      <c r="K2198" s="8">
        <v>5.2509198406096873</v>
      </c>
      <c r="L2198" s="8">
        <v>5.5000972896599967</v>
      </c>
      <c r="M2198" s="138" t="str">
        <f t="shared" si="34"/>
        <v>Indicateurs agro-environnementaux--ED : Gaz-TWh-S3</v>
      </c>
      <c r="N2198">
        <f>MATCH(M2198,'[1]Données Agriculture'!$M:$M,FALSE)</f>
        <v>1980</v>
      </c>
      <c r="O2198" s="140"/>
    </row>
    <row r="2199" spans="1:26" ht="14.25" hidden="1">
      <c r="A2199" s="110" t="s">
        <v>263</v>
      </c>
      <c r="B2199" s="152"/>
      <c r="C2199" s="151" t="s">
        <v>285</v>
      </c>
      <c r="D2199" s="176" t="s">
        <v>237</v>
      </c>
      <c r="E2199" s="6" t="s">
        <v>515</v>
      </c>
      <c r="F2199" s="8">
        <v>10.755199538460907</v>
      </c>
      <c r="G2199" s="8">
        <v>10.517197680091595</v>
      </c>
      <c r="H2199" s="8">
        <v>9.866964510730817</v>
      </c>
      <c r="I2199" s="8">
        <v>8.9787294830007269</v>
      </c>
      <c r="J2199" s="8">
        <v>8.090494455270635</v>
      </c>
      <c r="K2199" s="8">
        <v>7.440261285909858</v>
      </c>
      <c r="L2199" s="8">
        <v>7.2022594275405449</v>
      </c>
      <c r="M2199" s="138" t="str">
        <f t="shared" si="34"/>
        <v>Indicateurs agro-environnementaux--EI : autres intrants-TWh-S3</v>
      </c>
      <c r="N2199">
        <f>MATCH(M2199,'[1]Données Agriculture'!$M:$M,FALSE)</f>
        <v>1985</v>
      </c>
      <c r="O2199" s="140"/>
    </row>
    <row r="2200" spans="1:26" ht="14.25" hidden="1">
      <c r="A2200" s="110" t="s">
        <v>263</v>
      </c>
      <c r="B2200" s="152"/>
      <c r="C2200" s="151" t="s">
        <v>284</v>
      </c>
      <c r="D2200" s="176" t="s">
        <v>237</v>
      </c>
      <c r="E2200" s="6" t="s">
        <v>515</v>
      </c>
      <c r="F2200" s="8">
        <v>25.054916401610299</v>
      </c>
      <c r="G2200" s="8">
        <v>23.87247695703762</v>
      </c>
      <c r="H2200" s="8">
        <v>20.641992317591534</v>
      </c>
      <c r="I2200" s="8">
        <v>16.229068233572768</v>
      </c>
      <c r="J2200" s="8">
        <v>11.816144149554004</v>
      </c>
      <c r="K2200" s="8">
        <v>8.5856595101079147</v>
      </c>
      <c r="L2200" s="8">
        <v>7.4032200655352352</v>
      </c>
      <c r="M2200" s="138" t="str">
        <f t="shared" si="34"/>
        <v>Indicateurs agro-environnementaux--EI : Azote -TWh-S3</v>
      </c>
      <c r="N2200">
        <f>MATCH(M2200,'[1]Données Agriculture'!$M:$M,FALSE)</f>
        <v>1990</v>
      </c>
      <c r="O2200" s="140"/>
    </row>
    <row r="2201" spans="1:26" ht="14.25" hidden="1">
      <c r="A2201" s="110" t="s">
        <v>263</v>
      </c>
      <c r="B2201" s="152"/>
      <c r="C2201" s="151" t="s">
        <v>286</v>
      </c>
      <c r="D2201" s="176" t="s">
        <v>237</v>
      </c>
      <c r="E2201" s="6" t="s">
        <v>515</v>
      </c>
      <c r="F2201" s="8">
        <v>6.7778508006642877</v>
      </c>
      <c r="G2201" s="8">
        <v>6.733767058553938</v>
      </c>
      <c r="H2201" s="8">
        <v>6.6133280353206985</v>
      </c>
      <c r="I2201" s="8">
        <v>6.4488052699771092</v>
      </c>
      <c r="J2201" s="8">
        <v>6.2842825046335182</v>
      </c>
      <c r="K2201" s="8">
        <v>6.1638434814002787</v>
      </c>
      <c r="L2201" s="8">
        <v>6.119759739289929</v>
      </c>
      <c r="M2201" s="138" t="str">
        <f t="shared" si="34"/>
        <v>Indicateurs agro-environnementaux--EI : Matériel-TWh-S3</v>
      </c>
      <c r="N2201">
        <f>MATCH(M2201,'[1]Données Agriculture'!$M:$M,FALSE)</f>
        <v>1995</v>
      </c>
      <c r="O2201" s="140"/>
      <c r="P2201" s="105"/>
      <c r="Q2201" s="105"/>
      <c r="R2201" s="105"/>
      <c r="S2201" s="105"/>
      <c r="T2201" s="105"/>
      <c r="U2201" s="105"/>
      <c r="V2201" s="105"/>
      <c r="W2201" s="105"/>
      <c r="X2201" s="105"/>
      <c r="Y2201" s="105"/>
      <c r="Z2201" s="105"/>
    </row>
    <row r="2202" spans="1:26" ht="14.25" hidden="1">
      <c r="A2202" s="110" t="s">
        <v>263</v>
      </c>
      <c r="B2202" s="152"/>
      <c r="C2202" s="151" t="s">
        <v>278</v>
      </c>
      <c r="D2202" s="176" t="s">
        <v>237</v>
      </c>
      <c r="E2202" s="6" t="s">
        <v>515</v>
      </c>
      <c r="F2202" s="8">
        <v>47.805157145642632</v>
      </c>
      <c r="G2202" s="8">
        <v>46.298392923189446</v>
      </c>
      <c r="H2202" s="8">
        <v>42.181836512420325</v>
      </c>
      <c r="I2202" s="8">
        <v>36.558515879198012</v>
      </c>
      <c r="J2202" s="8">
        <v>30.935195245975706</v>
      </c>
      <c r="K2202" s="8">
        <v>26.818638835206578</v>
      </c>
      <c r="L2202" s="8">
        <v>25.311874612753392</v>
      </c>
      <c r="M2202" s="138" t="str">
        <f t="shared" si="34"/>
        <v>Indicateurs agro-environnementaux--Energie directe -TWh-S3</v>
      </c>
      <c r="N2202">
        <f>MATCH(M2202,'[1]Données Agriculture'!$M:$M,FALSE)</f>
        <v>2000</v>
      </c>
      <c r="O2202" s="140"/>
    </row>
    <row r="2203" spans="1:26" ht="14.25" hidden="1">
      <c r="A2203" s="110" t="s">
        <v>263</v>
      </c>
      <c r="B2203" s="152"/>
      <c r="C2203" s="151" t="s">
        <v>283</v>
      </c>
      <c r="D2203" s="176" t="s">
        <v>237</v>
      </c>
      <c r="E2203" s="6" t="s">
        <v>515</v>
      </c>
      <c r="F2203" s="8">
        <v>42.587966740735496</v>
      </c>
      <c r="G2203" s="8">
        <v>41.123441695683148</v>
      </c>
      <c r="H2203" s="8">
        <v>37.122284863643053</v>
      </c>
      <c r="I2203" s="8">
        <v>31.656602986550602</v>
      </c>
      <c r="J2203" s="8">
        <v>26.190921109458156</v>
      </c>
      <c r="K2203" s="8">
        <v>22.18976427741805</v>
      </c>
      <c r="L2203" s="8">
        <v>20.725239232365709</v>
      </c>
      <c r="M2203" s="138" t="str">
        <f t="shared" si="34"/>
        <v>Indicateurs agro-environnementaux--Energie indirecte -TWh-S3</v>
      </c>
      <c r="N2203">
        <f>MATCH(M2203,'[1]Données Agriculture'!$M:$M,FALSE)</f>
        <v>2005</v>
      </c>
      <c r="O2203" s="140"/>
      <c r="P2203" s="109"/>
    </row>
    <row r="2204" spans="1:26" ht="14.25" hidden="1">
      <c r="A2204" s="110" t="s">
        <v>263</v>
      </c>
      <c r="B2204" s="110"/>
      <c r="C2204" s="147" t="s">
        <v>561</v>
      </c>
      <c r="D2204" s="176" t="s">
        <v>303</v>
      </c>
      <c r="E2204" s="6" t="s">
        <v>515</v>
      </c>
      <c r="F2204" s="8">
        <v>985.97200000000009</v>
      </c>
      <c r="G2204" s="8">
        <v>996.46616767776436</v>
      </c>
      <c r="H2204" s="8">
        <v>1024.1803621581932</v>
      </c>
      <c r="I2204" s="8">
        <v>1059.7757778146374</v>
      </c>
      <c r="J2204" s="8">
        <v>1092.7582469693332</v>
      </c>
      <c r="K2204" s="8">
        <v>1115.2465484462646</v>
      </c>
      <c r="L2204" s="8">
        <v>1123.1277696222801</v>
      </c>
      <c r="M2204" s="138" t="str">
        <f t="shared" si="34"/>
        <v>Indicateurs agro-environnementaux--Linéaire de haies-milliers de km-S3</v>
      </c>
      <c r="N2204" t="e">
        <f>MATCH(M2204,'[1]Données Agriculture'!$M:$M,FALSE)</f>
        <v>#N/A</v>
      </c>
      <c r="O2204" s="140"/>
    </row>
    <row r="2205" spans="1:26" ht="14.25" hidden="1">
      <c r="A2205" s="110" t="s">
        <v>263</v>
      </c>
      <c r="B2205" s="152"/>
      <c r="C2205" s="151" t="s">
        <v>288</v>
      </c>
      <c r="D2205" s="176" t="s">
        <v>289</v>
      </c>
      <c r="E2205" s="6" t="s">
        <v>515</v>
      </c>
      <c r="F2205" s="8">
        <v>73.317354521238855</v>
      </c>
      <c r="G2205" s="8">
        <v>70.28348799848979</v>
      </c>
      <c r="H2205" s="8">
        <v>62.242002581770144</v>
      </c>
      <c r="I2205" s="8">
        <v>51.841991928062789</v>
      </c>
      <c r="J2205" s="8">
        <v>42.117322560116733</v>
      </c>
      <c r="K2205" s="8">
        <v>35.426519714919749</v>
      </c>
      <c r="L2205" s="8">
        <v>33.067994477932032</v>
      </c>
      <c r="M2205" s="138" t="str">
        <f t="shared" si="34"/>
        <v>Indicateurs agro-environnementaux--NODU avec TS-M doses-S3</v>
      </c>
      <c r="N2205">
        <f>MATCH(M2205,'[1]Données Agriculture'!$M:$M,FALSE)</f>
        <v>2014</v>
      </c>
      <c r="O2205" s="140"/>
      <c r="P2205" s="66"/>
    </row>
    <row r="2206" spans="1:26" ht="14.25" hidden="1">
      <c r="A2206" s="110" t="s">
        <v>263</v>
      </c>
      <c r="B2206" s="110"/>
      <c r="C2206" s="151" t="s">
        <v>305</v>
      </c>
      <c r="D2206" s="176" t="s">
        <v>306</v>
      </c>
      <c r="E2206" s="6" t="s">
        <v>515</v>
      </c>
      <c r="F2206" s="8">
        <v>5743.5155842389486</v>
      </c>
      <c r="G2206" s="8">
        <v>7959.3599834936003</v>
      </c>
      <c r="H2206" s="8">
        <v>13780.096749289323</v>
      </c>
      <c r="I2206" s="8">
        <v>21179.938736607182</v>
      </c>
      <c r="J2206" s="8">
        <v>27943.041546192504</v>
      </c>
      <c r="K2206" s="8">
        <v>32490.299956523191</v>
      </c>
      <c r="L2206" s="8">
        <v>34069.405178045316</v>
      </c>
      <c r="M2206" s="138" t="str">
        <f t="shared" si="34"/>
        <v>Indicateurs agro-environnementaux--Production de cultures intermédiaires-Milliers de tMS-S3</v>
      </c>
      <c r="N2206">
        <f>MATCH(M2206,'[1]Données Agriculture'!$M:$M,FALSE)</f>
        <v>2020</v>
      </c>
      <c r="O2206" s="140"/>
    </row>
    <row r="2207" spans="1:26" ht="14.25" hidden="1">
      <c r="A2207" s="110" t="s">
        <v>263</v>
      </c>
      <c r="B2207" s="152"/>
      <c r="C2207" s="151" t="s">
        <v>265</v>
      </c>
      <c r="D2207" s="176" t="s">
        <v>14</v>
      </c>
      <c r="E2207" s="6" t="s">
        <v>515</v>
      </c>
      <c r="F2207" s="67">
        <v>3.3285820791189559E-2</v>
      </c>
      <c r="G2207" s="67">
        <v>6.3585439810663863E-2</v>
      </c>
      <c r="H2207" s="67">
        <v>0.14647372636159275</v>
      </c>
      <c r="I2207" s="67">
        <v>0.2599715507145573</v>
      </c>
      <c r="J2207" s="67">
        <v>0.3738060946613182</v>
      </c>
      <c r="K2207" s="67">
        <v>0.45736941010888904</v>
      </c>
      <c r="L2207" s="67">
        <v>0.48800734093493908</v>
      </c>
      <c r="M2207" s="138" t="str">
        <f t="shared" si="34"/>
        <v>Indicateurs agro-environnementaux--Production intégrée en grandes cultures-%-S3</v>
      </c>
      <c r="N2207">
        <f>MATCH(M2207,'[1]Données Agriculture'!$M:$M,FALSE)</f>
        <v>2025</v>
      </c>
      <c r="O2207" s="140"/>
    </row>
    <row r="2208" spans="1:26" ht="14.25" hidden="1">
      <c r="A2208" s="110" t="s">
        <v>263</v>
      </c>
      <c r="B2208" s="152"/>
      <c r="C2208" s="151" t="s">
        <v>268</v>
      </c>
      <c r="D2208" s="176" t="s">
        <v>269</v>
      </c>
      <c r="E2208" s="6" t="s">
        <v>515</v>
      </c>
      <c r="F2208" s="13">
        <v>7.2008106291082772</v>
      </c>
      <c r="G2208" s="13">
        <v>7.1502059359501482</v>
      </c>
      <c r="H2208" s="13">
        <v>7.0119513431407068</v>
      </c>
      <c r="I2208" s="13">
        <v>6.8230920571731355</v>
      </c>
      <c r="J2208" s="13">
        <v>6.6342327712055651</v>
      </c>
      <c r="K2208" s="13">
        <v>6.4959781783961228</v>
      </c>
      <c r="L2208" s="13">
        <v>6.4453734852379938</v>
      </c>
      <c r="M2208" s="138" t="str">
        <f t="shared" si="34"/>
        <v>Indicateurs agro-environnementaux--Rendement blé tendre-t/ha-S3</v>
      </c>
      <c r="N2208">
        <f>MATCH(M2208,'[1]Données Agriculture'!$M:$M,FALSE)</f>
        <v>2030</v>
      </c>
      <c r="O2208" s="140"/>
      <c r="P2208" s="109"/>
      <c r="Q2208" s="109"/>
      <c r="R2208" s="109"/>
      <c r="S2208" s="109"/>
      <c r="T2208" s="109"/>
      <c r="U2208" s="109"/>
      <c r="V2208" s="109"/>
      <c r="W2208" s="109"/>
      <c r="X2208" s="109"/>
      <c r="Y2208" s="109"/>
      <c r="Z2208" s="109"/>
    </row>
    <row r="2209" spans="1:26" ht="14.25" hidden="1">
      <c r="A2209" s="110" t="s">
        <v>263</v>
      </c>
      <c r="B2209" s="152"/>
      <c r="C2209" s="151" t="s">
        <v>266</v>
      </c>
      <c r="D2209" s="176" t="s">
        <v>267</v>
      </c>
      <c r="E2209" s="6" t="s">
        <v>515</v>
      </c>
      <c r="F2209" s="13">
        <v>5.4511021697466226</v>
      </c>
      <c r="G2209" s="13">
        <v>5.5200014717422645</v>
      </c>
      <c r="H2209" s="13">
        <v>5.7021343837301757</v>
      </c>
      <c r="I2209" s="13">
        <v>5.9360746823224311</v>
      </c>
      <c r="J2209" s="13">
        <v>6.1521720924236281</v>
      </c>
      <c r="K2209" s="13">
        <v>6.2985969079616808</v>
      </c>
      <c r="L2209" s="13">
        <v>6.3496309926901962</v>
      </c>
      <c r="M2209" s="138" t="str">
        <f t="shared" si="34"/>
        <v>Indicateurs agro-environnementaux--Rendement global grain en culture principale ou associée,  fourrages, herbe, cultures secondaires, fruits, légumes, exprimé en matière sèche sur SAU totale-t MS / ha SAU-S3</v>
      </c>
      <c r="N2209">
        <f>MATCH(M2209,'[1]Données Agriculture'!$M:$M,FALSE)</f>
        <v>2035</v>
      </c>
      <c r="O2209" s="140"/>
    </row>
    <row r="2210" spans="1:26" ht="14.25" hidden="1">
      <c r="A2210" s="110" t="s">
        <v>263</v>
      </c>
      <c r="B2210" s="110"/>
      <c r="C2210" s="147" t="s">
        <v>301</v>
      </c>
      <c r="D2210" s="176" t="s">
        <v>271</v>
      </c>
      <c r="E2210" s="6" t="s">
        <v>515</v>
      </c>
      <c r="F2210" s="8">
        <v>0</v>
      </c>
      <c r="G2210" s="8">
        <v>138.93521665403668</v>
      </c>
      <c r="H2210" s="8">
        <v>531.70019602731657</v>
      </c>
      <c r="I2210" s="8">
        <v>1099.4276961092667</v>
      </c>
      <c r="J2210" s="8">
        <v>1703.1825002458504</v>
      </c>
      <c r="K2210" s="8">
        <v>2168.0020877283978</v>
      </c>
      <c r="L2210" s="8">
        <v>2342.9646084370679</v>
      </c>
      <c r="M2210" s="138" t="str">
        <f t="shared" si="34"/>
        <v>Indicateurs agro-environnementaux--Surfaces artificialisées revégétalisées-kha-S3</v>
      </c>
      <c r="N2210">
        <f>MATCH(M2210,'[1]Données Agriculture'!$M:$M,FALSE)</f>
        <v>2038</v>
      </c>
      <c r="O2210" s="140"/>
      <c r="P2210" s="66"/>
      <c r="Q2210" s="66"/>
      <c r="R2210" s="66"/>
      <c r="S2210" s="66"/>
      <c r="T2210" s="66"/>
      <c r="U2210" s="66"/>
      <c r="V2210" s="66"/>
      <c r="W2210" s="66"/>
      <c r="X2210" s="66"/>
      <c r="Y2210" s="66"/>
      <c r="Z2210" s="66"/>
    </row>
    <row r="2211" spans="1:26" ht="14.25" hidden="1">
      <c r="A2211" s="110" t="s">
        <v>263</v>
      </c>
      <c r="B2211" s="110"/>
      <c r="C2211" s="147" t="s">
        <v>300</v>
      </c>
      <c r="D2211" s="176" t="s">
        <v>271</v>
      </c>
      <c r="E2211" s="6" t="s">
        <v>515</v>
      </c>
      <c r="F2211" s="8">
        <v>0</v>
      </c>
      <c r="G2211" s="8">
        <v>76.378910655277323</v>
      </c>
      <c r="H2211" s="8">
        <v>285.04997519225896</v>
      </c>
      <c r="I2211" s="8">
        <v>570.0999503845178</v>
      </c>
      <c r="J2211" s="8">
        <v>855.14992557677692</v>
      </c>
      <c r="K2211" s="8">
        <v>1063.8209901137589</v>
      </c>
      <c r="L2211" s="8">
        <v>1140.199900769036</v>
      </c>
      <c r="M2211" s="138" t="str">
        <f t="shared" si="34"/>
        <v>Indicateurs agro-environnementaux--Surfaces de nouvelles cultures pérennes-kha-S3</v>
      </c>
      <c r="N2211">
        <f>MATCH(M2211,'[1]Données Agriculture'!$M:$M,FALSE)</f>
        <v>2043</v>
      </c>
      <c r="O2211" s="140"/>
    </row>
    <row r="2212" spans="1:26" ht="14.25" hidden="1">
      <c r="A2212" s="110" t="s">
        <v>263</v>
      </c>
      <c r="B2212" s="110"/>
      <c r="C2212" s="147" t="s">
        <v>299</v>
      </c>
      <c r="D2212" s="176" t="s">
        <v>271</v>
      </c>
      <c r="E2212" s="6" t="s">
        <v>515</v>
      </c>
      <c r="F2212" s="8">
        <v>0</v>
      </c>
      <c r="G2212" s="8">
        <v>46.243699038079406</v>
      </c>
      <c r="H2212" s="8">
        <v>172.58383434003642</v>
      </c>
      <c r="I2212" s="8">
        <v>345.16766868007278</v>
      </c>
      <c r="J2212" s="8">
        <v>517.75150302010923</v>
      </c>
      <c r="K2212" s="8">
        <v>644.09163832206639</v>
      </c>
      <c r="L2212" s="8">
        <v>690.33533736014579</v>
      </c>
      <c r="M2212" s="138" t="str">
        <f t="shared" si="34"/>
        <v>Indicateurs agro-environnementaux--Surfaces de nouvelles forêts-kha-S3</v>
      </c>
      <c r="N2212">
        <f>MATCH(M2212,'[1]Données Agriculture'!$M:$M,FALSE)</f>
        <v>2048</v>
      </c>
      <c r="O2212" s="140"/>
      <c r="P2212" s="66"/>
    </row>
    <row r="2213" spans="1:26" ht="14.25" hidden="1">
      <c r="A2213" s="110" t="s">
        <v>263</v>
      </c>
      <c r="B2213" s="110"/>
      <c r="C2213" s="147" t="s">
        <v>297</v>
      </c>
      <c r="D2213" s="176" t="s">
        <v>271</v>
      </c>
      <c r="E2213" s="6" t="s">
        <v>515</v>
      </c>
      <c r="F2213" s="8">
        <v>0</v>
      </c>
      <c r="G2213" s="8">
        <v>11.813374559393621</v>
      </c>
      <c r="H2213" s="8">
        <v>43.313696694636675</v>
      </c>
      <c r="I2213" s="8">
        <v>84.511645788546716</v>
      </c>
      <c r="J2213" s="8">
        <v>123.59384728173018</v>
      </c>
      <c r="K2213" s="8">
        <v>150.86267421552</v>
      </c>
      <c r="L2213" s="8">
        <v>160.560301174187</v>
      </c>
      <c r="M2213" s="138" t="str">
        <f t="shared" si="34"/>
        <v>Indicateurs agro-environnementaux--Surfaces de prairies avec agroforesterie et de prés-vergers-kha-S3</v>
      </c>
      <c r="N2213">
        <f>MATCH(M2213,'[1]Données Agriculture'!$M:$M,FALSE)</f>
        <v>2055</v>
      </c>
      <c r="O2213" s="140"/>
    </row>
    <row r="2214" spans="1:26" ht="14.25" hidden="1">
      <c r="A2214" s="110" t="s">
        <v>263</v>
      </c>
      <c r="B2214" s="110"/>
      <c r="C2214" s="147" t="s">
        <v>295</v>
      </c>
      <c r="D2214" s="176" t="s">
        <v>271</v>
      </c>
      <c r="E2214" s="6" t="s">
        <v>515</v>
      </c>
      <c r="F2214" s="8">
        <v>0</v>
      </c>
      <c r="G2214" s="8">
        <v>132.39126661389403</v>
      </c>
      <c r="H2214" s="8">
        <v>485.41211812954901</v>
      </c>
      <c r="I2214" s="8">
        <v>947.113271768196</v>
      </c>
      <c r="J2214" s="8">
        <v>1385.1034609159417</v>
      </c>
      <c r="K2214" s="8">
        <v>1690.7023834497932</v>
      </c>
      <c r="L2214" s="8">
        <v>1799.3826855727855</v>
      </c>
      <c r="M2214" s="138" t="str">
        <f t="shared" si="34"/>
        <v>Indicateurs agro-environnementaux--Surfaces de prairies avec IAE (type haies - 60 ml/ha de SAU)-kha-S3</v>
      </c>
      <c r="N2214">
        <f>MATCH(M2214,'[1]Données Agriculture'!$M:$M,FALSE)</f>
        <v>2060</v>
      </c>
      <c r="O2214" s="140"/>
      <c r="P2214" s="66"/>
    </row>
    <row r="2215" spans="1:26" ht="14.25" hidden="1">
      <c r="A2215" s="110" t="s">
        <v>263</v>
      </c>
      <c r="B2215" s="110"/>
      <c r="C2215" s="147" t="s">
        <v>296</v>
      </c>
      <c r="D2215" s="176" t="s">
        <v>271</v>
      </c>
      <c r="E2215" s="6" t="s">
        <v>515</v>
      </c>
      <c r="F2215" s="8">
        <v>1748.6333200000001</v>
      </c>
      <c r="G2215" s="8">
        <v>1679.2686598847058</v>
      </c>
      <c r="H2215" s="8">
        <v>1493.5757480909203</v>
      </c>
      <c r="I2215" s="8">
        <v>1248.9405781558635</v>
      </c>
      <c r="J2215" s="8">
        <v>1014.7278101948292</v>
      </c>
      <c r="K2215" s="8">
        <v>849.87970234908926</v>
      </c>
      <c r="L2215" s="8">
        <v>790.93744420781786</v>
      </c>
      <c r="M2215" s="138" t="str">
        <f t="shared" si="34"/>
        <v>Indicateurs agro-environnementaux--Surfaces de prairies en région de bocage (type haies - 150 ml/ha de SAU)-kha-S3</v>
      </c>
      <c r="N2215">
        <f>MATCH(M2215,'[1]Données Agriculture'!$M:$M,FALSE)</f>
        <v>2065</v>
      </c>
      <c r="O2215" s="140"/>
    </row>
    <row r="2216" spans="1:26" ht="14.25" hidden="1">
      <c r="A2216" s="110" t="s">
        <v>263</v>
      </c>
      <c r="B2216" s="110"/>
      <c r="C2216" s="147" t="s">
        <v>294</v>
      </c>
      <c r="D2216" s="176" t="s">
        <v>271</v>
      </c>
      <c r="E2216" s="6" t="s">
        <v>515</v>
      </c>
      <c r="F2216" s="8">
        <v>0</v>
      </c>
      <c r="G2216" s="8">
        <v>51.441093025517681</v>
      </c>
      <c r="H2216" s="8">
        <v>190.85547472149196</v>
      </c>
      <c r="I2216" s="8">
        <v>378.63657800596798</v>
      </c>
      <c r="J2216" s="8">
        <v>563.34330985342808</v>
      </c>
      <c r="K2216" s="8">
        <v>696.6089486753707</v>
      </c>
      <c r="L2216" s="8">
        <v>744.97567026387242</v>
      </c>
      <c r="M2216" s="138" t="str">
        <f t="shared" si="34"/>
        <v>Indicateurs agro-environnementaux--Surfaces de terres arables avec agroforesterie (75 arbres / ha)-kha-S3</v>
      </c>
      <c r="N2216">
        <f>MATCH(M2216,'[1]Données Agriculture'!$M:$M,FALSE)</f>
        <v>2070</v>
      </c>
      <c r="O2216" s="140"/>
    </row>
    <row r="2217" spans="1:26" ht="14.25" hidden="1">
      <c r="A2217" s="110" t="s">
        <v>263</v>
      </c>
      <c r="B2217" s="110"/>
      <c r="C2217" s="147" t="s">
        <v>290</v>
      </c>
      <c r="D2217" s="176" t="s">
        <v>271</v>
      </c>
      <c r="E2217" s="6" t="s">
        <v>515</v>
      </c>
      <c r="F2217" s="8">
        <v>1892.3868239999995</v>
      </c>
      <c r="G2217" s="8">
        <v>2499.7255099076356</v>
      </c>
      <c r="H2217" s="8">
        <v>4145.6312132127359</v>
      </c>
      <c r="I2217" s="8">
        <v>6362.3359419035605</v>
      </c>
      <c r="J2217" s="8">
        <v>8542.5010100724758</v>
      </c>
      <c r="K2217" s="8">
        <v>10115.327392333757</v>
      </c>
      <c r="L2217" s="8">
        <v>10686.126417719483</v>
      </c>
      <c r="M2217" s="138" t="str">
        <f t="shared" si="34"/>
        <v>Indicateurs agro-environnementaux--Surfaces de terres arables avec couverts-kha-S3</v>
      </c>
      <c r="N2217">
        <f>MATCH(M2217,'[1]Données Agriculture'!$M:$M,FALSE)</f>
        <v>2075</v>
      </c>
      <c r="O2217" s="140"/>
      <c r="P2217" s="66"/>
      <c r="Q2217" s="66"/>
      <c r="R2217" s="66"/>
      <c r="S2217" s="66"/>
      <c r="T2217" s="66"/>
      <c r="U2217" s="66"/>
      <c r="V2217" s="66"/>
      <c r="W2217" s="66"/>
      <c r="X2217" s="66"/>
      <c r="Y2217" s="66"/>
      <c r="Z2217" s="66"/>
    </row>
    <row r="2218" spans="1:26" ht="14.25" hidden="1">
      <c r="A2218" s="110" t="s">
        <v>263</v>
      </c>
      <c r="B2218" s="110"/>
      <c r="C2218" s="147" t="s">
        <v>293</v>
      </c>
      <c r="D2218" s="176" t="s">
        <v>271</v>
      </c>
      <c r="E2218" s="6" t="s">
        <v>515</v>
      </c>
      <c r="F2218" s="8">
        <v>3181.2266800000002</v>
      </c>
      <c r="G2218" s="8">
        <v>3014.476568466941</v>
      </c>
      <c r="H2218" s="8">
        <v>2562.4055436103108</v>
      </c>
      <c r="I2218" s="8">
        <v>1953.1431755008844</v>
      </c>
      <c r="J2218" s="8">
        <v>1353.4395756717206</v>
      </c>
      <c r="K2218" s="8">
        <v>920.48608737561597</v>
      </c>
      <c r="L2218" s="8">
        <v>763.29474412281991</v>
      </c>
      <c r="M2218" s="138" t="str">
        <f t="shared" si="34"/>
        <v>Indicateurs agro-environnementaux--Surfaces de terres arables avec IAE (type haies - 200 ml/ha de SAU)-kha-S3</v>
      </c>
      <c r="N2218">
        <f>MATCH(M2218,'[1]Données Agriculture'!$M:$M,FALSE)</f>
        <v>2077</v>
      </c>
      <c r="O2218" s="140"/>
    </row>
    <row r="2219" spans="1:26" ht="14.25" hidden="1">
      <c r="A2219" s="110" t="s">
        <v>263</v>
      </c>
      <c r="B2219" s="110"/>
      <c r="C2219" s="147" t="s">
        <v>292</v>
      </c>
      <c r="D2219" s="176" t="s">
        <v>271</v>
      </c>
      <c r="E2219" s="6" t="s">
        <v>515</v>
      </c>
      <c r="F2219" s="8">
        <v>0</v>
      </c>
      <c r="G2219" s="8">
        <v>156.19434342328037</v>
      </c>
      <c r="H2219" s="8">
        <v>579.5084009601859</v>
      </c>
      <c r="I2219" s="8">
        <v>1149.6818636482437</v>
      </c>
      <c r="J2219" s="8">
        <v>1710.5203880641743</v>
      </c>
      <c r="K2219" s="8">
        <v>2115.1645690568248</v>
      </c>
      <c r="L2219" s="8">
        <v>2262.0239742079771</v>
      </c>
      <c r="M2219" s="138" t="str">
        <f t="shared" si="34"/>
        <v>Indicateurs agro-environnementaux--Surfaces de terres arables avec IAE (type haies - 60 ml/ha de SAU)-kha-S3</v>
      </c>
      <c r="N2219">
        <f>MATCH(M2219,'[1]Données Agriculture'!$M:$M,FALSE)</f>
        <v>2083</v>
      </c>
      <c r="O2219" s="140"/>
      <c r="P2219" s="66"/>
      <c r="Q2219" s="66"/>
      <c r="R2219" s="66"/>
      <c r="S2219" s="66"/>
      <c r="T2219" s="66"/>
      <c r="U2219" s="66"/>
      <c r="V2219" s="66"/>
      <c r="W2219" s="66"/>
      <c r="X2219" s="66"/>
      <c r="Y2219" s="66"/>
      <c r="Z2219" s="66"/>
    </row>
    <row r="2220" spans="1:26" ht="14.25" hidden="1">
      <c r="A2220" s="110" t="s">
        <v>263</v>
      </c>
      <c r="B2220" s="110"/>
      <c r="C2220" s="147" t="s">
        <v>291</v>
      </c>
      <c r="D2220" s="176" t="s">
        <v>271</v>
      </c>
      <c r="E2220" s="6" t="s">
        <v>515</v>
      </c>
      <c r="F2220" s="8">
        <v>630.7956079999999</v>
      </c>
      <c r="G2220" s="8">
        <v>1114.3407056277786</v>
      </c>
      <c r="H2220" s="8">
        <v>2424.8031624451846</v>
      </c>
      <c r="I2220" s="8">
        <v>4189.830986131612</v>
      </c>
      <c r="J2220" s="8">
        <v>5925.8790790592848</v>
      </c>
      <c r="K2220" s="8">
        <v>7178.3820743591787</v>
      </c>
      <c r="L2220" s="8">
        <v>7632.9474412282007</v>
      </c>
      <c r="M2220" s="138" t="str">
        <f t="shared" si="34"/>
        <v>Indicateurs agro-environnementaux--Surfaces de terres arables en semis direct-kha-S3</v>
      </c>
      <c r="N2220">
        <f>MATCH(M2220,'[1]Données Agriculture'!$M:$M,FALSE)</f>
        <v>2089</v>
      </c>
      <c r="O2220" s="140"/>
    </row>
    <row r="2221" spans="1:26" ht="14.25" hidden="1">
      <c r="A2221" s="110" t="s">
        <v>263</v>
      </c>
      <c r="B2221" s="110"/>
      <c r="C2221" s="147" t="s">
        <v>298</v>
      </c>
      <c r="D2221" s="176" t="s">
        <v>271</v>
      </c>
      <c r="E2221" s="6" t="s">
        <v>515</v>
      </c>
      <c r="F2221" s="8">
        <v>0</v>
      </c>
      <c r="G2221" s="8">
        <v>52.41451261564373</v>
      </c>
      <c r="H2221" s="8">
        <v>186.67209758951861</v>
      </c>
      <c r="I2221" s="8">
        <v>348.91549035807452</v>
      </c>
      <c r="J2221" s="8">
        <v>486.73017830566772</v>
      </c>
      <c r="K2221" s="8">
        <v>572.1303536376173</v>
      </c>
      <c r="L2221" s="8">
        <v>600.11616143229821</v>
      </c>
      <c r="M2221" s="138" t="str">
        <f t="shared" si="34"/>
        <v>Indicateurs agro-environnementaux--Surfaces de vignes et vergers avec enherbement-kha-S3</v>
      </c>
      <c r="N2221">
        <f>MATCH(M2221,'[1]Données Agriculture'!$M:$M,FALSE)</f>
        <v>2095</v>
      </c>
      <c r="O2221" s="140"/>
      <c r="P2221" s="105"/>
    </row>
    <row r="2222" spans="1:26" ht="14.25" hidden="1">
      <c r="A2222" s="110" t="s">
        <v>309</v>
      </c>
      <c r="B2222" s="110" t="s">
        <v>308</v>
      </c>
      <c r="C2222" s="147" t="s">
        <v>326</v>
      </c>
      <c r="D2222" s="175" t="s">
        <v>180</v>
      </c>
      <c r="E2222" s="6" t="s">
        <v>515</v>
      </c>
      <c r="F2222" s="8">
        <v>35</v>
      </c>
      <c r="G2222" s="8">
        <v>36.896903110317353</v>
      </c>
      <c r="H2222" s="8">
        <v>42.079338784739811</v>
      </c>
      <c r="I2222" s="8">
        <v>49.158677569479622</v>
      </c>
      <c r="J2222" s="8">
        <v>56.23801635421944</v>
      </c>
      <c r="K2222" s="8">
        <v>61.420452028641904</v>
      </c>
      <c r="L2222" s="8">
        <v>63.317355138959257</v>
      </c>
      <c r="M2222" s="138" t="str">
        <f t="shared" si="34"/>
        <v>Production agricole-Productions-Aquaculture-kt-S3</v>
      </c>
      <c r="N2222">
        <f>MATCH(M2222,'[1]Données Agriculture'!$M:$M,FALSE)</f>
        <v>2105</v>
      </c>
      <c r="O2222" s="140"/>
    </row>
    <row r="2223" spans="1:26" ht="14.25" hidden="1">
      <c r="A2223" s="110" t="s">
        <v>309</v>
      </c>
      <c r="B2223" s="110" t="s">
        <v>308</v>
      </c>
      <c r="C2223" s="147" t="s">
        <v>329</v>
      </c>
      <c r="D2223" s="175" t="s">
        <v>180</v>
      </c>
      <c r="E2223" s="6" t="s">
        <v>515</v>
      </c>
      <c r="F2223" s="8">
        <v>5.3999999999999999E-2</v>
      </c>
      <c r="G2223" s="8">
        <v>6.5943472967834023</v>
      </c>
      <c r="H2223" s="8">
        <v>24.462908410741427</v>
      </c>
      <c r="I2223" s="8">
        <v>48.871816821482845</v>
      </c>
      <c r="J2223" s="8">
        <v>73.28072523222427</v>
      </c>
      <c r="K2223" s="8">
        <v>91.149286346182336</v>
      </c>
      <c r="L2223" s="8">
        <v>97.689633642965731</v>
      </c>
      <c r="M2223" s="138" t="str">
        <f t="shared" si="34"/>
        <v>Production agricole-Productions-Autres protéines alternatives-kt-S3</v>
      </c>
      <c r="N2223">
        <f>MATCH(M2223,'[1]Données Agriculture'!$M:$M,FALSE)</f>
        <v>2110</v>
      </c>
      <c r="O2223" s="140"/>
    </row>
    <row r="2224" spans="1:26" ht="14.25" hidden="1">
      <c r="A2224" s="110" t="s">
        <v>309</v>
      </c>
      <c r="B2224" s="110" t="s">
        <v>308</v>
      </c>
      <c r="C2224" s="147" t="s">
        <v>314</v>
      </c>
      <c r="D2224" s="175" t="s">
        <v>180</v>
      </c>
      <c r="E2224" s="6" t="s">
        <v>515</v>
      </c>
      <c r="F2224" s="8">
        <v>33929.813877032997</v>
      </c>
      <c r="G2224" s="8">
        <v>33092.735066748901</v>
      </c>
      <c r="H2224" s="8">
        <v>30859.093573910457</v>
      </c>
      <c r="I2224" s="8">
        <v>27933.9925262984</v>
      </c>
      <c r="J2224" s="8">
        <v>25154.510734196818</v>
      </c>
      <c r="K2224" s="8">
        <v>23212.107752379336</v>
      </c>
      <c r="L2224" s="8">
        <v>22520.648197605722</v>
      </c>
      <c r="M2224" s="138" t="str">
        <f t="shared" si="34"/>
        <v>Production agricole-Productions-Betteraves à Sucre-kt-S3</v>
      </c>
      <c r="N2224">
        <f>MATCH(M2224,'[1]Données Agriculture'!$M:$M,FALSE)</f>
        <v>2115</v>
      </c>
      <c r="O2224" s="140"/>
    </row>
    <row r="2225" spans="1:26" ht="14.25" hidden="1">
      <c r="A2225" s="110" t="s">
        <v>309</v>
      </c>
      <c r="B2225" s="110" t="s">
        <v>308</v>
      </c>
      <c r="C2225" s="147" t="s">
        <v>311</v>
      </c>
      <c r="D2225" s="175" t="s">
        <v>180</v>
      </c>
      <c r="E2225" s="6" t="s">
        <v>515</v>
      </c>
      <c r="F2225" s="8">
        <v>35847.635457340053</v>
      </c>
      <c r="G2225" s="8">
        <v>35318.54616999445</v>
      </c>
      <c r="H2225" s="8">
        <v>33892.923248541294</v>
      </c>
      <c r="I2225" s="8">
        <v>31992.512990126099</v>
      </c>
      <c r="J2225" s="8">
        <v>30146.404682094479</v>
      </c>
      <c r="K2225" s="8">
        <v>28829.385661408458</v>
      </c>
      <c r="L2225" s="8">
        <v>28354.598324446426</v>
      </c>
      <c r="M2225" s="138" t="str">
        <f t="shared" si="34"/>
        <v>Production agricole-Productions-Blé-kt-S3</v>
      </c>
      <c r="N2225">
        <f>MATCH(M2225,'[1]Données Agriculture'!$M:$M,FALSE)</f>
        <v>2120</v>
      </c>
      <c r="O2225" s="140"/>
    </row>
    <row r="2226" spans="1:26" ht="14.25" hidden="1">
      <c r="A2226" s="110" t="s">
        <v>309</v>
      </c>
      <c r="B2226" s="110" t="s">
        <v>308</v>
      </c>
      <c r="C2226" s="147" t="s">
        <v>321</v>
      </c>
      <c r="D2226" s="175" t="s">
        <v>180</v>
      </c>
      <c r="E2226" s="6" t="s">
        <v>515</v>
      </c>
      <c r="F2226" s="8">
        <v>8601.9815235248043</v>
      </c>
      <c r="G2226" s="8">
        <v>8369.2928007793398</v>
      </c>
      <c r="H2226" s="8">
        <v>7724.1113911167768</v>
      </c>
      <c r="I2226" s="8">
        <v>6889.5724650043567</v>
      </c>
      <c r="J2226" s="8">
        <v>6114.3974208497584</v>
      </c>
      <c r="K2226" s="8">
        <v>5583.1993629413446</v>
      </c>
      <c r="L2226" s="8">
        <v>5393.8464473063741</v>
      </c>
      <c r="M2226" s="138" t="str">
        <f t="shared" si="34"/>
        <v>Production agricole-Productions-Boissons Alcooliques-kt-S3</v>
      </c>
      <c r="N2226">
        <f>MATCH(M2226,'[1]Données Agriculture'!$M:$M,FALSE)</f>
        <v>2125</v>
      </c>
      <c r="O2226" s="140"/>
      <c r="P2226" s="105"/>
      <c r="Q2226" s="105"/>
      <c r="R2226" s="105"/>
      <c r="S2226" s="105"/>
      <c r="T2226" s="105"/>
      <c r="U2226" s="105"/>
      <c r="V2226" s="105"/>
      <c r="W2226" s="105"/>
      <c r="X2226" s="105"/>
      <c r="Y2226" s="105"/>
      <c r="Z2226" s="105"/>
    </row>
    <row r="2227" spans="1:26" ht="14.25" hidden="1">
      <c r="A2227" s="110" t="s">
        <v>309</v>
      </c>
      <c r="B2227" s="110" t="s">
        <v>308</v>
      </c>
      <c r="C2227" s="147" t="s">
        <v>310</v>
      </c>
      <c r="D2227" s="175" t="s">
        <v>180</v>
      </c>
      <c r="E2227" s="6" t="s">
        <v>515</v>
      </c>
      <c r="F2227" s="8">
        <v>63586.110571688143</v>
      </c>
      <c r="G2227" s="8">
        <v>62693.427503249761</v>
      </c>
      <c r="H2227" s="8">
        <v>60284.689390097854</v>
      </c>
      <c r="I2227" s="8">
        <v>57065.55043418608</v>
      </c>
      <c r="J2227" s="8">
        <v>53928.693703952835</v>
      </c>
      <c r="K2227" s="8">
        <v>51684.520042157958</v>
      </c>
      <c r="L2227" s="8">
        <v>50874.119199398105</v>
      </c>
      <c r="M2227" s="138" t="str">
        <f t="shared" si="34"/>
        <v>Production agricole-Productions-Cèrèales - Excl Bière-kt-S3</v>
      </c>
      <c r="N2227">
        <f>MATCH(M2227,'[1]Données Agriculture'!$M:$M,FALSE)</f>
        <v>2130</v>
      </c>
      <c r="O2227" s="140"/>
    </row>
    <row r="2228" spans="1:26" ht="14.25" hidden="1">
      <c r="A2228" s="110" t="s">
        <v>309</v>
      </c>
      <c r="B2228" s="110" t="s">
        <v>308</v>
      </c>
      <c r="C2228" s="147" t="s">
        <v>34</v>
      </c>
      <c r="D2228" s="175" t="s">
        <v>180</v>
      </c>
      <c r="E2228" s="6" t="s">
        <v>515</v>
      </c>
      <c r="F2228" s="8">
        <v>2354.0466461375918</v>
      </c>
      <c r="G2228" s="8">
        <v>2423.0132982430659</v>
      </c>
      <c r="H2228" s="8">
        <v>2605.9360432288781</v>
      </c>
      <c r="I2228" s="8">
        <v>2842.8055741102512</v>
      </c>
      <c r="J2228" s="8">
        <v>3064.6552387817105</v>
      </c>
      <c r="K2228" s="8">
        <v>3217.5382513476952</v>
      </c>
      <c r="L2228" s="8">
        <v>3271.4850372432556</v>
      </c>
      <c r="M2228" s="138" t="str">
        <f t="shared" si="34"/>
        <v>Production agricole-Productions-Fruits-kt-S3</v>
      </c>
      <c r="N2228">
        <f>MATCH(M2228,'[1]Données Agriculture'!$M:$M,FALSE)</f>
        <v>2135</v>
      </c>
      <c r="O2228" s="140"/>
      <c r="P2228" s="109"/>
    </row>
    <row r="2229" spans="1:26" ht="14.25" hidden="1">
      <c r="A2229" s="110" t="s">
        <v>309</v>
      </c>
      <c r="B2229" s="110" t="s">
        <v>308</v>
      </c>
      <c r="C2229" s="147" t="s">
        <v>318</v>
      </c>
      <c r="D2229" s="175" t="s">
        <v>180</v>
      </c>
      <c r="E2229" s="6" t="s">
        <v>515</v>
      </c>
      <c r="F2229" s="8">
        <v>3934.0091791483783</v>
      </c>
      <c r="G2229" s="8">
        <v>3862.4883540244873</v>
      </c>
      <c r="H2229" s="8">
        <v>3670.3918229811188</v>
      </c>
      <c r="I2229" s="8">
        <v>3415.795690368861</v>
      </c>
      <c r="J2229" s="8">
        <v>3170.2207813116038</v>
      </c>
      <c r="K2229" s="8">
        <v>2996.1666973782371</v>
      </c>
      <c r="L2229" s="8">
        <v>2933.6670958093478</v>
      </c>
      <c r="M2229" s="138" t="str">
        <f t="shared" si="34"/>
        <v>Production agricole-Productions-Graines Colza/Moutarde-kt-S3</v>
      </c>
      <c r="N2229">
        <f>MATCH(M2229,'[1]Données Agriculture'!$M:$M,FALSE)</f>
        <v>2140</v>
      </c>
      <c r="O2229" s="140"/>
    </row>
    <row r="2230" spans="1:26" ht="14.25" hidden="1">
      <c r="A2230" s="110" t="s">
        <v>309</v>
      </c>
      <c r="B2230" s="110" t="s">
        <v>308</v>
      </c>
      <c r="C2230" s="147" t="s">
        <v>317</v>
      </c>
      <c r="D2230" s="175" t="s">
        <v>180</v>
      </c>
      <c r="E2230" s="6" t="s">
        <v>515</v>
      </c>
      <c r="F2230" s="8">
        <v>1576.7277886466118</v>
      </c>
      <c r="G2230" s="8">
        <v>1560.7772877828297</v>
      </c>
      <c r="H2230" s="8">
        <v>1517.4642110738664</v>
      </c>
      <c r="I2230" s="8">
        <v>1458.9232665597174</v>
      </c>
      <c r="J2230" s="8">
        <v>1401.1049551041644</v>
      </c>
      <c r="K2230" s="8">
        <v>1359.2371445123938</v>
      </c>
      <c r="L2230" s="8">
        <v>1344.0092767072081</v>
      </c>
      <c r="M2230" s="138" t="str">
        <f t="shared" si="34"/>
        <v>Production agricole-Productions-Graines de Tournesol-kt-S3</v>
      </c>
      <c r="N2230">
        <f>MATCH(M2230,'[1]Données Agriculture'!$M:$M,FALSE)</f>
        <v>2145</v>
      </c>
      <c r="O2230" s="140"/>
      <c r="P2230" s="66"/>
    </row>
    <row r="2231" spans="1:26" ht="14.25" hidden="1">
      <c r="A2231" s="110" t="s">
        <v>309</v>
      </c>
      <c r="B2231" s="110" t="s">
        <v>308</v>
      </c>
      <c r="C2231" s="147" t="s">
        <v>319</v>
      </c>
      <c r="D2231" s="175" t="s">
        <v>180</v>
      </c>
      <c r="E2231" s="6" t="s">
        <v>515</v>
      </c>
      <c r="F2231" s="8">
        <v>2588.3749049979538</v>
      </c>
      <c r="G2231" s="8">
        <v>2543.9684015779958</v>
      </c>
      <c r="H2231" s="8">
        <v>2423.9584908680627</v>
      </c>
      <c r="I2231" s="8">
        <v>2265.4022629233059</v>
      </c>
      <c r="J2231" s="8">
        <v>2113.1975694052562</v>
      </c>
      <c r="K2231" s="8">
        <v>2005.7687113969343</v>
      </c>
      <c r="L2231" s="8">
        <v>1967.2848663332493</v>
      </c>
      <c r="M2231" s="138" t="str">
        <f t="shared" si="34"/>
        <v>Production agricole-Productions-Huiles-kt-S3</v>
      </c>
      <c r="N2231">
        <f>MATCH(M2231,'[1]Données Agriculture'!$M:$M,FALSE)</f>
        <v>2150</v>
      </c>
      <c r="O2231" s="140"/>
    </row>
    <row r="2232" spans="1:26" ht="14.25" hidden="1">
      <c r="A2232" s="110" t="s">
        <v>309</v>
      </c>
      <c r="B2232" s="110" t="s">
        <v>308</v>
      </c>
      <c r="C2232" s="147" t="s">
        <v>327</v>
      </c>
      <c r="D2232" s="175" t="s">
        <v>180</v>
      </c>
      <c r="E2232" s="6" t="s">
        <v>515</v>
      </c>
      <c r="F2232" s="8">
        <v>0.13500000000000001</v>
      </c>
      <c r="G2232" s="8">
        <v>41.025735532763093</v>
      </c>
      <c r="H2232" s="8">
        <v>152.74130256713389</v>
      </c>
      <c r="I2232" s="8">
        <v>305.34760513426772</v>
      </c>
      <c r="J2232" s="8">
        <v>457.95390770140165</v>
      </c>
      <c r="K2232" s="8">
        <v>569.66947473577272</v>
      </c>
      <c r="L2232" s="8">
        <v>610.5602102685358</v>
      </c>
      <c r="M2232" s="138" t="str">
        <f t="shared" si="34"/>
        <v>Production agricole-Productions-Insectes-kt-S3</v>
      </c>
      <c r="N2232">
        <f>MATCH(M2232,'[1]Données Agriculture'!$M:$M,FALSE)</f>
        <v>2155</v>
      </c>
      <c r="O2232" s="140"/>
    </row>
    <row r="2233" spans="1:26" ht="14.25" hidden="1">
      <c r="A2233" s="110" t="s">
        <v>309</v>
      </c>
      <c r="B2233" s="110" t="s">
        <v>308</v>
      </c>
      <c r="C2233" s="147" t="s">
        <v>324</v>
      </c>
      <c r="D2233" s="175" t="s">
        <v>180</v>
      </c>
      <c r="E2233" s="6" t="s">
        <v>515</v>
      </c>
      <c r="F2233" s="8">
        <v>25218.151970600014</v>
      </c>
      <c r="G2233" s="8">
        <v>25015.789044235167</v>
      </c>
      <c r="H2233" s="8">
        <v>24104.605009712199</v>
      </c>
      <c r="I2233" s="8">
        <v>22763.116346601328</v>
      </c>
      <c r="J2233" s="8">
        <v>21392.440189801022</v>
      </c>
      <c r="K2233" s="8">
        <v>20411.55795710476</v>
      </c>
      <c r="L2233" s="8">
        <v>20142.534491055008</v>
      </c>
      <c r="M2233" s="138" t="str">
        <f t="shared" si="34"/>
        <v>Production agricole-Productions-Lait - Excl Beurre-kt-S3</v>
      </c>
      <c r="N2233">
        <f>MATCH(M2233,'[1]Données Agriculture'!$M:$M,FALSE)</f>
        <v>2160</v>
      </c>
      <c r="O2233" s="140"/>
      <c r="P2233" s="109"/>
      <c r="Q2233" s="109"/>
      <c r="R2233" s="109"/>
      <c r="S2233" s="109"/>
      <c r="T2233" s="109"/>
      <c r="U2233" s="109"/>
      <c r="V2233" s="109"/>
      <c r="W2233" s="109"/>
      <c r="X2233" s="109"/>
      <c r="Y2233" s="109"/>
      <c r="Z2233" s="109"/>
    </row>
    <row r="2234" spans="1:26" ht="14.25" hidden="1">
      <c r="A2234" s="110" t="s">
        <v>309</v>
      </c>
      <c r="B2234" s="110" t="s">
        <v>308</v>
      </c>
      <c r="C2234" s="147" t="s">
        <v>33</v>
      </c>
      <c r="D2234" s="175" t="s">
        <v>180</v>
      </c>
      <c r="E2234" s="6" t="s">
        <v>515</v>
      </c>
      <c r="F2234" s="8">
        <v>4597.5698598741201</v>
      </c>
      <c r="G2234" s="8">
        <v>4717.1298831649583</v>
      </c>
      <c r="H2234" s="8">
        <v>5043.7739413496402</v>
      </c>
      <c r="I2234" s="8">
        <v>5489.9780228251575</v>
      </c>
      <c r="J2234" s="8">
        <v>5936.1821043006767</v>
      </c>
      <c r="K2234" s="8">
        <v>6262.8261624853603</v>
      </c>
      <c r="L2234" s="8">
        <v>6382.3861857761976</v>
      </c>
      <c r="M2234" s="138" t="str">
        <f t="shared" si="34"/>
        <v>Production agricole-Productions-Légumes-kt-S3</v>
      </c>
      <c r="N2234">
        <f>MATCH(M2234,'[1]Données Agriculture'!$M:$M,FALSE)</f>
        <v>2165</v>
      </c>
      <c r="O2234" s="140"/>
    </row>
    <row r="2235" spans="1:26" ht="14.25" hidden="1">
      <c r="A2235" s="110" t="s">
        <v>309</v>
      </c>
      <c r="B2235" s="110" t="s">
        <v>308</v>
      </c>
      <c r="C2235" s="147" t="s">
        <v>313</v>
      </c>
      <c r="D2235" s="175" t="s">
        <v>180</v>
      </c>
      <c r="E2235" s="6" t="s">
        <v>515</v>
      </c>
      <c r="F2235" s="8">
        <v>13308.145008337322</v>
      </c>
      <c r="G2235" s="8">
        <v>13172.308031657565</v>
      </c>
      <c r="H2235" s="8">
        <v>12802.204612090651</v>
      </c>
      <c r="I2235" s="8">
        <v>12299.023866563004</v>
      </c>
      <c r="J2235" s="8">
        <v>11798.602771754388</v>
      </c>
      <c r="K2235" s="8">
        <v>11434.018653625524</v>
      </c>
      <c r="L2235" s="8">
        <v>11300.941327664794</v>
      </c>
      <c r="M2235" s="138" t="str">
        <f t="shared" si="34"/>
        <v>Production agricole-Productions-Maïs-kt-S3</v>
      </c>
      <c r="N2235">
        <f>MATCH(M2235,'[1]Données Agriculture'!$M:$M,FALSE)</f>
        <v>2170</v>
      </c>
      <c r="O2235" s="140"/>
      <c r="P2235" s="66"/>
      <c r="Q2235" s="66"/>
      <c r="R2235" s="66"/>
      <c r="S2235" s="66"/>
      <c r="T2235" s="66"/>
      <c r="U2235" s="66"/>
      <c r="V2235" s="66"/>
      <c r="W2235" s="66"/>
      <c r="X2235" s="66"/>
      <c r="Y2235" s="66"/>
      <c r="Z2235" s="66"/>
    </row>
    <row r="2236" spans="1:26" ht="14.25" hidden="1">
      <c r="A2236" s="110" t="s">
        <v>309</v>
      </c>
      <c r="B2236" s="110" t="s">
        <v>308</v>
      </c>
      <c r="C2236" s="147" t="s">
        <v>323</v>
      </c>
      <c r="D2236" s="175" t="s">
        <v>180</v>
      </c>
      <c r="E2236" s="6" t="s">
        <v>515</v>
      </c>
      <c r="F2236" s="8">
        <v>1122.2490746273336</v>
      </c>
      <c r="G2236" s="8">
        <v>1128.4369041082452</v>
      </c>
      <c r="H2236" s="8">
        <v>1144.1497614188252</v>
      </c>
      <c r="I2236" s="8">
        <v>1162.7921846922336</v>
      </c>
      <c r="J2236" s="8">
        <v>1178.1763444475587</v>
      </c>
      <c r="K2236" s="8">
        <v>1187.3726747219716</v>
      </c>
      <c r="L2236" s="8">
        <v>1190.3022406848002</v>
      </c>
      <c r="M2236" s="138" t="str">
        <f t="shared" si="34"/>
        <v>Production agricole-Productions-Oeufs-kt-S3</v>
      </c>
      <c r="N2236">
        <f>MATCH(M2236,'[1]Données Agriculture'!$M:$M,FALSE)</f>
        <v>2175</v>
      </c>
      <c r="O2236" s="140"/>
    </row>
    <row r="2237" spans="1:26" ht="14.25" hidden="1">
      <c r="A2237" s="110" t="s">
        <v>309</v>
      </c>
      <c r="B2237" s="110" t="s">
        <v>308</v>
      </c>
      <c r="C2237" s="147" t="s">
        <v>312</v>
      </c>
      <c r="D2237" s="175" t="s">
        <v>180</v>
      </c>
      <c r="E2237" s="6" t="s">
        <v>515</v>
      </c>
      <c r="F2237" s="8">
        <v>11653.553964595834</v>
      </c>
      <c r="G2237" s="8">
        <v>11480.005219463612</v>
      </c>
      <c r="H2237" s="8">
        <v>11012.451636816271</v>
      </c>
      <c r="I2237" s="8">
        <v>10389.354634829861</v>
      </c>
      <c r="J2237" s="8">
        <v>9784.2629586365965</v>
      </c>
      <c r="K2237" s="8">
        <v>9352.7200275755567</v>
      </c>
      <c r="L2237" s="8">
        <v>9197.1766082364848</v>
      </c>
      <c r="M2237" s="138" t="str">
        <f t="shared" si="34"/>
        <v>Production agricole-Productions-Orge-kt-S3</v>
      </c>
      <c r="N2237">
        <f>MATCH(M2237,'[1]Données Agriculture'!$M:$M,FALSE)</f>
        <v>2180</v>
      </c>
      <c r="O2237" s="140"/>
      <c r="P2237" s="66"/>
    </row>
    <row r="2238" spans="1:26" ht="14.25" hidden="1">
      <c r="A2238" s="110" t="s">
        <v>309</v>
      </c>
      <c r="B2238" s="110" t="s">
        <v>308</v>
      </c>
      <c r="C2238" s="147" t="s">
        <v>315</v>
      </c>
      <c r="D2238" s="175" t="s">
        <v>180</v>
      </c>
      <c r="E2238" s="6" t="s">
        <v>515</v>
      </c>
      <c r="F2238" s="8">
        <v>6021.2221715886999</v>
      </c>
      <c r="G2238" s="8">
        <v>5925.161372582842</v>
      </c>
      <c r="H2238" s="8">
        <v>5666.7536777975574</v>
      </c>
      <c r="I2238" s="8">
        <v>5323.3097977973057</v>
      </c>
      <c r="J2238" s="8">
        <v>4990.8905315879429</v>
      </c>
      <c r="K2238" s="8">
        <v>4754.5320643844361</v>
      </c>
      <c r="L2238" s="8">
        <v>4669.4958791694689</v>
      </c>
      <c r="M2238" s="138" t="str">
        <f t="shared" si="34"/>
        <v>Production agricole-Productions-Plant Oleiferes + (Total)-kt-S3</v>
      </c>
      <c r="N2238">
        <f>MATCH(M2238,'[1]Données Agriculture'!$M:$M,FALSE)</f>
        <v>2185</v>
      </c>
      <c r="O2238" s="140"/>
    </row>
    <row r="2239" spans="1:26" ht="14.25" hidden="1">
      <c r="A2239" s="110" t="s">
        <v>309</v>
      </c>
      <c r="B2239" s="110" t="s">
        <v>308</v>
      </c>
      <c r="C2239" s="147" t="s">
        <v>325</v>
      </c>
      <c r="D2239" s="175" t="s">
        <v>180</v>
      </c>
      <c r="E2239" s="6" t="s">
        <v>515</v>
      </c>
      <c r="F2239" s="8">
        <v>34.999999999999993</v>
      </c>
      <c r="G2239" s="8">
        <v>36.896903110317353</v>
      </c>
      <c r="H2239" s="8">
        <v>42.079338784739804</v>
      </c>
      <c r="I2239" s="8">
        <v>49.158677569479622</v>
      </c>
      <c r="J2239" s="8">
        <v>56.23801635421944</v>
      </c>
      <c r="K2239" s="8">
        <v>61.420452028641904</v>
      </c>
      <c r="L2239" s="8">
        <v>63.317355138959257</v>
      </c>
      <c r="M2239" s="138" t="str">
        <f t="shared" si="34"/>
        <v>Production agricole-Productions-Poisson &amp; Fruits de Mer-kt-S3</v>
      </c>
      <c r="N2239">
        <f>MATCH(M2239,'[1]Données Agriculture'!$M:$M,FALSE)</f>
        <v>2190</v>
      </c>
      <c r="O2239" s="140"/>
      <c r="P2239" s="66"/>
    </row>
    <row r="2240" spans="1:26" ht="14.25" hidden="1">
      <c r="A2240" s="110" t="s">
        <v>309</v>
      </c>
      <c r="B2240" s="110" t="s">
        <v>308</v>
      </c>
      <c r="C2240" s="147" t="s">
        <v>28</v>
      </c>
      <c r="D2240" s="175" t="s">
        <v>180</v>
      </c>
      <c r="E2240" s="6" t="s">
        <v>515</v>
      </c>
      <c r="F2240" s="8">
        <v>8503.4246253675556</v>
      </c>
      <c r="G2240" s="8">
        <v>8295.9422661442968</v>
      </c>
      <c r="H2240" s="8">
        <v>7742.1515922999888</v>
      </c>
      <c r="I2240" s="8">
        <v>7016.5637141228899</v>
      </c>
      <c r="J2240" s="8">
        <v>6326.6609908362616</v>
      </c>
      <c r="K2240" s="8">
        <v>5844.240626772892</v>
      </c>
      <c r="L2240" s="8">
        <v>5672.443422440102</v>
      </c>
      <c r="M2240" s="138" t="str">
        <f t="shared" si="34"/>
        <v>Production agricole-Productions-Pommes de terre-kt-S3</v>
      </c>
      <c r="N2240">
        <f>MATCH(M2240,'[1]Données Agriculture'!$M:$M,FALSE)</f>
        <v>2195</v>
      </c>
      <c r="O2240" s="140"/>
    </row>
    <row r="2241" spans="1:26" ht="14.25" hidden="1">
      <c r="A2241" s="110" t="s">
        <v>309</v>
      </c>
      <c r="B2241" s="110" t="s">
        <v>308</v>
      </c>
      <c r="C2241" s="147" t="s">
        <v>316</v>
      </c>
      <c r="D2241" s="175" t="s">
        <v>180</v>
      </c>
      <c r="E2241" s="6" t="s">
        <v>515</v>
      </c>
      <c r="F2241" s="8">
        <v>413.75860562983462</v>
      </c>
      <c r="G2241" s="8">
        <v>404.77751198657529</v>
      </c>
      <c r="H2241" s="8">
        <v>380.70949750862508</v>
      </c>
      <c r="I2241" s="8">
        <v>348.94114656470788</v>
      </c>
      <c r="J2241" s="8">
        <v>318.45355279808285</v>
      </c>
      <c r="K2241" s="8">
        <v>296.94705267471716</v>
      </c>
      <c r="L2241" s="8">
        <v>289.24671620875006</v>
      </c>
      <c r="M2241" s="138" t="str">
        <f t="shared" si="34"/>
        <v>Production agricole-Productions-Soja-kt-S3</v>
      </c>
      <c r="N2241">
        <f>MATCH(M2241,'[1]Données Agriculture'!$M:$M,FALSE)</f>
        <v>2200</v>
      </c>
      <c r="O2241" s="140"/>
    </row>
    <row r="2242" spans="1:26" ht="14.25" hidden="1">
      <c r="A2242" s="110" t="s">
        <v>309</v>
      </c>
      <c r="B2242" s="110" t="s">
        <v>308</v>
      </c>
      <c r="C2242" s="147" t="s">
        <v>320</v>
      </c>
      <c r="D2242" s="175" t="s">
        <v>180</v>
      </c>
      <c r="E2242" s="6" t="s">
        <v>515</v>
      </c>
      <c r="F2242" s="8">
        <v>4665.580531755194</v>
      </c>
      <c r="G2242" s="8">
        <v>4579.7686364967485</v>
      </c>
      <c r="H2242" s="8">
        <v>4350.7864066173915</v>
      </c>
      <c r="I2242" s="8">
        <v>4050.6901267465482</v>
      </c>
      <c r="J2242" s="8">
        <v>3764.9110312500729</v>
      </c>
      <c r="K2242" s="8">
        <v>3564.5631701194516</v>
      </c>
      <c r="L2242" s="8">
        <v>3493.0684592353755</v>
      </c>
      <c r="M2242" s="138" t="str">
        <f t="shared" ref="M2242:M2305" si="35">A2242&amp;"-"&amp;B2242&amp;"-"&amp;C2242&amp;"-"&amp;D2242&amp;"-"&amp;E2242</f>
        <v>Production agricole-Productions-Tourteaux et son-kt-S3</v>
      </c>
      <c r="N2242">
        <f>MATCH(M2242,'[1]Données Agriculture'!$M:$M,FALSE)</f>
        <v>2205</v>
      </c>
      <c r="O2242" s="140"/>
      <c r="P2242" s="66"/>
      <c r="Q2242" s="66"/>
      <c r="R2242" s="66"/>
      <c r="S2242" s="66"/>
      <c r="T2242" s="66"/>
      <c r="U2242" s="66"/>
      <c r="V2242" s="66"/>
      <c r="W2242" s="66"/>
      <c r="X2242" s="66"/>
      <c r="Y2242" s="66"/>
      <c r="Z2242" s="66"/>
    </row>
    <row r="2243" spans="1:26" ht="14.25" hidden="1">
      <c r="A2243" s="110" t="s">
        <v>309</v>
      </c>
      <c r="B2243" s="110" t="s">
        <v>308</v>
      </c>
      <c r="C2243" s="147" t="s">
        <v>322</v>
      </c>
      <c r="D2243" s="175" t="s">
        <v>180</v>
      </c>
      <c r="E2243" s="6" t="s">
        <v>515</v>
      </c>
      <c r="F2243" s="8">
        <v>5375.9741589328905</v>
      </c>
      <c r="G2243" s="8">
        <v>5317.1836323727357</v>
      </c>
      <c r="H2243" s="8">
        <v>5091.392080406903</v>
      </c>
      <c r="I2243" s="8">
        <v>4769.5326050302165</v>
      </c>
      <c r="J2243" s="8">
        <v>4448.1390929863428</v>
      </c>
      <c r="K2243" s="8">
        <v>4220.5365877041786</v>
      </c>
      <c r="L2243" s="8">
        <v>4153.1171345801195</v>
      </c>
      <c r="M2243" s="138" t="str">
        <f t="shared" si="35"/>
        <v>Production agricole-Productions-Viande-kt-S3</v>
      </c>
      <c r="N2243">
        <f>MATCH(M2243,'[1]Données Agriculture'!$M:$M,FALSE)</f>
        <v>2210</v>
      </c>
      <c r="O2243" s="140"/>
    </row>
    <row r="2244" spans="1:26" ht="14.25" hidden="1">
      <c r="A2244" s="110" t="s">
        <v>309</v>
      </c>
      <c r="B2244" s="110" t="s">
        <v>308</v>
      </c>
      <c r="C2244" s="147" t="s">
        <v>44</v>
      </c>
      <c r="D2244" s="175" t="s">
        <v>180</v>
      </c>
      <c r="E2244" s="6" t="s">
        <v>515</v>
      </c>
      <c r="F2244" s="8">
        <v>122.5160138705014</v>
      </c>
      <c r="G2244" s="8">
        <v>122.8418190110127</v>
      </c>
      <c r="H2244" s="8">
        <v>123.73193520825669</v>
      </c>
      <c r="I2244" s="8">
        <v>124.94785654601198</v>
      </c>
      <c r="J2244" s="8">
        <v>126.16377788376725</v>
      </c>
      <c r="K2244" s="8">
        <v>127.05389408101122</v>
      </c>
      <c r="L2244" s="8">
        <v>127.37969922152253</v>
      </c>
      <c r="M2244" s="138" t="str">
        <f t="shared" si="35"/>
        <v>Production agricole-Productions-Viande d'Ovins/Caprins-kt-S3</v>
      </c>
      <c r="N2244">
        <f>MATCH(M2244,'[1]Données Agriculture'!$M:$M,FALSE)</f>
        <v>2235</v>
      </c>
      <c r="O2244" s="140"/>
      <c r="P2244" s="66"/>
      <c r="Q2244" s="66"/>
      <c r="R2244" s="66"/>
      <c r="S2244" s="66"/>
      <c r="T2244" s="66"/>
      <c r="U2244" s="66"/>
      <c r="V2244" s="66"/>
      <c r="W2244" s="66"/>
      <c r="X2244" s="66"/>
      <c r="Y2244" s="66"/>
      <c r="Z2244" s="66"/>
    </row>
    <row r="2245" spans="1:26" ht="14.25" hidden="1">
      <c r="A2245" s="110" t="s">
        <v>309</v>
      </c>
      <c r="B2245" s="110" t="s">
        <v>308</v>
      </c>
      <c r="C2245" s="147" t="s">
        <v>42</v>
      </c>
      <c r="D2245" s="175" t="s">
        <v>180</v>
      </c>
      <c r="E2245" s="6" t="s">
        <v>515</v>
      </c>
      <c r="F2245" s="8">
        <v>1381.2088823698186</v>
      </c>
      <c r="G2245" s="8">
        <v>1369.0804527429532</v>
      </c>
      <c r="H2245" s="8">
        <v>1315.3349779102339</v>
      </c>
      <c r="I2245" s="8">
        <v>1236.6455882432392</v>
      </c>
      <c r="J2245" s="8">
        <v>1156.6544910783318</v>
      </c>
      <c r="K2245" s="8">
        <v>1099.6309945297467</v>
      </c>
      <c r="L2245" s="8">
        <v>1083.9683132125556</v>
      </c>
      <c r="M2245" s="138" t="str">
        <f t="shared" si="35"/>
        <v>Production agricole-Productions-Viande de Bovins-kt-S3</v>
      </c>
      <c r="N2245">
        <f>MATCH(M2245,'[1]Données Agriculture'!$M:$M,FALSE)</f>
        <v>2215</v>
      </c>
      <c r="O2245" s="140"/>
    </row>
    <row r="2246" spans="1:26" ht="14.25" hidden="1">
      <c r="A2246" s="110" t="s">
        <v>309</v>
      </c>
      <c r="B2246" s="110" t="s">
        <v>308</v>
      </c>
      <c r="C2246" s="147" t="s">
        <v>46</v>
      </c>
      <c r="D2246" s="175" t="s">
        <v>180</v>
      </c>
      <c r="E2246" s="6" t="s">
        <v>515</v>
      </c>
      <c r="F2246" s="8">
        <v>2174.3555331262892</v>
      </c>
      <c r="G2246" s="8">
        <v>2120.3737918051261</v>
      </c>
      <c r="H2246" s="8">
        <v>1942.468239803562</v>
      </c>
      <c r="I2246" s="8">
        <v>1697.1502076757652</v>
      </c>
      <c r="J2246" s="8">
        <v>1457.2948431505511</v>
      </c>
      <c r="K2246" s="8">
        <v>1288.3898422919847</v>
      </c>
      <c r="L2246" s="8">
        <v>1233.4832861812711</v>
      </c>
      <c r="M2246" s="138" t="str">
        <f t="shared" si="35"/>
        <v>Production agricole-Productions-Viande de Suides-kt-S3</v>
      </c>
      <c r="N2246">
        <f>MATCH(M2246,'[1]Données Agriculture'!$M:$M,FALSE)</f>
        <v>2220</v>
      </c>
      <c r="O2246" s="140"/>
      <c r="P2246" s="105"/>
    </row>
    <row r="2247" spans="1:26" ht="14.25" hidden="1">
      <c r="A2247" s="110" t="s">
        <v>309</v>
      </c>
      <c r="B2247" s="110" t="s">
        <v>308</v>
      </c>
      <c r="C2247" s="147" t="s">
        <v>328</v>
      </c>
      <c r="D2247" s="175" t="s">
        <v>180</v>
      </c>
      <c r="E2247" s="6" t="s">
        <v>515</v>
      </c>
      <c r="F2247" s="8">
        <v>4.5000000000000005E-2</v>
      </c>
      <c r="G2247" s="8">
        <v>2.768637492785659</v>
      </c>
      <c r="H2247" s="8">
        <v>10.209753504475593</v>
      </c>
      <c r="I2247" s="8">
        <v>20.374507008951184</v>
      </c>
      <c r="J2247" s="8">
        <v>30.539260513426786</v>
      </c>
      <c r="K2247" s="8">
        <v>37.980376525116725</v>
      </c>
      <c r="L2247" s="8">
        <v>40.704014017902388</v>
      </c>
      <c r="M2247" s="138" t="str">
        <f t="shared" si="35"/>
        <v>Production agricole-Productions-Viande de synthèse-kt-S3</v>
      </c>
      <c r="N2247">
        <f>MATCH(M2247,'[1]Données Agriculture'!$M:$M,FALSE)</f>
        <v>2225</v>
      </c>
      <c r="O2247" s="140"/>
    </row>
    <row r="2248" spans="1:26" ht="14.25" hidden="1">
      <c r="A2248" s="110" t="s">
        <v>309</v>
      </c>
      <c r="B2248" s="110" t="s">
        <v>308</v>
      </c>
      <c r="C2248" s="147" t="s">
        <v>48</v>
      </c>
      <c r="D2248" s="175" t="s">
        <v>180</v>
      </c>
      <c r="E2248" s="6" t="s">
        <v>515</v>
      </c>
      <c r="F2248" s="8">
        <v>1697.7947295662811</v>
      </c>
      <c r="G2248" s="8">
        <v>1695.5245840240752</v>
      </c>
      <c r="H2248" s="8">
        <v>1675.1842655696341</v>
      </c>
      <c r="I2248" s="8">
        <v>1641.542628734765</v>
      </c>
      <c r="J2248" s="8">
        <v>1604.2059951280421</v>
      </c>
      <c r="K2248" s="8">
        <v>1576.3321939301366</v>
      </c>
      <c r="L2248" s="8">
        <v>1569.8921883039025</v>
      </c>
      <c r="M2248" s="138" t="str">
        <f t="shared" si="35"/>
        <v>Production agricole-Productions-Viande de Volailles-kt-S3</v>
      </c>
      <c r="N2248">
        <f>MATCH(M2248,'[1]Données Agriculture'!$M:$M,FALSE)</f>
        <v>2230</v>
      </c>
      <c r="O2248" s="140"/>
    </row>
    <row r="2249" spans="1:26" ht="14.25" hidden="1">
      <c r="A2249" s="110" t="s">
        <v>331</v>
      </c>
      <c r="B2249" s="110" t="s">
        <v>331</v>
      </c>
      <c r="C2249" s="147" t="s">
        <v>311</v>
      </c>
      <c r="D2249" s="175" t="s">
        <v>180</v>
      </c>
      <c r="E2249" s="6" t="s">
        <v>515</v>
      </c>
      <c r="F2249" s="36">
        <v>17683.237413359435</v>
      </c>
      <c r="G2249" s="36">
        <v>17162.005548804707</v>
      </c>
      <c r="H2249" s="36">
        <v>16161.999235186049</v>
      </c>
      <c r="I2249" s="36">
        <v>14954.898184527425</v>
      </c>
      <c r="J2249" s="36">
        <v>13843.589025054182</v>
      </c>
      <c r="K2249" s="36">
        <v>13081.165954886656</v>
      </c>
      <c r="L2249" s="36">
        <v>12815.807207760941</v>
      </c>
      <c r="M2249" s="138" t="str">
        <f t="shared" si="35"/>
        <v>Solde-Solde-Blé-kt-S3</v>
      </c>
      <c r="N2249">
        <f>MATCH(M2249,'[1]Données Agriculture'!$M:$M,FALSE)</f>
        <v>2240</v>
      </c>
      <c r="O2249" s="140"/>
    </row>
    <row r="2250" spans="1:26" ht="14.25" hidden="1">
      <c r="A2250" s="110" t="s">
        <v>331</v>
      </c>
      <c r="B2250" s="110" t="s">
        <v>331</v>
      </c>
      <c r="C2250" s="147" t="s">
        <v>321</v>
      </c>
      <c r="D2250" s="175" t="s">
        <v>180</v>
      </c>
      <c r="E2250" s="6" t="s">
        <v>515</v>
      </c>
      <c r="F2250" s="36">
        <v>1131.3340476548426</v>
      </c>
      <c r="G2250" s="36">
        <v>1026.9215938676102</v>
      </c>
      <c r="H2250" s="36">
        <v>826.62615021454963</v>
      </c>
      <c r="I2250" s="36">
        <v>616.26923722546485</v>
      </c>
      <c r="J2250" s="36">
        <v>460.47106483533543</v>
      </c>
      <c r="K2250" s="36">
        <v>378.67928297883401</v>
      </c>
      <c r="L2250" s="36">
        <v>361.05505550802968</v>
      </c>
      <c r="M2250" s="138" t="str">
        <f t="shared" si="35"/>
        <v>Solde-Solde-Boissons Alcooliques-kt-S3</v>
      </c>
      <c r="N2250">
        <f>MATCH(M2250,'[1]Données Agriculture'!$M:$M,FALSE)</f>
        <v>2245</v>
      </c>
      <c r="O2250" s="140"/>
    </row>
    <row r="2251" spans="1:26" ht="14.25" hidden="1">
      <c r="A2251" s="110" t="s">
        <v>331</v>
      </c>
      <c r="B2251" s="110" t="s">
        <v>331</v>
      </c>
      <c r="C2251" s="147" t="s">
        <v>310</v>
      </c>
      <c r="D2251" s="175" t="s">
        <v>180</v>
      </c>
      <c r="E2251" s="6" t="s">
        <v>515</v>
      </c>
      <c r="F2251" s="36">
        <v>29229.800002883661</v>
      </c>
      <c r="G2251" s="36">
        <v>28425.6701648007</v>
      </c>
      <c r="H2251" s="36">
        <v>27200.613310958874</v>
      </c>
      <c r="I2251" s="36">
        <v>25840.712004840501</v>
      </c>
      <c r="J2251" s="36">
        <v>24631.588491356455</v>
      </c>
      <c r="K2251" s="36">
        <v>23812.648740602472</v>
      </c>
      <c r="L2251" s="36">
        <v>23521.987622563036</v>
      </c>
      <c r="M2251" s="138" t="str">
        <f t="shared" si="35"/>
        <v>Solde-Solde-Cèrèales - Excl Bière-kt-S3</v>
      </c>
      <c r="N2251">
        <f>MATCH(M2251,'[1]Données Agriculture'!$M:$M,FALSE)</f>
        <v>2250</v>
      </c>
      <c r="O2251" s="140"/>
      <c r="P2251" s="105"/>
      <c r="Q2251" s="105"/>
      <c r="R2251" s="105"/>
      <c r="S2251" s="105"/>
      <c r="T2251" s="105"/>
      <c r="U2251" s="105"/>
      <c r="V2251" s="105"/>
      <c r="W2251" s="105"/>
      <c r="X2251" s="105"/>
      <c r="Y2251" s="105"/>
      <c r="Z2251" s="105"/>
    </row>
    <row r="2252" spans="1:26" ht="14.25" hidden="1">
      <c r="A2252" s="110" t="s">
        <v>331</v>
      </c>
      <c r="B2252" s="110" t="s">
        <v>331</v>
      </c>
      <c r="C2252" s="147" t="s">
        <v>34</v>
      </c>
      <c r="D2252" s="175" t="s">
        <v>180</v>
      </c>
      <c r="E2252" s="6" t="s">
        <v>515</v>
      </c>
      <c r="F2252" s="36">
        <v>-5945.1797909978204</v>
      </c>
      <c r="G2252" s="36">
        <v>-5787.039146733985</v>
      </c>
      <c r="H2252" s="36">
        <v>-5246.4216333685999</v>
      </c>
      <c r="I2252" s="36">
        <v>-4487.6440109834839</v>
      </c>
      <c r="J2252" s="36">
        <v>-3733.3952147743839</v>
      </c>
      <c r="K2252" s="36">
        <v>-3185.738290334366</v>
      </c>
      <c r="L2252" s="36">
        <v>-2977.2707871667753</v>
      </c>
      <c r="M2252" s="138" t="str">
        <f t="shared" si="35"/>
        <v>Solde-Solde-Fruits-kt-S3</v>
      </c>
      <c r="N2252">
        <f>MATCH(M2252,'[1]Données Agriculture'!$M:$M,FALSE)</f>
        <v>2255</v>
      </c>
      <c r="O2252" s="140"/>
    </row>
    <row r="2253" spans="1:26" ht="14.25" hidden="1">
      <c r="A2253" s="110" t="s">
        <v>331</v>
      </c>
      <c r="B2253" s="110" t="s">
        <v>331</v>
      </c>
      <c r="C2253" s="147" t="s">
        <v>318</v>
      </c>
      <c r="D2253" s="175" t="s">
        <v>180</v>
      </c>
      <c r="E2253" s="6" t="s">
        <v>515</v>
      </c>
      <c r="F2253" s="36">
        <v>-130.04458738829862</v>
      </c>
      <c r="G2253" s="36">
        <v>-129.97939718248699</v>
      </c>
      <c r="H2253" s="36">
        <v>-127.50900425571763</v>
      </c>
      <c r="I2253" s="36">
        <v>-123.59648956280125</v>
      </c>
      <c r="J2253" s="36">
        <v>-119.54457635143672</v>
      </c>
      <c r="K2253" s="36">
        <v>-116.54637247454912</v>
      </c>
      <c r="L2253" s="36">
        <v>-115.46485612970127</v>
      </c>
      <c r="M2253" s="138" t="str">
        <f t="shared" si="35"/>
        <v>Solde-Solde-Graines Colza/Moutarde-kt-S3</v>
      </c>
      <c r="N2253">
        <f>MATCH(M2253,'[1]Données Agriculture'!$M:$M,FALSE)</f>
        <v>2260</v>
      </c>
      <c r="O2253" s="140"/>
      <c r="P2253" s="109"/>
    </row>
    <row r="2254" spans="1:26" ht="14.25" hidden="1">
      <c r="A2254" s="110" t="s">
        <v>331</v>
      </c>
      <c r="B2254" s="110" t="s">
        <v>331</v>
      </c>
      <c r="C2254" s="147" t="s">
        <v>317</v>
      </c>
      <c r="D2254" s="175" t="s">
        <v>180</v>
      </c>
      <c r="E2254" s="6" t="s">
        <v>515</v>
      </c>
      <c r="F2254" s="36">
        <v>265.62709788163374</v>
      </c>
      <c r="G2254" s="36">
        <v>259.40757178555486</v>
      </c>
      <c r="H2254" s="36">
        <v>248.76005644570137</v>
      </c>
      <c r="I2254" s="36">
        <v>236.22597884891275</v>
      </c>
      <c r="J2254" s="36">
        <v>224.71087244852879</v>
      </c>
      <c r="K2254" s="36">
        <v>216.74360484464069</v>
      </c>
      <c r="L2254" s="36">
        <v>213.7911979293267</v>
      </c>
      <c r="M2254" s="138" t="str">
        <f t="shared" si="35"/>
        <v>Solde-Solde-Graines de Tournesol-kt-S3</v>
      </c>
      <c r="N2254">
        <f>MATCH(M2254,'[1]Données Agriculture'!$M:$M,FALSE)</f>
        <v>2265</v>
      </c>
      <c r="O2254" s="140"/>
    </row>
    <row r="2255" spans="1:26" ht="14.25" hidden="1">
      <c r="A2255" s="110" t="s">
        <v>331</v>
      </c>
      <c r="B2255" s="110" t="s">
        <v>331</v>
      </c>
      <c r="C2255" s="147" t="s">
        <v>319</v>
      </c>
      <c r="D2255" s="175" t="s">
        <v>180</v>
      </c>
      <c r="E2255" s="6" t="s">
        <v>515</v>
      </c>
      <c r="F2255" s="36">
        <v>-316.91761579516628</v>
      </c>
      <c r="G2255" s="36">
        <v>-372.62678180216693</v>
      </c>
      <c r="H2255" s="36">
        <v>-509.06449984889781</v>
      </c>
      <c r="I2255" s="36">
        <v>-686.17935122629331</v>
      </c>
      <c r="J2255" s="36">
        <v>-854.95013073907205</v>
      </c>
      <c r="K2255" s="36">
        <v>-972.26186830348581</v>
      </c>
      <c r="L2255" s="36">
        <v>-1010.6373935589745</v>
      </c>
      <c r="M2255" s="138" t="str">
        <f t="shared" si="35"/>
        <v>Solde-Solde-Huiles-kt-S3</v>
      </c>
      <c r="N2255">
        <f>MATCH(M2255,'[1]Données Agriculture'!$M:$M,FALSE)</f>
        <v>2270</v>
      </c>
      <c r="O2255" s="140"/>
      <c r="P2255" s="66"/>
    </row>
    <row r="2256" spans="1:26" ht="14.25" hidden="1">
      <c r="A2256" s="110" t="s">
        <v>331</v>
      </c>
      <c r="B2256" s="110" t="s">
        <v>331</v>
      </c>
      <c r="C2256" s="147" t="s">
        <v>324</v>
      </c>
      <c r="D2256" s="175" t="s">
        <v>180</v>
      </c>
      <c r="E2256" s="6" t="s">
        <v>515</v>
      </c>
      <c r="F2256" s="36">
        <v>1227.7851790340392</v>
      </c>
      <c r="G2256" s="36">
        <v>1146.9415282859591</v>
      </c>
      <c r="H2256" s="36">
        <v>988.08457723807442</v>
      </c>
      <c r="I2256" s="36">
        <v>811.49207341301008</v>
      </c>
      <c r="J2256" s="36">
        <v>670.86440349752957</v>
      </c>
      <c r="K2256" s="36">
        <v>617.75913360706909</v>
      </c>
      <c r="L2256" s="36">
        <v>691.75970377306294</v>
      </c>
      <c r="M2256" s="138" t="str">
        <f t="shared" si="35"/>
        <v>Solde-Solde-Lait - Excl Beurre-kt-S3</v>
      </c>
      <c r="N2256">
        <f>MATCH(M2256,'[1]Données Agriculture'!$M:$M,FALSE)</f>
        <v>2275</v>
      </c>
      <c r="O2256" s="140"/>
    </row>
    <row r="2257" spans="1:26" ht="14.25" hidden="1">
      <c r="A2257" s="110" t="s">
        <v>331</v>
      </c>
      <c r="B2257" s="110" t="s">
        <v>331</v>
      </c>
      <c r="C2257" s="147" t="s">
        <v>33</v>
      </c>
      <c r="D2257" s="175" t="s">
        <v>180</v>
      </c>
      <c r="E2257" s="6" t="s">
        <v>515</v>
      </c>
      <c r="F2257" s="36">
        <v>-3404.9483218490545</v>
      </c>
      <c r="G2257" s="36">
        <v>-3231.5652758559395</v>
      </c>
      <c r="H2257" s="36">
        <v>-2631.8819573826395</v>
      </c>
      <c r="I2257" s="36">
        <v>-1777.596582948785</v>
      </c>
      <c r="J2257" s="36">
        <v>-912.26195303762495</v>
      </c>
      <c r="K2257" s="36">
        <v>-272.00937615511475</v>
      </c>
      <c r="L2257" s="36">
        <v>-23.658163585093689</v>
      </c>
      <c r="M2257" s="138" t="str">
        <f t="shared" si="35"/>
        <v>Solde-Solde-Légumes-kt-S3</v>
      </c>
      <c r="N2257">
        <f>MATCH(M2257,'[1]Données Agriculture'!$M:$M,FALSE)</f>
        <v>2280</v>
      </c>
      <c r="O2257" s="140"/>
    </row>
    <row r="2258" spans="1:26" ht="14.25" hidden="1">
      <c r="A2258" s="110" t="s">
        <v>331</v>
      </c>
      <c r="B2258" s="110" t="s">
        <v>331</v>
      </c>
      <c r="C2258" s="147" t="s">
        <v>313</v>
      </c>
      <c r="D2258" s="175" t="s">
        <v>180</v>
      </c>
      <c r="E2258" s="6" t="s">
        <v>515</v>
      </c>
      <c r="F2258" s="36">
        <v>4045.8224148150457</v>
      </c>
      <c r="G2258" s="36">
        <v>4064.0922589384263</v>
      </c>
      <c r="H2258" s="36">
        <v>4401.1590122132002</v>
      </c>
      <c r="I2258" s="36">
        <v>4921.1047237520224</v>
      </c>
      <c r="J2258" s="36">
        <v>5438.4067822080224</v>
      </c>
      <c r="K2258" s="36">
        <v>5802.7744266587752</v>
      </c>
      <c r="L2258" s="36">
        <v>5930.0288210330509</v>
      </c>
      <c r="M2258" s="138" t="str">
        <f t="shared" si="35"/>
        <v>Solde-Solde-Maïs-kt-S3</v>
      </c>
      <c r="N2258">
        <f>MATCH(M2258,'[1]Données Agriculture'!$M:$M,FALSE)</f>
        <v>2285</v>
      </c>
      <c r="O2258" s="140"/>
      <c r="P2258" s="109"/>
      <c r="Q2258" s="109"/>
      <c r="R2258" s="109"/>
      <c r="S2258" s="109"/>
      <c r="T2258" s="109"/>
      <c r="U2258" s="109"/>
      <c r="V2258" s="109"/>
      <c r="W2258" s="109"/>
      <c r="X2258" s="109"/>
      <c r="Y2258" s="109"/>
      <c r="Z2258" s="109"/>
    </row>
    <row r="2259" spans="1:26" ht="14.25" hidden="1">
      <c r="A2259" s="110" t="s">
        <v>331</v>
      </c>
      <c r="B2259" s="110" t="s">
        <v>331</v>
      </c>
      <c r="C2259" s="147" t="s">
        <v>323</v>
      </c>
      <c r="D2259" s="175" t="s">
        <v>180</v>
      </c>
      <c r="E2259" s="6" t="s">
        <v>515</v>
      </c>
      <c r="F2259" s="36">
        <v>191.52649779710441</v>
      </c>
      <c r="G2259" s="36">
        <v>188.16147272457783</v>
      </c>
      <c r="H2259" s="36">
        <v>190.95986725872899</v>
      </c>
      <c r="I2259" s="36">
        <v>196.48187992636304</v>
      </c>
      <c r="J2259" s="36">
        <v>201.24665856092122</v>
      </c>
      <c r="K2259" s="36">
        <v>204.52210860806849</v>
      </c>
      <c r="L2259" s="36">
        <v>207.45692572223902</v>
      </c>
      <c r="M2259" s="138" t="str">
        <f t="shared" si="35"/>
        <v>Solde-Solde-Oeufs-kt-S3</v>
      </c>
      <c r="N2259">
        <f>MATCH(M2259,'[1]Données Agriculture'!$M:$M,FALSE)</f>
        <v>2290</v>
      </c>
      <c r="O2259" s="140"/>
    </row>
    <row r="2260" spans="1:26" ht="14.25" hidden="1">
      <c r="A2260" s="110" t="s">
        <v>331</v>
      </c>
      <c r="B2260" s="110" t="s">
        <v>331</v>
      </c>
      <c r="C2260" s="147" t="s">
        <v>312</v>
      </c>
      <c r="D2260" s="175" t="s">
        <v>180</v>
      </c>
      <c r="E2260" s="6" t="s">
        <v>515</v>
      </c>
      <c r="F2260" s="36">
        <v>7797.0356695833598</v>
      </c>
      <c r="G2260" s="36">
        <v>7595.0837056814735</v>
      </c>
      <c r="H2260" s="36">
        <v>7174.2585336778884</v>
      </c>
      <c r="I2260" s="36">
        <v>6650.568602164044</v>
      </c>
      <c r="J2260" s="36">
        <v>6160.0486356148858</v>
      </c>
      <c r="K2260" s="36">
        <v>5818.3742372158276</v>
      </c>
      <c r="L2260" s="36">
        <v>5694.4370953813086</v>
      </c>
      <c r="M2260" s="138" t="str">
        <f t="shared" si="35"/>
        <v>Solde-Solde-Orge-kt-S3</v>
      </c>
      <c r="N2260">
        <f>MATCH(M2260,'[1]Données Agriculture'!$M:$M,FALSE)</f>
        <v>2293</v>
      </c>
      <c r="O2260" s="140"/>
      <c r="P2260" s="66"/>
      <c r="Q2260" s="66"/>
      <c r="R2260" s="66"/>
      <c r="S2260" s="66"/>
      <c r="T2260" s="66"/>
      <c r="U2260" s="66"/>
      <c r="V2260" s="66"/>
      <c r="W2260" s="66"/>
      <c r="X2260" s="66"/>
      <c r="Y2260" s="66"/>
      <c r="Z2260" s="66"/>
    </row>
    <row r="2261" spans="1:26" ht="14.25" hidden="1">
      <c r="A2261" s="110" t="s">
        <v>331</v>
      </c>
      <c r="B2261" s="110" t="s">
        <v>331</v>
      </c>
      <c r="C2261" s="147" t="s">
        <v>315</v>
      </c>
      <c r="D2261" s="175" t="s">
        <v>180</v>
      </c>
      <c r="E2261" s="6" t="s">
        <v>515</v>
      </c>
      <c r="F2261" s="36">
        <v>-995.24185610016639</v>
      </c>
      <c r="G2261" s="36">
        <v>-983.15974226957928</v>
      </c>
      <c r="H2261" s="36">
        <v>-927.35511413899962</v>
      </c>
      <c r="I2261" s="36">
        <v>-852.16896795318689</v>
      </c>
      <c r="J2261" s="36">
        <v>-783.31040976849079</v>
      </c>
      <c r="K2261" s="36">
        <v>-736.92174700117675</v>
      </c>
      <c r="L2261" s="36">
        <v>-719.81068246875179</v>
      </c>
      <c r="M2261" s="138" t="str">
        <f t="shared" si="35"/>
        <v>Solde-Solde-Plant Oleiferes + (Total)-kt-S3</v>
      </c>
      <c r="N2261">
        <f>MATCH(M2261,'[1]Données Agriculture'!$M:$M,FALSE)</f>
        <v>2298</v>
      </c>
      <c r="O2261" s="140"/>
    </row>
    <row r="2262" spans="1:26" ht="14.25" hidden="1">
      <c r="A2262" s="110" t="s">
        <v>331</v>
      </c>
      <c r="B2262" s="110" t="s">
        <v>331</v>
      </c>
      <c r="C2262" s="147" t="s">
        <v>325</v>
      </c>
      <c r="D2262" s="175" t="s">
        <v>180</v>
      </c>
      <c r="E2262" s="6" t="s">
        <v>515</v>
      </c>
      <c r="F2262" s="36">
        <v>-2139.7583045343881</v>
      </c>
      <c r="G2262" s="36">
        <v>-2135.7212897309714</v>
      </c>
      <c r="H2262" s="36">
        <v>-2088.3914897170412</v>
      </c>
      <c r="I2262" s="36">
        <v>-2012.4353170445916</v>
      </c>
      <c r="J2262" s="36">
        <v>-1931.5033141506647</v>
      </c>
      <c r="K2262" s="36">
        <v>-1869.0160591941408</v>
      </c>
      <c r="L2262" s="36">
        <v>-1841.8452413274667</v>
      </c>
      <c r="M2262" s="138" t="str">
        <f t="shared" si="35"/>
        <v>Solde-Solde-Poisson &amp; Fruits de Mer-kt-S3</v>
      </c>
      <c r="N2262">
        <f>MATCH(M2262,'[1]Données Agriculture'!$M:$M,FALSE)</f>
        <v>2305</v>
      </c>
      <c r="O2262" s="140"/>
      <c r="P2262" s="66"/>
    </row>
    <row r="2263" spans="1:26" ht="14.25" hidden="1">
      <c r="A2263" s="110" t="s">
        <v>331</v>
      </c>
      <c r="B2263" s="110" t="s">
        <v>331</v>
      </c>
      <c r="C2263" s="147" t="s">
        <v>28</v>
      </c>
      <c r="D2263" s="175" t="s">
        <v>180</v>
      </c>
      <c r="E2263" s="6" t="s">
        <v>515</v>
      </c>
      <c r="F2263" s="36">
        <v>1587.382928093635</v>
      </c>
      <c r="G2263" s="36">
        <v>1440.8150016064958</v>
      </c>
      <c r="H2263" s="36">
        <v>1156.6967009625403</v>
      </c>
      <c r="I2263" s="36">
        <v>822.86387269125078</v>
      </c>
      <c r="J2263" s="36">
        <v>528.02664907592361</v>
      </c>
      <c r="K2263" s="36">
        <v>335.31896902784194</v>
      </c>
      <c r="L2263" s="36">
        <v>274.32346003486441</v>
      </c>
      <c r="M2263" s="138" t="str">
        <f t="shared" si="35"/>
        <v>Solde-Solde-Pommes de terre-kt-S3</v>
      </c>
      <c r="N2263">
        <f>MATCH(M2263,'[1]Données Agriculture'!$M:$M,FALSE)</f>
        <v>2310</v>
      </c>
      <c r="O2263" s="140"/>
    </row>
    <row r="2264" spans="1:26" ht="14.25" hidden="1">
      <c r="A2264" s="110" t="s">
        <v>331</v>
      </c>
      <c r="B2264" s="110" t="s">
        <v>331</v>
      </c>
      <c r="C2264" s="147" t="s">
        <v>316</v>
      </c>
      <c r="D2264" s="175" t="s">
        <v>180</v>
      </c>
      <c r="E2264" s="6" t="s">
        <v>515</v>
      </c>
      <c r="F2264" s="36">
        <v>-474.24387115997331</v>
      </c>
      <c r="G2264" s="36">
        <v>-454.747871322729</v>
      </c>
      <c r="H2264" s="36">
        <v>-398.08470772183261</v>
      </c>
      <c r="I2264" s="36">
        <v>-327.76593926001624</v>
      </c>
      <c r="J2264" s="36">
        <v>-266.62289119807957</v>
      </c>
      <c r="K2264" s="36">
        <v>-227.50377670889679</v>
      </c>
      <c r="L2264" s="36">
        <v>-214.34558631178299</v>
      </c>
      <c r="M2264" s="138" t="str">
        <f t="shared" si="35"/>
        <v>Solde-Solde-Soja-kt-S3</v>
      </c>
      <c r="N2264">
        <f>MATCH(M2264,'[1]Données Agriculture'!$M:$M,FALSE)</f>
        <v>2315</v>
      </c>
      <c r="O2264" s="140"/>
      <c r="P2264" s="66"/>
    </row>
    <row r="2265" spans="1:26" ht="14.25" hidden="1">
      <c r="A2265" s="110" t="s">
        <v>331</v>
      </c>
      <c r="B2265" s="110" t="s">
        <v>331</v>
      </c>
      <c r="C2265" s="147" t="s">
        <v>332</v>
      </c>
      <c r="D2265" s="175" t="s">
        <v>180</v>
      </c>
      <c r="E2265" s="6" t="s">
        <v>515</v>
      </c>
      <c r="F2265" s="36">
        <v>3005.2319409323818</v>
      </c>
      <c r="G2265" s="36">
        <v>2862.3989097203321</v>
      </c>
      <c r="H2265" s="36">
        <v>2520.3357471136278</v>
      </c>
      <c r="I2265" s="36">
        <v>2084.7817255144701</v>
      </c>
      <c r="J2265" s="36">
        <v>1677.0790385765765</v>
      </c>
      <c r="K2265" s="36">
        <v>1396.3214777202202</v>
      </c>
      <c r="L2265" s="36">
        <v>1300.929862754477</v>
      </c>
      <c r="M2265" s="138" t="str">
        <f t="shared" si="35"/>
        <v>Solde-Solde-Sucre-kt-S3</v>
      </c>
      <c r="N2265">
        <f>MATCH(M2265,'[1]Données Agriculture'!$M:$M,FALSE)</f>
        <v>2320</v>
      </c>
      <c r="O2265" s="140"/>
    </row>
    <row r="2266" spans="1:26" ht="14.25" hidden="1">
      <c r="A2266" s="110" t="s">
        <v>331</v>
      </c>
      <c r="B2266" s="110" t="s">
        <v>331</v>
      </c>
      <c r="C2266" s="147" t="s">
        <v>320</v>
      </c>
      <c r="D2266" s="175" t="s">
        <v>180</v>
      </c>
      <c r="E2266" s="6" t="s">
        <v>515</v>
      </c>
      <c r="F2266" s="36">
        <v>-2750.9527667013599</v>
      </c>
      <c r="G2266" s="36">
        <v>-2802.5666021421289</v>
      </c>
      <c r="H2266" s="36">
        <v>-2612.1868014883239</v>
      </c>
      <c r="I2266" s="36">
        <v>-2261.0438301179279</v>
      </c>
      <c r="J2266" s="36">
        <v>-1880.4417700146562</v>
      </c>
      <c r="K2266" s="36">
        <v>-1595.845276681139</v>
      </c>
      <c r="L2266" s="36">
        <v>-1495.9517287697827</v>
      </c>
      <c r="M2266" s="138" t="str">
        <f t="shared" si="35"/>
        <v>Solde-Solde-Tourteaux et son-kt-S3</v>
      </c>
      <c r="N2266">
        <f>MATCH(M2266,'[1]Données Agriculture'!$M:$M,FALSE)</f>
        <v>2325</v>
      </c>
      <c r="O2266" s="140"/>
    </row>
    <row r="2267" spans="1:26" ht="14.25" hidden="1">
      <c r="A2267" s="110" t="s">
        <v>331</v>
      </c>
      <c r="B2267" s="110" t="s">
        <v>331</v>
      </c>
      <c r="C2267" s="147" t="s">
        <v>322</v>
      </c>
      <c r="D2267" s="175" t="s">
        <v>180</v>
      </c>
      <c r="E2267" s="6" t="s">
        <v>515</v>
      </c>
      <c r="F2267" s="36">
        <v>-99.119340030148152</v>
      </c>
      <c r="G2267" s="36">
        <v>-105.39929521836484</v>
      </c>
      <c r="H2267" s="36">
        <v>-101.44300935561998</v>
      </c>
      <c r="I2267" s="36">
        <v>-83.633128579732329</v>
      </c>
      <c r="J2267" s="36">
        <v>-55.78554993178907</v>
      </c>
      <c r="K2267" s="36">
        <v>-22.199037044276579</v>
      </c>
      <c r="L2267" s="36">
        <v>14.858184689736945</v>
      </c>
      <c r="M2267" s="138" t="str">
        <f t="shared" si="35"/>
        <v>Solde-Solde-Viande-kt-S3</v>
      </c>
      <c r="N2267">
        <f>MATCH(M2267,'[1]Données Agriculture'!$M:$M,FALSE)</f>
        <v>2330</v>
      </c>
      <c r="O2267" s="140"/>
      <c r="P2267" s="66"/>
      <c r="Q2267" s="66"/>
      <c r="R2267" s="66"/>
      <c r="S2267" s="66"/>
      <c r="T2267" s="66"/>
      <c r="U2267" s="66"/>
      <c r="V2267" s="66"/>
      <c r="W2267" s="66"/>
      <c r="X2267" s="66"/>
      <c r="Y2267" s="66"/>
      <c r="Z2267" s="66"/>
    </row>
    <row r="2268" spans="1:26" ht="14.25" hidden="1">
      <c r="A2268" s="110" t="s">
        <v>331</v>
      </c>
      <c r="B2268" s="110" t="s">
        <v>331</v>
      </c>
      <c r="C2268" s="147" t="s">
        <v>44</v>
      </c>
      <c r="D2268" s="175" t="s">
        <v>180</v>
      </c>
      <c r="E2268" s="6" t="s">
        <v>515</v>
      </c>
      <c r="F2268" s="36">
        <v>-37.260905449982928</v>
      </c>
      <c r="G2268" s="36">
        <v>-33.148204862426994</v>
      </c>
      <c r="H2268" s="36">
        <v>-19.360635590994121</v>
      </c>
      <c r="I2268" s="36">
        <v>0.17658759118656064</v>
      </c>
      <c r="J2268" s="36">
        <v>19.879146901523541</v>
      </c>
      <c r="K2268" s="36">
        <v>34.350250645544875</v>
      </c>
      <c r="L2268" s="36">
        <v>39.819711462046527</v>
      </c>
      <c r="M2268" s="138" t="str">
        <f t="shared" si="35"/>
        <v>Solde-Solde-Viande d'Ovins/Caprins-kt-S3</v>
      </c>
      <c r="N2268">
        <f>MATCH(M2268,'[1]Données Agriculture'!$M:$M,FALSE)</f>
        <v>2350</v>
      </c>
      <c r="O2268" s="140"/>
    </row>
    <row r="2269" spans="1:26" ht="14.25" hidden="1">
      <c r="A2269" s="110" t="s">
        <v>331</v>
      </c>
      <c r="B2269" s="110" t="s">
        <v>331</v>
      </c>
      <c r="C2269" s="147" t="s">
        <v>42</v>
      </c>
      <c r="D2269" s="175" t="s">
        <v>180</v>
      </c>
      <c r="E2269" s="6" t="s">
        <v>515</v>
      </c>
      <c r="F2269" s="36">
        <v>-68.375429191963804</v>
      </c>
      <c r="G2269" s="36">
        <v>-75.439359845354375</v>
      </c>
      <c r="H2269" s="36">
        <v>-92.370709047431092</v>
      </c>
      <c r="I2269" s="36">
        <v>-113.68182042478452</v>
      </c>
      <c r="J2269" s="36">
        <v>-133.31394740762084</v>
      </c>
      <c r="K2269" s="36">
        <v>-144.2036992530368</v>
      </c>
      <c r="L2269" s="36">
        <v>-140.14244624756338</v>
      </c>
      <c r="M2269" s="138" t="str">
        <f t="shared" si="35"/>
        <v>Solde-Solde-Viande de Bovins-kt-S3</v>
      </c>
      <c r="N2269">
        <f>MATCH(M2269,'[1]Données Agriculture'!$M:$M,FALSE)</f>
        <v>2335</v>
      </c>
      <c r="O2269" s="140"/>
      <c r="P2269" s="66"/>
      <c r="Q2269" s="66"/>
      <c r="R2269" s="66"/>
      <c r="S2269" s="66"/>
      <c r="T2269" s="66"/>
      <c r="U2269" s="66"/>
      <c r="V2269" s="66"/>
      <c r="W2269" s="66"/>
      <c r="X2269" s="66"/>
      <c r="Y2269" s="66"/>
      <c r="Z2269" s="66"/>
    </row>
    <row r="2270" spans="1:26" ht="14.25" hidden="1">
      <c r="A2270" s="110" t="s">
        <v>331</v>
      </c>
      <c r="B2270" s="110" t="s">
        <v>331</v>
      </c>
      <c r="C2270" s="147" t="s">
        <v>46</v>
      </c>
      <c r="D2270" s="175" t="s">
        <v>180</v>
      </c>
      <c r="E2270" s="6" t="s">
        <v>515</v>
      </c>
      <c r="F2270" s="36">
        <v>84.311139886870478</v>
      </c>
      <c r="G2270" s="36">
        <v>74.723529459074143</v>
      </c>
      <c r="H2270" s="36">
        <v>51.450765338876408</v>
      </c>
      <c r="I2270" s="36">
        <v>26.686476025071897</v>
      </c>
      <c r="J2270" s="36">
        <v>9.8075528842744006</v>
      </c>
      <c r="K2270" s="36">
        <v>5.0240728339902034</v>
      </c>
      <c r="L2270" s="36">
        <v>12.672023337290511</v>
      </c>
      <c r="M2270" s="138" t="str">
        <f t="shared" si="35"/>
        <v>Solde-Solde-Viande de Suides-kt-S3</v>
      </c>
      <c r="N2270">
        <f>MATCH(M2270,'[1]Données Agriculture'!$M:$M,FALSE)</f>
        <v>2340</v>
      </c>
      <c r="O2270" s="140"/>
    </row>
    <row r="2271" spans="1:26" ht="14.25" hidden="1">
      <c r="A2271" s="110" t="s">
        <v>331</v>
      </c>
      <c r="B2271" s="110" t="s">
        <v>331</v>
      </c>
      <c r="C2271" s="147" t="s">
        <v>48</v>
      </c>
      <c r="D2271" s="175" t="s">
        <v>180</v>
      </c>
      <c r="E2271" s="6" t="s">
        <v>515</v>
      </c>
      <c r="F2271" s="36">
        <v>-11.625329885802103</v>
      </c>
      <c r="G2271" s="36">
        <v>-16.525978524731954</v>
      </c>
      <c r="H2271" s="36">
        <v>-17.701679291825712</v>
      </c>
      <c r="I2271" s="36">
        <v>-16.733424071839408</v>
      </c>
      <c r="J2271" s="36">
        <v>-15.509306768233046</v>
      </c>
      <c r="K2271" s="36">
        <v>-12.518104806228166</v>
      </c>
      <c r="L2271" s="36">
        <v>-4.3357312756181727</v>
      </c>
      <c r="M2271" s="138" t="str">
        <f t="shared" si="35"/>
        <v>Solde-Solde-Viande de Volailles-kt-S3</v>
      </c>
      <c r="N2271">
        <f>MATCH(M2271,'[1]Données Agriculture'!$M:$M,FALSE)</f>
        <v>2345</v>
      </c>
      <c r="O2271" s="140"/>
      <c r="P2271" s="105"/>
    </row>
    <row r="2272" spans="1:26" ht="14.25" hidden="1">
      <c r="A2272" s="110" t="s">
        <v>331</v>
      </c>
      <c r="B2272" s="110" t="s">
        <v>331</v>
      </c>
      <c r="C2272" s="147" t="s">
        <v>333</v>
      </c>
      <c r="D2272" s="175" t="s">
        <v>180</v>
      </c>
      <c r="E2272" s="6" t="s">
        <v>515</v>
      </c>
      <c r="F2272" s="36">
        <v>-66.168815389269795</v>
      </c>
      <c r="G2272" s="36">
        <v>-55.009281444925669</v>
      </c>
      <c r="H2272" s="36">
        <v>-23.460750764245468</v>
      </c>
      <c r="I2272" s="36">
        <v>19.919052300633133</v>
      </c>
      <c r="J2272" s="36">
        <v>63.351004458266878</v>
      </c>
      <c r="K2272" s="36">
        <v>95.14844353545331</v>
      </c>
      <c r="L2272" s="36">
        <v>106.84462741358146</v>
      </c>
      <c r="M2272" s="138" t="str">
        <f t="shared" si="35"/>
        <v>Solde-Solde-Viande, Autre (dont protéines alternatives)-kt-S3</v>
      </c>
      <c r="N2272">
        <f>MATCH(M2272,'[1]Données Agriculture'!$M:$M,FALSE)</f>
        <v>2355</v>
      </c>
      <c r="O2272" s="140"/>
    </row>
    <row r="2273" spans="1:26" ht="14.25" hidden="1">
      <c r="A2273" s="110" t="s">
        <v>143</v>
      </c>
      <c r="B2273" s="110" t="s">
        <v>144</v>
      </c>
      <c r="C2273" s="147" t="s">
        <v>152</v>
      </c>
      <c r="D2273" s="175" t="s">
        <v>14</v>
      </c>
      <c r="E2273" s="6" t="s">
        <v>515</v>
      </c>
      <c r="F2273" s="67">
        <v>0.03</v>
      </c>
      <c r="G2273" s="67">
        <v>0.03</v>
      </c>
      <c r="H2273" s="67">
        <v>0.03</v>
      </c>
      <c r="I2273" s="67">
        <v>0.03</v>
      </c>
      <c r="J2273" s="67">
        <v>0.03</v>
      </c>
      <c r="K2273" s="67">
        <v>0.03</v>
      </c>
      <c r="L2273" s="67">
        <v>0.03</v>
      </c>
      <c r="M2273" s="138" t="str">
        <f t="shared" si="35"/>
        <v>Système d'élevage-Bovin Lait-autres élevages lait-%-S3</v>
      </c>
      <c r="N2273">
        <f>MATCH(M2273,'[1]Données Agriculture'!$M:$M,FALSE)</f>
        <v>2360</v>
      </c>
      <c r="O2273" s="140"/>
    </row>
    <row r="2274" spans="1:26" ht="14.25" hidden="1">
      <c r="A2274" s="110" t="s">
        <v>143</v>
      </c>
      <c r="B2274" s="110" t="s">
        <v>144</v>
      </c>
      <c r="C2274" s="147" t="s">
        <v>151</v>
      </c>
      <c r="D2274" s="175" t="s">
        <v>14</v>
      </c>
      <c r="E2274" s="6" t="s">
        <v>515</v>
      </c>
      <c r="F2274" s="67">
        <v>0.02</v>
      </c>
      <c r="G2274" s="67">
        <v>2.3148403011065691E-2</v>
      </c>
      <c r="H2274" s="67">
        <v>3.175E-2</v>
      </c>
      <c r="I2274" s="67">
        <v>4.3499999999999997E-2</v>
      </c>
      <c r="J2274" s="67">
        <v>5.5249999999999994E-2</v>
      </c>
      <c r="K2274" s="67">
        <v>6.3851596988934306E-2</v>
      </c>
      <c r="L2274" s="67">
        <v>6.7000000000000004E-2</v>
      </c>
      <c r="M2274" s="138" t="str">
        <f t="shared" si="35"/>
        <v>Système d'élevage-Bovin Lait-Herbe intégral-%-S3</v>
      </c>
      <c r="N2274">
        <f>MATCH(M2274,'[1]Données Agriculture'!$M:$M,FALSE)</f>
        <v>2365</v>
      </c>
      <c r="O2274" s="140"/>
    </row>
    <row r="2275" spans="1:26" ht="14.25" hidden="1">
      <c r="A2275" s="110" t="s">
        <v>143</v>
      </c>
      <c r="B2275" s="110" t="s">
        <v>144</v>
      </c>
      <c r="C2275" s="147" t="s">
        <v>148</v>
      </c>
      <c r="D2275" s="175" t="s">
        <v>14</v>
      </c>
      <c r="E2275" s="6" t="s">
        <v>515</v>
      </c>
      <c r="F2275" s="67">
        <v>0.14999999999999991</v>
      </c>
      <c r="G2275" s="67">
        <v>0.14397114317029966</v>
      </c>
      <c r="H2275" s="67">
        <v>0.12749999999999995</v>
      </c>
      <c r="I2275" s="67">
        <v>0.105</v>
      </c>
      <c r="J2275" s="67">
        <v>8.2500000000000032E-2</v>
      </c>
      <c r="K2275" s="67">
        <v>6.6028856829700291E-2</v>
      </c>
      <c r="L2275" s="67">
        <v>6.0000000000000053E-2</v>
      </c>
      <c r="M2275" s="138" t="str">
        <f t="shared" si="35"/>
        <v>Système d'élevage-Bovin Lait-intermédiaire-%-S3</v>
      </c>
      <c r="N2275">
        <f>MATCH(M2275,'[1]Données Agriculture'!$M:$M,FALSE)</f>
        <v>2370</v>
      </c>
      <c r="O2275" s="140"/>
    </row>
    <row r="2276" spans="1:26" ht="14.25" hidden="1">
      <c r="A2276" s="110" t="s">
        <v>143</v>
      </c>
      <c r="B2276" s="110" t="s">
        <v>144</v>
      </c>
      <c r="C2276" s="147" t="s">
        <v>147</v>
      </c>
      <c r="D2276" s="175" t="s">
        <v>14</v>
      </c>
      <c r="E2276" s="6" t="s">
        <v>515</v>
      </c>
      <c r="F2276" s="67">
        <v>0.23</v>
      </c>
      <c r="G2276" s="67">
        <v>0.2258467875173176</v>
      </c>
      <c r="H2276" s="67">
        <v>0.21450000000000002</v>
      </c>
      <c r="I2276" s="67">
        <v>0.19900000000000001</v>
      </c>
      <c r="J2276" s="67">
        <v>0.18350000000000002</v>
      </c>
      <c r="K2276" s="67">
        <v>0.17215321248268239</v>
      </c>
      <c r="L2276" s="67">
        <v>0.16800000000000001</v>
      </c>
      <c r="M2276" s="138" t="str">
        <f t="shared" si="35"/>
        <v>Système d'élevage-Bovin Lait-Maïs  dominant-%-S3</v>
      </c>
      <c r="N2276">
        <f>MATCH(M2276,'[1]Données Agriculture'!$M:$M,FALSE)</f>
        <v>2375</v>
      </c>
      <c r="O2276" s="140"/>
      <c r="P2276" s="105"/>
      <c r="Q2276" s="105"/>
      <c r="R2276" s="105"/>
      <c r="S2276" s="105"/>
      <c r="T2276" s="105"/>
      <c r="U2276" s="105"/>
      <c r="V2276" s="105"/>
      <c r="W2276" s="105"/>
      <c r="X2276" s="105"/>
      <c r="Y2276" s="105"/>
      <c r="Z2276" s="105"/>
    </row>
    <row r="2277" spans="1:26" ht="14.25" hidden="1">
      <c r="A2277" s="110" t="s">
        <v>143</v>
      </c>
      <c r="B2277" s="110" t="s">
        <v>144</v>
      </c>
      <c r="C2277" s="147" t="s">
        <v>146</v>
      </c>
      <c r="D2277" s="175" t="s">
        <v>14</v>
      </c>
      <c r="E2277" s="6" t="s">
        <v>515</v>
      </c>
      <c r="F2277" s="67">
        <v>0.15</v>
      </c>
      <c r="G2277" s="67">
        <v>0.15361731409782015</v>
      </c>
      <c r="H2277" s="67">
        <v>0.16350000000000001</v>
      </c>
      <c r="I2277" s="67">
        <v>0.17699999999999999</v>
      </c>
      <c r="J2277" s="67">
        <v>0.1905</v>
      </c>
      <c r="K2277" s="67">
        <v>0.20038268590217986</v>
      </c>
      <c r="L2277" s="67">
        <v>0.20400000000000001</v>
      </c>
      <c r="M2277" s="138" t="str">
        <f t="shared" si="35"/>
        <v>Système d'élevage-Bovin Lait-Maïs très dominant-%-S3</v>
      </c>
      <c r="N2277">
        <f>MATCH(M2277,'[1]Données Agriculture'!$M:$M,FALSE)</f>
        <v>2380</v>
      </c>
      <c r="O2277" s="140"/>
    </row>
    <row r="2278" spans="1:26" ht="14.25" hidden="1">
      <c r="A2278" s="110" t="s">
        <v>143</v>
      </c>
      <c r="B2278" s="110" t="s">
        <v>144</v>
      </c>
      <c r="C2278" s="147" t="s">
        <v>149</v>
      </c>
      <c r="D2278" s="175" t="s">
        <v>14</v>
      </c>
      <c r="E2278" s="6" t="s">
        <v>515</v>
      </c>
      <c r="F2278" s="67">
        <v>0.28999999999999998</v>
      </c>
      <c r="G2278" s="67">
        <v>0.28423909236273087</v>
      </c>
      <c r="H2278" s="67">
        <v>0.26849999999999996</v>
      </c>
      <c r="I2278" s="67">
        <v>0.247</v>
      </c>
      <c r="J2278" s="67">
        <v>0.22549999999999998</v>
      </c>
      <c r="K2278" s="67">
        <v>0.20976090763726912</v>
      </c>
      <c r="L2278" s="67">
        <v>0.20399999999999999</v>
      </c>
      <c r="M2278" s="138" t="str">
        <f t="shared" si="35"/>
        <v>Système d'élevage-Bovin Lait-Paturage dominant-%-S3</v>
      </c>
      <c r="N2278">
        <f>MATCH(M2278,'[1]Données Agriculture'!$M:$M,FALSE)</f>
        <v>2385</v>
      </c>
      <c r="O2278" s="140"/>
      <c r="P2278" s="109"/>
    </row>
    <row r="2279" spans="1:26" ht="14.25" hidden="1">
      <c r="A2279" s="110" t="s">
        <v>143</v>
      </c>
      <c r="B2279" s="110" t="s">
        <v>144</v>
      </c>
      <c r="C2279" s="147" t="s">
        <v>150</v>
      </c>
      <c r="D2279" s="175" t="s">
        <v>14</v>
      </c>
      <c r="E2279" s="6" t="s">
        <v>515</v>
      </c>
      <c r="F2279" s="67">
        <v>0.06</v>
      </c>
      <c r="G2279" s="67">
        <v>6.5626933041053576E-2</v>
      </c>
      <c r="H2279" s="67">
        <v>8.0999999999999989E-2</v>
      </c>
      <c r="I2279" s="67">
        <v>0.10199999999999998</v>
      </c>
      <c r="J2279" s="67">
        <v>0.12299999999999998</v>
      </c>
      <c r="K2279" s="67">
        <v>0.13837306695894641</v>
      </c>
      <c r="L2279" s="67">
        <v>0.14399999999999999</v>
      </c>
      <c r="M2279" s="138" t="str">
        <f t="shared" si="35"/>
        <v>Système d'élevage-Bovin Lait-Paturage très dominant-%-S3</v>
      </c>
      <c r="N2279">
        <f>MATCH(M2279,'[1]Données Agriculture'!$M:$M,FALSE)</f>
        <v>2390</v>
      </c>
      <c r="O2279" s="140"/>
    </row>
    <row r="2280" spans="1:26" ht="14.25" hidden="1">
      <c r="A2280" s="110" t="s">
        <v>143</v>
      </c>
      <c r="B2280" s="110" t="s">
        <v>144</v>
      </c>
      <c r="C2280" s="147" t="s">
        <v>145</v>
      </c>
      <c r="D2280" s="175" t="s">
        <v>14</v>
      </c>
      <c r="E2280" s="6" t="s">
        <v>515</v>
      </c>
      <c r="F2280" s="67">
        <v>7.0000000000000007E-2</v>
      </c>
      <c r="G2280" s="67">
        <v>7.3550326799712379E-2</v>
      </c>
      <c r="H2280" s="67">
        <v>8.3250000000000005E-2</v>
      </c>
      <c r="I2280" s="67">
        <v>9.6500000000000002E-2</v>
      </c>
      <c r="J2280" s="67">
        <v>0.10975000000000001</v>
      </c>
      <c r="K2280" s="67">
        <v>0.11944967320028764</v>
      </c>
      <c r="L2280" s="67">
        <v>0.12300000000000001</v>
      </c>
      <c r="M2280" s="138" t="str">
        <f t="shared" si="35"/>
        <v>Système d'élevage-Bovin Lait-Zéro pâturage-%-S3</v>
      </c>
      <c r="N2280">
        <f>MATCH(M2280,'[1]Données Agriculture'!$M:$M,FALSE)</f>
        <v>2395</v>
      </c>
      <c r="O2280" s="140"/>
      <c r="P2280" s="66"/>
    </row>
    <row r="2281" spans="1:26" ht="14.25" hidden="1">
      <c r="A2281" s="110" t="s">
        <v>143</v>
      </c>
      <c r="B2281" s="110" t="s">
        <v>154</v>
      </c>
      <c r="C2281" s="147" t="s">
        <v>155</v>
      </c>
      <c r="D2281" s="175" t="s">
        <v>14</v>
      </c>
      <c r="E2281" s="6" t="s">
        <v>515</v>
      </c>
      <c r="F2281" s="67">
        <v>1</v>
      </c>
      <c r="G2281" s="67">
        <v>0.95310889132455356</v>
      </c>
      <c r="H2281" s="67">
        <v>0.82500000000000007</v>
      </c>
      <c r="I2281" s="67">
        <v>0.65000000000000013</v>
      </c>
      <c r="J2281" s="67">
        <v>0.47500000000000009</v>
      </c>
      <c r="K2281" s="67">
        <v>0.34689110867544648</v>
      </c>
      <c r="L2281" s="67">
        <v>0.30000000000000004</v>
      </c>
      <c r="M2281" s="138" t="str">
        <f t="shared" si="35"/>
        <v>Système d'élevage-Bovin Viande-Standard-%-S3</v>
      </c>
      <c r="N2281">
        <f>MATCH(M2281,'[1]Données Agriculture'!$M:$M,FALSE)</f>
        <v>2400</v>
      </c>
      <c r="O2281" s="140"/>
    </row>
    <row r="2282" spans="1:26" ht="14.25" hidden="1">
      <c r="A2282" s="110" t="s">
        <v>143</v>
      </c>
      <c r="B2282" s="110" t="s">
        <v>154</v>
      </c>
      <c r="C2282" s="147" t="s">
        <v>156</v>
      </c>
      <c r="D2282" s="175" t="s">
        <v>14</v>
      </c>
      <c r="E2282" s="6" t="s">
        <v>515</v>
      </c>
      <c r="F2282" s="67">
        <v>0</v>
      </c>
      <c r="G2282" s="67">
        <v>2.0096189432334193E-2</v>
      </c>
      <c r="H2282" s="67">
        <v>7.4999999999999983E-2</v>
      </c>
      <c r="I2282" s="67">
        <v>0.14999999999999994</v>
      </c>
      <c r="J2282" s="67">
        <v>0.22499999999999995</v>
      </c>
      <c r="K2282" s="67">
        <v>0.27990381056766583</v>
      </c>
      <c r="L2282" s="67">
        <v>0.3</v>
      </c>
      <c r="M2282" s="138" t="str">
        <f t="shared" si="35"/>
        <v>Système d'élevage-Bovin Viande-Standart-FE-%-S3</v>
      </c>
      <c r="N2282">
        <f>MATCH(M2282,'[1]Données Agriculture'!$M:$M,FALSE)</f>
        <v>2405</v>
      </c>
      <c r="O2282" s="140"/>
    </row>
    <row r="2283" spans="1:26" ht="14.25" hidden="1">
      <c r="A2283" s="110" t="s">
        <v>143</v>
      </c>
      <c r="B2283" s="110" t="s">
        <v>154</v>
      </c>
      <c r="C2283" s="147" t="s">
        <v>157</v>
      </c>
      <c r="D2283" s="175" t="s">
        <v>14</v>
      </c>
      <c r="E2283" s="6" t="s">
        <v>515</v>
      </c>
      <c r="F2283" s="67">
        <v>0</v>
      </c>
      <c r="G2283" s="67">
        <v>2.679491924311226E-2</v>
      </c>
      <c r="H2283" s="67">
        <v>9.9999999999999978E-2</v>
      </c>
      <c r="I2283" s="67">
        <v>0.19999999999999996</v>
      </c>
      <c r="J2283" s="67">
        <v>0.3</v>
      </c>
      <c r="K2283" s="67">
        <v>0.3732050807568878</v>
      </c>
      <c r="L2283" s="67">
        <v>0.4</v>
      </c>
      <c r="M2283" s="138" t="str">
        <f t="shared" si="35"/>
        <v>Système d'élevage-Bovin Viande-Standart-FE-pature+-%-S3</v>
      </c>
      <c r="N2283">
        <f>MATCH(M2283,'[1]Données Agriculture'!$M:$M,FALSE)</f>
        <v>2410</v>
      </c>
      <c r="O2283" s="140"/>
      <c r="P2283" s="109"/>
      <c r="Q2283" s="109"/>
      <c r="R2283" s="109"/>
      <c r="S2283" s="109"/>
      <c r="T2283" s="109"/>
      <c r="U2283" s="109"/>
      <c r="V2283" s="109"/>
      <c r="W2283" s="109"/>
      <c r="X2283" s="109"/>
      <c r="Y2283" s="109"/>
      <c r="Z2283" s="109"/>
    </row>
    <row r="2284" spans="1:26" ht="14.25" hidden="1">
      <c r="A2284" s="110" t="s">
        <v>143</v>
      </c>
      <c r="B2284" s="110" t="s">
        <v>178</v>
      </c>
      <c r="C2284" s="151" t="s">
        <v>182</v>
      </c>
      <c r="D2284" s="175" t="s">
        <v>180</v>
      </c>
      <c r="E2284" s="6" t="s">
        <v>515</v>
      </c>
      <c r="F2284" s="8">
        <v>0</v>
      </c>
      <c r="G2284" s="8">
        <v>0</v>
      </c>
      <c r="H2284" s="8">
        <v>0</v>
      </c>
      <c r="I2284" s="8">
        <v>0</v>
      </c>
      <c r="J2284" s="8">
        <v>0</v>
      </c>
      <c r="K2284" s="8">
        <v>0</v>
      </c>
      <c r="L2284" s="8">
        <v>0</v>
      </c>
      <c r="M2284" s="138" t="str">
        <f t="shared" si="35"/>
        <v>Système d'élevage-Contrôle export poulet-Exportations de viande de poulet-kt-S3</v>
      </c>
      <c r="N2284">
        <f>MATCH(M2284,'[1]Données Agriculture'!$M:$M,FALSE)</f>
        <v>2415</v>
      </c>
      <c r="O2284" s="140"/>
    </row>
    <row r="2285" spans="1:26" ht="14.25" hidden="1">
      <c r="A2285" s="110" t="s">
        <v>143</v>
      </c>
      <c r="B2285" s="110" t="s">
        <v>178</v>
      </c>
      <c r="C2285" s="151" t="s">
        <v>179</v>
      </c>
      <c r="D2285" s="175" t="s">
        <v>180</v>
      </c>
      <c r="E2285" s="6" t="s">
        <v>515</v>
      </c>
      <c r="F2285" s="8">
        <v>371.32091219999995</v>
      </c>
      <c r="G2285" s="8">
        <v>363.02965065360178</v>
      </c>
      <c r="H2285" s="8">
        <v>340.37750284999993</v>
      </c>
      <c r="I2285" s="8">
        <v>309.43409349999996</v>
      </c>
      <c r="J2285" s="8">
        <v>278.49068415000005</v>
      </c>
      <c r="K2285" s="8">
        <v>255.83853634639814</v>
      </c>
      <c r="L2285" s="8">
        <v>247.54727479999997</v>
      </c>
      <c r="M2285" s="138" t="str">
        <f t="shared" si="35"/>
        <v>Système d'élevage-Contrôle export poulet-Production poulet export-kt-S3</v>
      </c>
      <c r="N2285">
        <f>MATCH(M2285,'[1]Données Agriculture'!$M:$M,FALSE)</f>
        <v>2420</v>
      </c>
      <c r="O2285" s="140"/>
      <c r="P2285" s="66"/>
      <c r="Q2285" s="66"/>
      <c r="R2285" s="66"/>
      <c r="S2285" s="66"/>
      <c r="T2285" s="66"/>
      <c r="U2285" s="66"/>
      <c r="V2285" s="66"/>
      <c r="W2285" s="66"/>
      <c r="X2285" s="66"/>
      <c r="Y2285" s="66"/>
      <c r="Z2285" s="66"/>
    </row>
    <row r="2286" spans="1:26" ht="14.25" hidden="1">
      <c r="A2286" s="110" t="s">
        <v>143</v>
      </c>
      <c r="B2286" s="110" t="s">
        <v>172</v>
      </c>
      <c r="C2286" s="147" t="s">
        <v>176</v>
      </c>
      <c r="D2286" s="175" t="s">
        <v>14</v>
      </c>
      <c r="E2286" s="6" t="s">
        <v>515</v>
      </c>
      <c r="F2286" s="67">
        <v>6.9999999999999993E-3</v>
      </c>
      <c r="G2286" s="67">
        <v>1.3564755214562503E-2</v>
      </c>
      <c r="H2286" s="67">
        <v>3.1499999999999993E-2</v>
      </c>
      <c r="I2286" s="67">
        <v>5.5999999999999987E-2</v>
      </c>
      <c r="J2286" s="67">
        <v>8.0499999999999988E-2</v>
      </c>
      <c r="K2286" s="67">
        <v>9.8435244785437498E-2</v>
      </c>
      <c r="L2286" s="67">
        <v>0.10500000000000001</v>
      </c>
      <c r="M2286" s="138" t="str">
        <f t="shared" si="35"/>
        <v>Système d'élevage-Porcins-Porc engraissement bio plein air-%-S3</v>
      </c>
      <c r="N2286">
        <f>MATCH(M2286,'[1]Données Agriculture'!$M:$M,FALSE)</f>
        <v>2425</v>
      </c>
      <c r="O2286" s="140"/>
    </row>
    <row r="2287" spans="1:26" ht="14.25" hidden="1">
      <c r="A2287" s="110" t="s">
        <v>143</v>
      </c>
      <c r="B2287" s="110" t="s">
        <v>172</v>
      </c>
      <c r="C2287" s="147" t="s">
        <v>175</v>
      </c>
      <c r="D2287" s="175" t="s">
        <v>14</v>
      </c>
      <c r="E2287" s="6" t="s">
        <v>515</v>
      </c>
      <c r="F2287" s="67">
        <v>1.2E-2</v>
      </c>
      <c r="G2287" s="67">
        <v>2.3253866082107146E-2</v>
      </c>
      <c r="H2287" s="67">
        <v>5.3999999999999992E-2</v>
      </c>
      <c r="I2287" s="67">
        <v>9.599999999999996E-2</v>
      </c>
      <c r="J2287" s="67">
        <v>0.13799999999999998</v>
      </c>
      <c r="K2287" s="67">
        <v>0.16874613391789287</v>
      </c>
      <c r="L2287" s="67">
        <v>0.18</v>
      </c>
      <c r="M2287" s="138" t="str">
        <f t="shared" si="35"/>
        <v>Système d'élevage-Porcins-Porc engraissement bio sous bâtiment-%-S3</v>
      </c>
      <c r="N2287">
        <f>MATCH(M2287,'[1]Données Agriculture'!$M:$M,FALSE)</f>
        <v>2430</v>
      </c>
      <c r="O2287" s="140"/>
      <c r="P2287" s="66"/>
    </row>
    <row r="2288" spans="1:26" ht="14.25" hidden="1">
      <c r="A2288" s="110" t="s">
        <v>143</v>
      </c>
      <c r="B2288" s="110" t="s">
        <v>172</v>
      </c>
      <c r="C2288" s="147" t="s">
        <v>173</v>
      </c>
      <c r="D2288" s="175" t="s">
        <v>14</v>
      </c>
      <c r="E2288" s="6" t="s">
        <v>515</v>
      </c>
      <c r="F2288" s="67">
        <v>0.96</v>
      </c>
      <c r="G2288" s="67">
        <v>0.89569219381653054</v>
      </c>
      <c r="H2288" s="67">
        <v>0.72</v>
      </c>
      <c r="I2288" s="67">
        <v>0.48000000000000015</v>
      </c>
      <c r="J2288" s="67">
        <v>0.2400000000000001</v>
      </c>
      <c r="K2288" s="67">
        <v>6.4307806183469318E-2</v>
      </c>
      <c r="L2288" s="67">
        <v>0</v>
      </c>
      <c r="M2288" s="138" t="str">
        <f t="shared" si="35"/>
        <v>Système d'élevage-Porcins-Porc engraissement conventionnel-%-S3</v>
      </c>
      <c r="N2288">
        <f>MATCH(M2288,'[1]Données Agriculture'!$M:$M,FALSE)</f>
        <v>2435</v>
      </c>
      <c r="O2288" s="140"/>
    </row>
    <row r="2289" spans="1:26" ht="14.25" hidden="1">
      <c r="A2289" s="110" t="s">
        <v>143</v>
      </c>
      <c r="B2289" s="110" t="s">
        <v>172</v>
      </c>
      <c r="C2289" s="147" t="s">
        <v>174</v>
      </c>
      <c r="D2289" s="175" t="s">
        <v>14</v>
      </c>
      <c r="E2289" s="6" t="s">
        <v>515</v>
      </c>
      <c r="F2289" s="67">
        <v>0.02</v>
      </c>
      <c r="G2289" s="67">
        <v>6.5551362713290831E-2</v>
      </c>
      <c r="H2289" s="67">
        <v>0.18999999999999995</v>
      </c>
      <c r="I2289" s="67">
        <v>0.35999999999999988</v>
      </c>
      <c r="J2289" s="67">
        <v>0.52999999999999992</v>
      </c>
      <c r="K2289" s="67">
        <v>0.65444863728670921</v>
      </c>
      <c r="L2289" s="67">
        <v>0.7</v>
      </c>
      <c r="M2289" s="138" t="str">
        <f t="shared" si="35"/>
        <v>Système d'élevage-Porcins-Porc engraissement conventionnel amélioré-%-S3</v>
      </c>
      <c r="N2289">
        <f>MATCH(M2289,'[1]Données Agriculture'!$M:$M,FALSE)</f>
        <v>2440</v>
      </c>
      <c r="O2289" s="140"/>
      <c r="P2289" s="66"/>
    </row>
    <row r="2290" spans="1:26" ht="14.25" hidden="1">
      <c r="A2290" s="110" t="s">
        <v>143</v>
      </c>
      <c r="B2290" s="110" t="s">
        <v>172</v>
      </c>
      <c r="C2290" s="147" t="s">
        <v>177</v>
      </c>
      <c r="D2290" s="175" t="s">
        <v>14</v>
      </c>
      <c r="E2290" s="6" t="s">
        <v>515</v>
      </c>
      <c r="F2290" s="67">
        <v>1E-3</v>
      </c>
      <c r="G2290" s="67">
        <v>1.9378221735089291E-3</v>
      </c>
      <c r="H2290" s="67">
        <v>4.4999999999999988E-3</v>
      </c>
      <c r="I2290" s="67">
        <v>7.9999999999999967E-3</v>
      </c>
      <c r="J2290" s="67">
        <v>1.1499999999999996E-2</v>
      </c>
      <c r="K2290" s="67">
        <v>1.4062177826491072E-2</v>
      </c>
      <c r="L2290" s="67">
        <v>1.4999999999999999E-2</v>
      </c>
      <c r="M2290" s="138" t="str">
        <f t="shared" si="35"/>
        <v>Système d'élevage-Porcins-Porc extensif lourd (type porc noir gascon)-%-S3</v>
      </c>
      <c r="N2290">
        <f>MATCH(M2290,'[1]Données Agriculture'!$M:$M,FALSE)</f>
        <v>2445</v>
      </c>
      <c r="O2290" s="140"/>
    </row>
    <row r="2291" spans="1:26" ht="14.25" hidden="1">
      <c r="A2291" s="110" t="s">
        <v>143</v>
      </c>
      <c r="B2291" s="110" t="s">
        <v>159</v>
      </c>
      <c r="C2291" s="147" t="s">
        <v>164</v>
      </c>
      <c r="D2291" s="175" t="s">
        <v>14</v>
      </c>
      <c r="E2291" s="6" t="s">
        <v>515</v>
      </c>
      <c r="F2291" s="67">
        <v>7.0000000000000007E-2</v>
      </c>
      <c r="G2291" s="67">
        <v>8.540707856478956E-2</v>
      </c>
      <c r="H2291" s="67">
        <v>0.1275</v>
      </c>
      <c r="I2291" s="67">
        <v>0.18499999999999994</v>
      </c>
      <c r="J2291" s="67">
        <v>0.24249999999999997</v>
      </c>
      <c r="K2291" s="67">
        <v>0.28459292143521042</v>
      </c>
      <c r="L2291" s="67">
        <v>0.3</v>
      </c>
      <c r="M2291" s="138" t="str">
        <f t="shared" si="35"/>
        <v>Système d'élevage-Poules Pondeuses-Poules bio-%-S3</v>
      </c>
      <c r="N2291">
        <f>MATCH(M2291,'[1]Données Agriculture'!$M:$M,FALSE)</f>
        <v>2450</v>
      </c>
      <c r="O2291" s="140"/>
    </row>
    <row r="2292" spans="1:26" ht="14.25" hidden="1">
      <c r="A2292" s="110" t="s">
        <v>143</v>
      </c>
      <c r="B2292" s="110" t="s">
        <v>159</v>
      </c>
      <c r="C2292" s="147" t="s">
        <v>163</v>
      </c>
      <c r="D2292" s="175" t="s">
        <v>14</v>
      </c>
      <c r="E2292" s="6" t="s">
        <v>515</v>
      </c>
      <c r="F2292" s="67">
        <v>6.6666666666666666E-2</v>
      </c>
      <c r="G2292" s="67">
        <v>7.559830641437075E-2</v>
      </c>
      <c r="H2292" s="67">
        <v>9.9999999999999978E-2</v>
      </c>
      <c r="I2292" s="67">
        <v>0.1333333333333333</v>
      </c>
      <c r="J2292" s="67">
        <v>0.16666666666666663</v>
      </c>
      <c r="K2292" s="67">
        <v>0.1910683602522959</v>
      </c>
      <c r="L2292" s="67">
        <v>0.19999999999999996</v>
      </c>
      <c r="M2292" s="138" t="str">
        <f t="shared" si="35"/>
        <v>Système d'élevage-Poules Pondeuses-Poules label-%-S3</v>
      </c>
      <c r="N2292">
        <f>MATCH(M2292,'[1]Données Agriculture'!$M:$M,FALSE)</f>
        <v>2455</v>
      </c>
      <c r="O2292" s="140"/>
      <c r="P2292" s="66"/>
      <c r="Q2292" s="66"/>
      <c r="R2292" s="66"/>
      <c r="S2292" s="66"/>
      <c r="T2292" s="66"/>
      <c r="U2292" s="66"/>
      <c r="V2292" s="66"/>
      <c r="W2292" s="66"/>
      <c r="X2292" s="66"/>
      <c r="Y2292" s="66"/>
      <c r="Z2292" s="66"/>
    </row>
    <row r="2293" spans="1:26" ht="14.25" hidden="1">
      <c r="A2293" s="110" t="s">
        <v>143</v>
      </c>
      <c r="B2293" s="110" t="s">
        <v>159</v>
      </c>
      <c r="C2293" s="147" t="s">
        <v>162</v>
      </c>
      <c r="D2293" s="175" t="s">
        <v>14</v>
      </c>
      <c r="E2293" s="6" t="s">
        <v>515</v>
      </c>
      <c r="F2293" s="67">
        <v>3.3333333333333333E-2</v>
      </c>
      <c r="G2293" s="67">
        <v>3.7799153207185375E-2</v>
      </c>
      <c r="H2293" s="67">
        <v>4.9999999999999989E-2</v>
      </c>
      <c r="I2293" s="67">
        <v>6.6666666666666652E-2</v>
      </c>
      <c r="J2293" s="67">
        <v>8.3333333333333315E-2</v>
      </c>
      <c r="K2293" s="67">
        <v>9.553418012614795E-2</v>
      </c>
      <c r="L2293" s="67">
        <v>9.9999999999999978E-2</v>
      </c>
      <c r="M2293" s="138" t="str">
        <f t="shared" si="35"/>
        <v>Système d'élevage-Poules Pondeuses-Poules plein air standard-%-S3</v>
      </c>
      <c r="N2293">
        <f>MATCH(M2293,'[1]Données Agriculture'!$M:$M,FALSE)</f>
        <v>2460</v>
      </c>
      <c r="O2293" s="140"/>
    </row>
    <row r="2294" spans="1:26" ht="14.25" hidden="1">
      <c r="A2294" s="110" t="s">
        <v>143</v>
      </c>
      <c r="B2294" s="110" t="s">
        <v>159</v>
      </c>
      <c r="C2294" s="147" t="s">
        <v>161</v>
      </c>
      <c r="D2294" s="175" t="s">
        <v>14</v>
      </c>
      <c r="E2294" s="6" t="s">
        <v>515</v>
      </c>
      <c r="F2294" s="67">
        <v>0</v>
      </c>
      <c r="G2294" s="67">
        <v>1.6076951545867354E-2</v>
      </c>
      <c r="H2294" s="67">
        <v>5.9999999999999984E-2</v>
      </c>
      <c r="I2294" s="67">
        <v>0.11999999999999995</v>
      </c>
      <c r="J2294" s="67">
        <v>0.17999999999999997</v>
      </c>
      <c r="K2294" s="67">
        <v>0.22392304845413266</v>
      </c>
      <c r="L2294" s="67">
        <v>0.24</v>
      </c>
      <c r="M2294" s="138" t="str">
        <f t="shared" si="35"/>
        <v>Système d'élevage-Poules Pondeuses-Poules standard au sol-%-S3</v>
      </c>
      <c r="N2294">
        <f>MATCH(M2294,'[1]Données Agriculture'!$M:$M,FALSE)</f>
        <v>2465</v>
      </c>
      <c r="O2294" s="140"/>
      <c r="P2294" s="109"/>
      <c r="Q2294" s="109"/>
      <c r="R2294" s="109"/>
      <c r="S2294" s="109"/>
      <c r="T2294" s="109"/>
      <c r="U2294" s="109"/>
      <c r="V2294" s="109"/>
      <c r="W2294" s="109"/>
      <c r="X2294" s="109"/>
      <c r="Y2294" s="109"/>
      <c r="Z2294" s="109"/>
    </row>
    <row r="2295" spans="1:26" ht="14.25" hidden="1">
      <c r="A2295" s="110" t="s">
        <v>143</v>
      </c>
      <c r="B2295" s="110" t="s">
        <v>159</v>
      </c>
      <c r="C2295" s="147" t="s">
        <v>160</v>
      </c>
      <c r="D2295" s="175" t="s">
        <v>14</v>
      </c>
      <c r="E2295" s="6" t="s">
        <v>515</v>
      </c>
      <c r="F2295" s="67">
        <v>0.83</v>
      </c>
      <c r="G2295" s="67">
        <v>0.7851185102677869</v>
      </c>
      <c r="H2295" s="67">
        <v>0.66250000000000009</v>
      </c>
      <c r="I2295" s="67">
        <v>0.49500000000000016</v>
      </c>
      <c r="J2295" s="67">
        <v>0.32750000000000012</v>
      </c>
      <c r="K2295" s="67">
        <v>0.2048814897322131</v>
      </c>
      <c r="L2295" s="67">
        <v>0.16000000000000014</v>
      </c>
      <c r="M2295" s="138" t="str">
        <f t="shared" si="35"/>
        <v>Système d'élevage-Poules Pondeuses-Poules standard en cage-%-S3</v>
      </c>
      <c r="N2295">
        <f>MATCH(M2295,'[1]Données Agriculture'!$M:$M,FALSE)</f>
        <v>2470</v>
      </c>
      <c r="O2295" s="140"/>
    </row>
    <row r="2296" spans="1:26" ht="14.25" hidden="1">
      <c r="A2296" s="110" t="s">
        <v>143</v>
      </c>
      <c r="B2296" s="110" t="s">
        <v>166</v>
      </c>
      <c r="C2296" s="147" t="s">
        <v>170</v>
      </c>
      <c r="D2296" s="175" t="s">
        <v>14</v>
      </c>
      <c r="E2296" s="6" t="s">
        <v>515</v>
      </c>
      <c r="F2296" s="67">
        <v>7.0000000000000007E-2</v>
      </c>
      <c r="G2296" s="67">
        <v>8.540707856478956E-2</v>
      </c>
      <c r="H2296" s="67">
        <v>0.1275</v>
      </c>
      <c r="I2296" s="67">
        <v>0.18499999999999994</v>
      </c>
      <c r="J2296" s="67">
        <v>0.24249999999999997</v>
      </c>
      <c r="K2296" s="67">
        <v>0.28459292143521042</v>
      </c>
      <c r="L2296" s="67">
        <v>0.3</v>
      </c>
      <c r="M2296" s="138" t="str">
        <f t="shared" si="35"/>
        <v>Système d'élevage-Poulets de Chair-Poulet AB-%-S3</v>
      </c>
      <c r="N2296">
        <f>MATCH(M2296,'[1]Données Agriculture'!$M:$M,FALSE)</f>
        <v>2475</v>
      </c>
      <c r="O2296" s="140"/>
      <c r="P2296" s="105"/>
    </row>
    <row r="2297" spans="1:26" ht="14.25" hidden="1">
      <c r="A2297" s="110" t="s">
        <v>143</v>
      </c>
      <c r="B2297" s="110" t="s">
        <v>166</v>
      </c>
      <c r="C2297" s="147" t="s">
        <v>168</v>
      </c>
      <c r="D2297" s="175" t="s">
        <v>14</v>
      </c>
      <c r="E2297" s="6" t="s">
        <v>515</v>
      </c>
      <c r="F2297" s="67">
        <v>0.1</v>
      </c>
      <c r="G2297" s="67">
        <v>0.10669872981077808</v>
      </c>
      <c r="H2297" s="67">
        <v>0.125</v>
      </c>
      <c r="I2297" s="67">
        <v>0.15</v>
      </c>
      <c r="J2297" s="67">
        <v>0.17499999999999999</v>
      </c>
      <c r="K2297" s="67">
        <v>0.19330127018922194</v>
      </c>
      <c r="L2297" s="67">
        <v>0.2</v>
      </c>
      <c r="M2297" s="138" t="str">
        <f t="shared" si="35"/>
        <v>Système d'élevage-Poulets de Chair-Poulet certifié-%-S3</v>
      </c>
      <c r="N2297">
        <f>MATCH(M2297,'[1]Données Agriculture'!$M:$M,FALSE)</f>
        <v>2480</v>
      </c>
      <c r="O2297" s="140"/>
    </row>
    <row r="2298" spans="1:26" ht="14.25" hidden="1">
      <c r="A2298" s="110" t="s">
        <v>143</v>
      </c>
      <c r="B2298" s="110" t="s">
        <v>166</v>
      </c>
      <c r="C2298" s="147" t="s">
        <v>171</v>
      </c>
      <c r="D2298" s="175" t="s">
        <v>14</v>
      </c>
      <c r="E2298" s="6" t="s">
        <v>515</v>
      </c>
      <c r="F2298" s="67">
        <v>0.3</v>
      </c>
      <c r="G2298" s="67">
        <v>0.29330127018922192</v>
      </c>
      <c r="H2298" s="67">
        <v>0.27500000000000002</v>
      </c>
      <c r="I2298" s="67">
        <v>0.25</v>
      </c>
      <c r="J2298" s="67">
        <v>0.22500000000000003</v>
      </c>
      <c r="K2298" s="67">
        <v>0.20669872981077808</v>
      </c>
      <c r="L2298" s="67">
        <v>0.2</v>
      </c>
      <c r="M2298" s="138" t="str">
        <f t="shared" si="35"/>
        <v>Système d'élevage-Poulets de Chair-Poulet Export-%-S3</v>
      </c>
      <c r="N2298">
        <f>MATCH(M2298,'[1]Données Agriculture'!$M:$M,FALSE)</f>
        <v>2485</v>
      </c>
      <c r="O2298" s="140"/>
    </row>
    <row r="2299" spans="1:26" ht="14.25" hidden="1">
      <c r="A2299" s="110" t="s">
        <v>143</v>
      </c>
      <c r="B2299" s="110" t="s">
        <v>166</v>
      </c>
      <c r="C2299" s="147" t="s">
        <v>169</v>
      </c>
      <c r="D2299" s="175" t="s">
        <v>14</v>
      </c>
      <c r="E2299" s="6" t="s">
        <v>515</v>
      </c>
      <c r="F2299" s="67">
        <v>0.15</v>
      </c>
      <c r="G2299" s="67">
        <v>0.1600480947161671</v>
      </c>
      <c r="H2299" s="67">
        <v>0.1875</v>
      </c>
      <c r="I2299" s="67">
        <v>0.22499999999999998</v>
      </c>
      <c r="J2299" s="67">
        <v>0.26249999999999996</v>
      </c>
      <c r="K2299" s="67">
        <v>0.28995190528383291</v>
      </c>
      <c r="L2299" s="67">
        <v>0.3</v>
      </c>
      <c r="M2299" s="138" t="str">
        <f t="shared" si="35"/>
        <v>Système d'élevage-Poulets de Chair-Poulet label-%-S3</v>
      </c>
      <c r="N2299">
        <f>MATCH(M2299,'[1]Données Agriculture'!$M:$M,FALSE)</f>
        <v>2490</v>
      </c>
      <c r="O2299" s="140"/>
    </row>
    <row r="2300" spans="1:26" ht="14.25" hidden="1">
      <c r="A2300" s="110" t="s">
        <v>143</v>
      </c>
      <c r="B2300" s="110" t="s">
        <v>166</v>
      </c>
      <c r="C2300" s="147" t="s">
        <v>167</v>
      </c>
      <c r="D2300" s="175" t="s">
        <v>14</v>
      </c>
      <c r="E2300" s="6" t="s">
        <v>515</v>
      </c>
      <c r="F2300" s="67">
        <v>0.38</v>
      </c>
      <c r="G2300" s="67">
        <v>0.35454482671904336</v>
      </c>
      <c r="H2300" s="67">
        <v>0.28500000000000003</v>
      </c>
      <c r="I2300" s="67">
        <v>0.19000000000000006</v>
      </c>
      <c r="J2300" s="67">
        <v>9.5000000000000029E-2</v>
      </c>
      <c r="K2300" s="67">
        <v>2.5455173280956644E-2</v>
      </c>
      <c r="L2300" s="67">
        <v>0</v>
      </c>
      <c r="M2300" s="138" t="str">
        <f t="shared" si="35"/>
        <v>Système d'élevage-Poulets de Chair-Poulet standard-%-S3</v>
      </c>
      <c r="N2300">
        <f>MATCH(M2300,'[1]Données Agriculture'!$M:$M,FALSE)</f>
        <v>2495</v>
      </c>
      <c r="O2300" s="140"/>
    </row>
    <row r="2301" spans="1:26" ht="14.25" hidden="1">
      <c r="A2301" s="110" t="s">
        <v>143</v>
      </c>
      <c r="B2301" s="110" t="s">
        <v>183</v>
      </c>
      <c r="C2301" s="151" t="s">
        <v>188</v>
      </c>
      <c r="D2301" s="175" t="s">
        <v>635</v>
      </c>
      <c r="E2301" s="6" t="s">
        <v>515</v>
      </c>
      <c r="F2301" s="9">
        <v>8.6769274745818379</v>
      </c>
      <c r="G2301" s="9">
        <v>8.6707010250279364</v>
      </c>
      <c r="H2301" s="9">
        <v>8.6536900484959176</v>
      </c>
      <c r="I2301" s="9">
        <v>8.6304526224099991</v>
      </c>
      <c r="J2301" s="9">
        <v>8.6072151963240824</v>
      </c>
      <c r="K2301" s="9">
        <v>8.5902042197920618</v>
      </c>
      <c r="L2301" s="9">
        <v>8.5839777702381621</v>
      </c>
      <c r="M2301" s="138" t="str">
        <f t="shared" si="35"/>
        <v>Système d'élevage-Productivité animale-Alimentation vaches allaitantes-kg MS (fourrages + concentrés) / vache présente*-S3</v>
      </c>
      <c r="N2301">
        <f>MATCH(M2301,'[1]Données Agriculture'!$M:$M,FALSE)</f>
        <v>2500</v>
      </c>
      <c r="O2301" s="140"/>
      <c r="P2301" s="105"/>
      <c r="Q2301" s="105"/>
      <c r="R2301" s="105"/>
      <c r="S2301" s="105"/>
      <c r="T2301" s="105"/>
      <c r="U2301" s="105"/>
      <c r="V2301" s="105"/>
      <c r="W2301" s="105"/>
      <c r="X2301" s="105"/>
      <c r="Y2301" s="105"/>
      <c r="Z2301" s="105"/>
    </row>
    <row r="2302" spans="1:26" ht="14.25" hidden="1">
      <c r="A2302" s="110" t="s">
        <v>143</v>
      </c>
      <c r="B2302" s="110" t="s">
        <v>183</v>
      </c>
      <c r="C2302" s="151" t="s">
        <v>186</v>
      </c>
      <c r="D2302" s="175" t="s">
        <v>187</v>
      </c>
      <c r="E2302" s="6" t="s">
        <v>515</v>
      </c>
      <c r="F2302" s="9">
        <v>11.386722973139035</v>
      </c>
      <c r="G2302" s="9">
        <v>11.385175566552745</v>
      </c>
      <c r="H2302" s="9">
        <v>11.380947973139035</v>
      </c>
      <c r="I2302" s="9">
        <v>11.375172973139035</v>
      </c>
      <c r="J2302" s="9">
        <v>11.369397973139034</v>
      </c>
      <c r="K2302" s="9">
        <v>11.365170379725326</v>
      </c>
      <c r="L2302" s="9">
        <v>11.363622973139035</v>
      </c>
      <c r="M2302" s="138" t="str">
        <f t="shared" si="35"/>
        <v>Système d'élevage-Productivité animale-Alimentation vaches laitières-kg MS (fourrages + concentrés) / vache présente et par an-S3</v>
      </c>
      <c r="N2302">
        <f>MATCH(M2302,'[1]Données Agriculture'!$M:$M,FALSE)</f>
        <v>2505</v>
      </c>
      <c r="O2302" s="140"/>
    </row>
    <row r="2303" spans="1:26" ht="14.25" hidden="1">
      <c r="A2303" s="110" t="s">
        <v>143</v>
      </c>
      <c r="B2303" s="110" t="s">
        <v>183</v>
      </c>
      <c r="C2303" s="151" t="s">
        <v>185</v>
      </c>
      <c r="D2303" s="175" t="s">
        <v>184</v>
      </c>
      <c r="E2303" s="6" t="s">
        <v>515</v>
      </c>
      <c r="F2303" s="9">
        <v>3.3893750000000002</v>
      </c>
      <c r="G2303" s="9">
        <v>3.4062055586495799</v>
      </c>
      <c r="H2303" s="9">
        <v>3.4521874999999995</v>
      </c>
      <c r="I2303" s="9">
        <v>3.5150000000000001</v>
      </c>
      <c r="J2303" s="9">
        <v>3.5778124999999998</v>
      </c>
      <c r="K2303" s="9">
        <v>3.6237944413504199</v>
      </c>
      <c r="L2303" s="9">
        <v>3.6406249999999996</v>
      </c>
      <c r="M2303" s="138" t="str">
        <f t="shared" si="35"/>
        <v>Système d'élevage-Productivité animale-Indice de consommation porc-kg grain/kg carcasse-S3</v>
      </c>
      <c r="N2303">
        <f>MATCH(M2303,'[1]Données Agriculture'!$M:$M,FALSE)</f>
        <v>2510</v>
      </c>
      <c r="O2303" s="140"/>
      <c r="P2303" s="109"/>
    </row>
    <row r="2304" spans="1:26" ht="14.25" hidden="1">
      <c r="A2304" s="110" t="s">
        <v>143</v>
      </c>
      <c r="B2304" s="110" t="s">
        <v>183</v>
      </c>
      <c r="C2304" s="151" t="s">
        <v>136</v>
      </c>
      <c r="D2304" s="175" t="s">
        <v>184</v>
      </c>
      <c r="E2304" s="6" t="s">
        <v>515</v>
      </c>
      <c r="F2304" s="9">
        <v>2.9588235294117644</v>
      </c>
      <c r="G2304" s="9">
        <v>3.0226584840791793</v>
      </c>
      <c r="H2304" s="9">
        <v>3.1970588235294115</v>
      </c>
      <c r="I2304" s="9">
        <v>3.4352941176470577</v>
      </c>
      <c r="J2304" s="9">
        <v>3.6735294117647048</v>
      </c>
      <c r="K2304" s="9">
        <v>3.8479297512149375</v>
      </c>
      <c r="L2304" s="9">
        <v>3.9117647058823533</v>
      </c>
      <c r="M2304" s="138" t="str">
        <f t="shared" si="35"/>
        <v>Système d'élevage-Productivité animale-Indice de consommation poulet de chair-kg grain/kg carcasse-S3</v>
      </c>
      <c r="N2304">
        <f>MATCH(M2304,'[1]Données Agriculture'!$M:$M,FALSE)</f>
        <v>2515</v>
      </c>
      <c r="O2304" s="140"/>
    </row>
    <row r="2305" spans="1:26" ht="14.25" hidden="1">
      <c r="A2305" s="110" t="s">
        <v>367</v>
      </c>
      <c r="B2305" s="110" t="s">
        <v>383</v>
      </c>
      <c r="C2305" s="147" t="s">
        <v>389</v>
      </c>
      <c r="D2305" s="175" t="s">
        <v>342</v>
      </c>
      <c r="E2305" s="6" t="s">
        <v>515</v>
      </c>
      <c r="F2305" s="8">
        <v>5043.381034520221</v>
      </c>
      <c r="G2305" s="8">
        <v>6741.1338346216708</v>
      </c>
      <c r="H2305" s="8">
        <v>10498.022206027339</v>
      </c>
      <c r="I2305" s="8">
        <v>13672.709451416769</v>
      </c>
      <c r="J2305" s="8">
        <v>14789.553314361039</v>
      </c>
      <c r="K2305" s="8">
        <v>14430.754920876418</v>
      </c>
      <c r="L2305" s="8">
        <v>14070.664338532715</v>
      </c>
      <c r="M2305" s="138" t="str">
        <f t="shared" si="35"/>
        <v>Usages Non alimentaires biomasse-Autres usages-Cultures intermédiaires laissées au champ-kt MS-S3</v>
      </c>
      <c r="N2305">
        <f>MATCH(M2305,'[1]Données Agriculture'!$M:$M,FALSE)</f>
        <v>2520</v>
      </c>
      <c r="O2305" s="140"/>
      <c r="P2305" s="66"/>
    </row>
    <row r="2306" spans="1:26" ht="14.25" hidden="1">
      <c r="A2306" s="110" t="s">
        <v>367</v>
      </c>
      <c r="B2306" s="110" t="s">
        <v>383</v>
      </c>
      <c r="C2306" s="147" t="s">
        <v>388</v>
      </c>
      <c r="D2306" s="175" t="s">
        <v>342</v>
      </c>
      <c r="E2306" s="6" t="s">
        <v>515</v>
      </c>
      <c r="F2306" s="8">
        <v>65412.755369450198</v>
      </c>
      <c r="G2306" s="8">
        <v>63848.406045314776</v>
      </c>
      <c r="H2306" s="8">
        <v>58880.228402652778</v>
      </c>
      <c r="I2306" s="8">
        <v>51582.79021805471</v>
      </c>
      <c r="J2306" s="8">
        <v>44071.817374743448</v>
      </c>
      <c r="K2306" s="8">
        <v>38504.349779522978</v>
      </c>
      <c r="L2306" s="8">
        <v>36434.088121263238</v>
      </c>
      <c r="M2306" s="138" t="str">
        <f t="shared" ref="M2306:M2369" si="36">A2306&amp;"-"&amp;B2306&amp;"-"&amp;C2306&amp;"-"&amp;D2306&amp;"-"&amp;E2306</f>
        <v>Usages Non alimentaires biomasse-Autres usages-Résidus de culture laissés au champ-kt MS-S3</v>
      </c>
      <c r="N2306">
        <f>MATCH(M2306,'[1]Données Agriculture'!$M:$M,FALSE)</f>
        <v>2525</v>
      </c>
      <c r="O2306" s="140"/>
    </row>
    <row r="2307" spans="1:26" ht="14.25" hidden="1">
      <c r="A2307" s="110" t="s">
        <v>367</v>
      </c>
      <c r="B2307" s="110" t="s">
        <v>383</v>
      </c>
      <c r="C2307" s="147" t="s">
        <v>386</v>
      </c>
      <c r="D2307" s="175" t="s">
        <v>342</v>
      </c>
      <c r="E2307" s="6" t="s">
        <v>515</v>
      </c>
      <c r="F2307" s="8">
        <v>833.20856386785977</v>
      </c>
      <c r="G2307" s="8">
        <v>820.93497510153622</v>
      </c>
      <c r="H2307" s="8">
        <v>787.80604757901267</v>
      </c>
      <c r="I2307" s="8">
        <v>743.50493183261278</v>
      </c>
      <c r="J2307" s="8">
        <v>700.30521662865999</v>
      </c>
      <c r="K2307" s="8">
        <v>669.37909019103029</v>
      </c>
      <c r="L2307" s="8">
        <v>658.20690196715452</v>
      </c>
      <c r="M2307" s="138" t="str">
        <f t="shared" si="36"/>
        <v>Usages Non alimentaires biomasse-Autres usages-Résidus de culture utilisés comme matériau-kt MS-S3</v>
      </c>
      <c r="N2307">
        <f>MATCH(M2307,'[1]Données Agriculture'!$M:$M,FALSE)</f>
        <v>2530</v>
      </c>
      <c r="O2307" s="140"/>
    </row>
    <row r="2308" spans="1:26" ht="14.25" hidden="1">
      <c r="A2308" s="110" t="s">
        <v>367</v>
      </c>
      <c r="B2308" s="110" t="s">
        <v>383</v>
      </c>
      <c r="C2308" s="147" t="s">
        <v>385</v>
      </c>
      <c r="D2308" s="175" t="s">
        <v>342</v>
      </c>
      <c r="E2308" s="6" t="s">
        <v>515</v>
      </c>
      <c r="F2308" s="8">
        <v>0</v>
      </c>
      <c r="G2308" s="8">
        <v>13.346192026205355</v>
      </c>
      <c r="H2308" s="8">
        <v>86.332899386165124</v>
      </c>
      <c r="I2308" s="8">
        <v>233.73920740684613</v>
      </c>
      <c r="J2308" s="8">
        <v>423.15642168744995</v>
      </c>
      <c r="K2308" s="8">
        <v>588.99998464852251</v>
      </c>
      <c r="L2308" s="8">
        <v>658.20690196715452</v>
      </c>
      <c r="M2308" s="138" t="str">
        <f t="shared" si="36"/>
        <v>Usages Non alimentaires biomasse-Autres usages-Résidus de culture utilisés en carburant 2G-kt MS-S3</v>
      </c>
      <c r="N2308">
        <f>MATCH(M2308,'[1]Données Agriculture'!$M:$M,FALSE)</f>
        <v>2535</v>
      </c>
      <c r="O2308" s="140"/>
      <c r="P2308" s="109"/>
      <c r="Q2308" s="109"/>
      <c r="R2308" s="109"/>
      <c r="S2308" s="109"/>
      <c r="T2308" s="109"/>
      <c r="U2308" s="109"/>
      <c r="V2308" s="109"/>
      <c r="W2308" s="109"/>
      <c r="X2308" s="109"/>
      <c r="Y2308" s="109"/>
      <c r="Z2308" s="109"/>
    </row>
    <row r="2309" spans="1:26" ht="14.25" hidden="1">
      <c r="A2309" s="110" t="s">
        <v>367</v>
      </c>
      <c r="B2309" s="110" t="s">
        <v>383</v>
      </c>
      <c r="C2309" s="147" t="s">
        <v>384</v>
      </c>
      <c r="D2309" s="175" t="s">
        <v>342</v>
      </c>
      <c r="E2309" s="6" t="s">
        <v>515</v>
      </c>
      <c r="F2309" s="8">
        <v>0</v>
      </c>
      <c r="G2309" s="8">
        <v>81.518435351385818</v>
      </c>
      <c r="H2309" s="8">
        <v>393.51583876836332</v>
      </c>
      <c r="I2309" s="8">
        <v>890.04191131924631</v>
      </c>
      <c r="J2309" s="8">
        <v>1420.9611792645492</v>
      </c>
      <c r="K2309" s="8">
        <v>1822.8059154094919</v>
      </c>
      <c r="L2309" s="8">
        <v>1974.6207059014637</v>
      </c>
      <c r="M2309" s="138" t="str">
        <f t="shared" si="36"/>
        <v>Usages Non alimentaires biomasse-Autres usages-Résidus de culture utilisés en combustion-kt MS-S3</v>
      </c>
      <c r="N2309">
        <f>MATCH(M2309,'[1]Données Agriculture'!$M:$M,FALSE)</f>
        <v>2540</v>
      </c>
      <c r="O2309" s="140"/>
    </row>
    <row r="2310" spans="1:26" ht="14.25" hidden="1">
      <c r="A2310" s="110" t="s">
        <v>367</v>
      </c>
      <c r="B2310" s="110" t="s">
        <v>383</v>
      </c>
      <c r="C2310" s="147" t="s">
        <v>387</v>
      </c>
      <c r="D2310" s="175" t="s">
        <v>342</v>
      </c>
      <c r="E2310" s="6" t="s">
        <v>515</v>
      </c>
      <c r="F2310" s="8">
        <v>16469.366404719742</v>
      </c>
      <c r="G2310" s="8">
        <v>16181.804045988201</v>
      </c>
      <c r="H2310" s="8">
        <v>15400.908386386744</v>
      </c>
      <c r="I2310" s="8">
        <v>14345.398416873488</v>
      </c>
      <c r="J2310" s="8">
        <v>13302.836496179971</v>
      </c>
      <c r="K2310" s="8">
        <v>12547.836934218001</v>
      </c>
      <c r="L2310" s="8">
        <v>12273.222624306203</v>
      </c>
      <c r="M2310" s="138" t="str">
        <f t="shared" si="36"/>
        <v>Usages Non alimentaires biomasse-Autres usages-Résidus de culture utilisés en litière-kt MS-S3</v>
      </c>
      <c r="N2310">
        <f>MATCH(M2310,'[1]Données Agriculture'!$M:$M,FALSE)</f>
        <v>2545</v>
      </c>
      <c r="O2310" s="140"/>
      <c r="P2310" s="66"/>
      <c r="Q2310" s="66"/>
      <c r="R2310" s="66"/>
      <c r="S2310" s="66"/>
      <c r="T2310" s="66"/>
      <c r="U2310" s="66"/>
      <c r="V2310" s="66"/>
      <c r="W2310" s="66"/>
      <c r="X2310" s="66"/>
      <c r="Y2310" s="66"/>
      <c r="Z2310" s="66"/>
    </row>
    <row r="2311" spans="1:26" ht="14.25" hidden="1">
      <c r="A2311" s="110" t="s">
        <v>367</v>
      </c>
      <c r="B2311" s="110" t="s">
        <v>390</v>
      </c>
      <c r="C2311" s="147" t="s">
        <v>399</v>
      </c>
      <c r="D2311" s="175" t="s">
        <v>180</v>
      </c>
      <c r="E2311" s="6" t="s">
        <v>515</v>
      </c>
      <c r="F2311" s="8">
        <v>213.89565437089439</v>
      </c>
      <c r="G2311" s="8">
        <v>199.60318313750074</v>
      </c>
      <c r="H2311" s="8">
        <v>160.55542556215261</v>
      </c>
      <c r="I2311" s="8">
        <v>107.21519675341085</v>
      </c>
      <c r="J2311" s="8">
        <v>53.874967944669038</v>
      </c>
      <c r="K2311" s="8">
        <v>14.827210369320881</v>
      </c>
      <c r="L2311" s="8">
        <v>0.53473913592722511</v>
      </c>
      <c r="M2311" s="138" t="str">
        <f t="shared" si="36"/>
        <v>Usages Non alimentaires biomasse-Biocarburants-Autres huiles utilisées en production de biocarburant-kt-S3</v>
      </c>
      <c r="N2311">
        <f>MATCH(M2311,'[1]Données Agriculture'!$M:$M,FALSE)</f>
        <v>2550</v>
      </c>
      <c r="O2311" s="140"/>
    </row>
    <row r="2312" spans="1:26" ht="14.25" hidden="1">
      <c r="A2312" s="110" t="s">
        <v>367</v>
      </c>
      <c r="B2312" s="110" t="s">
        <v>390</v>
      </c>
      <c r="C2312" s="147" t="s">
        <v>401</v>
      </c>
      <c r="D2312" s="175" t="s">
        <v>180</v>
      </c>
      <c r="E2312" s="6" t="s">
        <v>515</v>
      </c>
      <c r="F2312" s="8">
        <v>8672.189678153145</v>
      </c>
      <c r="G2312" s="8">
        <v>8672.189678153145</v>
      </c>
      <c r="H2312" s="8">
        <v>8672.189678153145</v>
      </c>
      <c r="I2312" s="8">
        <v>8672.189678153145</v>
      </c>
      <c r="J2312" s="8">
        <v>8672.189678153145</v>
      </c>
      <c r="K2312" s="8">
        <v>8672.189678153145</v>
      </c>
      <c r="L2312" s="8">
        <v>8672.189678153145</v>
      </c>
      <c r="M2312" s="138" t="str">
        <f t="shared" si="36"/>
        <v>Usages Non alimentaires biomasse-Biocarburants-Betterave utilisée en production d'éthanol-kt-S3</v>
      </c>
      <c r="N2312">
        <f>MATCH(M2312,'[1]Données Agriculture'!$M:$M,FALSE)</f>
        <v>2555</v>
      </c>
      <c r="O2312" s="140"/>
      <c r="P2312" s="66"/>
    </row>
    <row r="2313" spans="1:26" ht="14.25" hidden="1">
      <c r="A2313" s="110" t="s">
        <v>367</v>
      </c>
      <c r="B2313" s="110" t="s">
        <v>390</v>
      </c>
      <c r="C2313" s="147" t="s">
        <v>391</v>
      </c>
      <c r="D2313" s="175" t="s">
        <v>180</v>
      </c>
      <c r="E2313" s="6" t="s">
        <v>515</v>
      </c>
      <c r="F2313" s="8">
        <v>2327.6880034479682</v>
      </c>
      <c r="G2313" s="8">
        <v>2327.6880034479682</v>
      </c>
      <c r="H2313" s="8">
        <v>2327.6880034479682</v>
      </c>
      <c r="I2313" s="8">
        <v>2327.6880034479682</v>
      </c>
      <c r="J2313" s="8">
        <v>2327.6880034479682</v>
      </c>
      <c r="K2313" s="8">
        <v>2327.6880034479682</v>
      </c>
      <c r="L2313" s="8">
        <v>2327.6880034479682</v>
      </c>
      <c r="M2313" s="138" t="str">
        <f t="shared" si="36"/>
        <v>Usages Non alimentaires biomasse-Biocarburants-Blé utilisé en production d'éthanol-kt-S3</v>
      </c>
      <c r="N2313">
        <f>MATCH(M2313,'[1]Données Agriculture'!$M:$M,FALSE)</f>
        <v>2560</v>
      </c>
      <c r="O2313" s="140"/>
    </row>
    <row r="2314" spans="1:26" ht="14.25" hidden="1">
      <c r="A2314" s="110" t="s">
        <v>367</v>
      </c>
      <c r="B2314" s="110" t="s">
        <v>390</v>
      </c>
      <c r="C2314" s="147" t="s">
        <v>396</v>
      </c>
      <c r="D2314" s="175" t="s">
        <v>180</v>
      </c>
      <c r="E2314" s="6" t="s">
        <v>515</v>
      </c>
      <c r="F2314" s="8">
        <v>1319.7652230776089</v>
      </c>
      <c r="G2314" s="8">
        <v>1313.2634737435644</v>
      </c>
      <c r="H2314" s="8">
        <v>1295.500364224878</v>
      </c>
      <c r="I2314" s="8">
        <v>1271.2355053721471</v>
      </c>
      <c r="J2314" s="8">
        <v>1246.9706465194163</v>
      </c>
      <c r="K2314" s="8">
        <v>1229.2075370007299</v>
      </c>
      <c r="L2314" s="8">
        <v>1222.7057876666854</v>
      </c>
      <c r="M2314" s="138" t="str">
        <f t="shared" si="36"/>
        <v>Usages Non alimentaires biomasse-Biocarburants-Huile de colza utilisée en production de biocarburant-kt-S3</v>
      </c>
      <c r="N2314">
        <f>MATCH(M2314,'[1]Données Agriculture'!$M:$M,FALSE)</f>
        <v>2565</v>
      </c>
      <c r="O2314" s="140"/>
      <c r="P2314" s="109"/>
    </row>
    <row r="2315" spans="1:26" ht="14.25" hidden="1">
      <c r="A2315" s="110" t="s">
        <v>367</v>
      </c>
      <c r="B2315" s="110" t="s">
        <v>390</v>
      </c>
      <c r="C2315" s="147" t="s">
        <v>398</v>
      </c>
      <c r="D2315" s="175" t="s">
        <v>180</v>
      </c>
      <c r="E2315" s="6" t="s">
        <v>515</v>
      </c>
      <c r="F2315" s="8">
        <v>256.67478524507328</v>
      </c>
      <c r="G2315" s="8">
        <v>239.52381976500089</v>
      </c>
      <c r="H2315" s="8">
        <v>192.66651067458315</v>
      </c>
      <c r="I2315" s="8">
        <v>128.65823610409305</v>
      </c>
      <c r="J2315" s="8">
        <v>64.649961533602891</v>
      </c>
      <c r="K2315" s="8">
        <v>17.792652443185091</v>
      </c>
      <c r="L2315" s="8">
        <v>0.64168696311270423</v>
      </c>
      <c r="M2315" s="138" t="str">
        <f t="shared" si="36"/>
        <v>Usages Non alimentaires biomasse-Biocarburants-Huile de palme utilisée en production de biocarburant-kt-S3</v>
      </c>
      <c r="N2315">
        <f>MATCH(M2315,'[1]Données Agriculture'!$M:$M,FALSE)</f>
        <v>2570</v>
      </c>
      <c r="O2315" s="140"/>
    </row>
    <row r="2316" spans="1:26" ht="14.25" hidden="1">
      <c r="A2316" s="110" t="s">
        <v>367</v>
      </c>
      <c r="B2316" s="110" t="s">
        <v>390</v>
      </c>
      <c r="C2316" s="147" t="s">
        <v>397</v>
      </c>
      <c r="D2316" s="175" t="s">
        <v>180</v>
      </c>
      <c r="E2316" s="6" t="s">
        <v>515</v>
      </c>
      <c r="F2316" s="8">
        <v>0</v>
      </c>
      <c r="G2316" s="8">
        <v>0</v>
      </c>
      <c r="H2316" s="8">
        <v>0</v>
      </c>
      <c r="I2316" s="8">
        <v>0</v>
      </c>
      <c r="J2316" s="8">
        <v>0</v>
      </c>
      <c r="K2316" s="8">
        <v>0</v>
      </c>
      <c r="L2316" s="8">
        <v>0</v>
      </c>
      <c r="M2316" s="138" t="str">
        <f t="shared" si="36"/>
        <v>Usages Non alimentaires biomasse-Biocarburants-Huile de palmiste utilisée en production de biocarburant-kt-S3</v>
      </c>
      <c r="N2316">
        <f>MATCH(M2316,'[1]Données Agriculture'!$M:$M,FALSE)</f>
        <v>2575</v>
      </c>
      <c r="O2316" s="140"/>
    </row>
    <row r="2317" spans="1:26" ht="14.25" hidden="1">
      <c r="A2317" s="110" t="s">
        <v>367</v>
      </c>
      <c r="B2317" s="110" t="s">
        <v>390</v>
      </c>
      <c r="C2317" s="147" t="s">
        <v>394</v>
      </c>
      <c r="D2317" s="175" t="s">
        <v>180</v>
      </c>
      <c r="E2317" s="6" t="s">
        <v>515</v>
      </c>
      <c r="F2317" s="8">
        <v>0</v>
      </c>
      <c r="G2317" s="8">
        <v>0</v>
      </c>
      <c r="H2317" s="8">
        <v>0</v>
      </c>
      <c r="I2317" s="8">
        <v>0</v>
      </c>
      <c r="J2317" s="8">
        <v>0</v>
      </c>
      <c r="K2317" s="8">
        <v>0</v>
      </c>
      <c r="L2317" s="8">
        <v>0</v>
      </c>
      <c r="M2317" s="138" t="str">
        <f t="shared" si="36"/>
        <v>Usages Non alimentaires biomasse-Biocarburants-Huile de soja utilisée en production de biocarburant-kt-S3</v>
      </c>
      <c r="N2317">
        <f>MATCH(M2317,'[1]Données Agriculture'!$M:$M,FALSE)</f>
        <v>2580</v>
      </c>
      <c r="O2317" s="140"/>
      <c r="P2317" s="66"/>
      <c r="Q2317" s="66"/>
      <c r="R2317" s="66"/>
      <c r="S2317" s="66"/>
      <c r="T2317" s="66"/>
      <c r="U2317" s="66"/>
      <c r="V2317" s="66"/>
      <c r="W2317" s="66"/>
      <c r="X2317" s="66"/>
      <c r="Y2317" s="66"/>
      <c r="Z2317" s="66"/>
    </row>
    <row r="2318" spans="1:26" ht="14.25" hidden="1">
      <c r="A2318" s="110" t="s">
        <v>367</v>
      </c>
      <c r="B2318" s="110" t="s">
        <v>390</v>
      </c>
      <c r="C2318" s="147" t="s">
        <v>395</v>
      </c>
      <c r="D2318" s="175" t="s">
        <v>180</v>
      </c>
      <c r="E2318" s="6" t="s">
        <v>515</v>
      </c>
      <c r="F2318" s="8">
        <v>110.33531492435276</v>
      </c>
      <c r="G2318" s="8">
        <v>109.7917541850736</v>
      </c>
      <c r="H2318" s="8">
        <v>108.30671862836323</v>
      </c>
      <c r="I2318" s="8">
        <v>106.2781223323737</v>
      </c>
      <c r="J2318" s="8">
        <v>104.24952603638417</v>
      </c>
      <c r="K2318" s="8">
        <v>102.7644904796738</v>
      </c>
      <c r="L2318" s="8">
        <v>102.22092974039464</v>
      </c>
      <c r="M2318" s="138" t="str">
        <f t="shared" si="36"/>
        <v>Usages Non alimentaires biomasse-Biocarburants-Huile de tourneseol utilisée en production de biocarburant-kt-S3</v>
      </c>
      <c r="N2318">
        <f>MATCH(M2318,'[1]Données Agriculture'!$M:$M,FALSE)</f>
        <v>2585</v>
      </c>
      <c r="O2318" s="140"/>
    </row>
    <row r="2319" spans="1:26" ht="14.25" hidden="1">
      <c r="A2319" s="110" t="s">
        <v>367</v>
      </c>
      <c r="B2319" s="110" t="s">
        <v>390</v>
      </c>
      <c r="C2319" s="147" t="s">
        <v>392</v>
      </c>
      <c r="D2319" s="175" t="s">
        <v>180</v>
      </c>
      <c r="E2319" s="6" t="s">
        <v>515</v>
      </c>
      <c r="F2319" s="8">
        <v>224.25168831554853</v>
      </c>
      <c r="G2319" s="8">
        <v>224.25168831554853</v>
      </c>
      <c r="H2319" s="8">
        <v>224.25168831554853</v>
      </c>
      <c r="I2319" s="8">
        <v>224.25168831554853</v>
      </c>
      <c r="J2319" s="8">
        <v>224.25168831554853</v>
      </c>
      <c r="K2319" s="8">
        <v>224.25168831554853</v>
      </c>
      <c r="L2319" s="8">
        <v>224.25168831554853</v>
      </c>
      <c r="M2319" s="138" t="str">
        <f t="shared" si="36"/>
        <v>Usages Non alimentaires biomasse-Biocarburants-Maïs utilisé en production d'éthanol-kt-S3</v>
      </c>
      <c r="N2319">
        <f>MATCH(M2319,'[1]Données Agriculture'!$M:$M,FALSE)</f>
        <v>2590</v>
      </c>
      <c r="O2319" s="140"/>
      <c r="P2319" s="109"/>
      <c r="Q2319" s="109"/>
      <c r="R2319" s="109"/>
      <c r="S2319" s="109"/>
      <c r="T2319" s="109"/>
      <c r="U2319" s="109"/>
      <c r="V2319" s="109"/>
      <c r="W2319" s="109"/>
      <c r="X2319" s="109"/>
      <c r="Y2319" s="109"/>
      <c r="Z2319" s="109"/>
    </row>
    <row r="2320" spans="1:26" ht="14.25" hidden="1">
      <c r="A2320" s="110" t="s">
        <v>367</v>
      </c>
      <c r="B2320" s="110" t="s">
        <v>390</v>
      </c>
      <c r="C2320" s="147" t="s">
        <v>393</v>
      </c>
      <c r="D2320" s="175" t="s">
        <v>180</v>
      </c>
      <c r="E2320" s="6" t="s">
        <v>515</v>
      </c>
      <c r="F2320" s="8">
        <v>108.64157105489997</v>
      </c>
      <c r="G2320" s="8">
        <v>108.64157105489997</v>
      </c>
      <c r="H2320" s="8">
        <v>108.64157105489997</v>
      </c>
      <c r="I2320" s="8">
        <v>108.64157105489997</v>
      </c>
      <c r="J2320" s="8">
        <v>108.64157105489997</v>
      </c>
      <c r="K2320" s="8">
        <v>108.64157105489997</v>
      </c>
      <c r="L2320" s="8">
        <v>108.64157105489997</v>
      </c>
      <c r="M2320" s="138" t="str">
        <f t="shared" si="36"/>
        <v>Usages Non alimentaires biomasse-Biocarburants-Pomme de terre utilisée en production d'éthanol-kt-S3</v>
      </c>
      <c r="N2320">
        <f>MATCH(M2320,'[1]Données Agriculture'!$M:$M,FALSE)</f>
        <v>2595</v>
      </c>
      <c r="O2320" s="140"/>
    </row>
    <row r="2321" spans="1:26" ht="14.25" hidden="1">
      <c r="A2321" s="110" t="s">
        <v>367</v>
      </c>
      <c r="B2321" s="110" t="s">
        <v>390</v>
      </c>
      <c r="C2321" s="147" t="s">
        <v>400</v>
      </c>
      <c r="D2321" s="175" t="s">
        <v>180</v>
      </c>
      <c r="E2321" s="6" t="s">
        <v>515</v>
      </c>
      <c r="F2321" s="8">
        <v>1421.7283620552566</v>
      </c>
      <c r="G2321" s="8">
        <v>1421.7283620552566</v>
      </c>
      <c r="H2321" s="8">
        <v>1421.7283620552566</v>
      </c>
      <c r="I2321" s="8">
        <v>1421.7283620552566</v>
      </c>
      <c r="J2321" s="8">
        <v>1421.7283620552566</v>
      </c>
      <c r="K2321" s="8">
        <v>1421.7283620552566</v>
      </c>
      <c r="L2321" s="8">
        <v>1421.7283620552566</v>
      </c>
      <c r="M2321" s="138" t="str">
        <f t="shared" si="36"/>
        <v>Usages Non alimentaires biomasse-Biocarburants-Sucre utilisé en production d'éthanol-kt-S3</v>
      </c>
      <c r="N2321">
        <f>MATCH(M2321,'[1]Données Agriculture'!$M:$M,FALSE)</f>
        <v>2600</v>
      </c>
      <c r="O2321" s="140"/>
      <c r="P2321" s="105"/>
    </row>
    <row r="2322" spans="1:26" ht="14.25" hidden="1">
      <c r="A2322" s="110" t="s">
        <v>367</v>
      </c>
      <c r="B2322" s="110" t="s">
        <v>366</v>
      </c>
      <c r="C2322" s="147" t="s">
        <v>370</v>
      </c>
      <c r="D2322" s="175" t="s">
        <v>342</v>
      </c>
      <c r="E2322" s="6" t="s">
        <v>515</v>
      </c>
      <c r="F2322" s="8">
        <v>700.13454971872784</v>
      </c>
      <c r="G2322" s="8">
        <v>1218.2261488719291</v>
      </c>
      <c r="H2322" s="8">
        <v>3282.0745432619842</v>
      </c>
      <c r="I2322" s="8">
        <v>7507.229285190414</v>
      </c>
      <c r="J2322" s="8">
        <v>13153.488231831465</v>
      </c>
      <c r="K2322" s="8">
        <v>18059.545035646774</v>
      </c>
      <c r="L2322" s="8">
        <v>19998.7408395126</v>
      </c>
      <c r="M2322" s="138" t="str">
        <f t="shared" si="36"/>
        <v>Usages Non alimentaires biomasse-Méthanisation-CIVE méthanisée-kt MS-S3</v>
      </c>
      <c r="N2322">
        <f>MATCH(M2322,'[1]Données Agriculture'!$M:$M,FALSE)</f>
        <v>2605</v>
      </c>
      <c r="O2322" s="140"/>
    </row>
    <row r="2323" spans="1:26" ht="14.25" hidden="1">
      <c r="A2323" s="110" t="s">
        <v>367</v>
      </c>
      <c r="B2323" s="110" t="s">
        <v>366</v>
      </c>
      <c r="C2323" s="147" t="s">
        <v>372</v>
      </c>
      <c r="D2323" s="175" t="s">
        <v>342</v>
      </c>
      <c r="E2323" s="6" t="s">
        <v>515</v>
      </c>
      <c r="F2323" s="8">
        <v>514.25642212046228</v>
      </c>
      <c r="G2323" s="8">
        <v>493.30555597072276</v>
      </c>
      <c r="H2323" s="8">
        <v>434.09093805154896</v>
      </c>
      <c r="I2323" s="8">
        <v>347.02022965662826</v>
      </c>
      <c r="J2323" s="8">
        <v>247.20218187896296</v>
      </c>
      <c r="K2323" s="8">
        <v>150.71462572322719</v>
      </c>
      <c r="L2323" s="8">
        <v>71.162334155396351</v>
      </c>
      <c r="M2323" s="138" t="str">
        <f t="shared" si="36"/>
        <v>Usages Non alimentaires biomasse-Méthanisation-Fourrages méthanisés-kt MS-S3</v>
      </c>
      <c r="N2323">
        <f>MATCH(M2323,'[1]Données Agriculture'!$M:$M,FALSE)</f>
        <v>2610</v>
      </c>
      <c r="O2323" s="140"/>
    </row>
    <row r="2324" spans="1:26" ht="14.25" hidden="1">
      <c r="A2324" s="110" t="s">
        <v>367</v>
      </c>
      <c r="B2324" s="110" t="s">
        <v>366</v>
      </c>
      <c r="C2324" s="147" t="s">
        <v>368</v>
      </c>
      <c r="D2324" s="175" t="s">
        <v>342</v>
      </c>
      <c r="E2324" s="6" t="s">
        <v>515</v>
      </c>
      <c r="F2324" s="8">
        <v>1983.5293163684341</v>
      </c>
      <c r="G2324" s="8">
        <v>2932.8068835452691</v>
      </c>
      <c r="H2324" s="8">
        <v>5349.6499115275583</v>
      </c>
      <c r="I2324" s="8">
        <v>8238.2933345901274</v>
      </c>
      <c r="J2324" s="8">
        <v>10658.274172103444</v>
      </c>
      <c r="K2324" s="8">
        <v>12137.792028987229</v>
      </c>
      <c r="L2324" s="8">
        <v>12618.407010614817</v>
      </c>
      <c r="M2324" s="138" t="str">
        <f t="shared" si="36"/>
        <v>Usages Non alimentaires biomasse-Méthanisation-Fumier méthanisé-kt MS-S3</v>
      </c>
      <c r="N2324">
        <f>MATCH(M2324,'[1]Données Agriculture'!$M:$M,FALSE)</f>
        <v>2615</v>
      </c>
      <c r="O2324" s="140"/>
    </row>
    <row r="2325" spans="1:26" ht="14.25" hidden="1">
      <c r="A2325" s="110" t="s">
        <v>367</v>
      </c>
      <c r="B2325" s="110" t="s">
        <v>366</v>
      </c>
      <c r="C2325" s="147" t="s">
        <v>371</v>
      </c>
      <c r="D2325" s="175" t="s">
        <v>342</v>
      </c>
      <c r="E2325" s="6" t="s">
        <v>515</v>
      </c>
      <c r="F2325" s="8">
        <v>0</v>
      </c>
      <c r="G2325" s="8">
        <v>162.30976492211173</v>
      </c>
      <c r="H2325" s="8">
        <v>641.35156796636056</v>
      </c>
      <c r="I2325" s="8">
        <v>1293.6651364375828</v>
      </c>
      <c r="J2325" s="8">
        <v>1742.4328512408113</v>
      </c>
      <c r="K2325" s="8">
        <v>1904.5956260681105</v>
      </c>
      <c r="L2325" s="8">
        <v>1963.1327391197822</v>
      </c>
      <c r="M2325" s="138" t="str">
        <f t="shared" si="36"/>
        <v>Usages Non alimentaires biomasse-Méthanisation-Herbe méthanisée-kt MS-S3</v>
      </c>
      <c r="N2325">
        <f>MATCH(M2325,'[1]Données Agriculture'!$M:$M,FALSE)</f>
        <v>2620</v>
      </c>
      <c r="O2325" s="140"/>
    </row>
    <row r="2326" spans="1:26" ht="14.25" hidden="1">
      <c r="A2326" s="110" t="s">
        <v>367</v>
      </c>
      <c r="B2326" s="110" t="s">
        <v>366</v>
      </c>
      <c r="C2326" s="147" t="s">
        <v>369</v>
      </c>
      <c r="D2326" s="175" t="s">
        <v>342</v>
      </c>
      <c r="E2326" s="6" t="s">
        <v>515</v>
      </c>
      <c r="F2326" s="8">
        <v>187.12246487428186</v>
      </c>
      <c r="G2326" s="8">
        <v>280.63578225527795</v>
      </c>
      <c r="H2326" s="8">
        <v>531.98589953050157</v>
      </c>
      <c r="I2326" s="8">
        <v>862.89542305179089</v>
      </c>
      <c r="J2326" s="8">
        <v>1175.2397987921665</v>
      </c>
      <c r="K2326" s="8">
        <v>1389.4596205055636</v>
      </c>
      <c r="L2326" s="8">
        <v>1464.4077901056462</v>
      </c>
      <c r="M2326" s="138" t="str">
        <f t="shared" si="36"/>
        <v>Usages Non alimentaires biomasse-Méthanisation-Lisier méthanisé-kt MS-S3</v>
      </c>
      <c r="N2326">
        <f>MATCH(M2326,'[1]Données Agriculture'!$M:$M,FALSE)</f>
        <v>2625</v>
      </c>
      <c r="O2326" s="140"/>
      <c r="P2326" s="105"/>
      <c r="Q2326" s="105"/>
      <c r="R2326" s="105"/>
      <c r="S2326" s="105"/>
      <c r="T2326" s="105"/>
      <c r="U2326" s="105"/>
      <c r="V2326" s="105"/>
      <c r="W2326" s="105"/>
      <c r="X2326" s="105"/>
      <c r="Y2326" s="105"/>
      <c r="Z2326" s="105"/>
    </row>
    <row r="2327" spans="1:26" ht="14.25" hidden="1">
      <c r="A2327" s="110" t="s">
        <v>367</v>
      </c>
      <c r="B2327" s="110" t="s">
        <v>366</v>
      </c>
      <c r="C2327" s="147" t="s">
        <v>379</v>
      </c>
      <c r="D2327" s="175" t="s">
        <v>237</v>
      </c>
      <c r="E2327" s="6" t="s">
        <v>515</v>
      </c>
      <c r="F2327" s="8">
        <v>2.3794002658735995</v>
      </c>
      <c r="G2327" s="8">
        <v>4.1401293846797627</v>
      </c>
      <c r="H2327" s="8">
        <v>11.154097514530422</v>
      </c>
      <c r="I2327" s="8">
        <v>25.51324365342677</v>
      </c>
      <c r="J2327" s="8">
        <v>44.701998220996927</v>
      </c>
      <c r="K2327" s="8">
        <v>61.37518320819521</v>
      </c>
      <c r="L2327" s="8">
        <v>67.965520755675186</v>
      </c>
      <c r="M2327" s="138" t="str">
        <f t="shared" si="36"/>
        <v>Usages Non alimentaires biomasse-Méthanisation-Production de biogaz - CIVE-TWh-S3</v>
      </c>
      <c r="N2327">
        <f>MATCH(M2327,'[1]Données Agriculture'!$M:$M,FALSE)</f>
        <v>2630</v>
      </c>
      <c r="O2327" s="140"/>
    </row>
    <row r="2328" spans="1:26" ht="14.25" hidden="1">
      <c r="A2328" s="110" t="s">
        <v>367</v>
      </c>
      <c r="B2328" s="110" t="s">
        <v>366</v>
      </c>
      <c r="C2328" s="147" t="s">
        <v>378</v>
      </c>
      <c r="D2328" s="175" t="s">
        <v>237</v>
      </c>
      <c r="E2328" s="6" t="s">
        <v>515</v>
      </c>
      <c r="F2328" s="8">
        <v>5.0048336956733497</v>
      </c>
      <c r="G2328" s="8">
        <v>7.4188610465005995</v>
      </c>
      <c r="H2328" s="8">
        <v>13.627297297307511</v>
      </c>
      <c r="I2328" s="8">
        <v>21.188852813926101</v>
      </c>
      <c r="J2328" s="8">
        <v>27.682353960689042</v>
      </c>
      <c r="K2328" s="8">
        <v>31.754681471784686</v>
      </c>
      <c r="L2328" s="8">
        <v>33.100654452756295</v>
      </c>
      <c r="M2328" s="138" t="str">
        <f t="shared" si="36"/>
        <v>Usages Non alimentaires biomasse-Méthanisation-Production de biogaz - déjections-TWh-S3</v>
      </c>
      <c r="N2328">
        <f>MATCH(M2328,'[1]Données Agriculture'!$M:$M,FALSE)</f>
        <v>2635</v>
      </c>
      <c r="O2328" s="140"/>
      <c r="P2328" s="109"/>
    </row>
    <row r="2329" spans="1:26" ht="14.25" hidden="1">
      <c r="A2329" s="110" t="s">
        <v>367</v>
      </c>
      <c r="B2329" s="110" t="s">
        <v>366</v>
      </c>
      <c r="C2329" s="147" t="s">
        <v>382</v>
      </c>
      <c r="D2329" s="175" t="s">
        <v>237</v>
      </c>
      <c r="E2329" s="6" t="s">
        <v>515</v>
      </c>
      <c r="F2329" s="8">
        <v>1.2856411581524401</v>
      </c>
      <c r="G2329" s="8">
        <v>1.2332639885879182</v>
      </c>
      <c r="H2329" s="8">
        <v>1.0852274319470601</v>
      </c>
      <c r="I2329" s="8">
        <v>0.86755064354561662</v>
      </c>
      <c r="J2329" s="8">
        <v>0.61800550413784394</v>
      </c>
      <c r="K2329" s="8">
        <v>0.37678659445099311</v>
      </c>
      <c r="L2329" s="8">
        <v>0.17790584962095773</v>
      </c>
      <c r="M2329" s="138" t="str">
        <f t="shared" si="36"/>
        <v>Usages Non alimentaires biomasse-Méthanisation-Production de biogaz - fourrages-TWh-S3</v>
      </c>
      <c r="N2329">
        <f>MATCH(M2329,'[1]Données Agriculture'!$M:$M,FALSE)</f>
        <v>2640</v>
      </c>
      <c r="O2329" s="140"/>
    </row>
    <row r="2330" spans="1:26" ht="14.25" hidden="1">
      <c r="A2330" s="110" t="s">
        <v>367</v>
      </c>
      <c r="B2330" s="110" t="s">
        <v>366</v>
      </c>
      <c r="C2330" s="147" t="s">
        <v>381</v>
      </c>
      <c r="D2330" s="175" t="s">
        <v>237</v>
      </c>
      <c r="E2330" s="6" t="s">
        <v>515</v>
      </c>
      <c r="F2330" s="8">
        <v>0</v>
      </c>
      <c r="G2330" s="8">
        <v>0.40577444476723235</v>
      </c>
      <c r="H2330" s="8">
        <v>1.6033790481862151</v>
      </c>
      <c r="I2330" s="8">
        <v>3.2341630998269841</v>
      </c>
      <c r="J2330" s="8">
        <v>4.3560824765885995</v>
      </c>
      <c r="K2330" s="8">
        <v>4.7614894460894019</v>
      </c>
      <c r="L2330" s="8">
        <v>4.9078322404260035</v>
      </c>
      <c r="M2330" s="138" t="str">
        <f t="shared" si="36"/>
        <v>Usages Non alimentaires biomasse-Méthanisation-Production de biogaz - herbe-TWh-S3</v>
      </c>
      <c r="N2330">
        <f>MATCH(M2330,'[1]Données Agriculture'!$M:$M,FALSE)</f>
        <v>2645</v>
      </c>
      <c r="O2330" s="140"/>
      <c r="P2330" s="66"/>
    </row>
    <row r="2331" spans="1:26" ht="14.25" hidden="1">
      <c r="A2331" s="110" t="s">
        <v>367</v>
      </c>
      <c r="B2331" s="110" t="s">
        <v>366</v>
      </c>
      <c r="C2331" s="147" t="s">
        <v>380</v>
      </c>
      <c r="D2331" s="175" t="s">
        <v>237</v>
      </c>
      <c r="E2331" s="6" t="s">
        <v>515</v>
      </c>
      <c r="F2331" s="8">
        <v>1.0764908394493538</v>
      </c>
      <c r="G2331" s="8">
        <v>2.0399785034143005</v>
      </c>
      <c r="H2331" s="8">
        <v>5.7454461185302463</v>
      </c>
      <c r="I2331" s="8">
        <v>11.653367150534859</v>
      </c>
      <c r="J2331" s="8">
        <v>17.975903614715595</v>
      </c>
      <c r="K2331" s="8">
        <v>22.763623714623982</v>
      </c>
      <c r="L2331" s="8">
        <v>24.573059639285052</v>
      </c>
      <c r="M2331" s="138" t="str">
        <f t="shared" si="36"/>
        <v>Usages Non alimentaires biomasse-Méthanisation-Production de biogaz - résidus de culture-TWh-S3</v>
      </c>
      <c r="N2331">
        <f>MATCH(M2331,'[1]Données Agriculture'!$M:$M,FALSE)</f>
        <v>2650</v>
      </c>
      <c r="O2331" s="140"/>
    </row>
    <row r="2332" spans="1:26" ht="14.25" hidden="1">
      <c r="A2332" s="110" t="s">
        <v>367</v>
      </c>
      <c r="B2332" s="110" t="s">
        <v>366</v>
      </c>
      <c r="C2332" s="147" t="s">
        <v>376</v>
      </c>
      <c r="D2332" s="175" t="s">
        <v>14</v>
      </c>
      <c r="E2332" s="6" t="s">
        <v>515</v>
      </c>
      <c r="F2332" s="67">
        <v>0</v>
      </c>
      <c r="G2332" s="67">
        <v>1.4644660940672622E-2</v>
      </c>
      <c r="H2332" s="67">
        <v>4.9999999999999996E-2</v>
      </c>
      <c r="I2332" s="67">
        <v>8.5355339059327379E-2</v>
      </c>
      <c r="J2332" s="67">
        <v>0.1</v>
      </c>
      <c r="K2332" s="67">
        <v>0.1</v>
      </c>
      <c r="L2332" s="67">
        <v>0.1</v>
      </c>
      <c r="M2332" s="138" t="str">
        <f t="shared" si="36"/>
        <v>Usages Non alimentaires biomasse-Méthanisation-Proportion d'herbe méthanisée-%-S3</v>
      </c>
      <c r="N2332">
        <f>MATCH(M2332,'[1]Données Agriculture'!$M:$M,FALSE)</f>
        <v>2675</v>
      </c>
      <c r="O2332" s="140"/>
    </row>
    <row r="2333" spans="1:26" ht="14.25" hidden="1">
      <c r="A2333" s="110" t="s">
        <v>367</v>
      </c>
      <c r="B2333" s="110" t="s">
        <v>366</v>
      </c>
      <c r="C2333" s="147" t="s">
        <v>375</v>
      </c>
      <c r="D2333" s="175" t="s">
        <v>14</v>
      </c>
      <c r="E2333" s="6" t="s">
        <v>515</v>
      </c>
      <c r="F2333" s="67">
        <v>0.12189999999999999</v>
      </c>
      <c r="G2333" s="67">
        <v>0.15305579234992878</v>
      </c>
      <c r="H2333" s="67">
        <v>0.23817499999999997</v>
      </c>
      <c r="I2333" s="67">
        <v>0.35444999999999993</v>
      </c>
      <c r="J2333" s="67">
        <v>0.47072499999999995</v>
      </c>
      <c r="K2333" s="67">
        <v>0.55584420765007114</v>
      </c>
      <c r="L2333" s="67">
        <v>0.58699999999999997</v>
      </c>
      <c r="M2333" s="138" t="str">
        <f t="shared" si="36"/>
        <v>Usages Non alimentaires biomasse-Méthanisation-Proportion de CIVE méthanisées-%-S3</v>
      </c>
      <c r="N2333">
        <f>MATCH(M2333,'[1]Données Agriculture'!$M:$M,FALSE)</f>
        <v>2655</v>
      </c>
      <c r="O2333" s="140"/>
      <c r="P2333" s="109"/>
      <c r="Q2333" s="109"/>
      <c r="R2333" s="109"/>
      <c r="S2333" s="109"/>
      <c r="T2333" s="109"/>
      <c r="U2333" s="109"/>
      <c r="V2333" s="109"/>
      <c r="W2333" s="109"/>
      <c r="X2333" s="109"/>
      <c r="Y2333" s="109"/>
      <c r="Z2333" s="109"/>
    </row>
    <row r="2334" spans="1:26" ht="14.25" hidden="1">
      <c r="A2334" s="110" t="s">
        <v>367</v>
      </c>
      <c r="B2334" s="110" t="s">
        <v>366</v>
      </c>
      <c r="C2334" s="147" t="s">
        <v>373</v>
      </c>
      <c r="D2334" s="175" t="s">
        <v>14</v>
      </c>
      <c r="E2334" s="6" t="s">
        <v>515</v>
      </c>
      <c r="F2334" s="67">
        <v>8.2000000000000003E-2</v>
      </c>
      <c r="G2334" s="67">
        <v>0.12339815023060843</v>
      </c>
      <c r="H2334" s="67">
        <v>0.23649999999999999</v>
      </c>
      <c r="I2334" s="67">
        <v>0.39099999999999996</v>
      </c>
      <c r="J2334" s="67">
        <v>0.54549999999999987</v>
      </c>
      <c r="K2334" s="67">
        <v>0.65860184976939151</v>
      </c>
      <c r="L2334" s="67">
        <v>0.7</v>
      </c>
      <c r="M2334" s="138" t="str">
        <f t="shared" si="36"/>
        <v>Usages Non alimentaires biomasse-Méthanisation-Proportion de déjections méthanisées-%-S3</v>
      </c>
      <c r="N2334">
        <f>MATCH(M2334,'[1]Données Agriculture'!$M:$M,FALSE)</f>
        <v>2660</v>
      </c>
      <c r="O2334" s="140"/>
    </row>
    <row r="2335" spans="1:26" ht="14.25" hidden="1">
      <c r="A2335" s="110" t="s">
        <v>367</v>
      </c>
      <c r="B2335" s="110" t="s">
        <v>366</v>
      </c>
      <c r="C2335" s="147" t="s">
        <v>377</v>
      </c>
      <c r="D2335" s="175" t="s">
        <v>14</v>
      </c>
      <c r="E2335" s="6" t="s">
        <v>515</v>
      </c>
      <c r="F2335" s="67">
        <v>1.2411185524555952E-2</v>
      </c>
      <c r="G2335" s="67">
        <v>1.1938812902446777E-2</v>
      </c>
      <c r="H2335" s="67">
        <v>1.0593609485766892E-2</v>
      </c>
      <c r="I2335" s="67">
        <v>8.5803703004064709E-3</v>
      </c>
      <c r="J2335" s="67">
        <v>6.2055927622779771E-3</v>
      </c>
      <c r="K2335" s="67">
        <v>3.8308152241494833E-3</v>
      </c>
      <c r="L2335" s="67">
        <v>1.8175760387890601E-3</v>
      </c>
      <c r="M2335" s="138" t="str">
        <f t="shared" si="36"/>
        <v>Usages Non alimentaires biomasse-Méthanisation-Proportion de fourrages méthanisés-%-S3</v>
      </c>
      <c r="N2335">
        <f>MATCH(M2335,'[1]Données Agriculture'!$M:$M,FALSE)</f>
        <v>2665</v>
      </c>
      <c r="O2335" s="140"/>
      <c r="P2335" s="66"/>
      <c r="Q2335" s="66"/>
      <c r="R2335" s="66"/>
      <c r="S2335" s="66"/>
      <c r="T2335" s="66"/>
      <c r="U2335" s="66"/>
      <c r="V2335" s="66"/>
      <c r="W2335" s="66"/>
      <c r="X2335" s="66"/>
      <c r="Y2335" s="66"/>
      <c r="Z2335" s="66"/>
    </row>
    <row r="2336" spans="1:26" ht="14.25" hidden="1">
      <c r="A2336" s="110" t="s">
        <v>367</v>
      </c>
      <c r="B2336" s="110" t="s">
        <v>366</v>
      </c>
      <c r="C2336" s="147" t="s">
        <v>374</v>
      </c>
      <c r="D2336" s="175" t="s">
        <v>14</v>
      </c>
      <c r="E2336" s="6" t="s">
        <v>515</v>
      </c>
      <c r="F2336" s="67">
        <v>7.2674006846166917E-3</v>
      </c>
      <c r="G2336" s="67">
        <v>1.3977816162962151E-2</v>
      </c>
      <c r="H2336" s="67">
        <v>4.1022954736890042E-2</v>
      </c>
      <c r="I2336" s="67">
        <v>8.8163752748988161E-2</v>
      </c>
      <c r="J2336" s="67">
        <v>0.14438625808100417</v>
      </c>
      <c r="K2336" s="67">
        <v>0.19128977141276987</v>
      </c>
      <c r="L2336" s="67">
        <v>0.21</v>
      </c>
      <c r="M2336" s="138" t="str">
        <f t="shared" si="36"/>
        <v>Usages Non alimentaires biomasse-Méthanisation-Proportion de résidus de culture méthanisés-%-S3</v>
      </c>
      <c r="N2336">
        <f>MATCH(M2336,'[1]Données Agriculture'!$M:$M,FALSE)</f>
        <v>2670</v>
      </c>
      <c r="O2336" s="140"/>
    </row>
    <row r="2337" spans="1:26" ht="14.25" hidden="1">
      <c r="A2337" s="110" t="s">
        <v>367</v>
      </c>
      <c r="B2337" s="110" t="s">
        <v>366</v>
      </c>
      <c r="C2337" s="147" t="s">
        <v>249</v>
      </c>
      <c r="D2337" s="175" t="s">
        <v>342</v>
      </c>
      <c r="E2337" s="6" t="s">
        <v>515</v>
      </c>
      <c r="F2337" s="8">
        <v>605.52604874817746</v>
      </c>
      <c r="G2337" s="8">
        <v>1147.4878163715184</v>
      </c>
      <c r="H2337" s="8">
        <v>3231.813183128208</v>
      </c>
      <c r="I2337" s="8">
        <v>6555.0184977743775</v>
      </c>
      <c r="J2337" s="8">
        <v>10111.444974361923</v>
      </c>
      <c r="K2337" s="8">
        <v>12804.537315113004</v>
      </c>
      <c r="L2337" s="8">
        <v>13822.344941310244</v>
      </c>
      <c r="M2337" s="138" t="str">
        <f t="shared" si="36"/>
        <v>Usages Non alimentaires biomasse-Méthanisation-Résidus de culture méthanisés-kt MS-S3</v>
      </c>
      <c r="N2337">
        <f>MATCH(M2337,'[1]Données Agriculture'!$M:$M,FALSE)</f>
        <v>2680</v>
      </c>
      <c r="O2337" s="140"/>
      <c r="P2337" s="66"/>
    </row>
    <row r="2338" spans="1:26" ht="14.25" hidden="1">
      <c r="A2338" s="110" t="s">
        <v>54</v>
      </c>
      <c r="B2338" s="110" t="s">
        <v>86</v>
      </c>
      <c r="C2338" s="147" t="s">
        <v>84</v>
      </c>
      <c r="D2338" s="175" t="s">
        <v>271</v>
      </c>
      <c r="E2338" s="6" t="s">
        <v>515</v>
      </c>
      <c r="F2338" s="8">
        <v>177.59899999999999</v>
      </c>
      <c r="G2338" s="8">
        <v>183.99603645981384</v>
      </c>
      <c r="H2338" s="8">
        <v>201.47306508589585</v>
      </c>
      <c r="I2338" s="8">
        <v>225.34713017179172</v>
      </c>
      <c r="J2338" s="8">
        <v>249.22119525768761</v>
      </c>
      <c r="K2338" s="8">
        <v>266.69822388376963</v>
      </c>
      <c r="L2338" s="8">
        <v>273.0952603435835</v>
      </c>
      <c r="M2338" s="138" t="str">
        <f t="shared" si="36"/>
        <v>Utilisation du territoire-Détail SAU-Arboriculture-kha-S3</v>
      </c>
      <c r="N2338">
        <f>MATCH(M2338,'[1]Données Agriculture'!$M:$M,FALSE)</f>
        <v>2685</v>
      </c>
      <c r="O2338" s="140"/>
    </row>
    <row r="2339" spans="1:26" ht="14.25" hidden="1">
      <c r="A2339" s="110" t="s">
        <v>54</v>
      </c>
      <c r="B2339" s="110" t="s">
        <v>86</v>
      </c>
      <c r="C2339" s="147" t="s">
        <v>101</v>
      </c>
      <c r="D2339" s="175" t="s">
        <v>271</v>
      </c>
      <c r="E2339" s="6" t="s">
        <v>515</v>
      </c>
      <c r="F2339" s="8">
        <v>431.27159999999998</v>
      </c>
      <c r="G2339" s="8">
        <v>425.9004314993648</v>
      </c>
      <c r="H2339" s="8">
        <v>411.22612625961591</v>
      </c>
      <c r="I2339" s="8">
        <v>391.1806525192319</v>
      </c>
      <c r="J2339" s="8">
        <v>371.13517877884783</v>
      </c>
      <c r="K2339" s="8">
        <v>356.46087353909894</v>
      </c>
      <c r="L2339" s="8">
        <v>351.08970503846376</v>
      </c>
      <c r="M2339" s="138" t="str">
        <f t="shared" si="36"/>
        <v>Utilisation du territoire-Détail SAU-Betteraves industrielles-kha-S3</v>
      </c>
      <c r="N2339">
        <f>MATCH(M2339,'[1]Données Agriculture'!$M:$M,FALSE)</f>
        <v>2690</v>
      </c>
      <c r="O2339" s="140"/>
      <c r="P2339" s="109"/>
    </row>
    <row r="2340" spans="1:26" ht="14.25" hidden="1">
      <c r="A2340" s="110" t="s">
        <v>54</v>
      </c>
      <c r="B2340" s="110" t="s">
        <v>86</v>
      </c>
      <c r="C2340" s="147" t="s">
        <v>88</v>
      </c>
      <c r="D2340" s="175" t="s">
        <v>271</v>
      </c>
      <c r="E2340" s="6" t="s">
        <v>515</v>
      </c>
      <c r="F2340" s="8">
        <v>279.67879999999997</v>
      </c>
      <c r="G2340" s="8">
        <v>277.41285484517789</v>
      </c>
      <c r="H2340" s="8">
        <v>271.22217755503954</v>
      </c>
      <c r="I2340" s="8">
        <v>262.76555511007911</v>
      </c>
      <c r="J2340" s="8">
        <v>254.30893266511868</v>
      </c>
      <c r="K2340" s="8">
        <v>248.11825537498029</v>
      </c>
      <c r="L2340" s="8">
        <v>245.85231022015824</v>
      </c>
      <c r="M2340" s="138" t="str">
        <f t="shared" si="36"/>
        <v>Utilisation du territoire-Détail SAU-blé dur-kha-S3</v>
      </c>
      <c r="N2340">
        <f>MATCH(M2340,'[1]Données Agriculture'!$M:$M,FALSE)</f>
        <v>2695</v>
      </c>
      <c r="O2340" s="140"/>
    </row>
    <row r="2341" spans="1:26" ht="14.25" hidden="1">
      <c r="A2341" s="110" t="s">
        <v>54</v>
      </c>
      <c r="B2341" s="110" t="s">
        <v>86</v>
      </c>
      <c r="C2341" s="147" t="s">
        <v>87</v>
      </c>
      <c r="D2341" s="175" t="s">
        <v>271</v>
      </c>
      <c r="E2341" s="6" t="s">
        <v>515</v>
      </c>
      <c r="F2341" s="8">
        <v>4765.3132000000005</v>
      </c>
      <c r="G2341" s="8">
        <v>4726.7048451416786</v>
      </c>
      <c r="H2341" s="8">
        <v>4621.2248580720952</v>
      </c>
      <c r="I2341" s="8">
        <v>4477.13651614419</v>
      </c>
      <c r="J2341" s="8">
        <v>4333.0481742162847</v>
      </c>
      <c r="K2341" s="8">
        <v>4227.5681871467013</v>
      </c>
      <c r="L2341" s="8">
        <v>4188.9598322883794</v>
      </c>
      <c r="M2341" s="138" t="str">
        <f t="shared" si="36"/>
        <v>Utilisation du territoire-Détail SAU-blé tendre-kha-S3</v>
      </c>
      <c r="N2341">
        <f>MATCH(M2341,'[1]Données Agriculture'!$M:$M,FALSE)</f>
        <v>2701</v>
      </c>
      <c r="O2341" s="140"/>
    </row>
    <row r="2342" spans="1:26" ht="14.25" hidden="1">
      <c r="A2342" s="110" t="s">
        <v>54</v>
      </c>
      <c r="B2342" s="110" t="s">
        <v>86</v>
      </c>
      <c r="C2342" s="147" t="s">
        <v>25</v>
      </c>
      <c r="D2342" s="175" t="s">
        <v>271</v>
      </c>
      <c r="E2342" s="6" t="s">
        <v>515</v>
      </c>
      <c r="F2342" s="8">
        <v>9140.1263999999992</v>
      </c>
      <c r="G2342" s="8">
        <v>9064.0359956102384</v>
      </c>
      <c r="H2342" s="8">
        <v>8856.1531448489495</v>
      </c>
      <c r="I2342" s="8">
        <v>8572.1798896978999</v>
      </c>
      <c r="J2342" s="8">
        <v>8288.2066345468502</v>
      </c>
      <c r="K2342" s="8">
        <v>8080.3237837855622</v>
      </c>
      <c r="L2342" s="8">
        <v>8004.2333793958014</v>
      </c>
      <c r="M2342" s="138" t="str">
        <f t="shared" si="36"/>
        <v>Utilisation du territoire-Détail SAU-Céréales-kha-S3</v>
      </c>
      <c r="N2342">
        <f>MATCH(M2342,'[1]Données Agriculture'!$M:$M,FALSE)</f>
        <v>2705</v>
      </c>
      <c r="O2342" s="140"/>
      <c r="P2342" s="66"/>
      <c r="Q2342" s="66"/>
      <c r="R2342" s="66"/>
      <c r="S2342" s="66"/>
      <c r="T2342" s="66"/>
      <c r="U2342" s="66"/>
      <c r="V2342" s="66"/>
      <c r="W2342" s="66"/>
      <c r="X2342" s="66"/>
      <c r="Y2342" s="66"/>
      <c r="Z2342" s="66"/>
    </row>
    <row r="2343" spans="1:26" ht="14.25" hidden="1">
      <c r="A2343" s="110" t="s">
        <v>54</v>
      </c>
      <c r="B2343" s="110" t="s">
        <v>86</v>
      </c>
      <c r="C2343" s="147" t="s">
        <v>636</v>
      </c>
      <c r="D2343" s="175" t="s">
        <v>271</v>
      </c>
      <c r="E2343" s="6" t="s">
        <v>515</v>
      </c>
      <c r="F2343" s="8">
        <v>122.179</v>
      </c>
      <c r="G2343" s="8">
        <v>120.6573510060966</v>
      </c>
      <c r="H2343" s="8">
        <v>116.50012864346648</v>
      </c>
      <c r="I2343" s="8">
        <v>110.82125728693296</v>
      </c>
      <c r="J2343" s="8">
        <v>105.14238593039943</v>
      </c>
      <c r="K2343" s="8">
        <v>100.98516356776929</v>
      </c>
      <c r="L2343" s="8">
        <v>99.463514573865908</v>
      </c>
      <c r="M2343" s="138" t="str">
        <f t="shared" si="36"/>
        <v>Utilisation du territoire-Détail SAU-Chanvre-kha-S3</v>
      </c>
      <c r="N2343" t="e">
        <f>MATCH(M2343,'[1]Données Agriculture'!$M:$M,FALSE)</f>
        <v>#N/A</v>
      </c>
      <c r="O2343" s="140"/>
    </row>
    <row r="2344" spans="1:26" ht="14.25" hidden="1">
      <c r="A2344" s="110" t="s">
        <v>54</v>
      </c>
      <c r="B2344" s="110" t="s">
        <v>86</v>
      </c>
      <c r="C2344" s="147" t="s">
        <v>92</v>
      </c>
      <c r="D2344" s="175" t="s">
        <v>271</v>
      </c>
      <c r="E2344" s="6" t="s">
        <v>515</v>
      </c>
      <c r="F2344" s="8">
        <v>1209.3671999999999</v>
      </c>
      <c r="G2344" s="8">
        <v>1199.5689609227416</v>
      </c>
      <c r="H2344" s="8">
        <v>1172.799673938965</v>
      </c>
      <c r="I2344" s="8">
        <v>1136.2321478779304</v>
      </c>
      <c r="J2344" s="8">
        <v>1099.6646218168955</v>
      </c>
      <c r="K2344" s="8">
        <v>1072.895334833119</v>
      </c>
      <c r="L2344" s="8">
        <v>1063.0970957558607</v>
      </c>
      <c r="M2344" s="138" t="str">
        <f t="shared" si="36"/>
        <v>Utilisation du territoire-Détail SAU-colza-kha-S3</v>
      </c>
      <c r="N2344">
        <f>MATCH(M2344,'[1]Données Agriculture'!$M:$M,FALSE)</f>
        <v>2710</v>
      </c>
      <c r="O2344" s="140"/>
      <c r="P2344" s="109"/>
      <c r="Q2344" s="109"/>
      <c r="R2344" s="109"/>
      <c r="S2344" s="109"/>
      <c r="T2344" s="109"/>
      <c r="U2344" s="109"/>
      <c r="V2344" s="109"/>
      <c r="W2344" s="109"/>
      <c r="X2344" s="109"/>
      <c r="Y2344" s="109"/>
      <c r="Z2344" s="109"/>
    </row>
    <row r="2345" spans="1:26" ht="14.25" hidden="1">
      <c r="A2345" s="110" t="s">
        <v>54</v>
      </c>
      <c r="B2345" s="110" t="s">
        <v>86</v>
      </c>
      <c r="C2345" s="147" t="s">
        <v>64</v>
      </c>
      <c r="D2345" s="175" t="s">
        <v>271</v>
      </c>
      <c r="E2345" s="6" t="s">
        <v>515</v>
      </c>
      <c r="F2345" s="8">
        <v>4096.5271999999995</v>
      </c>
      <c r="G2345" s="8">
        <v>4087.8233678106567</v>
      </c>
      <c r="H2345" s="8">
        <v>4064.0440560488196</v>
      </c>
      <c r="I2345" s="8">
        <v>4031.5609120976392</v>
      </c>
      <c r="J2345" s="8">
        <v>3999.0777681464592</v>
      </c>
      <c r="K2345" s="8">
        <v>3975.2984563846212</v>
      </c>
      <c r="L2345" s="8">
        <v>3966.5946241952788</v>
      </c>
      <c r="M2345" s="138" t="str">
        <f t="shared" si="36"/>
        <v>Utilisation du territoire-Détail SAU-Cultures fourragères-kha-S3</v>
      </c>
      <c r="N2345">
        <f>MATCH(M2345,'[1]Données Agriculture'!$M:$M,FALSE)</f>
        <v>2715</v>
      </c>
      <c r="O2345" s="140"/>
    </row>
    <row r="2346" spans="1:26" ht="14.25" hidden="1">
      <c r="A2346" s="110" t="s">
        <v>54</v>
      </c>
      <c r="B2346" s="110" t="s">
        <v>86</v>
      </c>
      <c r="C2346" s="147" t="s">
        <v>67</v>
      </c>
      <c r="D2346" s="175" t="s">
        <v>271</v>
      </c>
      <c r="E2346" s="6" t="s">
        <v>515</v>
      </c>
      <c r="F2346" s="8">
        <v>843.61519999999996</v>
      </c>
      <c r="G2346" s="8">
        <v>833.10859722602402</v>
      </c>
      <c r="H2346" s="8">
        <v>804.4040246325776</v>
      </c>
      <c r="I2346" s="8">
        <v>765.19284926515513</v>
      </c>
      <c r="J2346" s="8">
        <v>725.98167389773278</v>
      </c>
      <c r="K2346" s="8">
        <v>697.27710130428625</v>
      </c>
      <c r="L2346" s="8">
        <v>686.77049853031031</v>
      </c>
      <c r="M2346" s="138" t="str">
        <f t="shared" si="36"/>
        <v>Utilisation du territoire-Détail SAU-Cultures industrielles-kha-S3</v>
      </c>
      <c r="N2346">
        <f>MATCH(M2346,'[1]Données Agriculture'!$M:$M,FALSE)</f>
        <v>2720</v>
      </c>
      <c r="O2346" s="140"/>
      <c r="P2346" s="105"/>
    </row>
    <row r="2347" spans="1:26" ht="14.25" hidden="1">
      <c r="A2347" s="110" t="s">
        <v>54</v>
      </c>
      <c r="B2347" s="110" t="s">
        <v>86</v>
      </c>
      <c r="C2347" s="147" t="s">
        <v>102</v>
      </c>
      <c r="D2347" s="175" t="s">
        <v>271</v>
      </c>
      <c r="E2347" s="6" t="s">
        <v>515</v>
      </c>
      <c r="F2347" s="8">
        <v>318.3734</v>
      </c>
      <c r="G2347" s="8">
        <v>324.95682610284013</v>
      </c>
      <c r="H2347" s="8">
        <v>342.94308070367458</v>
      </c>
      <c r="I2347" s="8">
        <v>367.51276140734916</v>
      </c>
      <c r="J2347" s="8">
        <v>392.08244211102374</v>
      </c>
      <c r="K2347" s="8">
        <v>410.06869671185825</v>
      </c>
      <c r="L2347" s="8">
        <v>416.65212281469837</v>
      </c>
      <c r="M2347" s="138" t="str">
        <f t="shared" si="36"/>
        <v>Utilisation du territoire-Détail SAU-Cultures maraichères-kha-S3</v>
      </c>
      <c r="N2347">
        <f>MATCH(M2347,'[1]Données Agriculture'!$M:$M,FALSE)</f>
        <v>2725</v>
      </c>
      <c r="O2347" s="140"/>
    </row>
    <row r="2348" spans="1:26" ht="14.25" hidden="1">
      <c r="A2348" s="110" t="s">
        <v>54</v>
      </c>
      <c r="B2348" s="110" t="s">
        <v>86</v>
      </c>
      <c r="C2348" s="147" t="s">
        <v>105</v>
      </c>
      <c r="D2348" s="175" t="s">
        <v>271</v>
      </c>
      <c r="E2348" s="6" t="s">
        <v>515</v>
      </c>
      <c r="F2348" s="8">
        <v>1.08142</v>
      </c>
      <c r="G2348" s="8">
        <v>1.0718832557202764</v>
      </c>
      <c r="H2348" s="8">
        <v>1.0458283858092801</v>
      </c>
      <c r="I2348" s="8">
        <v>1.0102367716185598</v>
      </c>
      <c r="J2348" s="8">
        <v>0.97464515742783986</v>
      </c>
      <c r="K2348" s="8">
        <v>0.94859028751684338</v>
      </c>
      <c r="L2348" s="8">
        <v>0.93905354323711987</v>
      </c>
      <c r="M2348" s="138" t="str">
        <f t="shared" si="36"/>
        <v>Utilisation du territoire-Détail SAU-cultures maraîchères sous serre chauffée-kha-S3</v>
      </c>
      <c r="N2348">
        <f>MATCH(M2348,'[1]Données Agriculture'!$M:$M,FALSE)</f>
        <v>2730</v>
      </c>
      <c r="O2348" s="140"/>
    </row>
    <row r="2349" spans="1:26" ht="14.25" hidden="1">
      <c r="A2349" s="110" t="s">
        <v>54</v>
      </c>
      <c r="B2349" s="110" t="s">
        <v>86</v>
      </c>
      <c r="C2349" s="147" t="s">
        <v>109</v>
      </c>
      <c r="D2349" s="175" t="s">
        <v>271</v>
      </c>
      <c r="E2349" s="6" t="s">
        <v>515</v>
      </c>
      <c r="F2349" s="8">
        <v>1015.4032000000001</v>
      </c>
      <c r="G2349" s="8">
        <v>1085.0878436572607</v>
      </c>
      <c r="H2349" s="8">
        <v>1275.4698306362295</v>
      </c>
      <c r="I2349" s="8">
        <v>1535.5364612724588</v>
      </c>
      <c r="J2349" s="8">
        <v>1795.6030919086884</v>
      </c>
      <c r="K2349" s="8">
        <v>1985.9850788876572</v>
      </c>
      <c r="L2349" s="8">
        <v>2055.6697225449179</v>
      </c>
      <c r="M2349" s="138" t="str">
        <f t="shared" si="36"/>
        <v>Utilisation du territoire-Détail SAU-Cultures permanentes-kha-S3</v>
      </c>
      <c r="N2349">
        <f>MATCH(M2349,'[1]Données Agriculture'!$M:$M,FALSE)</f>
        <v>2735</v>
      </c>
      <c r="O2349" s="140"/>
    </row>
    <row r="2350" spans="1:26" ht="14.25" hidden="1">
      <c r="A2350" s="110" t="s">
        <v>54</v>
      </c>
      <c r="B2350" s="110" t="s">
        <v>86</v>
      </c>
      <c r="C2350" s="147" t="s">
        <v>95</v>
      </c>
      <c r="D2350" s="175" t="s">
        <v>271</v>
      </c>
      <c r="E2350" s="6" t="s">
        <v>515</v>
      </c>
      <c r="F2350" s="8">
        <v>68.556399999999996</v>
      </c>
      <c r="G2350" s="8">
        <v>68.000959107046924</v>
      </c>
      <c r="H2350" s="8">
        <v>66.483466366897716</v>
      </c>
      <c r="I2350" s="8">
        <v>64.410532733795449</v>
      </c>
      <c r="J2350" s="8">
        <v>62.337599100693168</v>
      </c>
      <c r="K2350" s="8">
        <v>60.820106360543953</v>
      </c>
      <c r="L2350" s="8">
        <v>60.264665467590888</v>
      </c>
      <c r="M2350" s="138" t="str">
        <f t="shared" si="36"/>
        <v>Utilisation du territoire-Détail SAU-Féveroles et fèves-kha-S3</v>
      </c>
      <c r="N2350">
        <f>MATCH(M2350,'[1]Données Agriculture'!$M:$M,FALSE)</f>
        <v>2740</v>
      </c>
      <c r="O2350" s="140"/>
    </row>
    <row r="2351" spans="1:26" ht="14.25" hidden="1">
      <c r="A2351" s="110" t="s">
        <v>54</v>
      </c>
      <c r="B2351" s="110" t="s">
        <v>86</v>
      </c>
      <c r="C2351" s="147" t="s">
        <v>59</v>
      </c>
      <c r="D2351" s="175" t="s">
        <v>271</v>
      </c>
      <c r="E2351" s="6" t="s">
        <v>515</v>
      </c>
      <c r="F2351" s="8">
        <v>411.78520000000003</v>
      </c>
      <c r="G2351" s="8">
        <v>409.15181997793763</v>
      </c>
      <c r="H2351" s="8">
        <v>401.95729196202637</v>
      </c>
      <c r="I2351" s="8">
        <v>392.12938392405266</v>
      </c>
      <c r="J2351" s="8">
        <v>382.301475886079</v>
      </c>
      <c r="K2351" s="8">
        <v>375.10694787016769</v>
      </c>
      <c r="L2351" s="8">
        <v>372.47356784810529</v>
      </c>
      <c r="M2351" s="138" t="str">
        <f t="shared" si="36"/>
        <v>Utilisation du territoire-Détail SAU-Jachères-kha-S3</v>
      </c>
      <c r="N2351">
        <f>MATCH(M2351,'[1]Données Agriculture'!$M:$M,FALSE)</f>
        <v>2745</v>
      </c>
      <c r="O2351" s="140"/>
      <c r="P2351" s="105"/>
      <c r="Q2351" s="105"/>
      <c r="R2351" s="105"/>
      <c r="S2351" s="105"/>
      <c r="T2351" s="105"/>
      <c r="U2351" s="105"/>
      <c r="V2351" s="105"/>
      <c r="W2351" s="105"/>
      <c r="X2351" s="105"/>
      <c r="Y2351" s="105"/>
      <c r="Z2351" s="105"/>
    </row>
    <row r="2352" spans="1:26" ht="14.25" hidden="1">
      <c r="A2352" s="110" t="s">
        <v>54</v>
      </c>
      <c r="B2352" s="110" t="s">
        <v>86</v>
      </c>
      <c r="C2352" s="147" t="s">
        <v>103</v>
      </c>
      <c r="D2352" s="175" t="s">
        <v>271</v>
      </c>
      <c r="E2352" s="6" t="s">
        <v>515</v>
      </c>
      <c r="F2352" s="8">
        <v>275.58100000000002</v>
      </c>
      <c r="G2352" s="8">
        <v>281.91950723378005</v>
      </c>
      <c r="H2352" s="8">
        <v>299.23663104061001</v>
      </c>
      <c r="I2352" s="8">
        <v>322.89226208122005</v>
      </c>
      <c r="J2352" s="8">
        <v>346.54789312183004</v>
      </c>
      <c r="K2352" s="8">
        <v>363.86501692866005</v>
      </c>
      <c r="L2352" s="8">
        <v>370.20352416244009</v>
      </c>
      <c r="M2352" s="138" t="str">
        <f t="shared" si="36"/>
        <v>Utilisation du territoire-Détail SAU-Légumes frais-kha-S3</v>
      </c>
      <c r="N2352">
        <f>MATCH(M2352,'[1]Données Agriculture'!$M:$M,FALSE)</f>
        <v>2750</v>
      </c>
      <c r="O2352" s="140"/>
    </row>
    <row r="2353" spans="1:26" ht="14.25" hidden="1">
      <c r="A2353" s="110" t="s">
        <v>54</v>
      </c>
      <c r="B2353" s="110" t="s">
        <v>86</v>
      </c>
      <c r="C2353" s="147" t="s">
        <v>104</v>
      </c>
      <c r="D2353" s="175" t="s">
        <v>271</v>
      </c>
      <c r="E2353" s="6" t="s">
        <v>515</v>
      </c>
      <c r="F2353" s="8">
        <v>42.792400000000001</v>
      </c>
      <c r="G2353" s="8">
        <v>43.037318869060094</v>
      </c>
      <c r="H2353" s="8">
        <v>43.706449663064575</v>
      </c>
      <c r="I2353" s="8">
        <v>44.620499326129142</v>
      </c>
      <c r="J2353" s="8">
        <v>45.534548989193716</v>
      </c>
      <c r="K2353" s="8">
        <v>46.203679783198197</v>
      </c>
      <c r="L2353" s="8">
        <v>46.448598652258291</v>
      </c>
      <c r="M2353" s="138" t="str">
        <f t="shared" si="36"/>
        <v>Utilisation du territoire-Détail SAU-Légumes secs-kha-S3</v>
      </c>
      <c r="N2353">
        <f>MATCH(M2353,'[1]Données Agriculture'!$M:$M,FALSE)</f>
        <v>2755</v>
      </c>
      <c r="O2353" s="140"/>
      <c r="P2353" s="109"/>
    </row>
    <row r="2354" spans="1:26" ht="14.25" hidden="1">
      <c r="A2354" s="110" t="s">
        <v>54</v>
      </c>
      <c r="B2354" s="110" t="s">
        <v>86</v>
      </c>
      <c r="C2354" s="147" t="s">
        <v>637</v>
      </c>
      <c r="D2354" s="175" t="s">
        <v>271</v>
      </c>
      <c r="E2354" s="6" t="s">
        <v>515</v>
      </c>
      <c r="F2354" s="8">
        <v>795.54579999999999</v>
      </c>
      <c r="G2354" s="8">
        <v>782.45449654216952</v>
      </c>
      <c r="H2354" s="8">
        <v>746.68839035807457</v>
      </c>
      <c r="I2354" s="8">
        <v>697.83098071614916</v>
      </c>
      <c r="J2354" s="8">
        <v>648.97357107422363</v>
      </c>
      <c r="K2354" s="8">
        <v>613.20746489012868</v>
      </c>
      <c r="L2354" s="8">
        <v>600.11616143229821</v>
      </c>
      <c r="M2354" s="138" t="str">
        <f t="shared" si="36"/>
        <v>Utilisation du territoire-Détail SAU-Lin-kha-S3</v>
      </c>
      <c r="N2354" t="e">
        <f>MATCH(M2354,'[1]Données Agriculture'!$M:$M,FALSE)</f>
        <v>#N/A</v>
      </c>
      <c r="O2354" s="140"/>
    </row>
    <row r="2355" spans="1:26" ht="14.25" hidden="1">
      <c r="A2355" s="110" t="s">
        <v>54</v>
      </c>
      <c r="B2355" s="110" t="s">
        <v>86</v>
      </c>
      <c r="C2355" s="147" t="s">
        <v>89</v>
      </c>
      <c r="D2355" s="175" t="s">
        <v>271</v>
      </c>
      <c r="E2355" s="6" t="s">
        <v>515</v>
      </c>
      <c r="F2355" s="8">
        <v>1540.4263999999998</v>
      </c>
      <c r="G2355" s="8">
        <v>1525.9084258162509</v>
      </c>
      <c r="H2355" s="8">
        <v>1486.2445827232752</v>
      </c>
      <c r="I2355" s="8">
        <v>1432.0627654465504</v>
      </c>
      <c r="J2355" s="8">
        <v>1377.8809481698258</v>
      </c>
      <c r="K2355" s="8">
        <v>1338.21710507685</v>
      </c>
      <c r="L2355" s="8">
        <v>1323.699130893101</v>
      </c>
      <c r="M2355" s="138" t="str">
        <f t="shared" si="36"/>
        <v>Utilisation du territoire-Détail SAU-maïs (grain et semence)-kha-S3</v>
      </c>
      <c r="N2355">
        <f>MATCH(M2355,'[1]Données Agriculture'!$M:$M,FALSE)</f>
        <v>2760</v>
      </c>
      <c r="O2355" s="140"/>
      <c r="P2355" s="66"/>
    </row>
    <row r="2356" spans="1:26" ht="14.25" hidden="1">
      <c r="A2356" s="110" t="s">
        <v>54</v>
      </c>
      <c r="B2356" s="110" t="s">
        <v>86</v>
      </c>
      <c r="C2356" s="147" t="s">
        <v>97</v>
      </c>
      <c r="D2356" s="175" t="s">
        <v>271</v>
      </c>
      <c r="E2356" s="6" t="s">
        <v>515</v>
      </c>
      <c r="F2356" s="8">
        <v>1330.914</v>
      </c>
      <c r="G2356" s="8">
        <v>1306.2741420604507</v>
      </c>
      <c r="H2356" s="8">
        <v>1238.9567982783224</v>
      </c>
      <c r="I2356" s="8">
        <v>1146.9995965566447</v>
      </c>
      <c r="J2356" s="8">
        <v>1055.0423948349671</v>
      </c>
      <c r="K2356" s="8">
        <v>987.72505105283881</v>
      </c>
      <c r="L2356" s="8">
        <v>963.08519311328951</v>
      </c>
      <c r="M2356" s="138" t="str">
        <f t="shared" si="36"/>
        <v>Utilisation du territoire-Détail SAU-Maïs fourrage-kha-S3</v>
      </c>
      <c r="N2356">
        <f>MATCH(M2356,'[1]Données Agriculture'!$M:$M,FALSE)</f>
        <v>2765</v>
      </c>
      <c r="O2356" s="140"/>
    </row>
    <row r="2357" spans="1:26" ht="14.25" hidden="1">
      <c r="A2357" s="110" t="s">
        <v>54</v>
      </c>
      <c r="B2357" s="110" t="s">
        <v>86</v>
      </c>
      <c r="C2357" s="147" t="s">
        <v>78</v>
      </c>
      <c r="D2357" s="175" t="s">
        <v>271</v>
      </c>
      <c r="E2357" s="6" t="s">
        <v>515</v>
      </c>
      <c r="F2357" s="8">
        <v>2116.4041999999999</v>
      </c>
      <c r="G2357" s="8">
        <v>2099.2571876321158</v>
      </c>
      <c r="H2357" s="8">
        <v>2052.4106786450438</v>
      </c>
      <c r="I2357" s="8">
        <v>1988.4171572900875</v>
      </c>
      <c r="J2357" s="8">
        <v>1924.4236359351312</v>
      </c>
      <c r="K2357" s="8">
        <v>1877.5771269480592</v>
      </c>
      <c r="L2357" s="8">
        <v>1860.4301145801749</v>
      </c>
      <c r="M2357" s="138" t="str">
        <f t="shared" si="36"/>
        <v>Utilisation du territoire-Détail SAU-Oléagineux-kha-S3</v>
      </c>
      <c r="N2357">
        <f>MATCH(M2357,'[1]Données Agriculture'!$M:$M,FALSE)</f>
        <v>2770</v>
      </c>
      <c r="O2357" s="140"/>
    </row>
    <row r="2358" spans="1:26" ht="14.25" hidden="1">
      <c r="A2358" s="110" t="s">
        <v>54</v>
      </c>
      <c r="B2358" s="110" t="s">
        <v>86</v>
      </c>
      <c r="C2358" s="147" t="s">
        <v>90</v>
      </c>
      <c r="D2358" s="175" t="s">
        <v>271</v>
      </c>
      <c r="E2358" s="6" t="s">
        <v>515</v>
      </c>
      <c r="F2358" s="8">
        <v>1856.6633999999999</v>
      </c>
      <c r="G2358" s="8">
        <v>1841.6207960008214</v>
      </c>
      <c r="H2358" s="8">
        <v>1800.5236375969271</v>
      </c>
      <c r="I2358" s="8">
        <v>1744.3838751938542</v>
      </c>
      <c r="J2358" s="8">
        <v>1688.2441127907812</v>
      </c>
      <c r="K2358" s="8">
        <v>1647.1469543868868</v>
      </c>
      <c r="L2358" s="8">
        <v>1632.1043503877083</v>
      </c>
      <c r="M2358" s="138" t="str">
        <f t="shared" si="36"/>
        <v>Utilisation du territoire-Détail SAU-Orge et escourgeon-kha-S3</v>
      </c>
      <c r="N2358">
        <f>MATCH(M2358,'[1]Données Agriculture'!$M:$M,FALSE)</f>
        <v>2775</v>
      </c>
      <c r="O2358" s="140"/>
      <c r="P2358" s="109"/>
      <c r="Q2358" s="109"/>
      <c r="R2358" s="109"/>
      <c r="S2358" s="109"/>
      <c r="T2358" s="109"/>
      <c r="U2358" s="109"/>
      <c r="V2358" s="109"/>
      <c r="W2358" s="109"/>
      <c r="X2358" s="109"/>
      <c r="Y2358" s="109"/>
      <c r="Z2358" s="109"/>
    </row>
    <row r="2359" spans="1:26" ht="14.25" hidden="1">
      <c r="A2359" s="110" t="s">
        <v>54</v>
      </c>
      <c r="B2359" s="110" t="s">
        <v>86</v>
      </c>
      <c r="C2359" s="147" t="s">
        <v>96</v>
      </c>
      <c r="D2359" s="175" t="s">
        <v>271</v>
      </c>
      <c r="E2359" s="6" t="s">
        <v>515</v>
      </c>
      <c r="F2359" s="8">
        <v>165.9288</v>
      </c>
      <c r="G2359" s="8">
        <v>164.58445226822542</v>
      </c>
      <c r="H2359" s="8">
        <v>160.91162596197728</v>
      </c>
      <c r="I2359" s="8">
        <v>155.89445192395456</v>
      </c>
      <c r="J2359" s="8">
        <v>150.87727788593182</v>
      </c>
      <c r="K2359" s="8">
        <v>147.20445157968368</v>
      </c>
      <c r="L2359" s="8">
        <v>145.8601038479091</v>
      </c>
      <c r="M2359" s="138" t="str">
        <f t="shared" si="36"/>
        <v>Utilisation du territoire-Détail SAU-Pois protéagineux-kha-S3</v>
      </c>
      <c r="N2359">
        <f>MATCH(M2359,'[1]Données Agriculture'!$M:$M,FALSE)</f>
        <v>2780</v>
      </c>
      <c r="O2359" s="140"/>
    </row>
    <row r="2360" spans="1:26" ht="14.25" hidden="1">
      <c r="A2360" s="110" t="s">
        <v>54</v>
      </c>
      <c r="B2360" s="110" t="s">
        <v>86</v>
      </c>
      <c r="C2360" s="147" t="s">
        <v>100</v>
      </c>
      <c r="D2360" s="175" t="s">
        <v>271</v>
      </c>
      <c r="E2360" s="6" t="s">
        <v>515</v>
      </c>
      <c r="F2360" s="8">
        <v>210.09979999999999</v>
      </c>
      <c r="G2360" s="8">
        <v>207.48316253129175</v>
      </c>
      <c r="H2360" s="8">
        <v>200.33437602179242</v>
      </c>
      <c r="I2360" s="8">
        <v>190.56895204358486</v>
      </c>
      <c r="J2360" s="8">
        <v>180.80352806537729</v>
      </c>
      <c r="K2360" s="8">
        <v>173.65474155587796</v>
      </c>
      <c r="L2360" s="8">
        <v>171.03810408716973</v>
      </c>
      <c r="M2360" s="138" t="str">
        <f t="shared" si="36"/>
        <v>Utilisation du territoire-Détail SAU-Pomme de terre-kha-S3</v>
      </c>
      <c r="N2360">
        <f>MATCH(M2360,'[1]Données Agriculture'!$M:$M,FALSE)</f>
        <v>2785</v>
      </c>
      <c r="O2360" s="140"/>
      <c r="P2360" s="66"/>
      <c r="Q2360" s="66"/>
      <c r="R2360" s="66"/>
      <c r="S2360" s="66"/>
      <c r="T2360" s="66"/>
      <c r="U2360" s="66"/>
      <c r="V2360" s="66"/>
      <c r="W2360" s="66"/>
      <c r="X2360" s="66"/>
      <c r="Y2360" s="66"/>
      <c r="Z2360" s="66"/>
    </row>
    <row r="2361" spans="1:26" ht="14.25" hidden="1">
      <c r="A2361" s="110" t="s">
        <v>54</v>
      </c>
      <c r="B2361" s="110" t="s">
        <v>86</v>
      </c>
      <c r="C2361" s="147" t="s">
        <v>107</v>
      </c>
      <c r="D2361" s="175" t="s">
        <v>271</v>
      </c>
      <c r="E2361" s="6" t="s">
        <v>515</v>
      </c>
      <c r="F2361" s="8">
        <v>8743.1666000000005</v>
      </c>
      <c r="G2361" s="8">
        <v>8687.253759387946</v>
      </c>
      <c r="H2361" s="8">
        <v>8534.497038040312</v>
      </c>
      <c r="I2361" s="8">
        <v>8325.8274760806216</v>
      </c>
      <c r="J2361" s="8">
        <v>8117.1579141209322</v>
      </c>
      <c r="K2361" s="8">
        <v>7964.4011927732972</v>
      </c>
      <c r="L2361" s="8">
        <v>7908.4883521612428</v>
      </c>
      <c r="M2361" s="138" t="str">
        <f t="shared" si="36"/>
        <v>Utilisation du territoire-Détail SAU-Prairie naturelle productive-kha-S3</v>
      </c>
      <c r="N2361">
        <f>MATCH(M2361,'[1]Données Agriculture'!$M:$M,FALSE)</f>
        <v>2790</v>
      </c>
      <c r="O2361" s="140"/>
    </row>
    <row r="2362" spans="1:26" ht="14.25" hidden="1">
      <c r="A2362" s="110" t="s">
        <v>54</v>
      </c>
      <c r="B2362" s="110" t="s">
        <v>86</v>
      </c>
      <c r="C2362" s="147" t="s">
        <v>108</v>
      </c>
      <c r="D2362" s="175" t="s">
        <v>271</v>
      </c>
      <c r="E2362" s="6" t="s">
        <v>515</v>
      </c>
      <c r="F2362" s="8">
        <v>1612.5568000000001</v>
      </c>
      <c r="G2362" s="8">
        <v>1602.24444573967</v>
      </c>
      <c r="H2362" s="8">
        <v>1574.0705699547991</v>
      </c>
      <c r="I2362" s="8">
        <v>1535.5843399095979</v>
      </c>
      <c r="J2362" s="8">
        <v>1497.098109864397</v>
      </c>
      <c r="K2362" s="8">
        <v>1468.9242340795258</v>
      </c>
      <c r="L2362" s="8">
        <v>1458.6118798191958</v>
      </c>
      <c r="M2362" s="138" t="str">
        <f t="shared" si="36"/>
        <v>Utilisation du territoire-Détail SAU-Prairie peu productive, parcours et alpages-kha-S3</v>
      </c>
      <c r="N2362">
        <f>MATCH(M2362,'[1]Données Agriculture'!$M:$M,FALSE)</f>
        <v>2795</v>
      </c>
      <c r="O2362" s="140"/>
      <c r="P2362" s="66"/>
    </row>
    <row r="2363" spans="1:26" ht="14.25" hidden="1">
      <c r="A2363" s="110" t="s">
        <v>54</v>
      </c>
      <c r="B2363" s="110" t="s">
        <v>86</v>
      </c>
      <c r="C2363" s="147" t="s">
        <v>98</v>
      </c>
      <c r="D2363" s="175" t="s">
        <v>271</v>
      </c>
      <c r="E2363" s="6" t="s">
        <v>515</v>
      </c>
      <c r="F2363" s="8">
        <v>499.73540000000003</v>
      </c>
      <c r="G2363" s="8">
        <v>557.09977501864932</v>
      </c>
      <c r="H2363" s="8">
        <v>713.8221621140342</v>
      </c>
      <c r="I2363" s="8">
        <v>927.90892422806837</v>
      </c>
      <c r="J2363" s="8">
        <v>1141.9956863421025</v>
      </c>
      <c r="K2363" s="8">
        <v>1298.7180734374876</v>
      </c>
      <c r="L2363" s="8">
        <v>1356.0824484561369</v>
      </c>
      <c r="M2363" s="138" t="str">
        <f t="shared" si="36"/>
        <v>Utilisation du territoire-Détail SAU-Prairies artificielles-kha-S3</v>
      </c>
      <c r="N2363">
        <f>MATCH(M2363,'[1]Données Agriculture'!$M:$M,FALSE)</f>
        <v>2800</v>
      </c>
      <c r="O2363" s="140"/>
    </row>
    <row r="2364" spans="1:26" ht="14.25" hidden="1">
      <c r="A2364" s="110" t="s">
        <v>54</v>
      </c>
      <c r="B2364" s="110" t="s">
        <v>86</v>
      </c>
      <c r="C2364" s="147" t="s">
        <v>99</v>
      </c>
      <c r="D2364" s="175" t="s">
        <v>271</v>
      </c>
      <c r="E2364" s="6" t="s">
        <v>515</v>
      </c>
      <c r="F2364" s="8">
        <v>1817.7023999999999</v>
      </c>
      <c r="G2364" s="8">
        <v>1784.0503917467408</v>
      </c>
      <c r="H2364" s="8">
        <v>1692.1113954221103</v>
      </c>
      <c r="I2364" s="8">
        <v>1566.5203908442206</v>
      </c>
      <c r="J2364" s="8">
        <v>1440.9293862663308</v>
      </c>
      <c r="K2364" s="8">
        <v>1348.9903899417</v>
      </c>
      <c r="L2364" s="8">
        <v>1315.3383816884411</v>
      </c>
      <c r="M2364" s="138" t="str">
        <f t="shared" si="36"/>
        <v>Utilisation du territoire-Détail SAU-Prairies temporaires-kha-S3</v>
      </c>
      <c r="N2364">
        <f>MATCH(M2364,'[1]Données Agriculture'!$M:$M,FALSE)</f>
        <v>2805</v>
      </c>
      <c r="O2364" s="140"/>
      <c r="P2364" s="109"/>
    </row>
    <row r="2365" spans="1:26" ht="14.25" hidden="1">
      <c r="A2365" s="110" t="s">
        <v>54</v>
      </c>
      <c r="B2365" s="110" t="s">
        <v>86</v>
      </c>
      <c r="C2365" s="147" t="s">
        <v>79</v>
      </c>
      <c r="D2365" s="175" t="s">
        <v>271</v>
      </c>
      <c r="E2365" s="6" t="s">
        <v>515</v>
      </c>
      <c r="F2365" s="8">
        <v>239.23339999999999</v>
      </c>
      <c r="G2365" s="8">
        <v>237.29514167079662</v>
      </c>
      <c r="H2365" s="8">
        <v>231.99972143721942</v>
      </c>
      <c r="I2365" s="8">
        <v>224.76604287443885</v>
      </c>
      <c r="J2365" s="8">
        <v>217.53236431165826</v>
      </c>
      <c r="K2365" s="8">
        <v>212.23694407808108</v>
      </c>
      <c r="L2365" s="8">
        <v>210.29868574887769</v>
      </c>
      <c r="M2365" s="138" t="str">
        <f t="shared" si="36"/>
        <v>Utilisation du territoire-Détail SAU-Protéagineux-kha-S3</v>
      </c>
      <c r="N2365">
        <f>MATCH(M2365,'[1]Données Agriculture'!$M:$M,FALSE)</f>
        <v>2810</v>
      </c>
      <c r="O2365" s="140"/>
    </row>
    <row r="2366" spans="1:26" ht="14.25" hidden="1">
      <c r="A2366" s="110" t="s">
        <v>54</v>
      </c>
      <c r="B2366" s="110" t="s">
        <v>86</v>
      </c>
      <c r="C2366" s="147" t="s">
        <v>94</v>
      </c>
      <c r="D2366" s="175" t="s">
        <v>271</v>
      </c>
      <c r="E2366" s="6" t="s">
        <v>515</v>
      </c>
      <c r="F2366" s="8">
        <v>168.6018</v>
      </c>
      <c r="G2366" s="8">
        <v>167.23579574152822</v>
      </c>
      <c r="H2366" s="8">
        <v>163.50380270402786</v>
      </c>
      <c r="I2366" s="8">
        <v>158.40580540805576</v>
      </c>
      <c r="J2366" s="8">
        <v>153.30780811208362</v>
      </c>
      <c r="K2366" s="8">
        <v>149.57581507458326</v>
      </c>
      <c r="L2366" s="8">
        <v>148.20981081611149</v>
      </c>
      <c r="M2366" s="138" t="str">
        <f t="shared" si="36"/>
        <v>Utilisation du territoire-Détail SAU-soja-kha-S3</v>
      </c>
      <c r="N2366">
        <f>MATCH(M2366,'[1]Données Agriculture'!$M:$M,FALSE)</f>
        <v>2815</v>
      </c>
      <c r="O2366" s="140"/>
    </row>
    <row r="2367" spans="1:26" ht="14.25" hidden="1">
      <c r="A2367" s="110" t="s">
        <v>54</v>
      </c>
      <c r="B2367" s="110" t="s">
        <v>86</v>
      </c>
      <c r="C2367" s="147" t="s">
        <v>106</v>
      </c>
      <c r="D2367" s="175" t="s">
        <v>271</v>
      </c>
      <c r="E2367" s="6" t="s">
        <v>515</v>
      </c>
      <c r="F2367" s="8">
        <v>10355.723400000001</v>
      </c>
      <c r="G2367" s="8">
        <v>10289.498205127617</v>
      </c>
      <c r="H2367" s="8">
        <v>10108.56760799511</v>
      </c>
      <c r="I2367" s="8">
        <v>9861.4118159902209</v>
      </c>
      <c r="J2367" s="8">
        <v>9614.2560239853301</v>
      </c>
      <c r="K2367" s="8">
        <v>9433.3254268528235</v>
      </c>
      <c r="L2367" s="8">
        <v>9367.1002319804393</v>
      </c>
      <c r="M2367" s="138" t="str">
        <f t="shared" si="36"/>
        <v>Utilisation du territoire-Détail SAU-Surfaces toujours en herbe (STH)-kha-S3</v>
      </c>
      <c r="N2367">
        <f>MATCH(M2367,'[1]Données Agriculture'!$M:$M,FALSE)</f>
        <v>2820</v>
      </c>
      <c r="O2367" s="140"/>
    </row>
    <row r="2368" spans="1:26" ht="14.25" hidden="1">
      <c r="A2368" s="110" t="s">
        <v>54</v>
      </c>
      <c r="B2368" s="110" t="s">
        <v>86</v>
      </c>
      <c r="C2368" s="147" t="s">
        <v>110</v>
      </c>
      <c r="D2368" s="175" t="s">
        <v>271</v>
      </c>
      <c r="E2368" s="6" t="s">
        <v>515</v>
      </c>
      <c r="F2368" s="8">
        <v>1E-3</v>
      </c>
      <c r="G2368" s="8">
        <v>76.650148130893982</v>
      </c>
      <c r="H2368" s="8">
        <v>286.05951518136942</v>
      </c>
      <c r="I2368" s="8">
        <v>572.11803036273875</v>
      </c>
      <c r="J2368" s="8">
        <v>858.17654554410831</v>
      </c>
      <c r="K2368" s="8">
        <v>1067.585912594584</v>
      </c>
      <c r="L2368" s="8">
        <v>1144.235060725478</v>
      </c>
      <c r="M2368" s="138" t="str">
        <f t="shared" si="36"/>
        <v>Utilisation du territoire-Détail SAU-TCR ou plantes énergétiques pérennes-kha-S3</v>
      </c>
      <c r="N2368">
        <f>MATCH(M2368,'[1]Données Agriculture'!$M:$M,FALSE)</f>
        <v>2825</v>
      </c>
      <c r="O2368" s="140"/>
    </row>
    <row r="2369" spans="1:26" ht="14.25" hidden="1">
      <c r="A2369" s="110" t="s">
        <v>54</v>
      </c>
      <c r="B2369" s="110" t="s">
        <v>86</v>
      </c>
      <c r="C2369" s="147" t="s">
        <v>93</v>
      </c>
      <c r="D2369" s="175" t="s">
        <v>271</v>
      </c>
      <c r="E2369" s="6" t="s">
        <v>515</v>
      </c>
      <c r="F2369" s="8">
        <v>699.77119999999991</v>
      </c>
      <c r="G2369" s="8">
        <v>694.10168497017276</v>
      </c>
      <c r="H2369" s="8">
        <v>678.61228185440973</v>
      </c>
      <c r="I2369" s="8">
        <v>657.45336370881955</v>
      </c>
      <c r="J2369" s="8">
        <v>636.29444556322926</v>
      </c>
      <c r="K2369" s="8">
        <v>620.80504244746623</v>
      </c>
      <c r="L2369" s="8">
        <v>615.13552741763908</v>
      </c>
      <c r="M2369" s="138" t="str">
        <f t="shared" si="36"/>
        <v>Utilisation du territoire-Détail SAU-tournesol-kha-S3</v>
      </c>
      <c r="N2369">
        <f>MATCH(M2369,'[1]Données Agriculture'!$M:$M,FALSE)</f>
        <v>2830</v>
      </c>
      <c r="O2369" s="140"/>
      <c r="P2369" s="66"/>
      <c r="Q2369" s="66"/>
      <c r="R2369" s="66"/>
      <c r="S2369" s="66"/>
      <c r="T2369" s="66"/>
      <c r="U2369" s="66"/>
      <c r="V2369" s="66"/>
      <c r="W2369" s="66"/>
      <c r="X2369" s="66"/>
      <c r="Y2369" s="66"/>
      <c r="Z2369" s="66"/>
    </row>
    <row r="2370" spans="1:26" ht="14.25" hidden="1">
      <c r="A2370" s="110" t="s">
        <v>54</v>
      </c>
      <c r="B2370" s="110" t="s">
        <v>86</v>
      </c>
      <c r="C2370" s="147" t="s">
        <v>91</v>
      </c>
      <c r="D2370" s="175" t="s">
        <v>271</v>
      </c>
      <c r="E2370" s="6" t="s">
        <v>515</v>
      </c>
      <c r="F2370" s="8">
        <v>305.78500000000003</v>
      </c>
      <c r="G2370" s="8">
        <v>303.30754357796422</v>
      </c>
      <c r="H2370" s="8">
        <v>296.53900675942469</v>
      </c>
      <c r="I2370" s="8">
        <v>287.29301351884936</v>
      </c>
      <c r="J2370" s="8">
        <v>278.04702027827398</v>
      </c>
      <c r="K2370" s="8">
        <v>271.27848345973445</v>
      </c>
      <c r="L2370" s="8">
        <v>268.80102703769865</v>
      </c>
      <c r="M2370" s="138" t="str">
        <f t="shared" ref="M2370:M2433" si="37">A2370&amp;"-"&amp;B2370&amp;"-"&amp;C2370&amp;"-"&amp;D2370&amp;"-"&amp;E2370</f>
        <v>Utilisation du territoire-Détail SAU-triticale-kha-S3</v>
      </c>
      <c r="N2370">
        <f>MATCH(M2370,'[1]Données Agriculture'!$M:$M,FALSE)</f>
        <v>2835</v>
      </c>
      <c r="O2370" s="140"/>
    </row>
    <row r="2371" spans="1:26" ht="14.25" hidden="1">
      <c r="A2371" s="110" t="s">
        <v>54</v>
      </c>
      <c r="B2371" s="110" t="s">
        <v>86</v>
      </c>
      <c r="C2371" s="147" t="s">
        <v>62</v>
      </c>
      <c r="D2371" s="175" t="s">
        <v>271</v>
      </c>
      <c r="E2371" s="6" t="s">
        <v>515</v>
      </c>
      <c r="F2371" s="8">
        <v>795.54579999999999</v>
      </c>
      <c r="G2371" s="8">
        <v>782.45449654216952</v>
      </c>
      <c r="H2371" s="8">
        <v>746.68839035807457</v>
      </c>
      <c r="I2371" s="8">
        <v>697.83098071614916</v>
      </c>
      <c r="J2371" s="8">
        <v>648.97357107422363</v>
      </c>
      <c r="K2371" s="8">
        <v>613.20746489012868</v>
      </c>
      <c r="L2371" s="8">
        <v>600.11616143229821</v>
      </c>
      <c r="M2371" s="138" t="str">
        <f t="shared" si="37"/>
        <v>Utilisation du territoire-Détail SAU-Vignes-kha-S3</v>
      </c>
      <c r="N2371">
        <f>MATCH(M2371,'[1]Données Agriculture'!$M:$M,FALSE)</f>
        <v>2840</v>
      </c>
      <c r="O2371" s="140"/>
      <c r="P2371" s="105"/>
    </row>
    <row r="2372" spans="1:26" ht="14.25" hidden="1">
      <c r="A2372" s="110" t="s">
        <v>54</v>
      </c>
      <c r="B2372" s="110" t="s">
        <v>86</v>
      </c>
      <c r="C2372" s="147" t="s">
        <v>62</v>
      </c>
      <c r="D2372" s="175" t="s">
        <v>271</v>
      </c>
      <c r="E2372" s="6" t="s">
        <v>515</v>
      </c>
      <c r="F2372" s="8">
        <v>17.1172</v>
      </c>
      <c r="G2372" s="8">
        <v>16.904017946140964</v>
      </c>
      <c r="H2372" s="8">
        <v>16.321593743736194</v>
      </c>
      <c r="I2372" s="8">
        <v>15.525987487472388</v>
      </c>
      <c r="J2372" s="8">
        <v>14.730381231208582</v>
      </c>
      <c r="K2372" s="8">
        <v>14.147957028803811</v>
      </c>
      <c r="L2372" s="8">
        <v>13.934774974944775</v>
      </c>
      <c r="M2372" s="138" t="str">
        <f t="shared" si="37"/>
        <v>Utilisation du territoire-Détail SAU-Vignes-kha-S3</v>
      </c>
      <c r="N2372">
        <f>MATCH(M2372,'[1]Données Agriculture'!$M:$M,FALSE)</f>
        <v>2840</v>
      </c>
      <c r="O2372" s="140"/>
    </row>
    <row r="2373" spans="1:26" ht="14.25" hidden="1">
      <c r="A2373" s="110" t="s">
        <v>54</v>
      </c>
      <c r="B2373" s="110" t="s">
        <v>77</v>
      </c>
      <c r="C2373" s="147" t="s">
        <v>84</v>
      </c>
      <c r="D2373" s="175" t="s">
        <v>271</v>
      </c>
      <c r="E2373" s="6" t="s">
        <v>515</v>
      </c>
      <c r="F2373" s="8">
        <v>177.59899999999999</v>
      </c>
      <c r="G2373" s="8">
        <v>183.99603645981384</v>
      </c>
      <c r="H2373" s="8">
        <v>201.47306508589585</v>
      </c>
      <c r="I2373" s="8">
        <v>225.34713017179172</v>
      </c>
      <c r="J2373" s="8">
        <v>249.22119525768761</v>
      </c>
      <c r="K2373" s="8">
        <v>266.69822388376963</v>
      </c>
      <c r="L2373" s="8">
        <v>273.0952603435835</v>
      </c>
      <c r="M2373" s="138" t="str">
        <f t="shared" si="37"/>
        <v>Utilisation du territoire-Surface Agricole utile-Arboriculture-kha-S3</v>
      </c>
      <c r="N2373">
        <f>MATCH(M2373,'[1]Données Agriculture'!$M:$M,FALSE)</f>
        <v>2845</v>
      </c>
      <c r="O2373" s="140"/>
    </row>
    <row r="2374" spans="1:26" ht="14.25" hidden="1">
      <c r="A2374" s="110" t="s">
        <v>54</v>
      </c>
      <c r="B2374" s="110" t="s">
        <v>77</v>
      </c>
      <c r="C2374" s="147" t="s">
        <v>25</v>
      </c>
      <c r="D2374" s="175" t="s">
        <v>271</v>
      </c>
      <c r="E2374" s="6" t="s">
        <v>515</v>
      </c>
      <c r="F2374" s="8">
        <v>9140.1263999999992</v>
      </c>
      <c r="G2374" s="8">
        <v>9064.0359956102384</v>
      </c>
      <c r="H2374" s="8">
        <v>8856.1531448489495</v>
      </c>
      <c r="I2374" s="8">
        <v>8572.1798896978999</v>
      </c>
      <c r="J2374" s="8">
        <v>8288.2066345468502</v>
      </c>
      <c r="K2374" s="8">
        <v>8080.3237837855622</v>
      </c>
      <c r="L2374" s="8">
        <v>8004.2333793958014</v>
      </c>
      <c r="M2374" s="138" t="str">
        <f t="shared" si="37"/>
        <v>Utilisation du territoire-Surface Agricole utile-Céréales-kha-S3</v>
      </c>
      <c r="N2374">
        <f>MATCH(M2374,'[1]Données Agriculture'!$M:$M,FALSE)</f>
        <v>2850</v>
      </c>
      <c r="O2374" s="140"/>
    </row>
    <row r="2375" spans="1:26" ht="14.25" hidden="1">
      <c r="A2375" s="110" t="s">
        <v>54</v>
      </c>
      <c r="B2375" s="110" t="s">
        <v>77</v>
      </c>
      <c r="C2375" s="147" t="s">
        <v>80</v>
      </c>
      <c r="D2375" s="175" t="s">
        <v>271</v>
      </c>
      <c r="E2375" s="6" t="s">
        <v>515</v>
      </c>
      <c r="F2375" s="8">
        <v>3617.5197999999996</v>
      </c>
      <c r="G2375" s="8">
        <v>3550.5468971937275</v>
      </c>
      <c r="H2375" s="8">
        <v>3367.5735239966193</v>
      </c>
      <c r="I2375" s="8">
        <v>3117.62724799324</v>
      </c>
      <c r="J2375" s="8">
        <v>2867.6809719898592</v>
      </c>
      <c r="K2375" s="8">
        <v>2684.707598792751</v>
      </c>
      <c r="L2375" s="8">
        <v>2617.734695986479</v>
      </c>
      <c r="M2375" s="138" t="str">
        <f t="shared" si="37"/>
        <v>Utilisation du territoire-Surface Agricole utile-Cultures fourragères (hors prairies cultivées de légumineuses)-kha-S3</v>
      </c>
      <c r="N2375">
        <f>MATCH(M2375,'[1]Données Agriculture'!$M:$M,FALSE)</f>
        <v>2855</v>
      </c>
      <c r="O2375" s="140"/>
    </row>
    <row r="2376" spans="1:26" ht="14.25" hidden="1">
      <c r="A2376" s="110" t="s">
        <v>54</v>
      </c>
      <c r="B2376" s="110" t="s">
        <v>77</v>
      </c>
      <c r="C2376" s="147" t="s">
        <v>67</v>
      </c>
      <c r="D2376" s="175" t="s">
        <v>271</v>
      </c>
      <c r="E2376" s="6" t="s">
        <v>515</v>
      </c>
      <c r="F2376" s="8">
        <v>843.61519999999996</v>
      </c>
      <c r="G2376" s="8">
        <v>833.10859722602402</v>
      </c>
      <c r="H2376" s="8">
        <v>804.4040246325776</v>
      </c>
      <c r="I2376" s="8">
        <v>765.19284926515513</v>
      </c>
      <c r="J2376" s="8">
        <v>725.98167389773278</v>
      </c>
      <c r="K2376" s="8">
        <v>697.27710130428625</v>
      </c>
      <c r="L2376" s="8">
        <v>686.77049853031031</v>
      </c>
      <c r="M2376" s="138" t="str">
        <f t="shared" si="37"/>
        <v>Utilisation du territoire-Surface Agricole utile-Cultures industrielles-kha-S3</v>
      </c>
      <c r="N2376">
        <f>MATCH(M2376,'[1]Données Agriculture'!$M:$M,FALSE)</f>
        <v>2860</v>
      </c>
      <c r="O2376" s="140"/>
      <c r="P2376" s="105"/>
      <c r="Q2376" s="105"/>
      <c r="R2376" s="105"/>
      <c r="S2376" s="105"/>
      <c r="T2376" s="105"/>
      <c r="U2376" s="105"/>
      <c r="V2376" s="105"/>
      <c r="W2376" s="105"/>
      <c r="X2376" s="105"/>
      <c r="Y2376" s="105"/>
      <c r="Z2376" s="105"/>
    </row>
    <row r="2377" spans="1:26" ht="14.25" hidden="1">
      <c r="A2377" s="110" t="s">
        <v>54</v>
      </c>
      <c r="B2377" s="110" t="s">
        <v>77</v>
      </c>
      <c r="C2377" s="147" t="s">
        <v>33</v>
      </c>
      <c r="D2377" s="175" t="s">
        <v>271</v>
      </c>
      <c r="E2377" s="6" t="s">
        <v>515</v>
      </c>
      <c r="F2377" s="8">
        <v>318.3734</v>
      </c>
      <c r="G2377" s="8">
        <v>324.95682610284013</v>
      </c>
      <c r="H2377" s="8">
        <v>342.94308070367458</v>
      </c>
      <c r="I2377" s="8">
        <v>367.51276140734916</v>
      </c>
      <c r="J2377" s="8">
        <v>392.08244211102374</v>
      </c>
      <c r="K2377" s="8">
        <v>410.06869671185825</v>
      </c>
      <c r="L2377" s="8">
        <v>416.65212281469837</v>
      </c>
      <c r="M2377" s="138" t="str">
        <f t="shared" si="37"/>
        <v>Utilisation du territoire-Surface Agricole utile-Légumes-kha-S3</v>
      </c>
      <c r="N2377">
        <f>MATCH(M2377,'[1]Données Agriculture'!$M:$M,FALSE)</f>
        <v>2865</v>
      </c>
      <c r="O2377" s="140"/>
    </row>
    <row r="2378" spans="1:26" ht="14.25" hidden="1">
      <c r="A2378" s="110" t="s">
        <v>54</v>
      </c>
      <c r="B2378" s="110" t="s">
        <v>77</v>
      </c>
      <c r="C2378" s="147" t="s">
        <v>78</v>
      </c>
      <c r="D2378" s="175" t="s">
        <v>271</v>
      </c>
      <c r="E2378" s="6" t="s">
        <v>515</v>
      </c>
      <c r="F2378" s="8">
        <v>2116.4041999999999</v>
      </c>
      <c r="G2378" s="8">
        <v>2099.2571876321158</v>
      </c>
      <c r="H2378" s="8">
        <v>2052.4106786450438</v>
      </c>
      <c r="I2378" s="8">
        <v>1988.4171572900875</v>
      </c>
      <c r="J2378" s="8">
        <v>1924.4236359351312</v>
      </c>
      <c r="K2378" s="8">
        <v>1877.5771269480592</v>
      </c>
      <c r="L2378" s="8">
        <v>1860.4301145801749</v>
      </c>
      <c r="M2378" s="138" t="str">
        <f t="shared" si="37"/>
        <v>Utilisation du territoire-Surface Agricole utile-Oléagineux-kha-S3</v>
      </c>
      <c r="N2378">
        <f>MATCH(M2378,'[1]Données Agriculture'!$M:$M,FALSE)</f>
        <v>2870</v>
      </c>
      <c r="O2378" s="140"/>
      <c r="P2378" s="109"/>
    </row>
    <row r="2379" spans="1:26" ht="14.25" hidden="1">
      <c r="A2379" s="110" t="s">
        <v>54</v>
      </c>
      <c r="B2379" s="110" t="s">
        <v>77</v>
      </c>
      <c r="C2379" s="147" t="s">
        <v>83</v>
      </c>
      <c r="D2379" s="175" t="s">
        <v>271</v>
      </c>
      <c r="E2379" s="6" t="s">
        <v>515</v>
      </c>
      <c r="F2379" s="8">
        <v>1612.5568000000001</v>
      </c>
      <c r="G2379" s="8">
        <v>1602.24444573967</v>
      </c>
      <c r="H2379" s="8">
        <v>1574.0705699547991</v>
      </c>
      <c r="I2379" s="8">
        <v>1535.5843399095979</v>
      </c>
      <c r="J2379" s="8">
        <v>1497.098109864397</v>
      </c>
      <c r="K2379" s="8">
        <v>1468.9242340795258</v>
      </c>
      <c r="L2379" s="8">
        <v>1458.6118798191958</v>
      </c>
      <c r="M2379" s="138" t="str">
        <f t="shared" si="37"/>
        <v>Utilisation du territoire-Surface Agricole utile-Prairie peu productive-kha-S3</v>
      </c>
      <c r="N2379">
        <f>MATCH(M2379,'[1]Données Agriculture'!$M:$M,FALSE)</f>
        <v>2875</v>
      </c>
      <c r="O2379" s="140"/>
    </row>
    <row r="2380" spans="1:26" ht="14.25" hidden="1">
      <c r="A2380" s="110" t="s">
        <v>54</v>
      </c>
      <c r="B2380" s="110" t="s">
        <v>77</v>
      </c>
      <c r="C2380" s="147" t="s">
        <v>82</v>
      </c>
      <c r="D2380" s="175" t="s">
        <v>271</v>
      </c>
      <c r="E2380" s="6" t="s">
        <v>515</v>
      </c>
      <c r="F2380" s="8">
        <v>8743.1666000000005</v>
      </c>
      <c r="G2380" s="8">
        <v>8687.253759387946</v>
      </c>
      <c r="H2380" s="8">
        <v>8534.497038040312</v>
      </c>
      <c r="I2380" s="8">
        <v>8325.8274760806216</v>
      </c>
      <c r="J2380" s="8">
        <v>8117.1579141209322</v>
      </c>
      <c r="K2380" s="8">
        <v>7964.4011927732972</v>
      </c>
      <c r="L2380" s="8">
        <v>7908.4883521612428</v>
      </c>
      <c r="M2380" s="138" t="str">
        <f t="shared" si="37"/>
        <v>Utilisation du territoire-Surface Agricole utile-Prairie productive-kha-S3</v>
      </c>
      <c r="N2380">
        <f>MATCH(M2380,'[1]Données Agriculture'!$M:$M,FALSE)</f>
        <v>2880</v>
      </c>
      <c r="O2380" s="140"/>
      <c r="P2380" s="66"/>
    </row>
    <row r="2381" spans="1:26" ht="14.25" hidden="1">
      <c r="A2381" s="110" t="s">
        <v>54</v>
      </c>
      <c r="B2381" s="110" t="s">
        <v>77</v>
      </c>
      <c r="C2381" s="147" t="s">
        <v>81</v>
      </c>
      <c r="D2381" s="175" t="s">
        <v>271</v>
      </c>
      <c r="E2381" s="6" t="s">
        <v>515</v>
      </c>
      <c r="F2381" s="8">
        <v>499.73540000000003</v>
      </c>
      <c r="G2381" s="8">
        <v>557.09977501864932</v>
      </c>
      <c r="H2381" s="8">
        <v>713.8221621140342</v>
      </c>
      <c r="I2381" s="8">
        <v>927.90892422806837</v>
      </c>
      <c r="J2381" s="8">
        <v>1141.9956863421025</v>
      </c>
      <c r="K2381" s="8">
        <v>1298.7180734374876</v>
      </c>
      <c r="L2381" s="8">
        <v>1356.0824484561369</v>
      </c>
      <c r="M2381" s="138" t="str">
        <f t="shared" si="37"/>
        <v>Utilisation du territoire-Surface Agricole utile-Prairies cultivées de légumineuses-kha-S3</v>
      </c>
      <c r="N2381">
        <f>MATCH(M2381,'[1]Données Agriculture'!$M:$M,FALSE)</f>
        <v>2885</v>
      </c>
      <c r="O2381" s="140"/>
    </row>
    <row r="2382" spans="1:26" ht="14.25" hidden="1">
      <c r="A2382" s="110" t="s">
        <v>54</v>
      </c>
      <c r="B2382" s="110" t="s">
        <v>77</v>
      </c>
      <c r="C2382" s="147" t="s">
        <v>79</v>
      </c>
      <c r="D2382" s="175" t="s">
        <v>271</v>
      </c>
      <c r="E2382" s="6" t="s">
        <v>515</v>
      </c>
      <c r="F2382" s="8">
        <v>239.23339999999999</v>
      </c>
      <c r="G2382" s="8">
        <v>237.29514167079662</v>
      </c>
      <c r="H2382" s="8">
        <v>231.99972143721942</v>
      </c>
      <c r="I2382" s="8">
        <v>224.76604287443885</v>
      </c>
      <c r="J2382" s="8">
        <v>217.53236431165826</v>
      </c>
      <c r="K2382" s="8">
        <v>212.23694407808108</v>
      </c>
      <c r="L2382" s="8">
        <v>210.29868574887769</v>
      </c>
      <c r="M2382" s="138" t="str">
        <f t="shared" si="37"/>
        <v>Utilisation du territoire-Surface Agricole utile-Protéagineux-kha-S3</v>
      </c>
      <c r="N2382">
        <f>MATCH(M2382,'[1]Données Agriculture'!$M:$M,FALSE)</f>
        <v>2890</v>
      </c>
      <c r="O2382" s="140"/>
    </row>
    <row r="2383" spans="1:26" ht="14.25" hidden="1">
      <c r="A2383" s="110" t="s">
        <v>54</v>
      </c>
      <c r="B2383" s="110" t="s">
        <v>77</v>
      </c>
      <c r="C2383" s="147" t="s">
        <v>62</v>
      </c>
      <c r="D2383" s="175" t="s">
        <v>271</v>
      </c>
      <c r="E2383" s="6" t="s">
        <v>515</v>
      </c>
      <c r="F2383" s="8">
        <v>795.54579999999999</v>
      </c>
      <c r="G2383" s="8">
        <v>782.45449654216952</v>
      </c>
      <c r="H2383" s="8">
        <v>746.68839035807457</v>
      </c>
      <c r="I2383" s="8">
        <v>697.83098071614916</v>
      </c>
      <c r="J2383" s="8">
        <v>648.97357107422363</v>
      </c>
      <c r="K2383" s="8">
        <v>613.20746489012868</v>
      </c>
      <c r="L2383" s="8">
        <v>600.11616143229821</v>
      </c>
      <c r="M2383" s="138" t="str">
        <f t="shared" si="37"/>
        <v>Utilisation du territoire-Surface Agricole utile-Vignes-kha-S3</v>
      </c>
      <c r="N2383">
        <f>MATCH(M2383,'[1]Données Agriculture'!$M:$M,FALSE)</f>
        <v>2895</v>
      </c>
      <c r="O2383" s="140"/>
      <c r="P2383" s="109"/>
      <c r="Q2383" s="109"/>
      <c r="R2383" s="109"/>
      <c r="S2383" s="109"/>
      <c r="T2383" s="109"/>
      <c r="U2383" s="109"/>
      <c r="V2383" s="109"/>
      <c r="W2383" s="109"/>
      <c r="X2383" s="109"/>
      <c r="Y2383" s="109"/>
      <c r="Z2383" s="109"/>
    </row>
    <row r="2384" spans="1:26" ht="14.25" hidden="1">
      <c r="A2384" s="110" t="s">
        <v>54</v>
      </c>
      <c r="B2384" s="110" t="s">
        <v>55</v>
      </c>
      <c r="C2384" s="147" t="s">
        <v>60</v>
      </c>
      <c r="D2384" s="175" t="s">
        <v>271</v>
      </c>
      <c r="E2384" s="6" t="s">
        <v>515</v>
      </c>
      <c r="F2384" s="8">
        <v>42.258400000000002</v>
      </c>
      <c r="G2384" s="8">
        <v>118.63731065527733</v>
      </c>
      <c r="H2384" s="8">
        <v>327.30837519225895</v>
      </c>
      <c r="I2384" s="8">
        <v>612.35835038451785</v>
      </c>
      <c r="J2384" s="8">
        <v>897.40832557677697</v>
      </c>
      <c r="K2384" s="8">
        <v>1106.0793901137588</v>
      </c>
      <c r="L2384" s="8">
        <v>1182.458300769036</v>
      </c>
      <c r="M2384" s="138" t="str">
        <f t="shared" si="37"/>
        <v>Utilisation du territoire-Usage des terres-Autres cultures pérennes-kha-S3</v>
      </c>
      <c r="N2384">
        <f>MATCH(M2384,'[1]Données Agriculture'!$M:$M,FALSE)</f>
        <v>2900</v>
      </c>
      <c r="O2384" s="140"/>
    </row>
    <row r="2385" spans="1:26" ht="14.25" hidden="1">
      <c r="A2385" s="110" t="s">
        <v>54</v>
      </c>
      <c r="B2385" s="110" t="s">
        <v>55</v>
      </c>
      <c r="C2385" s="147" t="s">
        <v>58</v>
      </c>
      <c r="D2385" s="175" t="s">
        <v>271</v>
      </c>
      <c r="E2385" s="6" t="s">
        <v>515</v>
      </c>
      <c r="F2385" s="8">
        <v>2177.3084000000008</v>
      </c>
      <c r="G2385" s="8">
        <v>2188.9765605490707</v>
      </c>
      <c r="H2385" s="8">
        <v>2220.8545680000007</v>
      </c>
      <c r="I2385" s="8">
        <v>2264.400736000001</v>
      </c>
      <c r="J2385" s="8">
        <v>2307.9469040000008</v>
      </c>
      <c r="K2385" s="8">
        <v>2339.8249114509313</v>
      </c>
      <c r="L2385" s="8">
        <v>2351.4930720000011</v>
      </c>
      <c r="M2385" s="138" t="str">
        <f t="shared" si="37"/>
        <v>Utilisation du territoire-Usage des terres-Autres espaces naturels, landes-kha-S3</v>
      </c>
      <c r="N2385">
        <f>MATCH(M2385,'[1]Données Agriculture'!$M:$M,FALSE)</f>
        <v>2905</v>
      </c>
      <c r="O2385" s="140"/>
      <c r="P2385" s="66"/>
      <c r="Q2385" s="66"/>
      <c r="R2385" s="66"/>
      <c r="S2385" s="66"/>
      <c r="T2385" s="66"/>
      <c r="U2385" s="66"/>
      <c r="V2385" s="66"/>
      <c r="W2385" s="66"/>
      <c r="X2385" s="66"/>
      <c r="Y2385" s="66"/>
      <c r="Z2385" s="66"/>
    </row>
    <row r="2386" spans="1:26" ht="14.25" hidden="1">
      <c r="A2386" s="110" t="s">
        <v>54</v>
      </c>
      <c r="B2386" s="110" t="s">
        <v>55</v>
      </c>
      <c r="C2386" s="147" t="s">
        <v>65</v>
      </c>
      <c r="D2386" s="175" t="s">
        <v>271</v>
      </c>
      <c r="E2386" s="6" t="s">
        <v>515</v>
      </c>
      <c r="F2386" s="8">
        <v>11495.763999999997</v>
      </c>
      <c r="G2386" s="8">
        <v>11400.588324913149</v>
      </c>
      <c r="H2386" s="8">
        <v>11140.563544931212</v>
      </c>
      <c r="I2386" s="8">
        <v>10785.363089862427</v>
      </c>
      <c r="J2386" s="8">
        <v>10430.16263479364</v>
      </c>
      <c r="K2386" s="8">
        <v>10170.137854811703</v>
      </c>
      <c r="L2386" s="8">
        <v>10074.962179724855</v>
      </c>
      <c r="M2386" s="138" t="str">
        <f t="shared" si="37"/>
        <v>Utilisation du territoire-Usage des terres-Céréales oléoprotéagineux-kha-S3</v>
      </c>
      <c r="N2386">
        <f>MATCH(M2386,'[1]Données Agriculture'!$M:$M,FALSE)</f>
        <v>2910</v>
      </c>
      <c r="O2386" s="140"/>
    </row>
    <row r="2387" spans="1:26" ht="14.25" hidden="1">
      <c r="A2387" s="110" t="s">
        <v>54</v>
      </c>
      <c r="B2387" s="110" t="s">
        <v>55</v>
      </c>
      <c r="C2387" s="147" t="s">
        <v>64</v>
      </c>
      <c r="D2387" s="175" t="s">
        <v>271</v>
      </c>
      <c r="E2387" s="6" t="s">
        <v>515</v>
      </c>
      <c r="F2387" s="8">
        <v>4096.5271999999995</v>
      </c>
      <c r="G2387" s="8">
        <v>4087.8233678106567</v>
      </c>
      <c r="H2387" s="8">
        <v>4064.0440560488196</v>
      </c>
      <c r="I2387" s="8">
        <v>4031.5609120976392</v>
      </c>
      <c r="J2387" s="8">
        <v>3999.0777681464592</v>
      </c>
      <c r="K2387" s="8">
        <v>3975.2984563846212</v>
      </c>
      <c r="L2387" s="8">
        <v>3966.5946241952788</v>
      </c>
      <c r="M2387" s="138" t="str">
        <f t="shared" si="37"/>
        <v>Utilisation du territoire-Usage des terres-Cultures fourragères-kha-S3</v>
      </c>
      <c r="N2387">
        <f>MATCH(M2387,'[1]Données Agriculture'!$M:$M,FALSE)</f>
        <v>2915</v>
      </c>
      <c r="O2387" s="140"/>
    </row>
    <row r="2388" spans="1:26" ht="14.25" hidden="1">
      <c r="A2388" s="110" t="s">
        <v>54</v>
      </c>
      <c r="B2388" s="110" t="s">
        <v>55</v>
      </c>
      <c r="C2388" s="147" t="s">
        <v>61</v>
      </c>
      <c r="D2388" s="175" t="s">
        <v>271</v>
      </c>
      <c r="E2388" s="6" t="s">
        <v>515</v>
      </c>
      <c r="F2388" s="8">
        <v>177.59899999999999</v>
      </c>
      <c r="G2388" s="8">
        <v>183.99603645981384</v>
      </c>
      <c r="H2388" s="8">
        <v>201.47306508589585</v>
      </c>
      <c r="I2388" s="8">
        <v>225.34713017179172</v>
      </c>
      <c r="J2388" s="8">
        <v>249.22119525768761</v>
      </c>
      <c r="K2388" s="8">
        <v>266.69822388376963</v>
      </c>
      <c r="L2388" s="8">
        <v>273.0952603435835</v>
      </c>
      <c r="M2388" s="138" t="str">
        <f t="shared" si="37"/>
        <v>Utilisation du territoire-Usage des terres-Cultures fruitières-kha-S3</v>
      </c>
      <c r="N2388">
        <f>MATCH(M2388,'[1]Données Agriculture'!$M:$M,FALSE)</f>
        <v>2920</v>
      </c>
      <c r="O2388" s="140"/>
    </row>
    <row r="2389" spans="1:26" ht="14.25" hidden="1">
      <c r="A2389" s="110" t="s">
        <v>54</v>
      </c>
      <c r="B2389" s="110" t="s">
        <v>55</v>
      </c>
      <c r="C2389" s="147" t="s">
        <v>67</v>
      </c>
      <c r="D2389" s="175" t="s">
        <v>271</v>
      </c>
      <c r="E2389" s="6" t="s">
        <v>515</v>
      </c>
      <c r="F2389" s="8">
        <v>843.61519999999996</v>
      </c>
      <c r="G2389" s="8">
        <v>833.10859722602402</v>
      </c>
      <c r="H2389" s="8">
        <v>804.4040246325776</v>
      </c>
      <c r="I2389" s="8">
        <v>765.19284926515513</v>
      </c>
      <c r="J2389" s="8">
        <v>725.98167389773278</v>
      </c>
      <c r="K2389" s="8">
        <v>697.27710130428625</v>
      </c>
      <c r="L2389" s="8">
        <v>686.77049853031031</v>
      </c>
      <c r="M2389" s="138" t="str">
        <f t="shared" si="37"/>
        <v>Utilisation du territoire-Usage des terres-Cultures industrielles-kha-S3</v>
      </c>
      <c r="N2389">
        <f>MATCH(M2389,'[1]Données Agriculture'!$M:$M,FALSE)</f>
        <v>2925</v>
      </c>
      <c r="O2389" s="140"/>
    </row>
    <row r="2390" spans="1:26" ht="14.25" hidden="1">
      <c r="A2390" s="110" t="s">
        <v>54</v>
      </c>
      <c r="B2390" s="110" t="s">
        <v>55</v>
      </c>
      <c r="C2390" s="147" t="s">
        <v>66</v>
      </c>
      <c r="D2390" s="175" t="s">
        <v>271</v>
      </c>
      <c r="E2390" s="6" t="s">
        <v>515</v>
      </c>
      <c r="F2390" s="8">
        <v>431.86760000000004</v>
      </c>
      <c r="G2390" s="8">
        <v>437.7252269267164</v>
      </c>
      <c r="H2390" s="8">
        <v>453.72856130228911</v>
      </c>
      <c r="I2390" s="8">
        <v>475.58952260457824</v>
      </c>
      <c r="J2390" s="8">
        <v>497.45048390686736</v>
      </c>
      <c r="K2390" s="8">
        <v>513.45381828244012</v>
      </c>
      <c r="L2390" s="8">
        <v>519.31144520915655</v>
      </c>
      <c r="M2390" s="138" t="str">
        <f t="shared" si="37"/>
        <v>Utilisation du territoire-Usage des terres-Cultures maraichères et jardins-kha-S3</v>
      </c>
      <c r="N2390">
        <f>MATCH(M2390,'[1]Données Agriculture'!$M:$M,FALSE)</f>
        <v>2930</v>
      </c>
      <c r="O2390" s="140"/>
    </row>
    <row r="2391" spans="1:26" ht="14.25" hidden="1">
      <c r="A2391" s="110" t="s">
        <v>54</v>
      </c>
      <c r="B2391" s="110" t="s">
        <v>55</v>
      </c>
      <c r="C2391" s="147" t="s">
        <v>56</v>
      </c>
      <c r="D2391" s="175" t="s">
        <v>271</v>
      </c>
      <c r="E2391" s="6" t="s">
        <v>515</v>
      </c>
      <c r="F2391" s="8">
        <v>1545.8756799999999</v>
      </c>
      <c r="G2391" s="8">
        <v>1548.8787470153979</v>
      </c>
      <c r="H2391" s="8">
        <v>1557.0832786799999</v>
      </c>
      <c r="I2391" s="8">
        <v>1568.2908773599997</v>
      </c>
      <c r="J2391" s="8">
        <v>1579.4984760399998</v>
      </c>
      <c r="K2391" s="8">
        <v>1587.7030077046018</v>
      </c>
      <c r="L2391" s="8">
        <v>1590.7060747199998</v>
      </c>
      <c r="M2391" s="138" t="str">
        <f t="shared" si="37"/>
        <v>Utilisation du territoire-Usage des terres-Eaux, roches, autres [écarts]-kha-S3</v>
      </c>
      <c r="N2391">
        <f>MATCH(M2391,'[1]Données Agriculture'!$M:$M,FALSE)</f>
        <v>2935</v>
      </c>
      <c r="O2391" s="140"/>
    </row>
    <row r="2392" spans="1:26" ht="14.25" hidden="1">
      <c r="A2392" s="110" t="s">
        <v>54</v>
      </c>
      <c r="B2392" s="110" t="s">
        <v>55</v>
      </c>
      <c r="C2392" s="147" t="s">
        <v>69</v>
      </c>
      <c r="D2392" s="175" t="s">
        <v>271</v>
      </c>
      <c r="E2392" s="6" t="s">
        <v>515</v>
      </c>
      <c r="F2392" s="8">
        <v>-91.470739999997022</v>
      </c>
      <c r="G2392" s="8">
        <v>-91.657480593900061</v>
      </c>
      <c r="H2392" s="8">
        <v>-92.167665384278735</v>
      </c>
      <c r="I2392" s="8">
        <v>-92.864590768560447</v>
      </c>
      <c r="J2392" s="8">
        <v>-93.561516152842159</v>
      </c>
      <c r="K2392" s="8">
        <v>-94.071700943220833</v>
      </c>
      <c r="L2392" s="8">
        <v>-94.258441537123872</v>
      </c>
      <c r="M2392" s="138" t="str">
        <f t="shared" si="37"/>
        <v>Utilisation du territoire-Usage des terres-Ecart-kha-S3</v>
      </c>
      <c r="N2392">
        <f>MATCH(M2392,'[1]Données Agriculture'!$M:$M,FALSE)</f>
        <v>2940</v>
      </c>
      <c r="O2392" s="140"/>
    </row>
    <row r="2393" spans="1:26" ht="14.25" hidden="1">
      <c r="A2393" s="110" t="s">
        <v>54</v>
      </c>
      <c r="B2393" s="110" t="s">
        <v>55</v>
      </c>
      <c r="C2393" s="147" t="s">
        <v>75</v>
      </c>
      <c r="D2393" s="175" t="s">
        <v>271</v>
      </c>
      <c r="E2393" s="6" t="s">
        <v>515</v>
      </c>
      <c r="F2393" s="8">
        <v>31980.165100000002</v>
      </c>
      <c r="G2393" s="8">
        <v>31971.009248205406</v>
      </c>
      <c r="H2393" s="8">
        <v>31945.994995915986</v>
      </c>
      <c r="I2393" s="8">
        <v>31911.824891831988</v>
      </c>
      <c r="J2393" s="8">
        <v>31877.654787747982</v>
      </c>
      <c r="K2393" s="8">
        <v>31852.640535458573</v>
      </c>
      <c r="L2393" s="8">
        <v>31843.484683663977</v>
      </c>
      <c r="M2393" s="138" t="str">
        <f t="shared" si="37"/>
        <v>Utilisation du territoire-Usage des terres-Ensemble surfaces peu anthropisées (forêts, prairies peu productives, landes, autres, IAE)-kha-S3</v>
      </c>
      <c r="N2393">
        <f>MATCH(M2393,'[1]Données Agriculture'!$M:$M,FALSE)</f>
        <v>2945</v>
      </c>
      <c r="O2393" s="140"/>
    </row>
    <row r="2394" spans="1:26" ht="14.25" hidden="1">
      <c r="A2394" s="110" t="s">
        <v>54</v>
      </c>
      <c r="B2394" s="110" t="s">
        <v>55</v>
      </c>
      <c r="C2394" s="147" t="s">
        <v>68</v>
      </c>
      <c r="D2394" s="175" t="s">
        <v>271</v>
      </c>
      <c r="E2394" s="6" t="s">
        <v>515</v>
      </c>
      <c r="F2394" s="8">
        <v>5136.8654399999996</v>
      </c>
      <c r="G2394" s="8">
        <v>5185.0518718546891</v>
      </c>
      <c r="H2394" s="8">
        <v>5316.6996519171571</v>
      </c>
      <c r="I2394" s="8">
        <v>5496.5338638343137</v>
      </c>
      <c r="J2394" s="8">
        <v>5676.3680757514712</v>
      </c>
      <c r="K2394" s="8">
        <v>5808.0158558139392</v>
      </c>
      <c r="L2394" s="8">
        <v>5856.2022876686287</v>
      </c>
      <c r="M2394" s="138" t="str">
        <f t="shared" si="37"/>
        <v>Utilisation du territoire-Usage des terres-Espaces artificialisés-kha-S3</v>
      </c>
      <c r="N2394">
        <f>MATCH(M2394,'[1]Données Agriculture'!$M:$M,FALSE)</f>
        <v>2950</v>
      </c>
      <c r="O2394" s="140"/>
    </row>
    <row r="2395" spans="1:26" ht="14.25" hidden="1">
      <c r="A2395" s="110" t="s">
        <v>54</v>
      </c>
      <c r="B2395" s="110" t="s">
        <v>55</v>
      </c>
      <c r="C2395" s="147" t="s">
        <v>57</v>
      </c>
      <c r="D2395" s="175" t="s">
        <v>271</v>
      </c>
      <c r="E2395" s="6" t="s">
        <v>515</v>
      </c>
      <c r="F2395" s="8">
        <v>17489.472419999998</v>
      </c>
      <c r="G2395" s="8">
        <v>17534.503915535381</v>
      </c>
      <c r="H2395" s="8">
        <v>17657.532249278855</v>
      </c>
      <c r="I2395" s="8">
        <v>17825.592078557715</v>
      </c>
      <c r="J2395" s="8">
        <v>17993.651907836571</v>
      </c>
      <c r="K2395" s="8">
        <v>18116.680241580048</v>
      </c>
      <c r="L2395" s="8">
        <v>18161.711737115431</v>
      </c>
      <c r="M2395" s="138" t="str">
        <f t="shared" si="37"/>
        <v>Utilisation du territoire-Usage des terres-Forêts et peupleraies-kha-S3</v>
      </c>
      <c r="N2395">
        <f>MATCH(M2395,'[1]Données Agriculture'!$M:$M,FALSE)</f>
        <v>2955</v>
      </c>
      <c r="O2395" s="140"/>
    </row>
    <row r="2396" spans="1:26" ht="14.25" hidden="1">
      <c r="A2396" s="110" t="s">
        <v>54</v>
      </c>
      <c r="B2396" s="110" t="s">
        <v>55</v>
      </c>
      <c r="C2396" s="147" t="s">
        <v>59</v>
      </c>
      <c r="D2396" s="175" t="s">
        <v>271</v>
      </c>
      <c r="E2396" s="6" t="s">
        <v>515</v>
      </c>
      <c r="F2396" s="8">
        <v>411.78520000000003</v>
      </c>
      <c r="G2396" s="8">
        <v>409.15181997793763</v>
      </c>
      <c r="H2396" s="8">
        <v>401.95729196202637</v>
      </c>
      <c r="I2396" s="8">
        <v>392.12938392405266</v>
      </c>
      <c r="J2396" s="8">
        <v>382.301475886079</v>
      </c>
      <c r="K2396" s="8">
        <v>375.10694787016769</v>
      </c>
      <c r="L2396" s="8">
        <v>372.47356784810529</v>
      </c>
      <c r="M2396" s="138" t="str">
        <f t="shared" si="37"/>
        <v>Utilisation du territoire-Usage des terres-Jachères-kha-S3</v>
      </c>
      <c r="N2396">
        <f>MATCH(M2396,'[1]Données Agriculture'!$M:$M,FALSE)</f>
        <v>2960</v>
      </c>
      <c r="O2396" s="140"/>
    </row>
    <row r="2397" spans="1:26" ht="14.25" hidden="1">
      <c r="A2397" s="110" t="s">
        <v>54</v>
      </c>
      <c r="B2397" s="110" t="s">
        <v>55</v>
      </c>
      <c r="C2397" s="147" t="s">
        <v>63</v>
      </c>
      <c r="D2397" s="175" t="s">
        <v>271</v>
      </c>
      <c r="E2397" s="6" t="s">
        <v>515</v>
      </c>
      <c r="F2397" s="8">
        <v>10355.723400000001</v>
      </c>
      <c r="G2397" s="8">
        <v>10289.498205127617</v>
      </c>
      <c r="H2397" s="8">
        <v>10108.56760799511</v>
      </c>
      <c r="I2397" s="8">
        <v>9861.4118159902209</v>
      </c>
      <c r="J2397" s="8">
        <v>9614.2560239853301</v>
      </c>
      <c r="K2397" s="8">
        <v>9433.3254268528235</v>
      </c>
      <c r="L2397" s="8">
        <v>9367.1002319804393</v>
      </c>
      <c r="M2397" s="138" t="str">
        <f t="shared" si="37"/>
        <v>Utilisation du territoire-Usage des terres-Prairies naturelles-kha-S3</v>
      </c>
      <c r="N2397">
        <f>MATCH(M2397,'[1]Données Agriculture'!$M:$M,FALSE)</f>
        <v>2965</v>
      </c>
      <c r="O2397" s="139"/>
    </row>
    <row r="2398" spans="1:26" ht="14.25" hidden="1">
      <c r="A2398" s="110" t="s">
        <v>54</v>
      </c>
      <c r="B2398" s="110" t="s">
        <v>55</v>
      </c>
      <c r="C2398" s="147" t="s">
        <v>71</v>
      </c>
      <c r="D2398" s="175" t="s">
        <v>271</v>
      </c>
      <c r="E2398" s="6" t="s">
        <v>515</v>
      </c>
      <c r="F2398" s="8">
        <v>54908.737000000001</v>
      </c>
      <c r="G2398" s="8">
        <v>54908.737000000001</v>
      </c>
      <c r="H2398" s="8">
        <v>54908.737000000001</v>
      </c>
      <c r="I2398" s="8">
        <v>54908.737000000001</v>
      </c>
      <c r="J2398" s="8">
        <v>54908.737000000001</v>
      </c>
      <c r="K2398" s="8">
        <v>54908.737000000001</v>
      </c>
      <c r="L2398" s="8">
        <v>54908.737000000001</v>
      </c>
      <c r="M2398" s="138" t="str">
        <f t="shared" si="37"/>
        <v>Utilisation du territoire-Usage des terres-Surface totale du territoire-kha-S3</v>
      </c>
      <c r="N2398">
        <f>MATCH(M2398,'[1]Données Agriculture'!$M:$M,FALSE)</f>
        <v>2970</v>
      </c>
      <c r="O2398" s="139"/>
      <c r="P2398" s="66"/>
    </row>
    <row r="2399" spans="1:26" ht="14.25" hidden="1">
      <c r="A2399" s="110" t="s">
        <v>54</v>
      </c>
      <c r="B2399" s="110" t="s">
        <v>55</v>
      </c>
      <c r="C2399" s="147" t="s">
        <v>74</v>
      </c>
      <c r="D2399" s="175" t="s">
        <v>271</v>
      </c>
      <c r="E2399" s="6" t="s">
        <v>515</v>
      </c>
      <c r="F2399" s="8">
        <v>17175.053199999995</v>
      </c>
      <c r="G2399" s="8">
        <v>17064.559656193269</v>
      </c>
      <c r="H2399" s="8">
        <v>16762.685680604951</v>
      </c>
      <c r="I2399" s="8">
        <v>16350.318161209907</v>
      </c>
      <c r="J2399" s="8">
        <v>15937.950641814861</v>
      </c>
      <c r="K2399" s="8">
        <v>15636.076666226545</v>
      </c>
      <c r="L2399" s="8">
        <v>15525.583122419817</v>
      </c>
      <c r="M2399" s="138" t="str">
        <f t="shared" si="37"/>
        <v>Utilisation du territoire-Usage des terres-Terres arables -kha-S3</v>
      </c>
      <c r="N2399">
        <f>MATCH(M2399,'[1]Données Agriculture'!$M:$M,FALSE)</f>
        <v>2975</v>
      </c>
      <c r="O2399" s="139"/>
    </row>
    <row r="2400" spans="1:26" ht="14.25" hidden="1">
      <c r="A2400" s="110" t="s">
        <v>54</v>
      </c>
      <c r="B2400" s="110" t="s">
        <v>55</v>
      </c>
      <c r="C2400" s="147" t="s">
        <v>73</v>
      </c>
      <c r="D2400" s="175" t="s">
        <v>271</v>
      </c>
      <c r="E2400" s="6" t="s">
        <v>515</v>
      </c>
      <c r="F2400" s="8">
        <v>28650.685799999999</v>
      </c>
      <c r="G2400" s="8">
        <v>28542.983385639363</v>
      </c>
      <c r="H2400" s="8">
        <v>28248.734917508267</v>
      </c>
      <c r="I2400" s="8">
        <v>27846.784035016532</v>
      </c>
      <c r="J2400" s="8">
        <v>27444.8331525248</v>
      </c>
      <c r="K2400" s="8">
        <v>27150.5846843937</v>
      </c>
      <c r="L2400" s="8">
        <v>27042.882270033064</v>
      </c>
      <c r="M2400" s="138" t="str">
        <f t="shared" si="37"/>
        <v>Utilisation du territoire-Usage des terres-Total Surface Agricole Utile-kha-S3</v>
      </c>
      <c r="N2400">
        <f>MATCH(M2400,'[1]Données Agriculture'!$M:$M,FALSE)</f>
        <v>2980</v>
      </c>
      <c r="O2400" s="139"/>
    </row>
    <row r="2401" spans="1:26" ht="14.25" hidden="1">
      <c r="A2401" s="110" t="s">
        <v>54</v>
      </c>
      <c r="B2401" s="110" t="s">
        <v>55</v>
      </c>
      <c r="C2401" s="147" t="s">
        <v>62</v>
      </c>
      <c r="D2401" s="175" t="s">
        <v>271</v>
      </c>
      <c r="E2401" s="6" t="s">
        <v>515</v>
      </c>
      <c r="F2401" s="8">
        <v>795.54579999999999</v>
      </c>
      <c r="G2401" s="8">
        <v>782.45449654216952</v>
      </c>
      <c r="H2401" s="8">
        <v>746.68839035807457</v>
      </c>
      <c r="I2401" s="8">
        <v>697.83098071614916</v>
      </c>
      <c r="J2401" s="8">
        <v>648.97357107422363</v>
      </c>
      <c r="K2401" s="8">
        <v>613.20746489012868</v>
      </c>
      <c r="L2401" s="8">
        <v>600.11616143229821</v>
      </c>
      <c r="M2401" s="138" t="str">
        <f t="shared" si="37"/>
        <v>Utilisation du territoire-Usage des terres-Vignes-kha-S3</v>
      </c>
      <c r="N2401">
        <f>MATCH(M2401,'[1]Données Agriculture'!$M:$M,FALSE)</f>
        <v>2985</v>
      </c>
      <c r="O2401" s="139"/>
      <c r="P2401" s="66"/>
      <c r="Q2401" s="66"/>
      <c r="R2401" s="66"/>
      <c r="S2401" s="66"/>
      <c r="T2401" s="66"/>
      <c r="U2401" s="66"/>
      <c r="V2401" s="66"/>
      <c r="W2401" s="66"/>
      <c r="X2401" s="66"/>
      <c r="Y2401" s="66"/>
      <c r="Z2401" s="66"/>
    </row>
    <row r="2402" spans="1:26" ht="14.25" hidden="1">
      <c r="A2402" s="110" t="s">
        <v>3</v>
      </c>
      <c r="B2402" s="110" t="s">
        <v>52</v>
      </c>
      <c r="C2402" s="147" t="s">
        <v>36</v>
      </c>
      <c r="D2402" s="174" t="s">
        <v>180</v>
      </c>
      <c r="E2402" s="6" t="s">
        <v>516</v>
      </c>
      <c r="F2402" s="8">
        <v>6204.4449662128591</v>
      </c>
      <c r="G2402" s="8">
        <v>6215.885106965532</v>
      </c>
      <c r="H2402" s="8">
        <v>6148.4011053273016</v>
      </c>
      <c r="I2402" s="8">
        <v>6023.6727871190196</v>
      </c>
      <c r="J2402" s="8">
        <v>5882.8967124185483</v>
      </c>
      <c r="K2402" s="8">
        <v>5768.7820251577768</v>
      </c>
      <c r="L2402" s="8">
        <v>5713.2256864845567</v>
      </c>
      <c r="M2402" s="138" t="str">
        <f t="shared" si="37"/>
        <v>Alimentation Humaine-Approvisionnement-Boissons alcooliques-kt-S4</v>
      </c>
      <c r="N2402">
        <f>MATCH(M2402,'[1]Données Agriculture'!$M:$M,FALSE)</f>
        <v>6</v>
      </c>
      <c r="O2402" s="139"/>
    </row>
    <row r="2403" spans="1:26" ht="14.25" hidden="1">
      <c r="A2403" s="110" t="s">
        <v>3</v>
      </c>
      <c r="B2403" s="110" t="s">
        <v>52</v>
      </c>
      <c r="C2403" s="147" t="s">
        <v>35</v>
      </c>
      <c r="D2403" s="174" t="s">
        <v>180</v>
      </c>
      <c r="E2403" s="6" t="s">
        <v>516</v>
      </c>
      <c r="F2403" s="8">
        <v>657.84813819377166</v>
      </c>
      <c r="G2403" s="8">
        <v>633.85139581619705</v>
      </c>
      <c r="H2403" s="8">
        <v>558.08528382042641</v>
      </c>
      <c r="I2403" s="8">
        <v>452.77782213927469</v>
      </c>
      <c r="J2403" s="8">
        <v>348.31743749160211</v>
      </c>
      <c r="K2403" s="8">
        <v>272.83037171938577</v>
      </c>
      <c r="L2403" s="8">
        <v>245.0012242834222</v>
      </c>
      <c r="M2403" s="138" t="str">
        <f t="shared" si="37"/>
        <v>Alimentation Humaine-Approvisionnement-Café thé cacao-kt-S4</v>
      </c>
      <c r="N2403">
        <f>MATCH(M2403,'[1]Données Agriculture'!$M:$M,FALSE)</f>
        <v>11</v>
      </c>
      <c r="O2403" s="139"/>
      <c r="P2403" s="109"/>
      <c r="Q2403" s="109"/>
      <c r="R2403" s="109"/>
      <c r="S2403" s="109"/>
      <c r="T2403" s="109"/>
      <c r="U2403" s="109"/>
      <c r="V2403" s="109"/>
      <c r="W2403" s="109"/>
      <c r="X2403" s="109"/>
      <c r="Y2403" s="109"/>
      <c r="Z2403" s="109"/>
    </row>
    <row r="2404" spans="1:26" ht="14.25" hidden="1">
      <c r="A2404" s="110" t="s">
        <v>3</v>
      </c>
      <c r="B2404" s="110" t="s">
        <v>52</v>
      </c>
      <c r="C2404" s="147" t="s">
        <v>25</v>
      </c>
      <c r="D2404" s="174" t="s">
        <v>180</v>
      </c>
      <c r="E2404" s="6" t="s">
        <v>516</v>
      </c>
      <c r="F2404" s="8">
        <v>8121.3815968027566</v>
      </c>
      <c r="G2404" s="8">
        <v>8098.3766040414293</v>
      </c>
      <c r="H2404" s="8">
        <v>7906.8645938913587</v>
      </c>
      <c r="I2404" s="8">
        <v>7605.5807213212738</v>
      </c>
      <c r="J2404" s="8">
        <v>7287.6581063579324</v>
      </c>
      <c r="K2404" s="8">
        <v>7044.0273838492067</v>
      </c>
      <c r="L2404" s="8">
        <v>6938.7694274477089</v>
      </c>
      <c r="M2404" s="138" t="str">
        <f t="shared" si="37"/>
        <v>Alimentation Humaine-Approvisionnement-Céréales-kt-S4</v>
      </c>
      <c r="N2404">
        <f>MATCH(M2404,'[1]Données Agriculture'!$M:$M,FALSE)</f>
        <v>16</v>
      </c>
      <c r="O2404" s="139"/>
    </row>
    <row r="2405" spans="1:26" ht="14.25" hidden="1">
      <c r="A2405" s="110" t="s">
        <v>3</v>
      </c>
      <c r="B2405" s="110" t="s">
        <v>52</v>
      </c>
      <c r="C2405" s="147" t="s">
        <v>40</v>
      </c>
      <c r="D2405" s="174" t="s">
        <v>180</v>
      </c>
      <c r="E2405" s="6" t="s">
        <v>516</v>
      </c>
      <c r="F2405" s="8">
        <v>624.82049084451307</v>
      </c>
      <c r="G2405" s="8">
        <v>646.24856651678942</v>
      </c>
      <c r="H2405" s="8">
        <v>694.93404324535379</v>
      </c>
      <c r="I2405" s="8">
        <v>757.55966547603305</v>
      </c>
      <c r="J2405" s="8">
        <v>817.35779344485991</v>
      </c>
      <c r="K2405" s="8">
        <v>858.81500766752151</v>
      </c>
      <c r="L2405" s="8">
        <v>871.68327258880822</v>
      </c>
      <c r="M2405" s="138" t="str">
        <f t="shared" si="37"/>
        <v>Alimentation Humaine-Approvisionnement-Coquillages et crustacés-kt-S4</v>
      </c>
      <c r="N2405">
        <f>MATCH(M2405,'[1]Données Agriculture'!$M:$M,FALSE)</f>
        <v>21</v>
      </c>
      <c r="O2405" s="139"/>
      <c r="P2405" s="105"/>
    </row>
    <row r="2406" spans="1:26" ht="14.25" hidden="1">
      <c r="A2406" s="110" t="s">
        <v>3</v>
      </c>
      <c r="B2406" s="110" t="s">
        <v>52</v>
      </c>
      <c r="C2406" s="147" t="s">
        <v>34</v>
      </c>
      <c r="D2406" s="174" t="s">
        <v>180</v>
      </c>
      <c r="E2406" s="6" t="s">
        <v>516</v>
      </c>
      <c r="F2406" s="8">
        <v>6659.2392444237666</v>
      </c>
      <c r="G2406" s="8">
        <v>6620.9051897699919</v>
      </c>
      <c r="H2406" s="8">
        <v>6411.1035004149144</v>
      </c>
      <c r="I2406" s="8">
        <v>6093.7825368766325</v>
      </c>
      <c r="J2406" s="8">
        <v>5765.4137531016167</v>
      </c>
      <c r="K2406" s="8">
        <v>5518.1585576819889</v>
      </c>
      <c r="L2406" s="8">
        <v>5415.5182070171513</v>
      </c>
      <c r="M2406" s="138" t="str">
        <f t="shared" si="37"/>
        <v>Alimentation Humaine-Approvisionnement-Fruits-kt-S4</v>
      </c>
      <c r="N2406">
        <f>MATCH(M2406,'[1]Données Agriculture'!$M:$M,FALSE)</f>
        <v>26</v>
      </c>
      <c r="O2406" s="139"/>
    </row>
    <row r="2407" spans="1:26" ht="14.25" hidden="1">
      <c r="A2407" s="110" t="s">
        <v>3</v>
      </c>
      <c r="B2407" s="110" t="s">
        <v>52</v>
      </c>
      <c r="C2407" s="147" t="s">
        <v>31</v>
      </c>
      <c r="D2407" s="174" t="s">
        <v>180</v>
      </c>
      <c r="E2407" s="6" t="s">
        <v>516</v>
      </c>
      <c r="F2407" s="8">
        <v>523.96010301953265</v>
      </c>
      <c r="G2407" s="8">
        <v>518.06927221733383</v>
      </c>
      <c r="H2407" s="8">
        <v>493.43618163358764</v>
      </c>
      <c r="I2407" s="8">
        <v>456.82996146061902</v>
      </c>
      <c r="J2407" s="8">
        <v>418.79641493948327</v>
      </c>
      <c r="K2407" s="8">
        <v>390.1228963245469</v>
      </c>
      <c r="L2407" s="8">
        <v>378.71729256883617</v>
      </c>
      <c r="M2407" s="138" t="str">
        <f t="shared" si="37"/>
        <v>Alimentation Humaine-Approvisionnement-Fruits coque-kt-S4</v>
      </c>
      <c r="N2407">
        <f>MATCH(M2407,'[1]Données Agriculture'!$M:$M,FALSE)</f>
        <v>31</v>
      </c>
      <c r="O2407" s="139"/>
      <c r="P2407" s="109"/>
    </row>
    <row r="2408" spans="1:26" ht="14.25" hidden="1">
      <c r="A2408" s="110" t="s">
        <v>3</v>
      </c>
      <c r="B2408" s="110" t="s">
        <v>52</v>
      </c>
      <c r="C2408" s="147" t="s">
        <v>37</v>
      </c>
      <c r="D2408" s="174" t="s">
        <v>180</v>
      </c>
      <c r="E2408" s="6" t="s">
        <v>516</v>
      </c>
      <c r="F2408" s="8">
        <v>15287.544370092815</v>
      </c>
      <c r="G2408" s="8">
        <v>15331.730924553456</v>
      </c>
      <c r="H2408" s="8">
        <v>15207.593281242487</v>
      </c>
      <c r="I2408" s="8">
        <v>14953.420351375975</v>
      </c>
      <c r="J2408" s="8">
        <v>14654.151337902775</v>
      </c>
      <c r="K2408" s="8">
        <v>14403.965576078333</v>
      </c>
      <c r="L2408" s="8">
        <v>14277.157283998213</v>
      </c>
      <c r="M2408" s="138" t="str">
        <f t="shared" si="37"/>
        <v>Alimentation Humaine-Approvisionnement-Lait et beurre-kt-S4</v>
      </c>
      <c r="N2408">
        <f>MATCH(M2408,'[1]Données Agriculture'!$M:$M,FALSE)</f>
        <v>36</v>
      </c>
      <c r="O2408" s="139"/>
    </row>
    <row r="2409" spans="1:26" ht="14.25" hidden="1">
      <c r="A2409" s="110" t="s">
        <v>3</v>
      </c>
      <c r="B2409" s="110" t="s">
        <v>52</v>
      </c>
      <c r="C2409" s="147" t="s">
        <v>33</v>
      </c>
      <c r="D2409" s="174" t="s">
        <v>180</v>
      </c>
      <c r="E2409" s="6" t="s">
        <v>516</v>
      </c>
      <c r="F2409" s="8">
        <v>7002.9431615593658</v>
      </c>
      <c r="G2409" s="8">
        <v>7009.8308967163848</v>
      </c>
      <c r="H2409" s="8">
        <v>6917.1019115544104</v>
      </c>
      <c r="I2409" s="8">
        <v>6753.7001002496781</v>
      </c>
      <c r="J2409" s="8">
        <v>6572.3360152228179</v>
      </c>
      <c r="K2409" s="8">
        <v>6427.3112333123972</v>
      </c>
      <c r="L2409" s="8">
        <v>6358.9147994577397</v>
      </c>
      <c r="M2409" s="138" t="str">
        <f t="shared" si="37"/>
        <v>Alimentation Humaine-Approvisionnement-Légumes-kt-S4</v>
      </c>
      <c r="N2409">
        <f>MATCH(M2409,'[1]Données Agriculture'!$M:$M,FALSE)</f>
        <v>41</v>
      </c>
      <c r="O2409" s="139"/>
    </row>
    <row r="2410" spans="1:26" ht="14.25" hidden="1">
      <c r="A2410" s="110" t="s">
        <v>3</v>
      </c>
      <c r="B2410" s="110" t="s">
        <v>52</v>
      </c>
      <c r="C2410" s="147" t="s">
        <v>30</v>
      </c>
      <c r="D2410" s="174" t="s">
        <v>180</v>
      </c>
      <c r="E2410" s="6" t="s">
        <v>516</v>
      </c>
      <c r="F2410" s="8">
        <v>99.69152402584028</v>
      </c>
      <c r="G2410" s="8">
        <v>113.27073688204101</v>
      </c>
      <c r="H2410" s="8">
        <v>149.10732774593643</v>
      </c>
      <c r="I2410" s="8">
        <v>197.78211966347288</v>
      </c>
      <c r="J2410" s="8">
        <v>246.14904680690097</v>
      </c>
      <c r="K2410" s="8">
        <v>281.05673469145</v>
      </c>
      <c r="L2410" s="8">
        <v>293.09382351097815</v>
      </c>
      <c r="M2410" s="138" t="str">
        <f t="shared" si="37"/>
        <v>Alimentation Humaine-Approvisionnement-Légumineuses-kt-S4</v>
      </c>
      <c r="N2410">
        <f>MATCH(M2410,'[1]Données Agriculture'!$M:$M,FALSE)</f>
        <v>46</v>
      </c>
      <c r="O2410" s="139"/>
      <c r="P2410" s="105"/>
      <c r="Q2410" s="105"/>
      <c r="R2410" s="105"/>
      <c r="S2410" s="105"/>
      <c r="T2410" s="105"/>
      <c r="U2410" s="105"/>
      <c r="V2410" s="105"/>
      <c r="W2410" s="105"/>
      <c r="X2410" s="105"/>
      <c r="Y2410" s="105"/>
      <c r="Z2410" s="105"/>
    </row>
    <row r="2411" spans="1:26" ht="14.25" hidden="1">
      <c r="A2411" s="110" t="s">
        <v>3</v>
      </c>
      <c r="B2411" s="110" t="s">
        <v>52</v>
      </c>
      <c r="C2411" s="147" t="s">
        <v>38</v>
      </c>
      <c r="D2411" s="174" t="s">
        <v>180</v>
      </c>
      <c r="E2411" s="6" t="s">
        <v>516</v>
      </c>
      <c r="F2411" s="8">
        <v>831.72870335512107</v>
      </c>
      <c r="G2411" s="8">
        <v>846.44693072935377</v>
      </c>
      <c r="H2411" s="8">
        <v>873.52531465007235</v>
      </c>
      <c r="I2411" s="8">
        <v>905.87505856261839</v>
      </c>
      <c r="J2411" s="8">
        <v>935.41954218697776</v>
      </c>
      <c r="K2411" s="8">
        <v>954.86640785368934</v>
      </c>
      <c r="L2411" s="8">
        <v>959.55512347847707</v>
      </c>
      <c r="M2411" s="138" t="str">
        <f t="shared" si="37"/>
        <v>Alimentation Humaine-Approvisionnement-Œufs-kt-S4</v>
      </c>
      <c r="N2411">
        <f>MATCH(M2411,'[1]Données Agriculture'!$M:$M,FALSE)</f>
        <v>51</v>
      </c>
      <c r="O2411" s="139"/>
    </row>
    <row r="2412" spans="1:26" ht="14.25" hidden="1">
      <c r="A2412" s="110" t="s">
        <v>3</v>
      </c>
      <c r="B2412" s="110" t="s">
        <v>52</v>
      </c>
      <c r="C2412" s="147" t="s">
        <v>32</v>
      </c>
      <c r="D2412" s="174" t="s">
        <v>180</v>
      </c>
      <c r="E2412" s="6" t="s">
        <v>516</v>
      </c>
      <c r="F2412" s="8">
        <v>984.35719944119433</v>
      </c>
      <c r="G2412" s="8">
        <v>1019.8171596249115</v>
      </c>
      <c r="H2412" s="8">
        <v>1101.7997054691534</v>
      </c>
      <c r="I2412" s="8">
        <v>1209.132911747422</v>
      </c>
      <c r="J2412" s="8">
        <v>1313.6697447363347</v>
      </c>
      <c r="K2412" s="8">
        <v>1387.5547031574085</v>
      </c>
      <c r="L2412" s="8">
        <v>1411.0942031021466</v>
      </c>
      <c r="M2412" s="138" t="str">
        <f t="shared" si="37"/>
        <v>Alimentation Humaine-Approvisionnement-Plantes oléifères et huiles-kt-S4</v>
      </c>
      <c r="N2412">
        <f>MATCH(M2412,'[1]Données Agriculture'!$M:$M,FALSE)</f>
        <v>56</v>
      </c>
      <c r="O2412" s="139"/>
      <c r="P2412" s="109"/>
      <c r="Q2412" s="109"/>
      <c r="R2412" s="109"/>
      <c r="S2412" s="109"/>
      <c r="T2412" s="109"/>
      <c r="U2412" s="109"/>
      <c r="V2412" s="109"/>
      <c r="W2412" s="109"/>
      <c r="X2412" s="109"/>
      <c r="Y2412" s="109"/>
      <c r="Z2412" s="109"/>
    </row>
    <row r="2413" spans="1:26" ht="14.25" hidden="1">
      <c r="A2413" s="110" t="s">
        <v>3</v>
      </c>
      <c r="B2413" s="110" t="s">
        <v>52</v>
      </c>
      <c r="C2413" s="147" t="s">
        <v>39</v>
      </c>
      <c r="D2413" s="174" t="s">
        <v>180</v>
      </c>
      <c r="E2413" s="6" t="s">
        <v>516</v>
      </c>
      <c r="F2413" s="8">
        <v>1488.8136990684618</v>
      </c>
      <c r="G2413" s="8">
        <v>1552.4447013137408</v>
      </c>
      <c r="H2413" s="8">
        <v>1702.8525130529767</v>
      </c>
      <c r="I2413" s="8">
        <v>1898.6909080232576</v>
      </c>
      <c r="J2413" s="8">
        <v>2087.0365820021789</v>
      </c>
      <c r="K2413" s="8">
        <v>2218.642316900487</v>
      </c>
      <c r="L2413" s="8">
        <v>2260.7488398536711</v>
      </c>
      <c r="M2413" s="138" t="str">
        <f t="shared" si="37"/>
        <v>Alimentation Humaine-Approvisionnement-Poissons-kt-S4</v>
      </c>
      <c r="N2413">
        <f>MATCH(M2413,'[1]Données Agriculture'!$M:$M,FALSE)</f>
        <v>61</v>
      </c>
      <c r="O2413" s="139"/>
    </row>
    <row r="2414" spans="1:26" ht="14.25" hidden="1">
      <c r="A2414" s="110" t="s">
        <v>3</v>
      </c>
      <c r="B2414" s="110" t="s">
        <v>52</v>
      </c>
      <c r="C2414" s="147" t="s">
        <v>28</v>
      </c>
      <c r="D2414" s="174" t="s">
        <v>180</v>
      </c>
      <c r="E2414" s="6" t="s">
        <v>516</v>
      </c>
      <c r="F2414" s="8">
        <v>3708.0996523797539</v>
      </c>
      <c r="G2414" s="8">
        <v>3723.9417157840271</v>
      </c>
      <c r="H2414" s="8">
        <v>3708.0485143082415</v>
      </c>
      <c r="I2414" s="8">
        <v>3666.136339077837</v>
      </c>
      <c r="J2414" s="8">
        <v>3613.5292899868468</v>
      </c>
      <c r="K2414" s="8">
        <v>3567.5162229635416</v>
      </c>
      <c r="L2414" s="8">
        <v>3541.9604175374307</v>
      </c>
      <c r="M2414" s="138" t="str">
        <f t="shared" si="37"/>
        <v>Alimentation Humaine-Approvisionnement-Pommes de terre-kt-S4</v>
      </c>
      <c r="N2414">
        <f>MATCH(M2414,'[1]Données Agriculture'!$M:$M,FALSE)</f>
        <v>66</v>
      </c>
      <c r="O2414" s="139"/>
      <c r="P2414" s="66"/>
    </row>
    <row r="2415" spans="1:26" ht="14.25" hidden="1">
      <c r="A2415" s="110" t="s">
        <v>3</v>
      </c>
      <c r="B2415" s="110" t="s">
        <v>52</v>
      </c>
      <c r="C2415" s="147" t="s">
        <v>29</v>
      </c>
      <c r="D2415" s="174" t="s">
        <v>180</v>
      </c>
      <c r="E2415" s="6" t="s">
        <v>516</v>
      </c>
      <c r="F2415" s="8">
        <v>2096.999615845873</v>
      </c>
      <c r="G2415" s="8">
        <v>2108.1207153623836</v>
      </c>
      <c r="H2415" s="8">
        <v>2105.0561748906839</v>
      </c>
      <c r="I2415" s="8">
        <v>2089.3984140344178</v>
      </c>
      <c r="J2415" s="8">
        <v>2067.58337574286</v>
      </c>
      <c r="K2415" s="8">
        <v>2047.2553641358577</v>
      </c>
      <c r="L2415" s="8">
        <v>2034.7914400759516</v>
      </c>
      <c r="M2415" s="138" t="str">
        <f t="shared" si="37"/>
        <v>Alimentation Humaine-Approvisionnement-Sucres-kt-S4</v>
      </c>
      <c r="N2415">
        <f>MATCH(M2415,'[1]Données Agriculture'!$M:$M,FALSE)</f>
        <v>71</v>
      </c>
      <c r="O2415" s="139"/>
    </row>
    <row r="2416" spans="1:26" ht="14.25" hidden="1">
      <c r="A2416" s="110" t="s">
        <v>3</v>
      </c>
      <c r="B2416" s="110" t="s">
        <v>52</v>
      </c>
      <c r="C2416" s="147" t="s">
        <v>41</v>
      </c>
      <c r="D2416" s="174" t="s">
        <v>180</v>
      </c>
      <c r="E2416" s="6" t="s">
        <v>516</v>
      </c>
      <c r="F2416" s="8">
        <v>5386.8199086986024</v>
      </c>
      <c r="G2416" s="8">
        <v>5441.3313049460794</v>
      </c>
      <c r="H2416" s="8">
        <v>5504.6803576674192</v>
      </c>
      <c r="I2416" s="8">
        <v>5561.5364989372219</v>
      </c>
      <c r="J2416" s="8">
        <v>5601.679013589337</v>
      </c>
      <c r="K2416" s="8">
        <v>5618.7414730818364</v>
      </c>
      <c r="L2416" s="8">
        <v>5610.9849386328706</v>
      </c>
      <c r="M2416" s="138" t="str">
        <f t="shared" si="37"/>
        <v>Alimentation Humaine-Approvisionnement-Viande et abats-kt-S4</v>
      </c>
      <c r="N2416">
        <f>MATCH(M2416,'[1]Données Agriculture'!$M:$M,FALSE)</f>
        <v>76</v>
      </c>
      <c r="O2416" s="139"/>
    </row>
    <row r="2417" spans="1:26" ht="14.25" hidden="1">
      <c r="A2417" s="110" t="s">
        <v>3</v>
      </c>
      <c r="B2417" s="110" t="s">
        <v>26</v>
      </c>
      <c r="C2417" s="147" t="s">
        <v>50</v>
      </c>
      <c r="D2417" s="174" t="s">
        <v>27</v>
      </c>
      <c r="E2417" s="6" t="s">
        <v>516</v>
      </c>
      <c r="F2417" s="8">
        <v>3.1284739670491466</v>
      </c>
      <c r="G2417" s="8">
        <v>4.1393857406454053</v>
      </c>
      <c r="H2417" s="8">
        <v>6.9012480680799531</v>
      </c>
      <c r="I2417" s="8">
        <v>10.674022169110758</v>
      </c>
      <c r="J2417" s="8">
        <v>14.446796270141565</v>
      </c>
      <c r="K2417" s="8">
        <v>17.208658597576115</v>
      </c>
      <c r="L2417" s="8">
        <v>18.219570371172374</v>
      </c>
      <c r="M2417" s="138" t="str">
        <f t="shared" si="37"/>
        <v>Alimentation Humaine-Assiette- autres viandes-g éq. primaire/jour-S4</v>
      </c>
      <c r="N2417">
        <f>MATCH(M2417,'[1]Données Agriculture'!$M:$M,FALSE)</f>
        <v>81</v>
      </c>
      <c r="O2417" s="139"/>
    </row>
    <row r="2418" spans="1:26" ht="14.25" hidden="1">
      <c r="A2418" s="110" t="s">
        <v>3</v>
      </c>
      <c r="B2418" s="110" t="s">
        <v>26</v>
      </c>
      <c r="C2418" s="147" t="s">
        <v>43</v>
      </c>
      <c r="D2418" s="174" t="s">
        <v>27</v>
      </c>
      <c r="E2418" s="6" t="s">
        <v>516</v>
      </c>
      <c r="F2418" s="8">
        <v>65.628043275248871</v>
      </c>
      <c r="G2418" s="8">
        <v>66.124796044904301</v>
      </c>
      <c r="H2418" s="8">
        <v>67.48194985040351</v>
      </c>
      <c r="I2418" s="8">
        <v>69.335856425558134</v>
      </c>
      <c r="J2418" s="8">
        <v>71.189763000712773</v>
      </c>
      <c r="K2418" s="8">
        <v>72.546916806211982</v>
      </c>
      <c r="L2418" s="8">
        <v>73.043669575867412</v>
      </c>
      <c r="M2418" s="138" t="str">
        <f t="shared" si="37"/>
        <v>Alimentation Humaine-Assiette- viande bovine-g éq. primaire/jour-S4</v>
      </c>
      <c r="N2418">
        <f>MATCH(M2418,'[1]Données Agriculture'!$M:$M,FALSE)</f>
        <v>86</v>
      </c>
      <c r="O2418" s="139"/>
    </row>
    <row r="2419" spans="1:26" ht="14.25" hidden="1">
      <c r="A2419" s="110" t="s">
        <v>3</v>
      </c>
      <c r="B2419" s="110" t="s">
        <v>26</v>
      </c>
      <c r="C2419" s="147" t="s">
        <v>45</v>
      </c>
      <c r="D2419" s="174" t="s">
        <v>27</v>
      </c>
      <c r="E2419" s="6" t="s">
        <v>516</v>
      </c>
      <c r="F2419" s="8">
        <v>7.2269496389654879</v>
      </c>
      <c r="G2419" s="8">
        <v>7.0968739590258991</v>
      </c>
      <c r="H2419" s="8">
        <v>6.7415005926018736</v>
      </c>
      <c r="I2419" s="8">
        <v>6.2560515462382593</v>
      </c>
      <c r="J2419" s="8">
        <v>5.770602499874645</v>
      </c>
      <c r="K2419" s="8">
        <v>5.4152291334506186</v>
      </c>
      <c r="L2419" s="8">
        <v>5.2851534535110298</v>
      </c>
      <c r="M2419" s="138" t="str">
        <f t="shared" si="37"/>
        <v>Alimentation Humaine-Assiette- viande d'ovin et caprin-g éq. primaire/jour-S4</v>
      </c>
      <c r="N2419">
        <f>MATCH(M2419,'[1]Données Agriculture'!$M:$M,FALSE)</f>
        <v>96</v>
      </c>
      <c r="O2419" s="139"/>
      <c r="P2419" s="66"/>
      <c r="Q2419" s="66"/>
      <c r="R2419" s="66"/>
      <c r="S2419" s="66"/>
      <c r="T2419" s="66"/>
      <c r="U2419" s="66"/>
      <c r="V2419" s="66"/>
      <c r="W2419" s="66"/>
      <c r="X2419" s="66"/>
      <c r="Y2419" s="66"/>
      <c r="Z2419" s="66"/>
    </row>
    <row r="2420" spans="1:26" ht="14.25" hidden="1">
      <c r="A2420" s="110" t="s">
        <v>3</v>
      </c>
      <c r="B2420" s="110" t="s">
        <v>26</v>
      </c>
      <c r="C2420" s="147" t="s">
        <v>49</v>
      </c>
      <c r="D2420" s="174" t="s">
        <v>27</v>
      </c>
      <c r="E2420" s="6" t="s">
        <v>516</v>
      </c>
      <c r="F2420" s="8">
        <v>73.134633045347229</v>
      </c>
      <c r="G2420" s="8">
        <v>74.177644159535021</v>
      </c>
      <c r="H2420" s="8">
        <v>77.027203516355073</v>
      </c>
      <c r="I2420" s="8">
        <v>80.919773987362916</v>
      </c>
      <c r="J2420" s="8">
        <v>84.812344458370774</v>
      </c>
      <c r="K2420" s="8">
        <v>87.661903815190826</v>
      </c>
      <c r="L2420" s="8">
        <v>88.704914929378617</v>
      </c>
      <c r="M2420" s="138" t="str">
        <f t="shared" si="37"/>
        <v>Alimentation Humaine-Assiette- viande de volaille-g éq. primaire/jour-S4</v>
      </c>
      <c r="N2420">
        <f>MATCH(M2420,'[1]Données Agriculture'!$M:$M,FALSE)</f>
        <v>91</v>
      </c>
      <c r="O2420" s="139"/>
    </row>
    <row r="2421" spans="1:26" ht="14.25" hidden="1">
      <c r="A2421" s="110" t="s">
        <v>3</v>
      </c>
      <c r="B2421" s="110" t="s">
        <v>26</v>
      </c>
      <c r="C2421" s="147" t="s">
        <v>47</v>
      </c>
      <c r="D2421" s="174" t="s">
        <v>27</v>
      </c>
      <c r="E2421" s="6" t="s">
        <v>516</v>
      </c>
      <c r="F2421" s="8">
        <v>94.535841831110815</v>
      </c>
      <c r="G2421" s="8">
        <v>93.092774977451</v>
      </c>
      <c r="H2421" s="8">
        <v>89.150243014533842</v>
      </c>
      <c r="I2421" s="8">
        <v>83.764644197956883</v>
      </c>
      <c r="J2421" s="8">
        <v>78.37904538137991</v>
      </c>
      <c r="K2421" s="8">
        <v>74.436513418462738</v>
      </c>
      <c r="L2421" s="8">
        <v>72.993446564802937</v>
      </c>
      <c r="M2421" s="138" t="str">
        <f t="shared" si="37"/>
        <v>Alimentation Humaine-Assiette- viande porcine-g éq. primaire/jour-S4</v>
      </c>
      <c r="N2421">
        <f>MATCH(M2421,'[1]Données Agriculture'!$M:$M,FALSE)</f>
        <v>101</v>
      </c>
      <c r="O2421" s="139"/>
      <c r="P2421" s="66"/>
    </row>
    <row r="2422" spans="1:26" ht="14.25" hidden="1">
      <c r="A2422" s="110" t="s">
        <v>3</v>
      </c>
      <c r="B2422" s="110" t="s">
        <v>26</v>
      </c>
      <c r="C2422" s="147" t="s">
        <v>51</v>
      </c>
      <c r="D2422" s="174" t="s">
        <v>27</v>
      </c>
      <c r="E2422" s="6" t="s">
        <v>516</v>
      </c>
      <c r="F2422" s="8">
        <v>15.96570373686813</v>
      </c>
      <c r="G2422" s="8">
        <v>15.636557713331296</v>
      </c>
      <c r="H2422" s="8">
        <v>14.737314053919404</v>
      </c>
      <c r="I2422" s="8">
        <v>13.508924370970679</v>
      </c>
      <c r="J2422" s="8">
        <v>12.280534688021952</v>
      </c>
      <c r="K2422" s="8">
        <v>11.381291028610057</v>
      </c>
      <c r="L2422" s="8">
        <v>11.052145005073225</v>
      </c>
      <c r="M2422" s="138" t="str">
        <f t="shared" si="37"/>
        <v>Alimentation Humaine-Assiette-abats-g éq. primaire/jour-S4</v>
      </c>
      <c r="N2422">
        <f>MATCH(M2422,'[1]Données Agriculture'!$M:$M,FALSE)</f>
        <v>106</v>
      </c>
      <c r="O2422" s="139"/>
    </row>
    <row r="2423" spans="1:26" ht="14.25" hidden="1">
      <c r="A2423" s="110" t="s">
        <v>3</v>
      </c>
      <c r="B2423" s="110" t="s">
        <v>26</v>
      </c>
      <c r="C2423" s="147" t="s">
        <v>36</v>
      </c>
      <c r="D2423" s="174" t="s">
        <v>27</v>
      </c>
      <c r="E2423" s="6" t="s">
        <v>516</v>
      </c>
      <c r="F2423" s="8">
        <v>268.86387547430667</v>
      </c>
      <c r="G2423" s="8">
        <v>268.07105075634729</v>
      </c>
      <c r="H2423" s="8">
        <v>265.9050133453859</v>
      </c>
      <c r="I2423" s="8">
        <v>262.94615121646518</v>
      </c>
      <c r="J2423" s="8">
        <v>259.98728908754441</v>
      </c>
      <c r="K2423" s="8">
        <v>257.82125167658302</v>
      </c>
      <c r="L2423" s="8">
        <v>257.0284269586237</v>
      </c>
      <c r="M2423" s="138" t="str">
        <f t="shared" si="37"/>
        <v>Alimentation Humaine-Assiette-Boissons alcooliques-g éq. primaire/jour-S4</v>
      </c>
      <c r="N2423">
        <f>MATCH(M2423,'[1]Données Agriculture'!$M:$M,FALSE)</f>
        <v>111</v>
      </c>
      <c r="O2423" s="139"/>
      <c r="P2423" s="109"/>
    </row>
    <row r="2424" spans="1:26" ht="14.25" hidden="1">
      <c r="A2424" s="110" t="s">
        <v>3</v>
      </c>
      <c r="B2424" s="110" t="s">
        <v>26</v>
      </c>
      <c r="C2424" s="147" t="s">
        <v>35</v>
      </c>
      <c r="D2424" s="174" t="s">
        <v>27</v>
      </c>
      <c r="E2424" s="6" t="s">
        <v>516</v>
      </c>
      <c r="F2424" s="8">
        <v>29.922136480823692</v>
      </c>
      <c r="G2424" s="8">
        <v>28.823010717755587</v>
      </c>
      <c r="H2424" s="8">
        <v>25.820143289145612</v>
      </c>
      <c r="I2424" s="8">
        <v>21.718150097467532</v>
      </c>
      <c r="J2424" s="8">
        <v>17.616156905789456</v>
      </c>
      <c r="K2424" s="8">
        <v>14.613289477179478</v>
      </c>
      <c r="L2424" s="8">
        <v>13.514163714111373</v>
      </c>
      <c r="M2424" s="138" t="str">
        <f t="shared" si="37"/>
        <v>Alimentation Humaine-Assiette-Café thé cacao-g éq. primaire/jour-S4</v>
      </c>
      <c r="N2424">
        <f>MATCH(M2424,'[1]Données Agriculture'!$M:$M,FALSE)</f>
        <v>116</v>
      </c>
      <c r="O2424" s="139"/>
    </row>
    <row r="2425" spans="1:26" ht="14.25" hidden="1">
      <c r="A2425" s="110" t="s">
        <v>3</v>
      </c>
      <c r="B2425" s="110" t="s">
        <v>26</v>
      </c>
      <c r="C2425" s="147" t="s">
        <v>25</v>
      </c>
      <c r="D2425" s="174" t="s">
        <v>27</v>
      </c>
      <c r="E2425" s="6" t="s">
        <v>516</v>
      </c>
      <c r="F2425" s="8">
        <v>309.29655324367684</v>
      </c>
      <c r="G2425" s="8">
        <v>307.01520313188428</v>
      </c>
      <c r="H2425" s="8">
        <v>300.78243871661357</v>
      </c>
      <c r="I2425" s="8">
        <v>292.2683241895503</v>
      </c>
      <c r="J2425" s="8">
        <v>283.75420966248703</v>
      </c>
      <c r="K2425" s="8">
        <v>277.52144524721643</v>
      </c>
      <c r="L2425" s="8">
        <v>275.2400951354237</v>
      </c>
      <c r="M2425" s="138" t="str">
        <f t="shared" si="37"/>
        <v>Alimentation Humaine-Assiette-Céréales-g éq. primaire/jour-S4</v>
      </c>
      <c r="N2425">
        <f>MATCH(M2425,'[1]Données Agriculture'!$M:$M,FALSE)</f>
        <v>121</v>
      </c>
      <c r="O2425" s="139"/>
    </row>
    <row r="2426" spans="1:26" ht="14.25" hidden="1">
      <c r="A2426" s="110" t="s">
        <v>3</v>
      </c>
      <c r="B2426" s="110" t="s">
        <v>26</v>
      </c>
      <c r="C2426" s="147" t="s">
        <v>40</v>
      </c>
      <c r="D2426" s="174" t="s">
        <v>27</v>
      </c>
      <c r="E2426" s="6" t="s">
        <v>516</v>
      </c>
      <c r="F2426" s="8">
        <v>28.394137811405962</v>
      </c>
      <c r="G2426" s="8">
        <v>29.186202863875643</v>
      </c>
      <c r="H2426" s="8">
        <v>31.350164830122537</v>
      </c>
      <c r="I2426" s="8">
        <v>34.306191848839113</v>
      </c>
      <c r="J2426" s="8">
        <v>37.262218867555688</v>
      </c>
      <c r="K2426" s="8">
        <v>39.426180833802583</v>
      </c>
      <c r="L2426" s="8">
        <v>40.218245886272271</v>
      </c>
      <c r="M2426" s="138" t="str">
        <f t="shared" si="37"/>
        <v>Alimentation Humaine-Assiette-Coquillages et crustacés-g éq. primaire/jour-S4</v>
      </c>
      <c r="N2426">
        <f>MATCH(M2426,'[1]Données Agriculture'!$M:$M,FALSE)</f>
        <v>126</v>
      </c>
      <c r="O2426" s="139"/>
      <c r="P2426" s="66"/>
      <c r="Q2426" s="66"/>
      <c r="R2426" s="66"/>
      <c r="S2426" s="66"/>
      <c r="T2426" s="66"/>
      <c r="U2426" s="66"/>
      <c r="V2426" s="66"/>
      <c r="W2426" s="66"/>
      <c r="X2426" s="66"/>
      <c r="Y2426" s="66"/>
      <c r="Z2426" s="66"/>
    </row>
    <row r="2427" spans="1:26" ht="14.25" hidden="1">
      <c r="A2427" s="110" t="s">
        <v>3</v>
      </c>
      <c r="B2427" s="110" t="s">
        <v>26</v>
      </c>
      <c r="C2427" s="147" t="s">
        <v>34</v>
      </c>
      <c r="D2427" s="174" t="s">
        <v>27</v>
      </c>
      <c r="E2427" s="6" t="s">
        <v>516</v>
      </c>
      <c r="F2427" s="8">
        <v>302.04676192546594</v>
      </c>
      <c r="G2427" s="8">
        <v>300.27808664265103</v>
      </c>
      <c r="H2427" s="8">
        <v>295.44597590790914</v>
      </c>
      <c r="I2427" s="8">
        <v>288.84518989035223</v>
      </c>
      <c r="J2427" s="8">
        <v>282.24440387279537</v>
      </c>
      <c r="K2427" s="8">
        <v>277.41229313805354</v>
      </c>
      <c r="L2427" s="8">
        <v>275.64361785523852</v>
      </c>
      <c r="M2427" s="138" t="str">
        <f t="shared" si="37"/>
        <v>Alimentation Humaine-Assiette-Fruits-g éq. primaire/jour-S4</v>
      </c>
      <c r="N2427">
        <f>MATCH(M2427,'[1]Données Agriculture'!$M:$M,FALSE)</f>
        <v>131</v>
      </c>
      <c r="O2427" s="139"/>
    </row>
    <row r="2428" spans="1:26" ht="14.25" hidden="1">
      <c r="A2428" s="110" t="s">
        <v>3</v>
      </c>
      <c r="B2428" s="110" t="s">
        <v>26</v>
      </c>
      <c r="C2428" s="147" t="s">
        <v>31</v>
      </c>
      <c r="D2428" s="174" t="s">
        <v>27</v>
      </c>
      <c r="E2428" s="6" t="s">
        <v>516</v>
      </c>
      <c r="F2428" s="8">
        <v>25.368798605998272</v>
      </c>
      <c r="G2428" s="8">
        <v>24.878929465348193</v>
      </c>
      <c r="H2428" s="8">
        <v>23.540582084032078</v>
      </c>
      <c r="I2428" s="8">
        <v>21.712365562065884</v>
      </c>
      <c r="J2428" s="8">
        <v>19.884149040099686</v>
      </c>
      <c r="K2428" s="8">
        <v>18.545801658783567</v>
      </c>
      <c r="L2428" s="8">
        <v>18.055932518133492</v>
      </c>
      <c r="M2428" s="138" t="str">
        <f t="shared" si="37"/>
        <v>Alimentation Humaine-Assiette-Fruits coque-g éq. primaire/jour-S4</v>
      </c>
      <c r="N2428">
        <f>MATCH(M2428,'[1]Données Agriculture'!$M:$M,FALSE)</f>
        <v>136</v>
      </c>
      <c r="O2428" s="139"/>
      <c r="P2428" s="109"/>
      <c r="Q2428" s="109"/>
      <c r="R2428" s="109"/>
      <c r="S2428" s="109"/>
      <c r="T2428" s="109"/>
      <c r="U2428" s="109"/>
      <c r="V2428" s="109"/>
      <c r="W2428" s="109"/>
      <c r="X2428" s="109"/>
      <c r="Y2428" s="109"/>
      <c r="Z2428" s="109"/>
    </row>
    <row r="2429" spans="1:26" ht="14.25" hidden="1">
      <c r="A2429" s="110" t="s">
        <v>3</v>
      </c>
      <c r="B2429" s="110" t="s">
        <v>26</v>
      </c>
      <c r="C2429" s="147" t="s">
        <v>37</v>
      </c>
      <c r="D2429" s="174" t="s">
        <v>27</v>
      </c>
      <c r="E2429" s="6" t="s">
        <v>516</v>
      </c>
      <c r="F2429" s="8">
        <v>795.72024253845643</v>
      </c>
      <c r="G2429" s="8">
        <v>790.21775025683712</v>
      </c>
      <c r="H2429" s="8">
        <v>775.18466177519792</v>
      </c>
      <c r="I2429" s="8">
        <v>754.64908101193953</v>
      </c>
      <c r="J2429" s="8">
        <v>734.11350024868102</v>
      </c>
      <c r="K2429" s="8">
        <v>719.08041176704182</v>
      </c>
      <c r="L2429" s="8">
        <v>713.57791948542251</v>
      </c>
      <c r="M2429" s="138" t="str">
        <f t="shared" si="37"/>
        <v>Alimentation Humaine-Assiette-Lait et beurre-g éq. primaire/jour-S4</v>
      </c>
      <c r="N2429">
        <f>MATCH(M2429,'[1]Données Agriculture'!$M:$M,FALSE)</f>
        <v>141</v>
      </c>
      <c r="O2429" s="139"/>
    </row>
    <row r="2430" spans="1:26" ht="14.25" hidden="1">
      <c r="A2430" s="110" t="s">
        <v>3</v>
      </c>
      <c r="B2430" s="110" t="s">
        <v>26</v>
      </c>
      <c r="C2430" s="147" t="s">
        <v>33</v>
      </c>
      <c r="D2430" s="174" t="s">
        <v>27</v>
      </c>
      <c r="E2430" s="6" t="s">
        <v>516</v>
      </c>
      <c r="F2430" s="8">
        <v>291.49575280258705</v>
      </c>
      <c r="G2430" s="8">
        <v>290.71924731753859</v>
      </c>
      <c r="H2430" s="8">
        <v>288.59779488003051</v>
      </c>
      <c r="I2430" s="8">
        <v>285.69983695747391</v>
      </c>
      <c r="J2430" s="8">
        <v>282.80187903491736</v>
      </c>
      <c r="K2430" s="8">
        <v>280.68042659740922</v>
      </c>
      <c r="L2430" s="8">
        <v>279.90392111236088</v>
      </c>
      <c r="M2430" s="138" t="str">
        <f t="shared" si="37"/>
        <v>Alimentation Humaine-Assiette-Légumes-g éq. primaire/jour-S4</v>
      </c>
      <c r="N2430">
        <f>MATCH(M2430,'[1]Données Agriculture'!$M:$M,FALSE)</f>
        <v>146</v>
      </c>
      <c r="O2430" s="139"/>
      <c r="P2430" s="105"/>
    </row>
    <row r="2431" spans="1:26" ht="14.25" hidden="1">
      <c r="A2431" s="110" t="s">
        <v>3</v>
      </c>
      <c r="B2431" s="110" t="s">
        <v>26</v>
      </c>
      <c r="C2431" s="147" t="s">
        <v>30</v>
      </c>
      <c r="D2431" s="174" t="s">
        <v>27</v>
      </c>
      <c r="E2431" s="6" t="s">
        <v>516</v>
      </c>
      <c r="F2431" s="8">
        <v>7.0718332397251817</v>
      </c>
      <c r="G2431" s="8">
        <v>7.6378310039667463</v>
      </c>
      <c r="H2431" s="8">
        <v>9.1841656528450901</v>
      </c>
      <c r="I2431" s="8">
        <v>11.296498065964997</v>
      </c>
      <c r="J2431" s="8">
        <v>13.408830479084907</v>
      </c>
      <c r="K2431" s="8">
        <v>14.955165127963252</v>
      </c>
      <c r="L2431" s="8">
        <v>15.521162892204815</v>
      </c>
      <c r="M2431" s="138" t="str">
        <f t="shared" si="37"/>
        <v>Alimentation Humaine-Assiette-Légumineuses-g éq. primaire/jour-S4</v>
      </c>
      <c r="N2431">
        <f>MATCH(M2431,'[1]Données Agriculture'!$M:$M,FALSE)</f>
        <v>151</v>
      </c>
      <c r="O2431" s="139"/>
    </row>
    <row r="2432" spans="1:26" ht="14.25" hidden="1">
      <c r="A2432" s="110" t="s">
        <v>3</v>
      </c>
      <c r="B2432" s="110" t="s">
        <v>26</v>
      </c>
      <c r="C2432" s="147" t="s">
        <v>38</v>
      </c>
      <c r="D2432" s="174" t="s">
        <v>27</v>
      </c>
      <c r="E2432" s="6" t="s">
        <v>516</v>
      </c>
      <c r="F2432" s="8">
        <v>38.260815755708435</v>
      </c>
      <c r="G2432" s="8">
        <v>38.682535356778438</v>
      </c>
      <c r="H2432" s="8">
        <v>39.834694733449354</v>
      </c>
      <c r="I2432" s="8">
        <v>41.408573711190279</v>
      </c>
      <c r="J2432" s="8">
        <v>42.982452688931197</v>
      </c>
      <c r="K2432" s="8">
        <v>44.13461206560212</v>
      </c>
      <c r="L2432" s="8">
        <v>44.556331666672122</v>
      </c>
      <c r="M2432" s="138" t="str">
        <f t="shared" si="37"/>
        <v>Alimentation Humaine-Assiette-Œufs-g éq. primaire/jour-S4</v>
      </c>
      <c r="N2432">
        <f>MATCH(M2432,'[1]Données Agriculture'!$M:$M,FALSE)</f>
        <v>156</v>
      </c>
      <c r="O2432" s="139"/>
      <c r="P2432" s="109"/>
    </row>
    <row r="2433" spans="1:26" ht="14.25" hidden="1">
      <c r="A2433" s="110" t="s">
        <v>3</v>
      </c>
      <c r="B2433" s="110" t="s">
        <v>26</v>
      </c>
      <c r="C2433" s="147" t="s">
        <v>32</v>
      </c>
      <c r="D2433" s="174" t="s">
        <v>27</v>
      </c>
      <c r="E2433" s="6" t="s">
        <v>516</v>
      </c>
      <c r="F2433" s="8">
        <v>77.743394253116378</v>
      </c>
      <c r="G2433" s="8">
        <v>79.072523210771791</v>
      </c>
      <c r="H2433" s="8">
        <v>82.70377105289748</v>
      </c>
      <c r="I2433" s="8">
        <v>87.664147852678582</v>
      </c>
      <c r="J2433" s="8">
        <v>92.624524652459669</v>
      </c>
      <c r="K2433" s="8">
        <v>96.255772494585344</v>
      </c>
      <c r="L2433" s="8">
        <v>97.584901452240757</v>
      </c>
      <c r="M2433" s="138" t="str">
        <f t="shared" si="37"/>
        <v>Alimentation Humaine-Assiette-Plantes oléifères et huiles-g éq. primaire/jour-S4</v>
      </c>
      <c r="N2433">
        <f>MATCH(M2433,'[1]Données Agriculture'!$M:$M,FALSE)</f>
        <v>161</v>
      </c>
      <c r="O2433" s="139"/>
    </row>
    <row r="2434" spans="1:26" ht="14.25" hidden="1">
      <c r="A2434" s="110" t="s">
        <v>3</v>
      </c>
      <c r="B2434" s="110" t="s">
        <v>26</v>
      </c>
      <c r="C2434" s="147" t="s">
        <v>39</v>
      </c>
      <c r="D2434" s="174" t="s">
        <v>27</v>
      </c>
      <c r="E2434" s="6" t="s">
        <v>516</v>
      </c>
      <c r="F2434" s="8">
        <v>68.599287362371797</v>
      </c>
      <c r="G2434" s="8">
        <v>71.010772552063656</v>
      </c>
      <c r="H2434" s="8">
        <v>77.599072612001692</v>
      </c>
      <c r="I2434" s="8">
        <v>86.598857861631586</v>
      </c>
      <c r="J2434" s="8">
        <v>95.598643111261481</v>
      </c>
      <c r="K2434" s="8">
        <v>102.18694317119954</v>
      </c>
      <c r="L2434" s="8">
        <v>104.59842836089139</v>
      </c>
      <c r="M2434" s="138" t="str">
        <f t="shared" ref="M2434:M2497" si="38">A2434&amp;"-"&amp;B2434&amp;"-"&amp;C2434&amp;"-"&amp;D2434&amp;"-"&amp;E2434</f>
        <v>Alimentation Humaine-Assiette-Poissons-g éq. primaire/jour-S4</v>
      </c>
      <c r="N2434">
        <f>MATCH(M2434,'[1]Données Agriculture'!$M:$M,FALSE)</f>
        <v>166</v>
      </c>
      <c r="O2434" s="139"/>
    </row>
    <row r="2435" spans="1:26" ht="14.25" hidden="1">
      <c r="A2435" s="110" t="s">
        <v>3</v>
      </c>
      <c r="B2435" s="110" t="s">
        <v>26</v>
      </c>
      <c r="C2435" s="147" t="s">
        <v>28</v>
      </c>
      <c r="D2435" s="174" t="s">
        <v>27</v>
      </c>
      <c r="E2435" s="6" t="s">
        <v>516</v>
      </c>
      <c r="F2435" s="8">
        <v>158.48198172162421</v>
      </c>
      <c r="G2435" s="8">
        <v>158.46074695900583</v>
      </c>
      <c r="H2435" s="8">
        <v>158.40273250864581</v>
      </c>
      <c r="I2435" s="8">
        <v>158.32348329566742</v>
      </c>
      <c r="J2435" s="8">
        <v>158.24423408268905</v>
      </c>
      <c r="K2435" s="8">
        <v>158.186219632329</v>
      </c>
      <c r="L2435" s="8">
        <v>158.16498486971068</v>
      </c>
      <c r="M2435" s="138" t="str">
        <f t="shared" si="38"/>
        <v>Alimentation Humaine-Assiette-Pommes de terre-g éq. primaire/jour-S4</v>
      </c>
      <c r="N2435">
        <f>MATCH(M2435,'[1]Données Agriculture'!$M:$M,FALSE)</f>
        <v>171</v>
      </c>
      <c r="O2435" s="139"/>
      <c r="P2435" s="105"/>
      <c r="Q2435" s="105"/>
      <c r="R2435" s="105"/>
      <c r="S2435" s="105"/>
      <c r="T2435" s="105"/>
      <c r="U2435" s="105"/>
      <c r="V2435" s="105"/>
      <c r="W2435" s="105"/>
      <c r="X2435" s="105"/>
      <c r="Y2435" s="105"/>
      <c r="Z2435" s="105"/>
    </row>
    <row r="2436" spans="1:26" ht="14.25" hidden="1">
      <c r="A2436" s="110" t="s">
        <v>3</v>
      </c>
      <c r="B2436" s="110" t="s">
        <v>26</v>
      </c>
      <c r="C2436" s="147" t="s">
        <v>29</v>
      </c>
      <c r="D2436" s="174" t="s">
        <v>27</v>
      </c>
      <c r="E2436" s="6" t="s">
        <v>516</v>
      </c>
      <c r="F2436" s="8">
        <v>90.871535915741546</v>
      </c>
      <c r="G2436" s="8">
        <v>90.916438377397824</v>
      </c>
      <c r="H2436" s="8">
        <v>91.039114184027696</v>
      </c>
      <c r="I2436" s="8">
        <v>91.206692452313817</v>
      </c>
      <c r="J2436" s="8">
        <v>91.374270720599966</v>
      </c>
      <c r="K2436" s="8">
        <v>91.496946527229824</v>
      </c>
      <c r="L2436" s="8">
        <v>91.541848988886102</v>
      </c>
      <c r="M2436" s="138" t="str">
        <f t="shared" si="38"/>
        <v>Alimentation Humaine-Assiette-Sucres-g éq. primaire/jour-S4</v>
      </c>
      <c r="N2436">
        <f>MATCH(M2436,'[1]Données Agriculture'!$M:$M,FALSE)</f>
        <v>176</v>
      </c>
      <c r="O2436" s="139"/>
    </row>
    <row r="2437" spans="1:26" ht="14.25" hidden="1">
      <c r="A2437" s="110" t="s">
        <v>3</v>
      </c>
      <c r="B2437" s="110" t="s">
        <v>26</v>
      </c>
      <c r="C2437" s="147" t="s">
        <v>41</v>
      </c>
      <c r="D2437" s="174" t="s">
        <v>27</v>
      </c>
      <c r="E2437" s="6" t="s">
        <v>516</v>
      </c>
      <c r="F2437" s="8">
        <v>259.61964549458969</v>
      </c>
      <c r="G2437" s="8">
        <v>260.26803259489293</v>
      </c>
      <c r="H2437" s="8">
        <v>262.03945909589368</v>
      </c>
      <c r="I2437" s="8">
        <v>264.45927269719766</v>
      </c>
      <c r="J2437" s="8">
        <v>266.87908629850159</v>
      </c>
      <c r="K2437" s="8">
        <v>268.65051279950234</v>
      </c>
      <c r="L2437" s="8">
        <v>269.29889989980558</v>
      </c>
      <c r="M2437" s="138" t="str">
        <f t="shared" si="38"/>
        <v>Alimentation Humaine-Assiette-Viande et abats-g éq. primaire/jour-S4</v>
      </c>
      <c r="N2437">
        <f>MATCH(M2437,'[1]Données Agriculture'!$M:$M,FALSE)</f>
        <v>181</v>
      </c>
      <c r="O2437" s="139"/>
      <c r="P2437" s="109"/>
      <c r="Q2437" s="109"/>
      <c r="R2437" s="109"/>
      <c r="S2437" s="109"/>
      <c r="T2437" s="109"/>
      <c r="U2437" s="109"/>
      <c r="V2437" s="109"/>
      <c r="W2437" s="109"/>
      <c r="X2437" s="109"/>
      <c r="Y2437" s="109"/>
      <c r="Z2437" s="109"/>
    </row>
    <row r="2438" spans="1:26" ht="14.25" hidden="1">
      <c r="A2438" s="110" t="s">
        <v>3</v>
      </c>
      <c r="B2438" s="110" t="s">
        <v>17</v>
      </c>
      <c r="C2438" s="147" t="s">
        <v>16</v>
      </c>
      <c r="D2438" s="174" t="s">
        <v>14</v>
      </c>
      <c r="E2438" s="6" t="s">
        <v>516</v>
      </c>
      <c r="F2438" s="67">
        <v>0.10803947580514872</v>
      </c>
      <c r="G2438" s="67">
        <v>0.10478347308227193</v>
      </c>
      <c r="H2438" s="67">
        <v>9.5771086339556569E-2</v>
      </c>
      <c r="I2438" s="67">
        <v>8.3176453989306565E-2</v>
      </c>
      <c r="J2438" s="67">
        <v>7.0242896463064378E-2</v>
      </c>
      <c r="K2438" s="67">
        <v>6.0552337778036383E-2</v>
      </c>
      <c r="L2438" s="67">
        <v>5.695708819902421E-2</v>
      </c>
      <c r="M2438" s="138" t="str">
        <f t="shared" si="38"/>
        <v>Alimentation Humaine-Gaspillage-Pertes et gaspillages-%-S4</v>
      </c>
      <c r="N2438">
        <f>MATCH(M2438,'[1]Données Agriculture'!$M:$M,FALSE)</f>
        <v>186</v>
      </c>
      <c r="O2438" s="139"/>
    </row>
    <row r="2439" spans="1:26" ht="14.25" hidden="1">
      <c r="A2439" s="110" t="s">
        <v>3</v>
      </c>
      <c r="B2439" s="110" t="s">
        <v>11</v>
      </c>
      <c r="C2439" s="147" t="s">
        <v>19</v>
      </c>
      <c r="D2439" s="174" t="s">
        <v>20</v>
      </c>
      <c r="E2439" s="6" t="s">
        <v>516</v>
      </c>
      <c r="F2439" s="8">
        <v>899.14385752248279</v>
      </c>
      <c r="G2439" s="8">
        <v>893.28188607644381</v>
      </c>
      <c r="H2439" s="8">
        <v>877.2666822533472</v>
      </c>
      <c r="I2439" s="8">
        <v>855.38950698421149</v>
      </c>
      <c r="J2439" s="8">
        <v>833.5123317150759</v>
      </c>
      <c r="K2439" s="8">
        <v>817.49712789197929</v>
      </c>
      <c r="L2439" s="8">
        <v>811.6351564459402</v>
      </c>
      <c r="M2439" s="138" t="str">
        <f t="shared" si="38"/>
        <v>Alimentation Humaine-Nutrition-Apports en calcium du lait-mg/jour-S4</v>
      </c>
      <c r="N2439">
        <f>MATCH(M2439,'[1]Données Agriculture'!$M:$M,FALSE)</f>
        <v>191</v>
      </c>
      <c r="O2439" s="139"/>
      <c r="P2439" s="66"/>
    </row>
    <row r="2440" spans="1:26" ht="14.25" hidden="1">
      <c r="A2440" s="110" t="s">
        <v>3</v>
      </c>
      <c r="B2440" s="110" t="s">
        <v>11</v>
      </c>
      <c r="C2440" s="147" t="s">
        <v>10</v>
      </c>
      <c r="D2440" s="174" t="s">
        <v>12</v>
      </c>
      <c r="E2440" s="6" t="s">
        <v>516</v>
      </c>
      <c r="F2440" s="9">
        <v>58.756503107826852</v>
      </c>
      <c r="G2440" s="9">
        <v>59.415427806032675</v>
      </c>
      <c r="H2440" s="9">
        <v>60.477262606726214</v>
      </c>
      <c r="I2440" s="9">
        <v>61.779891929174944</v>
      </c>
      <c r="J2440" s="9">
        <v>63.095044932110916</v>
      </c>
      <c r="K2440" s="9">
        <v>64.189724403813756</v>
      </c>
      <c r="L2440" s="9">
        <v>64.888122989084138</v>
      </c>
      <c r="M2440" s="138" t="str">
        <f t="shared" si="38"/>
        <v>Alimentation Humaine-Nutrition-Besoins en protéines (ANC)-g/personne.jour-S4</v>
      </c>
      <c r="N2440">
        <f>MATCH(M2440,'[1]Données Agriculture'!$M:$M,FALSE)</f>
        <v>196</v>
      </c>
      <c r="O2440" s="139"/>
    </row>
    <row r="2441" spans="1:26" ht="14.25" hidden="1">
      <c r="A2441" s="110" t="s">
        <v>3</v>
      </c>
      <c r="B2441" s="110" t="s">
        <v>11</v>
      </c>
      <c r="C2441" s="147" t="s">
        <v>23</v>
      </c>
      <c r="D2441" s="174" t="s">
        <v>180</v>
      </c>
      <c r="E2441" s="6" t="s">
        <v>516</v>
      </c>
      <c r="F2441" s="8">
        <v>1168.8273124590951</v>
      </c>
      <c r="G2441" s="8">
        <v>1193.1299607919086</v>
      </c>
      <c r="H2441" s="8">
        <v>1226.6109592178113</v>
      </c>
      <c r="I2441" s="8">
        <v>1263.6000352024469</v>
      </c>
      <c r="J2441" s="8">
        <v>1297.8657102639006</v>
      </c>
      <c r="K2441" s="8">
        <v>1323.2661772776426</v>
      </c>
      <c r="L2441" s="8">
        <v>1335.4633280638661</v>
      </c>
      <c r="M2441" s="138" t="str">
        <f t="shared" si="38"/>
        <v>Alimentation Humaine-Nutrition-Besoins en protéines (kt)-kt-S4</v>
      </c>
      <c r="N2441">
        <f>MATCH(M2441,'[1]Données Agriculture'!$M:$M,FALSE)</f>
        <v>201</v>
      </c>
      <c r="O2441" s="139"/>
    </row>
    <row r="2442" spans="1:26" ht="14.25" hidden="1">
      <c r="A2442" s="110" t="s">
        <v>3</v>
      </c>
      <c r="B2442" s="110" t="s">
        <v>11</v>
      </c>
      <c r="C2442" s="147" t="s">
        <v>24</v>
      </c>
      <c r="D2442" s="174" t="s">
        <v>180</v>
      </c>
      <c r="E2442" s="6" t="s">
        <v>516</v>
      </c>
      <c r="F2442" s="8">
        <v>2365.7437105812865</v>
      </c>
      <c r="G2442" s="8">
        <v>2391.0552096055153</v>
      </c>
      <c r="H2442" s="8">
        <v>2423.0060831020091</v>
      </c>
      <c r="I2442" s="8">
        <v>2454.4823621566402</v>
      </c>
      <c r="J2442" s="8">
        <v>2479.5952264541838</v>
      </c>
      <c r="K2442" s="8">
        <v>2493.1541194565903</v>
      </c>
      <c r="L2442" s="8">
        <v>2492.0295773986722</v>
      </c>
      <c r="M2442" s="138" t="str">
        <f t="shared" si="38"/>
        <v>Alimentation Humaine-Nutrition-Disponibilité alimentaire en protéines (kt)-kt-S4</v>
      </c>
      <c r="N2442">
        <f>MATCH(M2442,'[1]Données Agriculture'!$M:$M,FALSE)</f>
        <v>206</v>
      </c>
      <c r="O2442" s="139"/>
    </row>
    <row r="2443" spans="1:26" ht="14.25" hidden="1">
      <c r="A2443" s="110" t="s">
        <v>3</v>
      </c>
      <c r="B2443" s="110" t="s">
        <v>11</v>
      </c>
      <c r="C2443" s="147" t="s">
        <v>21</v>
      </c>
      <c r="D2443" s="174" t="s">
        <v>12</v>
      </c>
      <c r="E2443" s="6" t="s">
        <v>516</v>
      </c>
      <c r="F2443" s="8">
        <v>118.92503383638702</v>
      </c>
      <c r="G2443" s="8">
        <v>119.06965113193752</v>
      </c>
      <c r="H2443" s="8">
        <v>119.46475293103465</v>
      </c>
      <c r="I2443" s="8">
        <v>120.00447202568235</v>
      </c>
      <c r="J2443" s="8">
        <v>120.54419112033001</v>
      </c>
      <c r="K2443" s="8">
        <v>120.93929291942717</v>
      </c>
      <c r="L2443" s="8">
        <v>121.08391021497766</v>
      </c>
      <c r="M2443" s="138" t="str">
        <f t="shared" si="38"/>
        <v>Alimentation Humaine-Nutrition-Disponibilité en protéines-g/personne.jour-S4</v>
      </c>
      <c r="N2443">
        <f>MATCH(M2443,'[1]Données Agriculture'!$M:$M,FALSE)</f>
        <v>211</v>
      </c>
      <c r="O2443" s="139"/>
    </row>
    <row r="2444" spans="1:26" ht="14.25" hidden="1">
      <c r="A2444" s="110" t="s">
        <v>3</v>
      </c>
      <c r="B2444" s="110" t="s">
        <v>11</v>
      </c>
      <c r="C2444" s="147" t="s">
        <v>7</v>
      </c>
      <c r="D2444" s="174" t="s">
        <v>619</v>
      </c>
      <c r="E2444" s="6" t="s">
        <v>516</v>
      </c>
      <c r="F2444" s="9">
        <v>25.287686263366869</v>
      </c>
      <c r="G2444" s="9">
        <v>25.392919545196751</v>
      </c>
      <c r="H2444" s="9">
        <v>25.680422217803198</v>
      </c>
      <c r="I2444" s="9">
        <v>26.073158172239527</v>
      </c>
      <c r="J2444" s="9">
        <v>26.465894126675856</v>
      </c>
      <c r="K2444" s="9">
        <v>26.753396799282307</v>
      </c>
      <c r="L2444" s="9">
        <v>26.858630081112185</v>
      </c>
      <c r="M2444" s="138" t="str">
        <f t="shared" si="38"/>
        <v>Alimentation Humaine-Nutrition-Indice de Masse Corporelle 20-59 ans-sans unité-S4</v>
      </c>
      <c r="N2444">
        <f>MATCH(M2444,'[1]Données Agriculture'!$M:$M,FALSE)</f>
        <v>216</v>
      </c>
      <c r="O2444" s="139"/>
      <c r="P2444" s="66"/>
      <c r="Q2444" s="66"/>
      <c r="R2444" s="66"/>
      <c r="S2444" s="66"/>
      <c r="T2444" s="66"/>
      <c r="U2444" s="66"/>
      <c r="V2444" s="66"/>
      <c r="W2444" s="66"/>
      <c r="X2444" s="66"/>
      <c r="Y2444" s="66"/>
      <c r="Z2444" s="66"/>
    </row>
    <row r="2445" spans="1:26" ht="14.25" hidden="1">
      <c r="A2445" s="110" t="s">
        <v>3</v>
      </c>
      <c r="B2445" s="110" t="s">
        <v>11</v>
      </c>
      <c r="C2445" s="147" t="s">
        <v>18</v>
      </c>
      <c r="D2445" s="174" t="s">
        <v>14</v>
      </c>
      <c r="E2445" s="6" t="s">
        <v>516</v>
      </c>
      <c r="F2445" s="67">
        <v>0.37340483019517162</v>
      </c>
      <c r="G2445" s="67">
        <v>0.370582673529607</v>
      </c>
      <c r="H2445" s="67">
        <v>0.36290723169418809</v>
      </c>
      <c r="I2445" s="67">
        <v>0.35250405891356829</v>
      </c>
      <c r="J2445" s="67">
        <v>0.34219404352099708</v>
      </c>
      <c r="K2445" s="67">
        <v>0.33470492776836952</v>
      </c>
      <c r="L2445" s="67">
        <v>0.33197593979800455</v>
      </c>
      <c r="M2445" s="138" t="str">
        <f t="shared" si="38"/>
        <v>Alimentation Humaine-Nutrition-Proportion de protéines végétales-%-S4</v>
      </c>
      <c r="N2445">
        <f>MATCH(M2445,'[1]Données Agriculture'!$M:$M,FALSE)</f>
        <v>221</v>
      </c>
      <c r="O2445" s="139"/>
    </row>
    <row r="2446" spans="1:26" ht="14.25" hidden="1">
      <c r="A2446" s="110" t="s">
        <v>3</v>
      </c>
      <c r="B2446" s="110" t="s">
        <v>11</v>
      </c>
      <c r="C2446" s="147" t="s">
        <v>22</v>
      </c>
      <c r="D2446" s="174" t="s">
        <v>12</v>
      </c>
      <c r="E2446" s="6" t="s">
        <v>516</v>
      </c>
      <c r="F2446" s="8">
        <v>74.517851770755883</v>
      </c>
      <c r="G2446" s="8">
        <v>74.944501479226517</v>
      </c>
      <c r="H2446" s="8">
        <v>76.110130159802722</v>
      </c>
      <c r="I2446" s="8">
        <v>77.702408548849561</v>
      </c>
      <c r="J2446" s="8">
        <v>79.294686937896415</v>
      </c>
      <c r="K2446" s="8">
        <v>80.46031561847262</v>
      </c>
      <c r="L2446" s="8">
        <v>80.88696532694324</v>
      </c>
      <c r="M2446" s="138" t="str">
        <f t="shared" si="38"/>
        <v>Alimentation Humaine-Nutrition-Protéines animales, g/jour-g/personne.jour-S4</v>
      </c>
      <c r="N2446">
        <f>MATCH(M2446,'[1]Données Agriculture'!$M:$M,FALSE)</f>
        <v>226</v>
      </c>
      <c r="O2446" s="139"/>
      <c r="P2446" s="66"/>
    </row>
    <row r="2447" spans="1:26" ht="14.25" hidden="1">
      <c r="A2447" s="110" t="s">
        <v>3</v>
      </c>
      <c r="B2447" s="110" t="s">
        <v>11</v>
      </c>
      <c r="C2447" s="147" t="s">
        <v>13</v>
      </c>
      <c r="D2447" s="174" t="s">
        <v>14</v>
      </c>
      <c r="E2447" s="6" t="s">
        <v>516</v>
      </c>
      <c r="F2447" s="67">
        <v>0.25512211086650116</v>
      </c>
      <c r="G2447" s="67">
        <v>0.24040719680603084</v>
      </c>
      <c r="H2447" s="67">
        <v>0.21649517386856543</v>
      </c>
      <c r="I2447" s="67">
        <v>0.18798721847497424</v>
      </c>
      <c r="J2447" s="67">
        <v>0.16041828186363727</v>
      </c>
      <c r="K2447" s="67">
        <v>0.1386036305059628</v>
      </c>
      <c r="L2447" s="67">
        <v>0.12561455348198147</v>
      </c>
      <c r="M2447" s="138" t="str">
        <f t="shared" si="38"/>
        <v>Alimentation Humaine-Nutrition-Surconsommation d'énergie-%-S4</v>
      </c>
      <c r="N2447">
        <f>MATCH(M2447,'[1]Données Agriculture'!$M:$M,FALSE)</f>
        <v>236</v>
      </c>
      <c r="O2447" s="139"/>
    </row>
    <row r="2448" spans="1:26" ht="14.25" hidden="1">
      <c r="A2448" s="110" t="s">
        <v>3</v>
      </c>
      <c r="B2448" s="110" t="s">
        <v>11</v>
      </c>
      <c r="C2448" s="147" t="s">
        <v>15</v>
      </c>
      <c r="D2448" s="174" t="s">
        <v>14</v>
      </c>
      <c r="E2448" s="6" t="s">
        <v>516</v>
      </c>
      <c r="F2448" s="67">
        <v>1.0240318525788035</v>
      </c>
      <c r="G2448" s="67">
        <v>1.0040190827313697</v>
      </c>
      <c r="H2448" s="67">
        <v>0.97536640684110454</v>
      </c>
      <c r="I2448" s="67">
        <v>0.94245195772204671</v>
      </c>
      <c r="J2448" s="67">
        <v>0.91051755728256145</v>
      </c>
      <c r="K2448" s="67">
        <v>0.88409116946203481</v>
      </c>
      <c r="L2448" s="67">
        <v>0.86604118962336307</v>
      </c>
      <c r="M2448" s="138" t="str">
        <f t="shared" si="38"/>
        <v>Alimentation Humaine-Nutrition-Surconsommation de protéines-%-S4</v>
      </c>
      <c r="N2448">
        <f>MATCH(M2448,'[1]Données Agriculture'!$M:$M,FALSE)</f>
        <v>231</v>
      </c>
      <c r="O2448" s="139"/>
      <c r="P2448" s="109"/>
    </row>
    <row r="2449" spans="1:26" ht="14.25" hidden="1">
      <c r="A2449" s="110" t="s">
        <v>3</v>
      </c>
      <c r="B2449" s="110" t="s">
        <v>4</v>
      </c>
      <c r="C2449" s="147" t="s">
        <v>8</v>
      </c>
      <c r="D2449" s="174" t="s">
        <v>9</v>
      </c>
      <c r="E2449" s="6" t="s">
        <v>516</v>
      </c>
      <c r="F2449" s="9">
        <v>74.298465896458566</v>
      </c>
      <c r="G2449" s="9">
        <v>75.18022592860666</v>
      </c>
      <c r="H2449" s="9">
        <v>76.612695762384448</v>
      </c>
      <c r="I2449" s="9">
        <v>78.376753525717547</v>
      </c>
      <c r="J2449" s="9">
        <v>80.160939043267945</v>
      </c>
      <c r="K2449" s="9">
        <v>81.644210043663875</v>
      </c>
      <c r="L2449" s="9">
        <v>82.582549639070351</v>
      </c>
      <c r="M2449" s="138" t="str">
        <f t="shared" si="38"/>
        <v>Alimentation Humaine-Population-Masse moyenne 20-59 ans-kg-S4</v>
      </c>
      <c r="N2449">
        <f>MATCH(M2449,'[1]Données Agriculture'!$M:$M,FALSE)</f>
        <v>241</v>
      </c>
      <c r="O2449" s="139"/>
    </row>
    <row r="2450" spans="1:26" ht="14.25" hidden="1">
      <c r="A2450" s="110" t="s">
        <v>3</v>
      </c>
      <c r="B2450" s="110" t="s">
        <v>4</v>
      </c>
      <c r="C2450" s="147" t="s">
        <v>4</v>
      </c>
      <c r="D2450" s="174" t="s">
        <v>5</v>
      </c>
      <c r="E2450" s="6" t="s">
        <v>516</v>
      </c>
      <c r="F2450" s="8">
        <v>65123</v>
      </c>
      <c r="G2450" s="8">
        <v>65745</v>
      </c>
      <c r="H2450" s="8">
        <v>66301</v>
      </c>
      <c r="I2450" s="8">
        <v>66680</v>
      </c>
      <c r="J2450" s="8">
        <v>66861</v>
      </c>
      <c r="K2450" s="8">
        <v>66864</v>
      </c>
      <c r="L2450" s="8">
        <v>66733</v>
      </c>
      <c r="M2450" s="138" t="str">
        <f t="shared" si="38"/>
        <v>Alimentation Humaine-Population-Population-Milliers de personnes-S4</v>
      </c>
      <c r="N2450">
        <f>MATCH(M2450,'[1]Données Agriculture'!$M:$M,FALSE)</f>
        <v>246</v>
      </c>
      <c r="O2450" s="139"/>
    </row>
    <row r="2451" spans="1:26" ht="14.25" hidden="1">
      <c r="A2451" s="110" t="s">
        <v>3</v>
      </c>
      <c r="B2451" s="110" t="s">
        <v>4</v>
      </c>
      <c r="C2451" s="147" t="s">
        <v>6</v>
      </c>
      <c r="D2451" s="174" t="s">
        <v>608</v>
      </c>
      <c r="E2451" s="6" t="s">
        <v>516</v>
      </c>
      <c r="F2451" s="8">
        <v>171.40969255340684</v>
      </c>
      <c r="G2451" s="8">
        <v>172.06617119649121</v>
      </c>
      <c r="H2451" s="8">
        <v>172.72264983957558</v>
      </c>
      <c r="I2451" s="8">
        <v>173.37912848265998</v>
      </c>
      <c r="J2451" s="8">
        <v>174.03560712574438</v>
      </c>
      <c r="K2451" s="8">
        <v>174.69208576882878</v>
      </c>
      <c r="L2451" s="8">
        <v>175.34856441191312</v>
      </c>
      <c r="M2451" s="138" t="str">
        <f t="shared" si="38"/>
        <v>Alimentation Humaine-Population-Taille moyenne 20-59 ans, cm-cm-S4</v>
      </c>
      <c r="N2451">
        <f>MATCH(M2451,'[1]Données Agriculture'!$M:$M,FALSE)</f>
        <v>251</v>
      </c>
      <c r="O2451" s="139"/>
      <c r="P2451" s="66"/>
      <c r="Q2451" s="66"/>
      <c r="R2451" s="66"/>
      <c r="S2451" s="66"/>
      <c r="T2451" s="66"/>
      <c r="U2451" s="66"/>
      <c r="V2451" s="66"/>
      <c r="W2451" s="66"/>
      <c r="X2451" s="66"/>
      <c r="Y2451" s="66"/>
      <c r="Z2451" s="66"/>
    </row>
    <row r="2452" spans="1:26" ht="14.25" hidden="1">
      <c r="A2452" s="110" t="s">
        <v>336</v>
      </c>
      <c r="B2452" s="110" t="s">
        <v>349</v>
      </c>
      <c r="C2452" s="147" t="s">
        <v>360</v>
      </c>
      <c r="D2452" s="175" t="s">
        <v>180</v>
      </c>
      <c r="E2452" s="6" t="s">
        <v>516</v>
      </c>
      <c r="F2452" s="36">
        <v>0.126</v>
      </c>
      <c r="G2452" s="36">
        <v>77.642285440189738</v>
      </c>
      <c r="H2452" s="36">
        <v>289.42071567679977</v>
      </c>
      <c r="I2452" s="36">
        <v>578.71543135359946</v>
      </c>
      <c r="J2452" s="36">
        <v>868.01014703039925</v>
      </c>
      <c r="K2452" s="36">
        <v>1079.7885772670095</v>
      </c>
      <c r="L2452" s="36">
        <v>1157.3048627071996</v>
      </c>
      <c r="M2452" s="138" t="str">
        <f t="shared" si="38"/>
        <v>Bilan alimentation animale-Emplois-(Autoconsommation protéines alternatives)-kt-S4</v>
      </c>
      <c r="N2452">
        <f>MATCH(M2452,'[1]Données Agriculture'!$M:$M,FALSE)</f>
        <v>256</v>
      </c>
      <c r="O2452" s="139"/>
    </row>
    <row r="2453" spans="1:26" ht="14.25" hidden="1">
      <c r="A2453" s="110" t="s">
        <v>336</v>
      </c>
      <c r="B2453" s="110" t="s">
        <v>349</v>
      </c>
      <c r="C2453" s="147" t="s">
        <v>359</v>
      </c>
      <c r="D2453" s="175" t="s">
        <v>180</v>
      </c>
      <c r="E2453" s="6" t="s">
        <v>516</v>
      </c>
      <c r="F2453" s="36">
        <v>-575.01782561217954</v>
      </c>
      <c r="G2453" s="36">
        <v>-581.09802938392431</v>
      </c>
      <c r="H2453" s="36">
        <v>-584.01660343047786</v>
      </c>
      <c r="I2453" s="36">
        <v>-582.29908709095241</v>
      </c>
      <c r="J2453" s="36">
        <v>-578.23461861892144</v>
      </c>
      <c r="K2453" s="36">
        <v>-575.24302149765674</v>
      </c>
      <c r="L2453" s="36">
        <v>-575.83677664822358</v>
      </c>
      <c r="M2453" s="138" t="str">
        <f t="shared" si="38"/>
        <v>Bilan alimentation animale-Emplois-(Pertes process de conversion matières brutes / concentrés)-kt-S4</v>
      </c>
      <c r="N2453">
        <f>MATCH(M2453,'[1]Données Agriculture'!$M:$M,FALSE)</f>
        <v>261</v>
      </c>
      <c r="O2453" s="139"/>
      <c r="P2453" s="109"/>
      <c r="Q2453" s="109"/>
      <c r="R2453" s="109"/>
      <c r="S2453" s="109"/>
      <c r="T2453" s="109"/>
      <c r="U2453" s="109"/>
      <c r="V2453" s="109"/>
      <c r="W2453" s="109"/>
      <c r="X2453" s="109"/>
      <c r="Y2453" s="109"/>
      <c r="Z2453" s="109"/>
    </row>
    <row r="2454" spans="1:26" ht="14.25" hidden="1">
      <c r="A2454" s="110" t="s">
        <v>336</v>
      </c>
      <c r="B2454" s="110" t="s">
        <v>349</v>
      </c>
      <c r="C2454" s="147" t="s">
        <v>357</v>
      </c>
      <c r="D2454" s="175" t="s">
        <v>180</v>
      </c>
      <c r="E2454" s="6" t="s">
        <v>516</v>
      </c>
      <c r="F2454" s="36">
        <v>94.8</v>
      </c>
      <c r="G2454" s="36">
        <v>238.59688292285801</v>
      </c>
      <c r="H2454" s="36">
        <v>627.71180311900503</v>
      </c>
      <c r="I2454" s="36">
        <v>1150.3907921207124</v>
      </c>
      <c r="J2454" s="36">
        <v>1662.8369670051236</v>
      </c>
      <c r="K2454" s="36">
        <v>2031.4862589666764</v>
      </c>
      <c r="L2454" s="36">
        <v>2165.0503277722369</v>
      </c>
      <c r="M2454" s="138" t="str">
        <f t="shared" si="38"/>
        <v>Bilan alimentation animale-Emplois-Concentrés poissons-kt-S4</v>
      </c>
      <c r="N2454">
        <f>MATCH(M2454,'[1]Données Agriculture'!$M:$M,FALSE)</f>
        <v>266</v>
      </c>
      <c r="O2454" s="139"/>
    </row>
    <row r="2455" spans="1:26" ht="14.25" hidden="1">
      <c r="A2455" s="110" t="s">
        <v>336</v>
      </c>
      <c r="B2455" s="110" t="s">
        <v>349</v>
      </c>
      <c r="C2455" s="147" t="s">
        <v>355</v>
      </c>
      <c r="D2455" s="175" t="s">
        <v>180</v>
      </c>
      <c r="E2455" s="6" t="s">
        <v>516</v>
      </c>
      <c r="F2455" s="36">
        <v>7369.7062850899065</v>
      </c>
      <c r="G2455" s="36">
        <v>7416.4114463694832</v>
      </c>
      <c r="H2455" s="36">
        <v>7094.5705837798942</v>
      </c>
      <c r="I2455" s="36">
        <v>6525.8749154471207</v>
      </c>
      <c r="J2455" s="36">
        <v>5909.276156261265</v>
      </c>
      <c r="K2455" s="36">
        <v>5469.3972101304998</v>
      </c>
      <c r="L2455" s="36">
        <v>5394.6250006858163</v>
      </c>
      <c r="M2455" s="138" t="str">
        <f t="shared" si="38"/>
        <v>Bilan alimentation animale-Emplois-Concentrés porcs-kt-S4</v>
      </c>
      <c r="N2455">
        <f>MATCH(M2455,'[1]Données Agriculture'!$M:$M,FALSE)</f>
        <v>271</v>
      </c>
      <c r="O2455" s="139"/>
      <c r="P2455" s="105"/>
    </row>
    <row r="2456" spans="1:26" ht="14.25" hidden="1">
      <c r="A2456" s="110" t="s">
        <v>336</v>
      </c>
      <c r="B2456" s="110" t="s">
        <v>349</v>
      </c>
      <c r="C2456" s="147" t="s">
        <v>354</v>
      </c>
      <c r="D2456" s="175" t="s">
        <v>180</v>
      </c>
      <c r="E2456" s="6" t="s">
        <v>516</v>
      </c>
      <c r="F2456" s="36">
        <v>14933.835864509167</v>
      </c>
      <c r="G2456" s="36">
        <v>14811.050070898296</v>
      </c>
      <c r="H2456" s="36">
        <v>14448.623449909459</v>
      </c>
      <c r="I2456" s="36">
        <v>13889.728733159616</v>
      </c>
      <c r="J2456" s="36">
        <v>13257.151714259649</v>
      </c>
      <c r="K2456" s="36">
        <v>12747.360488970558</v>
      </c>
      <c r="L2456" s="36">
        <v>12550.892393209555</v>
      </c>
      <c r="M2456" s="138" t="str">
        <f t="shared" si="38"/>
        <v>Bilan alimentation animale-Emplois-Concentrés pour ruminants-kt-S4</v>
      </c>
      <c r="N2456">
        <f>MATCH(M2456,'[1]Données Agriculture'!$M:$M,FALSE)</f>
        <v>276</v>
      </c>
      <c r="O2456" s="139"/>
    </row>
    <row r="2457" spans="1:26" ht="14.25" hidden="1">
      <c r="A2457" s="110" t="s">
        <v>336</v>
      </c>
      <c r="B2457" s="110" t="s">
        <v>349</v>
      </c>
      <c r="C2457" s="147" t="s">
        <v>356</v>
      </c>
      <c r="D2457" s="175" t="s">
        <v>180</v>
      </c>
      <c r="E2457" s="6" t="s">
        <v>516</v>
      </c>
      <c r="F2457" s="36">
        <v>7480.8393172400902</v>
      </c>
      <c r="G2457" s="36">
        <v>7594.0499407948082</v>
      </c>
      <c r="H2457" s="36">
        <v>7712.3215690853694</v>
      </c>
      <c r="I2457" s="36">
        <v>7820.726247235988</v>
      </c>
      <c r="J2457" s="36">
        <v>7911.9309910735537</v>
      </c>
      <c r="K2457" s="36">
        <v>7992.0391004543599</v>
      </c>
      <c r="L2457" s="36">
        <v>8075.572323016635</v>
      </c>
      <c r="M2457" s="138" t="str">
        <f t="shared" si="38"/>
        <v>Bilan alimentation animale-Emplois-Concentrés volailles-kt-S4</v>
      </c>
      <c r="N2457">
        <f>MATCH(M2457,'[1]Données Agriculture'!$M:$M,FALSE)</f>
        <v>281</v>
      </c>
      <c r="O2457" s="139"/>
      <c r="P2457" s="109"/>
    </row>
    <row r="2458" spans="1:26" ht="14.25" hidden="1">
      <c r="A2458" s="110" t="s">
        <v>336</v>
      </c>
      <c r="B2458" s="110" t="s">
        <v>349</v>
      </c>
      <c r="C2458" s="151" t="s">
        <v>616</v>
      </c>
      <c r="D2458" s="175" t="s">
        <v>342</v>
      </c>
      <c r="E2458" s="6" t="s">
        <v>516</v>
      </c>
      <c r="F2458" s="36">
        <v>121801.33293632996</v>
      </c>
      <c r="G2458" s="36">
        <v>124095.21279588487</v>
      </c>
      <c r="H2458" s="36">
        <v>129644.24132797262</v>
      </c>
      <c r="I2458" s="36">
        <v>136832.08358335117</v>
      </c>
      <c r="J2458" s="36">
        <v>143708.02487599157</v>
      </c>
      <c r="K2458" s="36">
        <v>148608.47219738716</v>
      </c>
      <c r="L2458" s="36">
        <v>150507.53884414202</v>
      </c>
      <c r="M2458" s="138" t="str">
        <f t="shared" si="38"/>
        <v>Bilan alimentation animale-Emplois-Emplois totaux-kt MS-S4</v>
      </c>
      <c r="N2458">
        <f>MATCH(M2458,'[1]Données Agriculture'!$M:$M,FALSE)</f>
        <v>286</v>
      </c>
      <c r="O2458" s="139"/>
    </row>
    <row r="2459" spans="1:26" ht="14.25" hidden="1">
      <c r="A2459" s="110" t="s">
        <v>336</v>
      </c>
      <c r="B2459" s="110" t="s">
        <v>349</v>
      </c>
      <c r="C2459" s="147" t="s">
        <v>352</v>
      </c>
      <c r="D2459" s="175" t="s">
        <v>342</v>
      </c>
      <c r="E2459" s="6" t="s">
        <v>516</v>
      </c>
      <c r="F2459" s="36">
        <v>1214.3909718391901</v>
      </c>
      <c r="G2459" s="36">
        <v>1826.5315223007576</v>
      </c>
      <c r="H2459" s="36">
        <v>4148.5359553232065</v>
      </c>
      <c r="I2459" s="36">
        <v>8734.695306656733</v>
      </c>
      <c r="J2459" s="36">
        <v>14710.18284054063</v>
      </c>
      <c r="K2459" s="36">
        <v>19906.917410648795</v>
      </c>
      <c r="L2459" s="36">
        <v>21976.948159628857</v>
      </c>
      <c r="M2459" s="138" t="str">
        <f t="shared" si="38"/>
        <v>Bilan alimentation animale-Emplois-Herbe et fourrages méthanisés-kt MS-S4</v>
      </c>
      <c r="N2459">
        <f>MATCH(M2459,'[1]Données Agriculture'!$M:$M,FALSE)</f>
        <v>291</v>
      </c>
      <c r="O2459" s="139"/>
    </row>
    <row r="2460" spans="1:26" ht="14.25" hidden="1">
      <c r="A2460" s="110" t="s">
        <v>336</v>
      </c>
      <c r="B2460" s="110" t="s">
        <v>349</v>
      </c>
      <c r="C2460" s="147" t="s">
        <v>350</v>
      </c>
      <c r="D2460" s="175" t="s">
        <v>342</v>
      </c>
      <c r="E2460" s="6" t="s">
        <v>516</v>
      </c>
      <c r="F2460" s="36">
        <v>29233.260204932471</v>
      </c>
      <c r="G2460" s="36">
        <v>29165.648139302051</v>
      </c>
      <c r="H2460" s="36">
        <v>28886.707320401347</v>
      </c>
      <c r="I2460" s="36">
        <v>28282.737274603402</v>
      </c>
      <c r="J2460" s="36">
        <v>27421.350067538613</v>
      </c>
      <c r="K2460" s="36">
        <v>26627.574926104255</v>
      </c>
      <c r="L2460" s="36">
        <v>26302.545699207007</v>
      </c>
      <c r="M2460" s="138" t="str">
        <f t="shared" si="38"/>
        <v>Bilan alimentation animale-Emplois-Ruminants - herbe et fourrages-kt MS-S4</v>
      </c>
      <c r="N2460">
        <f>MATCH(M2460,'[1]Données Agriculture'!$M:$M,FALSE)</f>
        <v>296</v>
      </c>
      <c r="O2460" s="139"/>
      <c r="P2460" s="105"/>
      <c r="Q2460" s="105"/>
      <c r="R2460" s="105"/>
      <c r="S2460" s="105"/>
      <c r="T2460" s="105"/>
      <c r="U2460" s="105"/>
      <c r="V2460" s="105"/>
      <c r="W2460" s="105"/>
      <c r="X2460" s="105"/>
      <c r="Y2460" s="105"/>
      <c r="Z2460" s="105"/>
    </row>
    <row r="2461" spans="1:26" ht="14.25" hidden="1">
      <c r="A2461" s="110" t="s">
        <v>336</v>
      </c>
      <c r="B2461" s="110" t="s">
        <v>349</v>
      </c>
      <c r="C2461" s="147" t="s">
        <v>351</v>
      </c>
      <c r="D2461" s="175" t="s">
        <v>342</v>
      </c>
      <c r="E2461" s="6" t="s">
        <v>516</v>
      </c>
      <c r="F2461" s="36">
        <v>34881.414234144526</v>
      </c>
      <c r="G2461" s="36">
        <v>34300.620072153484</v>
      </c>
      <c r="H2461" s="36">
        <v>32808.078787070313</v>
      </c>
      <c r="I2461" s="36">
        <v>30992.151359334628</v>
      </c>
      <c r="J2461" s="36">
        <v>29433.631950937463</v>
      </c>
      <c r="K2461" s="36">
        <v>28455.906704531335</v>
      </c>
      <c r="L2461" s="36">
        <v>28132.520561878813</v>
      </c>
      <c r="M2461" s="138" t="str">
        <f t="shared" si="38"/>
        <v>Bilan alimentation animale-Emplois-Ruminants - herbe pâturée-kt MS-S4</v>
      </c>
      <c r="N2461">
        <f>MATCH(M2461,'[1]Données Agriculture'!$M:$M,FALSE)</f>
        <v>301</v>
      </c>
      <c r="O2461" s="139"/>
    </row>
    <row r="2462" spans="1:26" ht="14.25" hidden="1">
      <c r="A2462" s="110" t="s">
        <v>336</v>
      </c>
      <c r="B2462" s="110" t="s">
        <v>349</v>
      </c>
      <c r="C2462" s="147" t="s">
        <v>358</v>
      </c>
      <c r="D2462" s="175" t="s">
        <v>180</v>
      </c>
      <c r="E2462" s="6" t="s">
        <v>516</v>
      </c>
      <c r="F2462" s="36">
        <v>0.46500000000000002</v>
      </c>
      <c r="G2462" s="36">
        <v>292.64243291775017</v>
      </c>
      <c r="H2462" s="36">
        <v>1090.8860244740913</v>
      </c>
      <c r="I2462" s="36">
        <v>2181.3070489481825</v>
      </c>
      <c r="J2462" s="36">
        <v>3271.728073422275</v>
      </c>
      <c r="K2462" s="36">
        <v>4069.9716649786164</v>
      </c>
      <c r="L2462" s="36">
        <v>4362.1490978963666</v>
      </c>
      <c r="M2462" s="138" t="str">
        <f t="shared" si="38"/>
        <v>Bilan alimentation animale-Emplois-Substrats pour insectes, viande de synthèse et autres protéines alternatives-kt-S4</v>
      </c>
      <c r="N2462">
        <f>MATCH(M2462,'[1]Données Agriculture'!$M:$M,FALSE)</f>
        <v>306</v>
      </c>
      <c r="O2462" s="139"/>
      <c r="P2462" s="109"/>
      <c r="Q2462" s="109"/>
      <c r="R2462" s="109"/>
      <c r="S2462" s="109"/>
      <c r="T2462" s="109"/>
      <c r="U2462" s="109"/>
      <c r="V2462" s="109"/>
      <c r="W2462" s="109"/>
      <c r="X2462" s="109"/>
      <c r="Y2462" s="109"/>
      <c r="Z2462" s="109"/>
    </row>
    <row r="2463" spans="1:26" ht="14.25" hidden="1">
      <c r="A2463" s="110" t="s">
        <v>336</v>
      </c>
      <c r="B2463" s="110" t="s">
        <v>349</v>
      </c>
      <c r="C2463" s="147" t="s">
        <v>353</v>
      </c>
      <c r="D2463" s="175" t="s">
        <v>342</v>
      </c>
      <c r="E2463" s="6" t="s">
        <v>516</v>
      </c>
      <c r="F2463" s="36">
        <v>27167.512884186766</v>
      </c>
      <c r="G2463" s="36">
        <v>28953.118032169114</v>
      </c>
      <c r="H2463" s="36">
        <v>33121.401722563613</v>
      </c>
      <c r="I2463" s="36">
        <v>37258.055561582107</v>
      </c>
      <c r="J2463" s="36">
        <v>39840.160586541489</v>
      </c>
      <c r="K2463" s="36">
        <v>40803.272876832707</v>
      </c>
      <c r="L2463" s="36">
        <v>40965.767194787724</v>
      </c>
      <c r="M2463" s="138" t="str">
        <f t="shared" si="38"/>
        <v>Bilan alimentation animale-Emplois-Surplus herbe-kt MS-S4</v>
      </c>
      <c r="N2463">
        <f>MATCH(M2463,'[1]Données Agriculture'!$M:$M,FALSE)</f>
        <v>311</v>
      </c>
      <c r="O2463" s="139"/>
    </row>
    <row r="2464" spans="1:26" ht="14.25" hidden="1">
      <c r="A2464" s="110" t="s">
        <v>336</v>
      </c>
      <c r="B2464" s="110" t="s">
        <v>335</v>
      </c>
      <c r="C2464" s="147" t="s">
        <v>339</v>
      </c>
      <c r="D2464" s="175" t="s">
        <v>180</v>
      </c>
      <c r="E2464" s="6" t="s">
        <v>516</v>
      </c>
      <c r="F2464" s="36">
        <v>-4677.2989754694909</v>
      </c>
      <c r="G2464" s="36">
        <v>-4849.4860238845495</v>
      </c>
      <c r="H2464" s="36">
        <v>-5027.8333186691034</v>
      </c>
      <c r="I2464" s="36">
        <v>-5176.6036275637707</v>
      </c>
      <c r="J2464" s="36">
        <v>-5286.6961551163004</v>
      </c>
      <c r="K2464" s="36">
        <v>-5361.245462966328</v>
      </c>
      <c r="L2464" s="36">
        <v>-5403.5431754856527</v>
      </c>
      <c r="M2464" s="138" t="str">
        <f t="shared" si="38"/>
        <v>Bilan alimentation animale-Ressources-Autres concentrés-kt-S4</v>
      </c>
      <c r="N2464">
        <f>MATCH(M2464,'[1]Données Agriculture'!$M:$M,FALSE)</f>
        <v>316</v>
      </c>
      <c r="O2464" s="139"/>
      <c r="P2464" s="66"/>
    </row>
    <row r="2465" spans="1:26" ht="14.25" hidden="1">
      <c r="A2465" s="110" t="s">
        <v>336</v>
      </c>
      <c r="B2465" s="110" t="s">
        <v>335</v>
      </c>
      <c r="C2465" s="147" t="s">
        <v>338</v>
      </c>
      <c r="D2465" s="175" t="s">
        <v>180</v>
      </c>
      <c r="E2465" s="6" t="s">
        <v>516</v>
      </c>
      <c r="F2465" s="36">
        <v>-4165.7794041581092</v>
      </c>
      <c r="G2465" s="36">
        <v>-4358.1706342376456</v>
      </c>
      <c r="H2465" s="36">
        <v>-4629.0165151804913</v>
      </c>
      <c r="I2465" s="36">
        <v>-4921.4931745041686</v>
      </c>
      <c r="J2465" s="36">
        <v>-5184.9744839846107</v>
      </c>
      <c r="K2465" s="36">
        <v>-5375.9889394392339</v>
      </c>
      <c r="L2465" s="36">
        <v>-5461.8976702407217</v>
      </c>
      <c r="M2465" s="138" t="str">
        <f t="shared" si="38"/>
        <v>Bilan alimentation animale-Ressources-Autres tourteaux et graines oléoprotéagineux-kt-S4</v>
      </c>
      <c r="N2465">
        <f>MATCH(M2465,'[1]Données Agriculture'!$M:$M,FALSE)</f>
        <v>321</v>
      </c>
      <c r="O2465" s="139"/>
    </row>
    <row r="2466" spans="1:26" ht="14.25" hidden="1">
      <c r="A2466" s="110" t="s">
        <v>336</v>
      </c>
      <c r="B2466" s="110" t="s">
        <v>335</v>
      </c>
      <c r="C2466" s="147" t="s">
        <v>341</v>
      </c>
      <c r="D2466" s="175" t="s">
        <v>342</v>
      </c>
      <c r="E2466" s="6" t="s">
        <v>516</v>
      </c>
      <c r="F2466" s="36">
        <v>0</v>
      </c>
      <c r="G2466" s="36">
        <v>-14.050817578211081</v>
      </c>
      <c r="H2466" s="36">
        <v>-92.773048862141721</v>
      </c>
      <c r="I2466" s="36">
        <v>-241.84062221584446</v>
      </c>
      <c r="J2466" s="36">
        <v>-363.84393677475219</v>
      </c>
      <c r="K2466" s="36">
        <v>-425.64256548736995</v>
      </c>
      <c r="L2466" s="36">
        <v>-489.71397561736052</v>
      </c>
      <c r="M2466" s="138" t="str">
        <f t="shared" si="38"/>
        <v>Bilan alimentation animale-Ressources-Biodéchets (matière sèche)  pour insectes et protéines alternatives-kt MS-S4</v>
      </c>
      <c r="N2466">
        <f>MATCH(M2466,'[1]Données Agriculture'!$M:$M,FALSE)</f>
        <v>325</v>
      </c>
      <c r="O2466" s="139"/>
    </row>
    <row r="2467" spans="1:26" ht="14.25" hidden="1">
      <c r="A2467" s="110" t="s">
        <v>336</v>
      </c>
      <c r="B2467" s="110" t="s">
        <v>335</v>
      </c>
      <c r="C2467" s="147" t="s">
        <v>25</v>
      </c>
      <c r="D2467" s="175" t="s">
        <v>180</v>
      </c>
      <c r="E2467" s="6" t="s">
        <v>516</v>
      </c>
      <c r="F2467" s="36">
        <v>-18186.735287107069</v>
      </c>
      <c r="G2467" s="36">
        <v>-18645.314213730548</v>
      </c>
      <c r="H2467" s="36">
        <v>-18733.543266262626</v>
      </c>
      <c r="I2467" s="36">
        <v>-18447.532296827299</v>
      </c>
      <c r="J2467" s="36">
        <v>-17981.666268249559</v>
      </c>
      <c r="K2467" s="36">
        <v>-17598.129269217414</v>
      </c>
      <c r="L2467" s="36">
        <v>-17501.93496017102</v>
      </c>
      <c r="M2467" s="138" t="str">
        <f t="shared" si="38"/>
        <v>Bilan alimentation animale-Ressources-Céréales-kt-S4</v>
      </c>
      <c r="N2467">
        <f>MATCH(M2467,'[1]Données Agriculture'!$M:$M,FALSE)</f>
        <v>331</v>
      </c>
      <c r="O2467" s="139"/>
    </row>
    <row r="2468" spans="1:26" ht="14.25" hidden="1">
      <c r="A2468" s="110" t="s">
        <v>336</v>
      </c>
      <c r="B2468" s="110" t="s">
        <v>335</v>
      </c>
      <c r="C2468" s="147" t="s">
        <v>340</v>
      </c>
      <c r="D2468" s="175" t="s">
        <v>180</v>
      </c>
      <c r="E2468" s="6" t="s">
        <v>516</v>
      </c>
      <c r="F2468" s="36">
        <v>0</v>
      </c>
      <c r="G2468" s="36">
        <v>0</v>
      </c>
      <c r="H2468" s="36">
        <v>0</v>
      </c>
      <c r="I2468" s="36">
        <v>0</v>
      </c>
      <c r="J2468" s="36">
        <v>0</v>
      </c>
      <c r="K2468" s="36">
        <v>0</v>
      </c>
      <c r="L2468" s="36">
        <v>0</v>
      </c>
      <c r="M2468" s="138" t="str">
        <f t="shared" si="38"/>
        <v>Bilan alimentation animale-Ressources-Cultures associées-kt-S4</v>
      </c>
      <c r="N2468">
        <f>MATCH(M2468,'[1]Données Agriculture'!$M:$M,FALSE)</f>
        <v>336</v>
      </c>
      <c r="O2468" s="139"/>
    </row>
    <row r="2469" spans="1:26" ht="14.25" hidden="1">
      <c r="A2469" s="110" t="s">
        <v>336</v>
      </c>
      <c r="B2469" s="110" t="s">
        <v>335</v>
      </c>
      <c r="C2469" s="147" t="s">
        <v>348</v>
      </c>
      <c r="D2469" s="175" t="s">
        <v>342</v>
      </c>
      <c r="E2469" s="6" t="s">
        <v>516</v>
      </c>
      <c r="F2469" s="36">
        <v>0</v>
      </c>
      <c r="G2469" s="36">
        <v>0</v>
      </c>
      <c r="H2469" s="36">
        <v>0</v>
      </c>
      <c r="I2469" s="36">
        <v>0</v>
      </c>
      <c r="J2469" s="36">
        <v>0</v>
      </c>
      <c r="K2469" s="36">
        <v>0</v>
      </c>
      <c r="L2469" s="36">
        <v>0</v>
      </c>
      <c r="M2469" s="138" t="str">
        <f t="shared" si="38"/>
        <v>Bilan alimentation animale-Ressources-Déficit hebe-kt MS-S4</v>
      </c>
      <c r="N2469">
        <f>MATCH(M2469,'[1]Données Agriculture'!$M:$M,FALSE)</f>
        <v>340</v>
      </c>
      <c r="O2469" s="139"/>
      <c r="P2469" s="66"/>
      <c r="Q2469" s="66"/>
      <c r="R2469" s="66"/>
      <c r="S2469" s="66"/>
      <c r="T2469" s="66"/>
      <c r="U2469" s="66"/>
      <c r="V2469" s="66"/>
      <c r="W2469" s="66"/>
      <c r="X2469" s="66"/>
      <c r="Y2469" s="66"/>
      <c r="Z2469" s="66"/>
    </row>
    <row r="2470" spans="1:26" ht="14.25" hidden="1">
      <c r="A2470" s="110" t="s">
        <v>336</v>
      </c>
      <c r="B2470" s="110" t="s">
        <v>335</v>
      </c>
      <c r="C2470" s="147" t="s">
        <v>343</v>
      </c>
      <c r="D2470" s="175" t="s">
        <v>180</v>
      </c>
      <c r="E2470" s="6" t="s">
        <v>516</v>
      </c>
      <c r="F2470" s="36">
        <v>-0.315</v>
      </c>
      <c r="G2470" s="36">
        <v>-220.94119562192671</v>
      </c>
      <c r="H2470" s="36">
        <v>-823.70317154166082</v>
      </c>
      <c r="I2470" s="36">
        <v>-1647.0913430833216</v>
      </c>
      <c r="J2470" s="36">
        <v>-2470.4795146249826</v>
      </c>
      <c r="K2470" s="36">
        <v>-3073.2414905447176</v>
      </c>
      <c r="L2470" s="36">
        <v>-3293.8676861666445</v>
      </c>
      <c r="M2470" s="138" t="str">
        <f t="shared" si="38"/>
        <v>Bilan alimentation animale-Ressources-Fourniture de protéines alternatives (insectes pour aquaculture, etc.)-kt-S4</v>
      </c>
      <c r="N2470">
        <f>MATCH(M2470,'[1]Données Agriculture'!$M:$M,FALSE)</f>
        <v>346</v>
      </c>
      <c r="O2470" s="139"/>
    </row>
    <row r="2471" spans="1:26" ht="14.25" hidden="1">
      <c r="A2471" s="110" t="s">
        <v>336</v>
      </c>
      <c r="B2471" s="110" t="s">
        <v>335</v>
      </c>
      <c r="C2471" s="147" t="s">
        <v>305</v>
      </c>
      <c r="D2471" s="175" t="s">
        <v>342</v>
      </c>
      <c r="E2471" s="6" t="s">
        <v>516</v>
      </c>
      <c r="F2471" s="36">
        <v>-5743.5155842389486</v>
      </c>
      <c r="G2471" s="36">
        <v>-7413.4100984996485</v>
      </c>
      <c r="H2471" s="36">
        <v>-11966.055239724457</v>
      </c>
      <c r="I2471" s="36">
        <v>-18162.390388864766</v>
      </c>
      <c r="J2471" s="36">
        <v>-24332.52103165989</v>
      </c>
      <c r="K2471" s="36">
        <v>-28832.75716019432</v>
      </c>
      <c r="L2471" s="36">
        <v>-30476.447168109815</v>
      </c>
      <c r="M2471" s="138" t="str">
        <f t="shared" si="38"/>
        <v>Bilan alimentation animale-Ressources-Production de cultures intermédiaires-kt MS-S4</v>
      </c>
      <c r="N2471">
        <f>MATCH(M2471,'[1]Données Agriculture'!$M:$M,FALSE)</f>
        <v>350</v>
      </c>
      <c r="O2471" s="139"/>
      <c r="P2471" s="66"/>
    </row>
    <row r="2472" spans="1:26" ht="14.25" hidden="1">
      <c r="A2472" s="110" t="s">
        <v>336</v>
      </c>
      <c r="B2472" s="110" t="s">
        <v>335</v>
      </c>
      <c r="C2472" s="147" t="s">
        <v>347</v>
      </c>
      <c r="D2472" s="175" t="s">
        <v>342</v>
      </c>
      <c r="E2472" s="6" t="s">
        <v>516</v>
      </c>
      <c r="F2472" s="36">
        <v>-25768.536766395628</v>
      </c>
      <c r="G2472" s="36">
        <v>-25651.884818477665</v>
      </c>
      <c r="H2472" s="36">
        <v>-25327.685822824573</v>
      </c>
      <c r="I2472" s="36">
        <v>-24871.808744229907</v>
      </c>
      <c r="J2472" s="36">
        <v>-24400.905530611635</v>
      </c>
      <c r="K2472" s="36">
        <v>-24046.654264911325</v>
      </c>
      <c r="L2472" s="36">
        <v>-23914.976181969749</v>
      </c>
      <c r="M2472" s="138" t="str">
        <f t="shared" si="38"/>
        <v>Bilan alimentation animale-Ressources-Production fourragère (maïs et cultures fourragères)-kt MS-S4</v>
      </c>
      <c r="N2472">
        <f>MATCH(M2472,'[1]Données Agriculture'!$M:$M,FALSE)</f>
        <v>356</v>
      </c>
      <c r="O2472" s="139"/>
    </row>
    <row r="2473" spans="1:26" ht="14.25" hidden="1">
      <c r="A2473" s="110" t="s">
        <v>336</v>
      </c>
      <c r="B2473" s="110" t="s">
        <v>335</v>
      </c>
      <c r="C2473" s="147" t="s">
        <v>346</v>
      </c>
      <c r="D2473" s="175" t="s">
        <v>342</v>
      </c>
      <c r="E2473" s="6" t="s">
        <v>516</v>
      </c>
      <c r="F2473" s="36">
        <v>-3786.5681515052111</v>
      </c>
      <c r="G2473" s="36">
        <v>-3785.8147402593363</v>
      </c>
      <c r="H2473" s="36">
        <v>-3783.7415580787219</v>
      </c>
      <c r="I2473" s="36">
        <v>-3780.8744636986467</v>
      </c>
      <c r="J2473" s="36">
        <v>-3777.9668683649861</v>
      </c>
      <c r="K2473" s="36">
        <v>-3775.8126842772003</v>
      </c>
      <c r="L2473" s="36">
        <v>-3775.0187720777403</v>
      </c>
      <c r="M2473" s="138" t="str">
        <f t="shared" si="38"/>
        <v>Bilan alimentation animale-Ressources-Production herbe sur prairies légumineuses-kt MS-S4</v>
      </c>
      <c r="N2473">
        <f>MATCH(M2473,'[1]Données Agriculture'!$M:$M,FALSE)</f>
        <v>361</v>
      </c>
      <c r="O2473" s="139"/>
      <c r="P2473" s="109"/>
    </row>
    <row r="2474" spans="1:26" ht="14.25" hidden="1">
      <c r="A2474" s="110" t="s">
        <v>336</v>
      </c>
      <c r="B2474" s="110" t="s">
        <v>335</v>
      </c>
      <c r="C2474" s="147" t="s">
        <v>344</v>
      </c>
      <c r="D2474" s="175" t="s">
        <v>342</v>
      </c>
      <c r="E2474" s="6" t="s">
        <v>516</v>
      </c>
      <c r="F2474" s="36">
        <v>-45318.147319180556</v>
      </c>
      <c r="G2474" s="36">
        <v>-45492.345911868586</v>
      </c>
      <c r="H2474" s="36">
        <v>-45931.201435951407</v>
      </c>
      <c r="I2474" s="36">
        <v>-46442.995144661283</v>
      </c>
      <c r="J2474" s="36">
        <v>-46853.528445310236</v>
      </c>
      <c r="K2474" s="36">
        <v>-47089.863153271144</v>
      </c>
      <c r="L2474" s="36">
        <v>-47162.801337898229</v>
      </c>
      <c r="M2474" s="138" t="str">
        <f t="shared" si="38"/>
        <v>Bilan alimentation animale-Ressources-Production herbe sur prairies naturelles-kt MS-S4</v>
      </c>
      <c r="N2474">
        <f>MATCH(M2474,'[1]Données Agriculture'!$M:$M,FALSE)</f>
        <v>366</v>
      </c>
      <c r="O2474" s="139"/>
    </row>
    <row r="2475" spans="1:26" ht="14.25" hidden="1">
      <c r="A2475" s="110" t="s">
        <v>336</v>
      </c>
      <c r="B2475" s="110" t="s">
        <v>335</v>
      </c>
      <c r="C2475" s="147" t="s">
        <v>345</v>
      </c>
      <c r="D2475" s="175" t="s">
        <v>342</v>
      </c>
      <c r="E2475" s="6" t="s">
        <v>516</v>
      </c>
      <c r="F2475" s="36">
        <v>-11879.810473782607</v>
      </c>
      <c r="G2475" s="36">
        <v>-11902.462196820163</v>
      </c>
      <c r="H2475" s="36">
        <v>-11956.039728779309</v>
      </c>
      <c r="I2475" s="36">
        <v>-12009.570760722254</v>
      </c>
      <c r="J2475" s="36">
        <v>-12040.403569611442</v>
      </c>
      <c r="K2475" s="36">
        <v>-12048.584655463077</v>
      </c>
      <c r="L2475" s="36">
        <v>-12048.538155446877</v>
      </c>
      <c r="M2475" s="138" t="str">
        <f t="shared" si="38"/>
        <v>Bilan alimentation animale-Ressources-Production herbe sur prairies temporaires-kt MS-S4</v>
      </c>
      <c r="N2475">
        <f>MATCH(M2475,'[1]Données Agriculture'!$M:$M,FALSE)</f>
        <v>371</v>
      </c>
      <c r="O2475" s="139"/>
    </row>
    <row r="2476" spans="1:26" ht="14.25" hidden="1">
      <c r="A2476" s="110" t="s">
        <v>336</v>
      </c>
      <c r="B2476" s="110" t="s">
        <v>335</v>
      </c>
      <c r="C2476" s="147" t="s">
        <v>617</v>
      </c>
      <c r="D2476" s="175" t="s">
        <v>180</v>
      </c>
      <c r="E2476" s="6" t="s">
        <v>516</v>
      </c>
      <c r="F2476" s="36">
        <v>-122470.8846728966</v>
      </c>
      <c r="G2476" s="36">
        <v>-125240.80464236048</v>
      </c>
      <c r="H2476" s="36">
        <v>-130872.8980719417</v>
      </c>
      <c r="I2476" s="36">
        <v>-137800.28177183194</v>
      </c>
      <c r="J2476" s="36">
        <v>-144243.15372243794</v>
      </c>
      <c r="K2476" s="36">
        <v>-148760.06540488207</v>
      </c>
      <c r="L2476" s="36">
        <v>-150507.53884414202</v>
      </c>
      <c r="M2476" s="138" t="str">
        <f t="shared" si="38"/>
        <v>Bilan alimentation animale-Ressources-Ressources totales-kt-S4</v>
      </c>
      <c r="N2476">
        <f>MATCH(M2476,'[1]Données Agriculture'!$M:$M,FALSE)</f>
        <v>376</v>
      </c>
      <c r="O2476" s="139"/>
      <c r="P2476" s="66"/>
      <c r="Q2476" s="66"/>
      <c r="R2476" s="66"/>
      <c r="S2476" s="66"/>
      <c r="T2476" s="66"/>
      <c r="U2476" s="66"/>
      <c r="V2476" s="66"/>
      <c r="W2476" s="66"/>
      <c r="X2476" s="66"/>
      <c r="Y2476" s="66"/>
      <c r="Z2476" s="66"/>
    </row>
    <row r="2477" spans="1:26" ht="14.25" hidden="1">
      <c r="A2477" s="110" t="s">
        <v>336</v>
      </c>
      <c r="B2477" s="110" t="s">
        <v>335</v>
      </c>
      <c r="C2477" s="147" t="s">
        <v>337</v>
      </c>
      <c r="D2477" s="175" t="s">
        <v>180</v>
      </c>
      <c r="E2477" s="6" t="s">
        <v>516</v>
      </c>
      <c r="F2477" s="36">
        <v>-2944.1777110589728</v>
      </c>
      <c r="G2477" s="36">
        <v>-2906.9239913821903</v>
      </c>
      <c r="H2477" s="36">
        <v>-2601.3049660672241</v>
      </c>
      <c r="I2477" s="36">
        <v>-2098.0812054606786</v>
      </c>
      <c r="J2477" s="36">
        <v>-1550.1679181295622</v>
      </c>
      <c r="K2477" s="36">
        <v>-1132.1457591099538</v>
      </c>
      <c r="L2477" s="36">
        <v>-978.79976095819495</v>
      </c>
      <c r="M2477" s="138" t="str">
        <f t="shared" si="38"/>
        <v>Bilan alimentation animale-Ressources-Tourteau de soja et graine-kt-S4</v>
      </c>
      <c r="N2477">
        <f>MATCH(M2477,'[1]Données Agriculture'!$M:$M,FALSE)</f>
        <v>381</v>
      </c>
      <c r="O2477" s="139"/>
    </row>
    <row r="2478" spans="1:26" ht="14.25" hidden="1">
      <c r="A2478" s="110" t="s">
        <v>336</v>
      </c>
      <c r="B2478" s="110" t="s">
        <v>361</v>
      </c>
      <c r="C2478" s="147" t="s">
        <v>364</v>
      </c>
      <c r="D2478" s="175" t="s">
        <v>271</v>
      </c>
      <c r="E2478" s="6" t="s">
        <v>516</v>
      </c>
      <c r="F2478" s="8">
        <v>4485.0198170694521</v>
      </c>
      <c r="G2478" s="8">
        <v>4601.5122304737861</v>
      </c>
      <c r="H2478" s="8">
        <v>4633.0332639071703</v>
      </c>
      <c r="I2478" s="8">
        <v>4576.4448470828147</v>
      </c>
      <c r="J2478" s="8">
        <v>4475.9777622944594</v>
      </c>
      <c r="K2478" s="8">
        <v>4392.2564595954864</v>
      </c>
      <c r="L2478" s="8">
        <v>4372.7386743238894</v>
      </c>
      <c r="M2478" s="138" t="str">
        <f t="shared" si="38"/>
        <v>Bilan alimentation animale-Surfaces allouées à l'alimentation animale-Surfaces de cultures de graines allouées aux productions animales-kha-S4</v>
      </c>
      <c r="N2478">
        <f>MATCH(M2478,'[1]Données Agriculture'!$M:$M,FALSE)</f>
        <v>386</v>
      </c>
      <c r="O2478" s="139"/>
      <c r="P2478" s="109"/>
      <c r="Q2478" s="109"/>
      <c r="R2478" s="109"/>
      <c r="S2478" s="109"/>
      <c r="T2478" s="109"/>
      <c r="U2478" s="109"/>
      <c r="V2478" s="109"/>
      <c r="W2478" s="109"/>
      <c r="X2478" s="109"/>
      <c r="Y2478" s="109"/>
      <c r="Z2478" s="109"/>
    </row>
    <row r="2479" spans="1:26" ht="14.25" hidden="1">
      <c r="A2479" s="110" t="s">
        <v>336</v>
      </c>
      <c r="B2479" s="110" t="s">
        <v>361</v>
      </c>
      <c r="C2479" s="147" t="s">
        <v>363</v>
      </c>
      <c r="D2479" s="175" t="s">
        <v>271</v>
      </c>
      <c r="E2479" s="6" t="s">
        <v>516</v>
      </c>
      <c r="F2479" s="8">
        <v>3648.3517999999999</v>
      </c>
      <c r="G2479" s="8">
        <v>3476.105489421675</v>
      </c>
      <c r="H2479" s="8">
        <v>3103.8746094150397</v>
      </c>
      <c r="I2479" s="8">
        <v>2824.0586207973056</v>
      </c>
      <c r="J2479" s="8">
        <v>2768.7078567275576</v>
      </c>
      <c r="K2479" s="8">
        <v>2847.3053885671552</v>
      </c>
      <c r="L2479" s="8">
        <v>2897.2484097229376</v>
      </c>
      <c r="M2479" s="138" t="str">
        <f t="shared" si="38"/>
        <v>Bilan alimentation animale-Surfaces allouées à l'alimentation animale-Surfaces de cultures fourragères (dont ensilage de maïs et prairies temporaires ou artificielles) allouées aux productions animales-kha-S4</v>
      </c>
      <c r="N2479">
        <f>MATCH(M2479,'[1]Données Agriculture'!$M:$M,FALSE)</f>
        <v>391</v>
      </c>
      <c r="O2479" s="139"/>
    </row>
    <row r="2480" spans="1:26" ht="14.25" hidden="1">
      <c r="A2480" s="110" t="s">
        <v>336</v>
      </c>
      <c r="B2480" s="110" t="s">
        <v>361</v>
      </c>
      <c r="C2480" s="147" t="s">
        <v>362</v>
      </c>
      <c r="D2480" s="175" t="s">
        <v>271</v>
      </c>
      <c r="E2480" s="6" t="s">
        <v>516</v>
      </c>
      <c r="F2480" s="8">
        <v>10355.723400000001</v>
      </c>
      <c r="G2480" s="8">
        <v>10055.674855478448</v>
      </c>
      <c r="H2480" s="8">
        <v>9237.8270505075725</v>
      </c>
      <c r="I2480" s="8">
        <v>8124.0797982794902</v>
      </c>
      <c r="J2480" s="8">
        <v>7012.4670345336517</v>
      </c>
      <c r="K2480" s="8">
        <v>6198.7093894494965</v>
      </c>
      <c r="L2480" s="8">
        <v>5900.6159162117838</v>
      </c>
      <c r="M2480" s="138" t="str">
        <f t="shared" si="38"/>
        <v>Bilan alimentation animale-Surfaces allouées à l'alimentation animale-Surfaces de prairies permanentes allouées aux productions animales-kha-S4</v>
      </c>
      <c r="N2480">
        <f>MATCH(M2480,'[1]Données Agriculture'!$M:$M,FALSE)</f>
        <v>396</v>
      </c>
      <c r="O2480" s="139"/>
      <c r="P2480" s="105"/>
    </row>
    <row r="2481" spans="1:26" ht="14.25" hidden="1">
      <c r="A2481" s="110" t="s">
        <v>416</v>
      </c>
      <c r="B2481" s="110"/>
      <c r="C2481" s="151" t="s">
        <v>618</v>
      </c>
      <c r="D2481" s="174" t="s">
        <v>626</v>
      </c>
      <c r="E2481" s="6" t="s">
        <v>516</v>
      </c>
      <c r="F2481" s="36">
        <v>5889.9078284815732</v>
      </c>
      <c r="G2481" s="36">
        <v>5901.2084472558754</v>
      </c>
      <c r="H2481" s="36">
        <v>5932.0823119042334</v>
      </c>
      <c r="I2481" s="36">
        <v>5974.2567953268936</v>
      </c>
      <c r="J2481" s="36">
        <v>6016.4312787495528</v>
      </c>
      <c r="K2481" s="36">
        <v>6047.3051433979108</v>
      </c>
      <c r="L2481" s="36">
        <v>6058.6057621722121</v>
      </c>
      <c r="M2481" s="138" t="str">
        <f t="shared" si="38"/>
        <v>Bilan azote--Bilan d'azote total-ktN-S4</v>
      </c>
      <c r="N2481">
        <f>MATCH(M2481,'[1]Données Agriculture'!$M:$M,FALSE)</f>
        <v>401</v>
      </c>
      <c r="O2481" s="139"/>
    </row>
    <row r="2482" spans="1:26" ht="14.25" hidden="1">
      <c r="A2482" s="110" t="s">
        <v>416</v>
      </c>
      <c r="B2482" s="110"/>
      <c r="C2482" s="147" t="s">
        <v>417</v>
      </c>
      <c r="D2482" s="174" t="s">
        <v>626</v>
      </c>
      <c r="E2482" s="6" t="s">
        <v>516</v>
      </c>
      <c r="F2482" s="36">
        <v>1742.05</v>
      </c>
      <c r="G2482" s="36">
        <v>1705.6831317556707</v>
      </c>
      <c r="H2482" s="36">
        <v>1606.327</v>
      </c>
      <c r="I2482" s="36">
        <v>1470.604</v>
      </c>
      <c r="J2482" s="36">
        <v>1334.8809999999999</v>
      </c>
      <c r="K2482" s="36">
        <v>1235.5248682443291</v>
      </c>
      <c r="L2482" s="36">
        <v>1199.1579999999999</v>
      </c>
      <c r="M2482" s="138" t="str">
        <f t="shared" si="38"/>
        <v>Bilan azote--Engrais minéraux-ktN-S4</v>
      </c>
      <c r="N2482">
        <f>MATCH(M2482,'[1]Données Agriculture'!$M:$M,FALSE)</f>
        <v>406</v>
      </c>
      <c r="O2482" s="139"/>
      <c r="P2482" s="109"/>
    </row>
    <row r="2483" spans="1:26" ht="14.25" hidden="1">
      <c r="A2483" s="110" t="s">
        <v>416</v>
      </c>
      <c r="B2483" s="110"/>
      <c r="C2483" s="147" t="s">
        <v>424</v>
      </c>
      <c r="D2483" s="174" t="s">
        <v>626</v>
      </c>
      <c r="E2483" s="6" t="s">
        <v>516</v>
      </c>
      <c r="F2483" s="36">
        <v>-2959.319</v>
      </c>
      <c r="G2483" s="36">
        <v>-3002.6457145431314</v>
      </c>
      <c r="H2483" s="36">
        <v>-3121.0164999999997</v>
      </c>
      <c r="I2483" s="36">
        <v>-3282.7139999999999</v>
      </c>
      <c r="J2483" s="36">
        <v>-3444.4114999999997</v>
      </c>
      <c r="K2483" s="36">
        <v>-3562.7822854568685</v>
      </c>
      <c r="L2483" s="36">
        <v>-3606.1089999999999</v>
      </c>
      <c r="M2483" s="138" t="str">
        <f t="shared" si="38"/>
        <v>Bilan azote--Exportations par les cultures-ktN-S4</v>
      </c>
      <c r="N2483">
        <f>MATCH(M2483,'[1]Données Agriculture'!$M:$M,FALSE)</f>
        <v>411</v>
      </c>
      <c r="O2483" s="139"/>
    </row>
    <row r="2484" spans="1:26" ht="14.25" hidden="1">
      <c r="A2484" s="110" t="s">
        <v>416</v>
      </c>
      <c r="B2484" s="110"/>
      <c r="C2484" s="147" t="s">
        <v>423</v>
      </c>
      <c r="D2484" s="174" t="s">
        <v>626</v>
      </c>
      <c r="E2484" s="6" t="s">
        <v>516</v>
      </c>
      <c r="F2484" s="36">
        <v>-1228.1220000000001</v>
      </c>
      <c r="G2484" s="36">
        <v>-1231.470695032408</v>
      </c>
      <c r="H2484" s="36">
        <v>-1240.6195</v>
      </c>
      <c r="I2484" s="36">
        <v>-1253.117</v>
      </c>
      <c r="J2484" s="36">
        <v>-1265.6145000000001</v>
      </c>
      <c r="K2484" s="36">
        <v>-1274.7633049675921</v>
      </c>
      <c r="L2484" s="36">
        <v>-1278.1120000000001</v>
      </c>
      <c r="M2484" s="138" t="str">
        <f t="shared" si="38"/>
        <v>Bilan azote--Exportations par les fourrages et pâture-ktN-S4</v>
      </c>
      <c r="N2484">
        <f>MATCH(M2484,'[1]Données Agriculture'!$M:$M,FALSE)</f>
        <v>416</v>
      </c>
      <c r="O2484" s="139"/>
    </row>
    <row r="2485" spans="1:26" ht="14.25" hidden="1">
      <c r="A2485" s="110" t="s">
        <v>416</v>
      </c>
      <c r="B2485" s="110"/>
      <c r="C2485" s="147" t="s">
        <v>418</v>
      </c>
      <c r="D2485" s="174" t="s">
        <v>626</v>
      </c>
      <c r="E2485" s="6" t="s">
        <v>516</v>
      </c>
      <c r="F2485" s="36">
        <v>430.83499999999998</v>
      </c>
      <c r="G2485" s="36">
        <v>439.8887352630552</v>
      </c>
      <c r="H2485" s="36">
        <v>464.62399999999997</v>
      </c>
      <c r="I2485" s="36">
        <v>498.41299999999995</v>
      </c>
      <c r="J2485" s="36">
        <v>532.202</v>
      </c>
      <c r="K2485" s="36">
        <v>556.93726473694483</v>
      </c>
      <c r="L2485" s="36">
        <v>565.99099999999999</v>
      </c>
      <c r="M2485" s="138" t="str">
        <f t="shared" si="38"/>
        <v>Bilan azote--Fixation symbiotique-ktN-S4</v>
      </c>
      <c r="N2485">
        <f>MATCH(M2485,'[1]Données Agriculture'!$M:$M,FALSE)</f>
        <v>421</v>
      </c>
      <c r="O2485" s="139"/>
      <c r="P2485" s="66"/>
      <c r="Q2485" s="66"/>
      <c r="R2485" s="66"/>
      <c r="S2485" s="66"/>
      <c r="T2485" s="66"/>
      <c r="U2485" s="66"/>
      <c r="V2485" s="66"/>
      <c r="W2485" s="66"/>
      <c r="X2485" s="66"/>
      <c r="Y2485" s="66"/>
      <c r="Z2485" s="66"/>
    </row>
    <row r="2486" spans="1:26" ht="14.25" hidden="1">
      <c r="A2486" s="110" t="s">
        <v>416</v>
      </c>
      <c r="B2486" s="110"/>
      <c r="C2486" s="147" t="s">
        <v>420</v>
      </c>
      <c r="D2486" s="174" t="s">
        <v>626</v>
      </c>
      <c r="E2486" s="6" t="s">
        <v>516</v>
      </c>
      <c r="F2486" s="36">
        <v>200.21188419332705</v>
      </c>
      <c r="G2486" s="36">
        <v>214.66183410436494</v>
      </c>
      <c r="H2486" s="36">
        <v>254.13983142814587</v>
      </c>
      <c r="I2486" s="36">
        <v>308.06777866296466</v>
      </c>
      <c r="J2486" s="36">
        <v>361.99572589778353</v>
      </c>
      <c r="K2486" s="36">
        <v>401.47372322156451</v>
      </c>
      <c r="L2486" s="36">
        <v>415.9236731326024</v>
      </c>
      <c r="M2486" s="138" t="str">
        <f t="shared" si="38"/>
        <v>Bilan azote--Recyclage (engrais verts)-ktN-S4</v>
      </c>
      <c r="N2486">
        <f>MATCH(M2486,'[1]Données Agriculture'!$M:$M,FALSE)</f>
        <v>426</v>
      </c>
      <c r="O2486" s="139"/>
    </row>
    <row r="2487" spans="1:26" ht="14.25" hidden="1">
      <c r="A2487" s="110" t="s">
        <v>416</v>
      </c>
      <c r="B2487" s="110"/>
      <c r="C2487" s="147" t="s">
        <v>422</v>
      </c>
      <c r="D2487" s="174" t="s">
        <v>626</v>
      </c>
      <c r="E2487" s="6" t="s">
        <v>516</v>
      </c>
      <c r="F2487" s="36">
        <v>109.184</v>
      </c>
      <c r="G2487" s="36">
        <v>200.85457675264132</v>
      </c>
      <c r="H2487" s="36">
        <v>451.30324999999993</v>
      </c>
      <c r="I2487" s="36">
        <v>793.42249999999979</v>
      </c>
      <c r="J2487" s="36">
        <v>1135.5417499999999</v>
      </c>
      <c r="K2487" s="36">
        <v>1385.9904232473589</v>
      </c>
      <c r="L2487" s="36">
        <v>1477.6610000000001</v>
      </c>
      <c r="M2487" s="138" t="str">
        <f t="shared" si="38"/>
        <v>Bilan azote--Recyclage (épandage digestat)-ktN-S4</v>
      </c>
      <c r="N2487">
        <f>MATCH(M2487,'[1]Données Agriculture'!$M:$M,FALSE)</f>
        <v>431</v>
      </c>
      <c r="O2487" s="139"/>
      <c r="P2487" s="109"/>
      <c r="Q2487" s="109"/>
      <c r="R2487" s="109"/>
      <c r="S2487" s="109"/>
      <c r="T2487" s="109"/>
      <c r="U2487" s="109"/>
      <c r="V2487" s="109"/>
      <c r="W2487" s="109"/>
      <c r="X2487" s="109"/>
      <c r="Y2487" s="109"/>
      <c r="Z2487" s="109"/>
    </row>
    <row r="2488" spans="1:26" ht="14.25" hidden="1">
      <c r="A2488" s="110" t="s">
        <v>416</v>
      </c>
      <c r="B2488" s="110"/>
      <c r="C2488" s="147" t="s">
        <v>421</v>
      </c>
      <c r="D2488" s="174" t="s">
        <v>626</v>
      </c>
      <c r="E2488" s="6" t="s">
        <v>516</v>
      </c>
      <c r="F2488" s="36">
        <v>864.36500000000001</v>
      </c>
      <c r="G2488" s="36">
        <v>822.27580880211167</v>
      </c>
      <c r="H2488" s="36">
        <v>707.28600000000006</v>
      </c>
      <c r="I2488" s="36">
        <v>550.20700000000011</v>
      </c>
      <c r="J2488" s="36">
        <v>393.12800000000004</v>
      </c>
      <c r="K2488" s="36">
        <v>278.1381911978882</v>
      </c>
      <c r="L2488" s="36">
        <v>236.04899999999998</v>
      </c>
      <c r="M2488" s="138" t="str">
        <f t="shared" si="38"/>
        <v>Bilan azote--Recyclage (épandage fumier, lisier)-ktN-S4</v>
      </c>
      <c r="N2488">
        <f>MATCH(M2488,'[1]Données Agriculture'!$M:$M,FALSE)</f>
        <v>436</v>
      </c>
      <c r="O2488" s="139"/>
    </row>
    <row r="2489" spans="1:26" ht="14.25" hidden="1">
      <c r="A2489" s="110" t="s">
        <v>416</v>
      </c>
      <c r="B2489" s="110"/>
      <c r="C2489" s="147" t="s">
        <v>419</v>
      </c>
      <c r="D2489" s="174" t="s">
        <v>626</v>
      </c>
      <c r="E2489" s="6" t="s">
        <v>516</v>
      </c>
      <c r="F2489" s="36">
        <v>2543.2619442882465</v>
      </c>
      <c r="G2489" s="36">
        <v>2517.8443605780312</v>
      </c>
      <c r="H2489" s="36">
        <v>2448.4022304760874</v>
      </c>
      <c r="I2489" s="36">
        <v>2353.5425166639284</v>
      </c>
      <c r="J2489" s="36">
        <v>2258.6828028517689</v>
      </c>
      <c r="K2489" s="36">
        <v>2189.2406727498251</v>
      </c>
      <c r="L2489" s="36">
        <v>2163.8230890396098</v>
      </c>
      <c r="M2489" s="138" t="str">
        <f t="shared" si="38"/>
        <v>Bilan azote--Recyclage (redéposition atmosph., pâture, végétaux laissés au champ)-ktN-S4</v>
      </c>
      <c r="N2489">
        <f>MATCH(M2489,'[1]Données Agriculture'!$M:$M,FALSE)</f>
        <v>441</v>
      </c>
      <c r="O2489" s="139"/>
      <c r="P2489" s="66"/>
    </row>
    <row r="2490" spans="1:26" ht="14.25" hidden="1">
      <c r="A2490" s="110" t="s">
        <v>416</v>
      </c>
      <c r="B2490" s="110"/>
      <c r="C2490" s="147" t="s">
        <v>426</v>
      </c>
      <c r="D2490" s="174" t="s">
        <v>626</v>
      </c>
      <c r="E2490" s="6" t="s">
        <v>516</v>
      </c>
      <c r="F2490" s="36">
        <v>-968.51700000000005</v>
      </c>
      <c r="G2490" s="36">
        <v>-958.61165521610064</v>
      </c>
      <c r="H2490" s="36">
        <v>-931.54975000000002</v>
      </c>
      <c r="I2490" s="36">
        <v>-894.5825000000001</v>
      </c>
      <c r="J2490" s="36">
        <v>-857.61525000000006</v>
      </c>
      <c r="K2490" s="36">
        <v>-830.55334478389943</v>
      </c>
      <c r="L2490" s="36">
        <v>-820.64800000000002</v>
      </c>
      <c r="M2490" s="138" t="str">
        <f t="shared" si="38"/>
        <v>Bilan azote--Solde au sol-ktN-S4</v>
      </c>
      <c r="N2490">
        <f>MATCH(M2490,'[1]Données Agriculture'!$M:$M,FALSE)</f>
        <v>446</v>
      </c>
      <c r="O2490" s="139"/>
    </row>
    <row r="2491" spans="1:26" ht="14.25" hidden="1">
      <c r="A2491" s="110" t="s">
        <v>416</v>
      </c>
      <c r="B2491" s="110"/>
      <c r="C2491" s="147" t="s">
        <v>427</v>
      </c>
      <c r="D2491" s="176" t="s">
        <v>428</v>
      </c>
      <c r="E2491" s="6" t="s">
        <v>516</v>
      </c>
      <c r="F2491" s="36">
        <v>34.291491239646135</v>
      </c>
      <c r="G2491" s="36">
        <v>34.035735949848473</v>
      </c>
      <c r="H2491" s="36">
        <v>33.3296477667228</v>
      </c>
      <c r="I2491" s="36">
        <v>32.347349053042478</v>
      </c>
      <c r="J2491" s="36">
        <v>31.343935562186175</v>
      </c>
      <c r="K2491" s="36">
        <v>30.595603495391622</v>
      </c>
      <c r="L2491" s="36">
        <v>30.31871909585923</v>
      </c>
      <c r="M2491" s="138" t="str">
        <f t="shared" si="38"/>
        <v>Bilan azote--Solde au sol (kg/ha)-kg/ha-S4</v>
      </c>
      <c r="N2491">
        <f>MATCH(M2491,'[1]Données Agriculture'!$M:$M,FALSE)</f>
        <v>451</v>
      </c>
      <c r="O2491" s="139"/>
    </row>
    <row r="2492" spans="1:26" ht="14.25" hidden="1">
      <c r="A2492" s="110" t="s">
        <v>416</v>
      </c>
      <c r="B2492" s="110"/>
      <c r="C2492" s="147" t="s">
        <v>425</v>
      </c>
      <c r="D2492" s="174" t="s">
        <v>626</v>
      </c>
      <c r="E2492" s="6" t="s">
        <v>516</v>
      </c>
      <c r="F2492" s="36">
        <v>-733.95</v>
      </c>
      <c r="G2492" s="36">
        <v>-708.48055842454642</v>
      </c>
      <c r="H2492" s="36">
        <v>-638.89675000000011</v>
      </c>
      <c r="I2492" s="36">
        <v>-543.84350000000006</v>
      </c>
      <c r="J2492" s="36">
        <v>-448.79025000000007</v>
      </c>
      <c r="K2492" s="36">
        <v>-379.2064415754536</v>
      </c>
      <c r="L2492" s="36">
        <v>-353.73700000000002</v>
      </c>
      <c r="M2492" s="138" t="str">
        <f t="shared" si="38"/>
        <v>Bilan azote--Volatilisation-ktN-S4</v>
      </c>
      <c r="N2492">
        <f>MATCH(M2492,'[1]Données Agriculture'!$M:$M,FALSE)</f>
        <v>456</v>
      </c>
      <c r="O2492" s="139"/>
    </row>
    <row r="2493" spans="1:26" ht="14.25" hidden="1">
      <c r="A2493" s="110" t="s">
        <v>430</v>
      </c>
      <c r="B2493" s="110" t="s">
        <v>432</v>
      </c>
      <c r="C2493" s="147" t="s">
        <v>311</v>
      </c>
      <c r="D2493" s="174" t="s">
        <v>180</v>
      </c>
      <c r="E2493" s="6" t="s">
        <v>516</v>
      </c>
      <c r="F2493" s="36">
        <v>6663.7603066976199</v>
      </c>
      <c r="G2493" s="36">
        <v>6909.0756531344005</v>
      </c>
      <c r="H2493" s="36">
        <v>7163.167518979456</v>
      </c>
      <c r="I2493" s="36">
        <v>7375.1209742592546</v>
      </c>
      <c r="J2493" s="36">
        <v>7531.970091456199</v>
      </c>
      <c r="K2493" s="36">
        <v>7638.1806888860829</v>
      </c>
      <c r="L2493" s="36">
        <v>7698.4423525574939</v>
      </c>
      <c r="M2493" s="138" t="str">
        <f t="shared" si="38"/>
        <v>Bilan d'approvisionnement-Alimentation animale-Blé-kt-S4</v>
      </c>
      <c r="N2493">
        <f>MATCH(M2493,'[1]Données Agriculture'!$M:$M,FALSE)</f>
        <v>461</v>
      </c>
      <c r="O2493" s="139"/>
    </row>
    <row r="2494" spans="1:26" ht="14.25" hidden="1">
      <c r="A2494" s="110" t="s">
        <v>430</v>
      </c>
      <c r="B2494" s="110" t="s">
        <v>432</v>
      </c>
      <c r="C2494" s="147" t="s">
        <v>25</v>
      </c>
      <c r="D2494" s="174" t="s">
        <v>180</v>
      </c>
      <c r="E2494" s="6" t="s">
        <v>516</v>
      </c>
      <c r="F2494" s="36">
        <v>18186.735287107069</v>
      </c>
      <c r="G2494" s="36">
        <v>18645.314213730548</v>
      </c>
      <c r="H2494" s="36">
        <v>18733.543266262626</v>
      </c>
      <c r="I2494" s="36">
        <v>18447.532296827299</v>
      </c>
      <c r="J2494" s="36">
        <v>17981.666268249559</v>
      </c>
      <c r="K2494" s="36">
        <v>17598.129269217414</v>
      </c>
      <c r="L2494" s="36">
        <v>17501.93496017102</v>
      </c>
      <c r="M2494" s="138" t="str">
        <f t="shared" si="38"/>
        <v>Bilan d'approvisionnement-Alimentation animale-Céréales-kt-S4</v>
      </c>
      <c r="N2494">
        <f>MATCH(M2494,'[1]Données Agriculture'!$M:$M,FALSE)</f>
        <v>466</v>
      </c>
      <c r="O2494" s="139"/>
      <c r="P2494" s="66"/>
      <c r="Q2494" s="66"/>
      <c r="R2494" s="66"/>
      <c r="S2494" s="66"/>
      <c r="T2494" s="66"/>
      <c r="U2494" s="66"/>
      <c r="V2494" s="66"/>
      <c r="W2494" s="66"/>
      <c r="X2494" s="66"/>
      <c r="Y2494" s="66"/>
      <c r="Z2494" s="66"/>
    </row>
    <row r="2495" spans="1:26" ht="14.25" hidden="1">
      <c r="A2495" s="110" t="s">
        <v>430</v>
      </c>
      <c r="B2495" s="110" t="s">
        <v>432</v>
      </c>
      <c r="C2495" s="147" t="s">
        <v>34</v>
      </c>
      <c r="D2495" s="174" t="s">
        <v>180</v>
      </c>
      <c r="E2495" s="6" t="s">
        <v>516</v>
      </c>
      <c r="F2495" s="36">
        <v>0</v>
      </c>
      <c r="G2495" s="36">
        <v>0</v>
      </c>
      <c r="H2495" s="36">
        <v>0</v>
      </c>
      <c r="I2495" s="36">
        <v>0</v>
      </c>
      <c r="J2495" s="36">
        <v>0</v>
      </c>
      <c r="K2495" s="36">
        <v>0</v>
      </c>
      <c r="L2495" s="36">
        <v>0</v>
      </c>
      <c r="M2495" s="138" t="str">
        <f t="shared" si="38"/>
        <v>Bilan d'approvisionnement-Alimentation animale-Fruits-kt-S4</v>
      </c>
      <c r="N2495">
        <f>MATCH(M2495,'[1]Données Agriculture'!$M:$M,FALSE)</f>
        <v>471</v>
      </c>
      <c r="O2495" s="139"/>
    </row>
    <row r="2496" spans="1:26" ht="14.25" hidden="1">
      <c r="A2496" s="110" t="s">
        <v>430</v>
      </c>
      <c r="B2496" s="110" t="s">
        <v>432</v>
      </c>
      <c r="C2496" s="147" t="s">
        <v>431</v>
      </c>
      <c r="D2496" s="174" t="s">
        <v>180</v>
      </c>
      <c r="E2496" s="6" t="s">
        <v>516</v>
      </c>
      <c r="F2496" s="36">
        <v>1552.4233599327342</v>
      </c>
      <c r="G2496" s="36">
        <v>1609.5732658163058</v>
      </c>
      <c r="H2496" s="36">
        <v>1668.7677941234385</v>
      </c>
      <c r="I2496" s="36">
        <v>1718.1455448303639</v>
      </c>
      <c r="J2496" s="36">
        <v>1754.6859097766585</v>
      </c>
      <c r="K2496" s="36">
        <v>1779.42926862119</v>
      </c>
      <c r="L2496" s="36">
        <v>1793.4681310781543</v>
      </c>
      <c r="M2496" s="138" t="str">
        <f t="shared" si="38"/>
        <v>Bilan d'approvisionnement-Alimentation animale-Lait-kt-S4</v>
      </c>
      <c r="N2496">
        <f>MATCH(M2496,'[1]Données Agriculture'!$M:$M,FALSE)</f>
        <v>476</v>
      </c>
      <c r="O2496" s="139"/>
      <c r="P2496" s="66"/>
    </row>
    <row r="2497" spans="1:26" ht="14.25" hidden="1">
      <c r="A2497" s="110" t="s">
        <v>430</v>
      </c>
      <c r="B2497" s="110" t="s">
        <v>432</v>
      </c>
      <c r="C2497" s="147" t="s">
        <v>33</v>
      </c>
      <c r="D2497" s="174" t="s">
        <v>180</v>
      </c>
      <c r="E2497" s="6" t="s">
        <v>516</v>
      </c>
      <c r="F2497" s="36">
        <v>15.21782072261523</v>
      </c>
      <c r="G2497" s="36">
        <v>15.778039696702434</v>
      </c>
      <c r="H2497" s="36">
        <v>16.358301333306994</v>
      </c>
      <c r="I2497" s="36">
        <v>16.842332801357394</v>
      </c>
      <c r="J2497" s="36">
        <v>17.200524218237216</v>
      </c>
      <c r="K2497" s="36">
        <v>17.443074033377677</v>
      </c>
      <c r="L2497" s="36">
        <v>17.580691707482242</v>
      </c>
      <c r="M2497" s="138" t="str">
        <f t="shared" si="38"/>
        <v>Bilan d'approvisionnement-Alimentation animale-Légumes-kt-S4</v>
      </c>
      <c r="N2497">
        <f>MATCH(M2497,'[1]Données Agriculture'!$M:$M,FALSE)</f>
        <v>481</v>
      </c>
      <c r="O2497" s="139"/>
    </row>
    <row r="2498" spans="1:26" ht="14.25" hidden="1">
      <c r="A2498" s="110" t="s">
        <v>430</v>
      </c>
      <c r="B2498" s="110" t="s">
        <v>432</v>
      </c>
      <c r="C2498" s="147" t="s">
        <v>322</v>
      </c>
      <c r="D2498" s="174" t="s">
        <v>180</v>
      </c>
      <c r="E2498" s="6" t="s">
        <v>516</v>
      </c>
      <c r="F2498" s="36">
        <v>0</v>
      </c>
      <c r="G2498" s="36">
        <v>0</v>
      </c>
      <c r="H2498" s="36">
        <v>0</v>
      </c>
      <c r="I2498" s="36">
        <v>0</v>
      </c>
      <c r="J2498" s="36">
        <v>0</v>
      </c>
      <c r="K2498" s="36">
        <v>0</v>
      </c>
      <c r="L2498" s="36">
        <v>0</v>
      </c>
      <c r="M2498" s="138" t="str">
        <f t="shared" ref="M2498:M2561" si="39">A2498&amp;"-"&amp;B2498&amp;"-"&amp;C2498&amp;"-"&amp;D2498&amp;"-"&amp;E2498</f>
        <v>Bilan d'approvisionnement-Alimentation animale-Viande-kt-S4</v>
      </c>
      <c r="N2498">
        <f>MATCH(M2498,'[1]Données Agriculture'!$M:$M,FALSE)</f>
        <v>486</v>
      </c>
      <c r="O2498" s="139"/>
      <c r="P2498" s="109"/>
    </row>
    <row r="2499" spans="1:26" ht="14.25" hidden="1">
      <c r="A2499" s="110" t="s">
        <v>430</v>
      </c>
      <c r="B2499" s="110" t="s">
        <v>1</v>
      </c>
      <c r="C2499" s="147" t="s">
        <v>311</v>
      </c>
      <c r="D2499" s="174" t="s">
        <v>180</v>
      </c>
      <c r="E2499" s="6" t="s">
        <v>516</v>
      </c>
      <c r="F2499" s="36">
        <v>6519.7483910387718</v>
      </c>
      <c r="G2499" s="36">
        <v>6507.0154601582317</v>
      </c>
      <c r="H2499" s="36">
        <v>6368.7987608283347</v>
      </c>
      <c r="I2499" s="36">
        <v>6147.5707958095572</v>
      </c>
      <c r="J2499" s="36">
        <v>5912.1748752738458</v>
      </c>
      <c r="K2499" s="36">
        <v>5730.4703183131223</v>
      </c>
      <c r="L2499" s="36">
        <v>5650.7363495503596</v>
      </c>
      <c r="M2499" s="138" t="str">
        <f t="shared" si="39"/>
        <v>Bilan d'approvisionnement-Alimentation humaine-Blé-kt-S4</v>
      </c>
      <c r="N2499">
        <f>MATCH(M2499,'[1]Données Agriculture'!$M:$M,FALSE)</f>
        <v>491</v>
      </c>
      <c r="O2499" s="139"/>
    </row>
    <row r="2500" spans="1:26" ht="14.25" hidden="1">
      <c r="A2500" s="110" t="s">
        <v>430</v>
      </c>
      <c r="B2500" s="110" t="s">
        <v>1</v>
      </c>
      <c r="C2500" s="147" t="s">
        <v>25</v>
      </c>
      <c r="D2500" s="174" t="s">
        <v>180</v>
      </c>
      <c r="E2500" s="6" t="s">
        <v>516</v>
      </c>
      <c r="F2500" s="36">
        <v>8121.3815968027566</v>
      </c>
      <c r="G2500" s="36">
        <v>8098.3766040414293</v>
      </c>
      <c r="H2500" s="36">
        <v>7906.8645938913587</v>
      </c>
      <c r="I2500" s="36">
        <v>7605.5807213212738</v>
      </c>
      <c r="J2500" s="36">
        <v>7287.6581063579324</v>
      </c>
      <c r="K2500" s="36">
        <v>7044.0273838492067</v>
      </c>
      <c r="L2500" s="36">
        <v>6938.7694274477089</v>
      </c>
      <c r="M2500" s="138" t="str">
        <f t="shared" si="39"/>
        <v>Bilan d'approvisionnement-Alimentation humaine-Céréales-kt-S4</v>
      </c>
      <c r="N2500">
        <f>MATCH(M2500,'[1]Données Agriculture'!$M:$M,FALSE)</f>
        <v>496</v>
      </c>
      <c r="O2500" s="139"/>
    </row>
    <row r="2501" spans="1:26" ht="14.25" hidden="1">
      <c r="A2501" s="110" t="s">
        <v>430</v>
      </c>
      <c r="B2501" s="110" t="s">
        <v>1</v>
      </c>
      <c r="C2501" s="147" t="s">
        <v>34</v>
      </c>
      <c r="D2501" s="174" t="s">
        <v>180</v>
      </c>
      <c r="E2501" s="6" t="s">
        <v>516</v>
      </c>
      <c r="F2501" s="36">
        <v>6659.2392444237666</v>
      </c>
      <c r="G2501" s="36">
        <v>6620.9051897699919</v>
      </c>
      <c r="H2501" s="36">
        <v>6411.1035004149144</v>
      </c>
      <c r="I2501" s="36">
        <v>6093.7825368766325</v>
      </c>
      <c r="J2501" s="36">
        <v>5765.4137531016167</v>
      </c>
      <c r="K2501" s="36">
        <v>5518.1585576819889</v>
      </c>
      <c r="L2501" s="36">
        <v>5415.5182070171513</v>
      </c>
      <c r="M2501" s="138" t="str">
        <f t="shared" si="39"/>
        <v>Bilan d'approvisionnement-Alimentation humaine-Fruits-kt-S4</v>
      </c>
      <c r="N2501">
        <f>MATCH(M2501,'[1]Données Agriculture'!$M:$M,FALSE)</f>
        <v>501</v>
      </c>
      <c r="O2501" s="139"/>
      <c r="P2501" s="66"/>
      <c r="Q2501" s="66"/>
      <c r="R2501" s="66"/>
      <c r="S2501" s="66"/>
      <c r="T2501" s="66"/>
      <c r="U2501" s="66"/>
      <c r="V2501" s="66"/>
      <c r="W2501" s="66"/>
      <c r="X2501" s="66"/>
      <c r="Y2501" s="66"/>
      <c r="Z2501" s="66"/>
    </row>
    <row r="2502" spans="1:26" ht="14.25" hidden="1">
      <c r="A2502" s="110" t="s">
        <v>430</v>
      </c>
      <c r="B2502" s="110" t="s">
        <v>1</v>
      </c>
      <c r="C2502" s="147" t="s">
        <v>431</v>
      </c>
      <c r="D2502" s="174" t="s">
        <v>180</v>
      </c>
      <c r="E2502" s="6" t="s">
        <v>516</v>
      </c>
      <c r="F2502" s="36">
        <v>15287.544370092815</v>
      </c>
      <c r="G2502" s="36">
        <v>15331.730924553456</v>
      </c>
      <c r="H2502" s="36">
        <v>15207.593281242487</v>
      </c>
      <c r="I2502" s="36">
        <v>14953.420351375975</v>
      </c>
      <c r="J2502" s="36">
        <v>14654.151337902775</v>
      </c>
      <c r="K2502" s="36">
        <v>14403.965576078333</v>
      </c>
      <c r="L2502" s="36">
        <v>14277.157283998213</v>
      </c>
      <c r="M2502" s="138" t="str">
        <f t="shared" si="39"/>
        <v>Bilan d'approvisionnement-Alimentation humaine-Lait-kt-S4</v>
      </c>
      <c r="N2502">
        <f>MATCH(M2502,'[1]Données Agriculture'!$M:$M,FALSE)</f>
        <v>506</v>
      </c>
      <c r="O2502" s="139"/>
    </row>
    <row r="2503" spans="1:26" ht="14.25" hidden="1">
      <c r="A2503" s="110" t="s">
        <v>430</v>
      </c>
      <c r="B2503" s="110" t="s">
        <v>1</v>
      </c>
      <c r="C2503" s="147" t="s">
        <v>33</v>
      </c>
      <c r="D2503" s="174" t="s">
        <v>180</v>
      </c>
      <c r="E2503" s="6" t="s">
        <v>516</v>
      </c>
      <c r="F2503" s="36">
        <v>7002.9431615593658</v>
      </c>
      <c r="G2503" s="36">
        <v>7009.8308967163848</v>
      </c>
      <c r="H2503" s="36">
        <v>6917.1019115544104</v>
      </c>
      <c r="I2503" s="36">
        <v>6753.7001002496781</v>
      </c>
      <c r="J2503" s="36">
        <v>6572.3360152228179</v>
      </c>
      <c r="K2503" s="36">
        <v>6427.3112333123972</v>
      </c>
      <c r="L2503" s="36">
        <v>6358.9147994577397</v>
      </c>
      <c r="M2503" s="138" t="str">
        <f t="shared" si="39"/>
        <v>Bilan d'approvisionnement-Alimentation humaine-Légumes-kt-S4</v>
      </c>
      <c r="N2503">
        <f>MATCH(M2503,'[1]Données Agriculture'!$M:$M,FALSE)</f>
        <v>511</v>
      </c>
      <c r="O2503" s="139"/>
      <c r="P2503" s="109"/>
      <c r="Q2503" s="109"/>
      <c r="R2503" s="109"/>
      <c r="S2503" s="109"/>
      <c r="T2503" s="109"/>
      <c r="U2503" s="109"/>
      <c r="V2503" s="109"/>
      <c r="W2503" s="109"/>
      <c r="X2503" s="109"/>
      <c r="Y2503" s="109"/>
      <c r="Z2503" s="109"/>
    </row>
    <row r="2504" spans="1:26" ht="14.25" hidden="1">
      <c r="A2504" s="110" t="s">
        <v>430</v>
      </c>
      <c r="B2504" s="110" t="s">
        <v>1</v>
      </c>
      <c r="C2504" s="147" t="s">
        <v>322</v>
      </c>
      <c r="D2504" s="174" t="s">
        <v>180</v>
      </c>
      <c r="E2504" s="6" t="s">
        <v>516</v>
      </c>
      <c r="F2504" s="36">
        <v>5386.8199086986024</v>
      </c>
      <c r="G2504" s="36">
        <v>5441.3313049460794</v>
      </c>
      <c r="H2504" s="36">
        <v>5504.6803576674192</v>
      </c>
      <c r="I2504" s="36">
        <v>5561.5364989372219</v>
      </c>
      <c r="J2504" s="36">
        <v>5601.679013589337</v>
      </c>
      <c r="K2504" s="36">
        <v>5618.7414730818364</v>
      </c>
      <c r="L2504" s="36">
        <v>5610.9849386328706</v>
      </c>
      <c r="M2504" s="138" t="str">
        <f t="shared" si="39"/>
        <v>Bilan d'approvisionnement-Alimentation humaine-Viande-kt-S4</v>
      </c>
      <c r="N2504">
        <f>MATCH(M2504,'[1]Données Agriculture'!$M:$M,FALSE)</f>
        <v>516</v>
      </c>
      <c r="O2504" s="139"/>
    </row>
    <row r="2505" spans="1:26" ht="14.25" hidden="1">
      <c r="A2505" s="110" t="s">
        <v>430</v>
      </c>
      <c r="B2505" s="110" t="s">
        <v>433</v>
      </c>
      <c r="C2505" s="147" t="s">
        <v>311</v>
      </c>
      <c r="D2505" s="174" t="s">
        <v>180</v>
      </c>
      <c r="E2505" s="6" t="s">
        <v>516</v>
      </c>
      <c r="F2505" s="36">
        <v>4980.8893462442284</v>
      </c>
      <c r="G2505" s="36">
        <v>4978.825607826775</v>
      </c>
      <c r="H2505" s="36">
        <v>4973.0027661395461</v>
      </c>
      <c r="I2505" s="36">
        <v>4964.6118399558527</v>
      </c>
      <c r="J2505" s="36">
        <v>4955.716567693149</v>
      </c>
      <c r="K2505" s="36">
        <v>4948.8850338478969</v>
      </c>
      <c r="L2505" s="36">
        <v>4946.3169493514333</v>
      </c>
      <c r="M2505" s="138" t="str">
        <f t="shared" si="39"/>
        <v>Bilan d'approvisionnement-Autres utilisations-Blé-kt-S4</v>
      </c>
      <c r="N2505">
        <f>MATCH(M2505,'[1]Données Agriculture'!$M:$M,FALSE)</f>
        <v>521</v>
      </c>
      <c r="O2505" s="139"/>
      <c r="P2505" s="66"/>
    </row>
    <row r="2506" spans="1:26" ht="14.25" hidden="1">
      <c r="A2506" s="110" t="s">
        <v>430</v>
      </c>
      <c r="B2506" s="110" t="s">
        <v>433</v>
      </c>
      <c r="C2506" s="147" t="s">
        <v>25</v>
      </c>
      <c r="D2506" s="174" t="s">
        <v>180</v>
      </c>
      <c r="E2506" s="6" t="s">
        <v>516</v>
      </c>
      <c r="F2506" s="36">
        <v>8675.1297226153092</v>
      </c>
      <c r="G2506" s="36">
        <v>8679.0824009235894</v>
      </c>
      <c r="H2506" s="36">
        <v>8689.6647196030171</v>
      </c>
      <c r="I2506" s="36">
        <v>8703.6079563398689</v>
      </c>
      <c r="J2506" s="36">
        <v>8716.9594328258681</v>
      </c>
      <c r="K2506" s="36">
        <v>8726.3582310035854</v>
      </c>
      <c r="L2506" s="36">
        <v>8729.7191490610094</v>
      </c>
      <c r="M2506" s="138" t="str">
        <f t="shared" si="39"/>
        <v>Bilan d'approvisionnement-Autres utilisations-Céréales-kt-S4</v>
      </c>
      <c r="N2506">
        <f>MATCH(M2506,'[1]Données Agriculture'!$M:$M,FALSE)</f>
        <v>526</v>
      </c>
      <c r="O2506" s="139"/>
    </row>
    <row r="2507" spans="1:26" ht="14.25" hidden="1">
      <c r="A2507" s="110" t="s">
        <v>430</v>
      </c>
      <c r="B2507" s="110" t="s">
        <v>433</v>
      </c>
      <c r="C2507" s="147" t="s">
        <v>34</v>
      </c>
      <c r="D2507" s="174" t="s">
        <v>180</v>
      </c>
      <c r="E2507" s="6" t="s">
        <v>516</v>
      </c>
      <c r="F2507" s="36">
        <v>1639.9871927116462</v>
      </c>
      <c r="G2507" s="36">
        <v>1630.414070142956</v>
      </c>
      <c r="H2507" s="36">
        <v>1596.7448318210879</v>
      </c>
      <c r="I2507" s="36">
        <v>1548.5972086452216</v>
      </c>
      <c r="J2507" s="36">
        <v>1499.6973726627668</v>
      </c>
      <c r="K2507" s="36">
        <v>1463.4164622883761</v>
      </c>
      <c r="L2507" s="36">
        <v>1449.2424949280344</v>
      </c>
      <c r="M2507" s="138" t="str">
        <f t="shared" si="39"/>
        <v>Bilan d'approvisionnement-Autres utilisations-Fruits-kt-S4</v>
      </c>
      <c r="N2507">
        <f>MATCH(M2507,'[1]Données Agriculture'!$M:$M,FALSE)</f>
        <v>531</v>
      </c>
      <c r="O2507" s="139"/>
      <c r="P2507" s="109"/>
    </row>
    <row r="2508" spans="1:26" ht="14.25" hidden="1">
      <c r="A2508" s="110" t="s">
        <v>430</v>
      </c>
      <c r="B2508" s="110" t="s">
        <v>433</v>
      </c>
      <c r="C2508" s="147" t="s">
        <v>431</v>
      </c>
      <c r="D2508" s="174" t="s">
        <v>180</v>
      </c>
      <c r="E2508" s="6" t="s">
        <v>516</v>
      </c>
      <c r="F2508" s="36">
        <v>7150.39906154042</v>
      </c>
      <c r="G2508" s="36">
        <v>7295.1109907386608</v>
      </c>
      <c r="H2508" s="36">
        <v>7259.0787234828504</v>
      </c>
      <c r="I2508" s="36">
        <v>7056.2788211166699</v>
      </c>
      <c r="J2508" s="36">
        <v>6767.8376552319969</v>
      </c>
      <c r="K2508" s="36">
        <v>6548.1802614153903</v>
      </c>
      <c r="L2508" s="36">
        <v>6566.4981528000271</v>
      </c>
      <c r="M2508" s="138" t="str">
        <f t="shared" si="39"/>
        <v>Bilan d'approvisionnement-Autres utilisations-Lait-kt-S4</v>
      </c>
      <c r="N2508">
        <f>MATCH(M2508,'[1]Données Agriculture'!$M:$M,FALSE)</f>
        <v>536</v>
      </c>
      <c r="O2508" s="139"/>
    </row>
    <row r="2509" spans="1:26" ht="14.25" hidden="1">
      <c r="A2509" s="110" t="s">
        <v>430</v>
      </c>
      <c r="B2509" s="110" t="s">
        <v>433</v>
      </c>
      <c r="C2509" s="147" t="s">
        <v>33</v>
      </c>
      <c r="D2509" s="174" t="s">
        <v>180</v>
      </c>
      <c r="E2509" s="6" t="s">
        <v>516</v>
      </c>
      <c r="F2509" s="36">
        <v>984.35719944119421</v>
      </c>
      <c r="G2509" s="36">
        <v>990.39826543231072</v>
      </c>
      <c r="H2509" s="36">
        <v>991.11028000929582</v>
      </c>
      <c r="I2509" s="36">
        <v>986.44482152362218</v>
      </c>
      <c r="J2509" s="36">
        <v>978.57267182573332</v>
      </c>
      <c r="K2509" s="36">
        <v>970.54638445740829</v>
      </c>
      <c r="L2509" s="36">
        <v>965.18211486263817</v>
      </c>
      <c r="M2509" s="138" t="str">
        <f t="shared" si="39"/>
        <v>Bilan d'approvisionnement-Autres utilisations-Légumes-kt-S4</v>
      </c>
      <c r="N2509">
        <f>MATCH(M2509,'[1]Données Agriculture'!$M:$M,FALSE)</f>
        <v>541</v>
      </c>
      <c r="O2509" s="139"/>
    </row>
    <row r="2510" spans="1:26" ht="14.25" hidden="1">
      <c r="A2510" s="110" t="s">
        <v>430</v>
      </c>
      <c r="B2510" s="110" t="s">
        <v>433</v>
      </c>
      <c r="C2510" s="147" t="s">
        <v>322</v>
      </c>
      <c r="D2510" s="174" t="s">
        <v>180</v>
      </c>
      <c r="E2510" s="6" t="s">
        <v>516</v>
      </c>
      <c r="F2510" s="36">
        <v>88.273590264436592</v>
      </c>
      <c r="G2510" s="36">
        <v>89.203123424352839</v>
      </c>
      <c r="H2510" s="36">
        <v>88.592240032673402</v>
      </c>
      <c r="I2510" s="36">
        <v>87.076628304451205</v>
      </c>
      <c r="J2510" s="36">
        <v>85.555690982748118</v>
      </c>
      <c r="K2510" s="36">
        <v>84.926016531286749</v>
      </c>
      <c r="L2510" s="36">
        <v>85.836749380641436</v>
      </c>
      <c r="M2510" s="138" t="str">
        <f t="shared" si="39"/>
        <v>Bilan d'approvisionnement-Autres utilisations-Viande-kt-S4</v>
      </c>
      <c r="N2510">
        <f>MATCH(M2510,'[1]Données Agriculture'!$M:$M,FALSE)</f>
        <v>546</v>
      </c>
      <c r="O2510" s="139"/>
      <c r="P2510" s="66"/>
      <c r="Q2510" s="66"/>
      <c r="R2510" s="66"/>
      <c r="S2510" s="66"/>
      <c r="T2510" s="66"/>
      <c r="U2510" s="66"/>
      <c r="V2510" s="66"/>
      <c r="W2510" s="66"/>
      <c r="X2510" s="66"/>
      <c r="Y2510" s="66"/>
      <c r="Z2510" s="66"/>
    </row>
    <row r="2511" spans="1:26" ht="14.25" hidden="1">
      <c r="A2511" s="110" t="s">
        <v>430</v>
      </c>
      <c r="B2511" s="110" t="s">
        <v>181</v>
      </c>
      <c r="C2511" s="147" t="s">
        <v>311</v>
      </c>
      <c r="D2511" s="174" t="s">
        <v>180</v>
      </c>
      <c r="E2511" s="6" t="s">
        <v>516</v>
      </c>
      <c r="F2511" s="36">
        <v>17683.237413359435</v>
      </c>
      <c r="G2511" s="36">
        <v>17424.835385916675</v>
      </c>
      <c r="H2511" s="36">
        <v>17236.110137642387</v>
      </c>
      <c r="I2511" s="36">
        <v>17140.405035818581</v>
      </c>
      <c r="J2511" s="36">
        <v>17107.662309677442</v>
      </c>
      <c r="K2511" s="36">
        <v>17097.686351614881</v>
      </c>
      <c r="L2511" s="36">
        <v>17085.029126902587</v>
      </c>
      <c r="M2511" s="138" t="str">
        <f t="shared" si="39"/>
        <v>Bilan d'approvisionnement-Export-Blé-kt-S4</v>
      </c>
      <c r="N2511">
        <f>MATCH(M2511,'[1]Données Agriculture'!$M:$M,FALSE)</f>
        <v>551</v>
      </c>
      <c r="O2511" s="139"/>
    </row>
    <row r="2512" spans="1:26" ht="14.25" hidden="1">
      <c r="A2512" s="110" t="s">
        <v>430</v>
      </c>
      <c r="B2512" s="110" t="s">
        <v>181</v>
      </c>
      <c r="C2512" s="147" t="s">
        <v>25</v>
      </c>
      <c r="D2512" s="174" t="s">
        <v>180</v>
      </c>
      <c r="E2512" s="6" t="s">
        <v>516</v>
      </c>
      <c r="F2512" s="36">
        <v>29662.998355016327</v>
      </c>
      <c r="G2512" s="36">
        <v>29311.801215070329</v>
      </c>
      <c r="H2512" s="36">
        <v>29528.664620872871</v>
      </c>
      <c r="I2512" s="36">
        <v>30218.004667700076</v>
      </c>
      <c r="J2512" s="36">
        <v>31072.825539192119</v>
      </c>
      <c r="K2512" s="36">
        <v>31742.022817309426</v>
      </c>
      <c r="L2512" s="36">
        <v>31963.862842522911</v>
      </c>
      <c r="M2512" s="138" t="str">
        <f t="shared" si="39"/>
        <v>Bilan d'approvisionnement-Export-Céréales-kt-S4</v>
      </c>
      <c r="N2512">
        <f>MATCH(M2512,'[1]Données Agriculture'!$M:$M,FALSE)</f>
        <v>556</v>
      </c>
      <c r="O2512" s="139"/>
      <c r="P2512" s="109"/>
      <c r="Q2512" s="109"/>
      <c r="R2512" s="109"/>
      <c r="S2512" s="109"/>
      <c r="T2512" s="109"/>
      <c r="U2512" s="109"/>
      <c r="V2512" s="109"/>
      <c r="W2512" s="109"/>
      <c r="X2512" s="109"/>
      <c r="Y2512" s="109"/>
      <c r="Z2512" s="109"/>
    </row>
    <row r="2513" spans="1:26" ht="14.25" hidden="1">
      <c r="A2513" s="110" t="s">
        <v>430</v>
      </c>
      <c r="B2513" s="110" t="s">
        <v>181</v>
      </c>
      <c r="C2513" s="147" t="s">
        <v>34</v>
      </c>
      <c r="D2513" s="174" t="s">
        <v>180</v>
      </c>
      <c r="E2513" s="6" t="s">
        <v>516</v>
      </c>
      <c r="F2513" s="36">
        <v>0</v>
      </c>
      <c r="G2513" s="36">
        <v>0</v>
      </c>
      <c r="H2513" s="36">
        <v>0</v>
      </c>
      <c r="I2513" s="36">
        <v>13.025085474145868</v>
      </c>
      <c r="J2513" s="36">
        <v>34.86906944795696</v>
      </c>
      <c r="K2513" s="36">
        <v>50.500251489446576</v>
      </c>
      <c r="L2513" s="36">
        <v>56.13056128679947</v>
      </c>
      <c r="M2513" s="138" t="str">
        <f t="shared" si="39"/>
        <v>Bilan d'approvisionnement-Export-Fruits-kt-S4</v>
      </c>
      <c r="N2513">
        <f>MATCH(M2513,'[1]Données Agriculture'!$M:$M,FALSE)</f>
        <v>561</v>
      </c>
      <c r="O2513" s="139"/>
    </row>
    <row r="2514" spans="1:26" ht="14.25" hidden="1">
      <c r="A2514" s="110" t="s">
        <v>430</v>
      </c>
      <c r="B2514" s="110" t="s">
        <v>181</v>
      </c>
      <c r="C2514" s="147" t="s">
        <v>431</v>
      </c>
      <c r="D2514" s="174" t="s">
        <v>180</v>
      </c>
      <c r="E2514" s="6" t="s">
        <v>516</v>
      </c>
      <c r="F2514" s="36">
        <v>1227.785179034021</v>
      </c>
      <c r="G2514" s="36">
        <v>1483.4273373024262</v>
      </c>
      <c r="H2514" s="36">
        <v>1454.4196425066111</v>
      </c>
      <c r="I2514" s="36">
        <v>1150.3355701231267</v>
      </c>
      <c r="J2514" s="36">
        <v>692.07487287188269</v>
      </c>
      <c r="K2514" s="36">
        <v>367.46258064669018</v>
      </c>
      <c r="L2514" s="36">
        <v>519.49075581958823</v>
      </c>
      <c r="M2514" s="138" t="str">
        <f t="shared" si="39"/>
        <v>Bilan d'approvisionnement-Export-Lait-kt-S4</v>
      </c>
      <c r="N2514">
        <f>MATCH(M2514,'[1]Données Agriculture'!$M:$M,FALSE)</f>
        <v>566</v>
      </c>
      <c r="O2514" s="139"/>
      <c r="P2514" s="66"/>
    </row>
    <row r="2515" spans="1:26" ht="14.25" hidden="1">
      <c r="A2515" s="110" t="s">
        <v>430</v>
      </c>
      <c r="B2515" s="110" t="s">
        <v>181</v>
      </c>
      <c r="C2515" s="147" t="s">
        <v>33</v>
      </c>
      <c r="D2515" s="174" t="s">
        <v>180</v>
      </c>
      <c r="E2515" s="6" t="s">
        <v>516</v>
      </c>
      <c r="F2515" s="36">
        <v>0</v>
      </c>
      <c r="G2515" s="36">
        <v>0</v>
      </c>
      <c r="H2515" s="36">
        <v>0</v>
      </c>
      <c r="I2515" s="36">
        <v>0</v>
      </c>
      <c r="J2515" s="36">
        <v>0</v>
      </c>
      <c r="K2515" s="36">
        <v>0</v>
      </c>
      <c r="L2515" s="36">
        <v>0</v>
      </c>
      <c r="M2515" s="138" t="str">
        <f t="shared" si="39"/>
        <v>Bilan d'approvisionnement-Export-Légumes-kt-S4</v>
      </c>
      <c r="N2515">
        <f>MATCH(M2515,'[1]Données Agriculture'!$M:$M,FALSE)</f>
        <v>571</v>
      </c>
      <c r="O2515" s="139"/>
    </row>
    <row r="2516" spans="1:26" ht="14.25" hidden="1">
      <c r="A2516" s="110" t="s">
        <v>430</v>
      </c>
      <c r="B2516" s="110" t="s">
        <v>181</v>
      </c>
      <c r="C2516" s="147" t="s">
        <v>322</v>
      </c>
      <c r="D2516" s="174" t="s">
        <v>180</v>
      </c>
      <c r="E2516" s="6" t="s">
        <v>516</v>
      </c>
      <c r="F2516" s="36">
        <v>84.31113988686775</v>
      </c>
      <c r="G2516" s="36">
        <v>117.47532165010944</v>
      </c>
      <c r="H2516" s="36">
        <v>108.79085482321398</v>
      </c>
      <c r="I2516" s="36">
        <v>136.19003213409604</v>
      </c>
      <c r="J2516" s="36">
        <v>155.12489025807633</v>
      </c>
      <c r="K2516" s="36">
        <v>192.36193231227134</v>
      </c>
      <c r="L2516" s="36">
        <v>221.64807498292623</v>
      </c>
      <c r="M2516" s="138" t="str">
        <f t="shared" si="39"/>
        <v>Bilan d'approvisionnement-Export-Viande-kt-S4</v>
      </c>
      <c r="N2516">
        <f>MATCH(M2516,'[1]Données Agriculture'!$M:$M,FALSE)</f>
        <v>576</v>
      </c>
      <c r="O2516" s="139"/>
    </row>
    <row r="2517" spans="1:26" ht="14.25" hidden="1">
      <c r="A2517" s="110" t="s">
        <v>430</v>
      </c>
      <c r="B2517" s="110" t="s">
        <v>223</v>
      </c>
      <c r="C2517" s="147" t="s">
        <v>311</v>
      </c>
      <c r="D2517" s="174" t="s">
        <v>180</v>
      </c>
      <c r="E2517" s="6" t="s">
        <v>516</v>
      </c>
      <c r="F2517" s="36">
        <v>0</v>
      </c>
      <c r="G2517" s="36">
        <v>0</v>
      </c>
      <c r="H2517" s="36">
        <v>0</v>
      </c>
      <c r="I2517" s="36">
        <v>0</v>
      </c>
      <c r="J2517" s="36">
        <v>0</v>
      </c>
      <c r="K2517" s="36">
        <v>0</v>
      </c>
      <c r="L2517" s="36">
        <v>0</v>
      </c>
      <c r="M2517" s="138" t="str">
        <f t="shared" si="39"/>
        <v>Bilan d'approvisionnement-Import-Blé-kt-S4</v>
      </c>
      <c r="N2517">
        <f>MATCH(M2517,'[1]Données Agriculture'!$M:$M,FALSE)</f>
        <v>581</v>
      </c>
      <c r="O2517" s="139"/>
    </row>
    <row r="2518" spans="1:26" ht="14.25" hidden="1">
      <c r="A2518" s="110" t="s">
        <v>430</v>
      </c>
      <c r="B2518" s="110" t="s">
        <v>223</v>
      </c>
      <c r="C2518" s="147" t="s">
        <v>25</v>
      </c>
      <c r="D2518" s="174" t="s">
        <v>180</v>
      </c>
      <c r="E2518" s="6" t="s">
        <v>516</v>
      </c>
      <c r="F2518" s="36">
        <v>-433.19835213266481</v>
      </c>
      <c r="G2518" s="36">
        <v>-514.10462319460294</v>
      </c>
      <c r="H2518" s="36">
        <v>-631.46440240782124</v>
      </c>
      <c r="I2518" s="36">
        <v>-749.96416311478515</v>
      </c>
      <c r="J2518" s="36">
        <v>-848.46505765453708</v>
      </c>
      <c r="K2518" s="36">
        <v>-917.79634803831232</v>
      </c>
      <c r="L2518" s="36">
        <v>-951.03139654379231</v>
      </c>
      <c r="M2518" s="138" t="str">
        <f t="shared" si="39"/>
        <v>Bilan d'approvisionnement-Import-Céréales-kt-S4</v>
      </c>
      <c r="N2518">
        <f>MATCH(M2518,'[1]Données Agriculture'!$M:$M,FALSE)</f>
        <v>586</v>
      </c>
      <c r="O2518" s="139"/>
    </row>
    <row r="2519" spans="1:26" ht="14.25" hidden="1">
      <c r="A2519" s="110" t="s">
        <v>430</v>
      </c>
      <c r="B2519" s="110" t="s">
        <v>223</v>
      </c>
      <c r="C2519" s="147" t="s">
        <v>34</v>
      </c>
      <c r="D2519" s="174" t="s">
        <v>180</v>
      </c>
      <c r="E2519" s="6" t="s">
        <v>516</v>
      </c>
      <c r="F2519" s="36">
        <v>-5945.1797909978204</v>
      </c>
      <c r="G2519" s="36">
        <v>-5905.947986811947</v>
      </c>
      <c r="H2519" s="36">
        <v>-5686.0953993373878</v>
      </c>
      <c r="I2519" s="36">
        <v>-5365.7182508653968</v>
      </c>
      <c r="J2519" s="36">
        <v>-5042.1326073787823</v>
      </c>
      <c r="K2519" s="36">
        <v>-4797.3913028867073</v>
      </c>
      <c r="L2519" s="36">
        <v>-4694.6553072245042</v>
      </c>
      <c r="M2519" s="138" t="str">
        <f t="shared" si="39"/>
        <v>Bilan d'approvisionnement-Import-Fruits-kt-S4</v>
      </c>
      <c r="N2519">
        <f>MATCH(M2519,'[1]Données Agriculture'!$M:$M,FALSE)</f>
        <v>591</v>
      </c>
      <c r="O2519" s="139"/>
      <c r="P2519" s="66"/>
      <c r="Q2519" s="66"/>
      <c r="R2519" s="66"/>
      <c r="S2519" s="66"/>
      <c r="T2519" s="66"/>
      <c r="U2519" s="66"/>
      <c r="V2519" s="66"/>
      <c r="W2519" s="66"/>
      <c r="X2519" s="66"/>
      <c r="Y2519" s="66"/>
      <c r="Z2519" s="66"/>
    </row>
    <row r="2520" spans="1:26" ht="14.25" hidden="1">
      <c r="A2520" s="110" t="s">
        <v>430</v>
      </c>
      <c r="B2520" s="110" t="s">
        <v>223</v>
      </c>
      <c r="C2520" s="147" t="s">
        <v>431</v>
      </c>
      <c r="D2520" s="174" t="s">
        <v>180</v>
      </c>
      <c r="E2520" s="6" t="s">
        <v>516</v>
      </c>
      <c r="F2520" s="36">
        <v>0</v>
      </c>
      <c r="G2520" s="36">
        <v>0</v>
      </c>
      <c r="H2520" s="36">
        <v>0</v>
      </c>
      <c r="I2520" s="36">
        <v>0</v>
      </c>
      <c r="J2520" s="36">
        <v>0</v>
      </c>
      <c r="K2520" s="36">
        <v>0</v>
      </c>
      <c r="L2520" s="36">
        <v>0</v>
      </c>
      <c r="M2520" s="138" t="str">
        <f t="shared" si="39"/>
        <v>Bilan d'approvisionnement-Import-Lait-kt-S4</v>
      </c>
      <c r="N2520">
        <f>MATCH(M2520,'[1]Données Agriculture'!$M:$M,FALSE)</f>
        <v>596</v>
      </c>
      <c r="O2520" s="139"/>
    </row>
    <row r="2521" spans="1:26" ht="14.25" hidden="1">
      <c r="A2521" s="110" t="s">
        <v>430</v>
      </c>
      <c r="B2521" s="110" t="s">
        <v>223</v>
      </c>
      <c r="C2521" s="147" t="s">
        <v>33</v>
      </c>
      <c r="D2521" s="174" t="s">
        <v>180</v>
      </c>
      <c r="E2521" s="6" t="s">
        <v>516</v>
      </c>
      <c r="F2521" s="36">
        <v>-3404.9483218490545</v>
      </c>
      <c r="G2521" s="36">
        <v>-3423.40936752474</v>
      </c>
      <c r="H2521" s="36">
        <v>-3345.5564850049473</v>
      </c>
      <c r="I2521" s="36">
        <v>-3196.5290986646478</v>
      </c>
      <c r="J2521" s="36">
        <v>-3026.2069073388329</v>
      </c>
      <c r="K2521" s="36">
        <v>-2886.9822143038186</v>
      </c>
      <c r="L2521" s="36">
        <v>-2818.3311540819595</v>
      </c>
      <c r="M2521" s="138" t="str">
        <f t="shared" si="39"/>
        <v>Bilan d'approvisionnement-Import-Légumes-kt-S4</v>
      </c>
      <c r="N2521">
        <f>MATCH(M2521,'[1]Données Agriculture'!$M:$M,FALSE)</f>
        <v>601</v>
      </c>
      <c r="O2521" s="139"/>
      <c r="P2521" s="66"/>
    </row>
    <row r="2522" spans="1:26" ht="14.25" hidden="1">
      <c r="A2522" s="110" t="s">
        <v>430</v>
      </c>
      <c r="B2522" s="110" t="s">
        <v>223</v>
      </c>
      <c r="C2522" s="147" t="s">
        <v>322</v>
      </c>
      <c r="D2522" s="174" t="s">
        <v>180</v>
      </c>
      <c r="E2522" s="6" t="s">
        <v>516</v>
      </c>
      <c r="F2522" s="36">
        <v>-183.43047991702181</v>
      </c>
      <c r="G2522" s="36">
        <v>-152.10306645052077</v>
      </c>
      <c r="H2522" s="36">
        <v>-152.08079032149107</v>
      </c>
      <c r="I2522" s="36">
        <v>-233.49455498835806</v>
      </c>
      <c r="J2522" s="36">
        <v>-310.3634059397437</v>
      </c>
      <c r="K2522" s="36">
        <v>-359.88988858947596</v>
      </c>
      <c r="L2522" s="36">
        <v>-311.68131102477355</v>
      </c>
      <c r="M2522" s="138" t="str">
        <f t="shared" si="39"/>
        <v>Bilan d'approvisionnement-Import-Viande-kt-S4</v>
      </c>
      <c r="N2522">
        <f>MATCH(M2522,'[1]Données Agriculture'!$M:$M,FALSE)</f>
        <v>606</v>
      </c>
      <c r="O2522" s="139"/>
    </row>
    <row r="2523" spans="1:26" ht="14.25" hidden="1">
      <c r="A2523" s="110" t="s">
        <v>430</v>
      </c>
      <c r="B2523" s="110" t="s">
        <v>308</v>
      </c>
      <c r="C2523" s="147" t="s">
        <v>311</v>
      </c>
      <c r="D2523" s="174" t="s">
        <v>180</v>
      </c>
      <c r="E2523" s="6" t="s">
        <v>516</v>
      </c>
      <c r="F2523" s="36">
        <v>-35847.635457340053</v>
      </c>
      <c r="G2523" s="36">
        <v>-35819.752107036082</v>
      </c>
      <c r="H2523" s="36">
        <v>-35741.079183589725</v>
      </c>
      <c r="I2523" s="36">
        <v>-35627.708645843246</v>
      </c>
      <c r="J2523" s="36">
        <v>-35507.523844100637</v>
      </c>
      <c r="K2523" s="36">
        <v>-35415.222392661984</v>
      </c>
      <c r="L2523" s="36">
        <v>-35380.524778361876</v>
      </c>
      <c r="M2523" s="138" t="str">
        <f t="shared" si="39"/>
        <v>Bilan d'approvisionnement-Productions-Blé-kt-S4</v>
      </c>
      <c r="N2523">
        <f>MATCH(M2523,'[1]Données Agriculture'!$M:$M,FALSE)</f>
        <v>611</v>
      </c>
      <c r="O2523" s="139"/>
      <c r="P2523" s="109"/>
    </row>
    <row r="2524" spans="1:26" ht="14.25" hidden="1">
      <c r="A2524" s="110" t="s">
        <v>430</v>
      </c>
      <c r="B2524" s="110" t="s">
        <v>308</v>
      </c>
      <c r="C2524" s="147" t="s">
        <v>25</v>
      </c>
      <c r="D2524" s="174" t="s">
        <v>180</v>
      </c>
      <c r="E2524" s="6" t="s">
        <v>516</v>
      </c>
      <c r="F2524" s="36">
        <v>-63586.110571688143</v>
      </c>
      <c r="G2524" s="36">
        <v>-63586.691977973336</v>
      </c>
      <c r="H2524" s="36">
        <v>-63584.948307731254</v>
      </c>
      <c r="I2524" s="36">
        <v>-63574.682572489008</v>
      </c>
      <c r="J2524" s="36">
        <v>-63555.313365961447</v>
      </c>
      <c r="K2524" s="36">
        <v>-63535.362753148685</v>
      </c>
      <c r="L2524" s="36">
        <v>-63526.840688148543</v>
      </c>
      <c r="M2524" s="138" t="str">
        <f t="shared" si="39"/>
        <v>Bilan d'approvisionnement-Productions-Céréales-kt-S4</v>
      </c>
      <c r="N2524">
        <f>MATCH(M2524,'[1]Données Agriculture'!$M:$M,FALSE)</f>
        <v>616</v>
      </c>
      <c r="O2524" s="139"/>
    </row>
    <row r="2525" spans="1:26" ht="14.25" hidden="1">
      <c r="A2525" s="110" t="s">
        <v>430</v>
      </c>
      <c r="B2525" s="110" t="s">
        <v>308</v>
      </c>
      <c r="C2525" s="147" t="s">
        <v>34</v>
      </c>
      <c r="D2525" s="174" t="s">
        <v>180</v>
      </c>
      <c r="E2525" s="6" t="s">
        <v>516</v>
      </c>
      <c r="F2525" s="36">
        <v>-2354.0466461375918</v>
      </c>
      <c r="G2525" s="36">
        <v>-2345.3712731010014</v>
      </c>
      <c r="H2525" s="36">
        <v>-2321.7529328986143</v>
      </c>
      <c r="I2525" s="36">
        <v>-2289.6865801306035</v>
      </c>
      <c r="J2525" s="36">
        <v>-2257.8475878335589</v>
      </c>
      <c r="K2525" s="36">
        <v>-2234.6839685731056</v>
      </c>
      <c r="L2525" s="36">
        <v>-2226.2359560074815</v>
      </c>
      <c r="M2525" s="138" t="str">
        <f t="shared" si="39"/>
        <v>Bilan d'approvisionnement-Productions-Fruits-kt-S4</v>
      </c>
      <c r="N2525">
        <f>MATCH(M2525,'[1]Données Agriculture'!$M:$M,FALSE)</f>
        <v>621</v>
      </c>
      <c r="O2525" s="139"/>
    </row>
    <row r="2526" spans="1:26" ht="14.25" hidden="1">
      <c r="A2526" s="110" t="s">
        <v>430</v>
      </c>
      <c r="B2526" s="110" t="s">
        <v>308</v>
      </c>
      <c r="C2526" s="147" t="s">
        <v>431</v>
      </c>
      <c r="D2526" s="174" t="s">
        <v>180</v>
      </c>
      <c r="E2526" s="6" t="s">
        <v>516</v>
      </c>
      <c r="F2526" s="36">
        <v>-25218.151970599989</v>
      </c>
      <c r="G2526" s="36">
        <v>-25719.842518410849</v>
      </c>
      <c r="H2526" s="36">
        <v>-25589.859441355387</v>
      </c>
      <c r="I2526" s="36">
        <v>-24878.180287446135</v>
      </c>
      <c r="J2526" s="36">
        <v>-23868.749775783312</v>
      </c>
      <c r="K2526" s="36">
        <v>-23099.037686761607</v>
      </c>
      <c r="L2526" s="36">
        <v>-23156.614323695983</v>
      </c>
      <c r="M2526" s="138" t="str">
        <f t="shared" si="39"/>
        <v>Bilan d'approvisionnement-Productions-Lait-kt-S4</v>
      </c>
      <c r="N2526">
        <f>MATCH(M2526,'[1]Données Agriculture'!$M:$M,FALSE)</f>
        <v>626</v>
      </c>
      <c r="O2526" s="139"/>
      <c r="P2526" s="66"/>
      <c r="Q2526" s="66"/>
      <c r="R2526" s="66"/>
      <c r="S2526" s="66"/>
      <c r="T2526" s="66"/>
      <c r="U2526" s="66"/>
      <c r="V2526" s="66"/>
      <c r="W2526" s="66"/>
      <c r="X2526" s="66"/>
      <c r="Y2526" s="66"/>
      <c r="Z2526" s="66"/>
    </row>
    <row r="2527" spans="1:26" ht="14.25" hidden="1">
      <c r="A2527" s="110" t="s">
        <v>430</v>
      </c>
      <c r="B2527" s="110" t="s">
        <v>308</v>
      </c>
      <c r="C2527" s="147" t="s">
        <v>33</v>
      </c>
      <c r="D2527" s="174" t="s">
        <v>180</v>
      </c>
      <c r="E2527" s="6" t="s">
        <v>516</v>
      </c>
      <c r="F2527" s="36">
        <v>-4597.5698598741201</v>
      </c>
      <c r="G2527" s="36">
        <v>-4592.5978343206589</v>
      </c>
      <c r="H2527" s="36">
        <v>-4579.0140078920667</v>
      </c>
      <c r="I2527" s="36">
        <v>-4560.4581559100106</v>
      </c>
      <c r="J2527" s="36">
        <v>-4541.9023039279564</v>
      </c>
      <c r="K2527" s="36">
        <v>-4528.3184774993642</v>
      </c>
      <c r="L2527" s="36">
        <v>-4523.3464519459012</v>
      </c>
      <c r="M2527" s="138" t="str">
        <f t="shared" si="39"/>
        <v>Bilan d'approvisionnement-Productions-Légumes-kt-S4</v>
      </c>
      <c r="N2527">
        <f>MATCH(M2527,'[1]Données Agriculture'!$M:$M,FALSE)</f>
        <v>631</v>
      </c>
      <c r="O2527" s="139"/>
    </row>
    <row r="2528" spans="1:26" ht="14.25" hidden="1">
      <c r="A2528" s="110" t="s">
        <v>430</v>
      </c>
      <c r="B2528" s="110" t="s">
        <v>308</v>
      </c>
      <c r="C2528" s="147" t="s">
        <v>322</v>
      </c>
      <c r="D2528" s="174" t="s">
        <v>180</v>
      </c>
      <c r="E2528" s="6" t="s">
        <v>516</v>
      </c>
      <c r="F2528" s="36">
        <v>-5375.9741589328842</v>
      </c>
      <c r="G2528" s="36">
        <v>-5495.9066835700205</v>
      </c>
      <c r="H2528" s="36">
        <v>-5549.9826622018154</v>
      </c>
      <c r="I2528" s="36">
        <v>-5551.3086043874109</v>
      </c>
      <c r="J2528" s="36">
        <v>-5531.9961888904181</v>
      </c>
      <c r="K2528" s="36">
        <v>-5536.1395333359196</v>
      </c>
      <c r="L2528" s="36">
        <v>-5606.7884519716654</v>
      </c>
      <c r="M2528" s="138" t="str">
        <f t="shared" si="39"/>
        <v>Bilan d'approvisionnement-Productions-Viande-kt-S4</v>
      </c>
      <c r="N2528">
        <f>MATCH(M2528,'[1]Données Agriculture'!$M:$M,FALSE)</f>
        <v>636</v>
      </c>
      <c r="O2528" s="139"/>
      <c r="P2528" s="109"/>
      <c r="Q2528" s="109"/>
      <c r="R2528" s="109"/>
      <c r="S2528" s="109"/>
      <c r="T2528" s="109"/>
      <c r="U2528" s="109"/>
      <c r="V2528" s="109"/>
      <c r="W2528" s="109"/>
      <c r="X2528" s="109"/>
      <c r="Y2528" s="109"/>
      <c r="Z2528" s="109"/>
    </row>
    <row r="2529" spans="1:26" ht="14.25" hidden="1">
      <c r="A2529" s="110" t="s">
        <v>235</v>
      </c>
      <c r="B2529" s="110" t="s">
        <v>234</v>
      </c>
      <c r="C2529" s="151" t="s">
        <v>252</v>
      </c>
      <c r="D2529" s="176" t="s">
        <v>237</v>
      </c>
      <c r="E2529" s="6" t="s">
        <v>516</v>
      </c>
      <c r="F2529" s="8">
        <v>0</v>
      </c>
      <c r="G2529" s="8">
        <v>0</v>
      </c>
      <c r="H2529" s="8">
        <v>0</v>
      </c>
      <c r="I2529" s="8">
        <v>0</v>
      </c>
      <c r="J2529" s="8">
        <v>0</v>
      </c>
      <c r="K2529" s="8">
        <v>0</v>
      </c>
      <c r="L2529" s="8">
        <v>0</v>
      </c>
      <c r="M2529" s="138" t="str">
        <f t="shared" si="39"/>
        <v>Bioénergies-Biomasse-Autres biogaz-TWh-S4</v>
      </c>
      <c r="N2529">
        <f>MATCH(M2529,'[1]Données Agriculture'!$M:$M,FALSE)</f>
        <v>641</v>
      </c>
      <c r="O2529" s="139"/>
    </row>
    <row r="2530" spans="1:26" ht="14.25" hidden="1">
      <c r="A2530" s="110" t="s">
        <v>235</v>
      </c>
      <c r="B2530" s="110" t="s">
        <v>234</v>
      </c>
      <c r="C2530" s="151" t="s">
        <v>241</v>
      </c>
      <c r="D2530" s="176" t="s">
        <v>237</v>
      </c>
      <c r="E2530" s="6" t="s">
        <v>516</v>
      </c>
      <c r="F2530" s="8">
        <v>65.515020861779689</v>
      </c>
      <c r="G2530" s="8">
        <v>69.498633559316815</v>
      </c>
      <c r="H2530" s="8">
        <v>77.245533777432044</v>
      </c>
      <c r="I2530" s="8">
        <v>87.854687970513993</v>
      </c>
      <c r="J2530" s="8">
        <v>98.687483572841217</v>
      </c>
      <c r="K2530" s="8">
        <v>106.1866216272257</v>
      </c>
      <c r="L2530" s="8">
        <v>107.31761795386041</v>
      </c>
      <c r="M2530" s="138" t="str">
        <f t="shared" si="39"/>
        <v>Bioénergies-Biomasse-Autres biomasses solides - bois de rebut, déchets et produits dérivés du bois, résidus de culture-TWh-S4</v>
      </c>
      <c r="N2530">
        <f>MATCH(M2530,'[1]Données Agriculture'!$M:$M,FALSE)</f>
        <v>646</v>
      </c>
      <c r="O2530" s="139"/>
      <c r="P2530" s="66"/>
    </row>
    <row r="2531" spans="1:26" ht="14.25" hidden="1">
      <c r="A2531" s="110" t="s">
        <v>235</v>
      </c>
      <c r="B2531" s="110" t="s">
        <v>234</v>
      </c>
      <c r="C2531" s="151" t="s">
        <v>243</v>
      </c>
      <c r="D2531" s="176" t="s">
        <v>237</v>
      </c>
      <c r="E2531" s="6" t="s">
        <v>516</v>
      </c>
      <c r="F2531" s="8">
        <v>16.671428571428571</v>
      </c>
      <c r="G2531" s="8">
        <v>16.671428571428571</v>
      </c>
      <c r="H2531" s="8">
        <v>16.671428571428571</v>
      </c>
      <c r="I2531" s="8">
        <v>16.671428571428571</v>
      </c>
      <c r="J2531" s="8">
        <v>16.671428571428571</v>
      </c>
      <c r="K2531" s="8">
        <v>16.671428571428571</v>
      </c>
      <c r="L2531" s="8">
        <v>16.671428571428571</v>
      </c>
      <c r="M2531" s="138" t="str">
        <f t="shared" si="39"/>
        <v>Bioénergies-Biomasse-Autres produits dérivés du bois boues de papeterie, liqueurs noires…)-TWh-S4</v>
      </c>
      <c r="N2531">
        <f>MATCH(M2531,'[1]Données Agriculture'!$M:$M,FALSE)</f>
        <v>651</v>
      </c>
      <c r="O2531" s="139"/>
    </row>
    <row r="2532" spans="1:26" ht="14.25" hidden="1">
      <c r="A2532" s="110" t="s">
        <v>235</v>
      </c>
      <c r="B2532" s="110" t="s">
        <v>234</v>
      </c>
      <c r="C2532" s="151" t="s">
        <v>257</v>
      </c>
      <c r="D2532" s="176" t="s">
        <v>237</v>
      </c>
      <c r="E2532" s="6" t="s">
        <v>516</v>
      </c>
      <c r="F2532" s="8">
        <v>0</v>
      </c>
      <c r="G2532" s="8">
        <v>0</v>
      </c>
      <c r="H2532" s="8">
        <v>0</v>
      </c>
      <c r="I2532" s="8">
        <v>0</v>
      </c>
      <c r="J2532" s="8">
        <v>0</v>
      </c>
      <c r="K2532" s="8">
        <v>0</v>
      </c>
      <c r="L2532" s="8">
        <v>0</v>
      </c>
      <c r="M2532" s="138" t="str">
        <f t="shared" si="39"/>
        <v>Bioénergies-Biomasse-Biocarburants 2nde generation-TWh-S4</v>
      </c>
      <c r="N2532">
        <f>MATCH(M2532,'[1]Données Agriculture'!$M:$M,FALSE)</f>
        <v>655</v>
      </c>
      <c r="O2532" s="139"/>
      <c r="P2532" s="109"/>
    </row>
    <row r="2533" spans="1:26" ht="14.25" hidden="1">
      <c r="A2533" s="110" t="s">
        <v>235</v>
      </c>
      <c r="B2533" s="110" t="s">
        <v>234</v>
      </c>
      <c r="C2533" s="151" t="s">
        <v>256</v>
      </c>
      <c r="D2533" s="176" t="s">
        <v>237</v>
      </c>
      <c r="E2533" s="6" t="s">
        <v>516</v>
      </c>
      <c r="F2533" s="8">
        <v>27.038124886351298</v>
      </c>
      <c r="G2533" s="8">
        <v>26.600811448318833</v>
      </c>
      <c r="H2533" s="8">
        <v>25.406048916781515</v>
      </c>
      <c r="I2533" s="8">
        <v>23.773972947211732</v>
      </c>
      <c r="J2533" s="8">
        <v>22.141896977641949</v>
      </c>
      <c r="K2533" s="8">
        <v>20.947134446104627</v>
      </c>
      <c r="L2533" s="8">
        <v>20.509821008072166</v>
      </c>
      <c r="M2533" s="138" t="str">
        <f t="shared" si="39"/>
        <v>Bioénergies-Biomasse-Biodiesel-TWh-S4</v>
      </c>
      <c r="N2533">
        <f>MATCH(M2533,'[1]Données Agriculture'!$M:$M,FALSE)</f>
        <v>659</v>
      </c>
      <c r="O2533" s="139"/>
    </row>
    <row r="2534" spans="1:26" ht="14.25" hidden="1">
      <c r="A2534" s="110" t="s">
        <v>235</v>
      </c>
      <c r="B2534" s="110" t="s">
        <v>234</v>
      </c>
      <c r="C2534" s="151" t="s">
        <v>246</v>
      </c>
      <c r="D2534" s="176" t="s">
        <v>237</v>
      </c>
      <c r="E2534" s="6" t="s">
        <v>516</v>
      </c>
      <c r="F2534" s="8">
        <v>9.9313895416584614</v>
      </c>
      <c r="G2534" s="8">
        <v>14.927764519059622</v>
      </c>
      <c r="H2534" s="8">
        <v>31.10166365953695</v>
      </c>
      <c r="I2534" s="8">
        <v>58.005852726388952</v>
      </c>
      <c r="J2534" s="8">
        <v>89.380128716833298</v>
      </c>
      <c r="K2534" s="8">
        <v>114.96741049903508</v>
      </c>
      <c r="L2534" s="8">
        <v>124.89845014297725</v>
      </c>
      <c r="M2534" s="138" t="str">
        <f t="shared" si="39"/>
        <v>Bioénergies-Biomasse-Biogaz-TWh-S4</v>
      </c>
      <c r="N2534">
        <f>MATCH(M2534,'[1]Données Agriculture'!$M:$M,FALSE)</f>
        <v>663</v>
      </c>
      <c r="O2534" s="139"/>
    </row>
    <row r="2535" spans="1:26" ht="14.25" hidden="1">
      <c r="A2535" s="110" t="s">
        <v>235</v>
      </c>
      <c r="B2535" s="110" t="s">
        <v>234</v>
      </c>
      <c r="C2535" s="151" t="s">
        <v>253</v>
      </c>
      <c r="D2535" s="176" t="s">
        <v>237</v>
      </c>
      <c r="E2535" s="6" t="s">
        <v>516</v>
      </c>
      <c r="F2535" s="8">
        <v>0</v>
      </c>
      <c r="G2535" s="8">
        <v>0</v>
      </c>
      <c r="H2535" s="8">
        <v>0</v>
      </c>
      <c r="I2535" s="8">
        <v>0</v>
      </c>
      <c r="J2535" s="8">
        <v>0</v>
      </c>
      <c r="K2535" s="8">
        <v>0</v>
      </c>
      <c r="L2535" s="8">
        <v>0</v>
      </c>
      <c r="M2535" s="138" t="str">
        <f t="shared" si="39"/>
        <v>Bioénergies-Biomasse-Biogaz d'algues-TWh-S4</v>
      </c>
      <c r="N2535">
        <f>MATCH(M2535,'[1]Données Agriculture'!$M:$M,FALSE)</f>
        <v>668</v>
      </c>
      <c r="O2535" s="139"/>
      <c r="P2535" s="105"/>
      <c r="Q2535" s="105"/>
      <c r="R2535" s="105"/>
      <c r="S2535" s="105"/>
      <c r="T2535" s="105"/>
      <c r="U2535" s="105"/>
      <c r="V2535" s="105"/>
      <c r="W2535" s="105"/>
      <c r="X2535" s="105"/>
      <c r="Y2535" s="105"/>
      <c r="Z2535" s="105"/>
    </row>
    <row r="2536" spans="1:26" ht="14.25" hidden="1">
      <c r="A2536" s="110" t="s">
        <v>235</v>
      </c>
      <c r="B2536" s="110" t="s">
        <v>234</v>
      </c>
      <c r="C2536" s="151" t="s">
        <v>259</v>
      </c>
      <c r="D2536" s="176" t="s">
        <v>237</v>
      </c>
      <c r="E2536" s="6" t="s">
        <v>516</v>
      </c>
      <c r="F2536" s="8">
        <v>0</v>
      </c>
      <c r="G2536" s="8">
        <v>0</v>
      </c>
      <c r="H2536" s="8">
        <v>0</v>
      </c>
      <c r="I2536" s="8">
        <v>0</v>
      </c>
      <c r="J2536" s="8">
        <v>0</v>
      </c>
      <c r="K2536" s="8">
        <v>0</v>
      </c>
      <c r="L2536" s="8">
        <v>0</v>
      </c>
      <c r="M2536" s="138" t="str">
        <f t="shared" si="39"/>
        <v>Bioénergies-Biomasse-Biogazole d'algues-TWh-S4</v>
      </c>
      <c r="N2536">
        <f>MATCH(M2536,'[1]Données Agriculture'!$M:$M,FALSE)</f>
        <v>678</v>
      </c>
      <c r="O2536" s="139"/>
    </row>
    <row r="2537" spans="1:26" ht="14.25" hidden="1">
      <c r="A2537" s="110" t="s">
        <v>235</v>
      </c>
      <c r="B2537" s="110" t="s">
        <v>234</v>
      </c>
      <c r="C2537" s="151" t="s">
        <v>254</v>
      </c>
      <c r="D2537" s="176" t="s">
        <v>237</v>
      </c>
      <c r="E2537" s="6" t="s">
        <v>516</v>
      </c>
      <c r="F2537" s="8">
        <v>33.321803100046637</v>
      </c>
      <c r="G2537" s="8">
        <v>32.884489662014168</v>
      </c>
      <c r="H2537" s="8">
        <v>31.689727130476854</v>
      </c>
      <c r="I2537" s="8">
        <v>30.057651160907071</v>
      </c>
      <c r="J2537" s="8">
        <v>28.425575191337288</v>
      </c>
      <c r="K2537" s="8">
        <v>27.230812659799966</v>
      </c>
      <c r="L2537" s="8">
        <v>26.793499221767505</v>
      </c>
      <c r="M2537" s="138" t="str">
        <f t="shared" si="39"/>
        <v>Bioénergies-Biomasse-Biomasse liquide-TWh-S4</v>
      </c>
      <c r="N2537">
        <f>MATCH(M2537,'[1]Données Agriculture'!$M:$M,FALSE)</f>
        <v>683</v>
      </c>
      <c r="O2537" s="139"/>
      <c r="P2537" s="109"/>
      <c r="Q2537" s="109"/>
      <c r="R2537" s="109"/>
      <c r="S2537" s="109"/>
      <c r="T2537" s="109"/>
      <c r="U2537" s="109"/>
      <c r="V2537" s="109"/>
      <c r="W2537" s="109"/>
      <c r="X2537" s="109"/>
      <c r="Y2537" s="109"/>
      <c r="Z2537" s="109"/>
    </row>
    <row r="2538" spans="1:26" ht="14.25" hidden="1">
      <c r="A2538" s="110" t="s">
        <v>235</v>
      </c>
      <c r="B2538" s="110" t="s">
        <v>234</v>
      </c>
      <c r="C2538" s="151" t="s">
        <v>236</v>
      </c>
      <c r="D2538" s="176" t="s">
        <v>237</v>
      </c>
      <c r="E2538" s="6" t="s">
        <v>516</v>
      </c>
      <c r="F2538" s="8">
        <v>114.18038202616989</v>
      </c>
      <c r="G2538" s="8">
        <v>115.18449281529439</v>
      </c>
      <c r="H2538" s="8">
        <v>118.4141945347242</v>
      </c>
      <c r="I2538" s="8">
        <v>123.58479458479627</v>
      </c>
      <c r="J2538" s="8">
        <v>128.66253831573815</v>
      </c>
      <c r="K2538" s="8">
        <v>129.65149724655504</v>
      </c>
      <c r="L2538" s="8">
        <v>124.54252176174126</v>
      </c>
      <c r="M2538" s="138" t="str">
        <f t="shared" si="39"/>
        <v>Bioénergies-Biomasse-Bois - ressources primaires et produits connexes de scierie-TWh-S4</v>
      </c>
      <c r="N2538">
        <f>MATCH(M2538,'[1]Données Agriculture'!$M:$M,FALSE)</f>
        <v>688</v>
      </c>
      <c r="O2538" s="139"/>
    </row>
    <row r="2539" spans="1:26" ht="14.25" hidden="1">
      <c r="A2539" s="110" t="s">
        <v>235</v>
      </c>
      <c r="B2539" s="110" t="s">
        <v>234</v>
      </c>
      <c r="C2539" s="151" t="s">
        <v>240</v>
      </c>
      <c r="D2539" s="176" t="s">
        <v>237</v>
      </c>
      <c r="E2539" s="6" t="s">
        <v>516</v>
      </c>
      <c r="F2539" s="8">
        <v>50.796542960526502</v>
      </c>
      <c r="G2539" s="8">
        <v>47.787899416721125</v>
      </c>
      <c r="H2539" s="8">
        <v>40.512073904037138</v>
      </c>
      <c r="I2539" s="8">
        <v>32.697128155741318</v>
      </c>
      <c r="J2539" s="8">
        <v>27.269344654569387</v>
      </c>
      <c r="K2539" s="8">
        <v>24.245549252456396</v>
      </c>
      <c r="L2539" s="8">
        <v>23.149328100572472</v>
      </c>
      <c r="M2539" s="138" t="str">
        <f t="shared" si="39"/>
        <v>Bioénergies-Biomasse-Bois énergie issu de l'agroforesterie et des arbres hors forêt-TWh-S4</v>
      </c>
      <c r="N2539">
        <f>MATCH(M2539,'[1]Données Agriculture'!$M:$M,FALSE)</f>
        <v>698</v>
      </c>
      <c r="O2539" s="139"/>
      <c r="P2539" s="66"/>
    </row>
    <row r="2540" spans="1:26" ht="14.25" hidden="1">
      <c r="A2540" s="110" t="s">
        <v>235</v>
      </c>
      <c r="B2540" s="110" t="s">
        <v>234</v>
      </c>
      <c r="C2540" s="151" t="s">
        <v>238</v>
      </c>
      <c r="D2540" s="176" t="s">
        <v>237</v>
      </c>
      <c r="E2540" s="6" t="s">
        <v>516</v>
      </c>
      <c r="F2540" s="8">
        <v>51.331328571428557</v>
      </c>
      <c r="G2540" s="8">
        <v>54.441961035645242</v>
      </c>
      <c r="H2540" s="8">
        <v>62.585702553473332</v>
      </c>
      <c r="I2540" s="8">
        <v>72.651920660696163</v>
      </c>
      <c r="J2540" s="8">
        <v>80.795662178524267</v>
      </c>
      <c r="K2540" s="8">
        <v>83.906294642740946</v>
      </c>
      <c r="L2540" s="8">
        <v>80.795662178524282</v>
      </c>
      <c r="M2540" s="138" t="str">
        <f t="shared" si="39"/>
        <v>Bioénergies-Biomasse-Bois énergie issu de la forêt-TWh-S4</v>
      </c>
      <c r="N2540">
        <f>MATCH(M2540,'[1]Données Agriculture'!$M:$M,FALSE)</f>
        <v>690</v>
      </c>
      <c r="O2540" s="139"/>
    </row>
    <row r="2541" spans="1:26" ht="14.25" hidden="1">
      <c r="A2541" s="110" t="s">
        <v>235</v>
      </c>
      <c r="B2541" s="110" t="s">
        <v>234</v>
      </c>
      <c r="C2541" s="151" t="s">
        <v>250</v>
      </c>
      <c r="D2541" s="176" t="s">
        <v>237</v>
      </c>
      <c r="E2541" s="6" t="s">
        <v>516</v>
      </c>
      <c r="F2541" s="8">
        <v>2.380079904114599</v>
      </c>
      <c r="G2541" s="8">
        <v>3.9742416652156356</v>
      </c>
      <c r="H2541" s="8">
        <v>10.393263447238025</v>
      </c>
      <c r="I2541" s="8">
        <v>24.023941693429958</v>
      </c>
      <c r="J2541" s="8">
        <v>43.236410901680948</v>
      </c>
      <c r="K2541" s="8">
        <v>60.81901460782148</v>
      </c>
      <c r="L2541" s="8">
        <v>67.994967330981524</v>
      </c>
      <c r="M2541" s="138" t="str">
        <f t="shared" si="39"/>
        <v>Bioénergies-Biomasse-Cultures intermédiaires méthanisées-TWh-S4</v>
      </c>
      <c r="N2541">
        <f>MATCH(M2541,'[1]Données Agriculture'!$M:$M,FALSE)</f>
        <v>702</v>
      </c>
      <c r="O2541" s="139"/>
    </row>
    <row r="2542" spans="1:26" ht="14.25" hidden="1">
      <c r="A2542" s="110" t="s">
        <v>235</v>
      </c>
      <c r="B2542" s="110" t="s">
        <v>234</v>
      </c>
      <c r="C2542" s="151" t="s">
        <v>247</v>
      </c>
      <c r="D2542" s="176" t="s">
        <v>237</v>
      </c>
      <c r="E2542" s="6" t="s">
        <v>516</v>
      </c>
      <c r="F2542" s="8">
        <v>0.24628357887563201</v>
      </c>
      <c r="G2542" s="8">
        <v>0.41036830885575876</v>
      </c>
      <c r="H2542" s="8">
        <v>0.80009469896756069</v>
      </c>
      <c r="I2542" s="8">
        <v>1.1133982098809045</v>
      </c>
      <c r="J2542" s="8">
        <v>1.0831782505513672</v>
      </c>
      <c r="K2542" s="8">
        <v>0.91644642653623232</v>
      </c>
      <c r="L2542" s="8">
        <v>0.85401716506865843</v>
      </c>
      <c r="M2542" s="138" t="str">
        <f t="shared" si="39"/>
        <v>Bioénergies-Biomasse-Déchets alimentaires-TWh-S4</v>
      </c>
      <c r="N2542">
        <f>MATCH(M2542,'[1]Données Agriculture'!$M:$M,FALSE)</f>
        <v>706</v>
      </c>
      <c r="O2542" s="139"/>
    </row>
    <row r="2543" spans="1:26" ht="14.25" hidden="1">
      <c r="A2543" s="110" t="s">
        <v>235</v>
      </c>
      <c r="B2543" s="110" t="s">
        <v>234</v>
      </c>
      <c r="C2543" s="151" t="s">
        <v>242</v>
      </c>
      <c r="D2543" s="176" t="s">
        <v>237</v>
      </c>
      <c r="E2543" s="6" t="s">
        <v>516</v>
      </c>
      <c r="F2543" s="8">
        <v>48.843592290351118</v>
      </c>
      <c r="G2543" s="8">
        <v>52.141599821740606</v>
      </c>
      <c r="H2543" s="8">
        <v>56.91789876289932</v>
      </c>
      <c r="I2543" s="8">
        <v>62.074831408592814</v>
      </c>
      <c r="J2543" s="8">
        <v>66.134821573206267</v>
      </c>
      <c r="K2543" s="8">
        <v>67.783993405225246</v>
      </c>
      <c r="L2543" s="8">
        <v>66.516411651651069</v>
      </c>
      <c r="M2543" s="138" t="str">
        <f t="shared" si="39"/>
        <v>Bioénergies-Biomasse-Déchets de bois (2nde transformation, bois de rebut, emballages, déconstruction)-TWh-S4</v>
      </c>
      <c r="N2543">
        <f>MATCH(M2543,'[1]Données Agriculture'!$M:$M,FALSE)</f>
        <v>711</v>
      </c>
      <c r="O2543" s="139"/>
    </row>
    <row r="2544" spans="1:26" ht="14.25" hidden="1">
      <c r="A2544" s="110" t="s">
        <v>235</v>
      </c>
      <c r="B2544" s="110" t="s">
        <v>234</v>
      </c>
      <c r="C2544" s="151" t="s">
        <v>248</v>
      </c>
      <c r="D2544" s="176" t="s">
        <v>237</v>
      </c>
      <c r="E2544" s="6" t="s">
        <v>516</v>
      </c>
      <c r="F2544" s="8">
        <v>4.9422193552345153</v>
      </c>
      <c r="G2544" s="8">
        <v>7.4200243498375622</v>
      </c>
      <c r="H2544" s="8">
        <v>14.089179133361618</v>
      </c>
      <c r="I2544" s="8">
        <v>22.834806479798395</v>
      </c>
      <c r="J2544" s="8">
        <v>30.958760488175084</v>
      </c>
      <c r="K2544" s="8">
        <v>36.384568595578983</v>
      </c>
      <c r="L2544" s="8">
        <v>38.24070025212194</v>
      </c>
      <c r="M2544" s="138" t="str">
        <f t="shared" si="39"/>
        <v>Bioénergies-Biomasse-Déjections d'élevage méthanisées-TWh-S4</v>
      </c>
      <c r="N2544">
        <f>MATCH(M2544,'[1]Données Agriculture'!$M:$M,FALSE)</f>
        <v>715</v>
      </c>
      <c r="O2544" s="139"/>
      <c r="P2544" s="66"/>
      <c r="Q2544" s="66"/>
      <c r="R2544" s="66"/>
      <c r="S2544" s="66"/>
      <c r="T2544" s="66"/>
      <c r="U2544" s="66"/>
      <c r="V2544" s="66"/>
      <c r="W2544" s="66"/>
      <c r="X2544" s="66"/>
      <c r="Y2544" s="66"/>
      <c r="Z2544" s="66"/>
    </row>
    <row r="2545" spans="1:26" ht="14.25" hidden="1">
      <c r="A2545" s="110" t="s">
        <v>235</v>
      </c>
      <c r="B2545" s="110" t="s">
        <v>234</v>
      </c>
      <c r="C2545" s="151" t="s">
        <v>255</v>
      </c>
      <c r="D2545" s="176" t="s">
        <v>237</v>
      </c>
      <c r="E2545" s="6" t="s">
        <v>516</v>
      </c>
      <c r="F2545" s="8">
        <v>6.2836782136953371</v>
      </c>
      <c r="G2545" s="8">
        <v>6.2836782136953371</v>
      </c>
      <c r="H2545" s="8">
        <v>6.2836782136953371</v>
      </c>
      <c r="I2545" s="8">
        <v>6.2836782136953371</v>
      </c>
      <c r="J2545" s="8">
        <v>6.2836782136953371</v>
      </c>
      <c r="K2545" s="8">
        <v>6.2836782136953371</v>
      </c>
      <c r="L2545" s="8">
        <v>6.2836782136953371</v>
      </c>
      <c r="M2545" s="138" t="str">
        <f t="shared" si="39"/>
        <v>Bioénergies-Biomasse-Ethanol-TWh-S4</v>
      </c>
      <c r="N2545">
        <f>MATCH(M2545,'[1]Données Agriculture'!$M:$M,FALSE)</f>
        <v>719</v>
      </c>
      <c r="O2545" s="139"/>
    </row>
    <row r="2546" spans="1:26" ht="14.25" hidden="1">
      <c r="A2546" s="110" t="s">
        <v>235</v>
      </c>
      <c r="B2546" s="110" t="s">
        <v>234</v>
      </c>
      <c r="C2546" s="151" t="s">
        <v>258</v>
      </c>
      <c r="D2546" s="176" t="s">
        <v>237</v>
      </c>
      <c r="E2546" s="6" t="s">
        <v>516</v>
      </c>
      <c r="F2546" s="8">
        <v>0</v>
      </c>
      <c r="G2546" s="8">
        <v>0</v>
      </c>
      <c r="H2546" s="8">
        <v>0</v>
      </c>
      <c r="I2546" s="8">
        <v>0</v>
      </c>
      <c r="J2546" s="8">
        <v>0</v>
      </c>
      <c r="K2546" s="8">
        <v>0</v>
      </c>
      <c r="L2546" s="8">
        <v>0</v>
      </c>
      <c r="M2546" s="138" t="str">
        <f t="shared" si="39"/>
        <v>Bioénergies-Biomasse-Ethanol d'algues-TWh-S4</v>
      </c>
      <c r="N2546">
        <f>MATCH(M2546,'[1]Données Agriculture'!$M:$M,FALSE)</f>
        <v>723</v>
      </c>
      <c r="O2546" s="139"/>
      <c r="P2546" s="66"/>
    </row>
    <row r="2547" spans="1:26" ht="14.25" hidden="1">
      <c r="A2547" s="110" t="s">
        <v>235</v>
      </c>
      <c r="B2547" s="110" t="s">
        <v>234</v>
      </c>
      <c r="C2547" s="151" t="s">
        <v>251</v>
      </c>
      <c r="D2547" s="176" t="s">
        <v>237</v>
      </c>
      <c r="E2547" s="6" t="s">
        <v>516</v>
      </c>
      <c r="F2547" s="8">
        <v>1.2860083813169561</v>
      </c>
      <c r="G2547" s="8">
        <v>1.6440983252550587</v>
      </c>
      <c r="H2547" s="8">
        <v>2.7288015388208584</v>
      </c>
      <c r="I2547" s="8">
        <v>4.1704642367353149</v>
      </c>
      <c r="J2547" s="8">
        <v>4.9803577961566559</v>
      </c>
      <c r="K2547" s="8">
        <v>5.0417757868215141</v>
      </c>
      <c r="L2547" s="8">
        <v>4.9395506050553886</v>
      </c>
      <c r="M2547" s="138" t="str">
        <f t="shared" si="39"/>
        <v>Bioénergies-Biomasse-Herbe et cultures fourragères méthanisées-TWh-S4</v>
      </c>
      <c r="N2547">
        <f>MATCH(M2547,'[1]Données Agriculture'!$M:$M,FALSE)</f>
        <v>727</v>
      </c>
      <c r="O2547" s="139"/>
    </row>
    <row r="2548" spans="1:26" ht="14.25" hidden="1">
      <c r="A2548" s="110" t="s">
        <v>235</v>
      </c>
      <c r="B2548" s="110" t="s">
        <v>234</v>
      </c>
      <c r="C2548" s="151" t="s">
        <v>239</v>
      </c>
      <c r="D2548" s="176" t="s">
        <v>237</v>
      </c>
      <c r="E2548" s="6" t="s">
        <v>516</v>
      </c>
      <c r="F2548" s="8">
        <v>12.052510494214827</v>
      </c>
      <c r="G2548" s="8">
        <v>12.954632362928024</v>
      </c>
      <c r="H2548" s="8">
        <v>15.316418077213738</v>
      </c>
      <c r="I2548" s="8">
        <v>18.235745768358775</v>
      </c>
      <c r="J2548" s="8">
        <v>20.597531482644502</v>
      </c>
      <c r="K2548" s="8">
        <v>21.499653351357697</v>
      </c>
      <c r="L2548" s="8">
        <v>20.597531482644502</v>
      </c>
      <c r="M2548" s="138" t="str">
        <f t="shared" si="39"/>
        <v>Bioénergies-Biomasse-Produits connexes de scierie énergie-TWh-S4</v>
      </c>
      <c r="N2548">
        <f>MATCH(M2548,'[1]Données Agriculture'!$M:$M,FALSE)</f>
        <v>732</v>
      </c>
      <c r="O2548" s="139"/>
      <c r="P2548" s="109"/>
    </row>
    <row r="2549" spans="1:26" ht="14.25" hidden="1">
      <c r="A2549" s="110" t="s">
        <v>235</v>
      </c>
      <c r="B2549" s="110" t="s">
        <v>234</v>
      </c>
      <c r="C2549" s="151" t="s">
        <v>245</v>
      </c>
      <c r="D2549" s="176" t="s">
        <v>237</v>
      </c>
      <c r="E2549" s="6" t="s">
        <v>516</v>
      </c>
      <c r="F2549" s="8">
        <v>0</v>
      </c>
      <c r="G2549" s="8">
        <v>0.13517466064839001</v>
      </c>
      <c r="H2549" s="8">
        <v>0.90528222790213519</v>
      </c>
      <c r="I2549" s="8">
        <v>2.5740484820549812</v>
      </c>
      <c r="J2549" s="8">
        <v>4.9036286430864591</v>
      </c>
      <c r="K2549" s="8">
        <v>7.0943622614554167</v>
      </c>
      <c r="L2549" s="8">
        <v>8.0432592435935906</v>
      </c>
      <c r="M2549" s="138" t="str">
        <f t="shared" si="39"/>
        <v>Bioénergies-Biomasse-Résidus de culture biocarburants 2G-TWh-S4</v>
      </c>
      <c r="N2549">
        <f>MATCH(M2549,'[1]Données Agriculture'!$M:$M,FALSE)</f>
        <v>737</v>
      </c>
      <c r="O2549" s="139"/>
    </row>
    <row r="2550" spans="1:26" ht="14.25" hidden="1">
      <c r="A2550" s="110" t="s">
        <v>235</v>
      </c>
      <c r="B2550" s="110" t="s">
        <v>234</v>
      </c>
      <c r="C2550" s="151" t="s">
        <v>249</v>
      </c>
      <c r="D2550" s="176" t="s">
        <v>237</v>
      </c>
      <c r="E2550" s="6" t="s">
        <v>516</v>
      </c>
      <c r="F2550" s="8">
        <v>1.076798322116759</v>
      </c>
      <c r="G2550" s="8">
        <v>1.4790318698956064</v>
      </c>
      <c r="H2550" s="8">
        <v>3.0903248411488891</v>
      </c>
      <c r="I2550" s="8">
        <v>5.8632421065443774</v>
      </c>
      <c r="J2550" s="8">
        <v>9.1214212802692494</v>
      </c>
      <c r="K2550" s="8">
        <v>11.805605082276859</v>
      </c>
      <c r="L2550" s="8">
        <v>12.869214789749746</v>
      </c>
      <c r="M2550" s="138" t="str">
        <f t="shared" si="39"/>
        <v>Bioénergies-Biomasse-Résidus de culture méthanisés-TWh-S4</v>
      </c>
      <c r="N2550">
        <f>MATCH(M2550,'[1]Données Agriculture'!$M:$M,FALSE)</f>
        <v>741</v>
      </c>
      <c r="O2550" s="139"/>
    </row>
    <row r="2551" spans="1:26" ht="14.25" hidden="1">
      <c r="A2551" s="110" t="s">
        <v>235</v>
      </c>
      <c r="B2551" s="110" t="s">
        <v>234</v>
      </c>
      <c r="C2551" s="151" t="s">
        <v>244</v>
      </c>
      <c r="D2551" s="176" t="s">
        <v>237</v>
      </c>
      <c r="E2551" s="6" t="s">
        <v>516</v>
      </c>
      <c r="F2551" s="8">
        <v>0</v>
      </c>
      <c r="G2551" s="8">
        <v>0.55043050549924444</v>
      </c>
      <c r="H2551" s="8">
        <v>2.7509242152020161</v>
      </c>
      <c r="I2551" s="8">
        <v>6.5343795084376222</v>
      </c>
      <c r="J2551" s="8">
        <v>10.977604785119913</v>
      </c>
      <c r="K2551" s="8">
        <v>14.636837389116485</v>
      </c>
      <c r="L2551" s="8">
        <v>16.086518487187181</v>
      </c>
      <c r="M2551" s="138" t="str">
        <f t="shared" si="39"/>
        <v>Bioénergies-Biomasse-Résidus de culture usage combustion-TWh-S4</v>
      </c>
      <c r="N2551">
        <f>MATCH(M2551,'[1]Données Agriculture'!$M:$M,FALSE)</f>
        <v>746</v>
      </c>
      <c r="O2551" s="139"/>
      <c r="P2551" s="66"/>
      <c r="Q2551" s="66"/>
      <c r="R2551" s="66"/>
      <c r="S2551" s="66"/>
      <c r="T2551" s="66"/>
      <c r="U2551" s="66"/>
      <c r="V2551" s="66"/>
      <c r="W2551" s="66"/>
      <c r="X2551" s="66"/>
      <c r="Y2551" s="66"/>
      <c r="Z2551" s="66"/>
    </row>
    <row r="2552" spans="1:26" ht="14.25" hidden="1">
      <c r="A2552" s="110" t="s">
        <v>235</v>
      </c>
      <c r="B2552" s="110" t="s">
        <v>234</v>
      </c>
      <c r="C2552" s="151" t="s">
        <v>260</v>
      </c>
      <c r="D2552" s="176" t="s">
        <v>237</v>
      </c>
      <c r="E2552" s="6" t="s">
        <v>516</v>
      </c>
      <c r="F2552" s="8">
        <v>222.94859552965465</v>
      </c>
      <c r="G2552" s="8">
        <v>232.49538055568502</v>
      </c>
      <c r="H2552" s="8">
        <v>258.45111910217003</v>
      </c>
      <c r="I2552" s="8">
        <v>299.5029864426063</v>
      </c>
      <c r="J2552" s="8">
        <v>345.15572579674995</v>
      </c>
      <c r="K2552" s="8">
        <v>378.03634203261583</v>
      </c>
      <c r="L2552" s="8">
        <v>383.55208908034643</v>
      </c>
      <c r="M2552" s="138" t="str">
        <f t="shared" si="39"/>
        <v>Bioénergies-Biomasse-TOTAL BIOENERGIES-TWh-S4</v>
      </c>
      <c r="N2552">
        <f>MATCH(M2552,'[1]Données Agriculture'!$M:$M,FALSE)</f>
        <v>751</v>
      </c>
      <c r="O2552" s="139"/>
    </row>
    <row r="2553" spans="1:26" ht="14.25" hidden="1">
      <c r="A2553" s="110" t="s">
        <v>235</v>
      </c>
      <c r="B2553" s="110" t="s">
        <v>234</v>
      </c>
      <c r="C2553" s="151" t="s">
        <v>261</v>
      </c>
      <c r="D2553" s="176" t="s">
        <v>237</v>
      </c>
      <c r="E2553" s="6" t="s">
        <v>516</v>
      </c>
      <c r="F2553" s="108">
        <v>147.50218512621655</v>
      </c>
      <c r="G2553" s="108">
        <v>148.06898247730857</v>
      </c>
      <c r="H2553" s="108">
        <v>150.10392166520106</v>
      </c>
      <c r="I2553" s="108">
        <v>153.64244574570336</v>
      </c>
      <c r="J2553" s="108">
        <v>157.08811350707543</v>
      </c>
      <c r="K2553" s="108">
        <v>156.882309906355</v>
      </c>
      <c r="L2553" s="108">
        <v>151.33602098350877</v>
      </c>
      <c r="M2553" s="138" t="str">
        <f t="shared" si="39"/>
        <v>Bioénergies-Biomasse-Total hors forêt et produits dérivés du bois-TWh-S4</v>
      </c>
      <c r="N2553">
        <f>MATCH(M2553,'[1]Données Agriculture'!$M:$M,FALSE)</f>
        <v>756</v>
      </c>
      <c r="O2553" s="139"/>
      <c r="P2553" s="109"/>
      <c r="Q2553" s="109"/>
      <c r="R2553" s="109"/>
      <c r="S2553" s="109"/>
      <c r="T2553" s="109"/>
      <c r="U2553" s="109"/>
      <c r="V2553" s="109"/>
      <c r="W2553" s="109"/>
      <c r="X2553" s="109"/>
      <c r="Y2553" s="109"/>
      <c r="Z2553" s="109"/>
    </row>
    <row r="2554" spans="1:26" ht="14.25" hidden="1">
      <c r="A2554" s="110" t="s">
        <v>455</v>
      </c>
      <c r="B2554" s="110"/>
      <c r="C2554" s="147" t="s">
        <v>496</v>
      </c>
      <c r="D2554" s="174" t="s">
        <v>271</v>
      </c>
      <c r="E2554" s="6" t="s">
        <v>516</v>
      </c>
      <c r="F2554" s="36">
        <v>3361.9670161005961</v>
      </c>
      <c r="G2554" s="36">
        <v>3361.9670161005961</v>
      </c>
      <c r="H2554" s="36">
        <v>3361.9670161005961</v>
      </c>
      <c r="I2554" s="36">
        <v>3361.9670161005961</v>
      </c>
      <c r="J2554" s="36">
        <v>3361.9670161005961</v>
      </c>
      <c r="K2554" s="36">
        <v>3361.9670161005961</v>
      </c>
      <c r="L2554" s="36">
        <v>3361.9670161005961</v>
      </c>
      <c r="M2554" s="138" t="str">
        <f t="shared" si="39"/>
        <v>Changement d'usage des terres--Autres surfaces_reste_Autres surfaces-kha-S4</v>
      </c>
      <c r="N2554">
        <f>MATCH(M2554,'[1]Données Agriculture'!$M:$M,FALSE)</f>
        <v>766</v>
      </c>
      <c r="O2554" s="139"/>
    </row>
    <row r="2555" spans="1:26" ht="14.25" hidden="1">
      <c r="A2555" s="110" t="s">
        <v>455</v>
      </c>
      <c r="B2555" s="110"/>
      <c r="C2555" s="147" t="s">
        <v>491</v>
      </c>
      <c r="D2555" s="174" t="s">
        <v>271</v>
      </c>
      <c r="E2555" s="6" t="s">
        <v>516</v>
      </c>
      <c r="F2555" s="36">
        <v>0</v>
      </c>
      <c r="G2555" s="36">
        <v>10.217703894240525</v>
      </c>
      <c r="H2555" s="36">
        <v>38.132990070000027</v>
      </c>
      <c r="I2555" s="36">
        <v>76.265980140000039</v>
      </c>
      <c r="J2555" s="36">
        <v>114.39897021000009</v>
      </c>
      <c r="K2555" s="36">
        <v>142.31425638575962</v>
      </c>
      <c r="L2555" s="36">
        <v>152.53196028000013</v>
      </c>
      <c r="M2555" s="138" t="str">
        <f t="shared" si="39"/>
        <v>Changement d'usage des terres--Autres surfaces_vers_Forêt-kha-S4</v>
      </c>
      <c r="N2555">
        <f>MATCH(M2555,'[1]Données Agriculture'!$M:$M,FALSE)</f>
        <v>771</v>
      </c>
      <c r="O2555" s="139"/>
      <c r="P2555" s="105"/>
    </row>
    <row r="2556" spans="1:26" ht="14.25" hidden="1">
      <c r="A2556" s="110" t="s">
        <v>455</v>
      </c>
      <c r="B2556" s="110"/>
      <c r="C2556" s="147" t="s">
        <v>492</v>
      </c>
      <c r="D2556" s="174" t="s">
        <v>271</v>
      </c>
      <c r="E2556" s="6" t="s">
        <v>516</v>
      </c>
      <c r="F2556" s="36">
        <v>0</v>
      </c>
      <c r="G2556" s="36">
        <v>1.4596719848915041</v>
      </c>
      <c r="H2556" s="36">
        <v>5.4475700100000051</v>
      </c>
      <c r="I2556" s="36">
        <v>10.895140020000008</v>
      </c>
      <c r="J2556" s="36">
        <v>16.342710030000017</v>
      </c>
      <c r="K2556" s="36">
        <v>20.33060805510852</v>
      </c>
      <c r="L2556" s="36">
        <v>21.790280040000024</v>
      </c>
      <c r="M2556" s="138" t="str">
        <f t="shared" si="39"/>
        <v>Changement d'usage des terres--Autres surfaces_vers_Prairies productives-kha-S4</v>
      </c>
      <c r="N2556">
        <f>MATCH(M2556,'[1]Données Agriculture'!$M:$M,FALSE)</f>
        <v>776</v>
      </c>
      <c r="O2556" s="139"/>
    </row>
    <row r="2557" spans="1:26" ht="14.25" hidden="1">
      <c r="A2557" s="110" t="s">
        <v>455</v>
      </c>
      <c r="B2557" s="110"/>
      <c r="C2557" s="147" t="s">
        <v>493</v>
      </c>
      <c r="D2557" s="174" t="s">
        <v>271</v>
      </c>
      <c r="E2557" s="6" t="s">
        <v>516</v>
      </c>
      <c r="F2557" s="36">
        <v>0</v>
      </c>
      <c r="G2557" s="36">
        <v>1.4596719848915041</v>
      </c>
      <c r="H2557" s="36">
        <v>5.4475700100000051</v>
      </c>
      <c r="I2557" s="36">
        <v>10.895140020000008</v>
      </c>
      <c r="J2557" s="36">
        <v>16.342710030000017</v>
      </c>
      <c r="K2557" s="36">
        <v>20.33060805510852</v>
      </c>
      <c r="L2557" s="36">
        <v>21.790280040000024</v>
      </c>
      <c r="M2557" s="138" t="str">
        <f t="shared" si="39"/>
        <v>Changement d'usage des terres--Autres surfaces_vers_STH peu productives-kha-S4</v>
      </c>
      <c r="N2557">
        <f>MATCH(M2557,'[1]Données Agriculture'!$M:$M,FALSE)</f>
        <v>781</v>
      </c>
      <c r="O2557" s="139"/>
      <c r="P2557" s="109"/>
    </row>
    <row r="2558" spans="1:26" ht="14.25" hidden="1">
      <c r="A2558" s="110" t="s">
        <v>455</v>
      </c>
      <c r="B2558" s="110"/>
      <c r="C2558" s="147" t="s">
        <v>494</v>
      </c>
      <c r="D2558" s="174" t="s">
        <v>271</v>
      </c>
      <c r="E2558" s="6" t="s">
        <v>516</v>
      </c>
      <c r="F2558" s="36">
        <v>0</v>
      </c>
      <c r="G2558" s="36">
        <v>1.4596719848915041</v>
      </c>
      <c r="H2558" s="36">
        <v>5.4475700100000051</v>
      </c>
      <c r="I2558" s="36">
        <v>10.895140020000008</v>
      </c>
      <c r="J2558" s="36">
        <v>16.342710030000017</v>
      </c>
      <c r="K2558" s="36">
        <v>20.33060805510852</v>
      </c>
      <c r="L2558" s="36">
        <v>21.790280040000024</v>
      </c>
      <c r="M2558" s="138" t="str">
        <f t="shared" si="39"/>
        <v>Changement d'usage des terres--Autres surfaces_vers_Surfaces arables-kha-S4</v>
      </c>
      <c r="N2558">
        <f>MATCH(M2558,'[1]Données Agriculture'!$M:$M,FALSE)</f>
        <v>786</v>
      </c>
      <c r="O2558" s="139"/>
    </row>
    <row r="2559" spans="1:26" ht="14.25" hidden="1">
      <c r="A2559" s="110" t="s">
        <v>455</v>
      </c>
      <c r="B2559" s="110"/>
      <c r="C2559" s="147" t="s">
        <v>495</v>
      </c>
      <c r="D2559" s="174" t="s">
        <v>271</v>
      </c>
      <c r="E2559" s="6" t="s">
        <v>516</v>
      </c>
      <c r="F2559" s="36">
        <v>0</v>
      </c>
      <c r="G2559" s="36">
        <v>3.472857563612548</v>
      </c>
      <c r="H2559" s="36">
        <v>12.960880874851895</v>
      </c>
      <c r="I2559" s="36">
        <v>25.921761749703791</v>
      </c>
      <c r="J2559" s="36">
        <v>38.882642624555693</v>
      </c>
      <c r="K2559" s="36">
        <v>48.370665935795053</v>
      </c>
      <c r="L2559" s="36">
        <v>51.843523499407596</v>
      </c>
      <c r="M2559" s="138" t="str">
        <f t="shared" si="39"/>
        <v>Changement d'usage des terres--Autres surfaces_vers_Surfaces artificialisées-kha-S4</v>
      </c>
      <c r="N2559">
        <f>MATCH(M2559,'[1]Données Agriculture'!$M:$M,FALSE)</f>
        <v>791</v>
      </c>
      <c r="O2559" s="139"/>
    </row>
    <row r="2560" spans="1:26" ht="14.25" hidden="1">
      <c r="A2560" s="110" t="s">
        <v>455</v>
      </c>
      <c r="B2560" s="110"/>
      <c r="C2560" s="147" t="s">
        <v>497</v>
      </c>
      <c r="D2560" s="174" t="s">
        <v>271</v>
      </c>
      <c r="E2560" s="6" t="s">
        <v>516</v>
      </c>
      <c r="F2560" s="36">
        <v>0</v>
      </c>
      <c r="G2560" s="36">
        <v>0</v>
      </c>
      <c r="H2560" s="36">
        <v>0</v>
      </c>
      <c r="I2560" s="36">
        <v>0</v>
      </c>
      <c r="J2560" s="36">
        <v>0</v>
      </c>
      <c r="K2560" s="36">
        <v>0</v>
      </c>
      <c r="L2560" s="36">
        <v>0</v>
      </c>
      <c r="M2560" s="138" t="str">
        <f t="shared" si="39"/>
        <v>Changement d'usage des terres--Autres surfaces_vers_Vignes-kha-S4</v>
      </c>
      <c r="N2560">
        <f>MATCH(M2560,'[1]Données Agriculture'!$M:$M,FALSE)</f>
        <v>796</v>
      </c>
      <c r="O2560" s="139"/>
      <c r="P2560" s="105"/>
      <c r="Q2560" s="105"/>
      <c r="R2560" s="105"/>
      <c r="S2560" s="105"/>
      <c r="T2560" s="105"/>
      <c r="U2560" s="105"/>
      <c r="V2560" s="105"/>
      <c r="W2560" s="105"/>
      <c r="X2560" s="105"/>
      <c r="Y2560" s="105"/>
      <c r="Z2560" s="105"/>
    </row>
    <row r="2561" spans="1:26" ht="14.25" hidden="1">
      <c r="A2561" s="110" t="s">
        <v>455</v>
      </c>
      <c r="B2561" s="110"/>
      <c r="C2561" s="147" t="s">
        <v>456</v>
      </c>
      <c r="D2561" s="174" t="s">
        <v>271</v>
      </c>
      <c r="E2561" s="6" t="s">
        <v>516</v>
      </c>
      <c r="F2561" s="36">
        <v>17082.401021827918</v>
      </c>
      <c r="G2561" s="36">
        <v>17082.401021827918</v>
      </c>
      <c r="H2561" s="36">
        <v>17082.401021827918</v>
      </c>
      <c r="I2561" s="36">
        <v>17082.401021827918</v>
      </c>
      <c r="J2561" s="36">
        <v>17082.401021827918</v>
      </c>
      <c r="K2561" s="36">
        <v>17082.401021827918</v>
      </c>
      <c r="L2561" s="36">
        <v>17082.401021827918</v>
      </c>
      <c r="M2561" s="138" t="str">
        <f t="shared" si="39"/>
        <v>Changement d'usage des terres--Forêt_reste_Forêt-kha-S4</v>
      </c>
      <c r="N2561">
        <f>MATCH(M2561,'[1]Données Agriculture'!$M:$M,FALSE)</f>
        <v>801</v>
      </c>
      <c r="O2561" s="139"/>
    </row>
    <row r="2562" spans="1:26" ht="14.25" hidden="1">
      <c r="A2562" s="110" t="s">
        <v>455</v>
      </c>
      <c r="B2562" s="110"/>
      <c r="C2562" s="147" t="s">
        <v>461</v>
      </c>
      <c r="D2562" s="174" t="s">
        <v>271</v>
      </c>
      <c r="E2562" s="6" t="s">
        <v>516</v>
      </c>
      <c r="F2562" s="36">
        <v>0</v>
      </c>
      <c r="G2562" s="36">
        <v>2.3431450054926954</v>
      </c>
      <c r="H2562" s="36">
        <v>8.7447362099999975</v>
      </c>
      <c r="I2562" s="36">
        <v>17.489472419999991</v>
      </c>
      <c r="J2562" s="36">
        <v>26.234208629999994</v>
      </c>
      <c r="K2562" s="36">
        <v>32.635799834507303</v>
      </c>
      <c r="L2562" s="36">
        <v>34.978944839999997</v>
      </c>
      <c r="M2562" s="138" t="str">
        <f t="shared" ref="M2562:M2625" si="40">A2562&amp;"-"&amp;B2562&amp;"-"&amp;C2562&amp;"-"&amp;D2562&amp;"-"&amp;E2562</f>
        <v>Changement d'usage des terres--Forêt_vers_Autres surfaces-kha-S4</v>
      </c>
      <c r="N2562">
        <f>MATCH(M2562,'[1]Données Agriculture'!$M:$M,FALSE)</f>
        <v>806</v>
      </c>
      <c r="O2562" s="139"/>
      <c r="P2562" s="109"/>
      <c r="Q2562" s="109"/>
      <c r="R2562" s="109"/>
      <c r="S2562" s="109"/>
      <c r="T2562" s="109"/>
      <c r="U2562" s="109"/>
      <c r="V2562" s="109"/>
      <c r="W2562" s="109"/>
      <c r="X2562" s="109"/>
      <c r="Y2562" s="109"/>
      <c r="Z2562" s="109"/>
    </row>
    <row r="2563" spans="1:26" ht="14.25" hidden="1">
      <c r="A2563" s="110" t="s">
        <v>455</v>
      </c>
      <c r="B2563" s="110"/>
      <c r="C2563" s="147" t="s">
        <v>457</v>
      </c>
      <c r="D2563" s="174" t="s">
        <v>271</v>
      </c>
      <c r="E2563" s="6" t="s">
        <v>516</v>
      </c>
      <c r="F2563" s="36">
        <v>0</v>
      </c>
      <c r="G2563" s="36">
        <v>3.5147175082390429</v>
      </c>
      <c r="H2563" s="36">
        <v>13.117104314999995</v>
      </c>
      <c r="I2563" s="36">
        <v>26.234208629999991</v>
      </c>
      <c r="J2563" s="36">
        <v>39.351312944999989</v>
      </c>
      <c r="K2563" s="36">
        <v>48.953699751760958</v>
      </c>
      <c r="L2563" s="36">
        <v>52.468417259999995</v>
      </c>
      <c r="M2563" s="138" t="str">
        <f t="shared" si="40"/>
        <v>Changement d'usage des terres--Forêt_vers_Prairies productives-kha-S4</v>
      </c>
      <c r="N2563">
        <f>MATCH(M2563,'[1]Données Agriculture'!$M:$M,FALSE)</f>
        <v>811</v>
      </c>
      <c r="O2563" s="139"/>
    </row>
    <row r="2564" spans="1:26" ht="14.25" hidden="1">
      <c r="A2564" s="110" t="s">
        <v>455</v>
      </c>
      <c r="B2564" s="110"/>
      <c r="C2564" s="147" t="s">
        <v>458</v>
      </c>
      <c r="D2564" s="174" t="s">
        <v>271</v>
      </c>
      <c r="E2564" s="6" t="s">
        <v>516</v>
      </c>
      <c r="F2564" s="36">
        <v>0</v>
      </c>
      <c r="G2564" s="36">
        <v>1.7573587541195215</v>
      </c>
      <c r="H2564" s="36">
        <v>6.5585521574999976</v>
      </c>
      <c r="I2564" s="36">
        <v>13.117104314999995</v>
      </c>
      <c r="J2564" s="36">
        <v>19.675656472499995</v>
      </c>
      <c r="K2564" s="36">
        <v>24.476849875880479</v>
      </c>
      <c r="L2564" s="36">
        <v>26.234208629999998</v>
      </c>
      <c r="M2564" s="138" t="str">
        <f t="shared" si="40"/>
        <v>Changement d'usage des terres--Forêt_vers_STH peu productives-kha-S4</v>
      </c>
      <c r="N2564">
        <f>MATCH(M2564,'[1]Données Agriculture'!$M:$M,FALSE)</f>
        <v>816</v>
      </c>
      <c r="O2564" s="139"/>
      <c r="P2564" s="66"/>
    </row>
    <row r="2565" spans="1:26" ht="14.25" hidden="1">
      <c r="A2565" s="110" t="s">
        <v>455</v>
      </c>
      <c r="B2565" s="110"/>
      <c r="C2565" s="147" t="s">
        <v>459</v>
      </c>
      <c r="D2565" s="174" t="s">
        <v>271</v>
      </c>
      <c r="E2565" s="6" t="s">
        <v>516</v>
      </c>
      <c r="F2565" s="36">
        <v>0</v>
      </c>
      <c r="G2565" s="36">
        <v>2.9289312568658694</v>
      </c>
      <c r="H2565" s="36">
        <v>10.930920262499997</v>
      </c>
      <c r="I2565" s="36">
        <v>21.861840524999991</v>
      </c>
      <c r="J2565" s="36">
        <v>32.792760787499994</v>
      </c>
      <c r="K2565" s="36">
        <v>40.79474979313413</v>
      </c>
      <c r="L2565" s="36">
        <v>43.723681049999996</v>
      </c>
      <c r="M2565" s="138" t="str">
        <f t="shared" si="40"/>
        <v>Changement d'usage des terres--Forêt_vers_Surfaces arables-kha-S4</v>
      </c>
      <c r="N2565">
        <f>MATCH(M2565,'[1]Données Agriculture'!$M:$M,FALSE)</f>
        <v>821</v>
      </c>
      <c r="O2565" s="139"/>
    </row>
    <row r="2566" spans="1:26" ht="14.25" hidden="1">
      <c r="A2566" s="110" t="s">
        <v>455</v>
      </c>
      <c r="B2566" s="110"/>
      <c r="C2566" s="147" t="s">
        <v>460</v>
      </c>
      <c r="D2566" s="174" t="s">
        <v>271</v>
      </c>
      <c r="E2566" s="6" t="s">
        <v>516</v>
      </c>
      <c r="F2566" s="36">
        <v>0</v>
      </c>
      <c r="G2566" s="36">
        <v>16.72446057578707</v>
      </c>
      <c r="H2566" s="36">
        <v>62.416536598019995</v>
      </c>
      <c r="I2566" s="36">
        <v>124.83307319603998</v>
      </c>
      <c r="J2566" s="36">
        <v>187.24960979406001</v>
      </c>
      <c r="K2566" s="36">
        <v>232.94168581629299</v>
      </c>
      <c r="L2566" s="36">
        <v>249.66614639208004</v>
      </c>
      <c r="M2566" s="138" t="str">
        <f t="shared" si="40"/>
        <v>Changement d'usage des terres--Forêt_vers_Surfaces artificialisées-kha-S4</v>
      </c>
      <c r="N2566">
        <f>MATCH(M2566,'[1]Données Agriculture'!$M:$M,FALSE)</f>
        <v>826</v>
      </c>
      <c r="O2566" s="139"/>
    </row>
    <row r="2567" spans="1:26" ht="14.25" hidden="1">
      <c r="A2567" s="110" t="s">
        <v>455</v>
      </c>
      <c r="B2567" s="110"/>
      <c r="C2567" s="147" t="s">
        <v>462</v>
      </c>
      <c r="D2567" s="174" t="s">
        <v>271</v>
      </c>
      <c r="E2567" s="6" t="s">
        <v>516</v>
      </c>
      <c r="F2567" s="36">
        <v>0</v>
      </c>
      <c r="G2567" s="36">
        <v>0</v>
      </c>
      <c r="H2567" s="36">
        <v>0</v>
      </c>
      <c r="I2567" s="36">
        <v>0</v>
      </c>
      <c r="J2567" s="36">
        <v>0</v>
      </c>
      <c r="K2567" s="36">
        <v>0</v>
      </c>
      <c r="L2567" s="36">
        <v>0</v>
      </c>
      <c r="M2567" s="138" t="str">
        <f t="shared" si="40"/>
        <v>Changement d'usage des terres--Forêt_vers_Vignes-kha-S4</v>
      </c>
      <c r="N2567">
        <f>MATCH(M2567,'[1]Données Agriculture'!$M:$M,FALSE)</f>
        <v>831</v>
      </c>
      <c r="O2567" s="139"/>
    </row>
    <row r="2568" spans="1:26" ht="14.25" hidden="1">
      <c r="A2568" s="110" t="s">
        <v>455</v>
      </c>
      <c r="B2568" s="110"/>
      <c r="C2568" s="147" t="s">
        <v>464</v>
      </c>
      <c r="D2568" s="174" t="s">
        <v>271</v>
      </c>
      <c r="E2568" s="6" t="s">
        <v>516</v>
      </c>
      <c r="F2568" s="36">
        <v>7657.576009051656</v>
      </c>
      <c r="G2568" s="36">
        <v>7657.576009051656</v>
      </c>
      <c r="H2568" s="36">
        <v>7657.576009051656</v>
      </c>
      <c r="I2568" s="36">
        <v>7657.576009051656</v>
      </c>
      <c r="J2568" s="36">
        <v>7657.576009051656</v>
      </c>
      <c r="K2568" s="36">
        <v>7657.576009051656</v>
      </c>
      <c r="L2568" s="36">
        <v>7657.576009051656</v>
      </c>
      <c r="M2568" s="138" t="str">
        <f t="shared" si="40"/>
        <v>Changement d'usage des terres--Prairies productives_reste_Prairies productives-kha-S4</v>
      </c>
      <c r="N2568">
        <f>MATCH(M2568,'[1]Données Agriculture'!$M:$M,FALSE)</f>
        <v>836</v>
      </c>
      <c r="O2568" s="139"/>
    </row>
    <row r="2569" spans="1:26" ht="14.25" hidden="1">
      <c r="A2569" s="110" t="s">
        <v>455</v>
      </c>
      <c r="B2569" s="110"/>
      <c r="C2569" s="147" t="s">
        <v>468</v>
      </c>
      <c r="D2569" s="174" t="s">
        <v>271</v>
      </c>
      <c r="E2569" s="6" t="s">
        <v>516</v>
      </c>
      <c r="F2569" s="36">
        <v>0</v>
      </c>
      <c r="G2569" s="36">
        <v>7.2720780538858536</v>
      </c>
      <c r="H2569" s="36">
        <v>27.139764773708613</v>
      </c>
      <c r="I2569" s="36">
        <v>54.279529547417219</v>
      </c>
      <c r="J2569" s="36">
        <v>81.419294321125847</v>
      </c>
      <c r="K2569" s="36">
        <v>101.28698104094863</v>
      </c>
      <c r="L2569" s="36">
        <v>108.55905909483448</v>
      </c>
      <c r="M2569" s="138" t="str">
        <f t="shared" si="40"/>
        <v>Changement d'usage des terres--Prairies productives_vers_Autres surfaces-kha-S4</v>
      </c>
      <c r="N2569">
        <f>MATCH(M2569,'[1]Données Agriculture'!$M:$M,FALSE)</f>
        <v>841</v>
      </c>
      <c r="O2569" s="139"/>
      <c r="P2569" s="66"/>
      <c r="Q2569" s="66"/>
      <c r="R2569" s="66"/>
      <c r="S2569" s="66"/>
      <c r="T2569" s="66"/>
      <c r="U2569" s="66"/>
      <c r="V2569" s="66"/>
      <c r="W2569" s="66"/>
      <c r="X2569" s="66"/>
      <c r="Y2569" s="66"/>
      <c r="Z2569" s="66"/>
    </row>
    <row r="2570" spans="1:26" ht="14.25" hidden="1">
      <c r="A2570" s="110" t="s">
        <v>455</v>
      </c>
      <c r="B2570" s="110"/>
      <c r="C2570" s="147" t="s">
        <v>463</v>
      </c>
      <c r="D2570" s="174" t="s">
        <v>271</v>
      </c>
      <c r="E2570" s="6" t="s">
        <v>516</v>
      </c>
      <c r="F2570" s="36">
        <v>0</v>
      </c>
      <c r="G2570" s="36">
        <v>49.815895096448706</v>
      </c>
      <c r="H2570" s="36">
        <v>185.91545152446793</v>
      </c>
      <c r="I2570" s="36">
        <v>371.8309030489358</v>
      </c>
      <c r="J2570" s="36">
        <v>557.74635457340378</v>
      </c>
      <c r="K2570" s="36">
        <v>693.84591100142313</v>
      </c>
      <c r="L2570" s="36">
        <v>743.66180609787182</v>
      </c>
      <c r="M2570" s="138" t="str">
        <f t="shared" si="40"/>
        <v>Changement d'usage des terres--Prairies productives_vers_Forêt-kha-S4</v>
      </c>
      <c r="N2570">
        <f>MATCH(M2570,'[1]Données Agriculture'!$M:$M,FALSE)</f>
        <v>846</v>
      </c>
      <c r="O2570" s="139"/>
    </row>
    <row r="2571" spans="1:26" ht="14.25" hidden="1">
      <c r="A2571" s="110" t="s">
        <v>455</v>
      </c>
      <c r="B2571" s="110"/>
      <c r="C2571" s="147" t="s">
        <v>465</v>
      </c>
      <c r="D2571" s="174" t="s">
        <v>271</v>
      </c>
      <c r="E2571" s="6" t="s">
        <v>516</v>
      </c>
      <c r="F2571" s="36">
        <v>0</v>
      </c>
      <c r="G2571" s="36">
        <v>3.6360390269429268</v>
      </c>
      <c r="H2571" s="36">
        <v>13.569882386854307</v>
      </c>
      <c r="I2571" s="36">
        <v>27.13976477370861</v>
      </c>
      <c r="J2571" s="36">
        <v>40.709647160562923</v>
      </c>
      <c r="K2571" s="36">
        <v>50.643490520474316</v>
      </c>
      <c r="L2571" s="36">
        <v>54.279529547417241</v>
      </c>
      <c r="M2571" s="138" t="str">
        <f t="shared" si="40"/>
        <v>Changement d'usage des terres--Prairies productives_vers_STH peu productives-kha-S4</v>
      </c>
      <c r="N2571">
        <f>MATCH(M2571,'[1]Données Agriculture'!$M:$M,FALSE)</f>
        <v>851</v>
      </c>
      <c r="O2571" s="139"/>
      <c r="P2571" s="66"/>
    </row>
    <row r="2572" spans="1:26" ht="14.25" hidden="1">
      <c r="A2572" s="110" t="s">
        <v>455</v>
      </c>
      <c r="B2572" s="110"/>
      <c r="C2572" s="147" t="s">
        <v>466</v>
      </c>
      <c r="D2572" s="174" t="s">
        <v>271</v>
      </c>
      <c r="E2572" s="6" t="s">
        <v>516</v>
      </c>
      <c r="F2572" s="36">
        <v>0</v>
      </c>
      <c r="G2572" s="36">
        <v>3.6360390269429268</v>
      </c>
      <c r="H2572" s="36">
        <v>13.569882386854307</v>
      </c>
      <c r="I2572" s="36">
        <v>27.13976477370861</v>
      </c>
      <c r="J2572" s="36">
        <v>40.709647160562923</v>
      </c>
      <c r="K2572" s="36">
        <v>50.643490520474316</v>
      </c>
      <c r="L2572" s="36">
        <v>54.279529547417241</v>
      </c>
      <c r="M2572" s="138" t="str">
        <f t="shared" si="40"/>
        <v>Changement d'usage des terres--Prairies productives_vers_Surfaces arables-kha-S4</v>
      </c>
      <c r="N2572">
        <f>MATCH(M2572,'[1]Données Agriculture'!$M:$M,FALSE)</f>
        <v>856</v>
      </c>
      <c r="O2572" s="139"/>
    </row>
    <row r="2573" spans="1:26" ht="14.25" hidden="1">
      <c r="A2573" s="110" t="s">
        <v>455</v>
      </c>
      <c r="B2573" s="110"/>
      <c r="C2573" s="147" t="s">
        <v>467</v>
      </c>
      <c r="D2573" s="174" t="s">
        <v>271</v>
      </c>
      <c r="E2573" s="6" t="s">
        <v>516</v>
      </c>
      <c r="F2573" s="36">
        <v>0</v>
      </c>
      <c r="G2573" s="36">
        <v>8.3607293346381173</v>
      </c>
      <c r="H2573" s="36">
        <v>31.202666665200994</v>
      </c>
      <c r="I2573" s="36">
        <v>62.40533333040198</v>
      </c>
      <c r="J2573" s="36">
        <v>93.607999995602995</v>
      </c>
      <c r="K2573" s="36">
        <v>116.44993732616589</v>
      </c>
      <c r="L2573" s="36">
        <v>124.810666660804</v>
      </c>
      <c r="M2573" s="138" t="str">
        <f t="shared" si="40"/>
        <v>Changement d'usage des terres--Prairies productives_vers_Surfaces artificialisées-kha-S4</v>
      </c>
      <c r="N2573">
        <f>MATCH(M2573,'[1]Données Agriculture'!$M:$M,FALSE)</f>
        <v>861</v>
      </c>
      <c r="O2573" s="139"/>
      <c r="P2573" s="109"/>
    </row>
    <row r="2574" spans="1:26" ht="14.25" hidden="1">
      <c r="A2574" s="110" t="s">
        <v>455</v>
      </c>
      <c r="B2574" s="110"/>
      <c r="C2574" s="147" t="s">
        <v>469</v>
      </c>
      <c r="D2574" s="174" t="s">
        <v>271</v>
      </c>
      <c r="E2574" s="6" t="s">
        <v>516</v>
      </c>
      <c r="F2574" s="36">
        <v>0</v>
      </c>
      <c r="G2574" s="36">
        <v>0</v>
      </c>
      <c r="H2574" s="36">
        <v>0</v>
      </c>
      <c r="I2574" s="36">
        <v>0</v>
      </c>
      <c r="J2574" s="36">
        <v>0</v>
      </c>
      <c r="K2574" s="36">
        <v>0</v>
      </c>
      <c r="L2574" s="36">
        <v>0</v>
      </c>
      <c r="M2574" s="138" t="str">
        <f t="shared" si="40"/>
        <v>Changement d'usage des terres--Prairies productives_vers_Vignes-kha-S4</v>
      </c>
      <c r="N2574">
        <f>MATCH(M2574,'[1]Données Agriculture'!$M:$M,FALSE)</f>
        <v>866</v>
      </c>
      <c r="O2574" s="139"/>
    </row>
    <row r="2575" spans="1:26" ht="14.25" hidden="1">
      <c r="A2575" s="110" t="s">
        <v>455</v>
      </c>
      <c r="B2575" s="110"/>
      <c r="C2575" s="147" t="s">
        <v>472</v>
      </c>
      <c r="D2575" s="174" t="s">
        <v>271</v>
      </c>
      <c r="E2575" s="6" t="s">
        <v>516</v>
      </c>
      <c r="F2575" s="36">
        <v>1387.5266620220191</v>
      </c>
      <c r="G2575" s="36">
        <v>1387.5266620220191</v>
      </c>
      <c r="H2575" s="36">
        <v>1387.5266620220191</v>
      </c>
      <c r="I2575" s="36">
        <v>1387.5266620220191</v>
      </c>
      <c r="J2575" s="36">
        <v>1387.5266620220191</v>
      </c>
      <c r="K2575" s="36">
        <v>1387.5266620220191</v>
      </c>
      <c r="L2575" s="36">
        <v>1387.5266620220191</v>
      </c>
      <c r="M2575" s="138" t="str">
        <f t="shared" si="40"/>
        <v>Changement d'usage des terres--STH peu productives_reste_STH peu productives-kha-S4</v>
      </c>
      <c r="N2575">
        <f>MATCH(M2575,'[1]Données Agriculture'!$M:$M,FALSE)</f>
        <v>871</v>
      </c>
      <c r="O2575" s="139"/>
    </row>
    <row r="2576" spans="1:26" ht="14.25" hidden="1">
      <c r="A2576" s="110" t="s">
        <v>455</v>
      </c>
      <c r="B2576" s="110"/>
      <c r="C2576" s="147" t="s">
        <v>475</v>
      </c>
      <c r="D2576" s="174" t="s">
        <v>271</v>
      </c>
      <c r="E2576" s="6" t="s">
        <v>516</v>
      </c>
      <c r="F2576" s="36">
        <v>0</v>
      </c>
      <c r="G2576" s="36">
        <v>0.35359901295475493</v>
      </c>
      <c r="H2576" s="36">
        <v>1.3196494818533515</v>
      </c>
      <c r="I2576" s="36">
        <v>2.6392989637067026</v>
      </c>
      <c r="J2576" s="36">
        <v>3.9589484455600545</v>
      </c>
      <c r="K2576" s="36">
        <v>4.9249989144586523</v>
      </c>
      <c r="L2576" s="36">
        <v>5.2785979274134069</v>
      </c>
      <c r="M2576" s="138" t="str">
        <f t="shared" si="40"/>
        <v>Changement d'usage des terres--STH peu productives_vers_Autres surfaces-kha-S4</v>
      </c>
      <c r="N2576">
        <f>MATCH(M2576,'[1]Données Agriculture'!$M:$M,FALSE)</f>
        <v>876</v>
      </c>
      <c r="O2576" s="139"/>
      <c r="P2576" s="66"/>
      <c r="Q2576" s="66"/>
      <c r="R2576" s="66"/>
      <c r="S2576" s="66"/>
      <c r="T2576" s="66"/>
      <c r="U2576" s="66"/>
      <c r="V2576" s="66"/>
      <c r="W2576" s="66"/>
      <c r="X2576" s="66"/>
      <c r="Y2576" s="66"/>
      <c r="Z2576" s="66"/>
    </row>
    <row r="2577" spans="1:26" ht="14.25" hidden="1">
      <c r="A2577" s="110" t="s">
        <v>455</v>
      </c>
      <c r="B2577" s="110"/>
      <c r="C2577" s="147" t="s">
        <v>470</v>
      </c>
      <c r="D2577" s="174" t="s">
        <v>271</v>
      </c>
      <c r="E2577" s="6" t="s">
        <v>516</v>
      </c>
      <c r="F2577" s="36">
        <v>0</v>
      </c>
      <c r="G2577" s="36">
        <v>12.962498769279458</v>
      </c>
      <c r="H2577" s="36">
        <v>48.376703999999989</v>
      </c>
      <c r="I2577" s="36">
        <v>96.753407999999979</v>
      </c>
      <c r="J2577" s="36">
        <v>145.130112</v>
      </c>
      <c r="K2577" s="36">
        <v>180.54431723072057</v>
      </c>
      <c r="L2577" s="36">
        <v>193.50681600000001</v>
      </c>
      <c r="M2577" s="138" t="str">
        <f t="shared" si="40"/>
        <v>Changement d'usage des terres--STH peu productives_vers_Forêt-kha-S4</v>
      </c>
      <c r="N2577">
        <f>MATCH(M2577,'[1]Données Agriculture'!$M:$M,FALSE)</f>
        <v>881</v>
      </c>
      <c r="O2577" s="139"/>
    </row>
    <row r="2578" spans="1:26" ht="14.25" hidden="1">
      <c r="A2578" s="110" t="s">
        <v>455</v>
      </c>
      <c r="B2578" s="110"/>
      <c r="C2578" s="147" t="s">
        <v>471</v>
      </c>
      <c r="D2578" s="174" t="s">
        <v>271</v>
      </c>
      <c r="E2578" s="6" t="s">
        <v>516</v>
      </c>
      <c r="F2578" s="36">
        <v>0</v>
      </c>
      <c r="G2578" s="36">
        <v>0.21604164615465765</v>
      </c>
      <c r="H2578" s="36">
        <v>0.80627839999999984</v>
      </c>
      <c r="I2578" s="36">
        <v>1.6125567999999997</v>
      </c>
      <c r="J2578" s="36">
        <v>2.4188351999999997</v>
      </c>
      <c r="K2578" s="36">
        <v>3.0090719538453428</v>
      </c>
      <c r="L2578" s="36">
        <v>3.2251136000000002</v>
      </c>
      <c r="M2578" s="138" t="str">
        <f t="shared" si="40"/>
        <v>Changement d'usage des terres--STH peu productives_vers_Prairies productives-kha-S4</v>
      </c>
      <c r="N2578">
        <f>MATCH(M2578,'[1]Données Agriculture'!$M:$M,FALSE)</f>
        <v>886</v>
      </c>
      <c r="O2578" s="139"/>
      <c r="P2578" s="109"/>
      <c r="Q2578" s="109"/>
      <c r="R2578" s="109"/>
      <c r="S2578" s="109"/>
      <c r="T2578" s="109"/>
      <c r="U2578" s="109"/>
      <c r="V2578" s="109"/>
      <c r="W2578" s="109"/>
      <c r="X2578" s="109"/>
      <c r="Y2578" s="109"/>
      <c r="Z2578" s="109"/>
    </row>
    <row r="2579" spans="1:26" ht="14.25" hidden="1">
      <c r="A2579" s="110" t="s">
        <v>455</v>
      </c>
      <c r="B2579" s="110"/>
      <c r="C2579" s="147" t="s">
        <v>473</v>
      </c>
      <c r="D2579" s="174" t="s">
        <v>271</v>
      </c>
      <c r="E2579" s="6" t="s">
        <v>516</v>
      </c>
      <c r="F2579" s="36">
        <v>0</v>
      </c>
      <c r="G2579" s="36">
        <v>0</v>
      </c>
      <c r="H2579" s="36">
        <v>0</v>
      </c>
      <c r="I2579" s="36">
        <v>0</v>
      </c>
      <c r="J2579" s="36">
        <v>0</v>
      </c>
      <c r="K2579" s="36">
        <v>0</v>
      </c>
      <c r="L2579" s="36">
        <v>0</v>
      </c>
      <c r="M2579" s="138" t="str">
        <f t="shared" si="40"/>
        <v>Changement d'usage des terres--STH peu productives_vers_Surfaces arables-kha-S4</v>
      </c>
      <c r="N2579">
        <f>MATCH(M2579,'[1]Données Agriculture'!$M:$M,FALSE)</f>
        <v>891</v>
      </c>
      <c r="O2579" s="139"/>
    </row>
    <row r="2580" spans="1:26" ht="14.25" hidden="1">
      <c r="A2580" s="110" t="s">
        <v>455</v>
      </c>
      <c r="B2580" s="110"/>
      <c r="C2580" s="147" t="s">
        <v>474</v>
      </c>
      <c r="D2580" s="174" t="s">
        <v>271</v>
      </c>
      <c r="E2580" s="6" t="s">
        <v>516</v>
      </c>
      <c r="F2580" s="36">
        <v>0</v>
      </c>
      <c r="G2580" s="36">
        <v>1.5420215075771484</v>
      </c>
      <c r="H2580" s="36">
        <v>5.7549026126418763</v>
      </c>
      <c r="I2580" s="36">
        <v>11.509805225283751</v>
      </c>
      <c r="J2580" s="36">
        <v>17.264707837925631</v>
      </c>
      <c r="K2580" s="36">
        <v>21.477588942990362</v>
      </c>
      <c r="L2580" s="36">
        <v>23.019610450567509</v>
      </c>
      <c r="M2580" s="138" t="str">
        <f t="shared" si="40"/>
        <v>Changement d'usage des terres--STH peu productives_vers_Surfaces artificialisées-kha-S4</v>
      </c>
      <c r="N2580">
        <f>MATCH(M2580,'[1]Données Agriculture'!$M:$M,FALSE)</f>
        <v>896</v>
      </c>
      <c r="O2580" s="139"/>
      <c r="P2580" s="105"/>
    </row>
    <row r="2581" spans="1:26" ht="14.25" hidden="1">
      <c r="A2581" s="110" t="s">
        <v>455</v>
      </c>
      <c r="B2581" s="110"/>
      <c r="C2581" s="147" t="s">
        <v>476</v>
      </c>
      <c r="D2581" s="174" t="s">
        <v>271</v>
      </c>
      <c r="E2581" s="6" t="s">
        <v>516</v>
      </c>
      <c r="F2581" s="36">
        <v>0</v>
      </c>
      <c r="G2581" s="36">
        <v>0</v>
      </c>
      <c r="H2581" s="36">
        <v>0</v>
      </c>
      <c r="I2581" s="36">
        <v>0</v>
      </c>
      <c r="J2581" s="36">
        <v>0</v>
      </c>
      <c r="K2581" s="36">
        <v>0</v>
      </c>
      <c r="L2581" s="36">
        <v>0</v>
      </c>
      <c r="M2581" s="138" t="str">
        <f t="shared" si="40"/>
        <v>Changement d'usage des terres--STH peu productives_vers_Vignes-kha-S4</v>
      </c>
      <c r="N2581">
        <f>MATCH(M2581,'[1]Données Agriculture'!$M:$M,FALSE)</f>
        <v>901</v>
      </c>
      <c r="O2581" s="139"/>
    </row>
    <row r="2582" spans="1:26" ht="14.25" hidden="1">
      <c r="A2582" s="110" t="s">
        <v>455</v>
      </c>
      <c r="B2582" s="110"/>
      <c r="C2582" s="147" t="s">
        <v>510</v>
      </c>
      <c r="D2582" s="174" t="s">
        <v>271</v>
      </c>
      <c r="E2582" s="6" t="s">
        <v>516</v>
      </c>
      <c r="F2582" s="36">
        <v>3631.7133400000039</v>
      </c>
      <c r="G2582" s="36">
        <v>3626.0995334087552</v>
      </c>
      <c r="H2582" s="36">
        <v>3610.7623285775981</v>
      </c>
      <c r="I2582" s="36">
        <v>3589.8113171551927</v>
      </c>
      <c r="J2582" s="36">
        <v>3568.8603057327869</v>
      </c>
      <c r="K2582" s="36">
        <v>3553.5231009016297</v>
      </c>
      <c r="L2582" s="36">
        <v>3547.909294310381</v>
      </c>
      <c r="M2582" s="138" t="str">
        <f t="shared" si="40"/>
        <v>Changement d'usage des terres--Surface_vers_Autres surfaces-kha-S4</v>
      </c>
      <c r="N2582">
        <f>MATCH(M2582,'[1]Données Agriculture'!$M:$M,FALSE)</f>
        <v>906</v>
      </c>
      <c r="O2582" s="139"/>
      <c r="P2582" s="109"/>
    </row>
    <row r="2583" spans="1:26" ht="14.25" hidden="1">
      <c r="A2583" s="110" t="s">
        <v>455</v>
      </c>
      <c r="B2583" s="110"/>
      <c r="C2583" s="147" t="s">
        <v>505</v>
      </c>
      <c r="D2583" s="174" t="s">
        <v>271</v>
      </c>
      <c r="E2583" s="6" t="s">
        <v>516</v>
      </c>
      <c r="F2583" s="36">
        <v>17489.472419999998</v>
      </c>
      <c r="G2583" s="36">
        <v>17535.75501134267</v>
      </c>
      <c r="H2583" s="36">
        <v>17662.2014023968</v>
      </c>
      <c r="I2583" s="36">
        <v>17834.930384793603</v>
      </c>
      <c r="J2583" s="36">
        <v>18007.659367190408</v>
      </c>
      <c r="K2583" s="36">
        <v>18134.105758244539</v>
      </c>
      <c r="L2583" s="36">
        <v>18180.388349587211</v>
      </c>
      <c r="M2583" s="138" t="str">
        <f t="shared" si="40"/>
        <v>Changement d'usage des terres--Surface_vers_Forêt-kha-S4</v>
      </c>
      <c r="N2583">
        <f>MATCH(M2583,'[1]Données Agriculture'!$M:$M,FALSE)</f>
        <v>911</v>
      </c>
      <c r="O2583" s="139"/>
    </row>
    <row r="2584" spans="1:26" ht="14.25" hidden="1">
      <c r="A2584" s="110" t="s">
        <v>455</v>
      </c>
      <c r="B2584" s="110"/>
      <c r="C2584" s="147" t="s">
        <v>506</v>
      </c>
      <c r="D2584" s="174" t="s">
        <v>271</v>
      </c>
      <c r="E2584" s="6" t="s">
        <v>516</v>
      </c>
      <c r="F2584" s="36">
        <v>8743.1666000000005</v>
      </c>
      <c r="G2584" s="36">
        <v>8678.8443471866449</v>
      </c>
      <c r="H2584" s="36">
        <v>8503.1126844432692</v>
      </c>
      <c r="I2584" s="36">
        <v>8263.058768886538</v>
      </c>
      <c r="J2584" s="36">
        <v>8023.0048533298059</v>
      </c>
      <c r="K2584" s="36">
        <v>7847.2731905864293</v>
      </c>
      <c r="L2584" s="36">
        <v>7782.9509377730747</v>
      </c>
      <c r="M2584" s="138" t="str">
        <f t="shared" si="40"/>
        <v>Changement d'usage des terres--Surface_vers_Prairies productives-kha-S4</v>
      </c>
      <c r="N2584">
        <f>MATCH(M2584,'[1]Données Agriculture'!$M:$M,FALSE)</f>
        <v>916</v>
      </c>
      <c r="O2584" s="139"/>
    </row>
    <row r="2585" spans="1:26" ht="14.25" hidden="1">
      <c r="A2585" s="110" t="s">
        <v>455</v>
      </c>
      <c r="B2585" s="110"/>
      <c r="C2585" s="147" t="s">
        <v>507</v>
      </c>
      <c r="D2585" s="174" t="s">
        <v>271</v>
      </c>
      <c r="E2585" s="6" t="s">
        <v>516</v>
      </c>
      <c r="F2585" s="36">
        <v>1612.5568000000001</v>
      </c>
      <c r="G2585" s="36">
        <v>1606.8315278168207</v>
      </c>
      <c r="H2585" s="36">
        <v>1591.1897933252139</v>
      </c>
      <c r="I2585" s="36">
        <v>1569.8227866504276</v>
      </c>
      <c r="J2585" s="36">
        <v>1548.4557799756415</v>
      </c>
      <c r="K2585" s="36">
        <v>1532.8140454840345</v>
      </c>
      <c r="L2585" s="36">
        <v>1527.0887733008551</v>
      </c>
      <c r="M2585" s="138" t="str">
        <f t="shared" si="40"/>
        <v>Changement d'usage des terres--Surface_vers_STH peu productives-kha-S4</v>
      </c>
      <c r="N2585">
        <f>MATCH(M2585,'[1]Données Agriculture'!$M:$M,FALSE)</f>
        <v>921</v>
      </c>
      <c r="O2585" s="139"/>
      <c r="P2585" s="105"/>
      <c r="Q2585" s="105"/>
      <c r="R2585" s="105"/>
      <c r="S2585" s="105"/>
      <c r="T2585" s="105"/>
      <c r="U2585" s="105"/>
      <c r="V2585" s="105"/>
      <c r="W2585" s="105"/>
      <c r="X2585" s="105"/>
      <c r="Y2585" s="105"/>
      <c r="Z2585" s="105"/>
    </row>
    <row r="2586" spans="1:26" ht="14.25" hidden="1">
      <c r="A2586" s="110" t="s">
        <v>455</v>
      </c>
      <c r="B2586" s="110"/>
      <c r="C2586" s="147" t="s">
        <v>508</v>
      </c>
      <c r="D2586" s="174" t="s">
        <v>271</v>
      </c>
      <c r="E2586" s="6" t="s">
        <v>516</v>
      </c>
      <c r="F2586" s="36">
        <v>0</v>
      </c>
      <c r="G2586" s="36">
        <v>8.0635918470561592</v>
      </c>
      <c r="H2586" s="36">
        <v>30.093734464708177</v>
      </c>
      <c r="I2586" s="36">
        <v>60.187468929418174</v>
      </c>
      <c r="J2586" s="36">
        <v>90.281203394126351</v>
      </c>
      <c r="K2586" s="36">
        <v>112.31134601178019</v>
      </c>
      <c r="L2586" s="36">
        <v>120.37493785883635</v>
      </c>
      <c r="M2586" s="138" t="str">
        <f t="shared" si="40"/>
        <v>Changement d'usage des terres--Surface_vers_Surfaces arables-kha-S4</v>
      </c>
      <c r="N2586">
        <f>MATCH(M2586,'[1]Données Agriculture'!$M:$M,FALSE)</f>
        <v>926</v>
      </c>
      <c r="O2586" s="139"/>
    </row>
    <row r="2587" spans="1:26" ht="14.25" hidden="1">
      <c r="A2587" s="110" t="s">
        <v>455</v>
      </c>
      <c r="B2587" s="110"/>
      <c r="C2587" s="147" t="s">
        <v>509</v>
      </c>
      <c r="D2587" s="174" t="s">
        <v>271</v>
      </c>
      <c r="E2587" s="6" t="s">
        <v>516</v>
      </c>
      <c r="F2587" s="36">
        <v>0</v>
      </c>
      <c r="G2587" s="36">
        <v>8.0635918470561592</v>
      </c>
      <c r="H2587" s="36">
        <v>30.093734464708177</v>
      </c>
      <c r="I2587" s="36">
        <v>60.187468929418174</v>
      </c>
      <c r="J2587" s="36">
        <v>90.281203394126351</v>
      </c>
      <c r="K2587" s="36">
        <v>112.31134601178019</v>
      </c>
      <c r="L2587" s="36">
        <v>120.37493785883635</v>
      </c>
      <c r="M2587" s="138" t="str">
        <f t="shared" si="40"/>
        <v>Changement d'usage des terres--Surface_vers_Surfaces artificialisées-kha-S4</v>
      </c>
      <c r="N2587">
        <f>MATCH(M2587,'[1]Données Agriculture'!$M:$M,FALSE)</f>
        <v>931</v>
      </c>
      <c r="O2587" s="139"/>
      <c r="P2587" s="66"/>
      <c r="Q2587" s="66"/>
      <c r="R2587" s="66"/>
      <c r="S2587" s="66"/>
      <c r="T2587" s="66"/>
      <c r="U2587" s="66"/>
      <c r="V2587" s="66"/>
      <c r="W2587" s="66"/>
      <c r="X2587" s="66"/>
      <c r="Y2587" s="66"/>
      <c r="Z2587" s="66"/>
    </row>
    <row r="2588" spans="1:26" ht="14.25" hidden="1">
      <c r="A2588" s="110" t="s">
        <v>455</v>
      </c>
      <c r="B2588" s="110"/>
      <c r="C2588" s="147" t="s">
        <v>511</v>
      </c>
      <c r="D2588" s="174" t="s">
        <v>271</v>
      </c>
      <c r="E2588" s="6" t="s">
        <v>516</v>
      </c>
      <c r="F2588" s="36">
        <v>795.54579999999999</v>
      </c>
      <c r="G2588" s="36">
        <v>795.1563042164488</v>
      </c>
      <c r="H2588" s="36">
        <v>794.09218194645314</v>
      </c>
      <c r="I2588" s="36">
        <v>792.6385638929064</v>
      </c>
      <c r="J2588" s="36">
        <v>791.18494583935956</v>
      </c>
      <c r="K2588" s="36">
        <v>790.12082356936389</v>
      </c>
      <c r="L2588" s="36">
        <v>789.73132778581271</v>
      </c>
      <c r="M2588" s="138" t="str">
        <f t="shared" si="40"/>
        <v>Changement d'usage des terres--Surface_vers_Vignes-kha-S4</v>
      </c>
      <c r="N2588">
        <f>MATCH(M2588,'[1]Données Agriculture'!$M:$M,FALSE)</f>
        <v>936</v>
      </c>
      <c r="O2588" s="139"/>
    </row>
    <row r="2589" spans="1:26" ht="14.25" hidden="1">
      <c r="A2589" s="110" t="s">
        <v>455</v>
      </c>
      <c r="B2589" s="110"/>
      <c r="C2589" s="147" t="s">
        <v>480</v>
      </c>
      <c r="D2589" s="174" t="s">
        <v>271</v>
      </c>
      <c r="E2589" s="6" t="s">
        <v>516</v>
      </c>
      <c r="F2589" s="36">
        <v>15214.992455155665</v>
      </c>
      <c r="G2589" s="36">
        <v>15214.992455155665</v>
      </c>
      <c r="H2589" s="36">
        <v>15214.992455155665</v>
      </c>
      <c r="I2589" s="36">
        <v>15214.992455155665</v>
      </c>
      <c r="J2589" s="36">
        <v>15214.992455155665</v>
      </c>
      <c r="K2589" s="36">
        <v>15214.992455155665</v>
      </c>
      <c r="L2589" s="36">
        <v>15214.992455155665</v>
      </c>
      <c r="M2589" s="138" t="str">
        <f t="shared" si="40"/>
        <v>Changement d'usage des terres--Surfaces arables_reste_Surfaces arables-kha-S4</v>
      </c>
      <c r="N2589">
        <f>MATCH(M2589,'[1]Données Agriculture'!$M:$M,FALSE)</f>
        <v>941</v>
      </c>
      <c r="O2589" s="139"/>
      <c r="P2589" s="66"/>
    </row>
    <row r="2590" spans="1:26" ht="14.25" hidden="1">
      <c r="A2590" s="110" t="s">
        <v>455</v>
      </c>
      <c r="B2590" s="110"/>
      <c r="C2590" s="147" t="s">
        <v>482</v>
      </c>
      <c r="D2590" s="174" t="s">
        <v>271</v>
      </c>
      <c r="E2590" s="6" t="s">
        <v>516</v>
      </c>
      <c r="F2590" s="36">
        <v>0</v>
      </c>
      <c r="G2590" s="36">
        <v>1.728998820111286</v>
      </c>
      <c r="H2590" s="36">
        <v>6.4527114428819621</v>
      </c>
      <c r="I2590" s="36">
        <v>12.905422885763924</v>
      </c>
      <c r="J2590" s="36">
        <v>19.358134328645889</v>
      </c>
      <c r="K2590" s="36">
        <v>24.081846951416569</v>
      </c>
      <c r="L2590" s="36">
        <v>25.810845771527855</v>
      </c>
      <c r="M2590" s="138" t="str">
        <f t="shared" si="40"/>
        <v>Changement d'usage des terres--Surfaces arables_vers_Autres surfaces-kha-S4</v>
      </c>
      <c r="N2590">
        <f>MATCH(M2590,'[1]Données Agriculture'!$M:$M,FALSE)</f>
        <v>946</v>
      </c>
      <c r="O2590" s="139"/>
    </row>
    <row r="2591" spans="1:26" ht="14.25" hidden="1">
      <c r="A2591" s="110" t="s">
        <v>455</v>
      </c>
      <c r="B2591" s="110"/>
      <c r="C2591" s="147" t="s">
        <v>477</v>
      </c>
      <c r="D2591" s="174" t="s">
        <v>271</v>
      </c>
      <c r="E2591" s="6" t="s">
        <v>516</v>
      </c>
      <c r="F2591" s="36">
        <v>0</v>
      </c>
      <c r="G2591" s="36">
        <v>0</v>
      </c>
      <c r="H2591" s="36">
        <v>0</v>
      </c>
      <c r="I2591" s="36">
        <v>0</v>
      </c>
      <c r="J2591" s="36">
        <v>0</v>
      </c>
      <c r="K2591" s="36">
        <v>0</v>
      </c>
      <c r="L2591" s="36">
        <v>0</v>
      </c>
      <c r="M2591" s="138" t="str">
        <f t="shared" si="40"/>
        <v>Changement d'usage des terres--Surfaces arables_vers_Forêt-kha-S4</v>
      </c>
      <c r="N2591">
        <f>MATCH(M2591,'[1]Données Agriculture'!$M:$M,FALSE)</f>
        <v>951</v>
      </c>
      <c r="O2591" s="139"/>
    </row>
    <row r="2592" spans="1:26" ht="14.25" hidden="1">
      <c r="A2592" s="110" t="s">
        <v>455</v>
      </c>
      <c r="B2592" s="110"/>
      <c r="C2592" s="147" t="s">
        <v>478</v>
      </c>
      <c r="D2592" s="174" t="s">
        <v>271</v>
      </c>
      <c r="E2592" s="6" t="s">
        <v>516</v>
      </c>
      <c r="F2592" s="36">
        <v>0</v>
      </c>
      <c r="G2592" s="36">
        <v>3.169147007863105</v>
      </c>
      <c r="H2592" s="36">
        <v>11.827417649999996</v>
      </c>
      <c r="I2592" s="36">
        <v>23.654835299999988</v>
      </c>
      <c r="J2592" s="36">
        <v>35.482252949999989</v>
      </c>
      <c r="K2592" s="36">
        <v>44.140523592136887</v>
      </c>
      <c r="L2592" s="36">
        <v>47.30967059999999</v>
      </c>
      <c r="M2592" s="138" t="str">
        <f t="shared" si="40"/>
        <v>Changement d'usage des terres--Surfaces arables_vers_Prairies productives-kha-S4</v>
      </c>
      <c r="N2592">
        <f>MATCH(M2592,'[1]Données Agriculture'!$M:$M,FALSE)</f>
        <v>956</v>
      </c>
      <c r="O2592" s="139"/>
    </row>
    <row r="2593" spans="1:26" ht="14.25" hidden="1">
      <c r="A2593" s="110" t="s">
        <v>455</v>
      </c>
      <c r="B2593" s="110"/>
      <c r="C2593" s="147" t="s">
        <v>479</v>
      </c>
      <c r="D2593" s="174" t="s">
        <v>271</v>
      </c>
      <c r="E2593" s="6" t="s">
        <v>516</v>
      </c>
      <c r="F2593" s="36">
        <v>0</v>
      </c>
      <c r="G2593" s="36">
        <v>2.112764671908737</v>
      </c>
      <c r="H2593" s="36">
        <v>7.8849450999999968</v>
      </c>
      <c r="I2593" s="36">
        <v>15.769890199999992</v>
      </c>
      <c r="J2593" s="36">
        <v>23.654835299999991</v>
      </c>
      <c r="K2593" s="36">
        <v>29.427015728091259</v>
      </c>
      <c r="L2593" s="36">
        <v>31.539780399999994</v>
      </c>
      <c r="M2593" s="138" t="str">
        <f t="shared" si="40"/>
        <v>Changement d'usage des terres--Surfaces arables_vers_STH peu productives-kha-S4</v>
      </c>
      <c r="N2593">
        <f>MATCH(M2593,'[1]Données Agriculture'!$M:$M,FALSE)</f>
        <v>961</v>
      </c>
      <c r="O2593" s="139"/>
    </row>
    <row r="2594" spans="1:26" ht="14.25" hidden="1">
      <c r="A2594" s="110" t="s">
        <v>455</v>
      </c>
      <c r="B2594" s="110"/>
      <c r="C2594" s="147" t="s">
        <v>481</v>
      </c>
      <c r="D2594" s="174" t="s">
        <v>271</v>
      </c>
      <c r="E2594" s="6" t="s">
        <v>516</v>
      </c>
      <c r="F2594" s="36">
        <v>0</v>
      </c>
      <c r="G2594" s="36">
        <v>30.160190153339208</v>
      </c>
      <c r="H2594" s="36">
        <v>112.55936201820052</v>
      </c>
      <c r="I2594" s="36">
        <v>225.11872403640101</v>
      </c>
      <c r="J2594" s="36">
        <v>337.67808605460158</v>
      </c>
      <c r="K2594" s="36">
        <v>420.07725791946302</v>
      </c>
      <c r="L2594" s="36">
        <v>450.23744807280218</v>
      </c>
      <c r="M2594" s="138" t="str">
        <f t="shared" si="40"/>
        <v>Changement d'usage des terres--Surfaces arables_vers_Surfaces artificialisées-kha-S4</v>
      </c>
      <c r="N2594">
        <f>MATCH(M2594,'[1]Données Agriculture'!$M:$M,FALSE)</f>
        <v>966</v>
      </c>
      <c r="O2594" s="139"/>
      <c r="P2594" s="66"/>
      <c r="Q2594" s="66"/>
      <c r="R2594" s="66"/>
      <c r="S2594" s="66"/>
      <c r="T2594" s="66"/>
      <c r="U2594" s="66"/>
      <c r="V2594" s="66"/>
      <c r="W2594" s="66"/>
      <c r="X2594" s="66"/>
      <c r="Y2594" s="66"/>
      <c r="Z2594" s="66"/>
    </row>
    <row r="2595" spans="1:26" ht="14.25" hidden="1">
      <c r="A2595" s="110" t="s">
        <v>455</v>
      </c>
      <c r="B2595" s="110"/>
      <c r="C2595" s="147" t="s">
        <v>483</v>
      </c>
      <c r="D2595" s="174" t="s">
        <v>271</v>
      </c>
      <c r="E2595" s="6" t="s">
        <v>516</v>
      </c>
      <c r="F2595" s="36">
        <v>0</v>
      </c>
      <c r="G2595" s="36">
        <v>0</v>
      </c>
      <c r="H2595" s="36">
        <v>0</v>
      </c>
      <c r="I2595" s="36">
        <v>0</v>
      </c>
      <c r="J2595" s="36">
        <v>0</v>
      </c>
      <c r="K2595" s="36">
        <v>0</v>
      </c>
      <c r="L2595" s="36">
        <v>0</v>
      </c>
      <c r="M2595" s="138" t="str">
        <f t="shared" si="40"/>
        <v>Changement d'usage des terres--Surfaces arables_vers_Vignes-kha-S4</v>
      </c>
      <c r="N2595">
        <f>MATCH(M2595,'[1]Données Agriculture'!$M:$M,FALSE)</f>
        <v>971</v>
      </c>
      <c r="O2595" s="139"/>
    </row>
    <row r="2596" spans="1:26" ht="14.25" hidden="1">
      <c r="A2596" s="110" t="s">
        <v>455</v>
      </c>
      <c r="B2596" s="110"/>
      <c r="C2596" s="147" t="s">
        <v>488</v>
      </c>
      <c r="D2596" s="174" t="s">
        <v>271</v>
      </c>
      <c r="E2596" s="6" t="s">
        <v>516</v>
      </c>
      <c r="F2596" s="36">
        <v>5115.6156819310836</v>
      </c>
      <c r="G2596" s="36">
        <v>5115.6156819310836</v>
      </c>
      <c r="H2596" s="36">
        <v>5115.6156819310836</v>
      </c>
      <c r="I2596" s="36">
        <v>5115.6156819310836</v>
      </c>
      <c r="J2596" s="36">
        <v>5115.6156819310836</v>
      </c>
      <c r="K2596" s="36">
        <v>5115.6156819310836</v>
      </c>
      <c r="L2596" s="36">
        <v>5115.6156819310836</v>
      </c>
      <c r="M2596" s="138" t="str">
        <f t="shared" si="40"/>
        <v>Changement d'usage des terres--Surfaces artificialisées_reste_Surfaces artificialisées-kha-S4</v>
      </c>
      <c r="N2596">
        <f>MATCH(M2596,'[1]Données Agriculture'!$M:$M,FALSE)</f>
        <v>976</v>
      </c>
      <c r="O2596" s="139"/>
      <c r="P2596" s="66"/>
    </row>
    <row r="2597" spans="1:26" ht="14.25" hidden="1">
      <c r="A2597" s="110" t="s">
        <v>455</v>
      </c>
      <c r="B2597" s="110"/>
      <c r="C2597" s="147" t="s">
        <v>489</v>
      </c>
      <c r="D2597" s="174" t="s">
        <v>271</v>
      </c>
      <c r="E2597" s="6" t="s">
        <v>516</v>
      </c>
      <c r="F2597" s="36">
        <v>0</v>
      </c>
      <c r="G2597" s="36">
        <v>0.56320203705859928</v>
      </c>
      <c r="H2597" s="36">
        <v>2.1018986172289829</v>
      </c>
      <c r="I2597" s="36">
        <v>4.2037972344579648</v>
      </c>
      <c r="J2597" s="36">
        <v>6.3056958516869486</v>
      </c>
      <c r="K2597" s="36">
        <v>7.8443924318573339</v>
      </c>
      <c r="L2597" s="36">
        <v>8.4075944689159332</v>
      </c>
      <c r="M2597" s="138" t="str">
        <f t="shared" si="40"/>
        <v>Changement d'usage des terres--Surfaces artificialisées_vers_Autres surfaces-kha-S4</v>
      </c>
      <c r="N2597">
        <f>MATCH(M2597,'[1]Données Agriculture'!$M:$M,FALSE)</f>
        <v>981</v>
      </c>
      <c r="O2597" s="139"/>
    </row>
    <row r="2598" spans="1:26" ht="14.25" hidden="1">
      <c r="A2598" s="110" t="s">
        <v>455</v>
      </c>
      <c r="B2598" s="110"/>
      <c r="C2598" s="147" t="s">
        <v>484</v>
      </c>
      <c r="D2598" s="174" t="s">
        <v>271</v>
      </c>
      <c r="E2598" s="6" t="s">
        <v>516</v>
      </c>
      <c r="F2598" s="36">
        <v>0</v>
      </c>
      <c r="G2598" s="36">
        <v>0.51615710485325372</v>
      </c>
      <c r="H2598" s="36">
        <v>1.9263245399999995</v>
      </c>
      <c r="I2598" s="36">
        <v>3.8526490799999986</v>
      </c>
      <c r="J2598" s="36">
        <v>5.7789736199999995</v>
      </c>
      <c r="K2598" s="36">
        <v>7.189141055146747</v>
      </c>
      <c r="L2598" s="36">
        <v>7.7052981599999999</v>
      </c>
      <c r="M2598" s="138" t="str">
        <f t="shared" si="40"/>
        <v>Changement d'usage des terres--Surfaces artificialisées_vers_Forêt-kha-S4</v>
      </c>
      <c r="N2598">
        <f>MATCH(M2598,'[1]Données Agriculture'!$M:$M,FALSE)</f>
        <v>986</v>
      </c>
      <c r="O2598" s="139"/>
      <c r="P2598" s="109"/>
    </row>
    <row r="2599" spans="1:26" ht="14.25" hidden="1">
      <c r="A2599" s="110" t="s">
        <v>455</v>
      </c>
      <c r="B2599" s="110"/>
      <c r="C2599" s="147" t="s">
        <v>485</v>
      </c>
      <c r="D2599" s="174" t="s">
        <v>271</v>
      </c>
      <c r="E2599" s="6" t="s">
        <v>516</v>
      </c>
      <c r="F2599" s="36">
        <v>0</v>
      </c>
      <c r="G2599" s="36">
        <v>0</v>
      </c>
      <c r="H2599" s="36">
        <v>0</v>
      </c>
      <c r="I2599" s="36">
        <v>0</v>
      </c>
      <c r="J2599" s="36">
        <v>0</v>
      </c>
      <c r="K2599" s="36">
        <v>0</v>
      </c>
      <c r="L2599" s="36">
        <v>0</v>
      </c>
      <c r="M2599" s="138" t="str">
        <f t="shared" si="40"/>
        <v>Changement d'usage des terres--Surfaces artificialisées_vers_Prairies productives-kha-S4</v>
      </c>
      <c r="N2599">
        <f>MATCH(M2599,'[1]Données Agriculture'!$M:$M,FALSE)</f>
        <v>991</v>
      </c>
      <c r="O2599" s="139"/>
    </row>
    <row r="2600" spans="1:26" ht="14.25" hidden="1">
      <c r="A2600" s="110" t="s">
        <v>455</v>
      </c>
      <c r="B2600" s="110"/>
      <c r="C2600" s="147" t="s">
        <v>486</v>
      </c>
      <c r="D2600" s="174" t="s">
        <v>271</v>
      </c>
      <c r="E2600" s="6" t="s">
        <v>516</v>
      </c>
      <c r="F2600" s="36">
        <v>0</v>
      </c>
      <c r="G2600" s="36">
        <v>0.34410473656883578</v>
      </c>
      <c r="H2600" s="36">
        <v>1.2842163599999996</v>
      </c>
      <c r="I2600" s="36">
        <v>2.5684327199999988</v>
      </c>
      <c r="J2600" s="36">
        <v>3.8526490799999991</v>
      </c>
      <c r="K2600" s="36">
        <v>4.7927607034311634</v>
      </c>
      <c r="L2600" s="36">
        <v>5.1368654399999993</v>
      </c>
      <c r="M2600" s="138" t="str">
        <f t="shared" si="40"/>
        <v>Changement d'usage des terres--Surfaces artificialisées_vers_STH peu productives-kha-S4</v>
      </c>
      <c r="N2600">
        <f>MATCH(M2600,'[1]Données Agriculture'!$M:$M,FALSE)</f>
        <v>996</v>
      </c>
      <c r="O2600" s="139"/>
    </row>
    <row r="2601" spans="1:26" ht="14.25" hidden="1">
      <c r="A2601" s="110" t="s">
        <v>455</v>
      </c>
      <c r="B2601" s="110"/>
      <c r="C2601" s="147" t="s">
        <v>487</v>
      </c>
      <c r="D2601" s="174" t="s">
        <v>271</v>
      </c>
      <c r="E2601" s="6" t="s">
        <v>516</v>
      </c>
      <c r="F2601" s="36">
        <v>0</v>
      </c>
      <c r="G2601" s="36">
        <v>0</v>
      </c>
      <c r="H2601" s="36">
        <v>0</v>
      </c>
      <c r="I2601" s="36">
        <v>0</v>
      </c>
      <c r="J2601" s="36">
        <v>0</v>
      </c>
      <c r="K2601" s="36">
        <v>0</v>
      </c>
      <c r="L2601" s="36">
        <v>0</v>
      </c>
      <c r="M2601" s="138" t="str">
        <f t="shared" si="40"/>
        <v>Changement d'usage des terres--Surfaces artificialisées_vers_Surfaces arables-kha-S4</v>
      </c>
      <c r="N2601">
        <f>MATCH(M2601,'[1]Données Agriculture'!$M:$M,FALSE)</f>
        <v>1001</v>
      </c>
      <c r="O2601" s="139"/>
      <c r="P2601" s="66"/>
      <c r="Q2601" s="66"/>
      <c r="R2601" s="66"/>
      <c r="S2601" s="66"/>
      <c r="T2601" s="66"/>
      <c r="U2601" s="66"/>
      <c r="V2601" s="66"/>
      <c r="W2601" s="66"/>
      <c r="X2601" s="66"/>
      <c r="Y2601" s="66"/>
      <c r="Z2601" s="66"/>
    </row>
    <row r="2602" spans="1:26" ht="14.25" hidden="1">
      <c r="A2602" s="110" t="s">
        <v>455</v>
      </c>
      <c r="B2602" s="110"/>
      <c r="C2602" s="147" t="s">
        <v>490</v>
      </c>
      <c r="D2602" s="174" t="s">
        <v>271</v>
      </c>
      <c r="E2602" s="6" t="s">
        <v>516</v>
      </c>
      <c r="F2602" s="36">
        <v>0</v>
      </c>
      <c r="G2602" s="36">
        <v>0</v>
      </c>
      <c r="H2602" s="36">
        <v>0</v>
      </c>
      <c r="I2602" s="36">
        <v>0</v>
      </c>
      <c r="J2602" s="36">
        <v>0</v>
      </c>
      <c r="K2602" s="36">
        <v>0</v>
      </c>
      <c r="L2602" s="36">
        <v>0</v>
      </c>
      <c r="M2602" s="138" t="str">
        <f t="shared" si="40"/>
        <v>Changement d'usage des terres--Surfaces artificialisées_vers_Vignes-kha-S4</v>
      </c>
      <c r="N2602">
        <f>MATCH(M2602,'[1]Données Agriculture'!$M:$M,FALSE)</f>
        <v>1006</v>
      </c>
      <c r="O2602" s="139"/>
    </row>
    <row r="2603" spans="1:26" ht="14.25" hidden="1">
      <c r="A2603" s="110" t="s">
        <v>455</v>
      </c>
      <c r="B2603" s="110"/>
      <c r="C2603" s="147" t="s">
        <v>504</v>
      </c>
      <c r="D2603" s="174" t="s">
        <v>271</v>
      </c>
      <c r="E2603" s="6" t="s">
        <v>516</v>
      </c>
      <c r="F2603" s="36">
        <v>789.73132778581271</v>
      </c>
      <c r="G2603" s="36">
        <v>789.73132778581271</v>
      </c>
      <c r="H2603" s="36">
        <v>789.73132778581271</v>
      </c>
      <c r="I2603" s="36">
        <v>789.73132778581271</v>
      </c>
      <c r="J2603" s="36">
        <v>789.73132778581271</v>
      </c>
      <c r="K2603" s="36">
        <v>789.73132778581271</v>
      </c>
      <c r="L2603" s="36">
        <v>789.73132778581271</v>
      </c>
      <c r="M2603" s="138" t="str">
        <f t="shared" si="40"/>
        <v>Changement d'usage des terres--Vignes_reste_Vignes-kha-S4</v>
      </c>
      <c r="N2603">
        <f>MATCH(M2603,'[1]Données Agriculture'!$M:$M,FALSE)</f>
        <v>1011</v>
      </c>
      <c r="O2603" s="139"/>
      <c r="P2603" s="109"/>
      <c r="Q2603" s="109"/>
      <c r="R2603" s="109"/>
      <c r="S2603" s="109"/>
      <c r="T2603" s="109"/>
      <c r="U2603" s="109"/>
      <c r="V2603" s="109"/>
      <c r="W2603" s="109"/>
      <c r="X2603" s="109"/>
      <c r="Y2603" s="109"/>
      <c r="Z2603" s="109"/>
    </row>
    <row r="2604" spans="1:26" ht="14.25" hidden="1">
      <c r="A2604" s="110" t="s">
        <v>455</v>
      </c>
      <c r="B2604" s="110"/>
      <c r="C2604" s="147" t="s">
        <v>503</v>
      </c>
      <c r="D2604" s="174" t="s">
        <v>271</v>
      </c>
      <c r="E2604" s="6" t="s">
        <v>516</v>
      </c>
      <c r="F2604" s="36">
        <v>0</v>
      </c>
      <c r="G2604" s="36">
        <v>0.19474789177558038</v>
      </c>
      <c r="H2604" s="36">
        <v>0.72680902677339132</v>
      </c>
      <c r="I2604" s="36">
        <v>1.4536180535467824</v>
      </c>
      <c r="J2604" s="36">
        <v>2.180427080320174</v>
      </c>
      <c r="K2604" s="36">
        <v>2.7124882153179857</v>
      </c>
      <c r="L2604" s="36">
        <v>2.9072361070935657</v>
      </c>
      <c r="M2604" s="138" t="str">
        <f t="shared" si="40"/>
        <v>Changement d'usage des terres--Vignes_vers_Autres surfaces-kha-S4</v>
      </c>
      <c r="N2604">
        <f>MATCH(M2604,'[1]Données Agriculture'!$M:$M,FALSE)</f>
        <v>1016</v>
      </c>
      <c r="O2604" s="139"/>
    </row>
    <row r="2605" spans="1:26" ht="14.25" hidden="1">
      <c r="A2605" s="110" t="s">
        <v>455</v>
      </c>
      <c r="B2605" s="110"/>
      <c r="C2605" s="147" t="s">
        <v>498</v>
      </c>
      <c r="D2605" s="174" t="s">
        <v>271</v>
      </c>
      <c r="E2605" s="6" t="s">
        <v>516</v>
      </c>
      <c r="F2605" s="36">
        <v>0</v>
      </c>
      <c r="G2605" s="36">
        <v>3.8949578355117261E-2</v>
      </c>
      <c r="H2605" s="36">
        <v>0.14536180535468268</v>
      </c>
      <c r="I2605" s="36">
        <v>0.29072361070936531</v>
      </c>
      <c r="J2605" s="36">
        <v>0.43608541606404805</v>
      </c>
      <c r="K2605" s="36">
        <v>0.54249764306361359</v>
      </c>
      <c r="L2605" s="36">
        <v>0.58144722141873084</v>
      </c>
      <c r="M2605" s="138" t="str">
        <f t="shared" si="40"/>
        <v>Changement d'usage des terres--Vignes_vers_Forêt-kha-S4</v>
      </c>
      <c r="N2605">
        <f>MATCH(M2605,'[1]Données Agriculture'!$M:$M,FALSE)</f>
        <v>1021</v>
      </c>
      <c r="O2605" s="139"/>
      <c r="P2605" s="105"/>
    </row>
    <row r="2606" spans="1:26" ht="14.25" hidden="1">
      <c r="A2606" s="110" t="s">
        <v>455</v>
      </c>
      <c r="B2606" s="110"/>
      <c r="C2606" s="147" t="s">
        <v>499</v>
      </c>
      <c r="D2606" s="174" t="s">
        <v>271</v>
      </c>
      <c r="E2606" s="6" t="s">
        <v>516</v>
      </c>
      <c r="F2606" s="36">
        <v>0</v>
      </c>
      <c r="G2606" s="36">
        <v>3.8949578355117261E-2</v>
      </c>
      <c r="H2606" s="36">
        <v>0.14536180535468268</v>
      </c>
      <c r="I2606" s="36">
        <v>0.29072361070936531</v>
      </c>
      <c r="J2606" s="36">
        <v>0.43608541606404805</v>
      </c>
      <c r="K2606" s="36">
        <v>0.54249764306361359</v>
      </c>
      <c r="L2606" s="36">
        <v>0.58144722141873084</v>
      </c>
      <c r="M2606" s="138" t="str">
        <f t="shared" si="40"/>
        <v>Changement d'usage des terres--Vignes_vers_Prairies productives-kha-S4</v>
      </c>
      <c r="N2606">
        <f>MATCH(M2606,'[1]Données Agriculture'!$M:$M,FALSE)</f>
        <v>1026</v>
      </c>
      <c r="O2606" s="139"/>
    </row>
    <row r="2607" spans="1:26" ht="14.25" hidden="1">
      <c r="A2607" s="110" t="s">
        <v>455</v>
      </c>
      <c r="B2607" s="110"/>
      <c r="C2607" s="147" t="s">
        <v>500</v>
      </c>
      <c r="D2607" s="174" t="s">
        <v>271</v>
      </c>
      <c r="E2607" s="6" t="s">
        <v>516</v>
      </c>
      <c r="F2607" s="36">
        <v>0</v>
      </c>
      <c r="G2607" s="36">
        <v>3.8949578355117261E-2</v>
      </c>
      <c r="H2607" s="36">
        <v>0.14536180535468268</v>
      </c>
      <c r="I2607" s="36">
        <v>0.29072361070936531</v>
      </c>
      <c r="J2607" s="36">
        <v>0.43608541606404805</v>
      </c>
      <c r="K2607" s="36">
        <v>0.54249764306361359</v>
      </c>
      <c r="L2607" s="36">
        <v>0.58144722141873084</v>
      </c>
      <c r="M2607" s="138" t="str">
        <f t="shared" si="40"/>
        <v>Changement d'usage des terres--Vignes_vers_STH peu productives-kha-S4</v>
      </c>
      <c r="N2607">
        <f>MATCH(M2607,'[1]Données Agriculture'!$M:$M,FALSE)</f>
        <v>1031</v>
      </c>
      <c r="O2607" s="139"/>
    </row>
    <row r="2608" spans="1:26" ht="14.25" hidden="1">
      <c r="A2608" s="110" t="s">
        <v>455</v>
      </c>
      <c r="B2608" s="110"/>
      <c r="C2608" s="147" t="s">
        <v>501</v>
      </c>
      <c r="D2608" s="174" t="s">
        <v>271</v>
      </c>
      <c r="E2608" s="6" t="s">
        <v>516</v>
      </c>
      <c r="F2608" s="36">
        <v>0</v>
      </c>
      <c r="G2608" s="36">
        <v>3.8949578355117261E-2</v>
      </c>
      <c r="H2608" s="36">
        <v>0.14536180535468268</v>
      </c>
      <c r="I2608" s="36">
        <v>0.29072361070936531</v>
      </c>
      <c r="J2608" s="36">
        <v>0.43608541606404805</v>
      </c>
      <c r="K2608" s="36">
        <v>0.54249764306361359</v>
      </c>
      <c r="L2608" s="36">
        <v>0.58144722141873084</v>
      </c>
      <c r="M2608" s="138" t="str">
        <f t="shared" si="40"/>
        <v>Changement d'usage des terres--Vignes_vers_Surfaces arables-kha-S4</v>
      </c>
      <c r="N2608">
        <f>MATCH(M2608,'[1]Données Agriculture'!$M:$M,FALSE)</f>
        <v>1036</v>
      </c>
      <c r="O2608" s="139"/>
      <c r="P2608" s="109"/>
      <c r="Q2608" s="109"/>
      <c r="R2608" s="109"/>
      <c r="S2608" s="109"/>
      <c r="T2608" s="109"/>
      <c r="U2608" s="109"/>
      <c r="V2608" s="109"/>
      <c r="W2608" s="109"/>
      <c r="X2608" s="109"/>
      <c r="Y2608" s="109"/>
      <c r="Z2608" s="109"/>
    </row>
    <row r="2609" spans="1:26" ht="14.25" hidden="1">
      <c r="A2609" s="110" t="s">
        <v>455</v>
      </c>
      <c r="B2609" s="110"/>
      <c r="C2609" s="147" t="s">
        <v>502</v>
      </c>
      <c r="D2609" s="174" t="s">
        <v>271</v>
      </c>
      <c r="E2609" s="6" t="s">
        <v>516</v>
      </c>
      <c r="F2609" s="36">
        <v>0</v>
      </c>
      <c r="G2609" s="36">
        <v>3.8949578355117261E-2</v>
      </c>
      <c r="H2609" s="36">
        <v>0.14536180535468268</v>
      </c>
      <c r="I2609" s="36">
        <v>0.29072361070936531</v>
      </c>
      <c r="J2609" s="36">
        <v>0.43608541606404805</v>
      </c>
      <c r="K2609" s="36">
        <v>0.54249764306361359</v>
      </c>
      <c r="L2609" s="36">
        <v>0.58144722141873084</v>
      </c>
      <c r="M2609" s="138" t="str">
        <f t="shared" si="40"/>
        <v>Changement d'usage des terres--Vignes_vers_Surfaces artificialisées-kha-S4</v>
      </c>
      <c r="N2609">
        <f>MATCH(M2609,'[1]Données Agriculture'!$M:$M,FALSE)</f>
        <v>1041</v>
      </c>
      <c r="O2609" s="139"/>
    </row>
    <row r="2610" spans="1:26" ht="14.25" hidden="1">
      <c r="A2610" s="110" t="s">
        <v>112</v>
      </c>
      <c r="B2610" s="110" t="s">
        <v>113</v>
      </c>
      <c r="C2610" s="151" t="s">
        <v>658</v>
      </c>
      <c r="D2610" s="175" t="s">
        <v>115</v>
      </c>
      <c r="E2610" s="6" t="s">
        <v>516</v>
      </c>
      <c r="F2610" s="8">
        <v>145.64910800000001</v>
      </c>
      <c r="G2610" s="8">
        <v>141.84401831547598</v>
      </c>
      <c r="H2610" s="8">
        <v>131.44831997</v>
      </c>
      <c r="I2610" s="8">
        <v>117.24753194000002</v>
      </c>
      <c r="J2610" s="8">
        <v>103.04674391</v>
      </c>
      <c r="K2610" s="8">
        <v>92.651045564524054</v>
      </c>
      <c r="L2610" s="8">
        <v>88.845955880000005</v>
      </c>
      <c r="M2610" s="138" t="str">
        <f t="shared" si="40"/>
        <v>Cheptels-Productions Animales-dont porc bio-Milliers effectifs-S4</v>
      </c>
      <c r="N2610" t="e">
        <f>MATCH(M2610,'[1]Données Agriculture'!$M:$M,FALSE)</f>
        <v>#N/A</v>
      </c>
      <c r="O2610" s="139"/>
      <c r="P2610" s="105"/>
    </row>
    <row r="2611" spans="1:26" ht="14.25" hidden="1">
      <c r="A2611" s="110" t="s">
        <v>112</v>
      </c>
      <c r="B2611" s="110" t="s">
        <v>113</v>
      </c>
      <c r="C2611" s="151" t="s">
        <v>656</v>
      </c>
      <c r="D2611" s="175" t="s">
        <v>115</v>
      </c>
      <c r="E2611" s="6" t="s">
        <v>516</v>
      </c>
      <c r="F2611" s="8">
        <v>6991.1571840000006</v>
      </c>
      <c r="G2611" s="8">
        <v>6808.512879142846</v>
      </c>
      <c r="H2611" s="8">
        <v>6309.51935856</v>
      </c>
      <c r="I2611" s="8">
        <v>5627.8815331200003</v>
      </c>
      <c r="J2611" s="8">
        <v>4946.2437076799997</v>
      </c>
      <c r="K2611" s="8">
        <v>4447.2501870971537</v>
      </c>
      <c r="L2611" s="8">
        <v>4264.60588224</v>
      </c>
      <c r="M2611" s="138" t="str">
        <f t="shared" si="40"/>
        <v>Cheptels-Productions Animales-dont porc conventionnel-Milliers effectifs-S4</v>
      </c>
      <c r="N2611" t="e">
        <f>MATCH(M2611,'[1]Données Agriculture'!$M:$M,FALSE)</f>
        <v>#N/A</v>
      </c>
      <c r="O2611" s="139"/>
    </row>
    <row r="2612" spans="1:26" ht="14.25" hidden="1">
      <c r="A2612" s="110" t="s">
        <v>112</v>
      </c>
      <c r="B2612" s="110" t="s">
        <v>113</v>
      </c>
      <c r="C2612" s="151" t="s">
        <v>657</v>
      </c>
      <c r="D2612" s="175" t="s">
        <v>115</v>
      </c>
      <c r="E2612" s="6" t="s">
        <v>516</v>
      </c>
      <c r="F2612" s="8">
        <v>145.64910800000001</v>
      </c>
      <c r="G2612" s="8">
        <v>141.84401831547598</v>
      </c>
      <c r="H2612" s="8">
        <v>131.44831997</v>
      </c>
      <c r="I2612" s="8">
        <v>117.24753194000002</v>
      </c>
      <c r="J2612" s="8">
        <v>103.04674391</v>
      </c>
      <c r="K2612" s="8">
        <v>92.651045564524054</v>
      </c>
      <c r="L2612" s="8">
        <v>88.845955880000005</v>
      </c>
      <c r="M2612" s="138" t="str">
        <f t="shared" si="40"/>
        <v>Cheptels-Productions Animales-dont porc label-Milliers effectifs-S4</v>
      </c>
      <c r="N2612" t="e">
        <f>MATCH(M2612,'[1]Données Agriculture'!$M:$M,FALSE)</f>
        <v>#N/A</v>
      </c>
      <c r="O2612" s="139"/>
      <c r="P2612" s="66"/>
    </row>
    <row r="2613" spans="1:26" ht="14.25" hidden="1">
      <c r="A2613" s="110" t="s">
        <v>112</v>
      </c>
      <c r="B2613" s="110" t="s">
        <v>113</v>
      </c>
      <c r="C2613" s="151" t="s">
        <v>120</v>
      </c>
      <c r="D2613" s="175" t="s">
        <v>115</v>
      </c>
      <c r="E2613" s="6" t="s">
        <v>516</v>
      </c>
      <c r="F2613" s="8">
        <v>44576.34</v>
      </c>
      <c r="G2613" s="8">
        <v>45224.984085880089</v>
      </c>
      <c r="H2613" s="8">
        <v>47014.108593749996</v>
      </c>
      <c r="I2613" s="8">
        <v>49498.310874999988</v>
      </c>
      <c r="J2613" s="8">
        <v>52028.946843749996</v>
      </c>
      <c r="K2613" s="8">
        <v>53910.938726619905</v>
      </c>
      <c r="L2613" s="8">
        <v>54606.016499999998</v>
      </c>
      <c r="M2613" s="138" t="str">
        <f t="shared" si="40"/>
        <v>Cheptels-Productions Animales-dont poulet export-Milliers effectifs-S4</v>
      </c>
      <c r="N2613">
        <f>MATCH(M2613,'[1]Données Agriculture'!$M:$M,FALSE)</f>
        <v>1061</v>
      </c>
      <c r="O2613" s="139"/>
    </row>
    <row r="2614" spans="1:26" ht="14.25" hidden="1">
      <c r="A2614" s="110" t="s">
        <v>112</v>
      </c>
      <c r="B2614" s="110" t="s">
        <v>113</v>
      </c>
      <c r="C2614" s="151" t="s">
        <v>117</v>
      </c>
      <c r="D2614" s="175" t="s">
        <v>115</v>
      </c>
      <c r="E2614" s="6" t="s">
        <v>516</v>
      </c>
      <c r="F2614" s="8">
        <v>56463.363999999994</v>
      </c>
      <c r="G2614" s="8">
        <v>58749.715369530131</v>
      </c>
      <c r="H2614" s="8">
        <v>65067.526293749994</v>
      </c>
      <c r="I2614" s="8">
        <v>73866.710074999995</v>
      </c>
      <c r="J2614" s="8">
        <v>82860.915343750006</v>
      </c>
      <c r="K2614" s="8">
        <v>89568.76924296988</v>
      </c>
      <c r="L2614" s="8">
        <v>92050.142100000012</v>
      </c>
      <c r="M2614" s="138" t="str">
        <f t="shared" si="40"/>
        <v>Cheptels-Productions Animales-dont poulet standard-Milliers effectifs-S4</v>
      </c>
      <c r="N2614">
        <f>MATCH(M2614,'[1]Données Agriculture'!$M:$M,FALSE)</f>
        <v>1066</v>
      </c>
      <c r="O2614" s="139"/>
    </row>
    <row r="2615" spans="1:26" ht="14.25" hidden="1">
      <c r="A2615" s="110" t="s">
        <v>112</v>
      </c>
      <c r="B2615" s="110" t="s">
        <v>113</v>
      </c>
      <c r="C2615" s="151" t="s">
        <v>119</v>
      </c>
      <c r="D2615" s="175" t="s">
        <v>115</v>
      </c>
      <c r="E2615" s="6" t="s">
        <v>516</v>
      </c>
      <c r="F2615" s="8">
        <v>10401.146000000001</v>
      </c>
      <c r="G2615" s="8">
        <v>9936.6415763148143</v>
      </c>
      <c r="H2615" s="8">
        <v>8650.5959812500005</v>
      </c>
      <c r="I2615" s="8">
        <v>6853.6122750000013</v>
      </c>
      <c r="J2615" s="8">
        <v>5010.1948812500013</v>
      </c>
      <c r="K2615" s="8">
        <v>3631.2819111851854</v>
      </c>
      <c r="L2615" s="8">
        <v>3120.3438000000006</v>
      </c>
      <c r="M2615" s="138" t="str">
        <f t="shared" si="40"/>
        <v>Cheptels-Productions Animales-dont poulets bio-Milliers effectifs-S4</v>
      </c>
      <c r="N2615">
        <f>MATCH(M2615,'[1]Données Agriculture'!$M:$M,FALSE)</f>
        <v>1071</v>
      </c>
      <c r="O2615" s="139"/>
      <c r="P2615" s="105"/>
      <c r="Q2615" s="105"/>
      <c r="R2615" s="105"/>
      <c r="S2615" s="105"/>
      <c r="T2615" s="105"/>
      <c r="U2615" s="105"/>
      <c r="V2615" s="105"/>
      <c r="W2615" s="105"/>
      <c r="X2615" s="105"/>
      <c r="Y2615" s="105"/>
      <c r="Z2615" s="105"/>
    </row>
    <row r="2616" spans="1:26" ht="14.25" hidden="1">
      <c r="A2616" s="110" t="s">
        <v>112</v>
      </c>
      <c r="B2616" s="110" t="s">
        <v>113</v>
      </c>
      <c r="C2616" s="151" t="s">
        <v>118</v>
      </c>
      <c r="D2616" s="175" t="s">
        <v>115</v>
      </c>
      <c r="E2616" s="6" t="s">
        <v>516</v>
      </c>
      <c r="F2616" s="8">
        <v>37146.949999999997</v>
      </c>
      <c r="G2616" s="8">
        <v>35174.133730963906</v>
      </c>
      <c r="H2616" s="8">
        <v>29712.916631249998</v>
      </c>
      <c r="I2616" s="8">
        <v>22083.861775000005</v>
      </c>
      <c r="J2616" s="8">
        <v>14259.785431250004</v>
      </c>
      <c r="K2616" s="8">
        <v>8408.5253565360908</v>
      </c>
      <c r="L2616" s="8">
        <v>6240.6875999999993</v>
      </c>
      <c r="M2616" s="138" t="str">
        <f t="shared" si="40"/>
        <v>Cheptels-Productions Animales-dont poulets label-Milliers effectifs-S4</v>
      </c>
      <c r="N2616">
        <f>MATCH(M2616,'[1]Données Agriculture'!$M:$M,FALSE)</f>
        <v>1076</v>
      </c>
      <c r="O2616" s="139"/>
    </row>
    <row r="2617" spans="1:26" ht="14.25" hidden="1">
      <c r="A2617" s="110" t="s">
        <v>112</v>
      </c>
      <c r="B2617" s="110" t="s">
        <v>113</v>
      </c>
      <c r="C2617" s="151" t="s">
        <v>660</v>
      </c>
      <c r="D2617" s="175" t="s">
        <v>131</v>
      </c>
      <c r="E2617" s="6" t="s">
        <v>516</v>
      </c>
      <c r="F2617" s="8">
        <v>15739.408585425957</v>
      </c>
      <c r="G2617" s="8">
        <v>15452.763528746089</v>
      </c>
      <c r="H2617" s="8">
        <v>13775.826321295957</v>
      </c>
      <c r="I2617" s="8">
        <v>11407.020741255406</v>
      </c>
      <c r="J2617" s="8">
        <v>9183.0074789696682</v>
      </c>
      <c r="K2617" s="8">
        <v>7721.5328857648328</v>
      </c>
      <c r="L2617" s="8">
        <v>7334.3806498559952</v>
      </c>
      <c r="M2617" s="138" t="str">
        <f t="shared" si="40"/>
        <v>Cheptels-Productions Animales-dont lait système intermédiaire-Millions de litres-S4</v>
      </c>
      <c r="N2617" t="e">
        <f>MATCH(M2617,'[1]Données Agriculture'!$M:$M,FALSE)</f>
        <v>#N/A</v>
      </c>
      <c r="O2617" s="139"/>
      <c r="P2617" s="66"/>
      <c r="Q2617" s="66"/>
      <c r="R2617" s="66"/>
      <c r="S2617" s="66"/>
      <c r="T2617" s="66"/>
      <c r="U2617" s="66"/>
      <c r="V2617" s="66"/>
      <c r="W2617" s="66"/>
      <c r="X2617" s="66"/>
      <c r="Y2617" s="66"/>
      <c r="Z2617" s="66"/>
    </row>
    <row r="2618" spans="1:26" ht="14.25" hidden="1">
      <c r="A2618" s="110" t="s">
        <v>112</v>
      </c>
      <c r="B2618" s="110" t="s">
        <v>113</v>
      </c>
      <c r="C2618" s="151" t="s">
        <v>661</v>
      </c>
      <c r="D2618" s="175" t="s">
        <v>131</v>
      </c>
      <c r="E2618" s="6" t="s">
        <v>516</v>
      </c>
      <c r="F2618" s="8">
        <v>1767.7089555985963</v>
      </c>
      <c r="G2618" s="8">
        <v>1702.2283829086052</v>
      </c>
      <c r="H2618" s="8">
        <v>1427.3668045717868</v>
      </c>
      <c r="I2618" s="8">
        <v>1057.7475302110315</v>
      </c>
      <c r="J2618" s="8">
        <v>722.76956962974521</v>
      </c>
      <c r="K2618" s="8">
        <v>506.40014090816146</v>
      </c>
      <c r="L2618" s="8">
        <v>439.85086267199983</v>
      </c>
      <c r="M2618" s="138" t="str">
        <f t="shared" si="40"/>
        <v>Cheptels-Productions Animales-dont lait système extensif-Millions de litres-S4</v>
      </c>
      <c r="N2618" t="e">
        <f>MATCH(M2618,'[1]Données Agriculture'!$M:$M,FALSE)</f>
        <v>#N/A</v>
      </c>
      <c r="O2618" s="139"/>
    </row>
    <row r="2619" spans="1:26" ht="14.25" hidden="1">
      <c r="A2619" s="110" t="s">
        <v>112</v>
      </c>
      <c r="B2619" s="110" t="s">
        <v>113</v>
      </c>
      <c r="C2619" s="151" t="s">
        <v>659</v>
      </c>
      <c r="D2619" s="175" t="s">
        <v>131</v>
      </c>
      <c r="E2619" s="6" t="s">
        <v>516</v>
      </c>
      <c r="F2619" s="8">
        <v>6713.8945909754375</v>
      </c>
      <c r="G2619" s="8">
        <v>7567.7107681561538</v>
      </c>
      <c r="H2619" s="8">
        <v>9389.5264768876423</v>
      </c>
      <c r="I2619" s="8">
        <v>11416.272177379698</v>
      </c>
      <c r="J2619" s="8">
        <v>12965.832888583896</v>
      </c>
      <c r="K2619" s="8">
        <v>13873.964821488615</v>
      </c>
      <c r="L2619" s="8">
        <v>14385.24297256799</v>
      </c>
      <c r="M2619" s="138" t="str">
        <f t="shared" si="40"/>
        <v>Cheptels-Productions Animales-dont lait système conventionnel-Millions de litres-S4</v>
      </c>
      <c r="N2619" t="e">
        <f>MATCH(M2619,'[1]Données Agriculture'!$M:$M,FALSE)</f>
        <v>#N/A</v>
      </c>
      <c r="O2619" s="139"/>
      <c r="P2619" s="66"/>
    </row>
    <row r="2620" spans="1:26" ht="14.25" hidden="1">
      <c r="A2620" s="110" t="s">
        <v>112</v>
      </c>
      <c r="B2620" s="110" t="s">
        <v>113</v>
      </c>
      <c r="C2620" s="151" t="s">
        <v>136</v>
      </c>
      <c r="D2620" s="175" t="s">
        <v>137</v>
      </c>
      <c r="E2620" s="6" t="s">
        <v>516</v>
      </c>
      <c r="F2620" s="8">
        <v>2.9588235294117649</v>
      </c>
      <c r="G2620" s="8">
        <v>2.9280881808681949</v>
      </c>
      <c r="H2620" s="8">
        <v>2.8441176470588236</v>
      </c>
      <c r="I2620" s="8">
        <v>2.7294117647058829</v>
      </c>
      <c r="J2620" s="8">
        <v>2.6147058823529412</v>
      </c>
      <c r="K2620" s="8">
        <v>2.53073534854357</v>
      </c>
      <c r="L2620" s="8">
        <v>2.5</v>
      </c>
      <c r="M2620" s="138" t="str">
        <f t="shared" si="40"/>
        <v>Cheptels-Productions Animales-Indice de consommation poulet de chair-kg grain / kg carcasse-S4</v>
      </c>
      <c r="N2620">
        <f>MATCH(M2620,'[1]Données Agriculture'!$M:$M,FALSE)</f>
        <v>1096</v>
      </c>
      <c r="O2620" s="139"/>
    </row>
    <row r="2621" spans="1:26" ht="14.25" hidden="1">
      <c r="A2621" s="110" t="s">
        <v>112</v>
      </c>
      <c r="B2621" s="110" t="s">
        <v>113</v>
      </c>
      <c r="C2621" s="151" t="s">
        <v>140</v>
      </c>
      <c r="D2621" s="175" t="s">
        <v>627</v>
      </c>
      <c r="E2621" s="6" t="s">
        <v>516</v>
      </c>
      <c r="F2621" s="8">
        <v>17149.732812000002</v>
      </c>
      <c r="G2621" s="8">
        <v>16950.343865579212</v>
      </c>
      <c r="H2621" s="8">
        <v>16405.603133489996</v>
      </c>
      <c r="I2621" s="8">
        <v>15661.47345498</v>
      </c>
      <c r="J2621" s="8">
        <v>14917.343776469999</v>
      </c>
      <c r="K2621" s="8">
        <v>14372.603044380787</v>
      </c>
      <c r="L2621" s="8">
        <v>14173.214097960001</v>
      </c>
      <c r="M2621" s="138" t="str">
        <f t="shared" si="40"/>
        <v>Cheptels-Productions Animales-Nombre d'UBG-Milliers d'UGB-S4</v>
      </c>
      <c r="N2621">
        <f>MATCH(M2621,'[1]Données Agriculture'!$M:$M,FALSE)</f>
        <v>1146</v>
      </c>
      <c r="O2621" s="139"/>
    </row>
    <row r="2622" spans="1:26" ht="14.25" hidden="1">
      <c r="A2622" s="110" t="s">
        <v>112</v>
      </c>
      <c r="B2622" s="110" t="s">
        <v>113</v>
      </c>
      <c r="C2622" s="151" t="s">
        <v>125</v>
      </c>
      <c r="D2622" s="175" t="s">
        <v>115</v>
      </c>
      <c r="E2622" s="6" t="s">
        <v>516</v>
      </c>
      <c r="F2622" s="8">
        <v>1263.7737999999999</v>
      </c>
      <c r="G2622" s="8">
        <v>1263.7737999999999</v>
      </c>
      <c r="H2622" s="8">
        <v>1263.7737999999999</v>
      </c>
      <c r="I2622" s="8">
        <v>1263.7737999999999</v>
      </c>
      <c r="J2622" s="8">
        <v>1263.7737999999999</v>
      </c>
      <c r="K2622" s="8">
        <v>1263.7737999999999</v>
      </c>
      <c r="L2622" s="8">
        <v>1263.7737999999999</v>
      </c>
      <c r="M2622" s="138" t="str">
        <f t="shared" si="40"/>
        <v>Cheptels-Productions Animales-Nombre de brebis lait-Milliers effectifs-S4</v>
      </c>
      <c r="N2622">
        <f>MATCH(M2622,'[1]Données Agriculture'!$M:$M,FALSE)</f>
        <v>1101</v>
      </c>
      <c r="O2622" s="139"/>
    </row>
    <row r="2623" spans="1:26" ht="14.25" hidden="1">
      <c r="A2623" s="110" t="s">
        <v>112</v>
      </c>
      <c r="B2623" s="110" t="s">
        <v>113</v>
      </c>
      <c r="C2623" s="151" t="s">
        <v>126</v>
      </c>
      <c r="D2623" s="175" t="s">
        <v>115</v>
      </c>
      <c r="E2623" s="6" t="s">
        <v>516</v>
      </c>
      <c r="F2623" s="8">
        <v>3245.3666000000003</v>
      </c>
      <c r="G2623" s="8">
        <v>3245.3666000000003</v>
      </c>
      <c r="H2623" s="8">
        <v>3245.3666000000003</v>
      </c>
      <c r="I2623" s="8">
        <v>3245.3666000000003</v>
      </c>
      <c r="J2623" s="8">
        <v>3245.3666000000003</v>
      </c>
      <c r="K2623" s="8">
        <v>3245.3666000000003</v>
      </c>
      <c r="L2623" s="8">
        <v>3245.3666000000003</v>
      </c>
      <c r="M2623" s="138" t="str">
        <f t="shared" si="40"/>
        <v>Cheptels-Productions Animales-Nombre de brebis viande-Milliers effectifs-S4</v>
      </c>
      <c r="N2623">
        <f>MATCH(M2623,'[1]Données Agriculture'!$M:$M,FALSE)</f>
        <v>1106</v>
      </c>
      <c r="O2623" s="139"/>
    </row>
    <row r="2624" spans="1:26" ht="14.25" hidden="1">
      <c r="A2624" s="110" t="s">
        <v>112</v>
      </c>
      <c r="B2624" s="110" t="s">
        <v>113</v>
      </c>
      <c r="C2624" s="151" t="s">
        <v>124</v>
      </c>
      <c r="D2624" s="175" t="s">
        <v>115</v>
      </c>
      <c r="E2624" s="6" t="s">
        <v>516</v>
      </c>
      <c r="F2624" s="8">
        <v>904.19359999999995</v>
      </c>
      <c r="G2624" s="8">
        <v>904.19359999999995</v>
      </c>
      <c r="H2624" s="8">
        <v>904.19359999999995</v>
      </c>
      <c r="I2624" s="8">
        <v>904.19359999999995</v>
      </c>
      <c r="J2624" s="8">
        <v>904.19359999999995</v>
      </c>
      <c r="K2624" s="8">
        <v>904.19359999999995</v>
      </c>
      <c r="L2624" s="8">
        <v>904.19359999999995</v>
      </c>
      <c r="M2624" s="138" t="str">
        <f t="shared" si="40"/>
        <v>Cheptels-Productions Animales-Nombre de chèvres-Milliers effectifs-S4</v>
      </c>
      <c r="N2624">
        <f>MATCH(M2624,'[1]Données Agriculture'!$M:$M,FALSE)</f>
        <v>1111</v>
      </c>
      <c r="O2624" s="139"/>
      <c r="P2624" s="66"/>
      <c r="Q2624" s="66"/>
      <c r="R2624" s="66"/>
      <c r="S2624" s="66"/>
      <c r="T2624" s="66"/>
      <c r="U2624" s="66"/>
      <c r="V2624" s="66"/>
      <c r="W2624" s="66"/>
      <c r="X2624" s="66"/>
      <c r="Y2624" s="66"/>
      <c r="Z2624" s="66"/>
    </row>
    <row r="2625" spans="1:26" ht="14.25" hidden="1">
      <c r="A2625" s="110" t="s">
        <v>112</v>
      </c>
      <c r="B2625" s="110" t="s">
        <v>113</v>
      </c>
      <c r="C2625" s="151" t="s">
        <v>123</v>
      </c>
      <c r="D2625" s="175" t="s">
        <v>115</v>
      </c>
      <c r="E2625" s="6" t="s">
        <v>516</v>
      </c>
      <c r="F2625" s="8">
        <v>29637.216</v>
      </c>
      <c r="G2625" s="8">
        <v>29041.620893016996</v>
      </c>
      <c r="H2625" s="8">
        <v>27414.424800000001</v>
      </c>
      <c r="I2625" s="8">
        <v>25191.633600000001</v>
      </c>
      <c r="J2625" s="8">
        <v>22968.842400000001</v>
      </c>
      <c r="K2625" s="8">
        <v>21341.646306983006</v>
      </c>
      <c r="L2625" s="8">
        <v>20746.051199999998</v>
      </c>
      <c r="M2625" s="138" t="str">
        <f t="shared" si="40"/>
        <v>Cheptels-Productions Animales-Nombre de place de dindes-Milliers effectifs-S4</v>
      </c>
      <c r="N2625">
        <f>MATCH(M2625,'[1]Données Agriculture'!$M:$M,FALSE)</f>
        <v>1116</v>
      </c>
      <c r="O2625" s="139"/>
    </row>
    <row r="2626" spans="1:26" ht="14.25" hidden="1">
      <c r="A2626" s="110" t="s">
        <v>112</v>
      </c>
      <c r="B2626" s="110" t="s">
        <v>113</v>
      </c>
      <c r="C2626" s="151" t="s">
        <v>122</v>
      </c>
      <c r="D2626" s="175" t="s">
        <v>115</v>
      </c>
      <c r="E2626" s="6" t="s">
        <v>516</v>
      </c>
      <c r="F2626" s="8">
        <v>22672</v>
      </c>
      <c r="G2626" s="8">
        <v>22596.06319886502</v>
      </c>
      <c r="H2626" s="8">
        <v>22388.6</v>
      </c>
      <c r="I2626" s="8">
        <v>22105.200000000001</v>
      </c>
      <c r="J2626" s="8">
        <v>21821.8</v>
      </c>
      <c r="K2626" s="8">
        <v>21614.336801134978</v>
      </c>
      <c r="L2626" s="8">
        <v>21538.399999999998</v>
      </c>
      <c r="M2626" s="138" t="str">
        <f t="shared" ref="M2626:M2689" si="41">A2626&amp;"-"&amp;B2626&amp;"-"&amp;C2626&amp;"-"&amp;D2626&amp;"-"&amp;E2626</f>
        <v>Cheptels-Productions Animales-Nombre de places de canards-Milliers effectifs-S4</v>
      </c>
      <c r="N2626">
        <f>MATCH(M2626,'[1]Données Agriculture'!$M:$M,FALSE)</f>
        <v>1121</v>
      </c>
      <c r="O2626" s="139"/>
      <c r="P2626" s="66"/>
    </row>
    <row r="2627" spans="1:26" ht="14.25" hidden="1">
      <c r="A2627" s="110" t="s">
        <v>112</v>
      </c>
      <c r="B2627" s="110" t="s">
        <v>113</v>
      </c>
      <c r="C2627" s="151" t="s">
        <v>114</v>
      </c>
      <c r="D2627" s="175" t="s">
        <v>115</v>
      </c>
      <c r="E2627" s="6" t="s">
        <v>516</v>
      </c>
      <c r="F2627" s="8">
        <v>7282.4554000000007</v>
      </c>
      <c r="G2627" s="8">
        <v>7092.2009157737984</v>
      </c>
      <c r="H2627" s="8">
        <v>6572.4159985000006</v>
      </c>
      <c r="I2627" s="8">
        <v>5862.3765970000004</v>
      </c>
      <c r="J2627" s="8">
        <v>5152.3371955000002</v>
      </c>
      <c r="K2627" s="8">
        <v>4632.5522782262024</v>
      </c>
      <c r="L2627" s="8">
        <v>4442.2977940000001</v>
      </c>
      <c r="M2627" s="138" t="str">
        <f t="shared" si="41"/>
        <v>Cheptels-Productions Animales-Nombre de places de porcs charcutiers-Milliers effectifs-S4</v>
      </c>
      <c r="N2627">
        <f>MATCH(M2627,'[1]Données Agriculture'!$M:$M,FALSE)</f>
        <v>1126</v>
      </c>
      <c r="O2627" s="139"/>
    </row>
    <row r="2628" spans="1:26" ht="14.25" hidden="1">
      <c r="A2628" s="110" t="s">
        <v>112</v>
      </c>
      <c r="B2628" s="110" t="s">
        <v>113</v>
      </c>
      <c r="C2628" s="151" t="s">
        <v>121</v>
      </c>
      <c r="D2628" s="175" t="s">
        <v>115</v>
      </c>
      <c r="E2628" s="6" t="s">
        <v>516</v>
      </c>
      <c r="F2628" s="8">
        <v>62060</v>
      </c>
      <c r="G2628" s="8">
        <v>63307.169516170659</v>
      </c>
      <c r="H2628" s="8">
        <v>66714.5</v>
      </c>
      <c r="I2628" s="8">
        <v>71369</v>
      </c>
      <c r="J2628" s="8">
        <v>76023.5</v>
      </c>
      <c r="K2628" s="8">
        <v>79430.830483829341</v>
      </c>
      <c r="L2628" s="8">
        <v>80678</v>
      </c>
      <c r="M2628" s="138" t="str">
        <f t="shared" si="41"/>
        <v>Cheptels-Productions Animales-Nombre de places de poules pondeuses-Milliers effectifs-S4</v>
      </c>
      <c r="N2628">
        <f>MATCH(M2628,'[1]Données Agriculture'!$M:$M,FALSE)</f>
        <v>1131</v>
      </c>
      <c r="O2628" s="139"/>
      <c r="P2628" s="109"/>
    </row>
    <row r="2629" spans="1:26" ht="14.25" hidden="1">
      <c r="A2629" s="110" t="s">
        <v>112</v>
      </c>
      <c r="B2629" s="110" t="s">
        <v>113</v>
      </c>
      <c r="C2629" s="151" t="s">
        <v>116</v>
      </c>
      <c r="D2629" s="175" t="s">
        <v>115</v>
      </c>
      <c r="E2629" s="6" t="s">
        <v>516</v>
      </c>
      <c r="F2629" s="8">
        <v>148587.79999999999</v>
      </c>
      <c r="G2629" s="8">
        <v>149085.47476268894</v>
      </c>
      <c r="H2629" s="8">
        <v>150445.14749999999</v>
      </c>
      <c r="I2629" s="8">
        <v>152302.495</v>
      </c>
      <c r="J2629" s="8">
        <v>154159.8425</v>
      </c>
      <c r="K2629" s="8">
        <v>155519.51523731105</v>
      </c>
      <c r="L2629" s="8">
        <v>156017.19</v>
      </c>
      <c r="M2629" s="138" t="str">
        <f t="shared" si="41"/>
        <v>Cheptels-Productions Animales-Nombre de places de poulets de chair-Milliers effectifs-S4</v>
      </c>
      <c r="N2629">
        <f>MATCH(M2629,'[1]Données Agriculture'!$M:$M,FALSE)</f>
        <v>1136</v>
      </c>
      <c r="O2629" s="139"/>
    </row>
    <row r="2630" spans="1:26" ht="14.25" hidden="1">
      <c r="A2630" s="110" t="s">
        <v>112</v>
      </c>
      <c r="B2630" s="110" t="s">
        <v>113</v>
      </c>
      <c r="C2630" s="151" t="s">
        <v>129</v>
      </c>
      <c r="D2630" s="175" t="s">
        <v>115</v>
      </c>
      <c r="E2630" s="6" t="s">
        <v>516</v>
      </c>
      <c r="F2630" s="8">
        <v>7307.3127999999997</v>
      </c>
      <c r="G2630" s="8">
        <v>7232.905679808382</v>
      </c>
      <c r="H2630" s="8">
        <v>7029.6216469999999</v>
      </c>
      <c r="I2630" s="8">
        <v>6751.9304940000002</v>
      </c>
      <c r="J2630" s="8">
        <v>6474.2393410000004</v>
      </c>
      <c r="K2630" s="8">
        <v>6270.9553081916174</v>
      </c>
      <c r="L2630" s="8">
        <v>6196.5481879999998</v>
      </c>
      <c r="M2630" s="138" t="str">
        <f t="shared" si="41"/>
        <v>Cheptels-Productions Animales-Nombre de vaches total-Milliers effectifs-S4</v>
      </c>
      <c r="N2630">
        <f>MATCH(M2630,'[1]Données Agriculture'!$M:$M,FALSE)</f>
        <v>1141</v>
      </c>
      <c r="O2630" s="139"/>
    </row>
    <row r="2631" spans="1:26" ht="14.25" hidden="1">
      <c r="A2631" s="110" t="s">
        <v>112</v>
      </c>
      <c r="B2631" s="110" t="s">
        <v>113</v>
      </c>
      <c r="C2631" s="151" t="s">
        <v>130</v>
      </c>
      <c r="D2631" s="175" t="s">
        <v>131</v>
      </c>
      <c r="E2631" s="6" t="s">
        <v>516</v>
      </c>
      <c r="F2631" s="8">
        <v>25218.151970599989</v>
      </c>
      <c r="G2631" s="8">
        <v>25719.842518410849</v>
      </c>
      <c r="H2631" s="8">
        <v>25589.859441355387</v>
      </c>
      <c r="I2631" s="8">
        <v>24878.180287446135</v>
      </c>
      <c r="J2631" s="8">
        <v>23868.749775783312</v>
      </c>
      <c r="K2631" s="8">
        <v>23099.037686761607</v>
      </c>
      <c r="L2631" s="8">
        <v>23156.614323695983</v>
      </c>
      <c r="M2631" s="138" t="str">
        <f t="shared" si="41"/>
        <v>Cheptels-Productions Animales-Production de lait-Millions de litres-S4</v>
      </c>
      <c r="N2631">
        <f>MATCH(M2631,'[1]Données Agriculture'!$M:$M,FALSE)</f>
        <v>1151</v>
      </c>
      <c r="O2631" s="139"/>
      <c r="P2631" s="66"/>
      <c r="Q2631" s="66"/>
      <c r="R2631" s="66"/>
      <c r="S2631" s="66"/>
      <c r="T2631" s="66"/>
      <c r="U2631" s="66"/>
      <c r="V2631" s="66"/>
      <c r="W2631" s="66"/>
      <c r="X2631" s="66"/>
      <c r="Y2631" s="66"/>
      <c r="Z2631" s="66"/>
    </row>
    <row r="2632" spans="1:26" ht="14.25" hidden="1">
      <c r="A2632" s="110" t="s">
        <v>112</v>
      </c>
      <c r="B2632" s="110" t="s">
        <v>113</v>
      </c>
      <c r="C2632" s="151" t="s">
        <v>135</v>
      </c>
      <c r="D2632" s="175" t="s">
        <v>628</v>
      </c>
      <c r="E2632" s="6" t="s">
        <v>516</v>
      </c>
      <c r="F2632" s="8">
        <v>7.1299999999999972</v>
      </c>
      <c r="G2632" s="8">
        <v>7.4524097814628778</v>
      </c>
      <c r="H2632" s="8">
        <v>7.9336114619882965</v>
      </c>
      <c r="I2632" s="8">
        <v>8.5211171929824516</v>
      </c>
      <c r="J2632" s="8">
        <v>9.1291838596491104</v>
      </c>
      <c r="K2632" s="8">
        <v>9.6610497749739128</v>
      </c>
      <c r="L2632" s="8">
        <v>10.035599999999993</v>
      </c>
      <c r="M2632" s="138" t="str">
        <f t="shared" si="41"/>
        <v>Cheptels-Productions Animales-Production de lait par vache laitière-Milliers de litres par VL-S4</v>
      </c>
      <c r="N2632">
        <f>MATCH(M2632,'[1]Données Agriculture'!$M:$M,FALSE)</f>
        <v>1156</v>
      </c>
      <c r="O2632" s="139"/>
      <c r="P2632" s="66"/>
    </row>
    <row r="2633" spans="1:26" ht="14.25" hidden="1">
      <c r="A2633" s="110" t="s">
        <v>112</v>
      </c>
      <c r="B2633" s="110" t="s">
        <v>113</v>
      </c>
      <c r="C2633" s="151" t="s">
        <v>138</v>
      </c>
      <c r="D2633" s="175" t="s">
        <v>629</v>
      </c>
      <c r="E2633" s="6" t="s">
        <v>516</v>
      </c>
      <c r="F2633" s="8">
        <v>5.62</v>
      </c>
      <c r="G2633" s="8">
        <v>5.6633072617912834</v>
      </c>
      <c r="H2633" s="8">
        <v>5.7816249013417531</v>
      </c>
      <c r="I2633" s="8">
        <v>5.9432498026835034</v>
      </c>
      <c r="J2633" s="8">
        <v>6.1048747040252573</v>
      </c>
      <c r="K2633" s="8">
        <v>6.2231923435757261</v>
      </c>
      <c r="L2633" s="8">
        <v>6.2664996053670095</v>
      </c>
      <c r="M2633" s="138" t="str">
        <f t="shared" si="41"/>
        <v>Cheptels-Productions Animales-Production de poulet de chair par places-kg carcasse /place-S4</v>
      </c>
      <c r="N2633">
        <f>MATCH(M2633,'[1]Données Agriculture'!$M:$M,FALSE)</f>
        <v>1161</v>
      </c>
      <c r="O2633" s="139"/>
    </row>
    <row r="2634" spans="1:26" ht="14.25" hidden="1">
      <c r="A2634" s="110" t="s">
        <v>112</v>
      </c>
      <c r="B2634" s="110" t="s">
        <v>113</v>
      </c>
      <c r="C2634" s="151" t="s">
        <v>139</v>
      </c>
      <c r="D2634" s="175" t="s">
        <v>271</v>
      </c>
      <c r="E2634" s="6" t="s">
        <v>516</v>
      </c>
      <c r="F2634" s="8">
        <v>0.503</v>
      </c>
      <c r="G2634" s="8">
        <v>3.0004545574949488</v>
      </c>
      <c r="H2634" s="8">
        <v>9.8236272981655972</v>
      </c>
      <c r="I2634" s="8">
        <v>19.144254596331191</v>
      </c>
      <c r="J2634" s="8">
        <v>28.464881894496799</v>
      </c>
      <c r="K2634" s="8">
        <v>35.288054635167448</v>
      </c>
      <c r="L2634" s="8">
        <v>37.785509192662396</v>
      </c>
      <c r="M2634" s="138" t="str">
        <f t="shared" si="41"/>
        <v>Cheptels-Productions Animales-Surfaces aquaculture, entomoculture et autres protéines alternatives-kha-S4</v>
      </c>
      <c r="N2634">
        <f>MATCH(M2634,'[1]Données Agriculture'!$M:$M,FALSE)</f>
        <v>1166</v>
      </c>
      <c r="O2634" s="139"/>
    </row>
    <row r="2635" spans="1:26" ht="14.25" hidden="1">
      <c r="A2635" s="110" t="s">
        <v>112</v>
      </c>
      <c r="B2635" s="110" t="s">
        <v>113</v>
      </c>
      <c r="C2635" s="151" t="s">
        <v>128</v>
      </c>
      <c r="D2635" s="175" t="s">
        <v>115</v>
      </c>
      <c r="E2635" s="6" t="s">
        <v>516</v>
      </c>
      <c r="F2635" s="8">
        <v>3910.2563999999998</v>
      </c>
      <c r="G2635" s="8">
        <v>3915.4951502228928</v>
      </c>
      <c r="H2635" s="8">
        <v>3929.8076819999997</v>
      </c>
      <c r="I2635" s="8">
        <v>3949.3589639999996</v>
      </c>
      <c r="J2635" s="8">
        <v>3968.9102459999999</v>
      </c>
      <c r="K2635" s="8">
        <v>3983.2227777771068</v>
      </c>
      <c r="L2635" s="8">
        <v>3988.4615279999998</v>
      </c>
      <c r="M2635" s="138" t="str">
        <f t="shared" si="41"/>
        <v>Cheptels-Productions Animales-Vaches allaitantes-Milliers effectifs-S4</v>
      </c>
      <c r="N2635">
        <f>MATCH(M2635,'[1]Données Agriculture'!$M:$M,FALSE)</f>
        <v>1171</v>
      </c>
      <c r="O2635" s="139"/>
      <c r="P2635" s="105"/>
      <c r="Q2635" s="105"/>
      <c r="R2635" s="105"/>
      <c r="S2635" s="105"/>
      <c r="T2635" s="105"/>
      <c r="U2635" s="105"/>
      <c r="V2635" s="105"/>
      <c r="W2635" s="105"/>
      <c r="X2635" s="105"/>
      <c r="Y2635" s="105"/>
      <c r="Z2635" s="105"/>
    </row>
    <row r="2636" spans="1:26" ht="14.25" hidden="1">
      <c r="A2636" s="110" t="s">
        <v>112</v>
      </c>
      <c r="B2636" s="110" t="s">
        <v>113</v>
      </c>
      <c r="C2636" s="151" t="s">
        <v>127</v>
      </c>
      <c r="D2636" s="175" t="s">
        <v>115</v>
      </c>
      <c r="E2636" s="6" t="s">
        <v>516</v>
      </c>
      <c r="F2636" s="8">
        <v>3397.0563999999999</v>
      </c>
      <c r="G2636" s="8">
        <v>3317.4105295854897</v>
      </c>
      <c r="H2636" s="8">
        <v>3099.8139649999998</v>
      </c>
      <c r="I2636" s="8">
        <v>2802.5715300000002</v>
      </c>
      <c r="J2636" s="8">
        <v>2505.3290950000001</v>
      </c>
      <c r="K2636" s="8">
        <v>2287.7325304145106</v>
      </c>
      <c r="L2636" s="8">
        <v>2208.0866599999999</v>
      </c>
      <c r="M2636" s="138" t="str">
        <f t="shared" si="41"/>
        <v>Cheptels-Productions Animales-Vaches laitières-Milliers effectifs-S4</v>
      </c>
      <c r="N2636">
        <f>MATCH(M2636,'[1]Données Agriculture'!$M:$M,FALSE)</f>
        <v>1176</v>
      </c>
      <c r="O2636" s="139"/>
    </row>
    <row r="2637" spans="1:26" ht="14.25" hidden="1">
      <c r="A2637" s="110" t="s">
        <v>403</v>
      </c>
      <c r="B2637" s="110" t="s">
        <v>181</v>
      </c>
      <c r="C2637" s="147" t="s">
        <v>36</v>
      </c>
      <c r="D2637" s="175" t="s">
        <v>630</v>
      </c>
      <c r="E2637" s="6" t="s">
        <v>516</v>
      </c>
      <c r="F2637" s="36">
        <v>255.58212293859015</v>
      </c>
      <c r="G2637" s="36">
        <v>230.21117626325352</v>
      </c>
      <c r="H2637" s="36">
        <v>176.15619533397361</v>
      </c>
      <c r="I2637" s="36">
        <v>116.80634203573305</v>
      </c>
      <c r="J2637" s="36">
        <v>70.931521131998124</v>
      </c>
      <c r="K2637" s="36">
        <v>46.296709702398367</v>
      </c>
      <c r="L2637" s="36">
        <v>39.918164109121435</v>
      </c>
      <c r="M2637" s="138" t="str">
        <f t="shared" si="41"/>
        <v>Empreinte climatique-Export-Boissons alcooliques-ktCO2eq-S4</v>
      </c>
      <c r="N2637">
        <f>MATCH(M2637,'[1]Données Agriculture'!$M:$M,FALSE)</f>
        <v>1181</v>
      </c>
      <c r="O2637" s="139"/>
      <c r="P2637" s="66"/>
      <c r="Q2637" s="66"/>
      <c r="R2637" s="66"/>
      <c r="S2637" s="66"/>
      <c r="T2637" s="66"/>
      <c r="U2637" s="66"/>
      <c r="V2637" s="66"/>
      <c r="W2637" s="66"/>
      <c r="X2637" s="66"/>
      <c r="Y2637" s="66"/>
      <c r="Z2637" s="66"/>
    </row>
    <row r="2638" spans="1:26" ht="14.25" hidden="1">
      <c r="A2638" s="110" t="s">
        <v>403</v>
      </c>
      <c r="B2638" s="110" t="s">
        <v>181</v>
      </c>
      <c r="C2638" s="147" t="s">
        <v>409</v>
      </c>
      <c r="D2638" s="175" t="s">
        <v>630</v>
      </c>
      <c r="E2638" s="6" t="s">
        <v>516</v>
      </c>
      <c r="F2638" s="36">
        <v>0</v>
      </c>
      <c r="G2638" s="36">
        <v>0</v>
      </c>
      <c r="H2638" s="36">
        <v>0</v>
      </c>
      <c r="I2638" s="36">
        <v>0</v>
      </c>
      <c r="J2638" s="36">
        <v>0</v>
      </c>
      <c r="K2638" s="36">
        <v>0</v>
      </c>
      <c r="L2638" s="36">
        <v>0</v>
      </c>
      <c r="M2638" s="138" t="str">
        <f t="shared" si="41"/>
        <v>Empreinte climatique-Export-Café, cacao, thé, épices, stimulants-ktCO2eq-S4</v>
      </c>
      <c r="N2638">
        <f>MATCH(M2638,'[1]Données Agriculture'!$M:$M,FALSE)</f>
        <v>1186</v>
      </c>
      <c r="O2638" s="139"/>
    </row>
    <row r="2639" spans="1:26" ht="14.25" hidden="1">
      <c r="A2639" s="110" t="s">
        <v>403</v>
      </c>
      <c r="B2639" s="110" t="s">
        <v>181</v>
      </c>
      <c r="C2639" s="147" t="s">
        <v>405</v>
      </c>
      <c r="D2639" s="175" t="s">
        <v>630</v>
      </c>
      <c r="E2639" s="6" t="s">
        <v>516</v>
      </c>
      <c r="F2639" s="36">
        <v>12241.754265261488</v>
      </c>
      <c r="G2639" s="36">
        <v>11686.365365676496</v>
      </c>
      <c r="H2639" s="36">
        <v>10615.104563641518</v>
      </c>
      <c r="I2639" s="36">
        <v>9261.0733259906792</v>
      </c>
      <c r="J2639" s="36">
        <v>7903.6773960156397</v>
      </c>
      <c r="K2639" s="36">
        <v>6882.4748150518408</v>
      </c>
      <c r="L2639" s="36">
        <v>6495.5331444949488</v>
      </c>
      <c r="M2639" s="138" t="str">
        <f t="shared" si="41"/>
        <v>Empreinte climatique-Export-Céréales et maîs-ktCO2eq-S4</v>
      </c>
      <c r="N2639">
        <f>MATCH(M2639,'[1]Données Agriculture'!$M:$M,FALSE)</f>
        <v>1191</v>
      </c>
      <c r="O2639" s="139"/>
      <c r="P2639" s="66"/>
    </row>
    <row r="2640" spans="1:26" ht="14.25" hidden="1">
      <c r="A2640" s="110" t="s">
        <v>403</v>
      </c>
      <c r="B2640" s="110" t="s">
        <v>181</v>
      </c>
      <c r="C2640" s="147" t="s">
        <v>413</v>
      </c>
      <c r="D2640" s="175" t="s">
        <v>630</v>
      </c>
      <c r="E2640" s="6" t="s">
        <v>516</v>
      </c>
      <c r="F2640" s="8">
        <v>15581.175147509597</v>
      </c>
      <c r="G2640" s="8">
        <v>15157.521181543285</v>
      </c>
      <c r="H2640" s="8">
        <v>13482.439683761926</v>
      </c>
      <c r="I2640" s="8">
        <v>12688.763246527489</v>
      </c>
      <c r="J2640" s="8">
        <v>11561.871517083844</v>
      </c>
      <c r="K2640" s="8">
        <v>10657.426216162283</v>
      </c>
      <c r="L2640" s="8">
        <v>10481.133505070746</v>
      </c>
      <c r="M2640" s="138" t="str">
        <f t="shared" si="41"/>
        <v>Empreinte climatique-Export-Emissions de GES des exportations-ktCO2eq-S4</v>
      </c>
      <c r="N2640">
        <f>MATCH(M2640,'[1]Données Agriculture'!$M:$M,FALSE)</f>
        <v>1196</v>
      </c>
      <c r="O2640" s="139"/>
    </row>
    <row r="2641" spans="1:26" ht="14.25" hidden="1">
      <c r="A2641" s="110" t="s">
        <v>403</v>
      </c>
      <c r="B2641" s="110" t="s">
        <v>181</v>
      </c>
      <c r="C2641" s="147" t="s">
        <v>410</v>
      </c>
      <c r="D2641" s="175" t="s">
        <v>630</v>
      </c>
      <c r="E2641" s="6" t="s">
        <v>516</v>
      </c>
      <c r="F2641" s="36">
        <v>0</v>
      </c>
      <c r="G2641" s="36">
        <v>0</v>
      </c>
      <c r="H2641" s="36">
        <v>0</v>
      </c>
      <c r="I2641" s="36">
        <v>16.280475477222748</v>
      </c>
      <c r="J2641" s="36">
        <v>35.101170671809484</v>
      </c>
      <c r="K2641" s="36">
        <v>43.177949100634549</v>
      </c>
      <c r="L2641" s="36">
        <v>45.115654377100149</v>
      </c>
      <c r="M2641" s="138" t="str">
        <f t="shared" si="41"/>
        <v>Empreinte climatique-Export-Fruits et légumes-ktCO2eq-S4</v>
      </c>
      <c r="N2641">
        <f>MATCH(M2641,'[1]Données Agriculture'!$M:$M,FALSE)</f>
        <v>1201</v>
      </c>
      <c r="O2641" s="139"/>
    </row>
    <row r="2642" spans="1:26" ht="14.25" hidden="1">
      <c r="A2642" s="110" t="s">
        <v>403</v>
      </c>
      <c r="B2642" s="110" t="s">
        <v>181</v>
      </c>
      <c r="C2642" s="147" t="s">
        <v>411</v>
      </c>
      <c r="D2642" s="175" t="s">
        <v>630</v>
      </c>
      <c r="E2642" s="6" t="s">
        <v>516</v>
      </c>
      <c r="F2642" s="36">
        <v>0</v>
      </c>
      <c r="G2642" s="36">
        <v>0</v>
      </c>
      <c r="H2642" s="36">
        <v>0</v>
      </c>
      <c r="I2642" s="36">
        <v>0</v>
      </c>
      <c r="J2642" s="36">
        <v>5.8682586556448306E-2</v>
      </c>
      <c r="K2642" s="36">
        <v>1.7458940666944844</v>
      </c>
      <c r="L2642" s="36">
        <v>2.2192968241703124</v>
      </c>
      <c r="M2642" s="138" t="str">
        <f t="shared" si="41"/>
        <v>Empreinte climatique-Export-Poissons et produits halieutiques-ktCO2eq-S4</v>
      </c>
      <c r="N2642">
        <f>MATCH(M2642,'[1]Données Agriculture'!$M:$M,FALSE)</f>
        <v>1205</v>
      </c>
      <c r="O2642" s="139"/>
    </row>
    <row r="2643" spans="1:26" ht="14.25" hidden="1">
      <c r="A2643" s="110" t="s">
        <v>403</v>
      </c>
      <c r="B2643" s="110" t="s">
        <v>181</v>
      </c>
      <c r="C2643" s="147" t="s">
        <v>28</v>
      </c>
      <c r="D2643" s="175" t="s">
        <v>630</v>
      </c>
      <c r="E2643" s="6" t="s">
        <v>516</v>
      </c>
      <c r="F2643" s="36">
        <v>123.61641059800998</v>
      </c>
      <c r="G2643" s="36">
        <v>107.62120976051705</v>
      </c>
      <c r="H2643" s="36">
        <v>76.169405176651921</v>
      </c>
      <c r="I2643" s="36">
        <v>43.177828079468242</v>
      </c>
      <c r="J2643" s="36">
        <v>18.944176972495132</v>
      </c>
      <c r="K2643" s="36">
        <v>6.1255897185348163</v>
      </c>
      <c r="L2643" s="36">
        <v>2.5470411152493577</v>
      </c>
      <c r="M2643" s="138" t="str">
        <f t="shared" si="41"/>
        <v>Empreinte climatique-Export-Pommes de terre-ktCO2eq-S4</v>
      </c>
      <c r="N2643">
        <f>MATCH(M2643,'[1]Données Agriculture'!$M:$M,FALSE)</f>
        <v>1211</v>
      </c>
      <c r="O2643" s="139"/>
    </row>
    <row r="2644" spans="1:26" ht="14.25" hidden="1">
      <c r="A2644" s="110" t="s">
        <v>403</v>
      </c>
      <c r="B2644" s="110" t="s">
        <v>181</v>
      </c>
      <c r="C2644" s="147" t="s">
        <v>406</v>
      </c>
      <c r="D2644" s="175" t="s">
        <v>630</v>
      </c>
      <c r="E2644" s="6" t="s">
        <v>516</v>
      </c>
      <c r="F2644" s="36">
        <v>1320.5871294627154</v>
      </c>
      <c r="G2644" s="36">
        <v>1543.1891789256861</v>
      </c>
      <c r="H2644" s="36">
        <v>1372.7525164568497</v>
      </c>
      <c r="I2644" s="36">
        <v>934.20263728834868</v>
      </c>
      <c r="J2644" s="36">
        <v>470.87203017824334</v>
      </c>
      <c r="K2644" s="36">
        <v>214.57608480900271</v>
      </c>
      <c r="L2644" s="36">
        <v>285.01415945856365</v>
      </c>
      <c r="M2644" s="138" t="str">
        <f t="shared" si="41"/>
        <v>Empreinte climatique-Export-Produits laitiers-ktCO2eq-S4</v>
      </c>
      <c r="N2644">
        <f>MATCH(M2644,'[1]Données Agriculture'!$M:$M,FALSE)</f>
        <v>1216</v>
      </c>
      <c r="O2644" s="139"/>
      <c r="P2644" s="66"/>
      <c r="Q2644" s="66"/>
      <c r="R2644" s="66"/>
      <c r="S2644" s="66"/>
      <c r="T2644" s="66"/>
      <c r="U2644" s="66"/>
      <c r="V2644" s="66"/>
      <c r="W2644" s="66"/>
      <c r="X2644" s="66"/>
      <c r="Y2644" s="66"/>
      <c r="Z2644" s="66"/>
    </row>
    <row r="2645" spans="1:26" ht="14.25" hidden="1">
      <c r="A2645" s="110" t="s">
        <v>403</v>
      </c>
      <c r="B2645" s="110" t="s">
        <v>181</v>
      </c>
      <c r="C2645" s="147" t="s">
        <v>332</v>
      </c>
      <c r="D2645" s="175" t="s">
        <v>630</v>
      </c>
      <c r="E2645" s="6" t="s">
        <v>516</v>
      </c>
      <c r="F2645" s="36">
        <v>96.362707847540776</v>
      </c>
      <c r="G2645" s="36">
        <v>89.329356893633673</v>
      </c>
      <c r="H2645" s="36">
        <v>74.050278470258206</v>
      </c>
      <c r="I2645" s="36">
        <v>56.106815796632851</v>
      </c>
      <c r="J2645" s="36">
        <v>41.054169525093847</v>
      </c>
      <c r="K2645" s="36">
        <v>31.724206553373804</v>
      </c>
      <c r="L2645" s="36">
        <v>28.700424204694119</v>
      </c>
      <c r="M2645" s="138" t="str">
        <f t="shared" si="41"/>
        <v>Empreinte climatique-Export-Sucre-ktCO2eq-S4</v>
      </c>
      <c r="N2645">
        <f>MATCH(M2645,'[1]Données Agriculture'!$M:$M,FALSE)</f>
        <v>1221</v>
      </c>
      <c r="O2645" s="139"/>
    </row>
    <row r="2646" spans="1:26" ht="14.25" hidden="1">
      <c r="A2646" s="110" t="s">
        <v>403</v>
      </c>
      <c r="B2646" s="110" t="s">
        <v>181</v>
      </c>
      <c r="C2646" s="147" t="s">
        <v>408</v>
      </c>
      <c r="D2646" s="175" t="s">
        <v>630</v>
      </c>
      <c r="E2646" s="6" t="s">
        <v>516</v>
      </c>
      <c r="F2646" s="36">
        <v>847.02356889275086</v>
      </c>
      <c r="G2646" s="36">
        <v>713.84016309871811</v>
      </c>
      <c r="H2646" s="36">
        <v>466.17862627111612</v>
      </c>
      <c r="I2646" s="36">
        <v>286.49082178646421</v>
      </c>
      <c r="J2646" s="36">
        <v>209.46369842598409</v>
      </c>
      <c r="K2646" s="36">
        <v>165.86153885200122</v>
      </c>
      <c r="L2646" s="36">
        <v>150.70820106577168</v>
      </c>
      <c r="M2646" s="138" t="str">
        <f t="shared" si="41"/>
        <v>Empreinte climatique-Export-Tourteaux, huiles, oléoprotéagineux-ktCO2eq-S4</v>
      </c>
      <c r="N2646">
        <f>MATCH(M2646,'[1]Données Agriculture'!$M:$M,FALSE)</f>
        <v>1226</v>
      </c>
      <c r="O2646" s="139"/>
      <c r="P2646" s="66"/>
    </row>
    <row r="2647" spans="1:26" ht="14.25" hidden="1">
      <c r="A2647" s="110" t="s">
        <v>403</v>
      </c>
      <c r="B2647" s="110" t="s">
        <v>181</v>
      </c>
      <c r="C2647" s="147" t="s">
        <v>407</v>
      </c>
      <c r="D2647" s="175" t="s">
        <v>630</v>
      </c>
      <c r="E2647" s="6" t="s">
        <v>516</v>
      </c>
      <c r="F2647" s="36">
        <v>696.24894250850093</v>
      </c>
      <c r="G2647" s="36">
        <v>786.96473092498104</v>
      </c>
      <c r="H2647" s="36">
        <v>702.0280984115592</v>
      </c>
      <c r="I2647" s="36">
        <v>1974.6250000729392</v>
      </c>
      <c r="J2647" s="36">
        <v>2811.7686715760237</v>
      </c>
      <c r="K2647" s="36">
        <v>3265.4434283078017</v>
      </c>
      <c r="L2647" s="36">
        <v>3431.3774194211251</v>
      </c>
      <c r="M2647" s="138" t="str">
        <f t="shared" si="41"/>
        <v>Empreinte climatique-Export-Viande, abats, graisses animales, œufs-ktCO2eq-S4</v>
      </c>
      <c r="N2647">
        <f>MATCH(M2647,'[1]Données Agriculture'!$M:$M,FALSE)</f>
        <v>1231</v>
      </c>
      <c r="O2647" s="140"/>
    </row>
    <row r="2648" spans="1:26" ht="14.25" hidden="1">
      <c r="A2648" s="110" t="s">
        <v>403</v>
      </c>
      <c r="B2648" s="110" t="s">
        <v>223</v>
      </c>
      <c r="C2648" s="147" t="s">
        <v>36</v>
      </c>
      <c r="D2648" s="175" t="s">
        <v>630</v>
      </c>
      <c r="E2648" s="6" t="s">
        <v>516</v>
      </c>
      <c r="F2648" s="36">
        <v>64.704357538276327</v>
      </c>
      <c r="G2648" s="36">
        <v>62.486276351422759</v>
      </c>
      <c r="H2648" s="36">
        <v>55.557488160533033</v>
      </c>
      <c r="I2648" s="36">
        <v>46.22220330988344</v>
      </c>
      <c r="J2648" s="36">
        <v>37.30784575179964</v>
      </c>
      <c r="K2648" s="36">
        <v>32.157637146655809</v>
      </c>
      <c r="L2648" s="36">
        <v>30.761236686180759</v>
      </c>
      <c r="M2648" s="138" t="str">
        <f t="shared" si="41"/>
        <v>Empreinte climatique-Import-Boissons alcooliques-ktCO2eq-S4</v>
      </c>
      <c r="N2648">
        <f>MATCH(M2648,'[1]Données Agriculture'!$M:$M,FALSE)</f>
        <v>1236</v>
      </c>
      <c r="O2648" s="140"/>
      <c r="P2648" s="109"/>
    </row>
    <row r="2649" spans="1:26" ht="14.25" hidden="1">
      <c r="A2649" s="110" t="s">
        <v>403</v>
      </c>
      <c r="B2649" s="110" t="s">
        <v>223</v>
      </c>
      <c r="C2649" s="147" t="s">
        <v>409</v>
      </c>
      <c r="D2649" s="175" t="s">
        <v>630</v>
      </c>
      <c r="E2649" s="6" t="s">
        <v>516</v>
      </c>
      <c r="F2649" s="36">
        <v>116.50044022256915</v>
      </c>
      <c r="G2649" s="36">
        <v>109.05990300881257</v>
      </c>
      <c r="H2649" s="36">
        <v>88.392749416481109</v>
      </c>
      <c r="I2649" s="36">
        <v>63.380218958248129</v>
      </c>
      <c r="J2649" s="36">
        <v>42.542195698933767</v>
      </c>
      <c r="K2649" s="36">
        <v>29.950316161082036</v>
      </c>
      <c r="L2649" s="36">
        <v>25.852218678315221</v>
      </c>
      <c r="M2649" s="138" t="str">
        <f t="shared" si="41"/>
        <v>Empreinte climatique-Import-Café, cacao, thé, épices, stimulants-ktCO2eq-S4</v>
      </c>
      <c r="N2649">
        <f>MATCH(M2649,'[1]Données Agriculture'!$M:$M,FALSE)</f>
        <v>1241</v>
      </c>
      <c r="O2649" s="140"/>
    </row>
    <row r="2650" spans="1:26" ht="14.25" hidden="1">
      <c r="A2650" s="110" t="s">
        <v>403</v>
      </c>
      <c r="B2650" s="110" t="s">
        <v>223</v>
      </c>
      <c r="C2650" s="147" t="s">
        <v>405</v>
      </c>
      <c r="D2650" s="175" t="s">
        <v>630</v>
      </c>
      <c r="E2650" s="6" t="s">
        <v>516</v>
      </c>
      <c r="F2650" s="36">
        <v>228.73029851091707</v>
      </c>
      <c r="G2650" s="36">
        <v>262.46992565580564</v>
      </c>
      <c r="H2650" s="36">
        <v>289.40376352329264</v>
      </c>
      <c r="I2650" s="36">
        <v>295.17995072799755</v>
      </c>
      <c r="J2650" s="36">
        <v>279.47402805132572</v>
      </c>
      <c r="K2650" s="36">
        <v>259.33955624969553</v>
      </c>
      <c r="L2650" s="36">
        <v>252.4641463998467</v>
      </c>
      <c r="M2650" s="138" t="str">
        <f t="shared" si="41"/>
        <v>Empreinte climatique-Import-Céréales et maîs-ktCO2eq-S4</v>
      </c>
      <c r="N2650">
        <f>MATCH(M2650,'[1]Données Agriculture'!$M:$M,FALSE)</f>
        <v>1246</v>
      </c>
      <c r="O2650" s="140"/>
    </row>
    <row r="2651" spans="1:26" ht="14.25" hidden="1">
      <c r="A2651" s="110" t="s">
        <v>403</v>
      </c>
      <c r="B2651" s="110" t="s">
        <v>223</v>
      </c>
      <c r="C2651" s="147" t="s">
        <v>414</v>
      </c>
      <c r="D2651" s="175" t="s">
        <v>630</v>
      </c>
      <c r="E2651" s="6" t="s">
        <v>516</v>
      </c>
      <c r="F2651" s="8">
        <v>13925.66619154856</v>
      </c>
      <c r="G2651" s="8">
        <v>12909.171370626917</v>
      </c>
      <c r="H2651" s="8">
        <v>10707.898809939839</v>
      </c>
      <c r="I2651" s="8">
        <v>9571.9203953847282</v>
      </c>
      <c r="J2651" s="8">
        <v>8320.9162258965061</v>
      </c>
      <c r="K2651" s="8">
        <v>7290.7393858281885</v>
      </c>
      <c r="L2651" s="8">
        <v>6628.3702067004224</v>
      </c>
      <c r="M2651" s="138" t="str">
        <f t="shared" si="41"/>
        <v>Empreinte climatique-Import-Emissions de GES des importations-ktCO2eq-S4</v>
      </c>
      <c r="N2651">
        <f>MATCH(M2651,'[1]Données Agriculture'!$M:$M,FALSE)</f>
        <v>1251</v>
      </c>
      <c r="O2651" s="140"/>
      <c r="P2651" s="66"/>
      <c r="Q2651" s="66"/>
      <c r="R2651" s="66"/>
      <c r="S2651" s="66"/>
      <c r="T2651" s="66"/>
      <c r="U2651" s="66"/>
      <c r="V2651" s="66"/>
      <c r="W2651" s="66"/>
      <c r="X2651" s="66"/>
      <c r="Y2651" s="66"/>
      <c r="Z2651" s="66"/>
    </row>
    <row r="2652" spans="1:26" ht="14.25" hidden="1">
      <c r="A2652" s="110" t="s">
        <v>403</v>
      </c>
      <c r="B2652" s="110" t="s">
        <v>223</v>
      </c>
      <c r="C2652" s="147" t="s">
        <v>410</v>
      </c>
      <c r="D2652" s="175" t="s">
        <v>630</v>
      </c>
      <c r="E2652" s="6" t="s">
        <v>516</v>
      </c>
      <c r="F2652" s="36">
        <v>2986.2953852216829</v>
      </c>
      <c r="G2652" s="36">
        <v>2883.9430475777381</v>
      </c>
      <c r="H2652" s="36">
        <v>2524.272132099145</v>
      </c>
      <c r="I2652" s="36">
        <v>2057.8633653614561</v>
      </c>
      <c r="J2652" s="36">
        <v>1628.1648447011694</v>
      </c>
      <c r="K2652" s="36">
        <v>1331.9286953380931</v>
      </c>
      <c r="L2652" s="36">
        <v>1222.63330120971</v>
      </c>
      <c r="M2652" s="138" t="str">
        <f t="shared" si="41"/>
        <v>Empreinte climatique-Import-Fruits et légumes-ktCO2eq-S4</v>
      </c>
      <c r="N2652">
        <f>MATCH(M2652,'[1]Données Agriculture'!$M:$M,FALSE)</f>
        <v>1256</v>
      </c>
      <c r="O2652" s="140"/>
    </row>
    <row r="2653" spans="1:26" ht="14.25" hidden="1">
      <c r="A2653" s="110" t="s">
        <v>403</v>
      </c>
      <c r="B2653" s="110" t="s">
        <v>223</v>
      </c>
      <c r="C2653" s="147" t="s">
        <v>411</v>
      </c>
      <c r="D2653" s="175" t="s">
        <v>630</v>
      </c>
      <c r="E2653" s="6" t="s">
        <v>516</v>
      </c>
      <c r="F2653" s="36">
        <v>3124.1879294076771</v>
      </c>
      <c r="G2653" s="36">
        <v>3058.1895308363614</v>
      </c>
      <c r="H2653" s="36">
        <v>2816.7596901588145</v>
      </c>
      <c r="I2653" s="36">
        <v>2456.4720362896451</v>
      </c>
      <c r="J2653" s="36">
        <v>2075.3657715444347</v>
      </c>
      <c r="K2653" s="36">
        <v>1786.7822715639682</v>
      </c>
      <c r="L2653" s="36">
        <v>1674.563333719783</v>
      </c>
      <c r="M2653" s="138" t="str">
        <f t="shared" si="41"/>
        <v>Empreinte climatique-Import-Poissons et produits halieutiques-ktCO2eq-S4</v>
      </c>
      <c r="N2653">
        <f>MATCH(M2653,'[1]Données Agriculture'!$M:$M,FALSE)</f>
        <v>1260</v>
      </c>
      <c r="O2653" s="140"/>
      <c r="P2653" s="109"/>
      <c r="Q2653" s="109"/>
      <c r="R2653" s="109"/>
      <c r="S2653" s="109"/>
      <c r="T2653" s="109"/>
      <c r="U2653" s="109"/>
      <c r="V2653" s="109"/>
      <c r="W2653" s="109"/>
      <c r="X2653" s="109"/>
      <c r="Y2653" s="109"/>
      <c r="Z2653" s="109"/>
    </row>
    <row r="2654" spans="1:26" ht="14.25" hidden="1">
      <c r="A2654" s="110" t="s">
        <v>403</v>
      </c>
      <c r="B2654" s="110" t="s">
        <v>223</v>
      </c>
      <c r="C2654" s="147" t="s">
        <v>28</v>
      </c>
      <c r="D2654" s="175" t="s">
        <v>630</v>
      </c>
      <c r="E2654" s="6" t="s">
        <v>516</v>
      </c>
      <c r="F2654" s="36">
        <v>6.4443015157923105</v>
      </c>
      <c r="G2654" s="36">
        <v>6.3575030824994609</v>
      </c>
      <c r="H2654" s="36">
        <v>5.7954856535652883</v>
      </c>
      <c r="I2654" s="36">
        <v>4.9427615020303017</v>
      </c>
      <c r="J2654" s="36">
        <v>4.080790690595963</v>
      </c>
      <c r="K2654" s="36">
        <v>3.4628511910790896</v>
      </c>
      <c r="L2654" s="36">
        <v>3.2482440784449973</v>
      </c>
      <c r="M2654" s="138" t="str">
        <f t="shared" si="41"/>
        <v>Empreinte climatique-Import-Pommes de terre-ktCO2eq-S4</v>
      </c>
      <c r="N2654">
        <f>MATCH(M2654,'[1]Données Agriculture'!$M:$M,FALSE)</f>
        <v>1266</v>
      </c>
      <c r="O2654" s="140"/>
    </row>
    <row r="2655" spans="1:26" ht="14.25" hidden="1">
      <c r="A2655" s="110" t="s">
        <v>403</v>
      </c>
      <c r="B2655" s="110" t="s">
        <v>223</v>
      </c>
      <c r="C2655" s="147" t="s">
        <v>406</v>
      </c>
      <c r="D2655" s="175" t="s">
        <v>630</v>
      </c>
      <c r="E2655" s="6" t="s">
        <v>516</v>
      </c>
      <c r="F2655" s="36">
        <v>0</v>
      </c>
      <c r="G2655" s="36">
        <v>0</v>
      </c>
      <c r="H2655" s="36">
        <v>0</v>
      </c>
      <c r="I2655" s="36">
        <v>0</v>
      </c>
      <c r="J2655" s="36">
        <v>0</v>
      </c>
      <c r="K2655" s="36">
        <v>0</v>
      </c>
      <c r="L2655" s="36">
        <v>0</v>
      </c>
      <c r="M2655" s="138" t="str">
        <f t="shared" si="41"/>
        <v>Empreinte climatique-Import-Produits laitiers-ktCO2eq-S4</v>
      </c>
      <c r="N2655">
        <f>MATCH(M2655,'[1]Données Agriculture'!$M:$M,FALSE)</f>
        <v>1271</v>
      </c>
      <c r="O2655" s="140"/>
      <c r="P2655" s="105"/>
    </row>
    <row r="2656" spans="1:26" ht="14.25" hidden="1">
      <c r="A2656" s="110" t="s">
        <v>403</v>
      </c>
      <c r="B2656" s="110" t="s">
        <v>223</v>
      </c>
      <c r="C2656" s="147" t="s">
        <v>332</v>
      </c>
      <c r="D2656" s="175" t="s">
        <v>630</v>
      </c>
      <c r="E2656" s="6" t="s">
        <v>516</v>
      </c>
      <c r="F2656" s="36">
        <v>0</v>
      </c>
      <c r="G2656" s="36">
        <v>2.75690258572889</v>
      </c>
      <c r="H2656" s="36">
        <v>9.1592773536117527</v>
      </c>
      <c r="I2656" s="36">
        <v>15.069091642389294</v>
      </c>
      <c r="J2656" s="36">
        <v>18.276558520547912</v>
      </c>
      <c r="K2656" s="36">
        <v>19.090662632949982</v>
      </c>
      <c r="L2656" s="36">
        <v>19.124091402803391</v>
      </c>
      <c r="M2656" s="138" t="str">
        <f t="shared" si="41"/>
        <v>Empreinte climatique-Import-Sucre-ktCO2eq-S4</v>
      </c>
      <c r="N2656">
        <f>MATCH(M2656,'[1]Données Agriculture'!$M:$M,FALSE)</f>
        <v>1276</v>
      </c>
      <c r="O2656" s="140"/>
    </row>
    <row r="2657" spans="1:26" ht="14.25" hidden="1">
      <c r="A2657" s="110" t="s">
        <v>403</v>
      </c>
      <c r="B2657" s="110" t="s">
        <v>223</v>
      </c>
      <c r="C2657" s="147" t="s">
        <v>408</v>
      </c>
      <c r="D2657" s="175" t="s">
        <v>630</v>
      </c>
      <c r="E2657" s="6" t="s">
        <v>516</v>
      </c>
      <c r="F2657" s="36">
        <v>3290.9464612946776</v>
      </c>
      <c r="G2657" s="36">
        <v>3274.7832243036587</v>
      </c>
      <c r="H2657" s="36">
        <v>2948.2230974522063</v>
      </c>
      <c r="I2657" s="36">
        <v>2506.2972513195505</v>
      </c>
      <c r="J2657" s="36">
        <v>2099.3228741121047</v>
      </c>
      <c r="K2657" s="36">
        <v>1796.3086577801448</v>
      </c>
      <c r="L2657" s="36">
        <v>1690.1279903299137</v>
      </c>
      <c r="M2657" s="138" t="str">
        <f t="shared" si="41"/>
        <v>Empreinte climatique-Import-Tourteaux, huiles, oléoprotéagineux-ktCO2eq-S4</v>
      </c>
      <c r="N2657">
        <f>MATCH(M2657,'[1]Données Agriculture'!$M:$M,FALSE)</f>
        <v>1281</v>
      </c>
      <c r="O2657" s="140"/>
      <c r="P2657" s="66"/>
    </row>
    <row r="2658" spans="1:26" ht="14.25" hidden="1">
      <c r="A2658" s="110" t="s">
        <v>403</v>
      </c>
      <c r="B2658" s="110" t="s">
        <v>223</v>
      </c>
      <c r="C2658" s="147" t="s">
        <v>407</v>
      </c>
      <c r="D2658" s="175" t="s">
        <v>630</v>
      </c>
      <c r="E2658" s="6" t="s">
        <v>516</v>
      </c>
      <c r="F2658" s="36">
        <v>4107.8570178369673</v>
      </c>
      <c r="G2658" s="36">
        <v>3249.1250572248882</v>
      </c>
      <c r="H2658" s="36">
        <v>1970.3351261221892</v>
      </c>
      <c r="I2658" s="36">
        <v>2126.4935162735283</v>
      </c>
      <c r="J2658" s="36">
        <v>2136.3813168255938</v>
      </c>
      <c r="K2658" s="36">
        <v>2031.7187377645193</v>
      </c>
      <c r="L2658" s="36">
        <v>1709.5956441954245</v>
      </c>
      <c r="M2658" s="138" t="str">
        <f t="shared" si="41"/>
        <v>Empreinte climatique-Import-Viande, abats, graisses animales, œufs-ktCO2eq-S4</v>
      </c>
      <c r="N2658">
        <f>MATCH(M2658,'[1]Données Agriculture'!$M:$M,FALSE)</f>
        <v>1286</v>
      </c>
      <c r="O2658" s="140"/>
    </row>
    <row r="2659" spans="1:26" ht="14.25" hidden="1">
      <c r="A2659" s="110" t="s">
        <v>403</v>
      </c>
      <c r="B2659" s="110" t="s">
        <v>404</v>
      </c>
      <c r="C2659" s="147" t="s">
        <v>36</v>
      </c>
      <c r="D2659" s="175" t="s">
        <v>630</v>
      </c>
      <c r="E2659" s="6" t="s">
        <v>516</v>
      </c>
      <c r="F2659" s="8">
        <v>1441.4099819124754</v>
      </c>
      <c r="G2659" s="8">
        <v>1376.675318376555</v>
      </c>
      <c r="H2659" s="8">
        <v>1201.6112122041843</v>
      </c>
      <c r="I2659" s="8">
        <v>978.12012689001551</v>
      </c>
      <c r="J2659" s="8">
        <v>773.49016244900417</v>
      </c>
      <c r="K2659" s="8">
        <v>635.37371764057184</v>
      </c>
      <c r="L2659" s="8">
        <v>586.93933694804491</v>
      </c>
      <c r="M2659" s="138" t="str">
        <f t="shared" si="41"/>
        <v>Empreinte climatique-Productions Finales-Boissons alcooliques-ktCO2eq-S4</v>
      </c>
      <c r="N2659">
        <f>MATCH(M2659,'[1]Données Agriculture'!$M:$M,FALSE)</f>
        <v>1291</v>
      </c>
      <c r="O2659" s="140"/>
    </row>
    <row r="2660" spans="1:26" ht="14.25" hidden="1">
      <c r="A2660" s="110" t="s">
        <v>403</v>
      </c>
      <c r="B2660" s="110" t="s">
        <v>404</v>
      </c>
      <c r="C2660" s="147" t="s">
        <v>409</v>
      </c>
      <c r="D2660" s="175" t="s">
        <v>630</v>
      </c>
      <c r="E2660" s="6" t="s">
        <v>516</v>
      </c>
      <c r="F2660" s="8">
        <v>0</v>
      </c>
      <c r="G2660" s="8">
        <v>0</v>
      </c>
      <c r="H2660" s="8">
        <v>0</v>
      </c>
      <c r="I2660" s="8">
        <v>0</v>
      </c>
      <c r="J2660" s="8">
        <v>0</v>
      </c>
      <c r="K2660" s="8">
        <v>0</v>
      </c>
      <c r="L2660" s="8">
        <v>0</v>
      </c>
      <c r="M2660" s="138" t="str">
        <f t="shared" si="41"/>
        <v>Empreinte climatique-Productions Finales-Café, cacao, thé, épices, stimulants-ktCO2eq-S4</v>
      </c>
      <c r="N2660">
        <f>MATCH(M2660,'[1]Données Agriculture'!$M:$M,FALSE)</f>
        <v>1296</v>
      </c>
      <c r="O2660" s="140"/>
      <c r="P2660" s="105"/>
      <c r="Q2660" s="105"/>
      <c r="R2660" s="105"/>
      <c r="S2660" s="105"/>
      <c r="T2660" s="105"/>
      <c r="U2660" s="105"/>
      <c r="V2660" s="105"/>
      <c r="W2660" s="105"/>
      <c r="X2660" s="105"/>
      <c r="Y2660" s="105"/>
      <c r="Z2660" s="105"/>
    </row>
    <row r="2661" spans="1:26" ht="14.25" hidden="1">
      <c r="A2661" s="110" t="s">
        <v>403</v>
      </c>
      <c r="B2661" s="110" t="s">
        <v>404</v>
      </c>
      <c r="C2661" s="147" t="s">
        <v>405</v>
      </c>
      <c r="D2661" s="175" t="s">
        <v>630</v>
      </c>
      <c r="E2661" s="6" t="s">
        <v>516</v>
      </c>
      <c r="F2661" s="8">
        <v>17846.911687351709</v>
      </c>
      <c r="G2661" s="8">
        <v>17100.357310803633</v>
      </c>
      <c r="H2661" s="8">
        <v>15458.968274933013</v>
      </c>
      <c r="I2661" s="8">
        <v>13335.33571625329</v>
      </c>
      <c r="J2661" s="8">
        <v>11235.985795493047</v>
      </c>
      <c r="K2661" s="8">
        <v>9690.1106030318861</v>
      </c>
      <c r="L2661" s="8">
        <v>9113.4062388309922</v>
      </c>
      <c r="M2661" s="138" t="str">
        <f t="shared" si="41"/>
        <v>Empreinte climatique-Productions Finales-Céréales et maîs-ktCO2eq-S4</v>
      </c>
      <c r="N2661">
        <f>MATCH(M2661,'[1]Données Agriculture'!$M:$M,FALSE)</f>
        <v>1301</v>
      </c>
      <c r="O2661" s="140"/>
    </row>
    <row r="2662" spans="1:26" ht="14.25" hidden="1">
      <c r="A2662" s="110" t="s">
        <v>403</v>
      </c>
      <c r="B2662" s="110" t="s">
        <v>404</v>
      </c>
      <c r="C2662" s="147" t="s">
        <v>412</v>
      </c>
      <c r="D2662" s="175" t="s">
        <v>630</v>
      </c>
      <c r="E2662" s="6" t="s">
        <v>516</v>
      </c>
      <c r="F2662" s="8">
        <v>97696.252309096613</v>
      </c>
      <c r="G2662" s="8">
        <v>96429.441056746349</v>
      </c>
      <c r="H2662" s="8">
        <v>89723.82245341799</v>
      </c>
      <c r="I2662" s="8">
        <v>79250.351126553564</v>
      </c>
      <c r="J2662" s="8">
        <v>67903.934066791146</v>
      </c>
      <c r="K2662" s="8">
        <v>59304.16481299483</v>
      </c>
      <c r="L2662" s="8">
        <v>56516.492402667151</v>
      </c>
      <c r="M2662" s="138" t="str">
        <f t="shared" si="41"/>
        <v>Empreinte climatique-Productions Finales-Emissions de GES dues aux productions-ktCO2eq-S4</v>
      </c>
      <c r="N2662">
        <f>MATCH(M2662,'[1]Données Agriculture'!$M:$M,FALSE)</f>
        <v>1306</v>
      </c>
      <c r="O2662" s="140"/>
      <c r="P2662" s="66"/>
      <c r="Q2662" s="66"/>
      <c r="R2662" s="66"/>
      <c r="S2662" s="66"/>
      <c r="T2662" s="66"/>
      <c r="U2662" s="66"/>
      <c r="V2662" s="66"/>
      <c r="W2662" s="66"/>
      <c r="X2662" s="66"/>
      <c r="Y2662" s="66"/>
      <c r="Z2662" s="66"/>
    </row>
    <row r="2663" spans="1:26" ht="14.25" hidden="1">
      <c r="A2663" s="110" t="s">
        <v>403</v>
      </c>
      <c r="B2663" s="110" t="s">
        <v>404</v>
      </c>
      <c r="C2663" s="147" t="s">
        <v>410</v>
      </c>
      <c r="D2663" s="175" t="s">
        <v>630</v>
      </c>
      <c r="E2663" s="6" t="s">
        <v>516</v>
      </c>
      <c r="F2663" s="8">
        <v>3372.9265428931799</v>
      </c>
      <c r="G2663" s="8">
        <v>3249.2992374950172</v>
      </c>
      <c r="H2663" s="8">
        <v>2925.0767541826576</v>
      </c>
      <c r="I2663" s="8">
        <v>2495.7059681026708</v>
      </c>
      <c r="J2663" s="8">
        <v>2075.0523807020463</v>
      </c>
      <c r="K2663" s="8">
        <v>1771.5946907023242</v>
      </c>
      <c r="L2663" s="8">
        <v>1661.9034884667249</v>
      </c>
      <c r="M2663" s="138" t="str">
        <f t="shared" si="41"/>
        <v>Empreinte climatique-Productions Finales-Fruits et légumes-ktCO2eq-S4</v>
      </c>
      <c r="N2663">
        <f>MATCH(M2663,'[1]Données Agriculture'!$M:$M,FALSE)</f>
        <v>1311</v>
      </c>
      <c r="O2663" s="140"/>
    </row>
    <row r="2664" spans="1:26" ht="14.25" hidden="1">
      <c r="A2664" s="110" t="s">
        <v>403</v>
      </c>
      <c r="B2664" s="110" t="s">
        <v>404</v>
      </c>
      <c r="C2664" s="147" t="s">
        <v>411</v>
      </c>
      <c r="D2664" s="175" t="s">
        <v>630</v>
      </c>
      <c r="E2664" s="6" t="s">
        <v>516</v>
      </c>
      <c r="F2664" s="8">
        <v>31.5057489415472</v>
      </c>
      <c r="G2664" s="8">
        <v>76.888365529070555</v>
      </c>
      <c r="H2664" s="8">
        <v>258.76837065486831</v>
      </c>
      <c r="I2664" s="8">
        <v>484.59380568012551</v>
      </c>
      <c r="J2664" s="8">
        <v>626.00794934795806</v>
      </c>
      <c r="K2664" s="8">
        <v>675.59080281747686</v>
      </c>
      <c r="L2664" s="8">
        <v>682.13977423709946</v>
      </c>
      <c r="M2664" s="138" t="str">
        <f t="shared" si="41"/>
        <v>Empreinte climatique-Productions Finales-Poissons et produits halieutiques-ktCO2eq-S4</v>
      </c>
      <c r="N2664">
        <f>MATCH(M2664,'[1]Données Agriculture'!$M:$M,FALSE)</f>
        <v>1316</v>
      </c>
      <c r="O2664" s="140"/>
      <c r="P2664" s="66"/>
    </row>
    <row r="2665" spans="1:26" ht="14.25" hidden="1">
      <c r="A2665" s="110" t="s">
        <v>403</v>
      </c>
      <c r="B2665" s="110" t="s">
        <v>404</v>
      </c>
      <c r="C2665" s="147" t="s">
        <v>28</v>
      </c>
      <c r="D2665" s="175" t="s">
        <v>630</v>
      </c>
      <c r="E2665" s="6" t="s">
        <v>516</v>
      </c>
      <c r="F2665" s="8">
        <v>437.90573701273127</v>
      </c>
      <c r="G2665" s="8">
        <v>412.34717486543479</v>
      </c>
      <c r="H2665" s="8">
        <v>350.7046812537194</v>
      </c>
      <c r="I2665" s="8">
        <v>276.02190767586779</v>
      </c>
      <c r="J2665" s="8">
        <v>210.72268421594697</v>
      </c>
      <c r="K2665" s="8">
        <v>168.36639992276409</v>
      </c>
      <c r="L2665" s="8">
        <v>153.84591123696916</v>
      </c>
      <c r="M2665" s="138" t="str">
        <f t="shared" si="41"/>
        <v>Empreinte climatique-Productions Finales-Pommes de terre-ktCO2eq-S4</v>
      </c>
      <c r="N2665">
        <f>MATCH(M2665,'[1]Données Agriculture'!$M:$M,FALSE)</f>
        <v>1321</v>
      </c>
      <c r="O2665" s="140"/>
    </row>
    <row r="2666" spans="1:26" ht="14.25" hidden="1">
      <c r="A2666" s="110" t="s">
        <v>403</v>
      </c>
      <c r="B2666" s="110" t="s">
        <v>404</v>
      </c>
      <c r="C2666" s="147" t="s">
        <v>406</v>
      </c>
      <c r="D2666" s="175" t="s">
        <v>630</v>
      </c>
      <c r="E2666" s="6" t="s">
        <v>516</v>
      </c>
      <c r="F2666" s="8">
        <v>25667.705076054877</v>
      </c>
      <c r="G2666" s="8">
        <v>25288.388593184962</v>
      </c>
      <c r="H2666" s="8">
        <v>22764.012773429677</v>
      </c>
      <c r="I2666" s="8">
        <v>18966.03009833923</v>
      </c>
      <c r="J2666" s="8">
        <v>15175.185864708319</v>
      </c>
      <c r="K2666" s="8">
        <v>12558.431786008767</v>
      </c>
      <c r="L2666" s="8">
        <v>11822.273226405207</v>
      </c>
      <c r="M2666" s="138" t="str">
        <f t="shared" si="41"/>
        <v>Empreinte climatique-Productions Finales-Produits laitiers-ktCO2eq-S4</v>
      </c>
      <c r="N2666">
        <f>MATCH(M2666,'[1]Données Agriculture'!$M:$M,FALSE)</f>
        <v>1326</v>
      </c>
      <c r="O2666" s="140"/>
    </row>
    <row r="2667" spans="1:26" ht="14.25" hidden="1">
      <c r="A2667" s="110" t="s">
        <v>403</v>
      </c>
      <c r="B2667" s="110" t="s">
        <v>404</v>
      </c>
      <c r="C2667" s="147" t="s">
        <v>332</v>
      </c>
      <c r="D2667" s="175" t="s">
        <v>630</v>
      </c>
      <c r="E2667" s="6" t="s">
        <v>516</v>
      </c>
      <c r="F2667" s="8">
        <v>1221.4203206104414</v>
      </c>
      <c r="G2667" s="8">
        <v>1156.1529959157115</v>
      </c>
      <c r="H2667" s="8">
        <v>989.35524014564089</v>
      </c>
      <c r="I2667" s="8">
        <v>784.09748321228176</v>
      </c>
      <c r="J2667" s="8">
        <v>603.16182682928672</v>
      </c>
      <c r="K2667" s="8">
        <v>485.216340263718</v>
      </c>
      <c r="L2667" s="8">
        <v>444.9342783452467</v>
      </c>
      <c r="M2667" s="138" t="str">
        <f t="shared" si="41"/>
        <v>Empreinte climatique-Productions Finales-Sucre-ktCO2eq-S4</v>
      </c>
      <c r="N2667">
        <f>MATCH(M2667,'[1]Données Agriculture'!$M:$M,FALSE)</f>
        <v>1331</v>
      </c>
      <c r="O2667" s="140"/>
    </row>
    <row r="2668" spans="1:26" ht="14.25" hidden="1">
      <c r="A2668" s="110" t="s">
        <v>403</v>
      </c>
      <c r="B2668" s="110" t="s">
        <v>404</v>
      </c>
      <c r="C2668" s="147" t="s">
        <v>408</v>
      </c>
      <c r="D2668" s="175" t="s">
        <v>630</v>
      </c>
      <c r="E2668" s="6" t="s">
        <v>516</v>
      </c>
      <c r="F2668" s="8">
        <v>6892.9471900304488</v>
      </c>
      <c r="G2668" s="8">
        <v>6553.7047270414478</v>
      </c>
      <c r="H2668" s="8">
        <v>5720.4171209592587</v>
      </c>
      <c r="I2668" s="8">
        <v>4732.04897554946</v>
      </c>
      <c r="J2668" s="8">
        <v>3840.8805959945171</v>
      </c>
      <c r="K2668" s="8">
        <v>3224.7609777261769</v>
      </c>
      <c r="L2668" s="8">
        <v>3004.4541126572399</v>
      </c>
      <c r="M2668" s="138" t="str">
        <f t="shared" si="41"/>
        <v>Empreinte climatique-Productions Finales-Tourteaux, huiles, oléoprotéagineux-ktCO2eq-S4</v>
      </c>
      <c r="N2668">
        <f>MATCH(M2668,'[1]Données Agriculture'!$M:$M,FALSE)</f>
        <v>1336</v>
      </c>
      <c r="O2668" s="140"/>
    </row>
    <row r="2669" spans="1:26" ht="14.25" hidden="1">
      <c r="A2669" s="110" t="s">
        <v>403</v>
      </c>
      <c r="B2669" s="110" t="s">
        <v>404</v>
      </c>
      <c r="C2669" s="147" t="s">
        <v>407</v>
      </c>
      <c r="D2669" s="175" t="s">
        <v>630</v>
      </c>
      <c r="E2669" s="6" t="s">
        <v>516</v>
      </c>
      <c r="F2669" s="8">
        <v>40783.520024289188</v>
      </c>
      <c r="G2669" s="8">
        <v>41215.627333534518</v>
      </c>
      <c r="H2669" s="8">
        <v>40054.908025654964</v>
      </c>
      <c r="I2669" s="8">
        <v>37198.397044850608</v>
      </c>
      <c r="J2669" s="8">
        <v>33363.446807051019</v>
      </c>
      <c r="K2669" s="8">
        <v>30094.719494881148</v>
      </c>
      <c r="L2669" s="8">
        <v>29046.596035539624</v>
      </c>
      <c r="M2669" s="138" t="str">
        <f t="shared" si="41"/>
        <v>Empreinte climatique-Productions Finales-Viande, abats, graisses animales, œufs-ktCO2eq-S4</v>
      </c>
      <c r="N2669">
        <f>MATCH(M2669,'[1]Données Agriculture'!$M:$M,FALSE)</f>
        <v>1341</v>
      </c>
      <c r="O2669" s="140"/>
      <c r="P2669" s="66"/>
      <c r="Q2669" s="66"/>
      <c r="R2669" s="66"/>
      <c r="S2669" s="66"/>
      <c r="T2669" s="66"/>
      <c r="U2669" s="66"/>
      <c r="V2669" s="66"/>
      <c r="W2669" s="66"/>
      <c r="X2669" s="66"/>
      <c r="Y2669" s="66"/>
      <c r="Z2669" s="66"/>
    </row>
    <row r="2670" spans="1:26" ht="14.25" hidden="1">
      <c r="A2670" s="110" t="s">
        <v>440</v>
      </c>
      <c r="B2670" s="110" t="s">
        <v>439</v>
      </c>
      <c r="C2670" s="147" t="s">
        <v>447</v>
      </c>
      <c r="D2670" s="174" t="s">
        <v>180</v>
      </c>
      <c r="E2670" s="6" t="s">
        <v>516</v>
      </c>
      <c r="F2670" s="36">
        <v>60.2</v>
      </c>
      <c r="G2670" s="36">
        <v>79.068456229844827</v>
      </c>
      <c r="H2670" s="36">
        <v>130.61803731017039</v>
      </c>
      <c r="I2670" s="36">
        <v>201.03607462034074</v>
      </c>
      <c r="J2670" s="36">
        <v>271.45411193051115</v>
      </c>
      <c r="K2670" s="36">
        <v>323.00369301083674</v>
      </c>
      <c r="L2670" s="36">
        <v>341.87214924068155</v>
      </c>
      <c r="M2670" s="138" t="str">
        <f t="shared" si="41"/>
        <v>Flux bruts export et import-Flux bruts exportés-Ananas-kt-S4</v>
      </c>
      <c r="N2670">
        <f>MATCH(M2670,'[1]Données Agriculture'!$M:$M,FALSE)</f>
        <v>1346</v>
      </c>
      <c r="O2670" s="140"/>
    </row>
    <row r="2671" spans="1:26" ht="14.25" hidden="1">
      <c r="A2671" s="110" t="s">
        <v>440</v>
      </c>
      <c r="B2671" s="110" t="s">
        <v>439</v>
      </c>
      <c r="C2671" s="147" t="s">
        <v>445</v>
      </c>
      <c r="D2671" s="174" t="s">
        <v>180</v>
      </c>
      <c r="E2671" s="6" t="s">
        <v>516</v>
      </c>
      <c r="F2671" s="36">
        <v>216.8</v>
      </c>
      <c r="G2671" s="36">
        <v>219.70456924595339</v>
      </c>
      <c r="H2671" s="36">
        <v>227.64000000000001</v>
      </c>
      <c r="I2671" s="36">
        <v>238.48000000000005</v>
      </c>
      <c r="J2671" s="36">
        <v>249.32000000000005</v>
      </c>
      <c r="K2671" s="36">
        <v>257.2554307540467</v>
      </c>
      <c r="L2671" s="36">
        <v>260.16000000000008</v>
      </c>
      <c r="M2671" s="138" t="str">
        <f t="shared" si="41"/>
        <v>Flux bruts export et import-Flux bruts exportés-Banane-kt-S4</v>
      </c>
      <c r="N2671">
        <f>MATCH(M2671,'[1]Données Agriculture'!$M:$M,FALSE)</f>
        <v>1351</v>
      </c>
      <c r="O2671" s="140"/>
      <c r="P2671" s="66"/>
    </row>
    <row r="2672" spans="1:26" ht="14.25" hidden="1">
      <c r="A2672" s="110" t="s">
        <v>440</v>
      </c>
      <c r="B2672" s="110" t="s">
        <v>439</v>
      </c>
      <c r="C2672" s="147" t="s">
        <v>452</v>
      </c>
      <c r="D2672" s="174" t="s">
        <v>180</v>
      </c>
      <c r="E2672" s="6" t="s">
        <v>516</v>
      </c>
      <c r="F2672" s="36">
        <v>528.5</v>
      </c>
      <c r="G2672" s="36">
        <v>535.58055740999237</v>
      </c>
      <c r="H2672" s="36">
        <v>554.92499999999995</v>
      </c>
      <c r="I2672" s="36">
        <v>581.34999999999991</v>
      </c>
      <c r="J2672" s="36">
        <v>607.77499999999998</v>
      </c>
      <c r="K2672" s="36">
        <v>627.11944259000757</v>
      </c>
      <c r="L2672" s="36">
        <v>634.19999999999993</v>
      </c>
      <c r="M2672" s="138" t="str">
        <f t="shared" si="41"/>
        <v>Flux bruts export et import-Flux bruts exportés-Bière-kt-S4</v>
      </c>
      <c r="N2672">
        <f>MATCH(M2672,'[1]Données Agriculture'!$M:$M,FALSE)</f>
        <v>1356</v>
      </c>
      <c r="O2672" s="140"/>
    </row>
    <row r="2673" spans="1:26" ht="14.25" hidden="1">
      <c r="A2673" s="110" t="s">
        <v>440</v>
      </c>
      <c r="B2673" s="110" t="s">
        <v>439</v>
      </c>
      <c r="C2673" s="147" t="s">
        <v>311</v>
      </c>
      <c r="D2673" s="174" t="s">
        <v>180</v>
      </c>
      <c r="E2673" s="6" t="s">
        <v>516</v>
      </c>
      <c r="F2673" s="36">
        <v>21473.5</v>
      </c>
      <c r="G2673" s="36">
        <v>21513.936824016324</v>
      </c>
      <c r="H2673" s="36">
        <v>21624.412281725647</v>
      </c>
      <c r="I2673" s="36">
        <v>21775.324563451293</v>
      </c>
      <c r="J2673" s="36">
        <v>21926.23684517694</v>
      </c>
      <c r="K2673" s="36">
        <v>22036.712302886262</v>
      </c>
      <c r="L2673" s="36">
        <v>22077.149126902586</v>
      </c>
      <c r="M2673" s="138" t="str">
        <f t="shared" si="41"/>
        <v>Flux bruts export et import-Flux bruts exportés-Blé-kt-S4</v>
      </c>
      <c r="N2673">
        <f>MATCH(M2673,'[1]Données Agriculture'!$M:$M,FALSE)</f>
        <v>1361</v>
      </c>
      <c r="O2673" s="140"/>
      <c r="P2673" s="109"/>
    </row>
    <row r="2674" spans="1:26" ht="14.25" hidden="1">
      <c r="A2674" s="110" t="s">
        <v>440</v>
      </c>
      <c r="B2674" s="110" t="s">
        <v>439</v>
      </c>
      <c r="C2674" s="147" t="s">
        <v>321</v>
      </c>
      <c r="D2674" s="174" t="s">
        <v>180</v>
      </c>
      <c r="E2674" s="6" t="s">
        <v>516</v>
      </c>
      <c r="F2674" s="36">
        <v>3203.1000000000004</v>
      </c>
      <c r="G2674" s="36">
        <v>3225.272161238961</v>
      </c>
      <c r="H2674" s="36">
        <v>3285.8476322574124</v>
      </c>
      <c r="I2674" s="36">
        <v>3368.5952645148254</v>
      </c>
      <c r="J2674" s="36">
        <v>3451.3428967722393</v>
      </c>
      <c r="K2674" s="36">
        <v>3511.9183677906904</v>
      </c>
      <c r="L2674" s="36">
        <v>3534.0905290296523</v>
      </c>
      <c r="M2674" s="138" t="str">
        <f t="shared" si="41"/>
        <v>Flux bruts export et import-Flux bruts exportés-Boissons Alcooliques-kt-S4</v>
      </c>
      <c r="N2674">
        <f>MATCH(M2674,'[1]Données Agriculture'!$M:$M,FALSE)</f>
        <v>1366</v>
      </c>
      <c r="O2674" s="140"/>
    </row>
    <row r="2675" spans="1:26" ht="14.25" hidden="1">
      <c r="A2675" s="110" t="s">
        <v>440</v>
      </c>
      <c r="B2675" s="110" t="s">
        <v>439</v>
      </c>
      <c r="C2675" s="147" t="s">
        <v>449</v>
      </c>
      <c r="D2675" s="174" t="s">
        <v>180</v>
      </c>
      <c r="E2675" s="6" t="s">
        <v>516</v>
      </c>
      <c r="F2675" s="36">
        <v>144.19999999999999</v>
      </c>
      <c r="G2675" s="36">
        <v>154.1853146432843</v>
      </c>
      <c r="H2675" s="36">
        <v>181.46570157829854</v>
      </c>
      <c r="I2675" s="36">
        <v>218.73140315659708</v>
      </c>
      <c r="J2675" s="36">
        <v>255.99710473489566</v>
      </c>
      <c r="K2675" s="36">
        <v>283.27749166990992</v>
      </c>
      <c r="L2675" s="36">
        <v>293.26280631319423</v>
      </c>
      <c r="M2675" s="138" t="str">
        <f t="shared" si="41"/>
        <v>Flux bruts export et import-Flux bruts exportés-Café-kt-S4</v>
      </c>
      <c r="N2675">
        <f>MATCH(M2675,'[1]Données Agriculture'!$M:$M,FALSE)</f>
        <v>1371</v>
      </c>
      <c r="O2675" s="140"/>
    </row>
    <row r="2676" spans="1:26" ht="14.25" hidden="1">
      <c r="A2676" s="110" t="s">
        <v>440</v>
      </c>
      <c r="B2676" s="110" t="s">
        <v>439</v>
      </c>
      <c r="C2676" s="147" t="s">
        <v>310</v>
      </c>
      <c r="D2676" s="174" t="s">
        <v>180</v>
      </c>
      <c r="E2676" s="6" t="s">
        <v>516</v>
      </c>
      <c r="F2676" s="36">
        <v>34913.699999999997</v>
      </c>
      <c r="G2676" s="36">
        <v>35212.604716259055</v>
      </c>
      <c r="H2676" s="36">
        <v>36029.227587700763</v>
      </c>
      <c r="I2676" s="36">
        <v>37144.755175401515</v>
      </c>
      <c r="J2676" s="36">
        <v>38260.282763102274</v>
      </c>
      <c r="K2676" s="36">
        <v>39076.905634543982</v>
      </c>
      <c r="L2676" s="36">
        <v>39375.81035080304</v>
      </c>
      <c r="M2676" s="138" t="str">
        <f t="shared" si="41"/>
        <v>Flux bruts export et import-Flux bruts exportés-Cèrèales - Excl Bière-kt-S4</v>
      </c>
      <c r="N2676">
        <f>MATCH(M2676,'[1]Données Agriculture'!$M:$M,FALSE)</f>
        <v>1376</v>
      </c>
      <c r="O2676" s="140"/>
      <c r="P2676" s="66"/>
      <c r="Q2676" s="66"/>
      <c r="R2676" s="66"/>
      <c r="S2676" s="66"/>
      <c r="T2676" s="66"/>
      <c r="U2676" s="66"/>
      <c r="V2676" s="66"/>
      <c r="W2676" s="66"/>
      <c r="X2676" s="66"/>
      <c r="Y2676" s="66"/>
      <c r="Z2676" s="66"/>
    </row>
    <row r="2677" spans="1:26" ht="14.25" hidden="1">
      <c r="A2677" s="110" t="s">
        <v>440</v>
      </c>
      <c r="B2677" s="110" t="s">
        <v>439</v>
      </c>
      <c r="C2677" s="147" t="s">
        <v>450</v>
      </c>
      <c r="D2677" s="174" t="s">
        <v>180</v>
      </c>
      <c r="E2677" s="6" t="s">
        <v>516</v>
      </c>
      <c r="F2677" s="36">
        <v>321.2</v>
      </c>
      <c r="G2677" s="36">
        <v>341.21580467460484</v>
      </c>
      <c r="H2677" s="36">
        <v>395.9</v>
      </c>
      <c r="I2677" s="36">
        <v>470.59999999999991</v>
      </c>
      <c r="J2677" s="36">
        <v>545.29999999999995</v>
      </c>
      <c r="K2677" s="36">
        <v>599.98419532539515</v>
      </c>
      <c r="L2677" s="36">
        <v>620</v>
      </c>
      <c r="M2677" s="138" t="str">
        <f t="shared" si="41"/>
        <v>Flux bruts export et import-Flux bruts exportés-Feve de Cacao-kt-S4</v>
      </c>
      <c r="N2677">
        <f>MATCH(M2677,'[1]Données Agriculture'!$M:$M,FALSE)</f>
        <v>1381</v>
      </c>
      <c r="O2677" s="140"/>
    </row>
    <row r="2678" spans="1:26" ht="14.25" hidden="1">
      <c r="A2678" s="110" t="s">
        <v>440</v>
      </c>
      <c r="B2678" s="110" t="s">
        <v>439</v>
      </c>
      <c r="C2678" s="147" t="s">
        <v>441</v>
      </c>
      <c r="D2678" s="174" t="s">
        <v>180</v>
      </c>
      <c r="E2678" s="6" t="s">
        <v>516</v>
      </c>
      <c r="F2678" s="36">
        <v>90.2</v>
      </c>
      <c r="G2678" s="36">
        <v>102.93082217940908</v>
      </c>
      <c r="H2678" s="36">
        <v>137.71207519567943</v>
      </c>
      <c r="I2678" s="36">
        <v>185.22415039135882</v>
      </c>
      <c r="J2678" s="36">
        <v>232.73622558703829</v>
      </c>
      <c r="K2678" s="36">
        <v>267.51747860330863</v>
      </c>
      <c r="L2678" s="36">
        <v>280.24830078271771</v>
      </c>
      <c r="M2678" s="138" t="str">
        <f t="shared" si="41"/>
        <v>Flux bruts export et import-Flux bruts exportés-Fruit Coque + (Total)-kt-S4</v>
      </c>
      <c r="N2678">
        <f>MATCH(M2678,'[1]Données Agriculture'!$M:$M,FALSE)</f>
        <v>1386</v>
      </c>
      <c r="O2678" s="140"/>
      <c r="P2678" s="109"/>
      <c r="Q2678" s="109"/>
      <c r="R2678" s="109"/>
      <c r="S2678" s="109"/>
      <c r="T2678" s="109"/>
      <c r="U2678" s="109"/>
      <c r="V2678" s="109"/>
      <c r="W2678" s="109"/>
      <c r="X2678" s="109"/>
      <c r="Y2678" s="109"/>
      <c r="Z2678" s="109"/>
    </row>
    <row r="2679" spans="1:26" ht="14.25" hidden="1">
      <c r="A2679" s="110" t="s">
        <v>440</v>
      </c>
      <c r="B2679" s="110" t="s">
        <v>439</v>
      </c>
      <c r="C2679" s="147" t="s">
        <v>34</v>
      </c>
      <c r="D2679" s="174" t="s">
        <v>180</v>
      </c>
      <c r="E2679" s="6" t="s">
        <v>516</v>
      </c>
      <c r="F2679" s="36">
        <v>1561.6000000000001</v>
      </c>
      <c r="G2679" s="36">
        <v>1662.1344258125207</v>
      </c>
      <c r="H2679" s="36">
        <v>1936.7995850420916</v>
      </c>
      <c r="I2679" s="36">
        <v>2311.9991700841833</v>
      </c>
      <c r="J2679" s="36">
        <v>2687.198755126275</v>
      </c>
      <c r="K2679" s="36">
        <v>2961.8639143558466</v>
      </c>
      <c r="L2679" s="36">
        <v>3062.3983401683677</v>
      </c>
      <c r="M2679" s="138" t="str">
        <f t="shared" si="41"/>
        <v>Flux bruts export et import-Flux bruts exportés-Fruits-kt-S4</v>
      </c>
      <c r="N2679">
        <f>MATCH(M2679,'[1]Données Agriculture'!$M:$M,FALSE)</f>
        <v>1391</v>
      </c>
      <c r="O2679" s="140"/>
    </row>
    <row r="2680" spans="1:26" ht="14.25" hidden="1">
      <c r="A2680" s="110" t="s">
        <v>440</v>
      </c>
      <c r="B2680" s="110" t="s">
        <v>439</v>
      </c>
      <c r="C2680" s="147" t="s">
        <v>318</v>
      </c>
      <c r="D2680" s="174" t="s">
        <v>180</v>
      </c>
      <c r="E2680" s="6" t="s">
        <v>516</v>
      </c>
      <c r="F2680" s="36">
        <v>1311.8</v>
      </c>
      <c r="G2680" s="36">
        <v>1329.3747875315573</v>
      </c>
      <c r="H2680" s="36">
        <v>1377.3899999999999</v>
      </c>
      <c r="I2680" s="36">
        <v>1442.9799999999998</v>
      </c>
      <c r="J2680" s="36">
        <v>1508.57</v>
      </c>
      <c r="K2680" s="36">
        <v>1556.5852124684425</v>
      </c>
      <c r="L2680" s="36">
        <v>1574.1599999999999</v>
      </c>
      <c r="M2680" s="138" t="str">
        <f t="shared" si="41"/>
        <v>Flux bruts export et import-Flux bruts exportés-Graines Colza/Moutarde-kt-S4</v>
      </c>
      <c r="N2680">
        <f>MATCH(M2680,'[1]Données Agriculture'!$M:$M,FALSE)</f>
        <v>1396</v>
      </c>
      <c r="O2680" s="140"/>
      <c r="P2680" s="105"/>
    </row>
    <row r="2681" spans="1:26" ht="14.25" hidden="1">
      <c r="A2681" s="110" t="s">
        <v>440</v>
      </c>
      <c r="B2681" s="110" t="s">
        <v>439</v>
      </c>
      <c r="C2681" s="147" t="s">
        <v>317</v>
      </c>
      <c r="D2681" s="174" t="s">
        <v>180</v>
      </c>
      <c r="E2681" s="6" t="s">
        <v>516</v>
      </c>
      <c r="F2681" s="36">
        <v>524.5</v>
      </c>
      <c r="G2681" s="36">
        <v>524.63439788183814</v>
      </c>
      <c r="H2681" s="36">
        <v>525.00157972344959</v>
      </c>
      <c r="I2681" s="36">
        <v>525.5031594468993</v>
      </c>
      <c r="J2681" s="36">
        <v>526.0047391703489</v>
      </c>
      <c r="K2681" s="36">
        <v>526.37192101196047</v>
      </c>
      <c r="L2681" s="36">
        <v>526.50631889379861</v>
      </c>
      <c r="M2681" s="138" t="str">
        <f t="shared" si="41"/>
        <v>Flux bruts export et import-Flux bruts exportés-Graines de Tournesol-kt-S4</v>
      </c>
      <c r="N2681">
        <f>MATCH(M2681,'[1]Données Agriculture'!$M:$M,FALSE)</f>
        <v>1401</v>
      </c>
      <c r="O2681" s="140"/>
    </row>
    <row r="2682" spans="1:26" ht="14.25" hidden="1">
      <c r="A2682" s="110" t="s">
        <v>440</v>
      </c>
      <c r="B2682" s="110" t="s">
        <v>439</v>
      </c>
      <c r="C2682" s="147" t="s">
        <v>453</v>
      </c>
      <c r="D2682" s="174" t="s">
        <v>180</v>
      </c>
      <c r="E2682" s="6" t="s">
        <v>516</v>
      </c>
      <c r="F2682" s="36">
        <v>550.68799999999999</v>
      </c>
      <c r="G2682" s="36">
        <v>575.17158118673433</v>
      </c>
      <c r="H2682" s="36">
        <v>642.06196894013055</v>
      </c>
      <c r="I2682" s="36">
        <v>733.43593788026112</v>
      </c>
      <c r="J2682" s="36">
        <v>824.80990682039157</v>
      </c>
      <c r="K2682" s="36">
        <v>891.70029457378769</v>
      </c>
      <c r="L2682" s="36">
        <v>916.18387576052226</v>
      </c>
      <c r="M2682" s="138" t="str">
        <f t="shared" si="41"/>
        <v>Flux bruts export et import-Flux bruts exportés-Graisses Animales-kt-S4</v>
      </c>
      <c r="N2682">
        <f>MATCH(M2682,'[1]Données Agriculture'!$M:$M,FALSE)</f>
        <v>1406</v>
      </c>
      <c r="O2682" s="140"/>
      <c r="P2682" s="66"/>
    </row>
    <row r="2683" spans="1:26" ht="14.25" hidden="1">
      <c r="A2683" s="110" t="s">
        <v>440</v>
      </c>
      <c r="B2683" s="110" t="s">
        <v>439</v>
      </c>
      <c r="C2683" s="147" t="s">
        <v>319</v>
      </c>
      <c r="D2683" s="174" t="s">
        <v>180</v>
      </c>
      <c r="E2683" s="6" t="s">
        <v>516</v>
      </c>
      <c r="F2683" s="36">
        <v>1149.3</v>
      </c>
      <c r="G2683" s="36">
        <v>1184.4093840903508</v>
      </c>
      <c r="H2683" s="36">
        <v>1280.3300052476397</v>
      </c>
      <c r="I2683" s="36">
        <v>1411.3600104952798</v>
      </c>
      <c r="J2683" s="36">
        <v>1542.39001574292</v>
      </c>
      <c r="K2683" s="36">
        <v>1638.3106369002089</v>
      </c>
      <c r="L2683" s="36">
        <v>1673.4200209905596</v>
      </c>
      <c r="M2683" s="138" t="str">
        <f t="shared" si="41"/>
        <v>Flux bruts export et import-Flux bruts exportés-Huiles-kt-S4</v>
      </c>
      <c r="N2683">
        <f>MATCH(M2683,'[1]Données Agriculture'!$M:$M,FALSE)</f>
        <v>1411</v>
      </c>
      <c r="O2683" s="140"/>
    </row>
    <row r="2684" spans="1:26" ht="14.25" hidden="1">
      <c r="A2684" s="110" t="s">
        <v>440</v>
      </c>
      <c r="B2684" s="110" t="s">
        <v>439</v>
      </c>
      <c r="C2684" s="147" t="s">
        <v>324</v>
      </c>
      <c r="D2684" s="174" t="s">
        <v>180</v>
      </c>
      <c r="E2684" s="6" t="s">
        <v>516</v>
      </c>
      <c r="F2684" s="36">
        <v>8288.6999999999989</v>
      </c>
      <c r="G2684" s="36">
        <v>8332.024085681518</v>
      </c>
      <c r="H2684" s="36">
        <v>8450.3876889548956</v>
      </c>
      <c r="I2684" s="36">
        <v>8612.0753779097922</v>
      </c>
      <c r="J2684" s="36">
        <v>8773.7630668646907</v>
      </c>
      <c r="K2684" s="36">
        <v>8892.1266701380682</v>
      </c>
      <c r="L2684" s="36">
        <v>8935.4507558195874</v>
      </c>
      <c r="M2684" s="138" t="str">
        <f t="shared" si="41"/>
        <v>Flux bruts export et import-Flux bruts exportés-Lait - Excl Beurre-kt-S4</v>
      </c>
      <c r="N2684">
        <f>MATCH(M2684,'[1]Données Agriculture'!$M:$M,FALSE)</f>
        <v>1416</v>
      </c>
      <c r="O2684" s="140"/>
    </row>
    <row r="2685" spans="1:26" ht="14.25" hidden="1">
      <c r="A2685" s="110" t="s">
        <v>440</v>
      </c>
      <c r="B2685" s="110" t="s">
        <v>439</v>
      </c>
      <c r="C2685" s="147" t="s">
        <v>33</v>
      </c>
      <c r="D2685" s="174" t="s">
        <v>180</v>
      </c>
      <c r="E2685" s="6" t="s">
        <v>516</v>
      </c>
      <c r="F2685" s="36">
        <v>2103.3000000000002</v>
      </c>
      <c r="G2685" s="36">
        <v>2169.874007308581</v>
      </c>
      <c r="H2685" s="36">
        <v>2351.7575777390857</v>
      </c>
      <c r="I2685" s="36">
        <v>2600.2151554781722</v>
      </c>
      <c r="J2685" s="36">
        <v>2848.6727332172582</v>
      </c>
      <c r="K2685" s="36">
        <v>3030.5563036477633</v>
      </c>
      <c r="L2685" s="36">
        <v>3097.1303109563441</v>
      </c>
      <c r="M2685" s="138" t="str">
        <f t="shared" si="41"/>
        <v>Flux bruts export et import-Flux bruts exportés-Légumes-kt-S4</v>
      </c>
      <c r="N2685">
        <f>MATCH(M2685,'[1]Données Agriculture'!$M:$M,FALSE)</f>
        <v>1421</v>
      </c>
      <c r="O2685" s="140"/>
      <c r="P2685" s="105"/>
      <c r="Q2685" s="105"/>
      <c r="R2685" s="105"/>
      <c r="S2685" s="105"/>
      <c r="T2685" s="105"/>
      <c r="U2685" s="105"/>
      <c r="V2685" s="105"/>
      <c r="W2685" s="105"/>
      <c r="X2685" s="105"/>
      <c r="Y2685" s="105"/>
      <c r="Z2685" s="105"/>
    </row>
    <row r="2686" spans="1:26" ht="14.25" hidden="1">
      <c r="A2686" s="110" t="s">
        <v>440</v>
      </c>
      <c r="B2686" s="110" t="s">
        <v>439</v>
      </c>
      <c r="C2686" s="147" t="s">
        <v>30</v>
      </c>
      <c r="D2686" s="174" t="s">
        <v>180</v>
      </c>
      <c r="E2686" s="6" t="s">
        <v>516</v>
      </c>
      <c r="F2686" s="36">
        <v>345.8</v>
      </c>
      <c r="G2686" s="36">
        <v>359.14480631699882</v>
      </c>
      <c r="H2686" s="36">
        <v>395.60349519220563</v>
      </c>
      <c r="I2686" s="36">
        <v>445.40699038441124</v>
      </c>
      <c r="J2686" s="36">
        <v>495.21048557661697</v>
      </c>
      <c r="K2686" s="36">
        <v>531.66917445182378</v>
      </c>
      <c r="L2686" s="36">
        <v>545.01398076882265</v>
      </c>
      <c r="M2686" s="138" t="str">
        <f t="shared" si="41"/>
        <v>Flux bruts export et import-Flux bruts exportés-Légumineuses-kt-S4</v>
      </c>
      <c r="N2686">
        <f>MATCH(M2686,'[1]Données Agriculture'!$M:$M,FALSE)</f>
        <v>1426</v>
      </c>
      <c r="O2686" s="140"/>
    </row>
    <row r="2687" spans="1:26" ht="14.25" hidden="1">
      <c r="A2687" s="110" t="s">
        <v>440</v>
      </c>
      <c r="B2687" s="110" t="s">
        <v>439</v>
      </c>
      <c r="C2687" s="147" t="s">
        <v>313</v>
      </c>
      <c r="D2687" s="174" t="s">
        <v>180</v>
      </c>
      <c r="E2687" s="6" t="s">
        <v>516</v>
      </c>
      <c r="F2687" s="36">
        <v>4892.3</v>
      </c>
      <c r="G2687" s="36">
        <v>5145.6781973325024</v>
      </c>
      <c r="H2687" s="36">
        <v>5837.9203059751108</v>
      </c>
      <c r="I2687" s="36">
        <v>6783.5406119502222</v>
      </c>
      <c r="J2687" s="36">
        <v>7729.1609179253337</v>
      </c>
      <c r="K2687" s="36">
        <v>8421.403026567943</v>
      </c>
      <c r="L2687" s="36">
        <v>8674.7812239004452</v>
      </c>
      <c r="M2687" s="138" t="str">
        <f t="shared" si="41"/>
        <v>Flux bruts export et import-Flux bruts exportés-Maïs-kt-S4</v>
      </c>
      <c r="N2687">
        <f>MATCH(M2687,'[1]Données Agriculture'!$M:$M,FALSE)</f>
        <v>1431</v>
      </c>
      <c r="O2687" s="140"/>
      <c r="P2687" s="66"/>
      <c r="Q2687" s="66"/>
      <c r="R2687" s="66"/>
      <c r="S2687" s="66"/>
      <c r="T2687" s="66"/>
      <c r="U2687" s="66"/>
      <c r="V2687" s="66"/>
      <c r="W2687" s="66"/>
      <c r="X2687" s="66"/>
      <c r="Y2687" s="66"/>
      <c r="Z2687" s="66"/>
    </row>
    <row r="2688" spans="1:26" ht="14.25" hidden="1">
      <c r="A2688" s="110" t="s">
        <v>440</v>
      </c>
      <c r="B2688" s="110" t="s">
        <v>439</v>
      </c>
      <c r="C2688" s="147" t="s">
        <v>38</v>
      </c>
      <c r="D2688" s="174" t="s">
        <v>180</v>
      </c>
      <c r="E2688" s="6" t="s">
        <v>516</v>
      </c>
      <c r="F2688" s="36">
        <v>108.8</v>
      </c>
      <c r="G2688" s="36">
        <v>128.51645259062366</v>
      </c>
      <c r="H2688" s="36">
        <v>182.38280281323051</v>
      </c>
      <c r="I2688" s="36">
        <v>255.96560562646096</v>
      </c>
      <c r="J2688" s="36">
        <v>329.54840843969151</v>
      </c>
      <c r="K2688" s="36">
        <v>383.41475866229842</v>
      </c>
      <c r="L2688" s="36">
        <v>403.13121125292207</v>
      </c>
      <c r="M2688" s="138" t="str">
        <f t="shared" si="41"/>
        <v>Flux bruts export et import-Flux bruts exportés-Œufs-kt-S4</v>
      </c>
      <c r="N2688">
        <f>MATCH(M2688,'[1]Données Agriculture'!$M:$M,FALSE)</f>
        <v>1436</v>
      </c>
      <c r="O2688" s="140"/>
    </row>
    <row r="2689" spans="1:26" ht="14.25" hidden="1">
      <c r="A2689" s="110" t="s">
        <v>440</v>
      </c>
      <c r="B2689" s="110" t="s">
        <v>439</v>
      </c>
      <c r="C2689" s="147" t="s">
        <v>443</v>
      </c>
      <c r="D2689" s="174" t="s">
        <v>180</v>
      </c>
      <c r="E2689" s="6" t="s">
        <v>516</v>
      </c>
      <c r="F2689" s="36">
        <v>100</v>
      </c>
      <c r="G2689" s="36">
        <v>101.33974596215562</v>
      </c>
      <c r="H2689" s="36">
        <v>105</v>
      </c>
      <c r="I2689" s="36">
        <v>110</v>
      </c>
      <c r="J2689" s="36">
        <v>115</v>
      </c>
      <c r="K2689" s="36">
        <v>118.6602540378444</v>
      </c>
      <c r="L2689" s="36">
        <v>120</v>
      </c>
      <c r="M2689" s="138" t="str">
        <f t="shared" si="41"/>
        <v>Flux bruts export et import-Flux bruts exportés-Oignons-kt-S4</v>
      </c>
      <c r="N2689">
        <f>MATCH(M2689,'[1]Données Agriculture'!$M:$M,FALSE)</f>
        <v>1441</v>
      </c>
      <c r="O2689" s="140"/>
      <c r="P2689" s="66"/>
    </row>
    <row r="2690" spans="1:26" ht="14.25" hidden="1">
      <c r="A2690" s="110" t="s">
        <v>440</v>
      </c>
      <c r="B2690" s="110" t="s">
        <v>439</v>
      </c>
      <c r="C2690" s="147" t="s">
        <v>444</v>
      </c>
      <c r="D2690" s="174" t="s">
        <v>180</v>
      </c>
      <c r="E2690" s="6" t="s">
        <v>516</v>
      </c>
      <c r="F2690" s="36">
        <v>163.19999999999999</v>
      </c>
      <c r="G2690" s="36">
        <v>180.6847212361173</v>
      </c>
      <c r="H2690" s="36">
        <v>228.45386800936831</v>
      </c>
      <c r="I2690" s="36">
        <v>293.70773601873657</v>
      </c>
      <c r="J2690" s="36">
        <v>358.96160402810494</v>
      </c>
      <c r="K2690" s="36">
        <v>406.73075080135607</v>
      </c>
      <c r="L2690" s="36">
        <v>424.21547203747332</v>
      </c>
      <c r="M2690" s="138" t="str">
        <f t="shared" ref="M2690:M2753" si="42">A2690&amp;"-"&amp;B2690&amp;"-"&amp;C2690&amp;"-"&amp;D2690&amp;"-"&amp;E2690</f>
        <v>Flux bruts export et import-Flux bruts exportés-Oranges, Mandarines-kt-S4</v>
      </c>
      <c r="N2690">
        <f>MATCH(M2690,'[1]Données Agriculture'!$M:$M,FALSE)</f>
        <v>1446</v>
      </c>
      <c r="O2690" s="140"/>
    </row>
    <row r="2691" spans="1:26" ht="14.25" hidden="1">
      <c r="A2691" s="110" t="s">
        <v>440</v>
      </c>
      <c r="B2691" s="110" t="s">
        <v>439</v>
      </c>
      <c r="C2691" s="147" t="s">
        <v>312</v>
      </c>
      <c r="D2691" s="174" t="s">
        <v>180</v>
      </c>
      <c r="E2691" s="6" t="s">
        <v>516</v>
      </c>
      <c r="F2691" s="36">
        <v>8014.2</v>
      </c>
      <c r="G2691" s="36">
        <v>8014.2</v>
      </c>
      <c r="H2691" s="36">
        <v>8014.2</v>
      </c>
      <c r="I2691" s="36">
        <v>8014.2</v>
      </c>
      <c r="J2691" s="36">
        <v>8014.2</v>
      </c>
      <c r="K2691" s="36">
        <v>8014.2</v>
      </c>
      <c r="L2691" s="36">
        <v>8014.2</v>
      </c>
      <c r="M2691" s="138" t="str">
        <f t="shared" si="42"/>
        <v>Flux bruts export et import-Flux bruts exportés-Orge-kt-S4</v>
      </c>
      <c r="N2691">
        <f>MATCH(M2691,'[1]Données Agriculture'!$M:$M,FALSE)</f>
        <v>1451</v>
      </c>
      <c r="O2691" s="140"/>
    </row>
    <row r="2692" spans="1:26" ht="14.25" hidden="1">
      <c r="A2692" s="110" t="s">
        <v>440</v>
      </c>
      <c r="B2692" s="110" t="s">
        <v>439</v>
      </c>
      <c r="C2692" s="147" t="s">
        <v>315</v>
      </c>
      <c r="D2692" s="174" t="s">
        <v>180</v>
      </c>
      <c r="E2692" s="6" t="s">
        <v>516</v>
      </c>
      <c r="F2692" s="36">
        <v>2066.3999999999996</v>
      </c>
      <c r="G2692" s="36">
        <v>2117.7341701375844</v>
      </c>
      <c r="H2692" s="36">
        <v>2257.9817311178522</v>
      </c>
      <c r="I2692" s="36">
        <v>2449.5634622357043</v>
      </c>
      <c r="J2692" s="36">
        <v>2641.1451933535568</v>
      </c>
      <c r="K2692" s="36">
        <v>2781.3927543338241</v>
      </c>
      <c r="L2692" s="36">
        <v>2832.7269244714084</v>
      </c>
      <c r="M2692" s="138" t="str">
        <f t="shared" si="42"/>
        <v>Flux bruts export et import-Flux bruts exportés-Plant Oleiferes + (Total)-kt-S4</v>
      </c>
      <c r="N2692">
        <f>MATCH(M2692,'[1]Données Agriculture'!$M:$M,FALSE)</f>
        <v>1456</v>
      </c>
      <c r="O2692" s="140"/>
    </row>
    <row r="2693" spans="1:26" ht="14.25" hidden="1">
      <c r="A2693" s="110" t="s">
        <v>440</v>
      </c>
      <c r="B2693" s="110" t="s">
        <v>439</v>
      </c>
      <c r="C2693" s="147" t="s">
        <v>325</v>
      </c>
      <c r="D2693" s="174" t="s">
        <v>180</v>
      </c>
      <c r="E2693" s="6" t="s">
        <v>516</v>
      </c>
      <c r="F2693" s="36">
        <v>476.82300000000004</v>
      </c>
      <c r="G2693" s="36">
        <v>501.04460844638612</v>
      </c>
      <c r="H2693" s="36">
        <v>567.21927336295221</v>
      </c>
      <c r="I2693" s="36">
        <v>657.61554672590421</v>
      </c>
      <c r="J2693" s="36">
        <v>748.01182008885644</v>
      </c>
      <c r="K2693" s="36">
        <v>814.1864850054227</v>
      </c>
      <c r="L2693" s="36">
        <v>838.40809345180855</v>
      </c>
      <c r="M2693" s="138" t="str">
        <f t="shared" si="42"/>
        <v>Flux bruts export et import-Flux bruts exportés-Poisson &amp; Fruits de Mer-kt-S4</v>
      </c>
      <c r="N2693">
        <f>MATCH(M2693,'[1]Données Agriculture'!$M:$M,FALSE)</f>
        <v>1461</v>
      </c>
      <c r="O2693" s="140"/>
    </row>
    <row r="2694" spans="1:26" ht="14.25" hidden="1">
      <c r="A2694" s="110" t="s">
        <v>440</v>
      </c>
      <c r="B2694" s="110" t="s">
        <v>439</v>
      </c>
      <c r="C2694" s="147" t="s">
        <v>446</v>
      </c>
      <c r="D2694" s="174" t="s">
        <v>180</v>
      </c>
      <c r="E2694" s="6" t="s">
        <v>516</v>
      </c>
      <c r="F2694" s="36">
        <v>492.2</v>
      </c>
      <c r="G2694" s="36">
        <v>528.07156823424168</v>
      </c>
      <c r="H2694" s="36">
        <v>626.07451519736378</v>
      </c>
      <c r="I2694" s="36">
        <v>759.94903039472752</v>
      </c>
      <c r="J2694" s="36">
        <v>893.82354559209125</v>
      </c>
      <c r="K2694" s="36">
        <v>991.82649255521346</v>
      </c>
      <c r="L2694" s="36">
        <v>1027.6980607894552</v>
      </c>
      <c r="M2694" s="138" t="str">
        <f t="shared" si="42"/>
        <v>Flux bruts export et import-Flux bruts exportés-Pommes-kt-S4</v>
      </c>
      <c r="N2694">
        <f>MATCH(M2694,'[1]Données Agriculture'!$M:$M,FALSE)</f>
        <v>1466</v>
      </c>
      <c r="O2694" s="140"/>
      <c r="P2694" s="66"/>
      <c r="Q2694" s="66"/>
      <c r="R2694" s="66"/>
      <c r="S2694" s="66"/>
      <c r="T2694" s="66"/>
      <c r="U2694" s="66"/>
      <c r="V2694" s="66"/>
      <c r="W2694" s="66"/>
      <c r="X2694" s="66"/>
      <c r="Y2694" s="66"/>
      <c r="Z2694" s="66"/>
    </row>
    <row r="2695" spans="1:26" ht="14.25" hidden="1">
      <c r="A2695" s="110" t="s">
        <v>440</v>
      </c>
      <c r="B2695" s="110" t="s">
        <v>439</v>
      </c>
      <c r="C2695" s="147" t="s">
        <v>28</v>
      </c>
      <c r="D2695" s="174" t="s">
        <v>180</v>
      </c>
      <c r="E2695" s="6" t="s">
        <v>516</v>
      </c>
      <c r="F2695" s="36">
        <v>3568.9999999999995</v>
      </c>
      <c r="G2695" s="36">
        <v>3569.4555136271324</v>
      </c>
      <c r="H2695" s="36">
        <v>3570.7</v>
      </c>
      <c r="I2695" s="36">
        <v>3572.3999999999996</v>
      </c>
      <c r="J2695" s="36">
        <v>3574.0999999999995</v>
      </c>
      <c r="K2695" s="36">
        <v>3575.3444863728669</v>
      </c>
      <c r="L2695" s="36">
        <v>3575.7999999999997</v>
      </c>
      <c r="M2695" s="138" t="str">
        <f t="shared" si="42"/>
        <v>Flux bruts export et import-Flux bruts exportés-Pommes de terre-kt-S4</v>
      </c>
      <c r="N2695">
        <f>MATCH(M2695,'[1]Données Agriculture'!$M:$M,FALSE)</f>
        <v>1471</v>
      </c>
      <c r="O2695" s="140"/>
    </row>
    <row r="2696" spans="1:26" ht="14.25" hidden="1">
      <c r="A2696" s="110" t="s">
        <v>440</v>
      </c>
      <c r="B2696" s="110" t="s">
        <v>439</v>
      </c>
      <c r="C2696" s="147" t="s">
        <v>316</v>
      </c>
      <c r="D2696" s="174" t="s">
        <v>180</v>
      </c>
      <c r="E2696" s="6" t="s">
        <v>516</v>
      </c>
      <c r="F2696" s="36">
        <v>146.9</v>
      </c>
      <c r="G2696" s="36">
        <v>160.63779566195157</v>
      </c>
      <c r="H2696" s="36">
        <v>198.17015139440252</v>
      </c>
      <c r="I2696" s="36">
        <v>249.44030278880507</v>
      </c>
      <c r="J2696" s="36">
        <v>300.71045418320762</v>
      </c>
      <c r="K2696" s="36">
        <v>338.24280991565865</v>
      </c>
      <c r="L2696" s="36">
        <v>351.98060557761016</v>
      </c>
      <c r="M2696" s="138" t="str">
        <f t="shared" si="42"/>
        <v>Flux bruts export et import-Flux bruts exportés-Soja-kt-S4</v>
      </c>
      <c r="N2696">
        <f>MATCH(M2696,'[1]Données Agriculture'!$M:$M,FALSE)</f>
        <v>1476</v>
      </c>
      <c r="O2696" s="140"/>
      <c r="P2696" s="66"/>
    </row>
    <row r="2697" spans="1:26" ht="14.25" hidden="1">
      <c r="A2697" s="110" t="s">
        <v>440</v>
      </c>
      <c r="B2697" s="110" t="s">
        <v>439</v>
      </c>
      <c r="C2697" s="147" t="s">
        <v>448</v>
      </c>
      <c r="D2697" s="174" t="s">
        <v>180</v>
      </c>
      <c r="E2697" s="6" t="s">
        <v>516</v>
      </c>
      <c r="F2697" s="36">
        <v>473.59999999999997</v>
      </c>
      <c r="G2697" s="36">
        <v>503.7109784867859</v>
      </c>
      <c r="H2697" s="36">
        <v>585.97570157829853</v>
      </c>
      <c r="I2697" s="36">
        <v>698.35140315659692</v>
      </c>
      <c r="J2697" s="36">
        <v>810.72710473489553</v>
      </c>
      <c r="K2697" s="36">
        <v>892.99182782640833</v>
      </c>
      <c r="L2697" s="36">
        <v>923.10280631319426</v>
      </c>
      <c r="M2697" s="138" t="str">
        <f t="shared" si="42"/>
        <v>Flux bruts export et import-Flux bruts exportés-Stimulants + (Total)-kt-S4</v>
      </c>
      <c r="N2697">
        <f>MATCH(M2697,'[1]Données Agriculture'!$M:$M,FALSE)</f>
        <v>1481</v>
      </c>
      <c r="O2697" s="140"/>
    </row>
    <row r="2698" spans="1:26" ht="14.25" hidden="1">
      <c r="A2698" s="110" t="s">
        <v>440</v>
      </c>
      <c r="B2698" s="110" t="s">
        <v>439</v>
      </c>
      <c r="C2698" s="147" t="s">
        <v>332</v>
      </c>
      <c r="D2698" s="174" t="s">
        <v>180</v>
      </c>
      <c r="E2698" s="6" t="s">
        <v>516</v>
      </c>
      <c r="F2698" s="36">
        <v>3910.0026339999995</v>
      </c>
      <c r="G2698" s="36">
        <v>3919.2760664181064</v>
      </c>
      <c r="H2698" s="36">
        <v>3944.6115549449291</v>
      </c>
      <c r="I2698" s="36">
        <v>3979.2204758898588</v>
      </c>
      <c r="J2698" s="36">
        <v>4013.8293968347884</v>
      </c>
      <c r="K2698" s="36">
        <v>4039.1648853616116</v>
      </c>
      <c r="L2698" s="36">
        <v>4048.4383177797181</v>
      </c>
      <c r="M2698" s="138" t="str">
        <f t="shared" si="42"/>
        <v>Flux bruts export et import-Flux bruts exportés-Sucre-kt-S4</v>
      </c>
      <c r="N2698">
        <f>MATCH(M2698,'[1]Données Agriculture'!$M:$M,FALSE)</f>
        <v>1486</v>
      </c>
      <c r="O2698" s="140"/>
      <c r="P2698" s="109"/>
    </row>
    <row r="2699" spans="1:26" ht="14.25" hidden="1">
      <c r="A2699" s="110" t="s">
        <v>440</v>
      </c>
      <c r="B2699" s="110" t="s">
        <v>439</v>
      </c>
      <c r="C2699" s="147" t="s">
        <v>442</v>
      </c>
      <c r="D2699" s="174" t="s">
        <v>180</v>
      </c>
      <c r="E2699" s="6" t="s">
        <v>516</v>
      </c>
      <c r="F2699" s="36">
        <v>348.1</v>
      </c>
      <c r="G2699" s="36">
        <v>391.15878618082564</v>
      </c>
      <c r="H2699" s="36">
        <v>508.79757773908597</v>
      </c>
      <c r="I2699" s="36">
        <v>669.49515547817191</v>
      </c>
      <c r="J2699" s="36">
        <v>830.19273321725791</v>
      </c>
      <c r="K2699" s="36">
        <v>947.83152477551835</v>
      </c>
      <c r="L2699" s="36">
        <v>990.89031095634391</v>
      </c>
      <c r="M2699" s="138" t="str">
        <f t="shared" si="42"/>
        <v>Flux bruts export et import-Flux bruts exportés-Tomates-kt-S4</v>
      </c>
      <c r="N2699">
        <f>MATCH(M2699,'[1]Données Agriculture'!$M:$M,FALSE)</f>
        <v>1491</v>
      </c>
      <c r="O2699" s="140"/>
    </row>
    <row r="2700" spans="1:26" ht="14.25" hidden="1">
      <c r="A2700" s="110" t="s">
        <v>440</v>
      </c>
      <c r="B2700" s="110" t="s">
        <v>439</v>
      </c>
      <c r="C2700" s="147" t="s">
        <v>320</v>
      </c>
      <c r="D2700" s="174" t="s">
        <v>180</v>
      </c>
      <c r="E2700" s="6" t="s">
        <v>516</v>
      </c>
      <c r="F2700" s="36">
        <v>1140.6984499999999</v>
      </c>
      <c r="G2700" s="36">
        <v>1265.5894004469333</v>
      </c>
      <c r="H2700" s="36">
        <v>1606.7978224735214</v>
      </c>
      <c r="I2700" s="36">
        <v>2072.8971949470424</v>
      </c>
      <c r="J2700" s="36">
        <v>2538.9965674205641</v>
      </c>
      <c r="K2700" s="36">
        <v>2880.2049894471529</v>
      </c>
      <c r="L2700" s="36">
        <v>3005.0959398940859</v>
      </c>
      <c r="M2700" s="138" t="str">
        <f t="shared" si="42"/>
        <v>Flux bruts export et import-Flux bruts exportés-Tourteaux et son-kt-S4</v>
      </c>
      <c r="N2700">
        <f>MATCH(M2700,'[1]Données Agriculture'!$M:$M,FALSE)</f>
        <v>1496</v>
      </c>
      <c r="O2700" s="140"/>
    </row>
    <row r="2701" spans="1:26" ht="14.25" hidden="1">
      <c r="A2701" s="110" t="s">
        <v>440</v>
      </c>
      <c r="B2701" s="110" t="s">
        <v>439</v>
      </c>
      <c r="C2701" s="147" t="s">
        <v>322</v>
      </c>
      <c r="D2701" s="174" t="s">
        <v>180</v>
      </c>
      <c r="E2701" s="6" t="s">
        <v>516</v>
      </c>
      <c r="F2701" s="36">
        <v>1323.6000000000001</v>
      </c>
      <c r="G2701" s="36">
        <v>1361.6788006576753</v>
      </c>
      <c r="H2701" s="36">
        <v>1465.7120187457313</v>
      </c>
      <c r="I2701" s="36">
        <v>1607.8240374914628</v>
      </c>
      <c r="J2701" s="36">
        <v>1749.9360562371944</v>
      </c>
      <c r="K2701" s="36">
        <v>1853.9692743252508</v>
      </c>
      <c r="L2701" s="36">
        <v>1892.0480749829262</v>
      </c>
      <c r="M2701" s="138" t="str">
        <f t="shared" si="42"/>
        <v>Flux bruts export et import-Flux bruts exportés-Viande-kt-S4</v>
      </c>
      <c r="N2701">
        <f>MATCH(M2701,'[1]Données Agriculture'!$M:$M,FALSE)</f>
        <v>1501</v>
      </c>
      <c r="O2701" s="140"/>
      <c r="P2701" s="66"/>
      <c r="Q2701" s="66"/>
      <c r="R2701" s="66"/>
      <c r="S2701" s="66"/>
      <c r="T2701" s="66"/>
      <c r="U2701" s="66"/>
      <c r="V2701" s="66"/>
      <c r="W2701" s="66"/>
      <c r="X2701" s="66"/>
      <c r="Y2701" s="66"/>
      <c r="Z2701" s="66"/>
    </row>
    <row r="2702" spans="1:26" ht="14.25" hidden="1">
      <c r="A2702" s="110" t="s">
        <v>440</v>
      </c>
      <c r="B2702" s="110" t="s">
        <v>439</v>
      </c>
      <c r="C2702" s="147" t="s">
        <v>44</v>
      </c>
      <c r="D2702" s="174" t="s">
        <v>180</v>
      </c>
      <c r="E2702" s="6" t="s">
        <v>516</v>
      </c>
      <c r="F2702" s="36">
        <v>22.6</v>
      </c>
      <c r="G2702" s="36">
        <v>29.301697617863837</v>
      </c>
      <c r="H2702" s="36">
        <v>47.611076006831148</v>
      </c>
      <c r="I2702" s="36">
        <v>72.622152013662287</v>
      </c>
      <c r="J2702" s="36">
        <v>97.633228020493448</v>
      </c>
      <c r="K2702" s="36">
        <v>115.94260640946078</v>
      </c>
      <c r="L2702" s="36">
        <v>122.64430402732461</v>
      </c>
      <c r="M2702" s="138" t="str">
        <f t="shared" si="42"/>
        <v>Flux bruts export et import-Flux bruts exportés-Viande d'Ovins/Caprins-kt-S4</v>
      </c>
      <c r="N2702">
        <f>MATCH(M2702,'[1]Données Agriculture'!$M:$M,FALSE)</f>
        <v>1521</v>
      </c>
      <c r="O2702" s="140"/>
    </row>
    <row r="2703" spans="1:26" ht="14.25" hidden="1">
      <c r="A2703" s="110" t="s">
        <v>440</v>
      </c>
      <c r="B2703" s="110" t="s">
        <v>439</v>
      </c>
      <c r="C2703" s="147" t="s">
        <v>42</v>
      </c>
      <c r="D2703" s="174" t="s">
        <v>180</v>
      </c>
      <c r="E2703" s="6" t="s">
        <v>516</v>
      </c>
      <c r="F2703" s="36">
        <v>255.2</v>
      </c>
      <c r="G2703" s="36">
        <v>258.61903169542109</v>
      </c>
      <c r="H2703" s="36">
        <v>267.95999999999998</v>
      </c>
      <c r="I2703" s="36">
        <v>280.71999999999997</v>
      </c>
      <c r="J2703" s="36">
        <v>293.47999999999996</v>
      </c>
      <c r="K2703" s="36">
        <v>302.82096830457886</v>
      </c>
      <c r="L2703" s="36">
        <v>306.23999999999995</v>
      </c>
      <c r="M2703" s="138" t="str">
        <f t="shared" si="42"/>
        <v>Flux bruts export et import-Flux bruts exportés-Viande de Bovins-kt-S4</v>
      </c>
      <c r="N2703">
        <f>MATCH(M2703,'[1]Données Agriculture'!$M:$M,FALSE)</f>
        <v>1506</v>
      </c>
      <c r="O2703" s="140"/>
      <c r="P2703" s="109"/>
      <c r="Q2703" s="109"/>
      <c r="R2703" s="109"/>
      <c r="S2703" s="109"/>
      <c r="T2703" s="109"/>
      <c r="U2703" s="109"/>
      <c r="V2703" s="109"/>
      <c r="W2703" s="109"/>
      <c r="X2703" s="109"/>
      <c r="Y2703" s="109"/>
      <c r="Z2703" s="109"/>
    </row>
    <row r="2704" spans="1:26" ht="14.25" hidden="1">
      <c r="A2704" s="110" t="s">
        <v>440</v>
      </c>
      <c r="B2704" s="110" t="s">
        <v>439</v>
      </c>
      <c r="C2704" s="147" t="s">
        <v>46</v>
      </c>
      <c r="D2704" s="174" t="s">
        <v>180</v>
      </c>
      <c r="E2704" s="6" t="s">
        <v>516</v>
      </c>
      <c r="F2704" s="36">
        <v>583.6</v>
      </c>
      <c r="G2704" s="36">
        <v>590.09531144085599</v>
      </c>
      <c r="H2704" s="36">
        <v>607.84083230825797</v>
      </c>
      <c r="I2704" s="36">
        <v>632.08166461651604</v>
      </c>
      <c r="J2704" s="36">
        <v>656.32249692477399</v>
      </c>
      <c r="K2704" s="36">
        <v>674.06801779217608</v>
      </c>
      <c r="L2704" s="36">
        <v>680.56332923303205</v>
      </c>
      <c r="M2704" s="138" t="str">
        <f t="shared" si="42"/>
        <v>Flux bruts export et import-Flux bruts exportés-Viande de Suides-kt-S4</v>
      </c>
      <c r="N2704">
        <f>MATCH(M2704,'[1]Données Agriculture'!$M:$M,FALSE)</f>
        <v>1511</v>
      </c>
      <c r="O2704" s="140"/>
    </row>
    <row r="2705" spans="1:26" ht="14.25" hidden="1">
      <c r="A2705" s="110" t="s">
        <v>440</v>
      </c>
      <c r="B2705" s="110" t="s">
        <v>439</v>
      </c>
      <c r="C2705" s="147" t="s">
        <v>48</v>
      </c>
      <c r="D2705" s="174" t="s">
        <v>180</v>
      </c>
      <c r="E2705" s="6" t="s">
        <v>516</v>
      </c>
      <c r="F2705" s="36">
        <v>433.2</v>
      </c>
      <c r="G2705" s="36">
        <v>439.00377950805807</v>
      </c>
      <c r="H2705" s="36">
        <v>454.85999999999996</v>
      </c>
      <c r="I2705" s="36">
        <v>476.51999999999992</v>
      </c>
      <c r="J2705" s="36">
        <v>498.17999999999995</v>
      </c>
      <c r="K2705" s="36">
        <v>514.03622049194178</v>
      </c>
      <c r="L2705" s="36">
        <v>519.83999999999992</v>
      </c>
      <c r="M2705" s="138" t="str">
        <f t="shared" si="42"/>
        <v>Flux bruts export et import-Flux bruts exportés-Viande de Volailles-kt-S4</v>
      </c>
      <c r="N2705">
        <f>MATCH(M2705,'[1]Données Agriculture'!$M:$M,FALSE)</f>
        <v>1516</v>
      </c>
      <c r="O2705" s="140"/>
      <c r="P2705" s="105"/>
    </row>
    <row r="2706" spans="1:26" ht="14.25" hidden="1">
      <c r="A2706" s="110" t="s">
        <v>440</v>
      </c>
      <c r="B2706" s="110" t="s">
        <v>439</v>
      </c>
      <c r="C2706" s="147" t="s">
        <v>451</v>
      </c>
      <c r="D2706" s="174" t="s">
        <v>180</v>
      </c>
      <c r="E2706" s="6" t="s">
        <v>516</v>
      </c>
      <c r="F2706" s="36">
        <v>1555.9</v>
      </c>
      <c r="G2706" s="36">
        <v>1555.9</v>
      </c>
      <c r="H2706" s="36">
        <v>1555.9</v>
      </c>
      <c r="I2706" s="36">
        <v>1555.9</v>
      </c>
      <c r="J2706" s="36">
        <v>1555.9</v>
      </c>
      <c r="K2706" s="36">
        <v>1555.9</v>
      </c>
      <c r="L2706" s="36">
        <v>1555.9</v>
      </c>
      <c r="M2706" s="138" t="str">
        <f t="shared" si="42"/>
        <v>Flux bruts export et import-Flux bruts exportés-Vin-kt-S4</v>
      </c>
      <c r="N2706">
        <f>MATCH(M2706,'[1]Données Agriculture'!$M:$M,FALSE)</f>
        <v>1526</v>
      </c>
      <c r="O2706" s="140"/>
    </row>
    <row r="2707" spans="1:26" ht="14.25" hidden="1">
      <c r="A2707" s="110" t="s">
        <v>440</v>
      </c>
      <c r="B2707" s="110" t="s">
        <v>454</v>
      </c>
      <c r="C2707" s="147" t="s">
        <v>447</v>
      </c>
      <c r="D2707" s="174" t="s">
        <v>180</v>
      </c>
      <c r="E2707" s="6" t="s">
        <v>516</v>
      </c>
      <c r="F2707" s="36">
        <v>699.88727916580854</v>
      </c>
      <c r="G2707" s="36">
        <v>705.14198255006374</v>
      </c>
      <c r="H2707" s="36">
        <v>709.62640805972615</v>
      </c>
      <c r="I2707" s="36">
        <v>713.73050300280363</v>
      </c>
      <c r="J2707" s="36">
        <v>718.10822925338402</v>
      </c>
      <c r="K2707" s="36">
        <v>721.71107988993185</v>
      </c>
      <c r="L2707" s="36">
        <v>722.4</v>
      </c>
      <c r="M2707" s="138" t="str">
        <f t="shared" si="42"/>
        <v>Flux bruts export et import-Flux bruts importés-Ananas-kt-S4</v>
      </c>
      <c r="N2707">
        <f>MATCH(M2707,'[1]Données Agriculture'!$M:$M,FALSE)</f>
        <v>1531</v>
      </c>
      <c r="O2707" s="140"/>
      <c r="P2707" s="66"/>
    </row>
    <row r="2708" spans="1:26" ht="14.25" hidden="1">
      <c r="A2708" s="110" t="s">
        <v>440</v>
      </c>
      <c r="B2708" s="110" t="s">
        <v>454</v>
      </c>
      <c r="C2708" s="147" t="s">
        <v>445</v>
      </c>
      <c r="D2708" s="174" t="s">
        <v>180</v>
      </c>
      <c r="E2708" s="6" t="s">
        <v>516</v>
      </c>
      <c r="F2708" s="36">
        <v>869.23852061097409</v>
      </c>
      <c r="G2708" s="36">
        <v>888.06977108854846</v>
      </c>
      <c r="H2708" s="36">
        <v>928.7844878472838</v>
      </c>
      <c r="I2708" s="36">
        <v>979.54857825236218</v>
      </c>
      <c r="J2708" s="36">
        <v>1026.5847212464791</v>
      </c>
      <c r="K2708" s="36">
        <v>1058.2468187893996</v>
      </c>
      <c r="L2708" s="36">
        <v>1067.5839465176091</v>
      </c>
      <c r="M2708" s="138" t="str">
        <f t="shared" si="42"/>
        <v>Flux bruts export et import-Flux bruts importés-Banane-kt-S4</v>
      </c>
      <c r="N2708">
        <f>MATCH(M2708,'[1]Données Agriculture'!$M:$M,FALSE)</f>
        <v>1536</v>
      </c>
      <c r="O2708" s="140"/>
    </row>
    <row r="2709" spans="1:26" ht="14.25" hidden="1">
      <c r="A2709" s="110" t="s">
        <v>440</v>
      </c>
      <c r="B2709" s="110" t="s">
        <v>454</v>
      </c>
      <c r="C2709" s="147" t="s">
        <v>452</v>
      </c>
      <c r="D2709" s="174" t="s">
        <v>180</v>
      </c>
      <c r="E2709" s="6" t="s">
        <v>516</v>
      </c>
      <c r="F2709" s="36">
        <v>912.00324649475351</v>
      </c>
      <c r="G2709" s="36">
        <v>918.50398980582679</v>
      </c>
      <c r="H2709" s="36">
        <v>930.17463131700538</v>
      </c>
      <c r="I2709" s="36">
        <v>944.18927680683146</v>
      </c>
      <c r="J2709" s="36">
        <v>957.34209798556196</v>
      </c>
      <c r="K2709" s="36">
        <v>966.39709063210898</v>
      </c>
      <c r="L2709" s="36">
        <v>968.92370068146295</v>
      </c>
      <c r="M2709" s="138" t="str">
        <f t="shared" si="42"/>
        <v>Flux bruts export et import-Flux bruts importés-Bière-kt-S4</v>
      </c>
      <c r="N2709">
        <f>MATCH(M2709,'[1]Données Agriculture'!$M:$M,FALSE)</f>
        <v>1541</v>
      </c>
      <c r="O2709" s="140"/>
    </row>
    <row r="2710" spans="1:26" ht="14.25" hidden="1">
      <c r="A2710" s="110" t="s">
        <v>440</v>
      </c>
      <c r="B2710" s="110" t="s">
        <v>454</v>
      </c>
      <c r="C2710" s="147" t="s">
        <v>311</v>
      </c>
      <c r="D2710" s="174" t="s">
        <v>180</v>
      </c>
      <c r="E2710" s="6" t="s">
        <v>516</v>
      </c>
      <c r="F2710" s="36">
        <v>3790.2625866405651</v>
      </c>
      <c r="G2710" s="36">
        <v>4089.1014380996494</v>
      </c>
      <c r="H2710" s="36">
        <v>4388.3021440832599</v>
      </c>
      <c r="I2710" s="36">
        <v>4634.9195276327118</v>
      </c>
      <c r="J2710" s="36">
        <v>4818.5745354994979</v>
      </c>
      <c r="K2710" s="36">
        <v>4939.0259512713819</v>
      </c>
      <c r="L2710" s="36">
        <v>4992.119999999999</v>
      </c>
      <c r="M2710" s="138" t="str">
        <f t="shared" si="42"/>
        <v>Flux bruts export et import-Flux bruts importés-Blé-kt-S4</v>
      </c>
      <c r="N2710">
        <f>MATCH(M2710,'[1]Données Agriculture'!$M:$M,FALSE)</f>
        <v>1546</v>
      </c>
      <c r="O2710" s="140"/>
      <c r="P2710" s="105"/>
      <c r="Q2710" s="105"/>
      <c r="R2710" s="105"/>
      <c r="S2710" s="105"/>
      <c r="T2710" s="105"/>
      <c r="U2710" s="105"/>
      <c r="V2710" s="105"/>
      <c r="W2710" s="105"/>
      <c r="X2710" s="105"/>
      <c r="Y2710" s="105"/>
      <c r="Z2710" s="105"/>
    </row>
    <row r="2711" spans="1:26" ht="14.25" hidden="1">
      <c r="A2711" s="110" t="s">
        <v>440</v>
      </c>
      <c r="B2711" s="110" t="s">
        <v>454</v>
      </c>
      <c r="C2711" s="147" t="s">
        <v>321</v>
      </c>
      <c r="D2711" s="174" t="s">
        <v>180</v>
      </c>
      <c r="E2711" s="6" t="s">
        <v>516</v>
      </c>
      <c r="F2711" s="36">
        <v>2071.7659523451575</v>
      </c>
      <c r="G2711" s="36">
        <v>2197.433760191022</v>
      </c>
      <c r="H2711" s="36">
        <v>2471.2928008118638</v>
      </c>
      <c r="I2711" s="36">
        <v>2814.5174401060499</v>
      </c>
      <c r="J2711" s="36">
        <v>3136.2957427644897</v>
      </c>
      <c r="K2711" s="36">
        <v>3357.5590266802055</v>
      </c>
      <c r="L2711" s="36">
        <v>3427.690597441504</v>
      </c>
      <c r="M2711" s="138" t="str">
        <f t="shared" si="42"/>
        <v>Flux bruts export et import-Flux bruts importés-Boissons Alcooliques-kt-S4</v>
      </c>
      <c r="N2711">
        <f>MATCH(M2711,'[1]Données Agriculture'!$M:$M,FALSE)</f>
        <v>1551</v>
      </c>
      <c r="O2711" s="140"/>
    </row>
    <row r="2712" spans="1:26" ht="14.25" hidden="1">
      <c r="A2712" s="110" t="s">
        <v>440</v>
      </c>
      <c r="B2712" s="110" t="s">
        <v>454</v>
      </c>
      <c r="C2712" s="147" t="s">
        <v>449</v>
      </c>
      <c r="D2712" s="174" t="s">
        <v>180</v>
      </c>
      <c r="E2712" s="6" t="s">
        <v>516</v>
      </c>
      <c r="F2712" s="36">
        <v>497.75714916141033</v>
      </c>
      <c r="G2712" s="36">
        <v>500.77562585327638</v>
      </c>
      <c r="H2712" s="36">
        <v>503.47525510837431</v>
      </c>
      <c r="I2712" s="36">
        <v>505.80463228280308</v>
      </c>
      <c r="J2712" s="36">
        <v>507.98975960954073</v>
      </c>
      <c r="K2712" s="36">
        <v>509.61069937146772</v>
      </c>
      <c r="L2712" s="36">
        <v>509.8</v>
      </c>
      <c r="M2712" s="138" t="str">
        <f t="shared" si="42"/>
        <v>Flux bruts export et import-Flux bruts importés-Café-kt-S4</v>
      </c>
      <c r="N2712">
        <f>MATCH(M2712,'[1]Données Agriculture'!$M:$M,FALSE)</f>
        <v>1556</v>
      </c>
      <c r="O2712" s="140"/>
      <c r="P2712" s="66"/>
      <c r="Q2712" s="66"/>
      <c r="R2712" s="66"/>
      <c r="S2712" s="66"/>
      <c r="T2712" s="66"/>
      <c r="U2712" s="66"/>
      <c r="V2712" s="66"/>
      <c r="W2712" s="66"/>
      <c r="X2712" s="66"/>
      <c r="Y2712" s="66"/>
      <c r="Z2712" s="66"/>
    </row>
    <row r="2713" spans="1:26" ht="14.25" hidden="1">
      <c r="A2713" s="110" t="s">
        <v>440</v>
      </c>
      <c r="B2713" s="110" t="s">
        <v>454</v>
      </c>
      <c r="C2713" s="147" t="s">
        <v>310</v>
      </c>
      <c r="D2713" s="174" t="s">
        <v>180</v>
      </c>
      <c r="E2713" s="6" t="s">
        <v>516</v>
      </c>
      <c r="F2713" s="36">
        <v>5683.8999971163412</v>
      </c>
      <c r="G2713" s="36">
        <v>6414.9081243833307</v>
      </c>
      <c r="H2713" s="36">
        <v>7132.0273692357096</v>
      </c>
      <c r="I2713" s="36">
        <v>7676.7146708162218</v>
      </c>
      <c r="J2713" s="36">
        <v>8035.9222815646899</v>
      </c>
      <c r="K2713" s="36">
        <v>8252.6791652728643</v>
      </c>
      <c r="L2713" s="36">
        <v>8362.9789048239127</v>
      </c>
      <c r="M2713" s="138" t="str">
        <f t="shared" si="42"/>
        <v>Flux bruts export et import-Flux bruts importés-Cèrèales - Excl Bière-kt-S4</v>
      </c>
      <c r="N2713">
        <f>MATCH(M2713,'[1]Données Agriculture'!$M:$M,FALSE)</f>
        <v>1561</v>
      </c>
      <c r="O2713" s="140"/>
    </row>
    <row r="2714" spans="1:26" ht="14.25" hidden="1">
      <c r="A2714" s="110" t="s">
        <v>440</v>
      </c>
      <c r="B2714" s="110" t="s">
        <v>454</v>
      </c>
      <c r="C2714" s="147" t="s">
        <v>450</v>
      </c>
      <c r="D2714" s="174" t="s">
        <v>180</v>
      </c>
      <c r="E2714" s="6" t="s">
        <v>516</v>
      </c>
      <c r="F2714" s="36">
        <v>609.64853753988291</v>
      </c>
      <c r="G2714" s="36">
        <v>611.63559834431885</v>
      </c>
      <c r="H2714" s="36">
        <v>612.66780945612868</v>
      </c>
      <c r="I2714" s="36">
        <v>613.77342605595868</v>
      </c>
      <c r="J2714" s="36">
        <v>616.0093712595509</v>
      </c>
      <c r="K2714" s="36">
        <v>618.71928331278468</v>
      </c>
      <c r="L2714" s="36">
        <v>620</v>
      </c>
      <c r="M2714" s="138" t="str">
        <f t="shared" si="42"/>
        <v>Flux bruts export et import-Flux bruts importés-Feve de Cacao-kt-S4</v>
      </c>
      <c r="N2714">
        <f>MATCH(M2714,'[1]Données Agriculture'!$M:$M,FALSE)</f>
        <v>1566</v>
      </c>
      <c r="O2714" s="140"/>
      <c r="P2714" s="66"/>
    </row>
    <row r="2715" spans="1:26" ht="14.25" hidden="1">
      <c r="A2715" s="110" t="s">
        <v>440</v>
      </c>
      <c r="B2715" s="110" t="s">
        <v>454</v>
      </c>
      <c r="C2715" s="147" t="s">
        <v>441</v>
      </c>
      <c r="D2715" s="174" t="s">
        <v>180</v>
      </c>
      <c r="E2715" s="6" t="s">
        <v>516</v>
      </c>
      <c r="F2715" s="36">
        <v>553.70932496894977</v>
      </c>
      <c r="G2715" s="36">
        <v>558.75976304969959</v>
      </c>
      <c r="H2715" s="36">
        <v>564.01877495344138</v>
      </c>
      <c r="I2715" s="36">
        <v>568.24592615090944</v>
      </c>
      <c r="J2715" s="36">
        <v>571.04575100021043</v>
      </c>
      <c r="K2715" s="36">
        <v>572.26433487276199</v>
      </c>
      <c r="L2715" s="36">
        <v>571.79999999999995</v>
      </c>
      <c r="M2715" s="138" t="str">
        <f t="shared" si="42"/>
        <v>Flux bruts export et import-Flux bruts importés-Fruit Coque + (Total)-kt-S4</v>
      </c>
      <c r="N2715">
        <f>MATCH(M2715,'[1]Données Agriculture'!$M:$M,FALSE)</f>
        <v>1571</v>
      </c>
      <c r="O2715" s="140"/>
    </row>
    <row r="2716" spans="1:26" ht="14.25" hidden="1">
      <c r="A2716" s="110" t="s">
        <v>440</v>
      </c>
      <c r="B2716" s="110" t="s">
        <v>454</v>
      </c>
      <c r="C2716" s="147" t="s">
        <v>34</v>
      </c>
      <c r="D2716" s="174" t="s">
        <v>180</v>
      </c>
      <c r="E2716" s="6" t="s">
        <v>516</v>
      </c>
      <c r="F2716" s="36">
        <v>7506.7797909978208</v>
      </c>
      <c r="G2716" s="36">
        <v>7568.0824126244679</v>
      </c>
      <c r="H2716" s="36">
        <v>7622.894984379479</v>
      </c>
      <c r="I2716" s="36">
        <v>7664.6923354754344</v>
      </c>
      <c r="J2716" s="36">
        <v>7694.4622930571004</v>
      </c>
      <c r="K2716" s="36">
        <v>7708.7549657531072</v>
      </c>
      <c r="L2716" s="36">
        <v>7700.9230861060705</v>
      </c>
      <c r="M2716" s="138" t="str">
        <f t="shared" si="42"/>
        <v>Flux bruts export et import-Flux bruts importés-Fruits-kt-S4</v>
      </c>
      <c r="N2716">
        <f>MATCH(M2716,'[1]Données Agriculture'!$M:$M,FALSE)</f>
        <v>1576</v>
      </c>
      <c r="O2716" s="140"/>
    </row>
    <row r="2717" spans="1:26" ht="14.25" hidden="1">
      <c r="A2717" s="110" t="s">
        <v>440</v>
      </c>
      <c r="B2717" s="110" t="s">
        <v>454</v>
      </c>
      <c r="C2717" s="147" t="s">
        <v>318</v>
      </c>
      <c r="D2717" s="174" t="s">
        <v>180</v>
      </c>
      <c r="E2717" s="6" t="s">
        <v>516</v>
      </c>
      <c r="F2717" s="36">
        <v>1441.8445873882986</v>
      </c>
      <c r="G2717" s="36">
        <v>1461.2965351254745</v>
      </c>
      <c r="H2717" s="36">
        <v>1511.250851534573</v>
      </c>
      <c r="I2717" s="36">
        <v>1578.4795287053505</v>
      </c>
      <c r="J2717" s="36">
        <v>1645.3047921536661</v>
      </c>
      <c r="K2717" s="36">
        <v>1694.1533652819708</v>
      </c>
      <c r="L2717" s="36">
        <v>1712.1639946269338</v>
      </c>
      <c r="M2717" s="138" t="str">
        <f t="shared" si="42"/>
        <v>Flux bruts export et import-Flux bruts importés-Graines Colza/Moutarde-kt-S4</v>
      </c>
      <c r="N2717">
        <f>MATCH(M2717,'[1]Données Agriculture'!$M:$M,FALSE)</f>
        <v>1581</v>
      </c>
      <c r="O2717" s="140"/>
    </row>
    <row r="2718" spans="1:26" ht="14.25" hidden="1">
      <c r="A2718" s="110" t="s">
        <v>440</v>
      </c>
      <c r="B2718" s="110" t="s">
        <v>454</v>
      </c>
      <c r="C2718" s="147" t="s">
        <v>317</v>
      </c>
      <c r="D2718" s="174" t="s">
        <v>180</v>
      </c>
      <c r="E2718" s="6" t="s">
        <v>516</v>
      </c>
      <c r="F2718" s="36">
        <v>258.87290211836626</v>
      </c>
      <c r="G2718" s="36">
        <v>265.77580153277017</v>
      </c>
      <c r="H2718" s="36">
        <v>276.02633450842995</v>
      </c>
      <c r="I2718" s="36">
        <v>287.19744217451796</v>
      </c>
      <c r="J2718" s="36">
        <v>297.18321811925091</v>
      </c>
      <c r="K2718" s="36">
        <v>304.2853144076978</v>
      </c>
      <c r="L2718" s="36">
        <v>307.31999999999994</v>
      </c>
      <c r="M2718" s="138" t="str">
        <f t="shared" si="42"/>
        <v>Flux bruts export et import-Flux bruts importés-Graines de Tournesol-kt-S4</v>
      </c>
      <c r="N2718">
        <f>MATCH(M2718,'[1]Données Agriculture'!$M:$M,FALSE)</f>
        <v>1586</v>
      </c>
      <c r="O2718" s="140"/>
    </row>
    <row r="2719" spans="1:26" ht="14.25" hidden="1">
      <c r="A2719" s="110" t="s">
        <v>440</v>
      </c>
      <c r="B2719" s="110" t="s">
        <v>454</v>
      </c>
      <c r="C2719" s="147" t="s">
        <v>453</v>
      </c>
      <c r="D2719" s="174" t="s">
        <v>180</v>
      </c>
      <c r="E2719" s="6" t="s">
        <v>516</v>
      </c>
      <c r="F2719" s="36">
        <v>633.99866611187258</v>
      </c>
      <c r="G2719" s="36">
        <v>633.82040066900277</v>
      </c>
      <c r="H2719" s="36">
        <v>655.46347757192723</v>
      </c>
      <c r="I2719" s="36">
        <v>693.30704415578407</v>
      </c>
      <c r="J2719" s="36">
        <v>736.68849458651152</v>
      </c>
      <c r="K2719" s="36">
        <v>767.83507621418289</v>
      </c>
      <c r="L2719" s="36">
        <v>767.69443975854756</v>
      </c>
      <c r="M2719" s="138" t="str">
        <f t="shared" si="42"/>
        <v>Flux bruts export et import-Flux bruts importés-Graisses Animales-kt-S4</v>
      </c>
      <c r="N2719">
        <f>MATCH(M2719,'[1]Données Agriculture'!$M:$M,FALSE)</f>
        <v>1591</v>
      </c>
      <c r="O2719" s="140"/>
      <c r="P2719" s="66"/>
      <c r="Q2719" s="66"/>
      <c r="R2719" s="66"/>
      <c r="S2719" s="66"/>
      <c r="T2719" s="66"/>
      <c r="U2719" s="66"/>
      <c r="V2719" s="66"/>
      <c r="W2719" s="66"/>
      <c r="X2719" s="66"/>
      <c r="Y2719" s="66"/>
      <c r="Z2719" s="66"/>
    </row>
    <row r="2720" spans="1:26" ht="14.25" hidden="1">
      <c r="A2720" s="110" t="s">
        <v>440</v>
      </c>
      <c r="B2720" s="110" t="s">
        <v>454</v>
      </c>
      <c r="C2720" s="147" t="s">
        <v>319</v>
      </c>
      <c r="D2720" s="174" t="s">
        <v>180</v>
      </c>
      <c r="E2720" s="6" t="s">
        <v>516</v>
      </c>
      <c r="F2720" s="36">
        <v>1466.2176157951662</v>
      </c>
      <c r="G2720" s="36">
        <v>1526.9897131698856</v>
      </c>
      <c r="H2720" s="36">
        <v>1678.9256556785158</v>
      </c>
      <c r="I2720" s="36">
        <v>1880.6363709491509</v>
      </c>
      <c r="J2720" s="36">
        <v>2077.8454480425653</v>
      </c>
      <c r="K2720" s="36">
        <v>2218.4157446193876</v>
      </c>
      <c r="L2720" s="36">
        <v>2266.0534136100787</v>
      </c>
      <c r="M2720" s="138" t="str">
        <f t="shared" si="42"/>
        <v>Flux bruts export et import-Flux bruts importés-Huiles-kt-S4</v>
      </c>
      <c r="N2720">
        <f>MATCH(M2720,'[1]Données Agriculture'!$M:$M,FALSE)</f>
        <v>1596</v>
      </c>
      <c r="O2720" s="140"/>
    </row>
    <row r="2721" spans="1:26" ht="14.25" hidden="1">
      <c r="A2721" s="110" t="s">
        <v>440</v>
      </c>
      <c r="B2721" s="110" t="s">
        <v>454</v>
      </c>
      <c r="C2721" s="147" t="s">
        <v>324</v>
      </c>
      <c r="D2721" s="174" t="s">
        <v>180</v>
      </c>
      <c r="E2721" s="6" t="s">
        <v>516</v>
      </c>
      <c r="F2721" s="36">
        <v>7060.9148209659779</v>
      </c>
      <c r="G2721" s="36">
        <v>6848.5967483790919</v>
      </c>
      <c r="H2721" s="36">
        <v>6995.9680464482844</v>
      </c>
      <c r="I2721" s="36">
        <v>7461.7398077866656</v>
      </c>
      <c r="J2721" s="36">
        <v>8081.688193992808</v>
      </c>
      <c r="K2721" s="36">
        <v>8524.664089491378</v>
      </c>
      <c r="L2721" s="36">
        <v>8415.9599999999991</v>
      </c>
      <c r="M2721" s="138" t="str">
        <f t="shared" si="42"/>
        <v>Flux bruts export et import-Flux bruts importés-Lait - Excl Beurre-kt-S4</v>
      </c>
      <c r="N2721">
        <f>MATCH(M2721,'[1]Données Agriculture'!$M:$M,FALSE)</f>
        <v>1601</v>
      </c>
      <c r="O2721" s="140"/>
      <c r="P2721" s="66"/>
    </row>
    <row r="2722" spans="1:26" ht="14.25" hidden="1">
      <c r="A2722" s="110" t="s">
        <v>440</v>
      </c>
      <c r="B2722" s="110" t="s">
        <v>454</v>
      </c>
      <c r="C2722" s="147" t="s">
        <v>33</v>
      </c>
      <c r="D2722" s="174" t="s">
        <v>180</v>
      </c>
      <c r="E2722" s="6" t="s">
        <v>516</v>
      </c>
      <c r="F2722" s="36">
        <v>5508.2483218490552</v>
      </c>
      <c r="G2722" s="36">
        <v>5593.2833748333214</v>
      </c>
      <c r="H2722" s="36">
        <v>5697.3140627440334</v>
      </c>
      <c r="I2722" s="36">
        <v>5796.74425414282</v>
      </c>
      <c r="J2722" s="36">
        <v>5874.8796405560915</v>
      </c>
      <c r="K2722" s="36">
        <v>5917.5385179515815</v>
      </c>
      <c r="L2722" s="36">
        <v>5915.4614650383037</v>
      </c>
      <c r="M2722" s="138" t="str">
        <f t="shared" si="42"/>
        <v>Flux bruts export et import-Flux bruts importés-Légumes-kt-S4</v>
      </c>
      <c r="N2722">
        <f>MATCH(M2722,'[1]Données Agriculture'!$M:$M,FALSE)</f>
        <v>1606</v>
      </c>
      <c r="O2722" s="140"/>
    </row>
    <row r="2723" spans="1:26" ht="14.25" hidden="1">
      <c r="A2723" s="110" t="s">
        <v>440</v>
      </c>
      <c r="B2723" s="110" t="s">
        <v>454</v>
      </c>
      <c r="C2723" s="147" t="s">
        <v>30</v>
      </c>
      <c r="D2723" s="174" t="s">
        <v>180</v>
      </c>
      <c r="E2723" s="6" t="s">
        <v>516</v>
      </c>
      <c r="F2723" s="36">
        <v>190.27793022603416</v>
      </c>
      <c r="G2723" s="36">
        <v>294.52922450555695</v>
      </c>
      <c r="H2723" s="36">
        <v>547.8742198260943</v>
      </c>
      <c r="I2723" s="36">
        <v>888.2606078314443</v>
      </c>
      <c r="J2723" s="36">
        <v>1228.0170932645915</v>
      </c>
      <c r="K2723" s="36">
        <v>1478.3158339227261</v>
      </c>
      <c r="L2723" s="36">
        <v>1573.4721116356623</v>
      </c>
      <c r="M2723" s="138" t="str">
        <f t="shared" si="42"/>
        <v>Flux bruts export et import-Flux bruts importés-Légumineuses-kt-S4</v>
      </c>
      <c r="N2723">
        <f>MATCH(M2723,'[1]Données Agriculture'!$M:$M,FALSE)</f>
        <v>1611</v>
      </c>
      <c r="O2723" s="140"/>
      <c r="P2723" s="109"/>
    </row>
    <row r="2724" spans="1:26" ht="14.25" hidden="1">
      <c r="A2724" s="110" t="s">
        <v>440</v>
      </c>
      <c r="B2724" s="110" t="s">
        <v>454</v>
      </c>
      <c r="C2724" s="147" t="s">
        <v>313</v>
      </c>
      <c r="D2724" s="174" t="s">
        <v>180</v>
      </c>
      <c r="E2724" s="6" t="s">
        <v>516</v>
      </c>
      <c r="F2724" s="36">
        <v>846.47758518495448</v>
      </c>
      <c r="G2724" s="36">
        <v>1055.8490842386991</v>
      </c>
      <c r="H2724" s="36">
        <v>1207.6335459515631</v>
      </c>
      <c r="I2724" s="36">
        <v>1251.043144323331</v>
      </c>
      <c r="J2724" s="36">
        <v>1214.3335387290126</v>
      </c>
      <c r="K2724" s="36">
        <v>1160.6045956160942</v>
      </c>
      <c r="L2724" s="36">
        <v>1145.3999999999996</v>
      </c>
      <c r="M2724" s="138" t="str">
        <f t="shared" si="42"/>
        <v>Flux bruts export et import-Flux bruts importés-Maïs-kt-S4</v>
      </c>
      <c r="N2724">
        <f>MATCH(M2724,'[1]Données Agriculture'!$M:$M,FALSE)</f>
        <v>1616</v>
      </c>
      <c r="O2724" s="140"/>
    </row>
    <row r="2725" spans="1:26" ht="14.25" hidden="1">
      <c r="A2725" s="110" t="s">
        <v>440</v>
      </c>
      <c r="B2725" s="110" t="s">
        <v>454</v>
      </c>
      <c r="C2725" s="147" t="s">
        <v>38</v>
      </c>
      <c r="D2725" s="174" t="s">
        <v>180</v>
      </c>
      <c r="E2725" s="6" t="s">
        <v>516</v>
      </c>
      <c r="F2725" s="36">
        <v>-82.726497797104415</v>
      </c>
      <c r="G2725" s="36">
        <v>-62.52355236377025</v>
      </c>
      <c r="H2725" s="36">
        <v>-19.178632340682441</v>
      </c>
      <c r="I2725" s="36">
        <v>38.424875904645091</v>
      </c>
      <c r="J2725" s="36">
        <v>96.725634033097379</v>
      </c>
      <c r="K2725" s="36">
        <v>139.44405614479996</v>
      </c>
      <c r="L2725" s="36">
        <v>153.12</v>
      </c>
      <c r="M2725" s="138" t="str">
        <f t="shared" si="42"/>
        <v>Flux bruts export et import-Flux bruts importés-Œufs-kt-S4</v>
      </c>
      <c r="N2725">
        <f>MATCH(M2725,'[1]Données Agriculture'!$M:$M,FALSE)</f>
        <v>1621</v>
      </c>
      <c r="O2725" s="140"/>
    </row>
    <row r="2726" spans="1:26" ht="14.25" hidden="1">
      <c r="A2726" s="110" t="s">
        <v>440</v>
      </c>
      <c r="B2726" s="110" t="s">
        <v>454</v>
      </c>
      <c r="C2726" s="147" t="s">
        <v>443</v>
      </c>
      <c r="D2726" s="174" t="s">
        <v>180</v>
      </c>
      <c r="E2726" s="6" t="s">
        <v>516</v>
      </c>
      <c r="F2726" s="36">
        <v>680.4447612008878</v>
      </c>
      <c r="G2726" s="36">
        <v>700.85942934730406</v>
      </c>
      <c r="H2726" s="36">
        <v>744.82975328948885</v>
      </c>
      <c r="I2726" s="36">
        <v>799.45264264957859</v>
      </c>
      <c r="J2726" s="36">
        <v>849.81744900784406</v>
      </c>
      <c r="K2726" s="36">
        <v>883.51395006088796</v>
      </c>
      <c r="L2726" s="36">
        <v>893.30948365985182</v>
      </c>
      <c r="M2726" s="138" t="str">
        <f t="shared" si="42"/>
        <v>Flux bruts export et import-Flux bruts importés-Oignons-kt-S4</v>
      </c>
      <c r="N2726">
        <f>MATCH(M2726,'[1]Données Agriculture'!$M:$M,FALSE)</f>
        <v>1626</v>
      </c>
      <c r="O2726" s="140"/>
      <c r="P2726" s="66"/>
      <c r="Q2726" s="66"/>
      <c r="R2726" s="66"/>
      <c r="S2726" s="66"/>
      <c r="T2726" s="66"/>
      <c r="U2726" s="66"/>
      <c r="V2726" s="66"/>
      <c r="W2726" s="66"/>
      <c r="X2726" s="66"/>
      <c r="Y2726" s="66"/>
      <c r="Z2726" s="66"/>
    </row>
    <row r="2727" spans="1:26" ht="14.25" hidden="1">
      <c r="A2727" s="110" t="s">
        <v>440</v>
      </c>
      <c r="B2727" s="110" t="s">
        <v>454</v>
      </c>
      <c r="C2727" s="147" t="s">
        <v>444</v>
      </c>
      <c r="D2727" s="174" t="s">
        <v>180</v>
      </c>
      <c r="E2727" s="6" t="s">
        <v>516</v>
      </c>
      <c r="F2727" s="36">
        <v>2290.7838897748356</v>
      </c>
      <c r="G2727" s="36">
        <v>2307.4542997678432</v>
      </c>
      <c r="H2727" s="36">
        <v>2319.1175877925557</v>
      </c>
      <c r="I2727" s="36">
        <v>2324.1354556393226</v>
      </c>
      <c r="J2727" s="36">
        <v>2324.0649506819068</v>
      </c>
      <c r="K2727" s="36">
        <v>2320.5828403725818</v>
      </c>
      <c r="L2727" s="36">
        <v>2314.8000000000002</v>
      </c>
      <c r="M2727" s="138" t="str">
        <f t="shared" si="42"/>
        <v>Flux bruts export et import-Flux bruts importés-Oranges, Mandarines-kt-S4</v>
      </c>
      <c r="N2727">
        <f>MATCH(M2727,'[1]Données Agriculture'!$M:$M,FALSE)</f>
        <v>1631</v>
      </c>
      <c r="O2727" s="140"/>
    </row>
    <row r="2728" spans="1:26" ht="14.25" hidden="1">
      <c r="A2728" s="110" t="s">
        <v>440</v>
      </c>
      <c r="B2728" s="110" t="s">
        <v>454</v>
      </c>
      <c r="C2728" s="147" t="s">
        <v>312</v>
      </c>
      <c r="D2728" s="174" t="s">
        <v>180</v>
      </c>
      <c r="E2728" s="6" t="s">
        <v>516</v>
      </c>
      <c r="F2728" s="36">
        <v>217.16433041664004</v>
      </c>
      <c r="G2728" s="36">
        <v>319.04086470987932</v>
      </c>
      <c r="H2728" s="36">
        <v>427.33630531375456</v>
      </c>
      <c r="I2728" s="36">
        <v>521.32452218041908</v>
      </c>
      <c r="J2728" s="36">
        <v>594.4168367553666</v>
      </c>
      <c r="K2728" s="36">
        <v>645.43447289837059</v>
      </c>
      <c r="L2728" s="36">
        <v>672.99819001673768</v>
      </c>
      <c r="M2728" s="138" t="str">
        <f t="shared" si="42"/>
        <v>Flux bruts export et import-Flux bruts importés-Orge-kt-S4</v>
      </c>
      <c r="N2728">
        <f>MATCH(M2728,'[1]Données Agriculture'!$M:$M,FALSE)</f>
        <v>1636</v>
      </c>
      <c r="O2728" s="140"/>
      <c r="P2728" s="109"/>
      <c r="Q2728" s="109"/>
      <c r="R2728" s="109"/>
      <c r="S2728" s="109"/>
      <c r="T2728" s="109"/>
      <c r="U2728" s="109"/>
      <c r="V2728" s="109"/>
      <c r="W2728" s="109"/>
      <c r="X2728" s="109"/>
      <c r="Y2728" s="109"/>
      <c r="Z2728" s="109"/>
    </row>
    <row r="2729" spans="1:26" ht="14.25" hidden="1">
      <c r="A2729" s="110" t="s">
        <v>440</v>
      </c>
      <c r="B2729" s="110" t="s">
        <v>454</v>
      </c>
      <c r="C2729" s="147" t="s">
        <v>315</v>
      </c>
      <c r="D2729" s="174" t="s">
        <v>180</v>
      </c>
      <c r="E2729" s="6" t="s">
        <v>516</v>
      </c>
      <c r="F2729" s="36">
        <v>3061.6418561001669</v>
      </c>
      <c r="G2729" s="36">
        <v>3111.169338995488</v>
      </c>
      <c r="H2729" s="36">
        <v>3216.0643931536852</v>
      </c>
      <c r="I2729" s="36">
        <v>3354.3013407184708</v>
      </c>
      <c r="J2729" s="36">
        <v>3494.1981662159114</v>
      </c>
      <c r="K2729" s="36">
        <v>3598.8101339552841</v>
      </c>
      <c r="L2729" s="36">
        <v>3637.4435711873984</v>
      </c>
      <c r="M2729" s="138" t="str">
        <f t="shared" si="42"/>
        <v>Flux bruts export et import-Flux bruts importés-Plant Oleiferes + (Total)-kt-S4</v>
      </c>
      <c r="N2729">
        <f>MATCH(M2729,'[1]Données Agriculture'!$M:$M,FALSE)</f>
        <v>1641</v>
      </c>
      <c r="O2729" s="140"/>
    </row>
    <row r="2730" spans="1:26" ht="14.25" hidden="1">
      <c r="A2730" s="110" t="s">
        <v>440</v>
      </c>
      <c r="B2730" s="110" t="s">
        <v>454</v>
      </c>
      <c r="C2730" s="147" t="s">
        <v>325</v>
      </c>
      <c r="D2730" s="174" t="s">
        <v>180</v>
      </c>
      <c r="E2730" s="6" t="s">
        <v>516</v>
      </c>
      <c r="F2730" s="36">
        <v>2616.5813045343884</v>
      </c>
      <c r="G2730" s="36">
        <v>2674.8866876831271</v>
      </c>
      <c r="H2730" s="36">
        <v>2797.0394200604305</v>
      </c>
      <c r="I2730" s="36">
        <v>2949.1490504680514</v>
      </c>
      <c r="J2730" s="36">
        <v>3090.4255506911454</v>
      </c>
      <c r="K2730" s="36">
        <v>3185.174271264611</v>
      </c>
      <c r="L2730" s="36">
        <v>3211.6820249156126</v>
      </c>
      <c r="M2730" s="138" t="str">
        <f t="shared" si="42"/>
        <v>Flux bruts export et import-Flux bruts importés-Poisson &amp; Fruits de Mer-kt-S4</v>
      </c>
      <c r="N2730">
        <f>MATCH(M2730,'[1]Données Agriculture'!$M:$M,FALSE)</f>
        <v>1646</v>
      </c>
      <c r="O2730" s="140"/>
      <c r="P2730" s="105"/>
    </row>
    <row r="2731" spans="1:26" ht="14.25" hidden="1">
      <c r="A2731" s="110" t="s">
        <v>440</v>
      </c>
      <c r="B2731" s="110" t="s">
        <v>454</v>
      </c>
      <c r="C2731" s="147" t="s">
        <v>446</v>
      </c>
      <c r="D2731" s="174" t="s">
        <v>180</v>
      </c>
      <c r="E2731" s="6" t="s">
        <v>516</v>
      </c>
      <c r="F2731" s="36">
        <v>962.09941582064607</v>
      </c>
      <c r="G2731" s="36">
        <v>973.42157966932712</v>
      </c>
      <c r="H2731" s="36">
        <v>987.0475062159876</v>
      </c>
      <c r="I2731" s="36">
        <v>1002.5083134774802</v>
      </c>
      <c r="J2731" s="36">
        <v>1019.0587423509673</v>
      </c>
      <c r="K2731" s="36">
        <v>1032.3707472371552</v>
      </c>
      <c r="L2731" s="36">
        <v>1036.4000000000001</v>
      </c>
      <c r="M2731" s="138" t="str">
        <f t="shared" si="42"/>
        <v>Flux bruts export et import-Flux bruts importés-Pommes-kt-S4</v>
      </c>
      <c r="N2731">
        <f>MATCH(M2731,'[1]Données Agriculture'!$M:$M,FALSE)</f>
        <v>1651</v>
      </c>
      <c r="O2731" s="140"/>
    </row>
    <row r="2732" spans="1:26" ht="14.25" hidden="1">
      <c r="A2732" s="110" t="s">
        <v>440</v>
      </c>
      <c r="B2732" s="110" t="s">
        <v>454</v>
      </c>
      <c r="C2732" s="147" t="s">
        <v>28</v>
      </c>
      <c r="D2732" s="174" t="s">
        <v>180</v>
      </c>
      <c r="E2732" s="6" t="s">
        <v>516</v>
      </c>
      <c r="F2732" s="36">
        <v>1981.6170719063646</v>
      </c>
      <c r="G2732" s="36">
        <v>2151.041344631728</v>
      </c>
      <c r="H2732" s="36">
        <v>2484.2459717353577</v>
      </c>
      <c r="I2732" s="36">
        <v>2886.3631525389951</v>
      </c>
      <c r="J2732" s="36">
        <v>3255.7754864995873</v>
      </c>
      <c r="K2732" s="36">
        <v>3508.8994631080864</v>
      </c>
      <c r="L2732" s="36">
        <v>3594.4233267039854</v>
      </c>
      <c r="M2732" s="138" t="str">
        <f t="shared" si="42"/>
        <v>Flux bruts export et import-Flux bruts importés-Pommes de terre-kt-S4</v>
      </c>
      <c r="N2732">
        <f>MATCH(M2732,'[1]Données Agriculture'!$M:$M,FALSE)</f>
        <v>1656</v>
      </c>
      <c r="O2732" s="140"/>
      <c r="P2732" s="66"/>
    </row>
    <row r="2733" spans="1:26" ht="14.25" hidden="1">
      <c r="A2733" s="110" t="s">
        <v>440</v>
      </c>
      <c r="B2733" s="110" t="s">
        <v>454</v>
      </c>
      <c r="C2733" s="147" t="s">
        <v>316</v>
      </c>
      <c r="D2733" s="174" t="s">
        <v>180</v>
      </c>
      <c r="E2733" s="6" t="s">
        <v>516</v>
      </c>
      <c r="F2733" s="36">
        <v>621.14387115997329</v>
      </c>
      <c r="G2733" s="36">
        <v>618.88281843104323</v>
      </c>
      <c r="H2733" s="36">
        <v>605.15107504699563</v>
      </c>
      <c r="I2733" s="36">
        <v>588.858760168868</v>
      </c>
      <c r="J2733" s="36">
        <v>577.69645776585833</v>
      </c>
      <c r="K2733" s="36">
        <v>573.28199433365216</v>
      </c>
      <c r="L2733" s="36">
        <v>572.9</v>
      </c>
      <c r="M2733" s="138" t="str">
        <f t="shared" si="42"/>
        <v>Flux bruts export et import-Flux bruts importés-Soja-kt-S4</v>
      </c>
      <c r="N2733">
        <f>MATCH(M2733,'[1]Données Agriculture'!$M:$M,FALSE)</f>
        <v>1661</v>
      </c>
      <c r="O2733" s="140"/>
    </row>
    <row r="2734" spans="1:26" ht="14.25" hidden="1">
      <c r="A2734" s="110" t="s">
        <v>440</v>
      </c>
      <c r="B2734" s="110" t="s">
        <v>454</v>
      </c>
      <c r="C2734" s="147" t="s">
        <v>448</v>
      </c>
      <c r="D2734" s="174" t="s">
        <v>180</v>
      </c>
      <c r="E2734" s="6" t="s">
        <v>516</v>
      </c>
      <c r="F2734" s="36">
        <v>1131.4481381937717</v>
      </c>
      <c r="G2734" s="36">
        <v>1137.562374302983</v>
      </c>
      <c r="H2734" s="36">
        <v>1144.0609853987251</v>
      </c>
      <c r="I2734" s="36">
        <v>1151.1292252958717</v>
      </c>
      <c r="J2734" s="36">
        <v>1159.0445422264979</v>
      </c>
      <c r="K2734" s="36">
        <v>1165.8221995457941</v>
      </c>
      <c r="L2734" s="36">
        <v>1168.1040305966164</v>
      </c>
      <c r="M2734" s="138" t="str">
        <f t="shared" si="42"/>
        <v>Flux bruts export et import-Flux bruts importés-Stimulants + (Total)-kt-S4</v>
      </c>
      <c r="N2734">
        <f>MATCH(M2734,'[1]Données Agriculture'!$M:$M,FALSE)</f>
        <v>1666</v>
      </c>
      <c r="O2734" s="140"/>
    </row>
    <row r="2735" spans="1:26" ht="14.25" hidden="1">
      <c r="A2735" s="110" t="s">
        <v>440</v>
      </c>
      <c r="B2735" s="110" t="s">
        <v>454</v>
      </c>
      <c r="C2735" s="147" t="s">
        <v>332</v>
      </c>
      <c r="D2735" s="174" t="s">
        <v>180</v>
      </c>
      <c r="E2735" s="6" t="s">
        <v>516</v>
      </c>
      <c r="F2735" s="36">
        <v>904.77069306761803</v>
      </c>
      <c r="G2735" s="36">
        <v>1031.2461543642466</v>
      </c>
      <c r="H2735" s="36">
        <v>1328.516659630684</v>
      </c>
      <c r="I2735" s="36">
        <v>1707.1483375846201</v>
      </c>
      <c r="J2735" s="36">
        <v>2063.4407038508198</v>
      </c>
      <c r="K2735" s="36">
        <v>2310.2354861214094</v>
      </c>
      <c r="L2735" s="36">
        <v>2394.0166362607911</v>
      </c>
      <c r="M2735" s="138" t="str">
        <f t="shared" si="42"/>
        <v>Flux bruts export et import-Flux bruts importés-Sucre-kt-S4</v>
      </c>
      <c r="N2735">
        <f>MATCH(M2735,'[1]Données Agriculture'!$M:$M,FALSE)</f>
        <v>1671</v>
      </c>
      <c r="O2735" s="140"/>
      <c r="P2735" s="105"/>
      <c r="Q2735" s="105"/>
      <c r="R2735" s="105"/>
      <c r="S2735" s="105"/>
      <c r="T2735" s="105"/>
      <c r="U2735" s="105"/>
      <c r="V2735" s="105"/>
      <c r="W2735" s="105"/>
      <c r="X2735" s="105"/>
      <c r="Y2735" s="105"/>
      <c r="Z2735" s="105"/>
    </row>
    <row r="2736" spans="1:26" ht="14.25" hidden="1">
      <c r="A2736" s="110" t="s">
        <v>440</v>
      </c>
      <c r="B2736" s="110" t="s">
        <v>454</v>
      </c>
      <c r="C2736" s="147" t="s">
        <v>442</v>
      </c>
      <c r="D2736" s="174" t="s">
        <v>180</v>
      </c>
      <c r="E2736" s="6" t="s">
        <v>516</v>
      </c>
      <c r="F2736" s="36">
        <v>1904.1600448215331</v>
      </c>
      <c r="G2736" s="36">
        <v>1899.2706756431519</v>
      </c>
      <c r="H2736" s="36">
        <v>1855.8787264616778</v>
      </c>
      <c r="I2736" s="36">
        <v>1790.89987505915</v>
      </c>
      <c r="J2736" s="36">
        <v>1727.4307478688938</v>
      </c>
      <c r="K2736" s="36">
        <v>1682.7183727657671</v>
      </c>
      <c r="L2736" s="36">
        <v>1664.7</v>
      </c>
      <c r="M2736" s="138" t="str">
        <f t="shared" si="42"/>
        <v>Flux bruts export et import-Flux bruts importés-Tomates-kt-S4</v>
      </c>
      <c r="N2736">
        <f>MATCH(M2736,'[1]Données Agriculture'!$M:$M,FALSE)</f>
        <v>1676</v>
      </c>
      <c r="O2736" s="140"/>
    </row>
    <row r="2737" spans="1:26" ht="14.25" hidden="1">
      <c r="A2737" s="110" t="s">
        <v>440</v>
      </c>
      <c r="B2737" s="110" t="s">
        <v>454</v>
      </c>
      <c r="C2737" s="147" t="s">
        <v>320</v>
      </c>
      <c r="D2737" s="174" t="s">
        <v>180</v>
      </c>
      <c r="E2737" s="6" t="s">
        <v>516</v>
      </c>
      <c r="F2737" s="36">
        <v>3891.6512167013607</v>
      </c>
      <c r="G2737" s="36">
        <v>4170.2776188481348</v>
      </c>
      <c r="H2737" s="36">
        <v>4461.1569178046711</v>
      </c>
      <c r="I2737" s="36">
        <v>4682.4546789510377</v>
      </c>
      <c r="J2737" s="36">
        <v>4819.0666210068575</v>
      </c>
      <c r="K2737" s="36">
        <v>4893.5923234729253</v>
      </c>
      <c r="L2737" s="36">
        <v>4933.4888931297264</v>
      </c>
      <c r="M2737" s="138" t="str">
        <f t="shared" si="42"/>
        <v>Flux bruts export et import-Flux bruts importés-Tourteaux et son-kt-S4</v>
      </c>
      <c r="N2737">
        <f>MATCH(M2737,'[1]Données Agriculture'!$M:$M,FALSE)</f>
        <v>1681</v>
      </c>
      <c r="O2737" s="140"/>
      <c r="P2737" s="66"/>
      <c r="Q2737" s="66"/>
      <c r="R2737" s="66"/>
      <c r="S2737" s="66"/>
      <c r="T2737" s="66"/>
      <c r="U2737" s="66"/>
      <c r="V2737" s="66"/>
      <c r="W2737" s="66"/>
      <c r="X2737" s="66"/>
      <c r="Y2737" s="66"/>
      <c r="Z2737" s="66"/>
    </row>
    <row r="2738" spans="1:26" ht="14.25" hidden="1">
      <c r="A2738" s="110" t="s">
        <v>440</v>
      </c>
      <c r="B2738" s="110" t="s">
        <v>454</v>
      </c>
      <c r="C2738" s="147" t="s">
        <v>322</v>
      </c>
      <c r="D2738" s="174" t="s">
        <v>180</v>
      </c>
      <c r="E2738" s="6" t="s">
        <v>516</v>
      </c>
      <c r="F2738" s="36">
        <v>1422.7193400301542</v>
      </c>
      <c r="G2738" s="36">
        <v>1396.3065454580865</v>
      </c>
      <c r="H2738" s="36">
        <v>1509.0019542440084</v>
      </c>
      <c r="I2738" s="36">
        <v>1705.128560345725</v>
      </c>
      <c r="J2738" s="36">
        <v>1905.1745719188621</v>
      </c>
      <c r="K2738" s="36">
        <v>2021.4972306024554</v>
      </c>
      <c r="L2738" s="36">
        <v>1982.0813110247734</v>
      </c>
      <c r="M2738" s="138" t="str">
        <f t="shared" si="42"/>
        <v>Flux bruts export et import-Flux bruts importés-Viande-kt-S4</v>
      </c>
      <c r="N2738">
        <f>MATCH(M2738,'[1]Données Agriculture'!$M:$M,FALSE)</f>
        <v>1686</v>
      </c>
      <c r="O2738" s="140"/>
    </row>
    <row r="2739" spans="1:26" ht="14.25" hidden="1">
      <c r="A2739" s="110" t="s">
        <v>440</v>
      </c>
      <c r="B2739" s="110" t="s">
        <v>454</v>
      </c>
      <c r="C2739" s="147" t="s">
        <v>44</v>
      </c>
      <c r="D2739" s="174" t="s">
        <v>180</v>
      </c>
      <c r="E2739" s="6" t="s">
        <v>516</v>
      </c>
      <c r="F2739" s="36">
        <v>59.86090544998293</v>
      </c>
      <c r="G2739" s="36">
        <v>64.641260014481787</v>
      </c>
      <c r="H2739" s="36">
        <v>75.153630722543198</v>
      </c>
      <c r="I2739" s="36">
        <v>88.752126266702604</v>
      </c>
      <c r="J2739" s="36">
        <v>102.08204845419247</v>
      </c>
      <c r="K2739" s="36">
        <v>111.69481097923659</v>
      </c>
      <c r="L2739" s="36">
        <v>114.95999999999998</v>
      </c>
      <c r="M2739" s="138" t="str">
        <f t="shared" si="42"/>
        <v>Flux bruts export et import-Flux bruts importés-Viande d'Ovins/Caprins-kt-S4</v>
      </c>
      <c r="N2739">
        <f>MATCH(M2739,'[1]Données Agriculture'!$M:$M,FALSE)</f>
        <v>1706</v>
      </c>
      <c r="O2739" s="140"/>
      <c r="P2739" s="66"/>
    </row>
    <row r="2740" spans="1:26" ht="14.25" hidden="1">
      <c r="A2740" s="110" t="s">
        <v>440</v>
      </c>
      <c r="B2740" s="110" t="s">
        <v>454</v>
      </c>
      <c r="C2740" s="147" t="s">
        <v>42</v>
      </c>
      <c r="D2740" s="174" t="s">
        <v>180</v>
      </c>
      <c r="E2740" s="6" t="s">
        <v>516</v>
      </c>
      <c r="F2740" s="36">
        <v>323.57542919196561</v>
      </c>
      <c r="G2740" s="36">
        <v>315.05886216965098</v>
      </c>
      <c r="H2740" s="36">
        <v>350.7560266044772</v>
      </c>
      <c r="I2740" s="36">
        <v>412.32194196777886</v>
      </c>
      <c r="J2740" s="36">
        <v>474.12062357379426</v>
      </c>
      <c r="K2740" s="36">
        <v>508.46422875017129</v>
      </c>
      <c r="L2740" s="36">
        <v>493.29231606820139</v>
      </c>
      <c r="M2740" s="138" t="str">
        <f t="shared" si="42"/>
        <v>Flux bruts export et import-Flux bruts importés-Viande de Bovins-kt-S4</v>
      </c>
      <c r="N2740">
        <f>MATCH(M2740,'[1]Données Agriculture'!$M:$M,FALSE)</f>
        <v>1691</v>
      </c>
      <c r="O2740" s="140"/>
    </row>
    <row r="2741" spans="1:26" ht="14.25" hidden="1">
      <c r="A2741" s="110" t="s">
        <v>440</v>
      </c>
      <c r="B2741" s="110" t="s">
        <v>454</v>
      </c>
      <c r="C2741" s="147" t="s">
        <v>46</v>
      </c>
      <c r="D2741" s="174" t="s">
        <v>180</v>
      </c>
      <c r="E2741" s="6" t="s">
        <v>516</v>
      </c>
      <c r="F2741" s="36">
        <v>499.28886011313227</v>
      </c>
      <c r="G2741" s="36">
        <v>472.61998979074656</v>
      </c>
      <c r="H2741" s="36">
        <v>499.049977485044</v>
      </c>
      <c r="I2741" s="36">
        <v>563.07349972759289</v>
      </c>
      <c r="J2741" s="36">
        <v>637.34802594623943</v>
      </c>
      <c r="K2741" s="36">
        <v>686.06715081061748</v>
      </c>
      <c r="L2741" s="36">
        <v>674.88</v>
      </c>
      <c r="M2741" s="138" t="str">
        <f t="shared" si="42"/>
        <v>Flux bruts export et import-Flux bruts importés-Viande de Suides-kt-S4</v>
      </c>
      <c r="N2741">
        <f>MATCH(M2741,'[1]Données Agriculture'!$M:$M,FALSE)</f>
        <v>1696</v>
      </c>
      <c r="O2741" s="140"/>
    </row>
    <row r="2742" spans="1:26" ht="14.25" hidden="1">
      <c r="A2742" s="110" t="s">
        <v>440</v>
      </c>
      <c r="B2742" s="110" t="s">
        <v>454</v>
      </c>
      <c r="C2742" s="147" t="s">
        <v>48</v>
      </c>
      <c r="D2742" s="174" t="s">
        <v>180</v>
      </c>
      <c r="E2742" s="6" t="s">
        <v>516</v>
      </c>
      <c r="F2742" s="36">
        <v>444.82532988580346</v>
      </c>
      <c r="G2742" s="36">
        <v>450.56405845358552</v>
      </c>
      <c r="H2742" s="36">
        <v>496.38713369048907</v>
      </c>
      <c r="I2742" s="36">
        <v>562.28263876753886</v>
      </c>
      <c r="J2742" s="36">
        <v>623.45396193225031</v>
      </c>
      <c r="K2742" s="36">
        <v>656.2837156173839</v>
      </c>
      <c r="L2742" s="36">
        <v>644.46899495657203</v>
      </c>
      <c r="M2742" s="138" t="str">
        <f t="shared" si="42"/>
        <v>Flux bruts export et import-Flux bruts importés-Viande de Volailles-kt-S4</v>
      </c>
      <c r="N2742">
        <f>MATCH(M2742,'[1]Données Agriculture'!$M:$M,FALSE)</f>
        <v>1701</v>
      </c>
      <c r="O2742" s="140"/>
    </row>
    <row r="2743" spans="1:26" ht="14.25" hidden="1">
      <c r="A2743" s="110" t="s">
        <v>440</v>
      </c>
      <c r="B2743" s="110" t="s">
        <v>454</v>
      </c>
      <c r="C2743" s="147" t="s">
        <v>451</v>
      </c>
      <c r="D2743" s="174" t="s">
        <v>180</v>
      </c>
      <c r="E2743" s="6" t="s">
        <v>516</v>
      </c>
      <c r="F2743" s="36">
        <v>525.61569492433273</v>
      </c>
      <c r="G2743" s="36">
        <v>604.12231909432467</v>
      </c>
      <c r="H2743" s="36">
        <v>774.87257669879455</v>
      </c>
      <c r="I2743" s="36">
        <v>987.20545940765669</v>
      </c>
      <c r="J2743" s="36">
        <v>1184.1769745716188</v>
      </c>
      <c r="K2743" s="36">
        <v>1318.2023052357499</v>
      </c>
      <c r="L2743" s="36">
        <v>1360.2570034199239</v>
      </c>
      <c r="M2743" s="138" t="str">
        <f t="shared" si="42"/>
        <v>Flux bruts export et import-Flux bruts importés-Vin-kt-S4</v>
      </c>
      <c r="N2743">
        <f>MATCH(M2743,'[1]Données Agriculture'!$M:$M,FALSE)</f>
        <v>1711</v>
      </c>
      <c r="O2743" s="140"/>
    </row>
    <row r="2744" spans="1:26" ht="14.25" hidden="1">
      <c r="A2744" s="110" t="s">
        <v>190</v>
      </c>
      <c r="B2744" s="110" t="s">
        <v>204</v>
      </c>
      <c r="C2744" s="151" t="s">
        <v>204</v>
      </c>
      <c r="D2744" s="175" t="s">
        <v>631</v>
      </c>
      <c r="E2744" s="6" t="s">
        <v>516</v>
      </c>
      <c r="F2744" s="8">
        <v>94.268326977601447</v>
      </c>
      <c r="G2744" s="8">
        <v>91.739433580814705</v>
      </c>
      <c r="H2744" s="8">
        <v>84.830368333867881</v>
      </c>
      <c r="I2744" s="8">
        <v>75.392409690134315</v>
      </c>
      <c r="J2744" s="8">
        <v>65.954451046400735</v>
      </c>
      <c r="K2744" s="8">
        <v>59.045385799453904</v>
      </c>
      <c r="L2744" s="8">
        <v>56.516492402667161</v>
      </c>
      <c r="M2744" s="138" t="str">
        <f t="shared" si="42"/>
        <v>Flux GES-Bilan brute des émissions -Bilan brute des émissions -MtCO2eq-S4</v>
      </c>
      <c r="N2744">
        <f>MATCH(M2744,'[1]Données Agriculture'!$M:$M,FALSE)</f>
        <v>1716</v>
      </c>
      <c r="O2744" s="140"/>
      <c r="P2744" s="107"/>
      <c r="Q2744" s="107"/>
      <c r="R2744" s="107"/>
      <c r="S2744" s="107"/>
      <c r="T2744" s="107"/>
      <c r="U2744" s="107"/>
      <c r="V2744" s="107"/>
      <c r="W2744" s="107"/>
      <c r="X2744" s="107"/>
      <c r="Y2744" s="107"/>
      <c r="Z2744" s="107"/>
    </row>
    <row r="2745" spans="1:26" ht="14.25" hidden="1">
      <c r="A2745" s="110" t="s">
        <v>190</v>
      </c>
      <c r="B2745" s="110" t="s">
        <v>204</v>
      </c>
      <c r="C2745" s="151" t="s">
        <v>205</v>
      </c>
      <c r="D2745" s="175" t="s">
        <v>206</v>
      </c>
      <c r="E2745" s="6" t="s">
        <v>516</v>
      </c>
      <c r="F2745" s="73">
        <v>3.2902642413397813E-3</v>
      </c>
      <c r="G2745" s="73">
        <v>3.2106519780019517E-3</v>
      </c>
      <c r="H2745" s="73">
        <v>2.9909369937880822E-3</v>
      </c>
      <c r="I2745" s="73">
        <v>2.6854638968915844E-3</v>
      </c>
      <c r="J2745" s="73">
        <v>2.3736537055210941E-3</v>
      </c>
      <c r="K2745" s="73">
        <v>2.1412605237835073E-3</v>
      </c>
      <c r="L2745" s="73">
        <v>2.0553071565506459E-3</v>
      </c>
      <c r="M2745" s="138" t="str">
        <f t="shared" si="42"/>
        <v>Flux GES-Bilan brute des émissions -GES / ha SAU-t éq. CO2 / ha-S4</v>
      </c>
      <c r="N2745">
        <f>MATCH(M2745,'[1]Données Agriculture'!$M:$M,FALSE)</f>
        <v>1721</v>
      </c>
      <c r="O2745" s="140"/>
    </row>
    <row r="2746" spans="1:26" ht="14.25" hidden="1">
      <c r="A2746" s="110" t="s">
        <v>190</v>
      </c>
      <c r="B2746" s="110" t="s">
        <v>204</v>
      </c>
      <c r="C2746" s="153" t="s">
        <v>207</v>
      </c>
      <c r="D2746" s="177" t="s">
        <v>631</v>
      </c>
      <c r="E2746" s="6" t="s">
        <v>516</v>
      </c>
      <c r="F2746" s="9">
        <v>75.765351548991546</v>
      </c>
      <c r="G2746" s="9">
        <v>74.139296154513062</v>
      </c>
      <c r="H2746" s="9">
        <v>69.696830200876391</v>
      </c>
      <c r="I2746" s="9">
        <v>63.628308852761251</v>
      </c>
      <c r="J2746" s="9">
        <v>57.559787504646103</v>
      </c>
      <c r="K2746" s="9">
        <v>53.117321551009432</v>
      </c>
      <c r="L2746" s="9">
        <v>51.491266156530955</v>
      </c>
      <c r="M2746" s="138" t="str">
        <f t="shared" si="42"/>
        <v>Flux GES-Bilan brute des émissions -GES format CCNUCC / CITEPA-MtCO2eq-S4</v>
      </c>
      <c r="N2746">
        <f>MATCH(M2746,'[1]Données Agriculture'!$M:$M,FALSE)</f>
        <v>1726</v>
      </c>
      <c r="O2746" s="140"/>
      <c r="P2746" s="66"/>
    </row>
    <row r="2747" spans="1:26" ht="14.25" hidden="1">
      <c r="A2747" s="110" t="s">
        <v>190</v>
      </c>
      <c r="B2747" s="110" t="s">
        <v>204</v>
      </c>
      <c r="C2747" s="153" t="s">
        <v>208</v>
      </c>
      <c r="D2747" s="177" t="s">
        <v>632</v>
      </c>
      <c r="E2747" s="6" t="s">
        <v>516</v>
      </c>
      <c r="F2747" s="9">
        <v>3.401378489253291</v>
      </c>
      <c r="G2747" s="9">
        <v>3.3780936063244469</v>
      </c>
      <c r="H2747" s="9">
        <v>3.3119651205991492</v>
      </c>
      <c r="I2747" s="9">
        <v>3.2151970253354127</v>
      </c>
      <c r="J2747" s="9">
        <v>3.1101278332069895</v>
      </c>
      <c r="K2747" s="9">
        <v>3.0273124769767494</v>
      </c>
      <c r="L2747" s="9">
        <v>2.9956415319972809</v>
      </c>
      <c r="M2747" s="138" t="str">
        <f t="shared" si="42"/>
        <v>Flux GES-Bilan brute des émissions -Indicateur repère CH4 (FR : 2,8 ktCO2eq/UBG)-CH4 en MtCO2eq / milliers UGB-S4</v>
      </c>
      <c r="N2747">
        <f>MATCH(M2747,'[1]Données Agriculture'!$M:$M,FALSE)</f>
        <v>1731</v>
      </c>
      <c r="O2747" s="140"/>
    </row>
    <row r="2748" spans="1:26" ht="14.25" hidden="1">
      <c r="A2748" s="110" t="s">
        <v>190</v>
      </c>
      <c r="B2748" s="110" t="s">
        <v>204</v>
      </c>
      <c r="C2748" s="153" t="s">
        <v>209</v>
      </c>
      <c r="D2748" s="177" t="s">
        <v>633</v>
      </c>
      <c r="E2748" s="6" t="s">
        <v>516</v>
      </c>
      <c r="F2748" s="9">
        <v>1.6668446165173487</v>
      </c>
      <c r="G2748" s="9">
        <v>1.6340597286829643</v>
      </c>
      <c r="H2748" s="9">
        <v>1.5441107387853159</v>
      </c>
      <c r="I2748" s="9">
        <v>1.4203337634614517</v>
      </c>
      <c r="J2748" s="9">
        <v>1.2955003360921309</v>
      </c>
      <c r="K2748" s="9">
        <v>1.2034383276351861</v>
      </c>
      <c r="L2748" s="9">
        <v>1.1695968732828279</v>
      </c>
      <c r="M2748" s="138" t="str">
        <f t="shared" si="42"/>
        <v>Flux GES-Bilan brute des émissions -Indicateur repère N2O (FR : 2,2 ktCO2eq/kha terres arables)-N2O en MtCO2eq / kha de terres arables-S4</v>
      </c>
      <c r="N2748">
        <f>MATCH(M2748,'[1]Données Agriculture'!$M:$M,FALSE)</f>
        <v>1736</v>
      </c>
      <c r="O2748" s="140"/>
      <c r="P2748" s="109"/>
    </row>
    <row r="2749" spans="1:26" ht="14.25" hidden="1">
      <c r="A2749" s="110" t="s">
        <v>190</v>
      </c>
      <c r="B2749" s="110" t="s">
        <v>214</v>
      </c>
      <c r="C2749" s="151" t="s">
        <v>213</v>
      </c>
      <c r="D2749" s="175" t="s">
        <v>631</v>
      </c>
      <c r="E2749" s="6" t="s">
        <v>516</v>
      </c>
      <c r="F2749" s="8">
        <v>4.942111482289854</v>
      </c>
      <c r="G2749" s="8">
        <v>4.6977247534258897</v>
      </c>
      <c r="H2749" s="8">
        <v>4.0300477934739822</v>
      </c>
      <c r="I2749" s="8">
        <v>3.1179841046581105</v>
      </c>
      <c r="J2749" s="8">
        <v>2.2059204158422387</v>
      </c>
      <c r="K2749" s="8">
        <v>1.5382434558903302</v>
      </c>
      <c r="L2749" s="8">
        <v>1.2938567270263666</v>
      </c>
      <c r="M2749" s="138" t="str">
        <f t="shared" si="42"/>
        <v>Flux GES-Détail par GES_CH4-effluents d'élevage -MtCO2eq-S4</v>
      </c>
      <c r="N2749">
        <f>MATCH(M2749,'[1]Données Agriculture'!$M:$M,FALSE)</f>
        <v>1741</v>
      </c>
      <c r="O2749" s="140"/>
    </row>
    <row r="2750" spans="1:26" ht="14.25" hidden="1">
      <c r="A2750" s="110" t="s">
        <v>190</v>
      </c>
      <c r="B2750" s="110" t="s">
        <v>214</v>
      </c>
      <c r="C2750" s="151" t="s">
        <v>620</v>
      </c>
      <c r="D2750" s="175" t="s">
        <v>631</v>
      </c>
      <c r="E2750" s="6" t="s">
        <v>516</v>
      </c>
      <c r="F2750" s="8">
        <v>44.738885829897427</v>
      </c>
      <c r="G2750" s="8">
        <v>43.980178377795248</v>
      </c>
      <c r="H2750" s="8">
        <v>41.907351070570947</v>
      </c>
      <c r="I2750" s="8">
        <v>39.075816311244473</v>
      </c>
      <c r="J2750" s="8">
        <v>36.244281551918</v>
      </c>
      <c r="K2750" s="8">
        <v>34.171454244693706</v>
      </c>
      <c r="L2750" s="8">
        <v>33.412746792591527</v>
      </c>
      <c r="M2750" s="138" t="str">
        <f t="shared" si="42"/>
        <v>Flux GES-Détail par GES_CH4-émissions CH4 total-MtCO2eq-S4</v>
      </c>
      <c r="N2750">
        <f>MATCH(M2750,'[1]Données Agriculture'!$M:$M,FALSE)</f>
        <v>1746</v>
      </c>
      <c r="O2750" s="140"/>
    </row>
    <row r="2751" spans="1:26" ht="14.25" hidden="1">
      <c r="A2751" s="110" t="s">
        <v>190</v>
      </c>
      <c r="B2751" s="110" t="s">
        <v>214</v>
      </c>
      <c r="C2751" s="151" t="s">
        <v>196</v>
      </c>
      <c r="D2751" s="175" t="s">
        <v>631</v>
      </c>
      <c r="E2751" s="6" t="s">
        <v>516</v>
      </c>
      <c r="F2751" s="8">
        <v>39.796774347607574</v>
      </c>
      <c r="G2751" s="8">
        <v>39.282453624369353</v>
      </c>
      <c r="H2751" s="8">
        <v>37.877303277096964</v>
      </c>
      <c r="I2751" s="8">
        <v>35.957832206586367</v>
      </c>
      <c r="J2751" s="8">
        <v>34.038361136075764</v>
      </c>
      <c r="K2751" s="8">
        <v>32.633210788803382</v>
      </c>
      <c r="L2751" s="8">
        <v>32.118890065565161</v>
      </c>
      <c r="M2751" s="138" t="str">
        <f t="shared" si="42"/>
        <v>Flux GES-Détail par GES_CH4-fermentation entérique -MtCO2eq-S4</v>
      </c>
      <c r="N2751">
        <f>MATCH(M2751,'[1]Données Agriculture'!$M:$M,FALSE)</f>
        <v>1751</v>
      </c>
      <c r="O2751" s="140"/>
      <c r="P2751" s="66"/>
      <c r="Q2751" s="66"/>
      <c r="R2751" s="66"/>
      <c r="S2751" s="66"/>
      <c r="T2751" s="66"/>
      <c r="U2751" s="66"/>
      <c r="V2751" s="66"/>
      <c r="W2751" s="66"/>
      <c r="X2751" s="66"/>
      <c r="Y2751" s="66"/>
      <c r="Z2751" s="66"/>
    </row>
    <row r="2752" spans="1:26" ht="14.25" hidden="1">
      <c r="A2752" s="110" t="s">
        <v>190</v>
      </c>
      <c r="B2752" s="110" t="s">
        <v>215</v>
      </c>
      <c r="C2752" s="151" t="s">
        <v>218</v>
      </c>
      <c r="D2752" s="175" t="s">
        <v>631</v>
      </c>
      <c r="E2752" s="6" t="s">
        <v>516</v>
      </c>
      <c r="F2752" s="8">
        <v>5.7069390143832432</v>
      </c>
      <c r="G2752" s="8">
        <v>5.488557295849696</v>
      </c>
      <c r="H2752" s="8">
        <v>4.8919273453718368</v>
      </c>
      <c r="I2752" s="8">
        <v>4.0769156763604304</v>
      </c>
      <c r="J2752" s="8">
        <v>3.2619040073490231</v>
      </c>
      <c r="K2752" s="8">
        <v>2.6652740568711639</v>
      </c>
      <c r="L2752" s="8">
        <v>2.4468923383376158</v>
      </c>
      <c r="M2752" s="138" t="str">
        <f t="shared" si="42"/>
        <v>Flux GES-Détail par GES_CO2-autres postes (autres engrais, aliments du bétail, …)-MtCO2eq-S4</v>
      </c>
      <c r="N2752">
        <f>MATCH(M2752,'[1]Données Agriculture'!$M:$M,FALSE)</f>
        <v>1756</v>
      </c>
      <c r="O2752" s="140"/>
    </row>
    <row r="2753" spans="1:26" ht="14.25" hidden="1">
      <c r="A2753" s="110" t="s">
        <v>190</v>
      </c>
      <c r="B2753" s="110" t="s">
        <v>215</v>
      </c>
      <c r="C2753" s="151" t="s">
        <v>216</v>
      </c>
      <c r="D2753" s="175" t="s">
        <v>631</v>
      </c>
      <c r="E2753" s="6" t="s">
        <v>516</v>
      </c>
      <c r="F2753" s="8">
        <v>10.282503945893218</v>
      </c>
      <c r="G2753" s="8">
        <v>9.594671803254446</v>
      </c>
      <c r="H2753" s="8">
        <v>7.7154794424863535</v>
      </c>
      <c r="I2753" s="8">
        <v>5.148454939079488</v>
      </c>
      <c r="J2753" s="8">
        <v>2.5814304356726216</v>
      </c>
      <c r="K2753" s="8">
        <v>0.70223807490452606</v>
      </c>
      <c r="L2753" s="8">
        <v>1.4405932265754018E-2</v>
      </c>
      <c r="M2753" s="138" t="str">
        <f t="shared" si="42"/>
        <v>Flux GES-Détail par GES_CO2-consommation d'énergie  -MtCO2eq-S4</v>
      </c>
      <c r="N2753">
        <f>MATCH(M2753,'[1]Données Agriculture'!$M:$M,FALSE)</f>
        <v>1761</v>
      </c>
      <c r="O2753" s="140"/>
      <c r="P2753" s="109"/>
      <c r="Q2753" s="109"/>
      <c r="R2753" s="109"/>
      <c r="S2753" s="109"/>
      <c r="T2753" s="109"/>
      <c r="U2753" s="109"/>
      <c r="V2753" s="109"/>
      <c r="W2753" s="109"/>
      <c r="X2753" s="109"/>
      <c r="Y2753" s="109"/>
      <c r="Z2753" s="109"/>
    </row>
    <row r="2754" spans="1:26" ht="14.25" hidden="1">
      <c r="A2754" s="110" t="s">
        <v>190</v>
      </c>
      <c r="B2754" s="110" t="s">
        <v>215</v>
      </c>
      <c r="C2754" s="151" t="s">
        <v>621</v>
      </c>
      <c r="D2754" s="175" t="s">
        <v>631</v>
      </c>
      <c r="E2754" s="6" t="s">
        <v>516</v>
      </c>
      <c r="F2754" s="8">
        <v>20.901296182884977</v>
      </c>
      <c r="G2754" s="8">
        <v>19.725878878433267</v>
      </c>
      <c r="H2754" s="8">
        <v>16.514579082575548</v>
      </c>
      <c r="I2754" s="8">
        <v>12.127861982266115</v>
      </c>
      <c r="J2754" s="8">
        <v>7.7411448819566813</v>
      </c>
      <c r="K2754" s="8">
        <v>4.5298450860989528</v>
      </c>
      <c r="L2754" s="8">
        <v>3.3544277816472459</v>
      </c>
      <c r="M2754" s="138" t="str">
        <f t="shared" ref="M2754:M2817" si="43">A2754&amp;"-"&amp;B2754&amp;"-"&amp;C2754&amp;"-"&amp;D2754&amp;"-"&amp;E2754</f>
        <v>Flux GES-Détail par GES_CO2-émissions CO2 total-MtCO2eq-S4</v>
      </c>
      <c r="N2754">
        <f>MATCH(M2754,'[1]Données Agriculture'!$M:$M,FALSE)</f>
        <v>1766</v>
      </c>
      <c r="O2754" s="140"/>
    </row>
    <row r="2755" spans="1:26" ht="14.25" hidden="1">
      <c r="A2755" s="110" t="s">
        <v>190</v>
      </c>
      <c r="B2755" s="110" t="s">
        <v>215</v>
      </c>
      <c r="C2755" s="151" t="s">
        <v>217</v>
      </c>
      <c r="D2755" s="175" t="s">
        <v>631</v>
      </c>
      <c r="E2755" s="6" t="s">
        <v>516</v>
      </c>
      <c r="F2755" s="8">
        <v>4.9118532226085154</v>
      </c>
      <c r="G2755" s="8">
        <v>4.6426497793291279</v>
      </c>
      <c r="H2755" s="8">
        <v>3.9071722947173559</v>
      </c>
      <c r="I2755" s="8">
        <v>2.9024913668261965</v>
      </c>
      <c r="J2755" s="8">
        <v>1.8978104389350365</v>
      </c>
      <c r="K2755" s="8">
        <v>1.1623329543232634</v>
      </c>
      <c r="L2755" s="8">
        <v>0.89312951104387639</v>
      </c>
      <c r="M2755" s="138" t="str">
        <f t="shared" si="43"/>
        <v>Flux GES-Détail par GES_CO2-fabrication d'engrais azoté -MtCO2eq-S4</v>
      </c>
      <c r="N2755">
        <f>MATCH(M2755,'[1]Données Agriculture'!$M:$M,FALSE)</f>
        <v>1771</v>
      </c>
      <c r="O2755" s="140"/>
      <c r="P2755" s="105"/>
    </row>
    <row r="2756" spans="1:26" ht="14.25" hidden="1">
      <c r="A2756" s="110" t="s">
        <v>190</v>
      </c>
      <c r="B2756" s="110" t="s">
        <v>211</v>
      </c>
      <c r="C2756" s="151" t="s">
        <v>213</v>
      </c>
      <c r="D2756" s="175" t="s">
        <v>631</v>
      </c>
      <c r="E2756" s="6" t="s">
        <v>516</v>
      </c>
      <c r="F2756" s="8">
        <v>2.142612314451986</v>
      </c>
      <c r="G2756" s="8">
        <v>2.1134585160725541</v>
      </c>
      <c r="H2756" s="8">
        <v>2.0338088576663278</v>
      </c>
      <c r="I2756" s="8">
        <v>1.9250054008806692</v>
      </c>
      <c r="J2756" s="8">
        <v>1.8162019440950108</v>
      </c>
      <c r="K2756" s="8">
        <v>1.7365522856887841</v>
      </c>
      <c r="L2756" s="8">
        <v>1.7073984873093524</v>
      </c>
      <c r="M2756" s="138" t="str">
        <f t="shared" si="43"/>
        <v>Flux GES-Détail par GES_N2O-effluents d'élevage -MtCO2eq-S4</v>
      </c>
      <c r="N2756">
        <f>MATCH(M2756,'[1]Données Agriculture'!$M:$M,FALSE)</f>
        <v>1776</v>
      </c>
      <c r="O2756" s="140"/>
    </row>
    <row r="2757" spans="1:26" ht="14.25" hidden="1">
      <c r="A2757" s="110" t="s">
        <v>190</v>
      </c>
      <c r="B2757" s="110" t="s">
        <v>211</v>
      </c>
      <c r="C2757" s="151" t="s">
        <v>193</v>
      </c>
      <c r="D2757" s="175" t="s">
        <v>631</v>
      </c>
      <c r="E2757" s="6" t="s">
        <v>516</v>
      </c>
      <c r="F2757" s="8">
        <v>16.356632853391126</v>
      </c>
      <c r="G2757" s="8">
        <v>16.112198499118129</v>
      </c>
      <c r="H2757" s="8">
        <v>15.444391424129021</v>
      </c>
      <c r="I2757" s="8">
        <v>14.532149994866918</v>
      </c>
      <c r="J2757" s="8">
        <v>13.619908565604812</v>
      </c>
      <c r="K2757" s="8">
        <v>12.9521014906157</v>
      </c>
      <c r="L2757" s="8">
        <v>12.707667136342707</v>
      </c>
      <c r="M2757" s="138" t="str">
        <f t="shared" si="43"/>
        <v>Flux GES-Détail par GES_N2O-émissions directes des sols -MtCO2eq-S4</v>
      </c>
      <c r="N2757">
        <f>MATCH(M2757,'[1]Données Agriculture'!$M:$M,FALSE)</f>
        <v>1781</v>
      </c>
      <c r="O2757" s="140"/>
      <c r="P2757" s="66"/>
    </row>
    <row r="2758" spans="1:26" ht="14.25" hidden="1">
      <c r="A2758" s="110" t="s">
        <v>190</v>
      </c>
      <c r="B2758" s="110" t="s">
        <v>211</v>
      </c>
      <c r="C2758" s="151" t="s">
        <v>194</v>
      </c>
      <c r="D2758" s="175" t="s">
        <v>631</v>
      </c>
      <c r="E2758" s="6" t="s">
        <v>516</v>
      </c>
      <c r="F2758" s="8">
        <v>7.1868280876476369</v>
      </c>
      <c r="G2758" s="8">
        <v>7.0365137116985732</v>
      </c>
      <c r="H2758" s="8">
        <v>6.6258471994977226</v>
      </c>
      <c r="I2758" s="8">
        <v>6.0648663113478092</v>
      </c>
      <c r="J2758" s="8">
        <v>5.5038854231978949</v>
      </c>
      <c r="K2758" s="8">
        <v>5.0932189109970443</v>
      </c>
      <c r="L2758" s="8">
        <v>4.9429045350479814</v>
      </c>
      <c r="M2758" s="138" t="str">
        <f t="shared" si="43"/>
        <v>Flux GES-Détail par GES_N2O-émissions lessivage + NH3-MtCO2eq-S4</v>
      </c>
      <c r="N2758">
        <f>MATCH(M2758,'[1]Données Agriculture'!$M:$M,FALSE)</f>
        <v>1786</v>
      </c>
      <c r="O2758" s="140"/>
    </row>
    <row r="2759" spans="1:26" ht="14.25" hidden="1">
      <c r="A2759" s="110" t="s">
        <v>190</v>
      </c>
      <c r="B2759" s="110" t="s">
        <v>211</v>
      </c>
      <c r="C2759" s="151" t="s">
        <v>622</v>
      </c>
      <c r="D2759" s="175" t="s">
        <v>631</v>
      </c>
      <c r="E2759" s="6" t="s">
        <v>516</v>
      </c>
      <c r="F2759" s="8">
        <v>28.628144964819054</v>
      </c>
      <c r="G2759" s="8">
        <v>28.0333763245862</v>
      </c>
      <c r="H2759" s="8">
        <v>26.408438180721387</v>
      </c>
      <c r="I2759" s="8">
        <v>24.188731396623723</v>
      </c>
      <c r="J2759" s="8">
        <v>21.969024612526056</v>
      </c>
      <c r="K2759" s="8">
        <v>20.344086468661242</v>
      </c>
      <c r="L2759" s="8">
        <v>19.749317828428389</v>
      </c>
      <c r="M2759" s="138" t="str">
        <f t="shared" si="43"/>
        <v>Flux GES-Détail par GES_N2O-émissions N2O total-MtCO2eq-S4</v>
      </c>
      <c r="N2759">
        <f>MATCH(M2759,'[1]Données Agriculture'!$M:$M,FALSE)</f>
        <v>1791</v>
      </c>
      <c r="O2759" s="140"/>
    </row>
    <row r="2760" spans="1:26" ht="14.25" hidden="1">
      <c r="A2760" s="110" t="s">
        <v>190</v>
      </c>
      <c r="B2760" s="110" t="s">
        <v>211</v>
      </c>
      <c r="C2760" s="151" t="s">
        <v>212</v>
      </c>
      <c r="D2760" s="175" t="s">
        <v>631</v>
      </c>
      <c r="E2760" s="6" t="s">
        <v>516</v>
      </c>
      <c r="F2760" s="8">
        <v>2.9420717093283066</v>
      </c>
      <c r="G2760" s="8">
        <v>2.7712055976969419</v>
      </c>
      <c r="H2760" s="8">
        <v>2.3043906994283181</v>
      </c>
      <c r="I2760" s="8">
        <v>1.6667096895283293</v>
      </c>
      <c r="J2760" s="8">
        <v>1.0290286796283403</v>
      </c>
      <c r="K2760" s="8">
        <v>0.562213781359716</v>
      </c>
      <c r="L2760" s="8">
        <v>0.39134766972835133</v>
      </c>
      <c r="M2760" s="138" t="str">
        <f t="shared" si="43"/>
        <v>Flux GES-Détail par GES_N2O-fabrication des engrais azotés -MtCO2eq-S4</v>
      </c>
      <c r="N2760">
        <f>MATCH(M2760,'[1]Données Agriculture'!$M:$M,FALSE)</f>
        <v>1796</v>
      </c>
      <c r="O2760" s="140"/>
      <c r="P2760" s="105"/>
      <c r="Q2760" s="105"/>
      <c r="R2760" s="105"/>
      <c r="S2760" s="105"/>
      <c r="T2760" s="105"/>
      <c r="U2760" s="105"/>
      <c r="V2760" s="105"/>
      <c r="W2760" s="105"/>
      <c r="X2760" s="105"/>
      <c r="Y2760" s="105"/>
      <c r="Z2760" s="105"/>
    </row>
    <row r="2761" spans="1:26" ht="14.25" hidden="1">
      <c r="A2761" s="110" t="s">
        <v>190</v>
      </c>
      <c r="B2761" s="110" t="s">
        <v>191</v>
      </c>
      <c r="C2761" s="151" t="s">
        <v>192</v>
      </c>
      <c r="D2761" s="176" t="s">
        <v>631</v>
      </c>
      <c r="E2761" s="6" t="s">
        <v>516</v>
      </c>
      <c r="F2761" s="8">
        <v>10.282503945893218</v>
      </c>
      <c r="G2761" s="8">
        <v>9.594671803254446</v>
      </c>
      <c r="H2761" s="8">
        <v>7.7154794424863535</v>
      </c>
      <c r="I2761" s="8">
        <v>5.148454939079488</v>
      </c>
      <c r="J2761" s="8">
        <v>2.5814304356726216</v>
      </c>
      <c r="K2761" s="8">
        <v>0.70223807490452606</v>
      </c>
      <c r="L2761" s="8">
        <v>1.4405932265754018E-2</v>
      </c>
      <c r="M2761" s="138" t="str">
        <f t="shared" si="43"/>
        <v>Flux GES-Emissions directes -consommation d'énergie -MtCO2eq-S4</v>
      </c>
      <c r="N2761">
        <f>MATCH(M2761,'[1]Données Agriculture'!$M:$M,FALSE)</f>
        <v>1801</v>
      </c>
      <c r="O2761" s="140"/>
    </row>
    <row r="2762" spans="1:26" ht="14.25" hidden="1">
      <c r="A2762" s="110" t="s">
        <v>190</v>
      </c>
      <c r="B2762" s="110" t="s">
        <v>191</v>
      </c>
      <c r="C2762" s="151" t="s">
        <v>195</v>
      </c>
      <c r="D2762" s="176" t="s">
        <v>631</v>
      </c>
      <c r="E2762" s="6" t="s">
        <v>516</v>
      </c>
      <c r="F2762" s="8">
        <v>0.31380020304</v>
      </c>
      <c r="G2762" s="8">
        <v>0.31294486059047466</v>
      </c>
      <c r="H2762" s="8">
        <v>0.31060802156050116</v>
      </c>
      <c r="I2762" s="8">
        <v>0.30741584008100226</v>
      </c>
      <c r="J2762" s="8">
        <v>0.30422365860150336</v>
      </c>
      <c r="K2762" s="8">
        <v>0.30188681957152985</v>
      </c>
      <c r="L2762" s="8">
        <v>0.30103147712200451</v>
      </c>
      <c r="M2762" s="138" t="str">
        <f t="shared" si="43"/>
        <v>Flux GES-Emissions directes -émissions CO2 des sols (chaux, dolomie)-MtCO2eq-S4</v>
      </c>
      <c r="N2762">
        <f>MATCH(M2762,'[1]Données Agriculture'!$M:$M,FALSE)</f>
        <v>1806</v>
      </c>
      <c r="O2762" s="140"/>
      <c r="P2762" s="66"/>
      <c r="Q2762" s="66"/>
      <c r="R2762" s="66"/>
      <c r="S2762" s="66"/>
      <c r="T2762" s="66"/>
      <c r="U2762" s="66"/>
      <c r="V2762" s="66"/>
      <c r="W2762" s="66"/>
      <c r="X2762" s="66"/>
      <c r="Y2762" s="66"/>
      <c r="Z2762" s="66"/>
    </row>
    <row r="2763" spans="1:26" ht="14.25" hidden="1">
      <c r="A2763" s="110" t="s">
        <v>190</v>
      </c>
      <c r="B2763" s="110" t="s">
        <v>191</v>
      </c>
      <c r="C2763" s="151" t="s">
        <v>623</v>
      </c>
      <c r="D2763" s="175" t="s">
        <v>631</v>
      </c>
      <c r="E2763" s="6" t="s">
        <v>516</v>
      </c>
      <c r="F2763" s="8">
        <v>81.021263234321395</v>
      </c>
      <c r="G2763" s="8">
        <v>79.149965768529427</v>
      </c>
      <c r="H2763" s="8">
        <v>74.037486015910886</v>
      </c>
      <c r="I2763" s="8">
        <v>67.053708797500349</v>
      </c>
      <c r="J2763" s="8">
        <v>60.06993157908984</v>
      </c>
      <c r="K2763" s="8">
        <v>54.957451826471285</v>
      </c>
      <c r="L2763" s="8">
        <v>53.086154360679316</v>
      </c>
      <c r="M2763" s="138" t="str">
        <f t="shared" si="43"/>
        <v>Flux GES-Emissions directes -Emissions directes de GES total-MtCO2eq-S4</v>
      </c>
      <c r="N2763">
        <f>MATCH(M2763,'[1]Données Agriculture'!$M:$M,FALSE)</f>
        <v>1810</v>
      </c>
      <c r="O2763" s="140"/>
    </row>
    <row r="2764" spans="1:26" ht="14.25" hidden="1">
      <c r="A2764" s="110" t="s">
        <v>190</v>
      </c>
      <c r="B2764" s="110" t="s">
        <v>191</v>
      </c>
      <c r="C2764" s="151" t="s">
        <v>193</v>
      </c>
      <c r="D2764" s="176" t="s">
        <v>631</v>
      </c>
      <c r="E2764" s="6" t="s">
        <v>516</v>
      </c>
      <c r="F2764" s="8">
        <v>16.356632853391126</v>
      </c>
      <c r="G2764" s="8">
        <v>16.112198499118129</v>
      </c>
      <c r="H2764" s="8">
        <v>15.444391424129021</v>
      </c>
      <c r="I2764" s="8">
        <v>14.532149994866918</v>
      </c>
      <c r="J2764" s="8">
        <v>13.619908565604812</v>
      </c>
      <c r="K2764" s="8">
        <v>12.9521014906157</v>
      </c>
      <c r="L2764" s="8">
        <v>12.707667136342707</v>
      </c>
      <c r="M2764" s="138" t="str">
        <f t="shared" si="43"/>
        <v>Flux GES-Emissions directes -émissions directes des sols -MtCO2eq-S4</v>
      </c>
      <c r="N2764">
        <f>MATCH(M2764,'[1]Données Agriculture'!$M:$M,FALSE)</f>
        <v>1816</v>
      </c>
      <c r="O2764" s="140"/>
      <c r="P2764" s="107"/>
    </row>
    <row r="2765" spans="1:26" ht="14.25" hidden="1">
      <c r="A2765" s="110" t="s">
        <v>190</v>
      </c>
      <c r="B2765" s="110" t="s">
        <v>191</v>
      </c>
      <c r="C2765" s="151" t="s">
        <v>194</v>
      </c>
      <c r="D2765" s="176" t="s">
        <v>631</v>
      </c>
      <c r="E2765" s="6" t="s">
        <v>516</v>
      </c>
      <c r="F2765" s="8">
        <v>7.1868280876476369</v>
      </c>
      <c r="G2765" s="8">
        <v>7.0365137116985732</v>
      </c>
      <c r="H2765" s="8">
        <v>6.6258471994977226</v>
      </c>
      <c r="I2765" s="8">
        <v>6.0648663113478092</v>
      </c>
      <c r="J2765" s="8">
        <v>5.5038854231978949</v>
      </c>
      <c r="K2765" s="8">
        <v>5.0932189109970443</v>
      </c>
      <c r="L2765" s="8">
        <v>4.9429045350479814</v>
      </c>
      <c r="M2765" s="138" t="str">
        <f t="shared" si="43"/>
        <v>Flux GES-Emissions directes -émissions lessivage + NH3-MtCO2eq-S4</v>
      </c>
      <c r="N2765">
        <f>MATCH(M2765,'[1]Données Agriculture'!$M:$M,FALSE)</f>
        <v>1821</v>
      </c>
      <c r="O2765" s="140"/>
    </row>
    <row r="2766" spans="1:26" ht="14.25" hidden="1">
      <c r="A2766" s="110" t="s">
        <v>190</v>
      </c>
      <c r="B2766" s="110" t="s">
        <v>191</v>
      </c>
      <c r="C2766" s="151" t="s">
        <v>196</v>
      </c>
      <c r="D2766" s="176" t="s">
        <v>631</v>
      </c>
      <c r="E2766" s="6" t="s">
        <v>516</v>
      </c>
      <c r="F2766" s="8">
        <v>39.796774347607574</v>
      </c>
      <c r="G2766" s="8">
        <v>39.282453624369353</v>
      </c>
      <c r="H2766" s="8">
        <v>37.877303277096964</v>
      </c>
      <c r="I2766" s="8">
        <v>35.957832206586367</v>
      </c>
      <c r="J2766" s="8">
        <v>34.038361136075764</v>
      </c>
      <c r="K2766" s="8">
        <v>32.633210788803382</v>
      </c>
      <c r="L2766" s="8">
        <v>32.118890065565161</v>
      </c>
      <c r="M2766" s="138" t="str">
        <f t="shared" si="43"/>
        <v>Flux GES-Emissions directes -fermentation entérique -MtCO2eq-S4</v>
      </c>
      <c r="N2766">
        <f>MATCH(M2766,'[1]Données Agriculture'!$M:$M,FALSE)</f>
        <v>1826</v>
      </c>
      <c r="O2766" s="140"/>
    </row>
    <row r="2767" spans="1:26" ht="14.25" hidden="1">
      <c r="A2767" s="110" t="s">
        <v>190</v>
      </c>
      <c r="B2767" s="110" t="s">
        <v>191</v>
      </c>
      <c r="C2767" s="151" t="s">
        <v>197</v>
      </c>
      <c r="D2767" s="176" t="s">
        <v>631</v>
      </c>
      <c r="E2767" s="6" t="s">
        <v>516</v>
      </c>
      <c r="F2767" s="8">
        <v>7.0847237967418391</v>
      </c>
      <c r="G2767" s="8">
        <v>6.8111832694984438</v>
      </c>
      <c r="H2767" s="8">
        <v>6.0638566511403091</v>
      </c>
      <c r="I2767" s="8">
        <v>5.0429895055387792</v>
      </c>
      <c r="J2767" s="8">
        <v>4.0221223599372493</v>
      </c>
      <c r="K2767" s="8">
        <v>3.2747957415791134</v>
      </c>
      <c r="L2767" s="8">
        <v>3.0012552143357185</v>
      </c>
      <c r="M2767" s="138" t="str">
        <f t="shared" si="43"/>
        <v>Flux GES-Emissions directes -stockage des effluents -MtCO2eq-S4</v>
      </c>
      <c r="N2767">
        <f>MATCH(M2767,'[1]Données Agriculture'!$M:$M,FALSE)</f>
        <v>1831</v>
      </c>
      <c r="O2767" s="140"/>
    </row>
    <row r="2768" spans="1:26" ht="14.25" hidden="1">
      <c r="A2768" s="110" t="s">
        <v>190</v>
      </c>
      <c r="B2768" s="110" t="s">
        <v>198</v>
      </c>
      <c r="C2768" s="151" t="s">
        <v>624</v>
      </c>
      <c r="D2768" s="175" t="s">
        <v>631</v>
      </c>
      <c r="E2768" s="6" t="s">
        <v>516</v>
      </c>
      <c r="F2768" s="8">
        <v>13.247063743280064</v>
      </c>
      <c r="G2768" s="8">
        <v>12.589467812285289</v>
      </c>
      <c r="H2768" s="8">
        <v>10.792882317957009</v>
      </c>
      <c r="I2768" s="8">
        <v>8.3387008926339536</v>
      </c>
      <c r="J2768" s="8">
        <v>5.8845194673108967</v>
      </c>
      <c r="K2768" s="8">
        <v>4.0879339729826132</v>
      </c>
      <c r="L2768" s="8">
        <v>3.4303380419878393</v>
      </c>
      <c r="M2768" s="138" t="str">
        <f t="shared" si="43"/>
        <v>Flux GES-Emissions indirectes-Emissions indirectes de GES total-MtCO2eq-S4</v>
      </c>
      <c r="N2768">
        <f>MATCH(M2768,'[1]Données Agriculture'!$M:$M,FALSE)</f>
        <v>1836</v>
      </c>
      <c r="O2768" s="140"/>
    </row>
    <row r="2769" spans="1:26" ht="14.25" hidden="1">
      <c r="A2769" s="110" t="s">
        <v>190</v>
      </c>
      <c r="B2769" s="110" t="s">
        <v>198</v>
      </c>
      <c r="C2769" s="151" t="s">
        <v>199</v>
      </c>
      <c r="D2769" s="175" t="s">
        <v>631</v>
      </c>
      <c r="E2769" s="6" t="s">
        <v>516</v>
      </c>
      <c r="F2769" s="8">
        <v>7.8539249319368221</v>
      </c>
      <c r="G2769" s="8">
        <v>7.4138553770260698</v>
      </c>
      <c r="H2769" s="8">
        <v>6.211562994145674</v>
      </c>
      <c r="I2769" s="8">
        <v>4.5692010563545251</v>
      </c>
      <c r="J2769" s="8">
        <v>2.9268391185633766</v>
      </c>
      <c r="K2769" s="8">
        <v>1.7245467356829787</v>
      </c>
      <c r="L2769" s="8">
        <v>1.2844771807722273</v>
      </c>
      <c r="M2769" s="138" t="str">
        <f t="shared" si="43"/>
        <v>Flux GES-Emissions indirectes-fabrication de l'azote -MtCO2eq-S4</v>
      </c>
      <c r="N2769">
        <f>MATCH(M2769,'[1]Données Agriculture'!$M:$M,FALSE)</f>
        <v>1841</v>
      </c>
      <c r="O2769" s="140"/>
      <c r="P2769" s="66"/>
      <c r="Q2769" s="66"/>
      <c r="R2769" s="66"/>
      <c r="S2769" s="66"/>
      <c r="T2769" s="66"/>
      <c r="U2769" s="66"/>
      <c r="V2769" s="66"/>
      <c r="W2769" s="66"/>
      <c r="X2769" s="66"/>
      <c r="Y2769" s="66"/>
      <c r="Z2769" s="66"/>
    </row>
    <row r="2770" spans="1:26" ht="14.25" hidden="1">
      <c r="A2770" s="110" t="s">
        <v>190</v>
      </c>
      <c r="B2770" s="110" t="s">
        <v>198</v>
      </c>
      <c r="C2770" s="151" t="s">
        <v>200</v>
      </c>
      <c r="D2770" s="175" t="s">
        <v>631</v>
      </c>
      <c r="E2770" s="6" t="s">
        <v>516</v>
      </c>
      <c r="F2770" s="8">
        <v>1.4770269042640167</v>
      </c>
      <c r="G2770" s="8">
        <v>1.4604011202429092</v>
      </c>
      <c r="H2770" s="8">
        <v>1.4149786335815768</v>
      </c>
      <c r="I2770" s="8">
        <v>1.3529303628991367</v>
      </c>
      <c r="J2770" s="8">
        <v>1.290882092216697</v>
      </c>
      <c r="K2770" s="8">
        <v>1.2454596055553644</v>
      </c>
      <c r="L2770" s="8">
        <v>1.2288338215342569</v>
      </c>
      <c r="M2770" s="138" t="str">
        <f t="shared" si="43"/>
        <v>Flux GES-Emissions indirectes-fabrication des autres fertilisants-MtCO2eq-S4</v>
      </c>
      <c r="N2770">
        <f>MATCH(M2770,'[1]Données Agriculture'!$M:$M,FALSE)</f>
        <v>1846</v>
      </c>
      <c r="O2770" s="140"/>
    </row>
    <row r="2771" spans="1:26" ht="14.25" hidden="1">
      <c r="A2771" s="110" t="s">
        <v>190</v>
      </c>
      <c r="B2771" s="110" t="s">
        <v>198</v>
      </c>
      <c r="C2771" s="151" t="s">
        <v>203</v>
      </c>
      <c r="D2771" s="175" t="s">
        <v>631</v>
      </c>
      <c r="E2771" s="6" t="s">
        <v>516</v>
      </c>
      <c r="F2771" s="8">
        <v>1.9345899132839104</v>
      </c>
      <c r="G2771" s="8">
        <v>1.8377208047795166</v>
      </c>
      <c r="H2771" s="8">
        <v>1.5730694786616104</v>
      </c>
      <c r="I2771" s="8">
        <v>1.2115490440393106</v>
      </c>
      <c r="J2771" s="8">
        <v>0.85002860941701008</v>
      </c>
      <c r="K2771" s="8">
        <v>0.58537728329910355</v>
      </c>
      <c r="L2771" s="8">
        <v>0.48850817479470993</v>
      </c>
      <c r="M2771" s="138" t="str">
        <f t="shared" si="43"/>
        <v>Flux GES-Emissions indirectes-fabrication du matériel -MtCO2eq-S4</v>
      </c>
      <c r="N2771">
        <f>MATCH(M2771,'[1]Données Agriculture'!$M:$M,FALSE)</f>
        <v>1851</v>
      </c>
      <c r="O2771" s="140"/>
      <c r="P2771" s="66"/>
    </row>
    <row r="2772" spans="1:26" ht="14.25" hidden="1">
      <c r="A2772" s="110" t="s">
        <v>190</v>
      </c>
      <c r="B2772" s="110" t="s">
        <v>198</v>
      </c>
      <c r="C2772" s="151" t="s">
        <v>201</v>
      </c>
      <c r="D2772" s="175" t="s">
        <v>631</v>
      </c>
      <c r="E2772" s="6" t="s">
        <v>516</v>
      </c>
      <c r="F2772" s="8">
        <v>1.6013325183185525</v>
      </c>
      <c r="G2772" s="8">
        <v>1.5025523305622417</v>
      </c>
      <c r="H2772" s="8">
        <v>1.2326798388308069</v>
      </c>
      <c r="I2772" s="8">
        <v>0.8640271593430614</v>
      </c>
      <c r="J2772" s="8">
        <v>0.49537447985531574</v>
      </c>
      <c r="K2772" s="8">
        <v>0.22550198812388067</v>
      </c>
      <c r="L2772" s="8">
        <v>0.1267218003675698</v>
      </c>
      <c r="M2772" s="138" t="str">
        <f t="shared" si="43"/>
        <v>Flux GES-Emissions indirectes-mise à disposition de l'énergie -MtCO2eq-S4</v>
      </c>
      <c r="N2772">
        <f>MATCH(M2772,'[1]Données Agriculture'!$M:$M,FALSE)</f>
        <v>1856</v>
      </c>
      <c r="O2772" s="140"/>
    </row>
    <row r="2773" spans="1:26" ht="14.25" hidden="1">
      <c r="A2773" s="110" t="s">
        <v>190</v>
      </c>
      <c r="B2773" s="110" t="s">
        <v>198</v>
      </c>
      <c r="C2773" s="151" t="s">
        <v>202</v>
      </c>
      <c r="D2773" s="175" t="s">
        <v>631</v>
      </c>
      <c r="E2773" s="6" t="s">
        <v>516</v>
      </c>
      <c r="F2773" s="8">
        <v>0.38018947547676329</v>
      </c>
      <c r="G2773" s="8">
        <v>0.37493817967455295</v>
      </c>
      <c r="H2773" s="8">
        <v>0.36059137273734115</v>
      </c>
      <c r="I2773" s="8">
        <v>0.34099326999791901</v>
      </c>
      <c r="J2773" s="8">
        <v>0.32139516725849687</v>
      </c>
      <c r="K2773" s="8">
        <v>0.30704836032128507</v>
      </c>
      <c r="L2773" s="8">
        <v>0.30179706451907473</v>
      </c>
      <c r="M2773" s="138" t="str">
        <f t="shared" si="43"/>
        <v>Flux GES-Emissions indirectes-Produits phytosanitaires -MtCO2eq-S4</v>
      </c>
      <c r="N2773">
        <f>MATCH(M2773,'[1]Données Agriculture'!$M:$M,FALSE)</f>
        <v>1861</v>
      </c>
      <c r="O2773" s="140"/>
      <c r="P2773" s="109"/>
    </row>
    <row r="2774" spans="1:26" ht="14.25" hidden="1">
      <c r="A2774" s="110" t="s">
        <v>190</v>
      </c>
      <c r="B2774" s="110" t="s">
        <v>219</v>
      </c>
      <c r="C2774" s="151" t="s">
        <v>219</v>
      </c>
      <c r="D2774" s="175" t="s">
        <v>631</v>
      </c>
      <c r="E2774" s="6" t="s">
        <v>516</v>
      </c>
      <c r="F2774" s="8">
        <v>94.268326977601447</v>
      </c>
      <c r="G2774" s="8">
        <v>91.739433580814705</v>
      </c>
      <c r="H2774" s="8">
        <v>84.830368333867881</v>
      </c>
      <c r="I2774" s="8">
        <v>75.392409690134315</v>
      </c>
      <c r="J2774" s="8">
        <v>65.954451046400735</v>
      </c>
      <c r="K2774" s="8">
        <v>59.045385799453904</v>
      </c>
      <c r="L2774" s="8">
        <v>56.516492402667161</v>
      </c>
      <c r="M2774" s="138" t="str">
        <f t="shared" si="43"/>
        <v>Flux GES-Emissions territoriales-Emissions territoriales-MtCO2eq-S4</v>
      </c>
      <c r="N2774">
        <f>MATCH(M2774,'[1]Données Agriculture'!$M:$M,FALSE)</f>
        <v>1866</v>
      </c>
      <c r="O2774" s="140"/>
    </row>
    <row r="2775" spans="1:26" ht="14.25" hidden="1">
      <c r="A2775" s="110" t="s">
        <v>190</v>
      </c>
      <c r="B2775" s="110" t="s">
        <v>220</v>
      </c>
      <c r="C2775" s="151" t="s">
        <v>221</v>
      </c>
      <c r="D2775" s="175" t="s">
        <v>634</v>
      </c>
      <c r="E2775" s="6" t="s">
        <v>516</v>
      </c>
      <c r="F2775" s="13">
        <v>1.0544949444639433</v>
      </c>
      <c r="G2775" s="13">
        <v>1.0198885577539827</v>
      </c>
      <c r="H2775" s="13">
        <v>0.92534215099599382</v>
      </c>
      <c r="I2775" s="13">
        <v>0.79618935752804443</v>
      </c>
      <c r="J2775" s="13">
        <v>0.66703656406009482</v>
      </c>
      <c r="K2775" s="13">
        <v>0.57249015730210595</v>
      </c>
      <c r="L2775" s="13">
        <v>0.53788377059214532</v>
      </c>
      <c r="M2775" s="138" t="str">
        <f t="shared" si="43"/>
        <v>Flux GES-Empreinte GES agri-Coefficient d'ajustement des facteurs GES-Sans unité-S4</v>
      </c>
      <c r="N2775">
        <f>MATCH(M2775,'[1]Données Agriculture'!$M:$M,FALSE)</f>
        <v>1871</v>
      </c>
      <c r="O2775" s="140"/>
    </row>
    <row r="2776" spans="1:26" ht="14.25" hidden="1">
      <c r="A2776" s="110" t="s">
        <v>190</v>
      </c>
      <c r="B2776" s="110" t="s">
        <v>220</v>
      </c>
      <c r="C2776" s="151" t="s">
        <v>222</v>
      </c>
      <c r="D2776" s="175" t="s">
        <v>631</v>
      </c>
      <c r="E2776" s="6" t="s">
        <v>516</v>
      </c>
      <c r="F2776" s="8">
        <v>97.696252309096622</v>
      </c>
      <c r="G2776" s="8">
        <v>96.429441056746356</v>
      </c>
      <c r="H2776" s="8">
        <v>89.723822453417995</v>
      </c>
      <c r="I2776" s="8">
        <v>79.250351126553568</v>
      </c>
      <c r="J2776" s="8">
        <v>67.903934066791152</v>
      </c>
      <c r="K2776" s="8">
        <v>59.304164812994834</v>
      </c>
      <c r="L2776" s="8">
        <v>56.516492402667154</v>
      </c>
      <c r="M2776" s="138" t="str">
        <f t="shared" si="43"/>
        <v>Flux GES-Empreinte GES agri-Emissions (calculées sur base coefficients x productions finales)-MtCO2eq-S4</v>
      </c>
      <c r="N2776">
        <f>MATCH(M2776,'[1]Données Agriculture'!$M:$M,FALSE)</f>
        <v>1876</v>
      </c>
      <c r="O2776" s="140"/>
      <c r="P2776" s="66"/>
      <c r="Q2776" s="66"/>
      <c r="R2776" s="66"/>
      <c r="S2776" s="66"/>
      <c r="T2776" s="66"/>
      <c r="U2776" s="66"/>
      <c r="V2776" s="66"/>
      <c r="W2776" s="66"/>
      <c r="X2776" s="66"/>
      <c r="Y2776" s="66"/>
      <c r="Z2776" s="66"/>
    </row>
    <row r="2777" spans="1:26" ht="14.25" hidden="1">
      <c r="A2777" s="110" t="s">
        <v>190</v>
      </c>
      <c r="B2777" s="110" t="s">
        <v>220</v>
      </c>
      <c r="C2777" s="151" t="s">
        <v>225</v>
      </c>
      <c r="D2777" s="175" t="s">
        <v>631</v>
      </c>
      <c r="E2777" s="6" t="s">
        <v>516</v>
      </c>
      <c r="F2777" s="9">
        <v>-96.040743353135582</v>
      </c>
      <c r="G2777" s="9">
        <v>-94.18109124582999</v>
      </c>
      <c r="H2777" s="9">
        <v>-86.949281579595905</v>
      </c>
      <c r="I2777" s="9">
        <v>-76.133508275410804</v>
      </c>
      <c r="J2777" s="9">
        <v>-64.662978775603818</v>
      </c>
      <c r="K2777" s="9">
        <v>-55.937477982660738</v>
      </c>
      <c r="L2777" s="9">
        <v>-52.663729104296834</v>
      </c>
      <c r="M2777" s="138" t="str">
        <f t="shared" si="43"/>
        <v>Flux GES-Empreinte GES agri-Empreinte GES (estimation)-MtCO2eq-S4</v>
      </c>
      <c r="N2777">
        <f>MATCH(M2777,'[1]Données Agriculture'!$M:$M,FALSE)</f>
        <v>1881</v>
      </c>
      <c r="O2777" s="140"/>
    </row>
    <row r="2778" spans="1:26" ht="14.25" hidden="1">
      <c r="A2778" s="110" t="s">
        <v>190</v>
      </c>
      <c r="B2778" s="110" t="s">
        <v>220</v>
      </c>
      <c r="C2778" s="151" t="s">
        <v>226</v>
      </c>
      <c r="D2778" s="175" t="s">
        <v>227</v>
      </c>
      <c r="E2778" s="6" t="s">
        <v>516</v>
      </c>
      <c r="F2778" s="73">
        <v>-1.474759199562913</v>
      </c>
      <c r="G2778" s="73">
        <v>-1.4462032038731323</v>
      </c>
      <c r="H2778" s="73">
        <v>-1.3351547315018641E-3</v>
      </c>
      <c r="I2778" s="73">
        <v>-1.169072497818141E-3</v>
      </c>
      <c r="J2778" s="73">
        <v>-9.9293611743322355E-4</v>
      </c>
      <c r="K2778" s="73">
        <v>-8.5895118441504134E-4</v>
      </c>
      <c r="L2778" s="73">
        <v>-8.0868094381857157E-4</v>
      </c>
      <c r="M2778" s="138" t="str">
        <f t="shared" si="43"/>
        <v>Flux GES-Empreinte GES agri-Empreinte GES par habitant-t eq CO2 / habitant-S4</v>
      </c>
      <c r="N2778">
        <f>MATCH(M2778,'[1]Données Agriculture'!$M:$M,FALSE)</f>
        <v>1886</v>
      </c>
      <c r="O2778" s="140"/>
      <c r="P2778" s="109"/>
      <c r="Q2778" s="109"/>
      <c r="R2778" s="109"/>
      <c r="S2778" s="109"/>
      <c r="T2778" s="109"/>
      <c r="U2778" s="109"/>
      <c r="V2778" s="109"/>
      <c r="W2778" s="109"/>
      <c r="X2778" s="109"/>
      <c r="Y2778" s="109"/>
      <c r="Z2778" s="109"/>
    </row>
    <row r="2779" spans="1:26" ht="14.25" hidden="1">
      <c r="A2779" s="110" t="s">
        <v>190</v>
      </c>
      <c r="B2779" s="110" t="s">
        <v>220</v>
      </c>
      <c r="C2779" s="151" t="s">
        <v>181</v>
      </c>
      <c r="D2779" s="175" t="s">
        <v>631</v>
      </c>
      <c r="E2779" s="6" t="s">
        <v>516</v>
      </c>
      <c r="F2779" s="8">
        <v>-15.581175147509597</v>
      </c>
      <c r="G2779" s="8">
        <v>-15.157521181543284</v>
      </c>
      <c r="H2779" s="8">
        <v>-13.482439683761926</v>
      </c>
      <c r="I2779" s="8">
        <v>-12.68876324652749</v>
      </c>
      <c r="J2779" s="8">
        <v>-11.561871517083844</v>
      </c>
      <c r="K2779" s="8">
        <v>-10.657426216162284</v>
      </c>
      <c r="L2779" s="8">
        <v>-10.481133505070746</v>
      </c>
      <c r="M2779" s="138" t="str">
        <f t="shared" si="43"/>
        <v>Flux GES-Empreinte GES agri-Export-MtCO2eq-S4</v>
      </c>
      <c r="N2779">
        <f>MATCH(M2779,'[1]Données Agriculture'!$M:$M,FALSE)</f>
        <v>1891</v>
      </c>
      <c r="O2779" s="140"/>
    </row>
    <row r="2780" spans="1:26" ht="14.25" hidden="1">
      <c r="A2780" s="110" t="s">
        <v>190</v>
      </c>
      <c r="B2780" s="110" t="s">
        <v>220</v>
      </c>
      <c r="C2780" s="151" t="s">
        <v>223</v>
      </c>
      <c r="D2780" s="175" t="s">
        <v>631</v>
      </c>
      <c r="E2780" s="6" t="s">
        <v>516</v>
      </c>
      <c r="F2780" s="8">
        <v>13.92566619154856</v>
      </c>
      <c r="G2780" s="8">
        <v>12.909171370626916</v>
      </c>
      <c r="H2780" s="8">
        <v>10.70789880993984</v>
      </c>
      <c r="I2780" s="8">
        <v>9.5719203953847281</v>
      </c>
      <c r="J2780" s="8">
        <v>8.3209162258965055</v>
      </c>
      <c r="K2780" s="8">
        <v>7.2907393858281884</v>
      </c>
      <c r="L2780" s="8">
        <v>6.6283702067004224</v>
      </c>
      <c r="M2780" s="138" t="str">
        <f t="shared" si="43"/>
        <v>Flux GES-Empreinte GES agri-Import-MtCO2eq-S4</v>
      </c>
      <c r="N2780">
        <f>MATCH(M2780,'[1]Données Agriculture'!$M:$M,FALSE)</f>
        <v>1896</v>
      </c>
      <c r="O2780" s="140"/>
      <c r="P2780" s="105"/>
    </row>
    <row r="2781" spans="1:26" ht="14.25" hidden="1">
      <c r="A2781" s="110" t="s">
        <v>190</v>
      </c>
      <c r="B2781" s="110" t="s">
        <v>220</v>
      </c>
      <c r="C2781" s="151" t="s">
        <v>224</v>
      </c>
      <c r="D2781" s="175" t="s">
        <v>631</v>
      </c>
      <c r="E2781" s="6" t="s">
        <v>516</v>
      </c>
      <c r="F2781" s="9">
        <v>-1.6555089559610376</v>
      </c>
      <c r="G2781" s="9">
        <v>-2.248349810916368</v>
      </c>
      <c r="H2781" s="9">
        <v>-2.7745408738220867</v>
      </c>
      <c r="I2781" s="9">
        <v>-3.1168428511427617</v>
      </c>
      <c r="J2781" s="9">
        <v>-3.2409552911873387</v>
      </c>
      <c r="K2781" s="9">
        <v>-3.3666868303340953</v>
      </c>
      <c r="L2781" s="9">
        <v>-3.8527632983703235</v>
      </c>
      <c r="M2781" s="138" t="str">
        <f t="shared" si="43"/>
        <v>Flux GES-Empreinte GES agri-Solde import - export GES (corrigé)-MtCO2eq-S4</v>
      </c>
      <c r="N2781">
        <f>MATCH(M2781,'[1]Données Agriculture'!$M:$M,FALSE)</f>
        <v>1901</v>
      </c>
      <c r="O2781" s="140"/>
    </row>
    <row r="2782" spans="1:26" ht="14.25" hidden="1">
      <c r="A2782" s="110" t="s">
        <v>190</v>
      </c>
      <c r="B2782" s="110" t="s">
        <v>228</v>
      </c>
      <c r="C2782" s="147" t="s">
        <v>230</v>
      </c>
      <c r="D2782" s="175" t="s">
        <v>631</v>
      </c>
      <c r="E2782" s="6" t="s">
        <v>516</v>
      </c>
      <c r="F2782" s="8">
        <v>0</v>
      </c>
      <c r="G2782" s="8">
        <v>-5.3569661477409163</v>
      </c>
      <c r="H2782" s="8">
        <v>-9.8960877907528069</v>
      </c>
      <c r="I2782" s="8">
        <v>-11.783560702004863</v>
      </c>
      <c r="J2782" s="8">
        <v>-10.513638039192045</v>
      </c>
      <c r="K2782" s="8">
        <v>-6.4265945542642502</v>
      </c>
      <c r="L2782" s="8">
        <v>-0.61755024843890693</v>
      </c>
      <c r="M2782" s="138" t="str">
        <f t="shared" si="43"/>
        <v>Flux GES-UTCATF-Changement d'affectation des terres-MtCO2eq-S4</v>
      </c>
      <c r="N2782">
        <f>MATCH(M2782,'[1]Données Agriculture'!$M:$M,FALSE)</f>
        <v>1906</v>
      </c>
      <c r="O2782" s="140"/>
      <c r="P2782" s="66"/>
    </row>
    <row r="2783" spans="1:26" ht="14.25" hidden="1">
      <c r="A2783" s="110" t="s">
        <v>190</v>
      </c>
      <c r="B2783" s="110" t="s">
        <v>228</v>
      </c>
      <c r="C2783" s="147" t="s">
        <v>229</v>
      </c>
      <c r="D2783" s="175" t="s">
        <v>631</v>
      </c>
      <c r="E2783" s="6" t="s">
        <v>516</v>
      </c>
      <c r="F2783" s="8">
        <v>-9.8298982246666657</v>
      </c>
      <c r="G2783" s="8">
        <v>-9.3043549026605739</v>
      </c>
      <c r="H2783" s="8">
        <v>-7.8336416719397102</v>
      </c>
      <c r="I2783" s="8">
        <v>-5.7420306081301398</v>
      </c>
      <c r="J2783" s="8">
        <v>-3.5550650332379643</v>
      </c>
      <c r="K2783" s="8">
        <v>-2.2159120564980963</v>
      </c>
      <c r="L2783" s="8">
        <v>-2.5103724329810051</v>
      </c>
      <c r="M2783" s="138" t="str">
        <f t="shared" si="43"/>
        <v>Flux GES-UTCATF-Effet changement de pratiques-MtCO2eq-S4</v>
      </c>
      <c r="N2783">
        <f>MATCH(M2783,'[1]Données Agriculture'!$M:$M,FALSE)</f>
        <v>1911</v>
      </c>
      <c r="O2783" s="140"/>
    </row>
    <row r="2784" spans="1:26" ht="14.25" hidden="1">
      <c r="A2784" s="110" t="s">
        <v>190</v>
      </c>
      <c r="B2784" s="110" t="s">
        <v>228</v>
      </c>
      <c r="C2784" s="147" t="s">
        <v>231</v>
      </c>
      <c r="D2784" s="175" t="s">
        <v>631</v>
      </c>
      <c r="E2784" s="6" t="s">
        <v>516</v>
      </c>
      <c r="F2784" s="8">
        <v>-9.8298982246666657</v>
      </c>
      <c r="G2784" s="8">
        <v>-14.66132105040149</v>
      </c>
      <c r="H2784" s="8">
        <v>-17.729729462692518</v>
      </c>
      <c r="I2784" s="8">
        <v>-17.525591310135002</v>
      </c>
      <c r="J2784" s="8">
        <v>-14.06870307243001</v>
      </c>
      <c r="K2784" s="8">
        <v>-8.6425066107623465</v>
      </c>
      <c r="L2784" s="8">
        <v>-3.1279226814199119</v>
      </c>
      <c r="M2784" s="138" t="str">
        <f t="shared" si="43"/>
        <v>Flux GES-UTCATF-Total UTCAT+F (hors forêts existantes)-MtCO2eq-S4</v>
      </c>
      <c r="N2784">
        <f>MATCH(M2784,'[1]Données Agriculture'!$M:$M,FALSE)</f>
        <v>1916</v>
      </c>
      <c r="O2784" s="140"/>
    </row>
    <row r="2785" spans="1:26" ht="14.25" hidden="1">
      <c r="A2785" s="110" t="s">
        <v>190</v>
      </c>
      <c r="B2785" s="110" t="s">
        <v>228</v>
      </c>
      <c r="C2785" s="151" t="s">
        <v>232</v>
      </c>
      <c r="D2785" s="175" t="s">
        <v>631</v>
      </c>
      <c r="E2785" s="6" t="s">
        <v>516</v>
      </c>
      <c r="F2785" s="8">
        <v>-9.8298982246666657</v>
      </c>
      <c r="G2785" s="8">
        <v>-72.920730229191761</v>
      </c>
      <c r="H2785" s="8">
        <v>-156.62220893466935</v>
      </c>
      <c r="I2785" s="8">
        <v>-246.03680004387468</v>
      </c>
      <c r="J2785" s="8">
        <v>-324.46601370513878</v>
      </c>
      <c r="K2785" s="8">
        <v>-378.90131129725057</v>
      </c>
      <c r="L2785" s="8">
        <v>-405.26913849561549</v>
      </c>
      <c r="M2785" s="138" t="str">
        <f t="shared" si="43"/>
        <v>Flux GES-UTCATF-Total UTCAT+Forêts nouvelles en cumul sur la période 2020-2050-MtCO2eq-S4</v>
      </c>
      <c r="N2785">
        <f>MATCH(M2785,'[1]Données Agriculture'!$M:$M,FALSE)</f>
        <v>1921</v>
      </c>
      <c r="O2785" s="140"/>
      <c r="P2785" s="105"/>
      <c r="Q2785" s="105"/>
      <c r="R2785" s="105"/>
      <c r="S2785" s="105"/>
      <c r="T2785" s="105"/>
      <c r="U2785" s="105"/>
      <c r="V2785" s="105"/>
      <c r="W2785" s="105"/>
      <c r="X2785" s="105"/>
      <c r="Y2785" s="105"/>
      <c r="Z2785" s="105"/>
    </row>
    <row r="2786" spans="1:26" ht="14.25" hidden="1">
      <c r="A2786" s="110" t="s">
        <v>263</v>
      </c>
      <c r="B2786" s="110" t="s">
        <v>625</v>
      </c>
      <c r="C2786" s="151" t="s">
        <v>275</v>
      </c>
      <c r="D2786" s="176" t="s">
        <v>276</v>
      </c>
      <c r="E2786" s="6" t="s">
        <v>516</v>
      </c>
      <c r="F2786" s="8">
        <v>1983.5729266874919</v>
      </c>
      <c r="G2786" s="8">
        <v>2175.9319360416839</v>
      </c>
      <c r="H2786" s="8">
        <v>2701.4665228909535</v>
      </c>
      <c r="I2786" s="8">
        <v>3419.3601190944146</v>
      </c>
      <c r="J2786" s="8">
        <v>4137.2537152978766</v>
      </c>
      <c r="K2786" s="8">
        <v>4662.7883021471462</v>
      </c>
      <c r="L2786" s="8">
        <v>4855.1473115013387</v>
      </c>
      <c r="M2786" s="138" t="str">
        <f t="shared" si="43"/>
        <v>Indicateurs agro-environnementaux-Consommation d'eau-Consommation d'eau pour l'irrigation-M m3-S4</v>
      </c>
      <c r="N2786">
        <f>MATCH(M2786,'[1]Données Agriculture'!$M:$M,FALSE)</f>
        <v>1924</v>
      </c>
      <c r="O2786" s="140"/>
    </row>
    <row r="2787" spans="1:26" ht="14.25" hidden="1">
      <c r="A2787" s="110" t="s">
        <v>263</v>
      </c>
      <c r="B2787" s="110" t="s">
        <v>625</v>
      </c>
      <c r="C2787" s="151" t="s">
        <v>277</v>
      </c>
      <c r="D2787" s="176" t="s">
        <v>276</v>
      </c>
      <c r="E2787" s="6" t="s">
        <v>516</v>
      </c>
      <c r="F2787" s="8">
        <v>740.06021561507748</v>
      </c>
      <c r="G2787" s="8">
        <v>807.1799686546691</v>
      </c>
      <c r="H2787" s="8">
        <v>990.5545441503092</v>
      </c>
      <c r="I2787" s="8">
        <v>1241.0488726855408</v>
      </c>
      <c r="J2787" s="8">
        <v>1491.5432012207725</v>
      </c>
      <c r="K2787" s="8">
        <v>1674.9177767164128</v>
      </c>
      <c r="L2787" s="8">
        <v>1742.0375297560045</v>
      </c>
      <c r="M2787" s="138" t="str">
        <f t="shared" si="43"/>
        <v>Indicateurs agro-environnementaux-Consommation d'eau-maïs -M m3-S4</v>
      </c>
      <c r="N2787">
        <f>MATCH(M2787,'[1]Données Agriculture'!$M:$M,FALSE)</f>
        <v>1931</v>
      </c>
      <c r="O2787" s="140"/>
      <c r="P2787" s="66"/>
      <c r="Q2787" s="66"/>
      <c r="R2787" s="66"/>
      <c r="S2787" s="66"/>
      <c r="T2787" s="66"/>
      <c r="U2787" s="66"/>
      <c r="V2787" s="66"/>
      <c r="W2787" s="66"/>
      <c r="X2787" s="66"/>
      <c r="Y2787" s="66"/>
      <c r="Z2787" s="66"/>
    </row>
    <row r="2788" spans="1:26" ht="14.25" hidden="1">
      <c r="A2788" s="110" t="s">
        <v>263</v>
      </c>
      <c r="B2788" s="152" t="s">
        <v>270</v>
      </c>
      <c r="C2788" s="154" t="s">
        <v>272</v>
      </c>
      <c r="D2788" s="176" t="s">
        <v>271</v>
      </c>
      <c r="E2788" s="6" t="s">
        <v>516</v>
      </c>
      <c r="F2788" s="8">
        <v>355.17092599999995</v>
      </c>
      <c r="G2788" s="8">
        <v>417.15589970080339</v>
      </c>
      <c r="H2788" s="8">
        <v>586.50199715721919</v>
      </c>
      <c r="I2788" s="8">
        <v>817.83306831443826</v>
      </c>
      <c r="J2788" s="8">
        <v>1049.1641394716576</v>
      </c>
      <c r="K2788" s="8">
        <v>1218.5102369280735</v>
      </c>
      <c r="L2788" s="8">
        <v>1280.495210628877</v>
      </c>
      <c r="M2788" s="138" t="str">
        <f t="shared" si="43"/>
        <v>Indicateurs agro-environnementaux-Surface irriguée-céréales hors maïs-kha-S4</v>
      </c>
      <c r="N2788">
        <f>MATCH(M2788,'[1]Données Agriculture'!$M:$M,FALSE)</f>
        <v>1932</v>
      </c>
      <c r="O2788" s="140"/>
    </row>
    <row r="2789" spans="1:26" ht="14.25" hidden="1">
      <c r="A2789" s="110" t="s">
        <v>263</v>
      </c>
      <c r="B2789" s="152" t="s">
        <v>270</v>
      </c>
      <c r="C2789" s="154" t="s">
        <v>274</v>
      </c>
      <c r="D2789" s="176" t="s">
        <v>271</v>
      </c>
      <c r="E2789" s="6" t="s">
        <v>516</v>
      </c>
      <c r="F2789" s="8">
        <v>503.97820125299944</v>
      </c>
      <c r="G2789" s="8">
        <v>552.50699238445986</v>
      </c>
      <c r="H2789" s="8">
        <v>685.09011538550783</v>
      </c>
      <c r="I2789" s="8">
        <v>866.20202951801616</v>
      </c>
      <c r="J2789" s="8">
        <v>1047.3139436505246</v>
      </c>
      <c r="K2789" s="8">
        <v>1179.8970666515729</v>
      </c>
      <c r="L2789" s="8">
        <v>1228.4258577830333</v>
      </c>
      <c r="M2789" s="138" t="str">
        <f t="shared" si="43"/>
        <v>Indicateurs agro-environnementaux-Surface irriguée-légumes, fruits-kha-S4</v>
      </c>
      <c r="N2789">
        <f>MATCH(M2789,'[1]Données Agriculture'!$M:$M,FALSE)</f>
        <v>1936</v>
      </c>
      <c r="O2789" s="140"/>
      <c r="P2789" s="66"/>
    </row>
    <row r="2790" spans="1:26" ht="14.25" hidden="1">
      <c r="A2790" s="110" t="s">
        <v>263</v>
      </c>
      <c r="B2790" s="152" t="s">
        <v>270</v>
      </c>
      <c r="C2790" s="154" t="s">
        <v>273</v>
      </c>
      <c r="D2790" s="176" t="s">
        <v>271</v>
      </c>
      <c r="E2790" s="6" t="s">
        <v>516</v>
      </c>
      <c r="F2790" s="8">
        <v>565.4139288691797</v>
      </c>
      <c r="G2790" s="8">
        <v>610.52049857676809</v>
      </c>
      <c r="H2790" s="8">
        <v>733.7539387730468</v>
      </c>
      <c r="I2790" s="8">
        <v>902.0939486769139</v>
      </c>
      <c r="J2790" s="8">
        <v>1070.4339585807811</v>
      </c>
      <c r="K2790" s="8">
        <v>1193.66739877706</v>
      </c>
      <c r="L2790" s="8">
        <v>1238.7739684846483</v>
      </c>
      <c r="M2790" s="138" t="str">
        <f t="shared" si="43"/>
        <v>Indicateurs agro-environnementaux-Surface irriguée-maïs-kha-S4</v>
      </c>
      <c r="N2790">
        <f>MATCH(M2790,'[1]Données Agriculture'!$M:$M,FALSE)</f>
        <v>1943</v>
      </c>
      <c r="O2790" s="140"/>
    </row>
    <row r="2791" spans="1:26" ht="14.25" hidden="1">
      <c r="A2791" s="110" t="s">
        <v>263</v>
      </c>
      <c r="B2791" s="152" t="s">
        <v>270</v>
      </c>
      <c r="C2791" s="151" t="s">
        <v>270</v>
      </c>
      <c r="D2791" s="176" t="s">
        <v>271</v>
      </c>
      <c r="E2791" s="6" t="s">
        <v>516</v>
      </c>
      <c r="F2791" s="8">
        <v>1550.3461174698703</v>
      </c>
      <c r="G2791" s="8">
        <v>1719.8226625354184</v>
      </c>
      <c r="H2791" s="8">
        <v>2182.8411943457327</v>
      </c>
      <c r="I2791" s="8">
        <v>2815.3362712215949</v>
      </c>
      <c r="J2791" s="8">
        <v>3447.8313480974575</v>
      </c>
      <c r="K2791" s="8">
        <v>3910.8498799077715</v>
      </c>
      <c r="L2791" s="8">
        <v>4080.3264249733202</v>
      </c>
      <c r="M2791" s="138" t="str">
        <f t="shared" si="43"/>
        <v>Indicateurs agro-environnementaux-Surface irriguée-Surface irriguée-kha-S4</v>
      </c>
      <c r="N2791">
        <f>MATCH(M2791,'[1]Données Agriculture'!$M:$M,FALSE)</f>
        <v>1947</v>
      </c>
      <c r="O2791" s="140"/>
    </row>
    <row r="2792" spans="1:26" ht="14.25" hidden="1">
      <c r="A2792" s="110" t="s">
        <v>263</v>
      </c>
      <c r="B2792" s="152"/>
      <c r="C2792" s="151" t="s">
        <v>264</v>
      </c>
      <c r="D2792" s="176" t="s">
        <v>14</v>
      </c>
      <c r="E2792" s="6" t="s">
        <v>516</v>
      </c>
      <c r="F2792" s="67">
        <v>6.6571641582379118E-2</v>
      </c>
      <c r="G2792" s="67">
        <v>6.8707367358953678E-2</v>
      </c>
      <c r="H2792" s="67">
        <v>7.4508246534147338E-2</v>
      </c>
      <c r="I2792" s="67">
        <v>8.2351272140223392E-2</v>
      </c>
      <c r="J2792" s="67">
        <v>9.0099665437062076E-2</v>
      </c>
      <c r="K2792" s="67">
        <v>9.5711272065458444E-2</v>
      </c>
      <c r="L2792" s="67">
        <v>9.7752357604251633E-2</v>
      </c>
      <c r="M2792" s="138" t="str">
        <f t="shared" si="43"/>
        <v>Indicateurs agro-environnementaux--Agriculture biologique en grandes cultures-%-S4</v>
      </c>
      <c r="N2792">
        <f>MATCH(M2792,'[1]Données Agriculture'!$M:$M,FALSE)</f>
        <v>1956</v>
      </c>
      <c r="O2792" s="139"/>
    </row>
    <row r="2793" spans="1:26" ht="14.25" hidden="1">
      <c r="A2793" s="110" t="s">
        <v>263</v>
      </c>
      <c r="B2793" s="152"/>
      <c r="C2793" s="151" t="s">
        <v>287</v>
      </c>
      <c r="D2793" s="176" t="s">
        <v>237</v>
      </c>
      <c r="E2793" s="6" t="s">
        <v>516</v>
      </c>
      <c r="F2793" s="8">
        <v>90.393123886378135</v>
      </c>
      <c r="G2793" s="8">
        <v>88.567519651748626</v>
      </c>
      <c r="H2793" s="8">
        <v>83.579876128227909</v>
      </c>
      <c r="I2793" s="8">
        <v>76.766628370077669</v>
      </c>
      <c r="J2793" s="8">
        <v>69.953380611927443</v>
      </c>
      <c r="K2793" s="8">
        <v>64.965737088406712</v>
      </c>
      <c r="L2793" s="8">
        <v>63.140132853777203</v>
      </c>
      <c r="M2793" s="138" t="str">
        <f t="shared" si="43"/>
        <v>Indicateurs agro-environnementaux--Consommation totale d'énergie -TWh-S4</v>
      </c>
      <c r="N2793">
        <f>MATCH(M2793,'[1]Données Agriculture'!$M:$M,FALSE)</f>
        <v>1961</v>
      </c>
      <c r="O2793" s="139"/>
      <c r="P2793" s="66"/>
    </row>
    <row r="2794" spans="1:26" ht="14.25" hidden="1">
      <c r="A2794" s="110" t="s">
        <v>263</v>
      </c>
      <c r="B2794" s="110"/>
      <c r="C2794" s="151" t="s">
        <v>609</v>
      </c>
      <c r="D2794" s="176" t="s">
        <v>237</v>
      </c>
      <c r="E2794" s="6" t="s">
        <v>516</v>
      </c>
      <c r="F2794" s="36">
        <v>0</v>
      </c>
      <c r="G2794" s="36">
        <v>0.27084929901167537</v>
      </c>
      <c r="H2794" s="36">
        <v>1.0108233451059876</v>
      </c>
      <c r="I2794" s="36">
        <v>2.0216466902119756</v>
      </c>
      <c r="J2794" s="36">
        <v>3.0324700353179632</v>
      </c>
      <c r="K2794" s="36">
        <v>3.7724440814122766</v>
      </c>
      <c r="L2794" s="36">
        <v>4.0432933804239513</v>
      </c>
      <c r="M2794" s="138" t="str">
        <f t="shared" si="43"/>
        <v>Indicateurs agro-environnementaux--ED : BioGNV-TWh-S4</v>
      </c>
      <c r="N2794" t="e">
        <f>MATCH(M2794,'[1]Données Agriculture'!$M:$M,FALSE)</f>
        <v>#N/A</v>
      </c>
      <c r="O2794" s="139"/>
    </row>
    <row r="2795" spans="1:26" ht="14.25" hidden="1">
      <c r="A2795" s="110" t="s">
        <v>263</v>
      </c>
      <c r="B2795" s="152"/>
      <c r="C2795" s="151" t="s">
        <v>282</v>
      </c>
      <c r="D2795" s="176" t="s">
        <v>237</v>
      </c>
      <c r="E2795" s="6" t="s">
        <v>516</v>
      </c>
      <c r="F2795" s="8">
        <v>4.235947330987555</v>
      </c>
      <c r="G2795" s="8">
        <v>3.9619934607748943</v>
      </c>
      <c r="H2795" s="8">
        <v>3.2135375684237752</v>
      </c>
      <c r="I2795" s="8">
        <v>2.191127805859995</v>
      </c>
      <c r="J2795" s="8">
        <v>1.1687180432962154</v>
      </c>
      <c r="K2795" s="8">
        <v>0.42026215094509556</v>
      </c>
      <c r="L2795" s="8">
        <v>0.14630828073243493</v>
      </c>
      <c r="M2795" s="138" t="str">
        <f t="shared" si="43"/>
        <v>Indicateurs agro-environnementaux--ED : Biomasse-TWh-S4</v>
      </c>
      <c r="N2795">
        <f>MATCH(M2795,'[1]Données Agriculture'!$M:$M,FALSE)</f>
        <v>1966</v>
      </c>
      <c r="O2795" s="139"/>
    </row>
    <row r="2796" spans="1:26" ht="14.25" hidden="1">
      <c r="A2796" s="110" t="s">
        <v>263</v>
      </c>
      <c r="B2796" s="152"/>
      <c r="C2796" s="151" t="s">
        <v>279</v>
      </c>
      <c r="D2796" s="176" t="s">
        <v>237</v>
      </c>
      <c r="E2796" s="6" t="s">
        <v>516</v>
      </c>
      <c r="F2796" s="8">
        <v>33.683917790162866</v>
      </c>
      <c r="G2796" s="8">
        <v>32.149787945079716</v>
      </c>
      <c r="H2796" s="8">
        <v>27.958467262904787</v>
      </c>
      <c r="I2796" s="8">
        <v>22.233016735646707</v>
      </c>
      <c r="J2796" s="8">
        <v>16.507566208388624</v>
      </c>
      <c r="K2796" s="8">
        <v>12.316245526213686</v>
      </c>
      <c r="L2796" s="8">
        <v>10.782115681130541</v>
      </c>
      <c r="M2796" s="138" t="str">
        <f t="shared" si="43"/>
        <v>Indicateurs agro-environnementaux--ED : Carburant -TWh-S4</v>
      </c>
      <c r="N2796">
        <f>MATCH(M2796,'[1]Données Agriculture'!$M:$M,FALSE)</f>
        <v>1971</v>
      </c>
      <c r="O2796" s="139"/>
      <c r="P2796" s="66"/>
      <c r="Q2796" s="66"/>
      <c r="R2796" s="66"/>
      <c r="S2796" s="66"/>
      <c r="T2796" s="66"/>
      <c r="U2796" s="66"/>
      <c r="V2796" s="66"/>
      <c r="W2796" s="66"/>
      <c r="X2796" s="66"/>
      <c r="Y2796" s="66"/>
      <c r="Z2796" s="66"/>
    </row>
    <row r="2797" spans="1:26" ht="14.25" hidden="1">
      <c r="A2797" s="110" t="s">
        <v>263</v>
      </c>
      <c r="B2797" s="152"/>
      <c r="C2797" s="151" t="s">
        <v>280</v>
      </c>
      <c r="D2797" s="176" t="s">
        <v>237</v>
      </c>
      <c r="E2797" s="6" t="s">
        <v>516</v>
      </c>
      <c r="F2797" s="8">
        <v>8.1049663346568668</v>
      </c>
      <c r="G2797" s="8">
        <v>8.774331098955324</v>
      </c>
      <c r="H2797" s="8">
        <v>10.603069643815079</v>
      </c>
      <c r="I2797" s="8">
        <v>13.101172952973291</v>
      </c>
      <c r="J2797" s="8">
        <v>15.599276262131506</v>
      </c>
      <c r="K2797" s="8">
        <v>17.428014806991261</v>
      </c>
      <c r="L2797" s="8">
        <v>18.097379571289718</v>
      </c>
      <c r="M2797" s="138" t="str">
        <f t="shared" si="43"/>
        <v>Indicateurs agro-environnementaux--ED : Electricité -TWh-S4</v>
      </c>
      <c r="N2797">
        <f>MATCH(M2797,'[1]Données Agriculture'!$M:$M,FALSE)</f>
        <v>1976</v>
      </c>
      <c r="O2797" s="139"/>
      <c r="P2797" s="66"/>
      <c r="Q2797" s="66"/>
      <c r="R2797" s="66"/>
      <c r="S2797" s="66"/>
      <c r="T2797" s="66"/>
      <c r="U2797" s="66"/>
      <c r="V2797" s="66"/>
      <c r="W2797" s="66"/>
      <c r="X2797" s="66"/>
      <c r="Y2797" s="66"/>
      <c r="Z2797" s="66"/>
    </row>
    <row r="2798" spans="1:26" ht="14.25" hidden="1">
      <c r="A2798" s="110" t="s">
        <v>263</v>
      </c>
      <c r="B2798" s="152"/>
      <c r="C2798" s="151" t="s">
        <v>281</v>
      </c>
      <c r="D2798" s="176" t="s">
        <v>237</v>
      </c>
      <c r="E2798" s="6" t="s">
        <v>516</v>
      </c>
      <c r="F2798" s="8">
        <v>1.7803256898353497</v>
      </c>
      <c r="G2798" s="8">
        <v>1.931915781133084</v>
      </c>
      <c r="H2798" s="8">
        <v>2.3460676124825</v>
      </c>
      <c r="I2798" s="8">
        <v>2.9118095351296502</v>
      </c>
      <c r="J2798" s="8">
        <v>3.477551457776801</v>
      </c>
      <c r="K2798" s="8">
        <v>3.8917032891262169</v>
      </c>
      <c r="L2798" s="8">
        <v>4.0432933804239513</v>
      </c>
      <c r="M2798" s="138" t="str">
        <f t="shared" si="43"/>
        <v>Indicateurs agro-environnementaux--ED : Gaz-TWh-S4</v>
      </c>
      <c r="N2798">
        <f>MATCH(M2798,'[1]Données Agriculture'!$M:$M,FALSE)</f>
        <v>1981</v>
      </c>
      <c r="O2798" s="139"/>
    </row>
    <row r="2799" spans="1:26" ht="14.25" hidden="1">
      <c r="A2799" s="110" t="s">
        <v>263</v>
      </c>
      <c r="B2799" s="152"/>
      <c r="C2799" s="151" t="s">
        <v>285</v>
      </c>
      <c r="D2799" s="176" t="s">
        <v>237</v>
      </c>
      <c r="E2799" s="6" t="s">
        <v>516</v>
      </c>
      <c r="F2799" s="8">
        <v>10.755199538460907</v>
      </c>
      <c r="G2799" s="8">
        <v>10.625501865168086</v>
      </c>
      <c r="H2799" s="8">
        <v>10.27116123210863</v>
      </c>
      <c r="I2799" s="8">
        <v>9.7871229257563517</v>
      </c>
      <c r="J2799" s="8">
        <v>9.3030846194040748</v>
      </c>
      <c r="K2799" s="8">
        <v>8.9487439863446188</v>
      </c>
      <c r="L2799" s="8">
        <v>8.8190463130517962</v>
      </c>
      <c r="M2799" s="138" t="str">
        <f t="shared" si="43"/>
        <v>Indicateurs agro-environnementaux--EI : autres intrants-TWh-S4</v>
      </c>
      <c r="N2799">
        <f>MATCH(M2799,'[1]Données Agriculture'!$M:$M,FALSE)</f>
        <v>1986</v>
      </c>
      <c r="O2799" s="139"/>
      <c r="P2799" s="104"/>
    </row>
    <row r="2800" spans="1:26" ht="14.25" hidden="1">
      <c r="A2800" s="110" t="s">
        <v>263</v>
      </c>
      <c r="B2800" s="152"/>
      <c r="C2800" s="151" t="s">
        <v>284</v>
      </c>
      <c r="D2800" s="176" t="s">
        <v>237</v>
      </c>
      <c r="E2800" s="6" t="s">
        <v>516</v>
      </c>
      <c r="F2800" s="8">
        <v>25.054916401610299</v>
      </c>
      <c r="G2800" s="8">
        <v>24.35312767115995</v>
      </c>
      <c r="H2800" s="8">
        <v>22.435805203390331</v>
      </c>
      <c r="I2800" s="8">
        <v>19.816694005170366</v>
      </c>
      <c r="J2800" s="8">
        <v>17.1975828069504</v>
      </c>
      <c r="K2800" s="8">
        <v>15.280260339180778</v>
      </c>
      <c r="L2800" s="8">
        <v>14.578471608730428</v>
      </c>
      <c r="M2800" s="138" t="str">
        <f t="shared" si="43"/>
        <v>Indicateurs agro-environnementaux--EI : Azote -TWh-S4</v>
      </c>
      <c r="N2800">
        <f>MATCH(M2800,'[1]Données Agriculture'!$M:$M,FALSE)</f>
        <v>1991</v>
      </c>
      <c r="O2800" s="139"/>
    </row>
    <row r="2801" spans="1:26" ht="14.25" hidden="1">
      <c r="A2801" s="110" t="s">
        <v>263</v>
      </c>
      <c r="B2801" s="152"/>
      <c r="C2801" s="151" t="s">
        <v>286</v>
      </c>
      <c r="D2801" s="176" t="s">
        <v>237</v>
      </c>
      <c r="E2801" s="6" t="s">
        <v>516</v>
      </c>
      <c r="F2801" s="8">
        <v>6.7778508006642877</v>
      </c>
      <c r="G2801" s="8">
        <v>6.770861829477564</v>
      </c>
      <c r="H2801" s="8">
        <v>6.7517676051027991</v>
      </c>
      <c r="I2801" s="8">
        <v>6.7256844095413104</v>
      </c>
      <c r="J2801" s="8">
        <v>6.6996012139798218</v>
      </c>
      <c r="K2801" s="8">
        <v>6.680506989605056</v>
      </c>
      <c r="L2801" s="8">
        <v>6.6735180184183323</v>
      </c>
      <c r="M2801" s="138" t="str">
        <f t="shared" si="43"/>
        <v>Indicateurs agro-environnementaux--EI : Matériel-TWh-S4</v>
      </c>
      <c r="N2801">
        <f>MATCH(M2801,'[1]Données Agriculture'!$M:$M,FALSE)</f>
        <v>1996</v>
      </c>
      <c r="O2801" s="139"/>
    </row>
    <row r="2802" spans="1:26" ht="14.25" hidden="1">
      <c r="A2802" s="110" t="s">
        <v>263</v>
      </c>
      <c r="B2802" s="152"/>
      <c r="C2802" s="151" t="s">
        <v>278</v>
      </c>
      <c r="D2802" s="176" t="s">
        <v>237</v>
      </c>
      <c r="E2802" s="6" t="s">
        <v>516</v>
      </c>
      <c r="F2802" s="8">
        <v>47.805157145642632</v>
      </c>
      <c r="G2802" s="8">
        <v>46.818028285943015</v>
      </c>
      <c r="H2802" s="8">
        <v>44.121142087626133</v>
      </c>
      <c r="I2802" s="8">
        <v>40.437127029609641</v>
      </c>
      <c r="J2802" s="8">
        <v>36.753111971593142</v>
      </c>
      <c r="K2802" s="8">
        <v>34.05622577327626</v>
      </c>
      <c r="L2802" s="8">
        <v>33.069096913576644</v>
      </c>
      <c r="M2802" s="138" t="str">
        <f t="shared" si="43"/>
        <v>Indicateurs agro-environnementaux--Energie directe -TWh-S4</v>
      </c>
      <c r="N2802">
        <f>MATCH(M2802,'[1]Données Agriculture'!$M:$M,FALSE)</f>
        <v>2001</v>
      </c>
      <c r="O2802" s="139"/>
    </row>
    <row r="2803" spans="1:26" ht="14.25" hidden="1">
      <c r="A2803" s="110" t="s">
        <v>263</v>
      </c>
      <c r="B2803" s="152"/>
      <c r="C2803" s="151" t="s">
        <v>283</v>
      </c>
      <c r="D2803" s="176" t="s">
        <v>237</v>
      </c>
      <c r="E2803" s="6" t="s">
        <v>516</v>
      </c>
      <c r="F2803" s="8">
        <v>42.587966740735496</v>
      </c>
      <c r="G2803" s="8">
        <v>41.749491365805596</v>
      </c>
      <c r="H2803" s="8">
        <v>39.458734040601762</v>
      </c>
      <c r="I2803" s="8">
        <v>36.329501340468028</v>
      </c>
      <c r="J2803" s="8">
        <v>33.200268640334293</v>
      </c>
      <c r="K2803" s="8">
        <v>30.909511315130452</v>
      </c>
      <c r="L2803" s="8">
        <v>30.071035940200556</v>
      </c>
      <c r="M2803" s="138" t="str">
        <f t="shared" si="43"/>
        <v>Indicateurs agro-environnementaux--Energie indirecte -TWh-S4</v>
      </c>
      <c r="N2803">
        <f>MATCH(M2803,'[1]Données Agriculture'!$M:$M,FALSE)</f>
        <v>2006</v>
      </c>
      <c r="O2803" s="139"/>
    </row>
    <row r="2804" spans="1:26" ht="14.25" hidden="1">
      <c r="A2804" s="110" t="s">
        <v>263</v>
      </c>
      <c r="B2804" s="110"/>
      <c r="C2804" s="147" t="s">
        <v>561</v>
      </c>
      <c r="D2804" s="176" t="s">
        <v>303</v>
      </c>
      <c r="E2804" s="6" t="s">
        <v>516</v>
      </c>
      <c r="F2804" s="8">
        <v>985.97200000000009</v>
      </c>
      <c r="G2804" s="8">
        <v>973.13421569695538</v>
      </c>
      <c r="H2804" s="8">
        <v>938.24861993575757</v>
      </c>
      <c r="I2804" s="8">
        <v>891.03854635076027</v>
      </c>
      <c r="J2804" s="8">
        <v>844.34177924500761</v>
      </c>
      <c r="K2804" s="8">
        <v>810.48279644230024</v>
      </c>
      <c r="L2804" s="8">
        <v>798.15831861850063</v>
      </c>
      <c r="M2804" s="138" t="str">
        <f t="shared" si="43"/>
        <v>Indicateurs agro-environnementaux--Linéaire de haies-milliers de km-S4</v>
      </c>
      <c r="N2804" t="e">
        <f>MATCH(M2804,'[1]Données Agriculture'!$M:$M,FALSE)</f>
        <v>#N/A</v>
      </c>
      <c r="O2804" s="139"/>
      <c r="P2804" s="104"/>
      <c r="Q2804" s="104"/>
      <c r="R2804" s="104"/>
      <c r="S2804" s="104"/>
      <c r="T2804" s="104"/>
      <c r="U2804" s="104"/>
      <c r="V2804" s="104"/>
      <c r="W2804" s="104"/>
      <c r="X2804" s="104"/>
      <c r="Y2804" s="104"/>
      <c r="Z2804" s="104"/>
    </row>
    <row r="2805" spans="1:26" ht="14.25" hidden="1">
      <c r="A2805" s="110" t="s">
        <v>263</v>
      </c>
      <c r="B2805" s="152"/>
      <c r="C2805" s="151" t="s">
        <v>288</v>
      </c>
      <c r="D2805" s="176" t="s">
        <v>289</v>
      </c>
      <c r="E2805" s="6" t="s">
        <v>516</v>
      </c>
      <c r="F2805" s="8">
        <v>73.317354521238855</v>
      </c>
      <c r="G2805" s="8">
        <v>72.161953418483037</v>
      </c>
      <c r="H2805" s="8">
        <v>69.010566947343179</v>
      </c>
      <c r="I2805" s="8">
        <v>64.718062657219889</v>
      </c>
      <c r="J2805" s="8">
        <v>60.439841650868999</v>
      </c>
      <c r="K2805" s="8">
        <v>57.317021747273962</v>
      </c>
      <c r="L2805" s="8">
        <v>56.175903928290552</v>
      </c>
      <c r="M2805" s="138" t="str">
        <f t="shared" si="43"/>
        <v>Indicateurs agro-environnementaux--NODU avec TS-M doses-S4</v>
      </c>
      <c r="N2805">
        <f>MATCH(M2805,'[1]Données Agriculture'!$M:$M,FALSE)</f>
        <v>2015</v>
      </c>
      <c r="O2805" s="139"/>
    </row>
    <row r="2806" spans="1:26" ht="14.25" hidden="1">
      <c r="A2806" s="110" t="s">
        <v>263</v>
      </c>
      <c r="B2806" s="110"/>
      <c r="C2806" s="151" t="s">
        <v>305</v>
      </c>
      <c r="D2806" s="176" t="s">
        <v>306</v>
      </c>
      <c r="E2806" s="6" t="s">
        <v>516</v>
      </c>
      <c r="F2806" s="8">
        <v>5743.5155842389486</v>
      </c>
      <c r="G2806" s="8">
        <v>7413.4100984996485</v>
      </c>
      <c r="H2806" s="8">
        <v>11966.055239724457</v>
      </c>
      <c r="I2806" s="8">
        <v>18162.390388864766</v>
      </c>
      <c r="J2806" s="8">
        <v>24332.52103165989</v>
      </c>
      <c r="K2806" s="8">
        <v>28832.75716019432</v>
      </c>
      <c r="L2806" s="8">
        <v>30476.447168109815</v>
      </c>
      <c r="M2806" s="138" t="str">
        <f t="shared" si="43"/>
        <v>Indicateurs agro-environnementaux--Production de cultures intermédiaires-Milliers de tMS-S4</v>
      </c>
      <c r="N2806">
        <f>MATCH(M2806,'[1]Données Agriculture'!$M:$M,FALSE)</f>
        <v>2021</v>
      </c>
      <c r="O2806" s="139"/>
      <c r="P2806" s="66"/>
    </row>
    <row r="2807" spans="1:26" ht="14.25" hidden="1">
      <c r="A2807" s="110" t="s">
        <v>263</v>
      </c>
      <c r="B2807" s="152"/>
      <c r="C2807" s="151" t="s">
        <v>265</v>
      </c>
      <c r="D2807" s="176" t="s">
        <v>14</v>
      </c>
      <c r="E2807" s="6" t="s">
        <v>516</v>
      </c>
      <c r="F2807" s="67">
        <v>3.3285820791189559E-2</v>
      </c>
      <c r="G2807" s="67">
        <v>4.4139710703591142E-2</v>
      </c>
      <c r="H2807" s="67">
        <v>7.380229385630406E-2</v>
      </c>
      <c r="I2807" s="67">
        <v>0.11434407670739243</v>
      </c>
      <c r="J2807" s="67">
        <v>0.15491145413253241</v>
      </c>
      <c r="K2807" s="67">
        <v>0.1846252285776693</v>
      </c>
      <c r="L2807" s="67">
        <v>0.19550471520850327</v>
      </c>
      <c r="M2807" s="138" t="str">
        <f t="shared" si="43"/>
        <v>Indicateurs agro-environnementaux--Production intégrée en grandes cultures-%-S4</v>
      </c>
      <c r="N2807">
        <f>MATCH(M2807,'[1]Données Agriculture'!$M:$M,FALSE)</f>
        <v>2026</v>
      </c>
      <c r="O2807" s="139"/>
    </row>
    <row r="2808" spans="1:26" ht="14.25" hidden="1">
      <c r="A2808" s="110" t="s">
        <v>263</v>
      </c>
      <c r="B2808" s="152"/>
      <c r="C2808" s="151" t="s">
        <v>268</v>
      </c>
      <c r="D2808" s="176" t="s">
        <v>269</v>
      </c>
      <c r="E2808" s="6" t="s">
        <v>516</v>
      </c>
      <c r="F2808" s="13">
        <v>7.2008106291082772</v>
      </c>
      <c r="G2808" s="13">
        <v>7.1764591065893724</v>
      </c>
      <c r="H2808" s="13">
        <v>7.109929509826066</v>
      </c>
      <c r="I2808" s="13">
        <v>7.0190483905438548</v>
      </c>
      <c r="J2808" s="13">
        <v>6.9281672712616436</v>
      </c>
      <c r="K2808" s="13">
        <v>6.8616376744983372</v>
      </c>
      <c r="L2808" s="13">
        <v>6.8372861519794323</v>
      </c>
      <c r="M2808" s="138" t="str">
        <f t="shared" si="43"/>
        <v>Indicateurs agro-environnementaux--Rendement blé tendre-t/ha-S4</v>
      </c>
      <c r="N2808">
        <f>MATCH(M2808,'[1]Données Agriculture'!$M:$M,FALSE)</f>
        <v>2031</v>
      </c>
      <c r="O2808" s="139"/>
      <c r="P2808" s="109"/>
    </row>
    <row r="2809" spans="1:26" ht="14.25" hidden="1">
      <c r="A2809" s="110" t="s">
        <v>263</v>
      </c>
      <c r="B2809" s="152"/>
      <c r="C2809" s="151" t="s">
        <v>266</v>
      </c>
      <c r="D2809" s="176" t="s">
        <v>267</v>
      </c>
      <c r="E2809" s="6" t="s">
        <v>516</v>
      </c>
      <c r="F2809" s="13">
        <v>5.4511021697466226</v>
      </c>
      <c r="G2809" s="13">
        <v>5.5201762523161664</v>
      </c>
      <c r="H2809" s="13">
        <v>5.7089870856840808</v>
      </c>
      <c r="I2809" s="13">
        <v>5.9671415289780967</v>
      </c>
      <c r="J2809" s="13">
        <v>6.2255738867190935</v>
      </c>
      <c r="K2809" s="13">
        <v>6.4149407247777832</v>
      </c>
      <c r="L2809" s="13">
        <v>6.4842928976281993</v>
      </c>
      <c r="M2809" s="138" t="str">
        <f t="shared" si="43"/>
        <v>Indicateurs agro-environnementaux--Rendement global grain en culture principale ou associée,  fourrages, herbe, cultures secondaires, fruits, légumes, exprimé en matière sèche sur SAU totale-t MS / ha SAU-S4</v>
      </c>
      <c r="N2809">
        <f>MATCH(M2809,'[1]Données Agriculture'!$M:$M,FALSE)</f>
        <v>2036</v>
      </c>
      <c r="O2809" s="139"/>
    </row>
    <row r="2810" spans="1:26" ht="14.25" hidden="1">
      <c r="A2810" s="110" t="s">
        <v>263</v>
      </c>
      <c r="B2810" s="110"/>
      <c r="C2810" s="147" t="s">
        <v>301</v>
      </c>
      <c r="D2810" s="176" t="s">
        <v>271</v>
      </c>
      <c r="E2810" s="6" t="s">
        <v>516</v>
      </c>
      <c r="F2810" s="8">
        <v>0</v>
      </c>
      <c r="G2810" s="8">
        <v>139.21946545576162</v>
      </c>
      <c r="H2810" s="8">
        <v>535.65927110570385</v>
      </c>
      <c r="I2810" s="8">
        <v>1115.263996422816</v>
      </c>
      <c r="J2810" s="8">
        <v>1738.8141759513367</v>
      </c>
      <c r="K2810" s="8">
        <v>2223.1448900240957</v>
      </c>
      <c r="L2810" s="8">
        <v>2406.3098096912654</v>
      </c>
      <c r="M2810" s="138" t="str">
        <f t="shared" si="43"/>
        <v>Indicateurs agro-environnementaux--Surfaces artificialisées revégétalisées-kha-S4</v>
      </c>
      <c r="N2810">
        <f>MATCH(M2810,'[1]Données Agriculture'!$M:$M,FALSE)</f>
        <v>2039</v>
      </c>
      <c r="O2810" s="139"/>
    </row>
    <row r="2811" spans="1:26" ht="14.25" hidden="1">
      <c r="A2811" s="110" t="s">
        <v>263</v>
      </c>
      <c r="B2811" s="110"/>
      <c r="C2811" s="147" t="s">
        <v>300</v>
      </c>
      <c r="D2811" s="176" t="s">
        <v>271</v>
      </c>
      <c r="E2811" s="6" t="s">
        <v>516</v>
      </c>
      <c r="F2811" s="8">
        <v>0</v>
      </c>
      <c r="G2811" s="8">
        <v>0</v>
      </c>
      <c r="H2811" s="8">
        <v>0</v>
      </c>
      <c r="I2811" s="8">
        <v>0</v>
      </c>
      <c r="J2811" s="8">
        <v>0</v>
      </c>
      <c r="K2811" s="8">
        <v>0</v>
      </c>
      <c r="L2811" s="8">
        <v>0</v>
      </c>
      <c r="M2811" s="138" t="str">
        <f t="shared" si="43"/>
        <v>Indicateurs agro-environnementaux--Surfaces de nouvelles cultures pérennes-kha-S4</v>
      </c>
      <c r="N2811">
        <f>MATCH(M2811,'[1]Données Agriculture'!$M:$M,FALSE)</f>
        <v>2044</v>
      </c>
      <c r="O2811" s="139"/>
      <c r="P2811" s="66"/>
      <c r="Q2811" s="66"/>
      <c r="R2811" s="66"/>
      <c r="S2811" s="66"/>
      <c r="T2811" s="66"/>
      <c r="U2811" s="66"/>
      <c r="V2811" s="66"/>
      <c r="W2811" s="66"/>
      <c r="X2811" s="66"/>
      <c r="Y2811" s="66"/>
      <c r="Z2811" s="66"/>
    </row>
    <row r="2812" spans="1:26" ht="14.25" hidden="1">
      <c r="A2812" s="110" t="s">
        <v>263</v>
      </c>
      <c r="B2812" s="110"/>
      <c r="C2812" s="147" t="s">
        <v>299</v>
      </c>
      <c r="D2812" s="176" t="s">
        <v>271</v>
      </c>
      <c r="E2812" s="6" t="s">
        <v>516</v>
      </c>
      <c r="F2812" s="8">
        <v>0</v>
      </c>
      <c r="G2812" s="8">
        <v>46.282591342672973</v>
      </c>
      <c r="H2812" s="8">
        <v>172.72898239680305</v>
      </c>
      <c r="I2812" s="8">
        <v>345.45796479360604</v>
      </c>
      <c r="J2812" s="8">
        <v>518.18694719040911</v>
      </c>
      <c r="K2812" s="8">
        <v>644.63333824453935</v>
      </c>
      <c r="L2812" s="8">
        <v>690.9159295872123</v>
      </c>
      <c r="M2812" s="138" t="str">
        <f t="shared" si="43"/>
        <v>Indicateurs agro-environnementaux--Surfaces de nouvelles forêts-kha-S4</v>
      </c>
      <c r="N2812">
        <f>MATCH(M2812,'[1]Données Agriculture'!$M:$M,FALSE)</f>
        <v>2049</v>
      </c>
      <c r="O2812" s="139"/>
    </row>
    <row r="2813" spans="1:26" ht="14.25" hidden="1">
      <c r="A2813" s="110" t="s">
        <v>263</v>
      </c>
      <c r="B2813" s="110"/>
      <c r="C2813" s="147" t="s">
        <v>297</v>
      </c>
      <c r="D2813" s="176" t="s">
        <v>271</v>
      </c>
      <c r="E2813" s="6" t="s">
        <v>516</v>
      </c>
      <c r="F2813" s="8">
        <v>0</v>
      </c>
      <c r="G2813" s="8">
        <v>0</v>
      </c>
      <c r="H2813" s="8">
        <v>0</v>
      </c>
      <c r="I2813" s="8">
        <v>0</v>
      </c>
      <c r="J2813" s="8">
        <v>0</v>
      </c>
      <c r="K2813" s="8">
        <v>0</v>
      </c>
      <c r="L2813" s="8">
        <v>0</v>
      </c>
      <c r="M2813" s="138" t="str">
        <f t="shared" si="43"/>
        <v>Indicateurs agro-environnementaux--Surfaces de prairies avec agroforesterie et de prés-vergers-kha-S4</v>
      </c>
      <c r="N2813">
        <f>MATCH(M2813,'[1]Données Agriculture'!$M:$M,FALSE)</f>
        <v>2056</v>
      </c>
      <c r="O2813" s="139"/>
    </row>
    <row r="2814" spans="1:26" ht="14.25" hidden="1">
      <c r="A2814" s="110" t="s">
        <v>263</v>
      </c>
      <c r="B2814" s="110"/>
      <c r="C2814" s="147" t="s">
        <v>295</v>
      </c>
      <c r="D2814" s="176" t="s">
        <v>271</v>
      </c>
      <c r="E2814" s="6" t="s">
        <v>516</v>
      </c>
      <c r="F2814" s="8">
        <v>0</v>
      </c>
      <c r="G2814" s="8">
        <v>56.68380251781182</v>
      </c>
      <c r="H2814" s="8">
        <v>207.26337168330463</v>
      </c>
      <c r="I2814" s="8">
        <v>402.82411498321864</v>
      </c>
      <c r="J2814" s="8">
        <v>586.68222989974197</v>
      </c>
      <c r="K2814" s="8">
        <v>713.85654229845363</v>
      </c>
      <c r="L2814" s="8">
        <v>758.8377164328748</v>
      </c>
      <c r="M2814" s="138" t="str">
        <f t="shared" si="43"/>
        <v>Indicateurs agro-environnementaux--Surfaces de prairies avec IAE (type haies - 60 ml/ha de SAU)-kha-S4</v>
      </c>
      <c r="N2814">
        <f>MATCH(M2814,'[1]Données Agriculture'!$M:$M,FALSE)</f>
        <v>2061</v>
      </c>
      <c r="O2814" s="139"/>
      <c r="P2814" s="66"/>
      <c r="Q2814" s="66"/>
      <c r="R2814" s="66"/>
      <c r="S2814" s="66"/>
      <c r="T2814" s="66"/>
      <c r="U2814" s="66"/>
      <c r="V2814" s="66"/>
      <c r="W2814" s="66"/>
      <c r="X2814" s="66"/>
      <c r="Y2814" s="66"/>
      <c r="Z2814" s="66"/>
    </row>
    <row r="2815" spans="1:26" ht="14.25" hidden="1">
      <c r="A2815" s="110" t="s">
        <v>263</v>
      </c>
      <c r="B2815" s="110"/>
      <c r="C2815" s="147" t="s">
        <v>296</v>
      </c>
      <c r="D2815" s="176" t="s">
        <v>271</v>
      </c>
      <c r="E2815" s="6" t="s">
        <v>516</v>
      </c>
      <c r="F2815" s="8">
        <v>1748.6333200000001</v>
      </c>
      <c r="G2815" s="8">
        <v>1677.6316360857272</v>
      </c>
      <c r="H2815" s="8">
        <v>1488.0447197775723</v>
      </c>
      <c r="I2815" s="8">
        <v>1239.458815332981</v>
      </c>
      <c r="J2815" s="8">
        <v>1002.8756066662257</v>
      </c>
      <c r="K2815" s="8">
        <v>837.29408191374375</v>
      </c>
      <c r="L2815" s="8">
        <v>778.29509377730756</v>
      </c>
      <c r="M2815" s="138" t="str">
        <f t="shared" si="43"/>
        <v>Indicateurs agro-environnementaux--Surfaces de prairies en région de bocage (type haies - 150 ml/ha de SAU)-kha-S4</v>
      </c>
      <c r="N2815">
        <f>MATCH(M2815,'[1]Données Agriculture'!$M:$M,FALSE)</f>
        <v>2066</v>
      </c>
      <c r="O2815" s="139"/>
    </row>
    <row r="2816" spans="1:26" ht="14.25" hidden="1">
      <c r="A2816" s="110" t="s">
        <v>263</v>
      </c>
      <c r="B2816" s="110"/>
      <c r="C2816" s="147" t="s">
        <v>294</v>
      </c>
      <c r="D2816" s="176" t="s">
        <v>271</v>
      </c>
      <c r="E2816" s="6" t="s">
        <v>516</v>
      </c>
      <c r="F2816" s="8">
        <v>0</v>
      </c>
      <c r="G2816" s="8">
        <v>0</v>
      </c>
      <c r="H2816" s="8">
        <v>0</v>
      </c>
      <c r="I2816" s="8">
        <v>0</v>
      </c>
      <c r="J2816" s="8">
        <v>0</v>
      </c>
      <c r="K2816" s="8">
        <v>0</v>
      </c>
      <c r="L2816" s="8">
        <v>0</v>
      </c>
      <c r="M2816" s="138" t="str">
        <f t="shared" si="43"/>
        <v>Indicateurs agro-environnementaux--Surfaces de terres arables avec agroforesterie (75 arbres / ha)-kha-S4</v>
      </c>
      <c r="N2816">
        <f>MATCH(M2816,'[1]Données Agriculture'!$M:$M,FALSE)</f>
        <v>2071</v>
      </c>
      <c r="O2816" s="139"/>
      <c r="P2816" s="66"/>
    </row>
    <row r="2817" spans="1:26" ht="14.25" hidden="1">
      <c r="A2817" s="110" t="s">
        <v>263</v>
      </c>
      <c r="B2817" s="110"/>
      <c r="C2817" s="147" t="s">
        <v>290</v>
      </c>
      <c r="D2817" s="176" t="s">
        <v>271</v>
      </c>
      <c r="E2817" s="6" t="s">
        <v>516</v>
      </c>
      <c r="F2817" s="8">
        <v>1892.3868239999995</v>
      </c>
      <c r="G2817" s="8">
        <v>2078.6917734085223</v>
      </c>
      <c r="H2817" s="8">
        <v>2584.1078172118473</v>
      </c>
      <c r="I2817" s="8">
        <v>3266.0520472665221</v>
      </c>
      <c r="J2817" s="8">
        <v>3938.2195141640232</v>
      </c>
      <c r="K2817" s="8">
        <v>4424.0820316530007</v>
      </c>
      <c r="L2817" s="8">
        <v>4600.6102179043501</v>
      </c>
      <c r="M2817" s="138" t="str">
        <f t="shared" si="43"/>
        <v>Indicateurs agro-environnementaux--Surfaces de terres arables avec couverts-kha-S4</v>
      </c>
      <c r="N2817">
        <f>MATCH(M2817,'[1]Données Agriculture'!$M:$M,FALSE)</f>
        <v>2076</v>
      </c>
      <c r="O2817" s="139"/>
    </row>
    <row r="2818" spans="1:26" ht="14.25" hidden="1">
      <c r="A2818" s="110" t="s">
        <v>263</v>
      </c>
      <c r="B2818" s="110"/>
      <c r="C2818" s="147" t="s">
        <v>293</v>
      </c>
      <c r="D2818" s="176" t="s">
        <v>271</v>
      </c>
      <c r="E2818" s="6" t="s">
        <v>516</v>
      </c>
      <c r="F2818" s="8">
        <v>3181.2266800000002</v>
      </c>
      <c r="G2818" s="8">
        <v>3068.0896897261496</v>
      </c>
      <c r="H2818" s="8">
        <v>2761.0161157441071</v>
      </c>
      <c r="I2818" s="8">
        <v>2346.3309375423846</v>
      </c>
      <c r="J2818" s="8">
        <v>1937.1711453948319</v>
      </c>
      <c r="K2818" s="8">
        <v>1641.1483435211301</v>
      </c>
      <c r="L2818" s="8">
        <v>1533.5367393014503</v>
      </c>
      <c r="M2818" s="138" t="str">
        <f t="shared" ref="M2818:M2881" si="44">A2818&amp;"-"&amp;B2818&amp;"-"&amp;C2818&amp;"-"&amp;D2818&amp;"-"&amp;E2818</f>
        <v>Indicateurs agro-environnementaux--Surfaces de terres arables avec IAE (type haies - 200 ml/ha de SAU)-kha-S4</v>
      </c>
      <c r="N2818">
        <f>MATCH(M2818,'[1]Données Agriculture'!$M:$M,FALSE)</f>
        <v>2078</v>
      </c>
      <c r="O2818" s="139"/>
      <c r="P2818" s="109"/>
    </row>
    <row r="2819" spans="1:26" ht="14.25" hidden="1">
      <c r="A2819" s="110" t="s">
        <v>263</v>
      </c>
      <c r="B2819" s="110"/>
      <c r="C2819" s="147" t="s">
        <v>292</v>
      </c>
      <c r="D2819" s="176" t="s">
        <v>271</v>
      </c>
      <c r="E2819" s="6" t="s">
        <v>516</v>
      </c>
      <c r="F2819" s="8">
        <v>0</v>
      </c>
      <c r="G2819" s="8">
        <v>63.26595015508768</v>
      </c>
      <c r="H2819" s="8">
        <v>234.91889247380428</v>
      </c>
      <c r="I2819" s="8">
        <v>466.5788638952173</v>
      </c>
      <c r="J2819" s="8">
        <v>694.97991426423926</v>
      </c>
      <c r="K2819" s="8">
        <v>860.11501447817363</v>
      </c>
      <c r="L2819" s="8">
        <v>920.12204358087001</v>
      </c>
      <c r="M2819" s="138" t="str">
        <f t="shared" si="44"/>
        <v>Indicateurs agro-environnementaux--Surfaces de terres arables avec IAE (type haies - 60 ml/ha de SAU)-kha-S4</v>
      </c>
      <c r="N2819">
        <f>MATCH(M2819,'[1]Données Agriculture'!$M:$M,FALSE)</f>
        <v>2084</v>
      </c>
      <c r="O2819" s="139"/>
    </row>
    <row r="2820" spans="1:26" ht="14.25" hidden="1">
      <c r="A2820" s="110" t="s">
        <v>263</v>
      </c>
      <c r="B2820" s="110"/>
      <c r="C2820" s="147" t="s">
        <v>291</v>
      </c>
      <c r="D2820" s="176" t="s">
        <v>271</v>
      </c>
      <c r="E2820" s="6" t="s">
        <v>516</v>
      </c>
      <c r="F2820" s="8">
        <v>630.7956079999999</v>
      </c>
      <c r="G2820" s="8">
        <v>798.34050806132041</v>
      </c>
      <c r="H2820" s="8">
        <v>1252.9007598602896</v>
      </c>
      <c r="I2820" s="8">
        <v>1866.3154555808694</v>
      </c>
      <c r="J2820" s="8">
        <v>2471.0396951617395</v>
      </c>
      <c r="K2820" s="8">
        <v>2908.2190346812899</v>
      </c>
      <c r="L2820" s="8">
        <v>3067.0734786029007</v>
      </c>
      <c r="M2820" s="138" t="str">
        <f t="shared" si="44"/>
        <v>Indicateurs agro-environnementaux--Surfaces de terres arables en semis direct-kha-S4</v>
      </c>
      <c r="N2820">
        <f>MATCH(M2820,'[1]Données Agriculture'!$M:$M,FALSE)</f>
        <v>2090</v>
      </c>
      <c r="O2820" s="139"/>
    </row>
    <row r="2821" spans="1:26" ht="14.25" hidden="1">
      <c r="A2821" s="110" t="s">
        <v>263</v>
      </c>
      <c r="B2821" s="110"/>
      <c r="C2821" s="147" t="s">
        <v>298</v>
      </c>
      <c r="D2821" s="176" t="s">
        <v>271</v>
      </c>
      <c r="E2821" s="6" t="s">
        <v>516</v>
      </c>
      <c r="F2821" s="8">
        <v>0</v>
      </c>
      <c r="G2821" s="8">
        <v>53.265372392828375</v>
      </c>
      <c r="H2821" s="8">
        <v>198.52304548661323</v>
      </c>
      <c r="I2821" s="8">
        <v>396.31928194645309</v>
      </c>
      <c r="J2821" s="8">
        <v>593.3887093795197</v>
      </c>
      <c r="K2821" s="8">
        <v>737.19276441975785</v>
      </c>
      <c r="L2821" s="8">
        <v>789.73132778581271</v>
      </c>
      <c r="M2821" s="138" t="str">
        <f t="shared" si="44"/>
        <v>Indicateurs agro-environnementaux--Surfaces de vignes et vergers avec enherbement-kha-S4</v>
      </c>
      <c r="N2821">
        <f>MATCH(M2821,'[1]Données Agriculture'!$M:$M,FALSE)</f>
        <v>2096</v>
      </c>
      <c r="O2821" s="139"/>
      <c r="P2821" s="66"/>
      <c r="Q2821" s="66"/>
      <c r="R2821" s="66"/>
      <c r="S2821" s="66"/>
      <c r="T2821" s="66"/>
      <c r="U2821" s="66"/>
      <c r="V2821" s="66"/>
      <c r="W2821" s="66"/>
      <c r="X2821" s="66"/>
      <c r="Y2821" s="66"/>
      <c r="Z2821" s="66"/>
    </row>
    <row r="2822" spans="1:26" ht="14.25" hidden="1">
      <c r="A2822" s="110" t="s">
        <v>309</v>
      </c>
      <c r="B2822" s="110" t="s">
        <v>308</v>
      </c>
      <c r="C2822" s="147" t="s">
        <v>326</v>
      </c>
      <c r="D2822" s="175" t="s">
        <v>180</v>
      </c>
      <c r="E2822" s="6" t="s">
        <v>516</v>
      </c>
      <c r="F2822" s="8">
        <v>35</v>
      </c>
      <c r="G2822" s="8">
        <v>88.314222092202954</v>
      </c>
      <c r="H2822" s="8">
        <v>233.97138561411262</v>
      </c>
      <c r="I2822" s="8">
        <v>432.94277122822513</v>
      </c>
      <c r="J2822" s="8">
        <v>631.91415684233789</v>
      </c>
      <c r="K2822" s="8">
        <v>777.57132036424764</v>
      </c>
      <c r="L2822" s="8">
        <v>830.88554245645048</v>
      </c>
      <c r="M2822" s="138" t="str">
        <f t="shared" si="44"/>
        <v>Production agricole-Productions-Aquaculture-kt-S4</v>
      </c>
      <c r="N2822">
        <f>MATCH(M2822,'[1]Données Agriculture'!$M:$M,FALSE)</f>
        <v>2106</v>
      </c>
      <c r="O2822" s="139"/>
    </row>
    <row r="2823" spans="1:26" ht="14.25" hidden="1">
      <c r="A2823" s="110" t="s">
        <v>309</v>
      </c>
      <c r="B2823" s="110" t="s">
        <v>308</v>
      </c>
      <c r="C2823" s="147" t="s">
        <v>329</v>
      </c>
      <c r="D2823" s="175" t="s">
        <v>180</v>
      </c>
      <c r="E2823" s="6" t="s">
        <v>516</v>
      </c>
      <c r="F2823" s="8">
        <v>5.3999999999999999E-2</v>
      </c>
      <c r="G2823" s="8">
        <v>17.940704033537099</v>
      </c>
      <c r="H2823" s="8">
        <v>66.808088233107625</v>
      </c>
      <c r="I2823" s="8">
        <v>133.56217646621522</v>
      </c>
      <c r="J2823" s="8">
        <v>200.31626469932289</v>
      </c>
      <c r="K2823" s="8">
        <v>249.18364889889355</v>
      </c>
      <c r="L2823" s="8">
        <v>267.07035293243058</v>
      </c>
      <c r="M2823" s="138" t="str">
        <f t="shared" si="44"/>
        <v>Production agricole-Productions-Autres protéines alternatives-kt-S4</v>
      </c>
      <c r="N2823">
        <f>MATCH(M2823,'[1]Données Agriculture'!$M:$M,FALSE)</f>
        <v>2111</v>
      </c>
      <c r="O2823" s="139"/>
      <c r="P2823" s="66"/>
      <c r="Q2823" s="66"/>
      <c r="R2823" s="66"/>
      <c r="S2823" s="66"/>
      <c r="T2823" s="66"/>
      <c r="U2823" s="66"/>
      <c r="V2823" s="66"/>
      <c r="W2823" s="66"/>
      <c r="X2823" s="66"/>
      <c r="Y2823" s="66"/>
      <c r="Z2823" s="66"/>
    </row>
    <row r="2824" spans="1:26" ht="14.25" hidden="1">
      <c r="A2824" s="110" t="s">
        <v>309</v>
      </c>
      <c r="B2824" s="110" t="s">
        <v>308</v>
      </c>
      <c r="C2824" s="147" t="s">
        <v>314</v>
      </c>
      <c r="D2824" s="175" t="s">
        <v>180</v>
      </c>
      <c r="E2824" s="6" t="s">
        <v>516</v>
      </c>
      <c r="F2824" s="8">
        <v>33929.813877032997</v>
      </c>
      <c r="G2824" s="8">
        <v>33201.62744714514</v>
      </c>
      <c r="H2824" s="8">
        <v>31252.449518092762</v>
      </c>
      <c r="I2824" s="8">
        <v>28685.089531436905</v>
      </c>
      <c r="J2824" s="8">
        <v>26227.73391706542</v>
      </c>
      <c r="K2824" s="8">
        <v>24498.564732581788</v>
      </c>
      <c r="L2824" s="8">
        <v>23880.382674978304</v>
      </c>
      <c r="M2824" s="138" t="str">
        <f t="shared" si="44"/>
        <v>Production agricole-Productions-Betteraves à Sucre-kt-S4</v>
      </c>
      <c r="N2824">
        <f>MATCH(M2824,'[1]Données Agriculture'!$M:$M,FALSE)</f>
        <v>2116</v>
      </c>
      <c r="O2824" s="139"/>
    </row>
    <row r="2825" spans="1:26" ht="14.25" hidden="1">
      <c r="A2825" s="110" t="s">
        <v>309</v>
      </c>
      <c r="B2825" s="110" t="s">
        <v>308</v>
      </c>
      <c r="C2825" s="147" t="s">
        <v>311</v>
      </c>
      <c r="D2825" s="175" t="s">
        <v>180</v>
      </c>
      <c r="E2825" s="6" t="s">
        <v>516</v>
      </c>
      <c r="F2825" s="8">
        <v>35847.635457340053</v>
      </c>
      <c r="G2825" s="8">
        <v>35819.752107036082</v>
      </c>
      <c r="H2825" s="8">
        <v>35741.079183589725</v>
      </c>
      <c r="I2825" s="8">
        <v>35627.708645843246</v>
      </c>
      <c r="J2825" s="8">
        <v>35507.523844100637</v>
      </c>
      <c r="K2825" s="8">
        <v>35415.222392661984</v>
      </c>
      <c r="L2825" s="8">
        <v>35380.524778361876</v>
      </c>
      <c r="M2825" s="138" t="str">
        <f t="shared" si="44"/>
        <v>Production agricole-Productions-Blé-kt-S4</v>
      </c>
      <c r="N2825">
        <f>MATCH(M2825,'[1]Données Agriculture'!$M:$M,FALSE)</f>
        <v>2121</v>
      </c>
      <c r="O2825" s="139"/>
      <c r="P2825" s="105"/>
    </row>
    <row r="2826" spans="1:26" ht="14.25" hidden="1">
      <c r="A2826" s="110" t="s">
        <v>309</v>
      </c>
      <c r="B2826" s="110" t="s">
        <v>308</v>
      </c>
      <c r="C2826" s="147" t="s">
        <v>321</v>
      </c>
      <c r="D2826" s="175" t="s">
        <v>180</v>
      </c>
      <c r="E2826" s="6" t="s">
        <v>516</v>
      </c>
      <c r="F2826" s="8">
        <v>8601.9815235248043</v>
      </c>
      <c r="G2826" s="8">
        <v>8495.1644857976462</v>
      </c>
      <c r="H2826" s="8">
        <v>8173.7891771020359</v>
      </c>
      <c r="I2826" s="8">
        <v>7734.3542234039878</v>
      </c>
      <c r="J2826" s="8">
        <v>7301.9464983754087</v>
      </c>
      <c r="K2826" s="8">
        <v>6989.6565091442244</v>
      </c>
      <c r="L2826" s="8">
        <v>6872.5287089651265</v>
      </c>
      <c r="M2826" s="138" t="str">
        <f t="shared" si="44"/>
        <v>Production agricole-Productions-Boissons Alcooliques-kt-S4</v>
      </c>
      <c r="N2826">
        <f>MATCH(M2826,'[1]Données Agriculture'!$M:$M,FALSE)</f>
        <v>2126</v>
      </c>
      <c r="O2826" s="139"/>
    </row>
    <row r="2827" spans="1:26" ht="14.25" hidden="1">
      <c r="A2827" s="110" t="s">
        <v>309</v>
      </c>
      <c r="B2827" s="110" t="s">
        <v>308</v>
      </c>
      <c r="C2827" s="147" t="s">
        <v>310</v>
      </c>
      <c r="D2827" s="175" t="s">
        <v>180</v>
      </c>
      <c r="E2827" s="6" t="s">
        <v>516</v>
      </c>
      <c r="F2827" s="8">
        <v>63586.110571688143</v>
      </c>
      <c r="G2827" s="8">
        <v>63586.691977973336</v>
      </c>
      <c r="H2827" s="8">
        <v>63584.948307731254</v>
      </c>
      <c r="I2827" s="8">
        <v>63574.682572489008</v>
      </c>
      <c r="J2827" s="8">
        <v>63555.313365961447</v>
      </c>
      <c r="K2827" s="8">
        <v>63535.362753148685</v>
      </c>
      <c r="L2827" s="8">
        <v>63526.840688148543</v>
      </c>
      <c r="M2827" s="138" t="str">
        <f t="shared" si="44"/>
        <v>Production agricole-Productions-Cèrèales - Excl Bière-kt-S4</v>
      </c>
      <c r="N2827">
        <f>MATCH(M2827,'[1]Données Agriculture'!$M:$M,FALSE)</f>
        <v>2131</v>
      </c>
      <c r="O2827" s="139"/>
      <c r="P2827" s="66"/>
    </row>
    <row r="2828" spans="1:26" ht="14.25" hidden="1">
      <c r="A2828" s="110" t="s">
        <v>309</v>
      </c>
      <c r="B2828" s="110" t="s">
        <v>308</v>
      </c>
      <c r="C2828" s="147" t="s">
        <v>34</v>
      </c>
      <c r="D2828" s="175" t="s">
        <v>180</v>
      </c>
      <c r="E2828" s="6" t="s">
        <v>516</v>
      </c>
      <c r="F2828" s="8">
        <v>2354.0466461375918</v>
      </c>
      <c r="G2828" s="8">
        <v>2345.3712731010014</v>
      </c>
      <c r="H2828" s="8">
        <v>2321.7529328986143</v>
      </c>
      <c r="I2828" s="8">
        <v>2289.6865801306035</v>
      </c>
      <c r="J2828" s="8">
        <v>2257.8475878335589</v>
      </c>
      <c r="K2828" s="8">
        <v>2234.6839685731056</v>
      </c>
      <c r="L2828" s="8">
        <v>2226.2359560074815</v>
      </c>
      <c r="M2828" s="138" t="str">
        <f t="shared" si="44"/>
        <v>Production agricole-Productions-Fruits-kt-S4</v>
      </c>
      <c r="N2828">
        <f>MATCH(M2828,'[1]Données Agriculture'!$M:$M,FALSE)</f>
        <v>2136</v>
      </c>
      <c r="O2828" s="139"/>
    </row>
    <row r="2829" spans="1:26" ht="14.25" hidden="1">
      <c r="A2829" s="110" t="s">
        <v>309</v>
      </c>
      <c r="B2829" s="110" t="s">
        <v>308</v>
      </c>
      <c r="C2829" s="147" t="s">
        <v>318</v>
      </c>
      <c r="D2829" s="175" t="s">
        <v>180</v>
      </c>
      <c r="E2829" s="6" t="s">
        <v>516</v>
      </c>
      <c r="F2829" s="8">
        <v>3934.0091791483783</v>
      </c>
      <c r="G2829" s="8">
        <v>3904.351872809958</v>
      </c>
      <c r="H2829" s="8">
        <v>3823.8423858915571</v>
      </c>
      <c r="I2829" s="8">
        <v>3715.0847320236016</v>
      </c>
      <c r="J2829" s="8">
        <v>3607.7362175445132</v>
      </c>
      <c r="K2829" s="8">
        <v>3530.0450094038442</v>
      </c>
      <c r="L2829" s="8">
        <v>3501.7968424542901</v>
      </c>
      <c r="M2829" s="138" t="str">
        <f t="shared" si="44"/>
        <v>Production agricole-Productions-Graines Colza/Moutarde-kt-S4</v>
      </c>
      <c r="N2829">
        <f>MATCH(M2829,'[1]Données Agriculture'!$M:$M,FALSE)</f>
        <v>2141</v>
      </c>
      <c r="O2829" s="139"/>
    </row>
    <row r="2830" spans="1:26" ht="14.25" hidden="1">
      <c r="A2830" s="110" t="s">
        <v>309</v>
      </c>
      <c r="B2830" s="110" t="s">
        <v>308</v>
      </c>
      <c r="C2830" s="147" t="s">
        <v>317</v>
      </c>
      <c r="D2830" s="175" t="s">
        <v>180</v>
      </c>
      <c r="E2830" s="6" t="s">
        <v>516</v>
      </c>
      <c r="F2830" s="8">
        <v>1576.7277886466118</v>
      </c>
      <c r="G2830" s="8">
        <v>1570.0650168531049</v>
      </c>
      <c r="H2830" s="8">
        <v>1551.9302172295427</v>
      </c>
      <c r="I2830" s="8">
        <v>1527.3190575610265</v>
      </c>
      <c r="J2830" s="8">
        <v>1502.8943096410635</v>
      </c>
      <c r="K2830" s="8">
        <v>1485.1323335146071</v>
      </c>
      <c r="L2830" s="8">
        <v>1478.6559734696536</v>
      </c>
      <c r="M2830" s="138" t="str">
        <f t="shared" si="44"/>
        <v>Production agricole-Productions-Graines de Tournesol-kt-S4</v>
      </c>
      <c r="N2830">
        <f>MATCH(M2830,'[1]Données Agriculture'!$M:$M,FALSE)</f>
        <v>2146</v>
      </c>
      <c r="O2830" s="139"/>
      <c r="P2830" s="105"/>
      <c r="Q2830" s="105"/>
      <c r="R2830" s="105"/>
      <c r="S2830" s="105"/>
      <c r="T2830" s="105"/>
      <c r="U2830" s="105"/>
      <c r="V2830" s="105"/>
      <c r="W2830" s="105"/>
      <c r="X2830" s="105"/>
      <c r="Y2830" s="105"/>
      <c r="Z2830" s="105"/>
    </row>
    <row r="2831" spans="1:26" ht="14.25" hidden="1">
      <c r="A2831" s="110" t="s">
        <v>309</v>
      </c>
      <c r="B2831" s="110" t="s">
        <v>308</v>
      </c>
      <c r="C2831" s="147" t="s">
        <v>319</v>
      </c>
      <c r="D2831" s="175" t="s">
        <v>180</v>
      </c>
      <c r="E2831" s="6" t="s">
        <v>516</v>
      </c>
      <c r="F2831" s="8">
        <v>2588.3749049979538</v>
      </c>
      <c r="G2831" s="8">
        <v>2568.2621406480844</v>
      </c>
      <c r="H2831" s="8">
        <v>2512.5129912975276</v>
      </c>
      <c r="I2831" s="8">
        <v>2437.5371923149014</v>
      </c>
      <c r="J2831" s="8">
        <v>2364.26476839416</v>
      </c>
      <c r="K2831" s="8">
        <v>2311.7798979002782</v>
      </c>
      <c r="L2831" s="8">
        <v>2292.879211869476</v>
      </c>
      <c r="M2831" s="138" t="str">
        <f t="shared" si="44"/>
        <v>Production agricole-Productions-Huiles-kt-S4</v>
      </c>
      <c r="N2831">
        <f>MATCH(M2831,'[1]Données Agriculture'!$M:$M,FALSE)</f>
        <v>2151</v>
      </c>
      <c r="O2831" s="139"/>
    </row>
    <row r="2832" spans="1:26" ht="14.25" hidden="1">
      <c r="A2832" s="110" t="s">
        <v>309</v>
      </c>
      <c r="B2832" s="110" t="s">
        <v>308</v>
      </c>
      <c r="C2832" s="147" t="s">
        <v>327</v>
      </c>
      <c r="D2832" s="175" t="s">
        <v>180</v>
      </c>
      <c r="E2832" s="6" t="s">
        <v>516</v>
      </c>
      <c r="F2832" s="8">
        <v>0.13500000000000001</v>
      </c>
      <c r="G2832" s="8">
        <v>125.35820614819987</v>
      </c>
      <c r="H2832" s="8">
        <v>467.47436763175347</v>
      </c>
      <c r="I2832" s="8">
        <v>934.81373526350683</v>
      </c>
      <c r="J2832" s="8">
        <v>1402.1531028952606</v>
      </c>
      <c r="K2832" s="8">
        <v>1744.2692643788146</v>
      </c>
      <c r="L2832" s="8">
        <v>1869.4924705270143</v>
      </c>
      <c r="M2832" s="138" t="str">
        <f t="shared" si="44"/>
        <v>Production agricole-Productions-Insectes-kt-S4</v>
      </c>
      <c r="N2832">
        <f>MATCH(M2832,'[1]Données Agriculture'!$M:$M,FALSE)</f>
        <v>2156</v>
      </c>
      <c r="O2832" s="139"/>
      <c r="P2832" s="66"/>
      <c r="Q2832" s="66"/>
      <c r="R2832" s="66"/>
      <c r="S2832" s="66"/>
      <c r="T2832" s="66"/>
      <c r="U2832" s="66"/>
      <c r="V2832" s="66"/>
      <c r="W2832" s="66"/>
      <c r="X2832" s="66"/>
      <c r="Y2832" s="66"/>
      <c r="Z2832" s="66"/>
    </row>
    <row r="2833" spans="1:26" ht="14.25" hidden="1">
      <c r="A2833" s="110" t="s">
        <v>309</v>
      </c>
      <c r="B2833" s="110" t="s">
        <v>308</v>
      </c>
      <c r="C2833" s="147" t="s">
        <v>324</v>
      </c>
      <c r="D2833" s="175" t="s">
        <v>180</v>
      </c>
      <c r="E2833" s="6" t="s">
        <v>516</v>
      </c>
      <c r="F2833" s="8">
        <v>25218.151970599989</v>
      </c>
      <c r="G2833" s="8">
        <v>25719.842518410849</v>
      </c>
      <c r="H2833" s="8">
        <v>25589.859441355387</v>
      </c>
      <c r="I2833" s="8">
        <v>24878.180287446135</v>
      </c>
      <c r="J2833" s="8">
        <v>23868.749775783312</v>
      </c>
      <c r="K2833" s="8">
        <v>23099.037686761607</v>
      </c>
      <c r="L2833" s="8">
        <v>23156.614323695983</v>
      </c>
      <c r="M2833" s="138" t="str">
        <f t="shared" si="44"/>
        <v>Production agricole-Productions-Lait - Excl Beurre-kt-S4</v>
      </c>
      <c r="N2833">
        <f>MATCH(M2833,'[1]Données Agriculture'!$M:$M,FALSE)</f>
        <v>2161</v>
      </c>
      <c r="O2833" s="139"/>
    </row>
    <row r="2834" spans="1:26" ht="14.25" hidden="1">
      <c r="A2834" s="110" t="s">
        <v>309</v>
      </c>
      <c r="B2834" s="110" t="s">
        <v>308</v>
      </c>
      <c r="C2834" s="147" t="s">
        <v>33</v>
      </c>
      <c r="D2834" s="175" t="s">
        <v>180</v>
      </c>
      <c r="E2834" s="6" t="s">
        <v>516</v>
      </c>
      <c r="F2834" s="8">
        <v>4597.5698598741201</v>
      </c>
      <c r="G2834" s="8">
        <v>4592.5978343206589</v>
      </c>
      <c r="H2834" s="8">
        <v>4579.0140078920667</v>
      </c>
      <c r="I2834" s="8">
        <v>4560.4581559100106</v>
      </c>
      <c r="J2834" s="8">
        <v>4541.9023039279564</v>
      </c>
      <c r="K2834" s="8">
        <v>4528.3184774993642</v>
      </c>
      <c r="L2834" s="8">
        <v>4523.3464519459012</v>
      </c>
      <c r="M2834" s="138" t="str">
        <f t="shared" si="44"/>
        <v>Production agricole-Productions-Légumes-kt-S4</v>
      </c>
      <c r="N2834">
        <f>MATCH(M2834,'[1]Données Agriculture'!$M:$M,FALSE)</f>
        <v>2166</v>
      </c>
      <c r="O2834" s="139"/>
      <c r="P2834" s="66"/>
    </row>
    <row r="2835" spans="1:26" ht="14.25" hidden="1">
      <c r="A2835" s="110" t="s">
        <v>309</v>
      </c>
      <c r="B2835" s="110" t="s">
        <v>308</v>
      </c>
      <c r="C2835" s="147" t="s">
        <v>313</v>
      </c>
      <c r="D2835" s="175" t="s">
        <v>180</v>
      </c>
      <c r="E2835" s="6" t="s">
        <v>516</v>
      </c>
      <c r="F2835" s="8">
        <v>13308.145008337322</v>
      </c>
      <c r="G2835" s="8">
        <v>13356.008019049925</v>
      </c>
      <c r="H2835" s="8">
        <v>13487.125835064442</v>
      </c>
      <c r="I2835" s="8">
        <v>13667.072821355416</v>
      </c>
      <c r="J2835" s="8">
        <v>13847.985967210243</v>
      </c>
      <c r="K2835" s="8">
        <v>13981.036102352467</v>
      </c>
      <c r="L2835" s="8">
        <v>14029.865272628926</v>
      </c>
      <c r="M2835" s="138" t="str">
        <f t="shared" si="44"/>
        <v>Production agricole-Productions-Maïs-kt-S4</v>
      </c>
      <c r="N2835">
        <f>MATCH(M2835,'[1]Données Agriculture'!$M:$M,FALSE)</f>
        <v>2171</v>
      </c>
      <c r="O2835" s="139"/>
    </row>
    <row r="2836" spans="1:26" ht="14.25" hidden="1">
      <c r="A2836" s="110" t="s">
        <v>309</v>
      </c>
      <c r="B2836" s="110" t="s">
        <v>308</v>
      </c>
      <c r="C2836" s="147" t="s">
        <v>323</v>
      </c>
      <c r="D2836" s="175" t="s">
        <v>180</v>
      </c>
      <c r="E2836" s="6" t="s">
        <v>516</v>
      </c>
      <c r="F2836" s="8">
        <v>1122.2490746273336</v>
      </c>
      <c r="G2836" s="8">
        <v>1137.8193541977125</v>
      </c>
      <c r="H2836" s="8">
        <v>1178.9555640075341</v>
      </c>
      <c r="I2836" s="8">
        <v>1231.83011972957</v>
      </c>
      <c r="J2836" s="8">
        <v>1280.8727417934406</v>
      </c>
      <c r="K2836" s="8">
        <v>1314.3450842869327</v>
      </c>
      <c r="L2836" s="8">
        <v>1326.0834301991467</v>
      </c>
      <c r="M2836" s="138" t="str">
        <f t="shared" si="44"/>
        <v>Production agricole-Productions-Oeufs-kt-S4</v>
      </c>
      <c r="N2836">
        <f>MATCH(M2836,'[1]Données Agriculture'!$M:$M,FALSE)</f>
        <v>2176</v>
      </c>
      <c r="O2836" s="139"/>
    </row>
    <row r="2837" spans="1:26" ht="14.25" hidden="1">
      <c r="A2837" s="110" t="s">
        <v>309</v>
      </c>
      <c r="B2837" s="110" t="s">
        <v>308</v>
      </c>
      <c r="C2837" s="147" t="s">
        <v>312</v>
      </c>
      <c r="D2837" s="175" t="s">
        <v>180</v>
      </c>
      <c r="E2837" s="6" t="s">
        <v>516</v>
      </c>
      <c r="F2837" s="8">
        <v>11653.553964595834</v>
      </c>
      <c r="G2837" s="8">
        <v>11651.174860593033</v>
      </c>
      <c r="H2837" s="8">
        <v>11644.017570749011</v>
      </c>
      <c r="I2837" s="8">
        <v>11632.684971433699</v>
      </c>
      <c r="J2837" s="8">
        <v>11619.5561666499</v>
      </c>
      <c r="K2837" s="8">
        <v>11608.8064658689</v>
      </c>
      <c r="L2837" s="8">
        <v>11604.631156397612</v>
      </c>
      <c r="M2837" s="138" t="str">
        <f t="shared" si="44"/>
        <v>Production agricole-Productions-Orge-kt-S4</v>
      </c>
      <c r="N2837">
        <f>MATCH(M2837,'[1]Données Agriculture'!$M:$M,FALSE)</f>
        <v>2181</v>
      </c>
      <c r="O2837" s="139"/>
    </row>
    <row r="2838" spans="1:26" ht="14.25" hidden="1">
      <c r="A2838" s="110" t="s">
        <v>309</v>
      </c>
      <c r="B2838" s="110" t="s">
        <v>308</v>
      </c>
      <c r="C2838" s="147" t="s">
        <v>315</v>
      </c>
      <c r="D2838" s="175" t="s">
        <v>180</v>
      </c>
      <c r="E2838" s="6" t="s">
        <v>516</v>
      </c>
      <c r="F2838" s="8">
        <v>6021.2221715886999</v>
      </c>
      <c r="G2838" s="8">
        <v>5979.8807124254517</v>
      </c>
      <c r="H2838" s="8">
        <v>5867.638522755854</v>
      </c>
      <c r="I2838" s="8">
        <v>5715.9803611054222</v>
      </c>
      <c r="J2838" s="8">
        <v>5566.2476866374063</v>
      </c>
      <c r="K2838" s="8">
        <v>5457.856471332635</v>
      </c>
      <c r="L2838" s="8">
        <v>5418.4404993518028</v>
      </c>
      <c r="M2838" s="138" t="str">
        <f t="shared" si="44"/>
        <v>Production agricole-Productions-Plant Oleiferes + (Total)-kt-S4</v>
      </c>
      <c r="N2838">
        <f>MATCH(M2838,'[1]Données Agriculture'!$M:$M,FALSE)</f>
        <v>2186</v>
      </c>
      <c r="O2838" s="139"/>
      <c r="P2838" s="109"/>
      <c r="Q2838" s="109"/>
      <c r="R2838" s="109"/>
      <c r="S2838" s="109"/>
      <c r="T2838" s="109"/>
      <c r="U2838" s="109"/>
      <c r="V2838" s="109"/>
      <c r="W2838" s="109"/>
      <c r="X2838" s="109"/>
      <c r="Y2838" s="109"/>
      <c r="Z2838" s="109"/>
    </row>
    <row r="2839" spans="1:26" ht="14.25" hidden="1">
      <c r="A2839" s="110" t="s">
        <v>309</v>
      </c>
      <c r="B2839" s="110" t="s">
        <v>308</v>
      </c>
      <c r="C2839" s="147" t="s">
        <v>325</v>
      </c>
      <c r="D2839" s="175" t="s">
        <v>180</v>
      </c>
      <c r="E2839" s="6" t="s">
        <v>516</v>
      </c>
      <c r="F2839" s="8">
        <v>34.999999999999993</v>
      </c>
      <c r="G2839" s="8">
        <v>88.31422209220294</v>
      </c>
      <c r="H2839" s="8">
        <v>233.97138561411262</v>
      </c>
      <c r="I2839" s="8">
        <v>432.94277122822513</v>
      </c>
      <c r="J2839" s="8">
        <v>631.91415684233789</v>
      </c>
      <c r="K2839" s="8">
        <v>777.57132036424764</v>
      </c>
      <c r="L2839" s="8">
        <v>830.88554245645048</v>
      </c>
      <c r="M2839" s="138" t="str">
        <f t="shared" si="44"/>
        <v>Production agricole-Productions-Poisson &amp; Fruits de Mer-kt-S4</v>
      </c>
      <c r="N2839">
        <f>MATCH(M2839,'[1]Données Agriculture'!$M:$M,FALSE)</f>
        <v>2191</v>
      </c>
      <c r="O2839" s="139"/>
    </row>
    <row r="2840" spans="1:26" ht="14.25" hidden="1">
      <c r="A2840" s="110" t="s">
        <v>309</v>
      </c>
      <c r="B2840" s="110" t="s">
        <v>308</v>
      </c>
      <c r="C2840" s="147" t="s">
        <v>28</v>
      </c>
      <c r="D2840" s="175" t="s">
        <v>180</v>
      </c>
      <c r="E2840" s="6" t="s">
        <v>516</v>
      </c>
      <c r="F2840" s="8">
        <v>8503.4246253675556</v>
      </c>
      <c r="G2840" s="8">
        <v>8355.3317558976014</v>
      </c>
      <c r="H2840" s="8">
        <v>7957.04370160488</v>
      </c>
      <c r="I2840" s="8">
        <v>7427.8998036678095</v>
      </c>
      <c r="J2840" s="8">
        <v>6915.9929315563431</v>
      </c>
      <c r="K2840" s="8">
        <v>6552.1789289148319</v>
      </c>
      <c r="L2840" s="8">
        <v>6421.3230852704828</v>
      </c>
      <c r="M2840" s="138" t="str">
        <f t="shared" si="44"/>
        <v>Production agricole-Productions-Pommes de terre-kt-S4</v>
      </c>
      <c r="N2840">
        <f>MATCH(M2840,'[1]Données Agriculture'!$M:$M,FALSE)</f>
        <v>2196</v>
      </c>
      <c r="O2840" s="139"/>
      <c r="P2840" s="105"/>
    </row>
    <row r="2841" spans="1:26" ht="14.25" hidden="1">
      <c r="A2841" s="110" t="s">
        <v>309</v>
      </c>
      <c r="B2841" s="110" t="s">
        <v>308</v>
      </c>
      <c r="C2841" s="147" t="s">
        <v>316</v>
      </c>
      <c r="D2841" s="175" t="s">
        <v>180</v>
      </c>
      <c r="E2841" s="6" t="s">
        <v>516</v>
      </c>
      <c r="F2841" s="8">
        <v>413.75860562983462</v>
      </c>
      <c r="G2841" s="8">
        <v>408.13042808114244</v>
      </c>
      <c r="H2841" s="8">
        <v>392.87472603818935</v>
      </c>
      <c r="I2841" s="8">
        <v>372.32078249153915</v>
      </c>
      <c r="J2841" s="8">
        <v>352.09677498988401</v>
      </c>
      <c r="K2841" s="8">
        <v>337.50094503692088</v>
      </c>
      <c r="L2841" s="8">
        <v>332.20270353322383</v>
      </c>
      <c r="M2841" s="138" t="str">
        <f t="shared" si="44"/>
        <v>Production agricole-Productions-Soja-kt-S4</v>
      </c>
      <c r="N2841">
        <f>MATCH(M2841,'[1]Données Agriculture'!$M:$M,FALSE)</f>
        <v>2201</v>
      </c>
      <c r="O2841" s="139"/>
    </row>
    <row r="2842" spans="1:26" ht="14.25" hidden="1">
      <c r="A2842" s="110" t="s">
        <v>309</v>
      </c>
      <c r="B2842" s="110" t="s">
        <v>308</v>
      </c>
      <c r="C2842" s="147" t="s">
        <v>320</v>
      </c>
      <c r="D2842" s="175" t="s">
        <v>180</v>
      </c>
      <c r="E2842" s="6" t="s">
        <v>516</v>
      </c>
      <c r="F2842" s="8">
        <v>4665.580531755194</v>
      </c>
      <c r="G2842" s="8">
        <v>4630.6017539732011</v>
      </c>
      <c r="H2842" s="8">
        <v>4536.8950951282877</v>
      </c>
      <c r="I2842" s="8">
        <v>4413.2268410828756</v>
      </c>
      <c r="J2842" s="8">
        <v>4294.4777075103812</v>
      </c>
      <c r="K2842" s="8">
        <v>4210.609289611295</v>
      </c>
      <c r="L2842" s="8">
        <v>4180.549632302218</v>
      </c>
      <c r="M2842" s="138" t="str">
        <f t="shared" si="44"/>
        <v>Production agricole-Productions-Tourteaux et son-kt-S4</v>
      </c>
      <c r="N2842">
        <f>MATCH(M2842,'[1]Données Agriculture'!$M:$M,FALSE)</f>
        <v>2206</v>
      </c>
      <c r="O2842" s="141"/>
    </row>
    <row r="2843" spans="1:26" ht="14.25" hidden="1">
      <c r="A2843" s="110" t="s">
        <v>309</v>
      </c>
      <c r="B2843" s="110" t="s">
        <v>308</v>
      </c>
      <c r="C2843" s="147" t="s">
        <v>322</v>
      </c>
      <c r="D2843" s="175" t="s">
        <v>180</v>
      </c>
      <c r="E2843" s="6" t="s">
        <v>516</v>
      </c>
      <c r="F2843" s="8">
        <v>5375.9741589328842</v>
      </c>
      <c r="G2843" s="8">
        <v>5495.9066835700205</v>
      </c>
      <c r="H2843" s="8">
        <v>5549.9826622018154</v>
      </c>
      <c r="I2843" s="8">
        <v>5551.3086043874109</v>
      </c>
      <c r="J2843" s="8">
        <v>5531.9961888904181</v>
      </c>
      <c r="K2843" s="8">
        <v>5536.1395333359196</v>
      </c>
      <c r="L2843" s="8">
        <v>5606.7884519716654</v>
      </c>
      <c r="M2843" s="138" t="str">
        <f t="shared" si="44"/>
        <v>Production agricole-Productions-Viande-kt-S4</v>
      </c>
      <c r="N2843">
        <f>MATCH(M2843,'[1]Données Agriculture'!$M:$M,FALSE)</f>
        <v>2211</v>
      </c>
      <c r="O2843" s="141"/>
    </row>
    <row r="2844" spans="1:26" ht="14.25" hidden="1">
      <c r="A2844" s="110" t="s">
        <v>309</v>
      </c>
      <c r="B2844" s="110" t="s">
        <v>308</v>
      </c>
      <c r="C2844" s="147" t="s">
        <v>44</v>
      </c>
      <c r="D2844" s="175" t="s">
        <v>180</v>
      </c>
      <c r="E2844" s="6" t="s">
        <v>516</v>
      </c>
      <c r="F2844" s="8">
        <v>122.5160138705014</v>
      </c>
      <c r="G2844" s="8">
        <v>122.5160138705014</v>
      </c>
      <c r="H2844" s="8">
        <v>122.5160138705014</v>
      </c>
      <c r="I2844" s="8">
        <v>122.5160138705014</v>
      </c>
      <c r="J2844" s="8">
        <v>122.5160138705014</v>
      </c>
      <c r="K2844" s="8">
        <v>122.5160138705014</v>
      </c>
      <c r="L2844" s="8">
        <v>122.5160138705014</v>
      </c>
      <c r="M2844" s="138" t="str">
        <f t="shared" si="44"/>
        <v>Production agricole-Productions-Viande d'Ovins/Caprins-kt-S4</v>
      </c>
      <c r="N2844">
        <f>MATCH(M2844,'[1]Données Agriculture'!$M:$M,FALSE)</f>
        <v>2236</v>
      </c>
      <c r="O2844" s="141"/>
      <c r="P2844" s="66"/>
      <c r="Q2844" s="66"/>
      <c r="R2844" s="66"/>
      <c r="S2844" s="66"/>
      <c r="T2844" s="66"/>
      <c r="U2844" s="66"/>
      <c r="V2844" s="66"/>
      <c r="W2844" s="66"/>
      <c r="X2844" s="66"/>
      <c r="Y2844" s="66"/>
      <c r="Z2844" s="66"/>
    </row>
    <row r="2845" spans="1:26" ht="14.25" hidden="1">
      <c r="A2845" s="110" t="s">
        <v>309</v>
      </c>
      <c r="B2845" s="110" t="s">
        <v>308</v>
      </c>
      <c r="C2845" s="147" t="s">
        <v>42</v>
      </c>
      <c r="D2845" s="175" t="s">
        <v>180</v>
      </c>
      <c r="E2845" s="6" t="s">
        <v>516</v>
      </c>
      <c r="F2845" s="8">
        <v>1381.2088823698168</v>
      </c>
      <c r="G2845" s="8">
        <v>1413.0012964097489</v>
      </c>
      <c r="H2845" s="8">
        <v>1417.8796885347424</v>
      </c>
      <c r="I2845" s="8">
        <v>1403.5801037967799</v>
      </c>
      <c r="J2845" s="8">
        <v>1384.217062157416</v>
      </c>
      <c r="K2845" s="8">
        <v>1377.299411213615</v>
      </c>
      <c r="L2845" s="8">
        <v>1398.5045501583586</v>
      </c>
      <c r="M2845" s="138" t="str">
        <f t="shared" si="44"/>
        <v>Production agricole-Productions-Viande de Bovins-kt-S4</v>
      </c>
      <c r="N2845">
        <f>MATCH(M2845,'[1]Données Agriculture'!$M:$M,FALSE)</f>
        <v>2216</v>
      </c>
      <c r="O2845" s="141"/>
    </row>
    <row r="2846" spans="1:26" ht="14.25" hidden="1">
      <c r="A2846" s="110" t="s">
        <v>309</v>
      </c>
      <c r="B2846" s="110" t="s">
        <v>308</v>
      </c>
      <c r="C2846" s="147" t="s">
        <v>46</v>
      </c>
      <c r="D2846" s="175" t="s">
        <v>180</v>
      </c>
      <c r="E2846" s="6" t="s">
        <v>516</v>
      </c>
      <c r="F2846" s="8">
        <v>2174.3555331262864</v>
      </c>
      <c r="G2846" s="8">
        <v>2188.1354073743637</v>
      </c>
      <c r="H2846" s="8">
        <v>2093.1795932229084</v>
      </c>
      <c r="I2846" s="8">
        <v>1925.3918245833293</v>
      </c>
      <c r="J2846" s="8">
        <v>1743.4707449784296</v>
      </c>
      <c r="K2846" s="8">
        <v>1613.6890164500828</v>
      </c>
      <c r="L2846" s="8">
        <v>1591.628250248443</v>
      </c>
      <c r="M2846" s="138" t="str">
        <f t="shared" si="44"/>
        <v>Production agricole-Productions-Viande de Suides-kt-S4</v>
      </c>
      <c r="N2846">
        <f>MATCH(M2846,'[1]Données Agriculture'!$M:$M,FALSE)</f>
        <v>2221</v>
      </c>
      <c r="O2846" s="141"/>
      <c r="P2846" s="66"/>
    </row>
    <row r="2847" spans="1:26" ht="14.25" hidden="1">
      <c r="A2847" s="110" t="s">
        <v>309</v>
      </c>
      <c r="B2847" s="110" t="s">
        <v>308</v>
      </c>
      <c r="C2847" s="147" t="s">
        <v>328</v>
      </c>
      <c r="D2847" s="175" t="s">
        <v>180</v>
      </c>
      <c r="E2847" s="6" t="s">
        <v>516</v>
      </c>
      <c r="F2847" s="8">
        <v>4.5000000000000005E-2</v>
      </c>
      <c r="G2847" s="8">
        <v>21.510371188747047</v>
      </c>
      <c r="H2847" s="8">
        <v>80.154855879729141</v>
      </c>
      <c r="I2847" s="8">
        <v>160.26471175945827</v>
      </c>
      <c r="J2847" s="8">
        <v>240.37456763918752</v>
      </c>
      <c r="K2847" s="8">
        <v>299.01905233016964</v>
      </c>
      <c r="L2847" s="8">
        <v>320.48442351891669</v>
      </c>
      <c r="M2847" s="138" t="str">
        <f t="shared" si="44"/>
        <v>Production agricole-Productions-Viande de synthèse-kt-S4</v>
      </c>
      <c r="N2847">
        <f>MATCH(M2847,'[1]Données Agriculture'!$M:$M,FALSE)</f>
        <v>2226</v>
      </c>
      <c r="O2847" s="139"/>
      <c r="P2847" s="66"/>
    </row>
    <row r="2848" spans="1:26" ht="14.25" hidden="1">
      <c r="A2848" s="110" t="s">
        <v>309</v>
      </c>
      <c r="B2848" s="110" t="s">
        <v>308</v>
      </c>
      <c r="C2848" s="147" t="s">
        <v>48</v>
      </c>
      <c r="D2848" s="175" t="s">
        <v>180</v>
      </c>
      <c r="E2848" s="6" t="s">
        <v>516</v>
      </c>
      <c r="F2848" s="8">
        <v>1697.7947295662798</v>
      </c>
      <c r="G2848" s="8">
        <v>1732.8028906931222</v>
      </c>
      <c r="H2848" s="8">
        <v>1769.4444224608269</v>
      </c>
      <c r="I2848" s="8">
        <v>1805.9937739111269</v>
      </c>
      <c r="J2848" s="8">
        <v>1841.1015355455611</v>
      </c>
      <c r="K2848" s="8">
        <v>1874.4323905726565</v>
      </c>
      <c r="L2848" s="8">
        <v>1906.5848612430145</v>
      </c>
      <c r="M2848" s="138" t="str">
        <f t="shared" si="44"/>
        <v>Production agricole-Productions-Viande de Volailles-kt-S4</v>
      </c>
      <c r="N2848">
        <f>MATCH(M2848,'[1]Données Agriculture'!$M:$M,FALSE)</f>
        <v>2231</v>
      </c>
      <c r="O2848" s="139"/>
    </row>
    <row r="2849" spans="1:26" ht="14.25" hidden="1">
      <c r="A2849" s="110" t="s">
        <v>331</v>
      </c>
      <c r="B2849" s="110" t="s">
        <v>331</v>
      </c>
      <c r="C2849" s="147" t="s">
        <v>311</v>
      </c>
      <c r="D2849" s="175" t="s">
        <v>180</v>
      </c>
      <c r="E2849" s="6" t="s">
        <v>516</v>
      </c>
      <c r="F2849" s="36">
        <v>17683.237413359435</v>
      </c>
      <c r="G2849" s="36">
        <v>17424.835385916675</v>
      </c>
      <c r="H2849" s="36">
        <v>17236.110137642387</v>
      </c>
      <c r="I2849" s="36">
        <v>17140.405035818581</v>
      </c>
      <c r="J2849" s="36">
        <v>17107.662309677442</v>
      </c>
      <c r="K2849" s="36">
        <v>17097.686351614881</v>
      </c>
      <c r="L2849" s="36">
        <v>17085.029126902587</v>
      </c>
      <c r="M2849" s="138" t="str">
        <f t="shared" si="44"/>
        <v>Solde-Solde-Blé-kt-S4</v>
      </c>
      <c r="N2849">
        <f>MATCH(M2849,'[1]Données Agriculture'!$M:$M,FALSE)</f>
        <v>2241</v>
      </c>
      <c r="O2849" s="139"/>
    </row>
    <row r="2850" spans="1:26" ht="14.25" hidden="1">
      <c r="A2850" s="110" t="s">
        <v>331</v>
      </c>
      <c r="B2850" s="110" t="s">
        <v>331</v>
      </c>
      <c r="C2850" s="147" t="s">
        <v>321</v>
      </c>
      <c r="D2850" s="175" t="s">
        <v>180</v>
      </c>
      <c r="E2850" s="6" t="s">
        <v>516</v>
      </c>
      <c r="F2850" s="36">
        <v>1131.3340476548426</v>
      </c>
      <c r="G2850" s="36">
        <v>1027.8384010479392</v>
      </c>
      <c r="H2850" s="36">
        <v>814.5548314455491</v>
      </c>
      <c r="I2850" s="36">
        <v>554.07782440877622</v>
      </c>
      <c r="J2850" s="36">
        <v>315.04715400774904</v>
      </c>
      <c r="K2850" s="36">
        <v>154.35934111048499</v>
      </c>
      <c r="L2850" s="36">
        <v>106.39993158814781</v>
      </c>
      <c r="M2850" s="138" t="str">
        <f t="shared" si="44"/>
        <v>Solde-Solde-Boissons Alcooliques-kt-S4</v>
      </c>
      <c r="N2850">
        <f>MATCH(M2850,'[1]Données Agriculture'!$M:$M,FALSE)</f>
        <v>2246</v>
      </c>
      <c r="O2850" s="139"/>
      <c r="P2850" s="105"/>
      <c r="Q2850" s="105"/>
      <c r="R2850" s="105"/>
      <c r="S2850" s="105"/>
      <c r="T2850" s="105"/>
      <c r="U2850" s="105"/>
      <c r="V2850" s="105"/>
      <c r="W2850" s="105"/>
      <c r="X2850" s="105"/>
      <c r="Y2850" s="105"/>
      <c r="Z2850" s="105"/>
    </row>
    <row r="2851" spans="1:26" ht="14.25" hidden="1">
      <c r="A2851" s="110" t="s">
        <v>331</v>
      </c>
      <c r="B2851" s="110" t="s">
        <v>331</v>
      </c>
      <c r="C2851" s="147" t="s">
        <v>310</v>
      </c>
      <c r="D2851" s="175" t="s">
        <v>180</v>
      </c>
      <c r="E2851" s="6" t="s">
        <v>516</v>
      </c>
      <c r="F2851" s="36">
        <v>29229.800002883661</v>
      </c>
      <c r="G2851" s="36">
        <v>28797.696591875727</v>
      </c>
      <c r="H2851" s="36">
        <v>28897.200218465052</v>
      </c>
      <c r="I2851" s="36">
        <v>29468.040504585293</v>
      </c>
      <c r="J2851" s="36">
        <v>30224.36048153758</v>
      </c>
      <c r="K2851" s="36">
        <v>30824.226469271114</v>
      </c>
      <c r="L2851" s="36">
        <v>31012.831445979118</v>
      </c>
      <c r="M2851" s="138" t="str">
        <f t="shared" si="44"/>
        <v>Solde-Solde-Cèrèales - Excl Bière-kt-S4</v>
      </c>
      <c r="N2851">
        <f>MATCH(M2851,'[1]Données Agriculture'!$M:$M,FALSE)</f>
        <v>2251</v>
      </c>
      <c r="O2851" s="139"/>
    </row>
    <row r="2852" spans="1:26" ht="14.25" hidden="1">
      <c r="A2852" s="110" t="s">
        <v>331</v>
      </c>
      <c r="B2852" s="110" t="s">
        <v>331</v>
      </c>
      <c r="C2852" s="147" t="s">
        <v>34</v>
      </c>
      <c r="D2852" s="175" t="s">
        <v>180</v>
      </c>
      <c r="E2852" s="6" t="s">
        <v>516</v>
      </c>
      <c r="F2852" s="36">
        <v>-5945.1797909978204</v>
      </c>
      <c r="G2852" s="36">
        <v>-5905.947986811947</v>
      </c>
      <c r="H2852" s="36">
        <v>-5686.0953993373878</v>
      </c>
      <c r="I2852" s="36">
        <v>-5352.6931653912507</v>
      </c>
      <c r="J2852" s="36">
        <v>-5007.2635379308249</v>
      </c>
      <c r="K2852" s="36">
        <v>-4746.8910513972605</v>
      </c>
      <c r="L2852" s="36">
        <v>-4638.5247459377042</v>
      </c>
      <c r="M2852" s="138" t="str">
        <f t="shared" si="44"/>
        <v>Solde-Solde-Fruits-kt-S4</v>
      </c>
      <c r="N2852">
        <f>MATCH(M2852,'[1]Données Agriculture'!$M:$M,FALSE)</f>
        <v>2256</v>
      </c>
      <c r="O2852" s="139"/>
    </row>
    <row r="2853" spans="1:26" ht="14.25" hidden="1">
      <c r="A2853" s="110" t="s">
        <v>331</v>
      </c>
      <c r="B2853" s="110" t="s">
        <v>331</v>
      </c>
      <c r="C2853" s="147" t="s">
        <v>318</v>
      </c>
      <c r="D2853" s="175" t="s">
        <v>180</v>
      </c>
      <c r="E2853" s="6" t="s">
        <v>516</v>
      </c>
      <c r="F2853" s="36">
        <v>-130.04458738829862</v>
      </c>
      <c r="G2853" s="36">
        <v>-131.92174759391719</v>
      </c>
      <c r="H2853" s="36">
        <v>-133.86085153457316</v>
      </c>
      <c r="I2853" s="36">
        <v>-135.49952870535071</v>
      </c>
      <c r="J2853" s="36">
        <v>-136.73479215366615</v>
      </c>
      <c r="K2853" s="36">
        <v>-137.56815281352829</v>
      </c>
      <c r="L2853" s="36">
        <v>-138.00399462693395</v>
      </c>
      <c r="M2853" s="138" t="str">
        <f t="shared" si="44"/>
        <v>Solde-Solde-Graines Colza/Moutarde-kt-S4</v>
      </c>
      <c r="N2853">
        <f>MATCH(M2853,'[1]Données Agriculture'!$M:$M,FALSE)</f>
        <v>2261</v>
      </c>
      <c r="O2853" s="139"/>
      <c r="P2853" s="66"/>
      <c r="Q2853" s="66"/>
      <c r="R2853" s="66"/>
      <c r="S2853" s="66"/>
      <c r="T2853" s="66"/>
      <c r="U2853" s="66"/>
      <c r="V2853" s="66"/>
      <c r="W2853" s="66"/>
      <c r="X2853" s="66"/>
      <c r="Y2853" s="66"/>
      <c r="Z2853" s="66"/>
    </row>
    <row r="2854" spans="1:26" ht="14.25" hidden="1">
      <c r="A2854" s="110" t="s">
        <v>331</v>
      </c>
      <c r="B2854" s="110" t="s">
        <v>331</v>
      </c>
      <c r="C2854" s="147" t="s">
        <v>317</v>
      </c>
      <c r="D2854" s="175" t="s">
        <v>180</v>
      </c>
      <c r="E2854" s="6" t="s">
        <v>516</v>
      </c>
      <c r="F2854" s="36">
        <v>265.62709788163374</v>
      </c>
      <c r="G2854" s="36">
        <v>258.85859634906797</v>
      </c>
      <c r="H2854" s="36">
        <v>248.97524521501964</v>
      </c>
      <c r="I2854" s="36">
        <v>238.30571727238134</v>
      </c>
      <c r="J2854" s="36">
        <v>228.82152105109799</v>
      </c>
      <c r="K2854" s="36">
        <v>222.08660660426267</v>
      </c>
      <c r="L2854" s="36">
        <v>219.18631889379867</v>
      </c>
      <c r="M2854" s="138" t="str">
        <f t="shared" si="44"/>
        <v>Solde-Solde-Graines de Tournesol-kt-S4</v>
      </c>
      <c r="N2854">
        <f>MATCH(M2854,'[1]Données Agriculture'!$M:$M,FALSE)</f>
        <v>2266</v>
      </c>
      <c r="O2854" s="139"/>
    </row>
    <row r="2855" spans="1:26" ht="14.25" hidden="1">
      <c r="A2855" s="110" t="s">
        <v>331</v>
      </c>
      <c r="B2855" s="110" t="s">
        <v>331</v>
      </c>
      <c r="C2855" s="147" t="s">
        <v>319</v>
      </c>
      <c r="D2855" s="175" t="s">
        <v>180</v>
      </c>
      <c r="E2855" s="6" t="s">
        <v>516</v>
      </c>
      <c r="F2855" s="36">
        <v>-316.91761579516628</v>
      </c>
      <c r="G2855" s="36">
        <v>-342.58032907953475</v>
      </c>
      <c r="H2855" s="36">
        <v>-398.59565043087571</v>
      </c>
      <c r="I2855" s="36">
        <v>-469.27636045387135</v>
      </c>
      <c r="J2855" s="36">
        <v>-535.45543229964585</v>
      </c>
      <c r="K2855" s="36">
        <v>-580.10510771917916</v>
      </c>
      <c r="L2855" s="36">
        <v>-592.63339261951887</v>
      </c>
      <c r="M2855" s="138" t="str">
        <f t="shared" si="44"/>
        <v>Solde-Solde-Huiles-kt-S4</v>
      </c>
      <c r="N2855">
        <f>MATCH(M2855,'[1]Données Agriculture'!$M:$M,FALSE)</f>
        <v>2271</v>
      </c>
      <c r="O2855" s="139"/>
      <c r="P2855" s="105"/>
    </row>
    <row r="2856" spans="1:26" ht="14.25" hidden="1">
      <c r="A2856" s="110" t="s">
        <v>331</v>
      </c>
      <c r="B2856" s="110" t="s">
        <v>331</v>
      </c>
      <c r="C2856" s="147" t="s">
        <v>324</v>
      </c>
      <c r="D2856" s="175" t="s">
        <v>180</v>
      </c>
      <c r="E2856" s="6" t="s">
        <v>516</v>
      </c>
      <c r="F2856" s="36">
        <v>1227.785179034021</v>
      </c>
      <c r="G2856" s="36">
        <v>1483.4273373024262</v>
      </c>
      <c r="H2856" s="36">
        <v>1454.4196425066111</v>
      </c>
      <c r="I2856" s="36">
        <v>1150.3355701231267</v>
      </c>
      <c r="J2856" s="36">
        <v>692.07487287188269</v>
      </c>
      <c r="K2856" s="36">
        <v>367.46258064669018</v>
      </c>
      <c r="L2856" s="36">
        <v>519.49075581958823</v>
      </c>
      <c r="M2856" s="138" t="str">
        <f t="shared" si="44"/>
        <v>Solde-Solde-Lait - Excl Beurre-kt-S4</v>
      </c>
      <c r="N2856">
        <f>MATCH(M2856,'[1]Données Agriculture'!$M:$M,FALSE)</f>
        <v>2276</v>
      </c>
      <c r="O2856" s="139"/>
    </row>
    <row r="2857" spans="1:26" ht="14.25" hidden="1">
      <c r="A2857" s="110" t="s">
        <v>331</v>
      </c>
      <c r="B2857" s="110" t="s">
        <v>331</v>
      </c>
      <c r="C2857" s="147" t="s">
        <v>33</v>
      </c>
      <c r="D2857" s="175" t="s">
        <v>180</v>
      </c>
      <c r="E2857" s="6" t="s">
        <v>516</v>
      </c>
      <c r="F2857" s="36">
        <v>-3404.9483218490545</v>
      </c>
      <c r="G2857" s="36">
        <v>-3423.40936752474</v>
      </c>
      <c r="H2857" s="36">
        <v>-3345.5564850049473</v>
      </c>
      <c r="I2857" s="36">
        <v>-3196.5290986646478</v>
      </c>
      <c r="J2857" s="36">
        <v>-3026.2069073388329</v>
      </c>
      <c r="K2857" s="36">
        <v>-2886.9822143038186</v>
      </c>
      <c r="L2857" s="36">
        <v>-2818.3311540819595</v>
      </c>
      <c r="M2857" s="138" t="str">
        <f t="shared" si="44"/>
        <v>Solde-Solde-Légumes-kt-S4</v>
      </c>
      <c r="N2857">
        <f>MATCH(M2857,'[1]Données Agriculture'!$M:$M,FALSE)</f>
        <v>2281</v>
      </c>
      <c r="O2857" s="139"/>
      <c r="P2857" s="66"/>
    </row>
    <row r="2858" spans="1:26" ht="14.25" hidden="1">
      <c r="A2858" s="110" t="s">
        <v>331</v>
      </c>
      <c r="B2858" s="110" t="s">
        <v>331</v>
      </c>
      <c r="C2858" s="147" t="s">
        <v>313</v>
      </c>
      <c r="D2858" s="175" t="s">
        <v>180</v>
      </c>
      <c r="E2858" s="6" t="s">
        <v>516</v>
      </c>
      <c r="F2858" s="36">
        <v>4045.8224148150457</v>
      </c>
      <c r="G2858" s="36">
        <v>4089.8291130938032</v>
      </c>
      <c r="H2858" s="36">
        <v>4630.2867600235477</v>
      </c>
      <c r="I2858" s="36">
        <v>5532.4974676268912</v>
      </c>
      <c r="J2858" s="36">
        <v>6514.8273791963211</v>
      </c>
      <c r="K2858" s="36">
        <v>7260.7984309518488</v>
      </c>
      <c r="L2858" s="36">
        <v>7529.3812239004455</v>
      </c>
      <c r="M2858" s="138" t="str">
        <f t="shared" si="44"/>
        <v>Solde-Solde-Maïs-kt-S4</v>
      </c>
      <c r="N2858">
        <f>MATCH(M2858,'[1]Données Agriculture'!$M:$M,FALSE)</f>
        <v>2286</v>
      </c>
      <c r="O2858" s="139"/>
    </row>
    <row r="2859" spans="1:26" ht="14.25" hidden="1">
      <c r="A2859" s="110" t="s">
        <v>331</v>
      </c>
      <c r="B2859" s="110" t="s">
        <v>331</v>
      </c>
      <c r="C2859" s="147" t="s">
        <v>323</v>
      </c>
      <c r="D2859" s="175" t="s">
        <v>180</v>
      </c>
      <c r="E2859" s="6" t="s">
        <v>516</v>
      </c>
      <c r="F2859" s="36">
        <v>191.52649779710441</v>
      </c>
      <c r="G2859" s="36">
        <v>191.04000495439391</v>
      </c>
      <c r="H2859" s="36">
        <v>201.56143515391295</v>
      </c>
      <c r="I2859" s="36">
        <v>217.54072972181586</v>
      </c>
      <c r="J2859" s="36">
        <v>232.82277440659414</v>
      </c>
      <c r="K2859" s="36">
        <v>243.97070251749847</v>
      </c>
      <c r="L2859" s="36">
        <v>250.01121125292207</v>
      </c>
      <c r="M2859" s="138" t="str">
        <f t="shared" si="44"/>
        <v>Solde-Solde-Oeufs-kt-S4</v>
      </c>
      <c r="N2859">
        <f>MATCH(M2859,'[1]Données Agriculture'!$M:$M,FALSE)</f>
        <v>2291</v>
      </c>
      <c r="O2859" s="139"/>
    </row>
    <row r="2860" spans="1:26" ht="14.25" hidden="1">
      <c r="A2860" s="110" t="s">
        <v>331</v>
      </c>
      <c r="B2860" s="110" t="s">
        <v>331</v>
      </c>
      <c r="C2860" s="147" t="s">
        <v>312</v>
      </c>
      <c r="D2860" s="175" t="s">
        <v>180</v>
      </c>
      <c r="E2860" s="6" t="s">
        <v>516</v>
      </c>
      <c r="F2860" s="36">
        <v>7797.0356695833598</v>
      </c>
      <c r="G2860" s="36">
        <v>7695.1591352901205</v>
      </c>
      <c r="H2860" s="36">
        <v>7586.8636946862453</v>
      </c>
      <c r="I2860" s="36">
        <v>7492.8754778195807</v>
      </c>
      <c r="J2860" s="36">
        <v>7419.7831632446332</v>
      </c>
      <c r="K2860" s="36">
        <v>7368.7655271016292</v>
      </c>
      <c r="L2860" s="36">
        <v>7341.2018099832621</v>
      </c>
      <c r="M2860" s="138" t="str">
        <f t="shared" si="44"/>
        <v>Solde-Solde-Orge-kt-S4</v>
      </c>
      <c r="N2860">
        <f>MATCH(M2860,'[1]Données Agriculture'!$M:$M,FALSE)</f>
        <v>2294</v>
      </c>
      <c r="O2860" s="139"/>
      <c r="P2860" s="105"/>
      <c r="Q2860" s="105"/>
      <c r="R2860" s="105"/>
      <c r="S2860" s="105"/>
      <c r="T2860" s="105"/>
      <c r="U2860" s="105"/>
      <c r="V2860" s="105"/>
      <c r="W2860" s="105"/>
      <c r="X2860" s="105"/>
      <c r="Y2860" s="105"/>
      <c r="Z2860" s="105"/>
    </row>
    <row r="2861" spans="1:26" ht="14.25" hidden="1">
      <c r="A2861" s="110" t="s">
        <v>331</v>
      </c>
      <c r="B2861" s="110" t="s">
        <v>331</v>
      </c>
      <c r="C2861" s="147" t="s">
        <v>315</v>
      </c>
      <c r="D2861" s="175" t="s">
        <v>180</v>
      </c>
      <c r="E2861" s="6" t="s">
        <v>516</v>
      </c>
      <c r="F2861" s="36">
        <v>-995.24185610016639</v>
      </c>
      <c r="G2861" s="36">
        <v>-993.43516885790314</v>
      </c>
      <c r="H2861" s="36">
        <v>-958.0826620358331</v>
      </c>
      <c r="I2861" s="36">
        <v>-904.73787848276697</v>
      </c>
      <c r="J2861" s="36">
        <v>-853.05297286235464</v>
      </c>
      <c r="K2861" s="36">
        <v>-817.41737962146055</v>
      </c>
      <c r="L2861" s="36">
        <v>-804.71664671598967</v>
      </c>
      <c r="M2861" s="138" t="str">
        <f t="shared" si="44"/>
        <v>Solde-Solde-Plant Oleiferes + (Total)-kt-S4</v>
      </c>
      <c r="N2861">
        <f>MATCH(M2861,'[1]Données Agriculture'!$M:$M,FALSE)</f>
        <v>2301</v>
      </c>
      <c r="O2861" s="139"/>
    </row>
    <row r="2862" spans="1:26" ht="14.25" hidden="1">
      <c r="A2862" s="110" t="s">
        <v>331</v>
      </c>
      <c r="B2862" s="110" t="s">
        <v>331</v>
      </c>
      <c r="C2862" s="147" t="s">
        <v>325</v>
      </c>
      <c r="D2862" s="175" t="s">
        <v>180</v>
      </c>
      <c r="E2862" s="6" t="s">
        <v>516</v>
      </c>
      <c r="F2862" s="36">
        <v>-2139.7583045343881</v>
      </c>
      <c r="G2862" s="36">
        <v>-2173.842079236741</v>
      </c>
      <c r="H2862" s="36">
        <v>-2229.8201466974779</v>
      </c>
      <c r="I2862" s="36">
        <v>-2291.5335037421473</v>
      </c>
      <c r="J2862" s="36">
        <v>-2342.413730602289</v>
      </c>
      <c r="K2862" s="36">
        <v>-2370.9877862591889</v>
      </c>
      <c r="L2862" s="36">
        <v>-2373.2739314638038</v>
      </c>
      <c r="M2862" s="138" t="str">
        <f t="shared" si="44"/>
        <v>Solde-Solde-Poisson &amp; Fruits de Mer-kt-S4</v>
      </c>
      <c r="N2862">
        <f>MATCH(M2862,'[1]Données Agriculture'!$M:$M,FALSE)</f>
        <v>2306</v>
      </c>
      <c r="O2862" s="139"/>
      <c r="P2862" s="66"/>
      <c r="Q2862" s="66"/>
      <c r="R2862" s="66"/>
      <c r="S2862" s="66"/>
      <c r="T2862" s="66"/>
      <c r="U2862" s="66"/>
      <c r="V2862" s="66"/>
      <c r="W2862" s="66"/>
      <c r="X2862" s="66"/>
      <c r="Y2862" s="66"/>
      <c r="Z2862" s="66"/>
    </row>
    <row r="2863" spans="1:26" ht="14.25" hidden="1">
      <c r="A2863" s="110" t="s">
        <v>331</v>
      </c>
      <c r="B2863" s="110" t="s">
        <v>331</v>
      </c>
      <c r="C2863" s="147" t="s">
        <v>28</v>
      </c>
      <c r="D2863" s="175" t="s">
        <v>180</v>
      </c>
      <c r="E2863" s="6" t="s">
        <v>516</v>
      </c>
      <c r="F2863" s="36">
        <v>1587.382928093635</v>
      </c>
      <c r="G2863" s="36">
        <v>1418.4141689954042</v>
      </c>
      <c r="H2863" s="36">
        <v>1086.4540282646419</v>
      </c>
      <c r="I2863" s="36">
        <v>686.0368474610043</v>
      </c>
      <c r="J2863" s="36">
        <v>318.32451350041288</v>
      </c>
      <c r="K2863" s="36">
        <v>66.445023264780204</v>
      </c>
      <c r="L2863" s="36">
        <v>-18.623326703985541</v>
      </c>
      <c r="M2863" s="138" t="str">
        <f t="shared" si="44"/>
        <v>Solde-Solde-Pommes de terre-kt-S4</v>
      </c>
      <c r="N2863">
        <f>MATCH(M2863,'[1]Données Agriculture'!$M:$M,FALSE)</f>
        <v>2311</v>
      </c>
      <c r="O2863" s="139"/>
    </row>
    <row r="2864" spans="1:26" ht="14.25" hidden="1">
      <c r="A2864" s="110" t="s">
        <v>331</v>
      </c>
      <c r="B2864" s="110" t="s">
        <v>331</v>
      </c>
      <c r="C2864" s="147" t="s">
        <v>316</v>
      </c>
      <c r="D2864" s="175" t="s">
        <v>180</v>
      </c>
      <c r="E2864" s="6" t="s">
        <v>516</v>
      </c>
      <c r="F2864" s="36">
        <v>-474.24387115997331</v>
      </c>
      <c r="G2864" s="36">
        <v>-458.24502276909163</v>
      </c>
      <c r="H2864" s="36">
        <v>-406.98092365259311</v>
      </c>
      <c r="I2864" s="36">
        <v>-339.41845738006293</v>
      </c>
      <c r="J2864" s="36">
        <v>-276.98600358265071</v>
      </c>
      <c r="K2864" s="36">
        <v>-235.03918441799345</v>
      </c>
      <c r="L2864" s="36">
        <v>-220.91939442238981</v>
      </c>
      <c r="M2864" s="138" t="str">
        <f t="shared" si="44"/>
        <v>Solde-Solde-Soja-kt-S4</v>
      </c>
      <c r="N2864">
        <f>MATCH(M2864,'[1]Données Agriculture'!$M:$M,FALSE)</f>
        <v>2316</v>
      </c>
      <c r="O2864" s="139"/>
      <c r="P2864" s="66"/>
    </row>
    <row r="2865" spans="1:26" ht="14.25" hidden="1">
      <c r="A2865" s="110" t="s">
        <v>331</v>
      </c>
      <c r="B2865" s="110" t="s">
        <v>331</v>
      </c>
      <c r="C2865" s="147" t="s">
        <v>332</v>
      </c>
      <c r="D2865" s="175" t="s">
        <v>180</v>
      </c>
      <c r="E2865" s="6" t="s">
        <v>516</v>
      </c>
      <c r="F2865" s="36">
        <v>3005.2319409323818</v>
      </c>
      <c r="G2865" s="36">
        <v>2888.0299120538593</v>
      </c>
      <c r="H2865" s="36">
        <v>2616.0948953142456</v>
      </c>
      <c r="I2865" s="36">
        <v>2272.0721383052392</v>
      </c>
      <c r="J2865" s="36">
        <v>1950.3886929839687</v>
      </c>
      <c r="K2865" s="36">
        <v>1728.9293992402022</v>
      </c>
      <c r="L2865" s="36">
        <v>1654.421681518927</v>
      </c>
      <c r="M2865" s="138" t="str">
        <f t="shared" si="44"/>
        <v>Solde-Solde-Sucre-kt-S4</v>
      </c>
      <c r="N2865">
        <f>MATCH(M2865,'[1]Données Agriculture'!$M:$M,FALSE)</f>
        <v>2321</v>
      </c>
      <c r="O2865" s="139"/>
    </row>
    <row r="2866" spans="1:26" ht="14.25" hidden="1">
      <c r="A2866" s="110" t="s">
        <v>331</v>
      </c>
      <c r="B2866" s="110" t="s">
        <v>331</v>
      </c>
      <c r="C2866" s="147" t="s">
        <v>320</v>
      </c>
      <c r="D2866" s="175" t="s">
        <v>180</v>
      </c>
      <c r="E2866" s="6" t="s">
        <v>516</v>
      </c>
      <c r="F2866" s="36">
        <v>-2750.9527667013599</v>
      </c>
      <c r="G2866" s="36">
        <v>-2904.688218401202</v>
      </c>
      <c r="H2866" s="36">
        <v>-2854.3590953311505</v>
      </c>
      <c r="I2866" s="36">
        <v>-2609.5574840039953</v>
      </c>
      <c r="J2866" s="36">
        <v>-2280.0700535862929</v>
      </c>
      <c r="K2866" s="36">
        <v>-2013.3873340257737</v>
      </c>
      <c r="L2866" s="36">
        <v>-1928.3929532356412</v>
      </c>
      <c r="M2866" s="138" t="str">
        <f t="shared" si="44"/>
        <v>Solde-Solde-Tourteaux et son-kt-S4</v>
      </c>
      <c r="N2866">
        <f>MATCH(M2866,'[1]Données Agriculture'!$M:$M,FALSE)</f>
        <v>2326</v>
      </c>
      <c r="O2866" s="139"/>
    </row>
    <row r="2867" spans="1:26" ht="14.25" hidden="1">
      <c r="A2867" s="110" t="s">
        <v>331</v>
      </c>
      <c r="B2867" s="110" t="s">
        <v>331</v>
      </c>
      <c r="C2867" s="147" t="s">
        <v>322</v>
      </c>
      <c r="D2867" s="175" t="s">
        <v>180</v>
      </c>
      <c r="E2867" s="6" t="s">
        <v>516</v>
      </c>
      <c r="F2867" s="36">
        <v>-99.119340030154063</v>
      </c>
      <c r="G2867" s="36">
        <v>-34.627744800411321</v>
      </c>
      <c r="H2867" s="36">
        <v>-43.289935498277075</v>
      </c>
      <c r="I2867" s="36">
        <v>-97.304522854262018</v>
      </c>
      <c r="J2867" s="36">
        <v>-155.23851568166737</v>
      </c>
      <c r="K2867" s="36">
        <v>-167.52795627720462</v>
      </c>
      <c r="L2867" s="36">
        <v>-90.033236041847317</v>
      </c>
      <c r="M2867" s="138" t="str">
        <f t="shared" si="44"/>
        <v>Solde-Solde-Viande-kt-S4</v>
      </c>
      <c r="N2867">
        <f>MATCH(M2867,'[1]Données Agriculture'!$M:$M,FALSE)</f>
        <v>2331</v>
      </c>
      <c r="O2867" s="139"/>
    </row>
    <row r="2868" spans="1:26" ht="14.25" hidden="1">
      <c r="A2868" s="110" t="s">
        <v>331</v>
      </c>
      <c r="B2868" s="110" t="s">
        <v>331</v>
      </c>
      <c r="C2868" s="147" t="s">
        <v>44</v>
      </c>
      <c r="D2868" s="175" t="s">
        <v>180</v>
      </c>
      <c r="E2868" s="6" t="s">
        <v>516</v>
      </c>
      <c r="F2868" s="36">
        <v>-37.260905449982928</v>
      </c>
      <c r="G2868" s="36">
        <v>-35.33956239661795</v>
      </c>
      <c r="H2868" s="36">
        <v>-27.542554715712058</v>
      </c>
      <c r="I2868" s="36">
        <v>-16.129974253040317</v>
      </c>
      <c r="J2868" s="36">
        <v>-4.4488204336990265</v>
      </c>
      <c r="K2868" s="36">
        <v>4.2477954302241869</v>
      </c>
      <c r="L2868" s="36">
        <v>7.6843040273246288</v>
      </c>
      <c r="M2868" s="138" t="str">
        <f t="shared" si="44"/>
        <v>Solde-Solde-Viande d'Ovins/Caprins-kt-S4</v>
      </c>
      <c r="N2868">
        <f>MATCH(M2868,'[1]Données Agriculture'!$M:$M,FALSE)</f>
        <v>2351</v>
      </c>
      <c r="O2868" s="139"/>
    </row>
    <row r="2869" spans="1:26" ht="14.25" hidden="1">
      <c r="A2869" s="110" t="s">
        <v>331</v>
      </c>
      <c r="B2869" s="110" t="s">
        <v>331</v>
      </c>
      <c r="C2869" s="147" t="s">
        <v>42</v>
      </c>
      <c r="D2869" s="175" t="s">
        <v>180</v>
      </c>
      <c r="E2869" s="6" t="s">
        <v>516</v>
      </c>
      <c r="F2869" s="36">
        <v>-68.375429191965623</v>
      </c>
      <c r="G2869" s="36">
        <v>-56.439830474229893</v>
      </c>
      <c r="H2869" s="36">
        <v>-82.79602660447722</v>
      </c>
      <c r="I2869" s="36">
        <v>-131.60194196777888</v>
      </c>
      <c r="J2869" s="36">
        <v>-180.6406235737943</v>
      </c>
      <c r="K2869" s="36">
        <v>-205.64326044559243</v>
      </c>
      <c r="L2869" s="36">
        <v>-187.05231606820143</v>
      </c>
      <c r="M2869" s="138" t="str">
        <f t="shared" si="44"/>
        <v>Solde-Solde-Viande de Bovins-kt-S4</v>
      </c>
      <c r="N2869">
        <f>MATCH(M2869,'[1]Données Agriculture'!$M:$M,FALSE)</f>
        <v>2336</v>
      </c>
      <c r="O2869" s="139"/>
      <c r="P2869" s="66"/>
      <c r="Q2869" s="66"/>
      <c r="R2869" s="66"/>
      <c r="S2869" s="66"/>
      <c r="T2869" s="66"/>
      <c r="U2869" s="66"/>
      <c r="V2869" s="66"/>
      <c r="W2869" s="66"/>
      <c r="X2869" s="66"/>
      <c r="Y2869" s="66"/>
      <c r="Z2869" s="66"/>
    </row>
    <row r="2870" spans="1:26" ht="14.25" hidden="1">
      <c r="A2870" s="110" t="s">
        <v>331</v>
      </c>
      <c r="B2870" s="110" t="s">
        <v>331</v>
      </c>
      <c r="C2870" s="147" t="s">
        <v>46</v>
      </c>
      <c r="D2870" s="175" t="s">
        <v>180</v>
      </c>
      <c r="E2870" s="6" t="s">
        <v>516</v>
      </c>
      <c r="F2870" s="36">
        <v>84.31113988686775</v>
      </c>
      <c r="G2870" s="36">
        <v>117.47532165010944</v>
      </c>
      <c r="H2870" s="36">
        <v>108.79085482321398</v>
      </c>
      <c r="I2870" s="36">
        <v>69.008164888923147</v>
      </c>
      <c r="J2870" s="36">
        <v>18.974470978534555</v>
      </c>
      <c r="K2870" s="36">
        <v>-11.999133018441398</v>
      </c>
      <c r="L2870" s="36">
        <v>5.6833292330320546</v>
      </c>
      <c r="M2870" s="138" t="str">
        <f t="shared" si="44"/>
        <v>Solde-Solde-Viande de Suides-kt-S4</v>
      </c>
      <c r="N2870">
        <f>MATCH(M2870,'[1]Données Agriculture'!$M:$M,FALSE)</f>
        <v>2341</v>
      </c>
      <c r="O2870" s="139"/>
    </row>
    <row r="2871" spans="1:26" ht="14.25" hidden="1">
      <c r="A2871" s="110" t="s">
        <v>331</v>
      </c>
      <c r="B2871" s="110" t="s">
        <v>331</v>
      </c>
      <c r="C2871" s="147" t="s">
        <v>48</v>
      </c>
      <c r="D2871" s="175" t="s">
        <v>180</v>
      </c>
      <c r="E2871" s="6" t="s">
        <v>516</v>
      </c>
      <c r="F2871" s="36">
        <v>-11.625329885803467</v>
      </c>
      <c r="G2871" s="36">
        <v>-11.560278945527443</v>
      </c>
      <c r="H2871" s="36">
        <v>-41.527133690489109</v>
      </c>
      <c r="I2871" s="36">
        <v>-85.762638767538874</v>
      </c>
      <c r="J2871" s="36">
        <v>-125.27396193225036</v>
      </c>
      <c r="K2871" s="36">
        <v>-142.24749512544213</v>
      </c>
      <c r="L2871" s="36">
        <v>-124.62899495657211</v>
      </c>
      <c r="M2871" s="138" t="str">
        <f t="shared" si="44"/>
        <v>Solde-Solde-Viande de Volailles-kt-S4</v>
      </c>
      <c r="N2871">
        <f>MATCH(M2871,'[1]Données Agriculture'!$M:$M,FALSE)</f>
        <v>2346</v>
      </c>
      <c r="O2871" s="139"/>
      <c r="P2871" s="66"/>
    </row>
    <row r="2872" spans="1:26" ht="14.25" hidden="1">
      <c r="A2872" s="110" t="s">
        <v>331</v>
      </c>
      <c r="B2872" s="110" t="s">
        <v>331</v>
      </c>
      <c r="C2872" s="147" t="s">
        <v>333</v>
      </c>
      <c r="D2872" s="175" t="s">
        <v>180</v>
      </c>
      <c r="E2872" s="6" t="s">
        <v>516</v>
      </c>
      <c r="F2872" s="36">
        <v>-66.168815389269795</v>
      </c>
      <c r="G2872" s="36">
        <v>-48.76339463414547</v>
      </c>
      <c r="H2872" s="36">
        <v>-0.21507531081266507</v>
      </c>
      <c r="I2872" s="36">
        <v>67.181867245172896</v>
      </c>
      <c r="J2872" s="36">
        <v>136.15041927954178</v>
      </c>
      <c r="K2872" s="36">
        <v>188.11413688204715</v>
      </c>
      <c r="L2872" s="36">
        <v>208.28044172256955</v>
      </c>
      <c r="M2872" s="138" t="str">
        <f t="shared" si="44"/>
        <v>Solde-Solde-Viande, Autre (dont protéines alternatives)-kt-S4</v>
      </c>
      <c r="N2872">
        <f>MATCH(M2872,'[1]Données Agriculture'!$M:$M,FALSE)</f>
        <v>2356</v>
      </c>
      <c r="O2872" s="139"/>
    </row>
    <row r="2873" spans="1:26" ht="14.25" hidden="1">
      <c r="A2873" s="110" t="s">
        <v>143</v>
      </c>
      <c r="B2873" s="110" t="s">
        <v>144</v>
      </c>
      <c r="C2873" s="147" t="s">
        <v>152</v>
      </c>
      <c r="D2873" s="175" t="s">
        <v>14</v>
      </c>
      <c r="E2873" s="6" t="s">
        <v>516</v>
      </c>
      <c r="F2873" s="67">
        <v>0.03</v>
      </c>
      <c r="G2873" s="67">
        <v>0.03</v>
      </c>
      <c r="H2873" s="67">
        <v>0.03</v>
      </c>
      <c r="I2873" s="67">
        <v>0.03</v>
      </c>
      <c r="J2873" s="67">
        <v>0.03</v>
      </c>
      <c r="K2873" s="67">
        <v>0.03</v>
      </c>
      <c r="L2873" s="67">
        <v>0.03</v>
      </c>
      <c r="M2873" s="138" t="str">
        <f t="shared" si="44"/>
        <v>Système d'élevage-Bovin Lait-autres élevages lait-%-S4</v>
      </c>
      <c r="N2873">
        <f>MATCH(M2873,'[1]Données Agriculture'!$M:$M,FALSE)</f>
        <v>2361</v>
      </c>
      <c r="O2873" s="139"/>
      <c r="P2873" s="66"/>
    </row>
    <row r="2874" spans="1:26" ht="14.25" hidden="1">
      <c r="A2874" s="110" t="s">
        <v>143</v>
      </c>
      <c r="B2874" s="110" t="s">
        <v>144</v>
      </c>
      <c r="C2874" s="147" t="s">
        <v>151</v>
      </c>
      <c r="D2874" s="175" t="s">
        <v>14</v>
      </c>
      <c r="E2874" s="6" t="s">
        <v>516</v>
      </c>
      <c r="F2874" s="67">
        <v>0.02</v>
      </c>
      <c r="G2874" s="67">
        <v>1.879422863405995E-2</v>
      </c>
      <c r="H2874" s="67">
        <v>1.5500000000000002E-2</v>
      </c>
      <c r="I2874" s="67">
        <v>1.1000000000000005E-2</v>
      </c>
      <c r="J2874" s="67">
        <v>6.500000000000004E-3</v>
      </c>
      <c r="K2874" s="67">
        <v>3.2057713659400522E-3</v>
      </c>
      <c r="L2874" s="67">
        <v>2.0000000000000018E-3</v>
      </c>
      <c r="M2874" s="138" t="str">
        <f t="shared" si="44"/>
        <v>Système d'élevage-Bovin Lait-Herbe intégral-%-S4</v>
      </c>
      <c r="N2874">
        <f>MATCH(M2874,'[1]Données Agriculture'!$M:$M,FALSE)</f>
        <v>2366</v>
      </c>
      <c r="O2874" s="139"/>
    </row>
    <row r="2875" spans="1:26" ht="14.25" hidden="1">
      <c r="A2875" s="110" t="s">
        <v>143</v>
      </c>
      <c r="B2875" s="110" t="s">
        <v>144</v>
      </c>
      <c r="C2875" s="147" t="s">
        <v>148</v>
      </c>
      <c r="D2875" s="175" t="s">
        <v>14</v>
      </c>
      <c r="E2875" s="6" t="s">
        <v>516</v>
      </c>
      <c r="F2875" s="67">
        <v>0.14999999999999991</v>
      </c>
      <c r="G2875" s="67">
        <v>0.14839230484541319</v>
      </c>
      <c r="H2875" s="67">
        <v>0.14399999999999993</v>
      </c>
      <c r="I2875" s="67">
        <v>0.13799999999999996</v>
      </c>
      <c r="J2875" s="67">
        <v>0.13199999999999998</v>
      </c>
      <c r="K2875" s="67">
        <v>0.12760769515458673</v>
      </c>
      <c r="L2875" s="67">
        <v>0.126</v>
      </c>
      <c r="M2875" s="138" t="str">
        <f t="shared" si="44"/>
        <v>Système d'élevage-Bovin Lait-intermédiaire-%-S4</v>
      </c>
      <c r="N2875">
        <f>MATCH(M2875,'[1]Données Agriculture'!$M:$M,FALSE)</f>
        <v>2371</v>
      </c>
      <c r="O2875" s="139"/>
    </row>
    <row r="2876" spans="1:26" ht="14.25" hidden="1">
      <c r="A2876" s="110" t="s">
        <v>143</v>
      </c>
      <c r="B2876" s="110" t="s">
        <v>144</v>
      </c>
      <c r="C2876" s="147" t="s">
        <v>147</v>
      </c>
      <c r="D2876" s="175" t="s">
        <v>14</v>
      </c>
      <c r="E2876" s="6" t="s">
        <v>516</v>
      </c>
      <c r="F2876" s="67">
        <v>0.23</v>
      </c>
      <c r="G2876" s="67">
        <v>0.22772243186433547</v>
      </c>
      <c r="H2876" s="67">
        <v>0.2215</v>
      </c>
      <c r="I2876" s="67">
        <v>0.21299999999999999</v>
      </c>
      <c r="J2876" s="67">
        <v>0.20449999999999999</v>
      </c>
      <c r="K2876" s="67">
        <v>0.19827756813566452</v>
      </c>
      <c r="L2876" s="67">
        <v>0.19599999999999998</v>
      </c>
      <c r="M2876" s="138" t="str">
        <f t="shared" si="44"/>
        <v>Système d'élevage-Bovin Lait-Maïs  dominant-%-S4</v>
      </c>
      <c r="N2876">
        <f>MATCH(M2876,'[1]Données Agriculture'!$M:$M,FALSE)</f>
        <v>2376</v>
      </c>
      <c r="O2876" s="140"/>
    </row>
    <row r="2877" spans="1:26" ht="14.25" hidden="1">
      <c r="A2877" s="110" t="s">
        <v>143</v>
      </c>
      <c r="B2877" s="110" t="s">
        <v>144</v>
      </c>
      <c r="C2877" s="147" t="s">
        <v>146</v>
      </c>
      <c r="D2877" s="175" t="s">
        <v>14</v>
      </c>
      <c r="E2877" s="6" t="s">
        <v>516</v>
      </c>
      <c r="F2877" s="67">
        <v>0.15</v>
      </c>
      <c r="G2877" s="67">
        <v>0.15696667900320918</v>
      </c>
      <c r="H2877" s="67">
        <v>0.17599999999999999</v>
      </c>
      <c r="I2877" s="67">
        <v>0.20199999999999999</v>
      </c>
      <c r="J2877" s="67">
        <v>0.22799999999999998</v>
      </c>
      <c r="K2877" s="67">
        <v>0.24703332099679082</v>
      </c>
      <c r="L2877" s="67">
        <v>0.254</v>
      </c>
      <c r="M2877" s="138" t="str">
        <f t="shared" si="44"/>
        <v>Système d'élevage-Bovin Lait-Maïs très dominant-%-S4</v>
      </c>
      <c r="N2877">
        <f>MATCH(M2877,'[1]Données Agriculture'!$M:$M,FALSE)</f>
        <v>2381</v>
      </c>
      <c r="O2877" s="139"/>
      <c r="P2877" s="66"/>
      <c r="Q2877" s="66"/>
      <c r="R2877" s="66"/>
      <c r="S2877" s="66"/>
      <c r="T2877" s="66"/>
      <c r="U2877" s="66"/>
      <c r="V2877" s="66"/>
      <c r="W2877" s="66"/>
      <c r="X2877" s="66"/>
      <c r="Y2877" s="66"/>
      <c r="Z2877" s="66"/>
    </row>
    <row r="2878" spans="1:26" ht="14.25" hidden="1">
      <c r="A2878" s="110" t="s">
        <v>143</v>
      </c>
      <c r="B2878" s="110" t="s">
        <v>144</v>
      </c>
      <c r="C2878" s="147" t="s">
        <v>149</v>
      </c>
      <c r="D2878" s="175" t="s">
        <v>14</v>
      </c>
      <c r="E2878" s="6" t="s">
        <v>516</v>
      </c>
      <c r="F2878" s="67">
        <v>0.28999999999999998</v>
      </c>
      <c r="G2878" s="67">
        <v>0.27412401034845596</v>
      </c>
      <c r="H2878" s="67">
        <v>0.23075000000000001</v>
      </c>
      <c r="I2878" s="67">
        <v>0.17150000000000004</v>
      </c>
      <c r="J2878" s="67">
        <v>0.11225000000000004</v>
      </c>
      <c r="K2878" s="67">
        <v>6.8875989651544012E-2</v>
      </c>
      <c r="L2878" s="67">
        <v>5.3000000000000019E-2</v>
      </c>
      <c r="M2878" s="138" t="str">
        <f t="shared" si="44"/>
        <v>Système d'élevage-Bovin Lait-Paturage dominant-%-S4</v>
      </c>
      <c r="N2878">
        <f>MATCH(M2878,'[1]Données Agriculture'!$M:$M,FALSE)</f>
        <v>2386</v>
      </c>
      <c r="O2878" s="139"/>
    </row>
    <row r="2879" spans="1:26" ht="14.25" hidden="1">
      <c r="A2879" s="110" t="s">
        <v>143</v>
      </c>
      <c r="B2879" s="110" t="s">
        <v>144</v>
      </c>
      <c r="C2879" s="147" t="s">
        <v>150</v>
      </c>
      <c r="D2879" s="175" t="s">
        <v>14</v>
      </c>
      <c r="E2879" s="6" t="s">
        <v>516</v>
      </c>
      <c r="F2879" s="67">
        <v>0.06</v>
      </c>
      <c r="G2879" s="67">
        <v>5.6784609690826528E-2</v>
      </c>
      <c r="H2879" s="67">
        <v>4.8000000000000001E-2</v>
      </c>
      <c r="I2879" s="67">
        <v>3.6000000000000004E-2</v>
      </c>
      <c r="J2879" s="67">
        <v>2.4000000000000007E-2</v>
      </c>
      <c r="K2879" s="67">
        <v>1.5215390309173474E-2</v>
      </c>
      <c r="L2879" s="67">
        <v>1.2000000000000004E-2</v>
      </c>
      <c r="M2879" s="138" t="str">
        <f t="shared" si="44"/>
        <v>Système d'élevage-Bovin Lait-Paturage très dominant-%-S4</v>
      </c>
      <c r="N2879">
        <f>MATCH(M2879,'[1]Données Agriculture'!$M:$M,FALSE)</f>
        <v>2391</v>
      </c>
      <c r="O2879" s="139"/>
      <c r="P2879" s="66"/>
      <c r="Q2879" s="66"/>
      <c r="R2879" s="66"/>
      <c r="S2879" s="66"/>
      <c r="T2879" s="66"/>
      <c r="U2879" s="66"/>
      <c r="V2879" s="66"/>
      <c r="W2879" s="66"/>
      <c r="X2879" s="66"/>
      <c r="Y2879" s="66"/>
      <c r="Z2879" s="66"/>
    </row>
    <row r="2880" spans="1:26" ht="14.25" hidden="1">
      <c r="A2880" s="110" t="s">
        <v>143</v>
      </c>
      <c r="B2880" s="110" t="s">
        <v>144</v>
      </c>
      <c r="C2880" s="147" t="s">
        <v>145</v>
      </c>
      <c r="D2880" s="175" t="s">
        <v>14</v>
      </c>
      <c r="E2880" s="6" t="s">
        <v>516</v>
      </c>
      <c r="F2880" s="67">
        <v>7.0000000000000007E-2</v>
      </c>
      <c r="G2880" s="67">
        <v>8.7215735613699635E-2</v>
      </c>
      <c r="H2880" s="67">
        <v>0.13424999999999998</v>
      </c>
      <c r="I2880" s="67">
        <v>0.19849999999999995</v>
      </c>
      <c r="J2880" s="67">
        <v>0.26274999999999998</v>
      </c>
      <c r="K2880" s="67">
        <v>0.30978426438630041</v>
      </c>
      <c r="L2880" s="67">
        <v>0.32700000000000001</v>
      </c>
      <c r="M2880" s="138" t="str">
        <f t="shared" si="44"/>
        <v>Système d'élevage-Bovin Lait-Zéro pâturage-%-S4</v>
      </c>
      <c r="N2880">
        <f>MATCH(M2880,'[1]Données Agriculture'!$M:$M,FALSE)</f>
        <v>2396</v>
      </c>
      <c r="O2880" s="139"/>
    </row>
    <row r="2881" spans="1:26" ht="14.25" hidden="1">
      <c r="A2881" s="110" t="s">
        <v>143</v>
      </c>
      <c r="B2881" s="110" t="s">
        <v>154</v>
      </c>
      <c r="C2881" s="147" t="s">
        <v>155</v>
      </c>
      <c r="D2881" s="175" t="s">
        <v>14</v>
      </c>
      <c r="E2881" s="6" t="s">
        <v>516</v>
      </c>
      <c r="F2881" s="67">
        <v>1</v>
      </c>
      <c r="G2881" s="67">
        <v>0.95645825622994263</v>
      </c>
      <c r="H2881" s="67">
        <v>0.83750000000000002</v>
      </c>
      <c r="I2881" s="67">
        <v>0.67500000000000016</v>
      </c>
      <c r="J2881" s="67">
        <v>0.51250000000000018</v>
      </c>
      <c r="K2881" s="67">
        <v>0.39354174377005746</v>
      </c>
      <c r="L2881" s="67">
        <v>0.35000000000000009</v>
      </c>
      <c r="M2881" s="138" t="str">
        <f t="shared" si="44"/>
        <v>Système d'élevage-Bovin Viande-Standard-%-S4</v>
      </c>
      <c r="N2881">
        <f>MATCH(M2881,'[1]Données Agriculture'!$M:$M,FALSE)</f>
        <v>2401</v>
      </c>
      <c r="O2881" s="139"/>
      <c r="P2881" s="105"/>
    </row>
    <row r="2882" spans="1:26" ht="14.25" hidden="1">
      <c r="A2882" s="110" t="s">
        <v>143</v>
      </c>
      <c r="B2882" s="110" t="s">
        <v>154</v>
      </c>
      <c r="C2882" s="147" t="s">
        <v>156</v>
      </c>
      <c r="D2882" s="175" t="s">
        <v>14</v>
      </c>
      <c r="E2882" s="6" t="s">
        <v>516</v>
      </c>
      <c r="F2882" s="67">
        <v>0</v>
      </c>
      <c r="G2882" s="67">
        <v>2.3445554337723225E-2</v>
      </c>
      <c r="H2882" s="67">
        <v>8.7499999999999981E-2</v>
      </c>
      <c r="I2882" s="67">
        <v>0.17499999999999993</v>
      </c>
      <c r="J2882" s="67">
        <v>0.26249999999999996</v>
      </c>
      <c r="K2882" s="67">
        <v>0.32655444566227676</v>
      </c>
      <c r="L2882" s="67">
        <v>0.35</v>
      </c>
      <c r="M2882" s="138" t="str">
        <f t="shared" ref="M2882:M2945" si="45">A2882&amp;"-"&amp;B2882&amp;"-"&amp;C2882&amp;"-"&amp;D2882&amp;"-"&amp;E2882</f>
        <v>Système d'élevage-Bovin Viande-Standart-FE-%-S4</v>
      </c>
      <c r="N2882">
        <f>MATCH(M2882,'[1]Données Agriculture'!$M:$M,FALSE)</f>
        <v>2406</v>
      </c>
      <c r="O2882" s="139"/>
    </row>
    <row r="2883" spans="1:26" ht="14.25" hidden="1">
      <c r="A2883" s="110" t="s">
        <v>143</v>
      </c>
      <c r="B2883" s="110" t="s">
        <v>154</v>
      </c>
      <c r="C2883" s="147" t="s">
        <v>157</v>
      </c>
      <c r="D2883" s="175" t="s">
        <v>14</v>
      </c>
      <c r="E2883" s="6" t="s">
        <v>516</v>
      </c>
      <c r="F2883" s="67">
        <v>0</v>
      </c>
      <c r="G2883" s="67">
        <v>2.0096189432334193E-2</v>
      </c>
      <c r="H2883" s="67">
        <v>7.4999999999999983E-2</v>
      </c>
      <c r="I2883" s="67">
        <v>0.14999999999999994</v>
      </c>
      <c r="J2883" s="67">
        <v>0.22499999999999995</v>
      </c>
      <c r="K2883" s="67">
        <v>0.27990381056766583</v>
      </c>
      <c r="L2883" s="67">
        <v>0.3</v>
      </c>
      <c r="M2883" s="138" t="str">
        <f t="shared" si="45"/>
        <v>Système d'élevage-Bovin Viande-Standart-FE-pature+-%-S4</v>
      </c>
      <c r="N2883">
        <f>MATCH(M2883,'[1]Données Agriculture'!$M:$M,FALSE)</f>
        <v>2411</v>
      </c>
      <c r="O2883" s="139"/>
      <c r="P2883" s="66"/>
    </row>
    <row r="2884" spans="1:26" ht="14.25" hidden="1">
      <c r="A2884" s="110" t="s">
        <v>143</v>
      </c>
      <c r="B2884" s="110" t="s">
        <v>178</v>
      </c>
      <c r="C2884" s="151" t="s">
        <v>182</v>
      </c>
      <c r="D2884" s="175" t="s">
        <v>180</v>
      </c>
      <c r="E2884" s="6" t="s">
        <v>516</v>
      </c>
      <c r="F2884" s="8">
        <v>0</v>
      </c>
      <c r="G2884" s="8">
        <v>0</v>
      </c>
      <c r="H2884" s="8">
        <v>0</v>
      </c>
      <c r="I2884" s="8">
        <v>0</v>
      </c>
      <c r="J2884" s="8">
        <v>0</v>
      </c>
      <c r="K2884" s="8">
        <v>0</v>
      </c>
      <c r="L2884" s="8">
        <v>0</v>
      </c>
      <c r="M2884" s="138" t="str">
        <f t="shared" si="45"/>
        <v>Système d'élevage-Contrôle export poulet-Exportations de viande de poulet-kt-S4</v>
      </c>
      <c r="N2884">
        <f>MATCH(M2884,'[1]Données Agriculture'!$M:$M,FALSE)</f>
        <v>2416</v>
      </c>
      <c r="O2884" s="139"/>
    </row>
    <row r="2885" spans="1:26" ht="14.25" hidden="1">
      <c r="A2885" s="110" t="s">
        <v>143</v>
      </c>
      <c r="B2885" s="110" t="s">
        <v>178</v>
      </c>
      <c r="C2885" s="151" t="s">
        <v>179</v>
      </c>
      <c r="D2885" s="175" t="s">
        <v>180</v>
      </c>
      <c r="E2885" s="6" t="s">
        <v>516</v>
      </c>
      <c r="F2885" s="8">
        <v>371.32091219999995</v>
      </c>
      <c r="G2885" s="8">
        <v>376.72411743538112</v>
      </c>
      <c r="H2885" s="8">
        <v>391.62752458593746</v>
      </c>
      <c r="I2885" s="8">
        <v>412.32092958874989</v>
      </c>
      <c r="J2885" s="8">
        <v>433.4011272084374</v>
      </c>
      <c r="K2885" s="8">
        <v>449.07811959274375</v>
      </c>
      <c r="L2885" s="8">
        <v>454.86811744499994</v>
      </c>
      <c r="M2885" s="138" t="str">
        <f t="shared" si="45"/>
        <v>Système d'élevage-Contrôle export poulet-Production poulet export-kt-S4</v>
      </c>
      <c r="N2885">
        <f>MATCH(M2885,'[1]Données Agriculture'!$M:$M,FALSE)</f>
        <v>2421</v>
      </c>
      <c r="O2885" s="139"/>
    </row>
    <row r="2886" spans="1:26" ht="14.25" hidden="1">
      <c r="A2886" s="110" t="s">
        <v>143</v>
      </c>
      <c r="B2886" s="110" t="s">
        <v>172</v>
      </c>
      <c r="C2886" s="147" t="s">
        <v>176</v>
      </c>
      <c r="D2886" s="175" t="s">
        <v>14</v>
      </c>
      <c r="E2886" s="6" t="s">
        <v>516</v>
      </c>
      <c r="F2886" s="67">
        <v>6.9999999999999993E-3</v>
      </c>
      <c r="G2886" s="67">
        <v>6.9999999999999993E-3</v>
      </c>
      <c r="H2886" s="67">
        <v>6.9999999999999993E-3</v>
      </c>
      <c r="I2886" s="67">
        <v>6.9999999999999993E-3</v>
      </c>
      <c r="J2886" s="67">
        <v>6.9999999999999993E-3</v>
      </c>
      <c r="K2886" s="67">
        <v>6.9999999999999993E-3</v>
      </c>
      <c r="L2886" s="67">
        <v>6.9999999999999993E-3</v>
      </c>
      <c r="M2886" s="138" t="str">
        <f t="shared" si="45"/>
        <v>Système d'élevage-Porcins-Porc engraissement bio plein air-%-S4</v>
      </c>
      <c r="N2886">
        <f>MATCH(M2886,'[1]Données Agriculture'!$M:$M,FALSE)</f>
        <v>2426</v>
      </c>
      <c r="O2886" s="139"/>
      <c r="P2886" s="105"/>
      <c r="Q2886" s="105"/>
      <c r="R2886" s="105"/>
      <c r="S2886" s="105"/>
      <c r="T2886" s="105"/>
      <c r="U2886" s="105"/>
      <c r="V2886" s="105"/>
      <c r="W2886" s="105"/>
      <c r="X2886" s="105"/>
      <c r="Y2886" s="105"/>
      <c r="Z2886" s="105"/>
    </row>
    <row r="2887" spans="1:26" ht="14.25" hidden="1">
      <c r="A2887" s="110" t="s">
        <v>143</v>
      </c>
      <c r="B2887" s="110" t="s">
        <v>172</v>
      </c>
      <c r="C2887" s="147" t="s">
        <v>175</v>
      </c>
      <c r="D2887" s="175" t="s">
        <v>14</v>
      </c>
      <c r="E2887" s="6" t="s">
        <v>516</v>
      </c>
      <c r="F2887" s="67">
        <v>1.2E-2</v>
      </c>
      <c r="G2887" s="67">
        <v>1.2E-2</v>
      </c>
      <c r="H2887" s="67">
        <v>1.2E-2</v>
      </c>
      <c r="I2887" s="67">
        <v>1.2E-2</v>
      </c>
      <c r="J2887" s="67">
        <v>1.2E-2</v>
      </c>
      <c r="K2887" s="67">
        <v>1.2E-2</v>
      </c>
      <c r="L2887" s="67">
        <v>1.2E-2</v>
      </c>
      <c r="M2887" s="138" t="str">
        <f t="shared" si="45"/>
        <v>Système d'élevage-Porcins-Porc engraissement bio sous bâtiment-%-S4</v>
      </c>
      <c r="N2887">
        <f>MATCH(M2887,'[1]Données Agriculture'!$M:$M,FALSE)</f>
        <v>2431</v>
      </c>
      <c r="O2887" s="139"/>
    </row>
    <row r="2888" spans="1:26" ht="14.25" hidden="1">
      <c r="A2888" s="110" t="s">
        <v>143</v>
      </c>
      <c r="B2888" s="110" t="s">
        <v>172</v>
      </c>
      <c r="C2888" s="147" t="s">
        <v>173</v>
      </c>
      <c r="D2888" s="175" t="s">
        <v>14</v>
      </c>
      <c r="E2888" s="6" t="s">
        <v>516</v>
      </c>
      <c r="F2888" s="67">
        <v>0.96</v>
      </c>
      <c r="G2888" s="67">
        <v>0.96</v>
      </c>
      <c r="H2888" s="67">
        <v>0.96</v>
      </c>
      <c r="I2888" s="67">
        <v>0.96</v>
      </c>
      <c r="J2888" s="67">
        <v>0.96</v>
      </c>
      <c r="K2888" s="67">
        <v>0.96</v>
      </c>
      <c r="L2888" s="67">
        <v>0.96</v>
      </c>
      <c r="M2888" s="138" t="str">
        <f t="shared" si="45"/>
        <v>Système d'élevage-Porcins-Porc engraissement conventionnel-%-S4</v>
      </c>
      <c r="N2888">
        <f>MATCH(M2888,'[1]Données Agriculture'!$M:$M,FALSE)</f>
        <v>2436</v>
      </c>
      <c r="O2888" s="139"/>
      <c r="P2888" s="66"/>
      <c r="Q2888" s="66"/>
      <c r="R2888" s="66"/>
      <c r="S2888" s="66"/>
      <c r="T2888" s="66"/>
      <c r="U2888" s="66"/>
      <c r="V2888" s="66"/>
      <c r="W2888" s="66"/>
      <c r="X2888" s="66"/>
      <c r="Y2888" s="66"/>
      <c r="Z2888" s="66"/>
    </row>
    <row r="2889" spans="1:26" ht="14.25" hidden="1">
      <c r="A2889" s="110" t="s">
        <v>143</v>
      </c>
      <c r="B2889" s="110" t="s">
        <v>172</v>
      </c>
      <c r="C2889" s="147" t="s">
        <v>174</v>
      </c>
      <c r="D2889" s="175" t="s">
        <v>14</v>
      </c>
      <c r="E2889" s="6" t="s">
        <v>516</v>
      </c>
      <c r="F2889" s="67">
        <v>0.02</v>
      </c>
      <c r="G2889" s="67">
        <v>0.02</v>
      </c>
      <c r="H2889" s="67">
        <v>0.02</v>
      </c>
      <c r="I2889" s="67">
        <v>0.02</v>
      </c>
      <c r="J2889" s="67">
        <v>0.02</v>
      </c>
      <c r="K2889" s="67">
        <v>0.02</v>
      </c>
      <c r="L2889" s="67">
        <v>0.02</v>
      </c>
      <c r="M2889" s="138" t="str">
        <f t="shared" si="45"/>
        <v>Système d'élevage-Porcins-Porc engraissement conventionnel amélioré-%-S4</v>
      </c>
      <c r="N2889">
        <f>MATCH(M2889,'[1]Données Agriculture'!$M:$M,FALSE)</f>
        <v>2441</v>
      </c>
      <c r="O2889" s="139"/>
    </row>
    <row r="2890" spans="1:26" ht="14.25" hidden="1">
      <c r="A2890" s="110" t="s">
        <v>143</v>
      </c>
      <c r="B2890" s="110" t="s">
        <v>172</v>
      </c>
      <c r="C2890" s="147" t="s">
        <v>177</v>
      </c>
      <c r="D2890" s="175" t="s">
        <v>14</v>
      </c>
      <c r="E2890" s="6" t="s">
        <v>516</v>
      </c>
      <c r="F2890" s="67">
        <v>1E-3</v>
      </c>
      <c r="G2890" s="67">
        <v>1E-3</v>
      </c>
      <c r="H2890" s="67">
        <v>1E-3</v>
      </c>
      <c r="I2890" s="67">
        <v>1E-3</v>
      </c>
      <c r="J2890" s="67">
        <v>1E-3</v>
      </c>
      <c r="K2890" s="67">
        <v>1E-3</v>
      </c>
      <c r="L2890" s="67">
        <v>1E-3</v>
      </c>
      <c r="M2890" s="138" t="str">
        <f t="shared" si="45"/>
        <v>Système d'élevage-Porcins-Porc extensif lourd (type porc noir gascon)-%-S4</v>
      </c>
      <c r="N2890">
        <f>MATCH(M2890,'[1]Données Agriculture'!$M:$M,FALSE)</f>
        <v>2446</v>
      </c>
      <c r="O2890" s="139"/>
      <c r="P2890" s="66"/>
    </row>
    <row r="2891" spans="1:26" ht="14.25" hidden="1">
      <c r="A2891" s="110" t="s">
        <v>143</v>
      </c>
      <c r="B2891" s="110" t="s">
        <v>159</v>
      </c>
      <c r="C2891" s="147" t="s">
        <v>164</v>
      </c>
      <c r="D2891" s="175" t="s">
        <v>14</v>
      </c>
      <c r="E2891" s="6" t="s">
        <v>516</v>
      </c>
      <c r="F2891" s="67">
        <v>7.0000000000000007E-2</v>
      </c>
      <c r="G2891" s="67">
        <v>6.6650635094610972E-2</v>
      </c>
      <c r="H2891" s="67">
        <v>5.7500000000000009E-2</v>
      </c>
      <c r="I2891" s="67">
        <v>4.5000000000000012E-2</v>
      </c>
      <c r="J2891" s="67">
        <v>3.2500000000000008E-2</v>
      </c>
      <c r="K2891" s="67">
        <v>2.3349364905389032E-2</v>
      </c>
      <c r="L2891" s="67">
        <v>2.0000000000000004E-2</v>
      </c>
      <c r="M2891" s="138" t="str">
        <f t="shared" si="45"/>
        <v>Système d'élevage-Poules Pondeuses-Poules bio-%-S4</v>
      </c>
      <c r="N2891">
        <f>MATCH(M2891,'[1]Données Agriculture'!$M:$M,FALSE)</f>
        <v>2451</v>
      </c>
      <c r="O2891" s="139"/>
    </row>
    <row r="2892" spans="1:26" ht="14.25" hidden="1">
      <c r="A2892" s="110" t="s">
        <v>143</v>
      </c>
      <c r="B2892" s="110" t="s">
        <v>159</v>
      </c>
      <c r="C2892" s="147" t="s">
        <v>163</v>
      </c>
      <c r="D2892" s="175" t="s">
        <v>14</v>
      </c>
      <c r="E2892" s="6" t="s">
        <v>516</v>
      </c>
      <c r="F2892" s="67">
        <v>6.6666666666666666E-2</v>
      </c>
      <c r="G2892" s="67">
        <v>6.3094010767585029E-2</v>
      </c>
      <c r="H2892" s="67">
        <v>5.3333333333333337E-2</v>
      </c>
      <c r="I2892" s="67">
        <v>4.0000000000000008E-2</v>
      </c>
      <c r="J2892" s="67">
        <v>2.6666666666666672E-2</v>
      </c>
      <c r="K2892" s="67">
        <v>1.6905989232414965E-2</v>
      </c>
      <c r="L2892" s="67">
        <v>1.3333333333333336E-2</v>
      </c>
      <c r="M2892" s="138" t="str">
        <f t="shared" si="45"/>
        <v>Système d'élevage-Poules Pondeuses-Poules label-%-S4</v>
      </c>
      <c r="N2892">
        <f>MATCH(M2892,'[1]Données Agriculture'!$M:$M,FALSE)</f>
        <v>2456</v>
      </c>
      <c r="O2892" s="139"/>
    </row>
    <row r="2893" spans="1:26" ht="14.25" hidden="1">
      <c r="A2893" s="110" t="s">
        <v>143</v>
      </c>
      <c r="B2893" s="110" t="s">
        <v>159</v>
      </c>
      <c r="C2893" s="147" t="s">
        <v>162</v>
      </c>
      <c r="D2893" s="175" t="s">
        <v>14</v>
      </c>
      <c r="E2893" s="6" t="s">
        <v>516</v>
      </c>
      <c r="F2893" s="67">
        <v>3.3333333333333333E-2</v>
      </c>
      <c r="G2893" s="67">
        <v>3.1547005383792515E-2</v>
      </c>
      <c r="H2893" s="67">
        <v>2.6666666666666668E-2</v>
      </c>
      <c r="I2893" s="67">
        <v>2.0000000000000004E-2</v>
      </c>
      <c r="J2893" s="67">
        <v>1.3333333333333336E-2</v>
      </c>
      <c r="K2893" s="67">
        <v>8.4529946162074827E-3</v>
      </c>
      <c r="L2893" s="67">
        <v>6.666666666666668E-3</v>
      </c>
      <c r="M2893" s="138" t="str">
        <f t="shared" si="45"/>
        <v>Système d'élevage-Poules Pondeuses-Poules plein air standard-%-S4</v>
      </c>
      <c r="N2893">
        <f>MATCH(M2893,'[1]Données Agriculture'!$M:$M,FALSE)</f>
        <v>2461</v>
      </c>
      <c r="O2893" s="139"/>
    </row>
    <row r="2894" spans="1:26" ht="14.25" hidden="1">
      <c r="A2894" s="110" t="s">
        <v>143</v>
      </c>
      <c r="B2894" s="110" t="s">
        <v>159</v>
      </c>
      <c r="C2894" s="147" t="s">
        <v>161</v>
      </c>
      <c r="D2894" s="175" t="s">
        <v>14</v>
      </c>
      <c r="E2894" s="6" t="s">
        <v>516</v>
      </c>
      <c r="F2894" s="67">
        <v>0</v>
      </c>
      <c r="G2894" s="67">
        <v>3.8584683710081648E-2</v>
      </c>
      <c r="H2894" s="67">
        <v>0.14399999999999996</v>
      </c>
      <c r="I2894" s="67">
        <v>0.28799999999999987</v>
      </c>
      <c r="J2894" s="67">
        <v>0.43199999999999988</v>
      </c>
      <c r="K2894" s="67">
        <v>0.53741531628991834</v>
      </c>
      <c r="L2894" s="67">
        <v>0.57599999999999996</v>
      </c>
      <c r="M2894" s="138" t="str">
        <f t="shared" si="45"/>
        <v>Système d'élevage-Poules Pondeuses-Poules standard au sol-%-S4</v>
      </c>
      <c r="N2894">
        <f>MATCH(M2894,'[1]Données Agriculture'!$M:$M,FALSE)</f>
        <v>2466</v>
      </c>
      <c r="O2894" s="139"/>
    </row>
    <row r="2895" spans="1:26" ht="14.25" hidden="1">
      <c r="A2895" s="110" t="s">
        <v>143</v>
      </c>
      <c r="B2895" s="110" t="s">
        <v>159</v>
      </c>
      <c r="C2895" s="147" t="s">
        <v>160</v>
      </c>
      <c r="D2895" s="175" t="s">
        <v>14</v>
      </c>
      <c r="E2895" s="6" t="s">
        <v>516</v>
      </c>
      <c r="F2895" s="67">
        <v>0.83</v>
      </c>
      <c r="G2895" s="67">
        <v>0.80012366504392984</v>
      </c>
      <c r="H2895" s="67">
        <v>0.71850000000000003</v>
      </c>
      <c r="I2895" s="67">
        <v>0.6070000000000001</v>
      </c>
      <c r="J2895" s="67">
        <v>0.49550000000000005</v>
      </c>
      <c r="K2895" s="67">
        <v>0.41387633495607012</v>
      </c>
      <c r="L2895" s="67">
        <v>0.38400000000000001</v>
      </c>
      <c r="M2895" s="138" t="str">
        <f t="shared" si="45"/>
        <v>Système d'élevage-Poules Pondeuses-Poules standard en cage-%-S4</v>
      </c>
      <c r="N2895">
        <f>MATCH(M2895,'[1]Données Agriculture'!$M:$M,FALSE)</f>
        <v>2471</v>
      </c>
      <c r="O2895" s="139"/>
      <c r="P2895" s="104"/>
      <c r="Q2895" s="104"/>
      <c r="R2895" s="104"/>
      <c r="S2895" s="104"/>
      <c r="T2895" s="104"/>
      <c r="U2895" s="104"/>
      <c r="V2895" s="104"/>
      <c r="W2895" s="104"/>
      <c r="X2895" s="104"/>
      <c r="Y2895" s="104"/>
      <c r="Z2895" s="104"/>
    </row>
    <row r="2896" spans="1:26" ht="14.25" hidden="1">
      <c r="A2896" s="110" t="s">
        <v>143</v>
      </c>
      <c r="B2896" s="110" t="s">
        <v>166</v>
      </c>
      <c r="C2896" s="147" t="s">
        <v>170</v>
      </c>
      <c r="D2896" s="175" t="s">
        <v>14</v>
      </c>
      <c r="E2896" s="6" t="s">
        <v>516</v>
      </c>
      <c r="F2896" s="67">
        <v>7.0000000000000007E-2</v>
      </c>
      <c r="G2896" s="67">
        <v>6.6650635094610972E-2</v>
      </c>
      <c r="H2896" s="67">
        <v>5.7500000000000009E-2</v>
      </c>
      <c r="I2896" s="67">
        <v>4.5000000000000012E-2</v>
      </c>
      <c r="J2896" s="67">
        <v>3.2500000000000008E-2</v>
      </c>
      <c r="K2896" s="67">
        <v>2.3349364905389032E-2</v>
      </c>
      <c r="L2896" s="67">
        <v>2.0000000000000004E-2</v>
      </c>
      <c r="M2896" s="138" t="str">
        <f t="shared" si="45"/>
        <v>Système d'élevage-Poulets de Chair-Poulet AB-%-S4</v>
      </c>
      <c r="N2896">
        <f>MATCH(M2896,'[1]Données Agriculture'!$M:$M,FALSE)</f>
        <v>2476</v>
      </c>
      <c r="O2896" s="139"/>
    </row>
    <row r="2897" spans="1:26" ht="14.25" hidden="1">
      <c r="A2897" s="110" t="s">
        <v>143</v>
      </c>
      <c r="B2897" s="110" t="s">
        <v>166</v>
      </c>
      <c r="C2897" s="147" t="s">
        <v>168</v>
      </c>
      <c r="D2897" s="175" t="s">
        <v>14</v>
      </c>
      <c r="E2897" s="6" t="s">
        <v>516</v>
      </c>
      <c r="F2897" s="67">
        <v>0.1</v>
      </c>
      <c r="G2897" s="67">
        <v>9.4641016151377558E-2</v>
      </c>
      <c r="H2897" s="67">
        <v>8.0000000000000016E-2</v>
      </c>
      <c r="I2897" s="67">
        <v>6.0000000000000019E-2</v>
      </c>
      <c r="J2897" s="67">
        <v>4.0000000000000015E-2</v>
      </c>
      <c r="K2897" s="67">
        <v>2.5358983848622452E-2</v>
      </c>
      <c r="L2897" s="67">
        <v>2.0000000000000004E-2</v>
      </c>
      <c r="M2897" s="138" t="str">
        <f t="shared" si="45"/>
        <v>Système d'élevage-Poulets de Chair-Poulet certifié-%-S4</v>
      </c>
      <c r="N2897">
        <f>MATCH(M2897,'[1]Données Agriculture'!$M:$M,FALSE)</f>
        <v>2481</v>
      </c>
      <c r="O2897" s="139"/>
      <c r="P2897" s="66"/>
    </row>
    <row r="2898" spans="1:26" ht="14.25" hidden="1">
      <c r="A2898" s="110" t="s">
        <v>143</v>
      </c>
      <c r="B2898" s="110" t="s">
        <v>166</v>
      </c>
      <c r="C2898" s="147" t="s">
        <v>171</v>
      </c>
      <c r="D2898" s="175" t="s">
        <v>14</v>
      </c>
      <c r="E2898" s="6" t="s">
        <v>516</v>
      </c>
      <c r="F2898" s="67">
        <v>0.3</v>
      </c>
      <c r="G2898" s="67">
        <v>0.303349364905389</v>
      </c>
      <c r="H2898" s="67">
        <v>0.3125</v>
      </c>
      <c r="I2898" s="67">
        <v>0.32499999999999996</v>
      </c>
      <c r="J2898" s="67">
        <v>0.33749999999999997</v>
      </c>
      <c r="K2898" s="67">
        <v>0.34665063509461097</v>
      </c>
      <c r="L2898" s="67">
        <v>0.35</v>
      </c>
      <c r="M2898" s="138" t="str">
        <f t="shared" si="45"/>
        <v>Système d'élevage-Poulets de Chair-Poulet Export-%-S4</v>
      </c>
      <c r="N2898">
        <f>MATCH(M2898,'[1]Données Agriculture'!$M:$M,FALSE)</f>
        <v>2486</v>
      </c>
      <c r="O2898" s="139"/>
    </row>
    <row r="2899" spans="1:26" ht="14.25" hidden="1">
      <c r="A2899" s="110" t="s">
        <v>143</v>
      </c>
      <c r="B2899" s="110" t="s">
        <v>166</v>
      </c>
      <c r="C2899" s="147" t="s">
        <v>169</v>
      </c>
      <c r="D2899" s="175" t="s">
        <v>14</v>
      </c>
      <c r="E2899" s="6" t="s">
        <v>516</v>
      </c>
      <c r="F2899" s="67">
        <v>0.15</v>
      </c>
      <c r="G2899" s="67">
        <v>0.1412916512459885</v>
      </c>
      <c r="H2899" s="67">
        <v>0.11749999999999999</v>
      </c>
      <c r="I2899" s="67">
        <v>8.500000000000002E-2</v>
      </c>
      <c r="J2899" s="67">
        <v>5.2500000000000005E-2</v>
      </c>
      <c r="K2899" s="67">
        <v>2.8708348754011473E-2</v>
      </c>
      <c r="L2899" s="67">
        <v>1.999999999999999E-2</v>
      </c>
      <c r="M2899" s="138" t="str">
        <f t="shared" si="45"/>
        <v>Système d'élevage-Poulets de Chair-Poulet label-%-S4</v>
      </c>
      <c r="N2899">
        <f>MATCH(M2899,'[1]Données Agriculture'!$M:$M,FALSE)</f>
        <v>2491</v>
      </c>
      <c r="O2899" s="139"/>
      <c r="P2899" s="66"/>
    </row>
    <row r="2900" spans="1:26" ht="14.25" hidden="1">
      <c r="A2900" s="110" t="s">
        <v>143</v>
      </c>
      <c r="B2900" s="110" t="s">
        <v>166</v>
      </c>
      <c r="C2900" s="147" t="s">
        <v>167</v>
      </c>
      <c r="D2900" s="175" t="s">
        <v>14</v>
      </c>
      <c r="E2900" s="6" t="s">
        <v>516</v>
      </c>
      <c r="F2900" s="67">
        <v>0.38</v>
      </c>
      <c r="G2900" s="67">
        <v>0.39406733260263394</v>
      </c>
      <c r="H2900" s="67">
        <v>0.4325</v>
      </c>
      <c r="I2900" s="67">
        <v>0.48499999999999999</v>
      </c>
      <c r="J2900" s="67">
        <v>0.53750000000000009</v>
      </c>
      <c r="K2900" s="67">
        <v>0.57593266739736615</v>
      </c>
      <c r="L2900" s="67">
        <v>0.59000000000000008</v>
      </c>
      <c r="M2900" s="138" t="str">
        <f t="shared" si="45"/>
        <v>Système d'élevage-Poulets de Chair-Poulet standard-%-S4</v>
      </c>
      <c r="N2900">
        <f>MATCH(M2900,'[1]Données Agriculture'!$M:$M,FALSE)</f>
        <v>2496</v>
      </c>
      <c r="O2900" s="139"/>
    </row>
    <row r="2901" spans="1:26" ht="14.25" hidden="1">
      <c r="A2901" s="110" t="s">
        <v>143</v>
      </c>
      <c r="B2901" s="110" t="s">
        <v>183</v>
      </c>
      <c r="C2901" s="151" t="s">
        <v>188</v>
      </c>
      <c r="D2901" s="175" t="s">
        <v>635</v>
      </c>
      <c r="E2901" s="6" t="s">
        <v>516</v>
      </c>
      <c r="F2901" s="9">
        <v>8.6769274745818379</v>
      </c>
      <c r="G2901" s="9">
        <v>8.6721063214314391</v>
      </c>
      <c r="H2901" s="9">
        <v>8.6589346860734828</v>
      </c>
      <c r="I2901" s="9">
        <v>8.6409418975651313</v>
      </c>
      <c r="J2901" s="9">
        <v>8.6229491090567763</v>
      </c>
      <c r="K2901" s="9">
        <v>8.6097774736988217</v>
      </c>
      <c r="L2901" s="9">
        <v>8.6049563205484247</v>
      </c>
      <c r="M2901" s="138" t="str">
        <f t="shared" si="45"/>
        <v>Système d'élevage-Productivité animale-Alimentation vaches allaitantes-kg MS (fourrages + concentrés) / vache présente*-S4</v>
      </c>
      <c r="N2901">
        <f>MATCH(M2901,'[1]Données Agriculture'!$M:$M,FALSE)</f>
        <v>2501</v>
      </c>
      <c r="O2901" s="139"/>
    </row>
    <row r="2902" spans="1:26" ht="14.25" hidden="1">
      <c r="A2902" s="110" t="s">
        <v>143</v>
      </c>
      <c r="B2902" s="110" t="s">
        <v>183</v>
      </c>
      <c r="C2902" s="151" t="s">
        <v>186</v>
      </c>
      <c r="D2902" s="175" t="s">
        <v>187</v>
      </c>
      <c r="E2902" s="6" t="s">
        <v>516</v>
      </c>
      <c r="F2902" s="9">
        <v>11.386722973139035</v>
      </c>
      <c r="G2902" s="9">
        <v>11.419620435239764</v>
      </c>
      <c r="H2902" s="9">
        <v>11.509497973139037</v>
      </c>
      <c r="I2902" s="9">
        <v>11.632272973139038</v>
      </c>
      <c r="J2902" s="9">
        <v>11.755047973139034</v>
      </c>
      <c r="K2902" s="9">
        <v>11.844925511038305</v>
      </c>
      <c r="L2902" s="9">
        <v>11.877822973139036</v>
      </c>
      <c r="M2902" s="138" t="str">
        <f t="shared" si="45"/>
        <v>Système d'élevage-Productivité animale-Alimentation vaches laitières-kg MS (fourrages + concentrés) / vache présente et par an-S4</v>
      </c>
      <c r="N2902">
        <f>MATCH(M2902,'[1]Données Agriculture'!$M:$M,FALSE)</f>
        <v>2506</v>
      </c>
      <c r="O2902" s="139"/>
      <c r="P2902" s="66"/>
      <c r="Q2902" s="66"/>
      <c r="R2902" s="66"/>
      <c r="S2902" s="66"/>
      <c r="T2902" s="66"/>
      <c r="U2902" s="66"/>
      <c r="V2902" s="66"/>
      <c r="W2902" s="66"/>
      <c r="X2902" s="66"/>
      <c r="Y2902" s="66"/>
      <c r="Z2902" s="66"/>
    </row>
    <row r="2903" spans="1:26" ht="14.25" hidden="1">
      <c r="A2903" s="110" t="s">
        <v>143</v>
      </c>
      <c r="B2903" s="110" t="s">
        <v>183</v>
      </c>
      <c r="C2903" s="151" t="s">
        <v>185</v>
      </c>
      <c r="D2903" s="175" t="s">
        <v>184</v>
      </c>
      <c r="E2903" s="6" t="s">
        <v>516</v>
      </c>
      <c r="F2903" s="9">
        <v>3.3893749999999998</v>
      </c>
      <c r="G2903" s="9">
        <v>3.3893749999999998</v>
      </c>
      <c r="H2903" s="9">
        <v>3.3893749999999998</v>
      </c>
      <c r="I2903" s="9">
        <v>3.3893749999999994</v>
      </c>
      <c r="J2903" s="9">
        <v>3.3893750000000002</v>
      </c>
      <c r="K2903" s="9">
        <v>3.3893750000000002</v>
      </c>
      <c r="L2903" s="9">
        <v>3.3893749999999998</v>
      </c>
      <c r="M2903" s="138" t="str">
        <f t="shared" si="45"/>
        <v>Système d'élevage-Productivité animale-Indice de consommation porc-kg grain/kg carcasse-S4</v>
      </c>
      <c r="N2903">
        <f>MATCH(M2903,'[1]Données Agriculture'!$M:$M,FALSE)</f>
        <v>2511</v>
      </c>
      <c r="O2903" s="139"/>
    </row>
    <row r="2904" spans="1:26" ht="14.25" hidden="1">
      <c r="A2904" s="110" t="s">
        <v>143</v>
      </c>
      <c r="B2904" s="110" t="s">
        <v>183</v>
      </c>
      <c r="C2904" s="151" t="s">
        <v>136</v>
      </c>
      <c r="D2904" s="175" t="s">
        <v>184</v>
      </c>
      <c r="E2904" s="6" t="s">
        <v>516</v>
      </c>
      <c r="F2904" s="9">
        <v>2.9588235294117649</v>
      </c>
      <c r="G2904" s="9">
        <v>2.9280881808681949</v>
      </c>
      <c r="H2904" s="9">
        <v>2.8441176470588236</v>
      </c>
      <c r="I2904" s="9">
        <v>2.7294117647058829</v>
      </c>
      <c r="J2904" s="9">
        <v>2.6147058823529412</v>
      </c>
      <c r="K2904" s="9">
        <v>2.53073534854357</v>
      </c>
      <c r="L2904" s="9">
        <v>2.5</v>
      </c>
      <c r="M2904" s="138" t="str">
        <f t="shared" si="45"/>
        <v>Système d'élevage-Productivité animale-Indice de consommation poulet de chair-kg grain/kg carcasse-S4</v>
      </c>
      <c r="N2904">
        <f>MATCH(M2904,'[1]Données Agriculture'!$M:$M,FALSE)</f>
        <v>2516</v>
      </c>
      <c r="O2904" s="139"/>
      <c r="P2904" s="66"/>
      <c r="Q2904" s="66"/>
      <c r="R2904" s="66"/>
      <c r="S2904" s="66"/>
      <c r="T2904" s="66"/>
      <c r="U2904" s="66"/>
      <c r="V2904" s="66"/>
      <c r="W2904" s="66"/>
      <c r="X2904" s="66"/>
      <c r="Y2904" s="66"/>
      <c r="Z2904" s="66"/>
    </row>
    <row r="2905" spans="1:26" ht="14.25" hidden="1">
      <c r="A2905" s="110" t="s">
        <v>367</v>
      </c>
      <c r="B2905" s="110" t="s">
        <v>383</v>
      </c>
      <c r="C2905" s="147" t="s">
        <v>389</v>
      </c>
      <c r="D2905" s="175" t="s">
        <v>342</v>
      </c>
      <c r="E2905" s="6" t="s">
        <v>516</v>
      </c>
      <c r="F2905" s="8">
        <v>5043.381034520221</v>
      </c>
      <c r="G2905" s="8">
        <v>6244.330063018966</v>
      </c>
      <c r="H2905" s="8">
        <v>8908.7281259748597</v>
      </c>
      <c r="I2905" s="8">
        <v>11095.404288557485</v>
      </c>
      <c r="J2905" s="8">
        <v>11613.912288411268</v>
      </c>
      <c r="K2905" s="8">
        <v>10941.974025909454</v>
      </c>
      <c r="L2905" s="8">
        <v>10474.754891679342</v>
      </c>
      <c r="M2905" s="138" t="str">
        <f t="shared" si="45"/>
        <v>Usages Non alimentaires biomasse-Autres usages-Cultures intermédiaires laissées au champ-kt MS-S4</v>
      </c>
      <c r="N2905">
        <f>MATCH(M2905,'[1]Données Agriculture'!$M:$M,FALSE)</f>
        <v>2521</v>
      </c>
      <c r="O2905" s="139"/>
    </row>
    <row r="2906" spans="1:26" ht="14.25" hidden="1">
      <c r="A2906" s="110" t="s">
        <v>367</v>
      </c>
      <c r="B2906" s="110" t="s">
        <v>383</v>
      </c>
      <c r="C2906" s="147" t="s">
        <v>388</v>
      </c>
      <c r="D2906" s="175" t="s">
        <v>342</v>
      </c>
      <c r="E2906" s="6" t="s">
        <v>516</v>
      </c>
      <c r="F2906" s="8">
        <v>65619.309720005956</v>
      </c>
      <c r="G2906" s="8">
        <v>65085.084500535559</v>
      </c>
      <c r="H2906" s="8">
        <v>63133.338895391018</v>
      </c>
      <c r="I2906" s="8">
        <v>59946.69129432847</v>
      </c>
      <c r="J2906" s="8">
        <v>56327.212158521521</v>
      </c>
      <c r="K2906" s="8">
        <v>53397.654701647087</v>
      </c>
      <c r="L2906" s="8">
        <v>52241.135977827682</v>
      </c>
      <c r="M2906" s="138" t="str">
        <f t="shared" si="45"/>
        <v>Usages Non alimentaires biomasse-Autres usages-Résidus de culture laissés au champ-kt MS-S4</v>
      </c>
      <c r="N2906">
        <f>MATCH(M2906,'[1]Données Agriculture'!$M:$M,FALSE)</f>
        <v>2526</v>
      </c>
      <c r="O2906" s="139"/>
      <c r="P2906" s="105"/>
    </row>
    <row r="2907" spans="1:26" ht="14.25" hidden="1">
      <c r="A2907" s="110" t="s">
        <v>367</v>
      </c>
      <c r="B2907" s="110" t="s">
        <v>383</v>
      </c>
      <c r="C2907" s="147" t="s">
        <v>386</v>
      </c>
      <c r="D2907" s="175" t="s">
        <v>342</v>
      </c>
      <c r="E2907" s="6" t="s">
        <v>516</v>
      </c>
      <c r="F2907" s="8">
        <v>833.20856386785977</v>
      </c>
      <c r="G2907" s="8">
        <v>858.74634775429467</v>
      </c>
      <c r="H2907" s="8">
        <v>963.36022988138086</v>
      </c>
      <c r="I2907" s="8">
        <v>1145.1751447228426</v>
      </c>
      <c r="J2907" s="8">
        <v>1360.0205773003531</v>
      </c>
      <c r="K2907" s="8">
        <v>1537.6534532814505</v>
      </c>
      <c r="L2907" s="8">
        <v>1608.1923651858078</v>
      </c>
      <c r="M2907" s="138" t="str">
        <f t="shared" si="45"/>
        <v>Usages Non alimentaires biomasse-Autres usages-Résidus de culture utilisés comme matériau-kt MS-S4</v>
      </c>
      <c r="N2907">
        <f>MATCH(M2907,'[1]Données Agriculture'!$M:$M,FALSE)</f>
        <v>2531</v>
      </c>
      <c r="O2907" s="139"/>
    </row>
    <row r="2908" spans="1:26" ht="14.25" hidden="1">
      <c r="A2908" s="110" t="s">
        <v>367</v>
      </c>
      <c r="B2908" s="110" t="s">
        <v>383</v>
      </c>
      <c r="C2908" s="147" t="s">
        <v>385</v>
      </c>
      <c r="D2908" s="175" t="s">
        <v>342</v>
      </c>
      <c r="E2908" s="6" t="s">
        <v>516</v>
      </c>
      <c r="F2908" s="8">
        <v>0</v>
      </c>
      <c r="G2908" s="8">
        <v>27.0272100696581</v>
      </c>
      <c r="H2908" s="8">
        <v>181.00472994330036</v>
      </c>
      <c r="I2908" s="8">
        <v>514.66264993958498</v>
      </c>
      <c r="J2908" s="8">
        <v>980.44560130263392</v>
      </c>
      <c r="K2908" s="8">
        <v>1418.4671759550961</v>
      </c>
      <c r="L2908" s="8">
        <v>1608.1923651858078</v>
      </c>
      <c r="M2908" s="138" t="str">
        <f t="shared" si="45"/>
        <v>Usages Non alimentaires biomasse-Autres usages-Résidus de culture utilisés en carburant 2G-kt MS-S4</v>
      </c>
      <c r="N2908">
        <f>MATCH(M2908,'[1]Données Agriculture'!$M:$M,FALSE)</f>
        <v>2536</v>
      </c>
      <c r="O2908" s="139"/>
      <c r="P2908" s="66"/>
    </row>
    <row r="2909" spans="1:26" ht="14.25" hidden="1">
      <c r="A2909" s="110" t="s">
        <v>367</v>
      </c>
      <c r="B2909" s="110" t="s">
        <v>383</v>
      </c>
      <c r="C2909" s="147" t="s">
        <v>384</v>
      </c>
      <c r="D2909" s="175" t="s">
        <v>342</v>
      </c>
      <c r="E2909" s="6" t="s">
        <v>516</v>
      </c>
      <c r="F2909" s="8">
        <v>0</v>
      </c>
      <c r="G2909" s="8">
        <v>110.0546569121597</v>
      </c>
      <c r="H2909" s="8">
        <v>550.0276922711829</v>
      </c>
      <c r="I2909" s="8">
        <v>1306.5026152260314</v>
      </c>
      <c r="J2909" s="8">
        <v>2194.8938444969835</v>
      </c>
      <c r="K2909" s="8">
        <v>2926.5313260158637</v>
      </c>
      <c r="L2909" s="8">
        <v>3216.3847303716157</v>
      </c>
      <c r="M2909" s="138" t="str">
        <f t="shared" si="45"/>
        <v>Usages Non alimentaires biomasse-Autres usages-Résidus de culture utilisés en combustion-kt MS-S4</v>
      </c>
      <c r="N2909">
        <f>MATCH(M2909,'[1]Données Agriculture'!$M:$M,FALSE)</f>
        <v>2541</v>
      </c>
      <c r="O2909" s="139"/>
    </row>
    <row r="2910" spans="1:26" ht="14.25" hidden="1">
      <c r="A2910" s="110" t="s">
        <v>367</v>
      </c>
      <c r="B2910" s="110" t="s">
        <v>383</v>
      </c>
      <c r="C2910" s="147" t="s">
        <v>387</v>
      </c>
      <c r="D2910" s="175" t="s">
        <v>342</v>
      </c>
      <c r="E2910" s="6" t="s">
        <v>516</v>
      </c>
      <c r="F2910" s="8">
        <v>16262.812054163984</v>
      </c>
      <c r="G2910" s="8">
        <v>16210.637844192725</v>
      </c>
      <c r="H2910" s="8">
        <v>16019.787928212718</v>
      </c>
      <c r="I2910" s="8">
        <v>15644.785740098856</v>
      </c>
      <c r="J2910" s="8">
        <v>15137.805489822396</v>
      </c>
      <c r="K2910" s="8">
        <v>14682.999449517201</v>
      </c>
      <c r="L2910" s="8">
        <v>14498.847177383344</v>
      </c>
      <c r="M2910" s="138" t="str">
        <f t="shared" si="45"/>
        <v>Usages Non alimentaires biomasse-Autres usages-Résidus de culture utilisés en litière-kt MS-S4</v>
      </c>
      <c r="N2910">
        <f>MATCH(M2910,'[1]Données Agriculture'!$M:$M,FALSE)</f>
        <v>2546</v>
      </c>
      <c r="O2910" s="139"/>
    </row>
    <row r="2911" spans="1:26" ht="14.25" hidden="1">
      <c r="A2911" s="110" t="s">
        <v>367</v>
      </c>
      <c r="B2911" s="110" t="s">
        <v>390</v>
      </c>
      <c r="C2911" s="147" t="s">
        <v>399</v>
      </c>
      <c r="D2911" s="175" t="s">
        <v>180</v>
      </c>
      <c r="E2911" s="6" t="s">
        <v>516</v>
      </c>
      <c r="F2911" s="8">
        <v>213.89565437089439</v>
      </c>
      <c r="G2911" s="8">
        <v>199.60318313750074</v>
      </c>
      <c r="H2911" s="8">
        <v>160.55542556215261</v>
      </c>
      <c r="I2911" s="8">
        <v>107.21519675341085</v>
      </c>
      <c r="J2911" s="8">
        <v>53.874967944669038</v>
      </c>
      <c r="K2911" s="8">
        <v>14.827210369320881</v>
      </c>
      <c r="L2911" s="8">
        <v>0.53473913592722511</v>
      </c>
      <c r="M2911" s="138" t="str">
        <f t="shared" si="45"/>
        <v>Usages Non alimentaires biomasse-Biocarburants-Autres huiles utilisées en production de biocarburant-kt-S4</v>
      </c>
      <c r="N2911">
        <f>MATCH(M2911,'[1]Données Agriculture'!$M:$M,FALSE)</f>
        <v>2551</v>
      </c>
      <c r="O2911" s="139"/>
      <c r="P2911" s="104"/>
      <c r="Q2911" s="104"/>
      <c r="R2911" s="104"/>
      <c r="S2911" s="104"/>
      <c r="T2911" s="104"/>
      <c r="U2911" s="104"/>
      <c r="V2911" s="104"/>
      <c r="W2911" s="104"/>
      <c r="X2911" s="104"/>
      <c r="Y2911" s="104"/>
      <c r="Z2911" s="104"/>
    </row>
    <row r="2912" spans="1:26" ht="14.25" hidden="1">
      <c r="A2912" s="110" t="s">
        <v>367</v>
      </c>
      <c r="B2912" s="110" t="s">
        <v>390</v>
      </c>
      <c r="C2912" s="147" t="s">
        <v>401</v>
      </c>
      <c r="D2912" s="175" t="s">
        <v>180</v>
      </c>
      <c r="E2912" s="6" t="s">
        <v>516</v>
      </c>
      <c r="F2912" s="8">
        <v>8672.189678153145</v>
      </c>
      <c r="G2912" s="8">
        <v>8672.189678153145</v>
      </c>
      <c r="H2912" s="8">
        <v>8672.189678153145</v>
      </c>
      <c r="I2912" s="8">
        <v>8672.189678153145</v>
      </c>
      <c r="J2912" s="8">
        <v>8672.189678153145</v>
      </c>
      <c r="K2912" s="8">
        <v>8672.189678153145</v>
      </c>
      <c r="L2912" s="8">
        <v>8672.189678153145</v>
      </c>
      <c r="M2912" s="138" t="str">
        <f t="shared" si="45"/>
        <v>Usages Non alimentaires biomasse-Biocarburants-Betterave utilisée en production d'éthanol-kt-S4</v>
      </c>
      <c r="N2912">
        <f>MATCH(M2912,'[1]Données Agriculture'!$M:$M,FALSE)</f>
        <v>2556</v>
      </c>
      <c r="O2912" s="139"/>
    </row>
    <row r="2913" spans="1:26" ht="14.25" hidden="1">
      <c r="A2913" s="110" t="s">
        <v>367</v>
      </c>
      <c r="B2913" s="110" t="s">
        <v>390</v>
      </c>
      <c r="C2913" s="147" t="s">
        <v>391</v>
      </c>
      <c r="D2913" s="175" t="s">
        <v>180</v>
      </c>
      <c r="E2913" s="6" t="s">
        <v>516</v>
      </c>
      <c r="F2913" s="8">
        <v>2327.6880034479682</v>
      </c>
      <c r="G2913" s="8">
        <v>2327.6880034479682</v>
      </c>
      <c r="H2913" s="8">
        <v>2327.6880034479682</v>
      </c>
      <c r="I2913" s="8">
        <v>2327.6880034479682</v>
      </c>
      <c r="J2913" s="8">
        <v>2327.6880034479682</v>
      </c>
      <c r="K2913" s="8">
        <v>2327.6880034479682</v>
      </c>
      <c r="L2913" s="8">
        <v>2327.6880034479682</v>
      </c>
      <c r="M2913" s="138" t="str">
        <f t="shared" si="45"/>
        <v>Usages Non alimentaires biomasse-Biocarburants-Blé utilisé en production d'éthanol-kt-S4</v>
      </c>
      <c r="N2913">
        <f>MATCH(M2913,'[1]Données Agriculture'!$M:$M,FALSE)</f>
        <v>2561</v>
      </c>
      <c r="O2913" s="139"/>
      <c r="P2913" s="66"/>
      <c r="Q2913" s="66"/>
      <c r="R2913" s="66"/>
      <c r="S2913" s="66"/>
      <c r="T2913" s="66"/>
      <c r="U2913" s="66"/>
      <c r="V2913" s="66"/>
      <c r="W2913" s="66"/>
      <c r="X2913" s="66"/>
      <c r="Y2913" s="66"/>
      <c r="Z2913" s="66"/>
    </row>
    <row r="2914" spans="1:26" ht="14.25" hidden="1">
      <c r="A2914" s="110" t="s">
        <v>367</v>
      </c>
      <c r="B2914" s="110" t="s">
        <v>390</v>
      </c>
      <c r="C2914" s="147" t="s">
        <v>396</v>
      </c>
      <c r="D2914" s="175" t="s">
        <v>180</v>
      </c>
      <c r="E2914" s="6" t="s">
        <v>516</v>
      </c>
      <c r="F2914" s="8">
        <v>1319.7652230776089</v>
      </c>
      <c r="G2914" s="8">
        <v>1319.7652230776089</v>
      </c>
      <c r="H2914" s="8">
        <v>1319.7652230776089</v>
      </c>
      <c r="I2914" s="8">
        <v>1319.7652230776089</v>
      </c>
      <c r="J2914" s="8">
        <v>1319.7652230776089</v>
      </c>
      <c r="K2914" s="8">
        <v>1319.7652230776089</v>
      </c>
      <c r="L2914" s="8">
        <v>1319.7652230776089</v>
      </c>
      <c r="M2914" s="138" t="str">
        <f t="shared" si="45"/>
        <v>Usages Non alimentaires biomasse-Biocarburants-Huile de colza utilisée en production de biocarburant-kt-S4</v>
      </c>
      <c r="N2914">
        <f>MATCH(M2914,'[1]Données Agriculture'!$M:$M,FALSE)</f>
        <v>2566</v>
      </c>
      <c r="O2914" s="139"/>
    </row>
    <row r="2915" spans="1:26" ht="14.25" hidden="1">
      <c r="A2915" s="110" t="s">
        <v>367</v>
      </c>
      <c r="B2915" s="110" t="s">
        <v>390</v>
      </c>
      <c r="C2915" s="147" t="s">
        <v>398</v>
      </c>
      <c r="D2915" s="175" t="s">
        <v>180</v>
      </c>
      <c r="E2915" s="6" t="s">
        <v>516</v>
      </c>
      <c r="F2915" s="8">
        <v>256.67478524507328</v>
      </c>
      <c r="G2915" s="8">
        <v>239.52381976500089</v>
      </c>
      <c r="H2915" s="8">
        <v>192.66651067458315</v>
      </c>
      <c r="I2915" s="8">
        <v>128.65823610409305</v>
      </c>
      <c r="J2915" s="8">
        <v>64.649961533602891</v>
      </c>
      <c r="K2915" s="8">
        <v>17.792652443185091</v>
      </c>
      <c r="L2915" s="8">
        <v>0.64168696311270423</v>
      </c>
      <c r="M2915" s="138" t="str">
        <f t="shared" si="45"/>
        <v>Usages Non alimentaires biomasse-Biocarburants-Huile de palme utilisée en production de biocarburant-kt-S4</v>
      </c>
      <c r="N2915">
        <f>MATCH(M2915,'[1]Données Agriculture'!$M:$M,FALSE)</f>
        <v>2571</v>
      </c>
      <c r="O2915" s="139"/>
      <c r="P2915" s="104"/>
    </row>
    <row r="2916" spans="1:26" ht="14.25" hidden="1">
      <c r="A2916" s="110" t="s">
        <v>367</v>
      </c>
      <c r="B2916" s="110" t="s">
        <v>390</v>
      </c>
      <c r="C2916" s="147" t="s">
        <v>397</v>
      </c>
      <c r="D2916" s="175" t="s">
        <v>180</v>
      </c>
      <c r="E2916" s="6" t="s">
        <v>516</v>
      </c>
      <c r="F2916" s="8">
        <v>0</v>
      </c>
      <c r="G2916" s="8">
        <v>0</v>
      </c>
      <c r="H2916" s="8">
        <v>0</v>
      </c>
      <c r="I2916" s="8">
        <v>0</v>
      </c>
      <c r="J2916" s="8">
        <v>0</v>
      </c>
      <c r="K2916" s="8">
        <v>0</v>
      </c>
      <c r="L2916" s="8">
        <v>0</v>
      </c>
      <c r="M2916" s="138" t="str">
        <f t="shared" si="45"/>
        <v>Usages Non alimentaires biomasse-Biocarburants-Huile de palmiste utilisée en production de biocarburant-kt-S4</v>
      </c>
      <c r="N2916">
        <f>MATCH(M2916,'[1]Données Agriculture'!$M:$M,FALSE)</f>
        <v>2576</v>
      </c>
      <c r="O2916" s="139"/>
    </row>
    <row r="2917" spans="1:26" ht="14.25" hidden="1">
      <c r="A2917" s="110" t="s">
        <v>367</v>
      </c>
      <c r="B2917" s="110" t="s">
        <v>390</v>
      </c>
      <c r="C2917" s="147" t="s">
        <v>394</v>
      </c>
      <c r="D2917" s="175" t="s">
        <v>180</v>
      </c>
      <c r="E2917" s="6" t="s">
        <v>516</v>
      </c>
      <c r="F2917" s="8">
        <v>0</v>
      </c>
      <c r="G2917" s="8">
        <v>0</v>
      </c>
      <c r="H2917" s="8">
        <v>0</v>
      </c>
      <c r="I2917" s="8">
        <v>0</v>
      </c>
      <c r="J2917" s="8">
        <v>0</v>
      </c>
      <c r="K2917" s="8">
        <v>0</v>
      </c>
      <c r="L2917" s="8">
        <v>0</v>
      </c>
      <c r="M2917" s="138" t="str">
        <f t="shared" si="45"/>
        <v>Usages Non alimentaires biomasse-Biocarburants-Huile de soja utilisée en production de biocarburant-kt-S4</v>
      </c>
      <c r="N2917">
        <f>MATCH(M2917,'[1]Données Agriculture'!$M:$M,FALSE)</f>
        <v>2581</v>
      </c>
      <c r="O2917" s="139"/>
    </row>
    <row r="2918" spans="1:26" ht="14.25" hidden="1">
      <c r="A2918" s="110" t="s">
        <v>367</v>
      </c>
      <c r="B2918" s="110" t="s">
        <v>390</v>
      </c>
      <c r="C2918" s="147" t="s">
        <v>395</v>
      </c>
      <c r="D2918" s="175" t="s">
        <v>180</v>
      </c>
      <c r="E2918" s="6" t="s">
        <v>516</v>
      </c>
      <c r="F2918" s="8">
        <v>110.33531492435276</v>
      </c>
      <c r="G2918" s="8">
        <v>110.33531492435276</v>
      </c>
      <c r="H2918" s="8">
        <v>110.33531492435276</v>
      </c>
      <c r="I2918" s="8">
        <v>110.33531492435276</v>
      </c>
      <c r="J2918" s="8">
        <v>110.33531492435276</v>
      </c>
      <c r="K2918" s="8">
        <v>110.33531492435276</v>
      </c>
      <c r="L2918" s="8">
        <v>110.33531492435276</v>
      </c>
      <c r="M2918" s="138" t="str">
        <f t="shared" si="45"/>
        <v>Usages Non alimentaires biomasse-Biocarburants-Huile de tourneseol utilisée en production de biocarburant-kt-S4</v>
      </c>
      <c r="N2918">
        <f>MATCH(M2918,'[1]Données Agriculture'!$M:$M,FALSE)</f>
        <v>2586</v>
      </c>
      <c r="O2918" s="139"/>
    </row>
    <row r="2919" spans="1:26" ht="14.25" hidden="1">
      <c r="A2919" s="110" t="s">
        <v>367</v>
      </c>
      <c r="B2919" s="110" t="s">
        <v>390</v>
      </c>
      <c r="C2919" s="147" t="s">
        <v>392</v>
      </c>
      <c r="D2919" s="175" t="s">
        <v>180</v>
      </c>
      <c r="E2919" s="6" t="s">
        <v>516</v>
      </c>
      <c r="F2919" s="8">
        <v>224.25168831554853</v>
      </c>
      <c r="G2919" s="8">
        <v>224.25168831554853</v>
      </c>
      <c r="H2919" s="8">
        <v>224.25168831554853</v>
      </c>
      <c r="I2919" s="8">
        <v>224.25168831554853</v>
      </c>
      <c r="J2919" s="8">
        <v>224.25168831554853</v>
      </c>
      <c r="K2919" s="8">
        <v>224.25168831554853</v>
      </c>
      <c r="L2919" s="8">
        <v>224.25168831554853</v>
      </c>
      <c r="M2919" s="138" t="str">
        <f t="shared" si="45"/>
        <v>Usages Non alimentaires biomasse-Biocarburants-Maïs utilisé en production d'éthanol-kt-S4</v>
      </c>
      <c r="N2919">
        <f>MATCH(M2919,'[1]Données Agriculture'!$M:$M,FALSE)</f>
        <v>2591</v>
      </c>
      <c r="O2919" s="139"/>
    </row>
    <row r="2920" spans="1:26" ht="14.25" hidden="1">
      <c r="A2920" s="110" t="s">
        <v>367</v>
      </c>
      <c r="B2920" s="110" t="s">
        <v>390</v>
      </c>
      <c r="C2920" s="147" t="s">
        <v>393</v>
      </c>
      <c r="D2920" s="175" t="s">
        <v>180</v>
      </c>
      <c r="E2920" s="6" t="s">
        <v>516</v>
      </c>
      <c r="F2920" s="8">
        <v>108.64157105489997</v>
      </c>
      <c r="G2920" s="8">
        <v>108.64157105489997</v>
      </c>
      <c r="H2920" s="8">
        <v>108.64157105489997</v>
      </c>
      <c r="I2920" s="8">
        <v>108.64157105489997</v>
      </c>
      <c r="J2920" s="8">
        <v>108.64157105489997</v>
      </c>
      <c r="K2920" s="8">
        <v>108.64157105489997</v>
      </c>
      <c r="L2920" s="8">
        <v>108.64157105489997</v>
      </c>
      <c r="M2920" s="138" t="str">
        <f t="shared" si="45"/>
        <v>Usages Non alimentaires biomasse-Biocarburants-Pomme de terre utilisée en production d'éthanol-kt-S4</v>
      </c>
      <c r="N2920">
        <f>MATCH(M2920,'[1]Données Agriculture'!$M:$M,FALSE)</f>
        <v>2596</v>
      </c>
      <c r="O2920" s="139"/>
      <c r="P2920" s="66"/>
      <c r="Q2920" s="66"/>
      <c r="R2920" s="66"/>
      <c r="S2920" s="66"/>
      <c r="T2920" s="66"/>
      <c r="U2920" s="66"/>
      <c r="V2920" s="66"/>
      <c r="W2920" s="66"/>
      <c r="X2920" s="66"/>
      <c r="Y2920" s="66"/>
      <c r="Z2920" s="66"/>
    </row>
    <row r="2921" spans="1:26" ht="14.25" hidden="1">
      <c r="A2921" s="110" t="s">
        <v>367</v>
      </c>
      <c r="B2921" s="110" t="s">
        <v>390</v>
      </c>
      <c r="C2921" s="147" t="s">
        <v>400</v>
      </c>
      <c r="D2921" s="175" t="s">
        <v>180</v>
      </c>
      <c r="E2921" s="6" t="s">
        <v>516</v>
      </c>
      <c r="F2921" s="8">
        <v>1421.7283620552566</v>
      </c>
      <c r="G2921" s="8">
        <v>1421.7283620552566</v>
      </c>
      <c r="H2921" s="8">
        <v>1421.7283620552566</v>
      </c>
      <c r="I2921" s="8">
        <v>1421.7283620552566</v>
      </c>
      <c r="J2921" s="8">
        <v>1421.7283620552566</v>
      </c>
      <c r="K2921" s="8">
        <v>1421.7283620552566</v>
      </c>
      <c r="L2921" s="8">
        <v>1421.7283620552566</v>
      </c>
      <c r="M2921" s="138" t="str">
        <f t="shared" si="45"/>
        <v>Usages Non alimentaires biomasse-Biocarburants-Sucre utilisé en production d'éthanol-kt-S4</v>
      </c>
      <c r="N2921">
        <f>MATCH(M2921,'[1]Données Agriculture'!$M:$M,FALSE)</f>
        <v>2601</v>
      </c>
      <c r="O2921" s="139"/>
    </row>
    <row r="2922" spans="1:26" ht="14.25" hidden="1">
      <c r="A2922" s="110" t="s">
        <v>367</v>
      </c>
      <c r="B2922" s="110" t="s">
        <v>366</v>
      </c>
      <c r="C2922" s="147" t="s">
        <v>370</v>
      </c>
      <c r="D2922" s="175" t="s">
        <v>342</v>
      </c>
      <c r="E2922" s="6" t="s">
        <v>516</v>
      </c>
      <c r="F2922" s="8">
        <v>700.13454971872784</v>
      </c>
      <c r="G2922" s="8">
        <v>1169.0800354806827</v>
      </c>
      <c r="H2922" s="8">
        <v>3057.3271137495981</v>
      </c>
      <c r="I2922" s="8">
        <v>7066.9861003072792</v>
      </c>
      <c r="J2922" s="8">
        <v>12718.608743248622</v>
      </c>
      <c r="K2922" s="8">
        <v>17890.783134284866</v>
      </c>
      <c r="L2922" s="8">
        <v>20001.692276430473</v>
      </c>
      <c r="M2922" s="138" t="str">
        <f t="shared" si="45"/>
        <v>Usages Non alimentaires biomasse-Méthanisation-CIVE méthanisée-kt MS-S4</v>
      </c>
      <c r="N2922">
        <f>MATCH(M2922,'[1]Données Agriculture'!$M:$M,FALSE)</f>
        <v>2606</v>
      </c>
      <c r="O2922" s="139"/>
      <c r="P2922" s="66"/>
    </row>
    <row r="2923" spans="1:26" ht="14.25" hidden="1">
      <c r="A2923" s="110" t="s">
        <v>367</v>
      </c>
      <c r="B2923" s="110" t="s">
        <v>366</v>
      </c>
      <c r="C2923" s="147" t="s">
        <v>372</v>
      </c>
      <c r="D2923" s="175" t="s">
        <v>342</v>
      </c>
      <c r="E2923" s="6" t="s">
        <v>516</v>
      </c>
      <c r="F2923" s="8">
        <v>514.25642212046228</v>
      </c>
      <c r="G2923" s="8">
        <v>493.5524565564827</v>
      </c>
      <c r="H2923" s="8">
        <v>435.05270912955353</v>
      </c>
      <c r="I2923" s="8">
        <v>348.89719630019658</v>
      </c>
      <c r="J2923" s="8">
        <v>249.58444785473063</v>
      </c>
      <c r="K2923" s="8">
        <v>152.73863148994903</v>
      </c>
      <c r="L2923" s="8">
        <v>72.227805596442678</v>
      </c>
      <c r="M2923" s="138" t="str">
        <f t="shared" si="45"/>
        <v>Usages Non alimentaires biomasse-Méthanisation-Fourrages méthanisés-kt MS-S4</v>
      </c>
      <c r="N2923">
        <f>MATCH(M2923,'[1]Données Agriculture'!$M:$M,FALSE)</f>
        <v>2611</v>
      </c>
      <c r="O2923" s="139"/>
    </row>
    <row r="2924" spans="1:26" ht="14.25" hidden="1">
      <c r="A2924" s="110" t="s">
        <v>367</v>
      </c>
      <c r="B2924" s="110" t="s">
        <v>366</v>
      </c>
      <c r="C2924" s="147" t="s">
        <v>368</v>
      </c>
      <c r="D2924" s="175" t="s">
        <v>342</v>
      </c>
      <c r="E2924" s="6" t="s">
        <v>516</v>
      </c>
      <c r="F2924" s="8">
        <v>1958.6524267733746</v>
      </c>
      <c r="G2924" s="8">
        <v>2938.0327509215299</v>
      </c>
      <c r="H2924" s="8">
        <v>5564.6235223765134</v>
      </c>
      <c r="I2924" s="8">
        <v>8984.5071108061438</v>
      </c>
      <c r="J2924" s="8">
        <v>12128.457064087856</v>
      </c>
      <c r="K2924" s="8">
        <v>14203.180565247008</v>
      </c>
      <c r="L2924" s="8">
        <v>14906.627254247249</v>
      </c>
      <c r="M2924" s="138" t="str">
        <f t="shared" si="45"/>
        <v>Usages Non alimentaires biomasse-Méthanisation-Fumier méthanisé-kt MS-S4</v>
      </c>
      <c r="N2924">
        <f>MATCH(M2924,'[1]Données Agriculture'!$M:$M,FALSE)</f>
        <v>2616</v>
      </c>
      <c r="O2924" s="139"/>
      <c r="P2924" s="66"/>
    </row>
    <row r="2925" spans="1:26" ht="14.25" hidden="1">
      <c r="A2925" s="110" t="s">
        <v>367</v>
      </c>
      <c r="B2925" s="110" t="s">
        <v>366</v>
      </c>
      <c r="C2925" s="147" t="s">
        <v>371</v>
      </c>
      <c r="D2925" s="175" t="s">
        <v>342</v>
      </c>
      <c r="E2925" s="6" t="s">
        <v>516</v>
      </c>
      <c r="F2925" s="8">
        <v>0</v>
      </c>
      <c r="G2925" s="8">
        <v>163.89903026359224</v>
      </c>
      <c r="H2925" s="8">
        <v>656.15613244405461</v>
      </c>
      <c r="I2925" s="8">
        <v>1318.8120100492579</v>
      </c>
      <c r="J2925" s="8">
        <v>1741.9896494372774</v>
      </c>
      <c r="K2925" s="8">
        <v>1863.3956448739809</v>
      </c>
      <c r="L2925" s="8">
        <v>1903.0280776019417</v>
      </c>
      <c r="M2925" s="138" t="str">
        <f t="shared" si="45"/>
        <v>Usages Non alimentaires biomasse-Méthanisation-Herbe méthanisée-kt MS-S4</v>
      </c>
      <c r="N2925">
        <f>MATCH(M2925,'[1]Données Agriculture'!$M:$M,FALSE)</f>
        <v>2621</v>
      </c>
      <c r="O2925" s="139"/>
    </row>
    <row r="2926" spans="1:26" ht="14.25" hidden="1">
      <c r="A2926" s="110" t="s">
        <v>367</v>
      </c>
      <c r="B2926" s="110" t="s">
        <v>366</v>
      </c>
      <c r="C2926" s="147" t="s">
        <v>369</v>
      </c>
      <c r="D2926" s="175" t="s">
        <v>342</v>
      </c>
      <c r="E2926" s="6" t="s">
        <v>516</v>
      </c>
      <c r="F2926" s="8">
        <v>184.02603705861003</v>
      </c>
      <c r="G2926" s="8">
        <v>278.02055268912727</v>
      </c>
      <c r="H2926" s="8">
        <v>537.45203751050462</v>
      </c>
      <c r="I2926" s="8">
        <v>894.71053975813572</v>
      </c>
      <c r="J2926" s="8">
        <v>1249.9768649766625</v>
      </c>
      <c r="K2926" s="8">
        <v>1505.4239957398315</v>
      </c>
      <c r="L2926" s="8">
        <v>1597.4263343412449</v>
      </c>
      <c r="M2926" s="138" t="str">
        <f t="shared" si="45"/>
        <v>Usages Non alimentaires biomasse-Méthanisation-Lisier méthanisé-kt MS-S4</v>
      </c>
      <c r="N2926">
        <f>MATCH(M2926,'[1]Données Agriculture'!$M:$M,FALSE)</f>
        <v>2626</v>
      </c>
      <c r="O2926" s="139"/>
    </row>
    <row r="2927" spans="1:26" ht="14.25" hidden="1">
      <c r="A2927" s="110" t="s">
        <v>367</v>
      </c>
      <c r="B2927" s="110" t="s">
        <v>366</v>
      </c>
      <c r="C2927" s="147" t="s">
        <v>379</v>
      </c>
      <c r="D2927" s="175" t="s">
        <v>237</v>
      </c>
      <c r="E2927" s="6" t="s">
        <v>516</v>
      </c>
      <c r="F2927" s="8">
        <v>2.3794002658735995</v>
      </c>
      <c r="G2927" s="8">
        <v>3.9731068097807456</v>
      </c>
      <c r="H2927" s="8">
        <v>10.390295622806873</v>
      </c>
      <c r="I2927" s="8">
        <v>24.017081592033286</v>
      </c>
      <c r="J2927" s="8">
        <v>43.224064627843013</v>
      </c>
      <c r="K2927" s="8">
        <v>60.801647574035776</v>
      </c>
      <c r="L2927" s="8">
        <v>67.975551184526211</v>
      </c>
      <c r="M2927" s="138" t="str">
        <f t="shared" si="45"/>
        <v>Usages Non alimentaires biomasse-Méthanisation-Production de biogaz - CIVE-TWh-S4</v>
      </c>
      <c r="N2927">
        <f>MATCH(M2927,'[1]Données Agriculture'!$M:$M,FALSE)</f>
        <v>2631</v>
      </c>
      <c r="O2927" s="139"/>
      <c r="P2927" s="66"/>
      <c r="Q2927" s="66"/>
      <c r="R2927" s="66"/>
      <c r="S2927" s="66"/>
      <c r="T2927" s="66"/>
      <c r="U2927" s="66"/>
      <c r="V2927" s="66"/>
      <c r="W2927" s="66"/>
      <c r="X2927" s="66"/>
      <c r="Y2927" s="66"/>
      <c r="Z2927" s="66"/>
    </row>
    <row r="2928" spans="1:26" ht="14.25" hidden="1">
      <c r="A2928" s="110" t="s">
        <v>367</v>
      </c>
      <c r="B2928" s="110" t="s">
        <v>366</v>
      </c>
      <c r="C2928" s="147" t="s">
        <v>378</v>
      </c>
      <c r="D2928" s="175" t="s">
        <v>237</v>
      </c>
      <c r="E2928" s="6" t="s">
        <v>516</v>
      </c>
      <c r="F2928" s="8">
        <v>4.9408080911574483</v>
      </c>
      <c r="G2928" s="8">
        <v>7.4179055418561228</v>
      </c>
      <c r="H2928" s="8">
        <v>14.085155930230171</v>
      </c>
      <c r="I2928" s="8">
        <v>22.828285939171721</v>
      </c>
      <c r="J2928" s="8">
        <v>30.949920130552911</v>
      </c>
      <c r="K2928" s="8">
        <v>36.374178883806245</v>
      </c>
      <c r="L2928" s="8">
        <v>38.229780516944551</v>
      </c>
      <c r="M2928" s="138" t="str">
        <f t="shared" si="45"/>
        <v>Usages Non alimentaires biomasse-Méthanisation-Production de biogaz - déjections-TWh-S4</v>
      </c>
      <c r="N2928">
        <f>MATCH(M2928,'[1]Données Agriculture'!$M:$M,FALSE)</f>
        <v>2636</v>
      </c>
      <c r="O2928" s="139"/>
    </row>
    <row r="2929" spans="1:26" ht="14.25" hidden="1">
      <c r="A2929" s="110" t="s">
        <v>367</v>
      </c>
      <c r="B2929" s="110" t="s">
        <v>366</v>
      </c>
      <c r="C2929" s="147" t="s">
        <v>382</v>
      </c>
      <c r="D2929" s="175" t="s">
        <v>237</v>
      </c>
      <c r="E2929" s="6" t="s">
        <v>516</v>
      </c>
      <c r="F2929" s="8">
        <v>1.2856411581524401</v>
      </c>
      <c r="G2929" s="8">
        <v>1.2338812401016981</v>
      </c>
      <c r="H2929" s="8">
        <v>1.0876318598344257</v>
      </c>
      <c r="I2929" s="8">
        <v>0.87224306052993084</v>
      </c>
      <c r="J2929" s="8">
        <v>0.62396116955371617</v>
      </c>
      <c r="K2929" s="8">
        <v>0.38184660927259895</v>
      </c>
      <c r="L2929" s="8">
        <v>0.18056952843666782</v>
      </c>
      <c r="M2929" s="138" t="str">
        <f t="shared" si="45"/>
        <v>Usages Non alimentaires biomasse-Méthanisation-Production de biogaz - fourrages-TWh-S4</v>
      </c>
      <c r="N2929">
        <f>MATCH(M2929,'[1]Données Agriculture'!$M:$M,FALSE)</f>
        <v>2641</v>
      </c>
      <c r="O2929" s="139"/>
      <c r="P2929" s="66"/>
      <c r="Q2929" s="66"/>
      <c r="R2929" s="66"/>
      <c r="S2929" s="66"/>
      <c r="T2929" s="66"/>
      <c r="U2929" s="66"/>
      <c r="V2929" s="66"/>
      <c r="W2929" s="66"/>
      <c r="X2929" s="66"/>
      <c r="Y2929" s="66"/>
      <c r="Z2929" s="66"/>
    </row>
    <row r="2930" spans="1:26" ht="14.25" hidden="1">
      <c r="A2930" s="110" t="s">
        <v>367</v>
      </c>
      <c r="B2930" s="110" t="s">
        <v>366</v>
      </c>
      <c r="C2930" s="147" t="s">
        <v>381</v>
      </c>
      <c r="D2930" s="175" t="s">
        <v>237</v>
      </c>
      <c r="E2930" s="6" t="s">
        <v>516</v>
      </c>
      <c r="F2930" s="8">
        <v>0</v>
      </c>
      <c r="G2930" s="8">
        <v>0.40974760843878671</v>
      </c>
      <c r="H2930" s="8">
        <v>1.640390462341363</v>
      </c>
      <c r="I2930" s="8">
        <v>3.2970302888855469</v>
      </c>
      <c r="J2930" s="8">
        <v>4.354974471991123</v>
      </c>
      <c r="K2930" s="8">
        <v>4.6584894848640817</v>
      </c>
      <c r="L2930" s="8">
        <v>4.7575705746104706</v>
      </c>
      <c r="M2930" s="138" t="str">
        <f t="shared" si="45"/>
        <v>Usages Non alimentaires biomasse-Méthanisation-Production de biogaz - herbe-TWh-S4</v>
      </c>
      <c r="N2930">
        <f>MATCH(M2930,'[1]Données Agriculture'!$M:$M,FALSE)</f>
        <v>2646</v>
      </c>
      <c r="O2930" s="139"/>
    </row>
    <row r="2931" spans="1:26" ht="14.25" hidden="1">
      <c r="A2931" s="110" t="s">
        <v>367</v>
      </c>
      <c r="B2931" s="110" t="s">
        <v>366</v>
      </c>
      <c r="C2931" s="147" t="s">
        <v>380</v>
      </c>
      <c r="D2931" s="175" t="s">
        <v>237</v>
      </c>
      <c r="E2931" s="6" t="s">
        <v>516</v>
      </c>
      <c r="F2931" s="8">
        <v>1.0764908394493538</v>
      </c>
      <c r="G2931" s="8">
        <v>1.4786095283529124</v>
      </c>
      <c r="H2931" s="8">
        <v>3.0894423905490056</v>
      </c>
      <c r="I2931" s="8">
        <v>5.8615678419346224</v>
      </c>
      <c r="J2931" s="8">
        <v>9.118816633801865</v>
      </c>
      <c r="K2931" s="8">
        <v>11.802233959879588</v>
      </c>
      <c r="L2931" s="8">
        <v>12.865539950729577</v>
      </c>
      <c r="M2931" s="138" t="str">
        <f t="shared" si="45"/>
        <v>Usages Non alimentaires biomasse-Méthanisation-Production de biogaz - résidus de culture-TWh-S4</v>
      </c>
      <c r="N2931">
        <f>MATCH(M2931,'[1]Données Agriculture'!$M:$M,FALSE)</f>
        <v>2651</v>
      </c>
      <c r="O2931" s="139"/>
      <c r="P2931" s="104"/>
    </row>
    <row r="2932" spans="1:26" ht="14.25" hidden="1">
      <c r="A2932" s="110" t="s">
        <v>367</v>
      </c>
      <c r="B2932" s="110" t="s">
        <v>366</v>
      </c>
      <c r="C2932" s="147" t="s">
        <v>376</v>
      </c>
      <c r="D2932" s="175" t="s">
        <v>14</v>
      </c>
      <c r="E2932" s="6" t="s">
        <v>516</v>
      </c>
      <c r="F2932" s="67">
        <v>0</v>
      </c>
      <c r="G2932" s="67">
        <v>1.4644660940672622E-2</v>
      </c>
      <c r="H2932" s="67">
        <v>4.9999999999999996E-2</v>
      </c>
      <c r="I2932" s="67">
        <v>8.5355339059327379E-2</v>
      </c>
      <c r="J2932" s="67">
        <v>0.1</v>
      </c>
      <c r="K2932" s="67">
        <v>0.1</v>
      </c>
      <c r="L2932" s="67">
        <v>0.1</v>
      </c>
      <c r="M2932" s="138" t="str">
        <f t="shared" si="45"/>
        <v>Usages Non alimentaires biomasse-Méthanisation-Proportion d'herbe méthanisée-%-S4</v>
      </c>
      <c r="N2932">
        <f>MATCH(M2932,'[1]Données Agriculture'!$M:$M,FALSE)</f>
        <v>2676</v>
      </c>
      <c r="O2932" s="139"/>
    </row>
    <row r="2933" spans="1:26" ht="14.25" hidden="1">
      <c r="A2933" s="110" t="s">
        <v>367</v>
      </c>
      <c r="B2933" s="110" t="s">
        <v>366</v>
      </c>
      <c r="C2933" s="147" t="s">
        <v>375</v>
      </c>
      <c r="D2933" s="175" t="s">
        <v>14</v>
      </c>
      <c r="E2933" s="6" t="s">
        <v>516</v>
      </c>
      <c r="F2933" s="67">
        <v>0.12189999999999999</v>
      </c>
      <c r="G2933" s="67">
        <v>0.15769801210879797</v>
      </c>
      <c r="H2933" s="67">
        <v>0.25549999999999995</v>
      </c>
      <c r="I2933" s="67">
        <v>0.38909999999999995</v>
      </c>
      <c r="J2933" s="67">
        <v>0.52269999999999994</v>
      </c>
      <c r="K2933" s="67">
        <v>0.62050198789120203</v>
      </c>
      <c r="L2933" s="67">
        <v>0.65629999999999999</v>
      </c>
      <c r="M2933" s="138" t="str">
        <f t="shared" si="45"/>
        <v>Usages Non alimentaires biomasse-Méthanisation-Proportion de CIVE méthanisées-%-S4</v>
      </c>
      <c r="N2933">
        <f>MATCH(M2933,'[1]Données Agriculture'!$M:$M,FALSE)</f>
        <v>2656</v>
      </c>
      <c r="O2933" s="139"/>
      <c r="P2933" s="66"/>
    </row>
    <row r="2934" spans="1:26" ht="14.25" hidden="1">
      <c r="A2934" s="110" t="s">
        <v>367</v>
      </c>
      <c r="B2934" s="110" t="s">
        <v>366</v>
      </c>
      <c r="C2934" s="147" t="s">
        <v>373</v>
      </c>
      <c r="D2934" s="175" t="s">
        <v>14</v>
      </c>
      <c r="E2934" s="6" t="s">
        <v>516</v>
      </c>
      <c r="F2934" s="67">
        <v>8.2000000000000003E-2</v>
      </c>
      <c r="G2934" s="67">
        <v>0.12339815023060843</v>
      </c>
      <c r="H2934" s="67">
        <v>0.23649999999999999</v>
      </c>
      <c r="I2934" s="67">
        <v>0.39099999999999996</v>
      </c>
      <c r="J2934" s="67">
        <v>0.54549999999999987</v>
      </c>
      <c r="K2934" s="67">
        <v>0.65860184976939151</v>
      </c>
      <c r="L2934" s="67">
        <v>0.7</v>
      </c>
      <c r="M2934" s="138" t="str">
        <f t="shared" si="45"/>
        <v>Usages Non alimentaires biomasse-Méthanisation-Proportion de déjections méthanisées-%-S4</v>
      </c>
      <c r="N2934">
        <f>MATCH(M2934,'[1]Données Agriculture'!$M:$M,FALSE)</f>
        <v>2661</v>
      </c>
      <c r="O2934" s="139"/>
    </row>
    <row r="2935" spans="1:26" ht="14.25" hidden="1">
      <c r="A2935" s="110" t="s">
        <v>367</v>
      </c>
      <c r="B2935" s="110" t="s">
        <v>366</v>
      </c>
      <c r="C2935" s="147" t="s">
        <v>377</v>
      </c>
      <c r="D2935" s="175" t="s">
        <v>14</v>
      </c>
      <c r="E2935" s="6" t="s">
        <v>516</v>
      </c>
      <c r="F2935" s="67">
        <v>1.2411185524555952E-2</v>
      </c>
      <c r="G2935" s="67">
        <v>1.1938812902446777E-2</v>
      </c>
      <c r="H2935" s="67">
        <v>1.0593609485766892E-2</v>
      </c>
      <c r="I2935" s="67">
        <v>8.5803703004064709E-3</v>
      </c>
      <c r="J2935" s="67">
        <v>6.2055927622779771E-3</v>
      </c>
      <c r="K2935" s="67">
        <v>3.8308152241494833E-3</v>
      </c>
      <c r="L2935" s="67">
        <v>1.8175760387890601E-3</v>
      </c>
      <c r="M2935" s="138" t="str">
        <f t="shared" si="45"/>
        <v>Usages Non alimentaires biomasse-Méthanisation-Proportion de fourrages méthanisés-%-S4</v>
      </c>
      <c r="N2935">
        <f>MATCH(M2935,'[1]Données Agriculture'!$M:$M,FALSE)</f>
        <v>2666</v>
      </c>
      <c r="O2935" s="139"/>
    </row>
    <row r="2936" spans="1:26" ht="14.25" hidden="1">
      <c r="A2936" s="110" t="s">
        <v>367</v>
      </c>
      <c r="B2936" s="110" t="s">
        <v>366</v>
      </c>
      <c r="C2936" s="147" t="s">
        <v>374</v>
      </c>
      <c r="D2936" s="175" t="s">
        <v>14</v>
      </c>
      <c r="E2936" s="6" t="s">
        <v>516</v>
      </c>
      <c r="F2936" s="67">
        <v>7.2674006846166917E-3</v>
      </c>
      <c r="G2936" s="67">
        <v>1.0005836026956698E-2</v>
      </c>
      <c r="H2936" s="67">
        <v>2.1042613637571646E-2</v>
      </c>
      <c r="I2936" s="67">
        <v>4.0280174673698481E-2</v>
      </c>
      <c r="J2936" s="67">
        <v>6.3223865140097646E-2</v>
      </c>
      <c r="K2936" s="67">
        <v>8.2364593311416781E-2</v>
      </c>
      <c r="L2936" s="67">
        <v>0.09</v>
      </c>
      <c r="M2936" s="138" t="str">
        <f t="shared" si="45"/>
        <v>Usages Non alimentaires biomasse-Méthanisation-Proportion de résidus de culture méthanisés-%-S4</v>
      </c>
      <c r="N2936">
        <f>MATCH(M2936,'[1]Données Agriculture'!$M:$M,FALSE)</f>
        <v>2671</v>
      </c>
      <c r="O2936" s="139"/>
      <c r="P2936" s="104"/>
      <c r="Q2936" s="104"/>
      <c r="R2936" s="104"/>
      <c r="S2936" s="104"/>
      <c r="T2936" s="104"/>
      <c r="U2936" s="104"/>
      <c r="V2936" s="104"/>
      <c r="W2936" s="104"/>
      <c r="X2936" s="104"/>
      <c r="Y2936" s="104"/>
      <c r="Z2936" s="104"/>
    </row>
    <row r="2937" spans="1:26" ht="14.25" hidden="1">
      <c r="A2937" s="110" t="s">
        <v>367</v>
      </c>
      <c r="B2937" s="110" t="s">
        <v>366</v>
      </c>
      <c r="C2937" s="147" t="s">
        <v>249</v>
      </c>
      <c r="D2937" s="175" t="s">
        <v>342</v>
      </c>
      <c r="E2937" s="6" t="s">
        <v>516</v>
      </c>
      <c r="F2937" s="8">
        <v>605.52604874817746</v>
      </c>
      <c r="G2937" s="8">
        <v>831.71779316108962</v>
      </c>
      <c r="H2937" s="8">
        <v>1737.8112056589189</v>
      </c>
      <c r="I2937" s="8">
        <v>3297.131647317693</v>
      </c>
      <c r="J2937" s="8">
        <v>5129.3339461668338</v>
      </c>
      <c r="K2937" s="8">
        <v>6638.7560713317816</v>
      </c>
      <c r="L2937" s="8">
        <v>7236.8656433361348</v>
      </c>
      <c r="M2937" s="138" t="str">
        <f t="shared" si="45"/>
        <v>Usages Non alimentaires biomasse-Méthanisation-Résidus de culture méthanisés-kt MS-S4</v>
      </c>
      <c r="N2937">
        <f>MATCH(M2937,'[1]Données Agriculture'!$M:$M,FALSE)</f>
        <v>2681</v>
      </c>
      <c r="O2937" s="139"/>
    </row>
    <row r="2938" spans="1:26" ht="14.25" hidden="1">
      <c r="A2938" s="110" t="s">
        <v>54</v>
      </c>
      <c r="B2938" s="110" t="s">
        <v>86</v>
      </c>
      <c r="C2938" s="147" t="s">
        <v>84</v>
      </c>
      <c r="D2938" s="175" t="s">
        <v>271</v>
      </c>
      <c r="E2938" s="6" t="s">
        <v>516</v>
      </c>
      <c r="F2938" s="8">
        <v>177.59899999999999</v>
      </c>
      <c r="G2938" s="8">
        <v>180.37712277183485</v>
      </c>
      <c r="H2938" s="8">
        <v>187.96709533415171</v>
      </c>
      <c r="I2938" s="8">
        <v>198.33519066830345</v>
      </c>
      <c r="J2938" s="8">
        <v>208.70328600245517</v>
      </c>
      <c r="K2938" s="8">
        <v>216.29325856477209</v>
      </c>
      <c r="L2938" s="8">
        <v>219.07138133660692</v>
      </c>
      <c r="M2938" s="138" t="str">
        <f t="shared" si="45"/>
        <v>Utilisation du territoire-Détail SAU-Arboriculture-kha-S4</v>
      </c>
      <c r="N2938">
        <f>MATCH(M2938,'[1]Données Agriculture'!$M:$M,FALSE)</f>
        <v>2686</v>
      </c>
      <c r="O2938" s="139"/>
      <c r="P2938" s="66"/>
      <c r="Q2938" s="66"/>
      <c r="R2938" s="66"/>
      <c r="S2938" s="66"/>
      <c r="T2938" s="66"/>
      <c r="U2938" s="66"/>
      <c r="V2938" s="66"/>
      <c r="W2938" s="66"/>
      <c r="X2938" s="66"/>
      <c r="Y2938" s="66"/>
      <c r="Z2938" s="66"/>
    </row>
    <row r="2939" spans="1:26" ht="14.25" hidden="1">
      <c r="A2939" s="110" t="s">
        <v>54</v>
      </c>
      <c r="B2939" s="110" t="s">
        <v>86</v>
      </c>
      <c r="C2939" s="147" t="s">
        <v>101</v>
      </c>
      <c r="D2939" s="175" t="s">
        <v>271</v>
      </c>
      <c r="E2939" s="6" t="s">
        <v>516</v>
      </c>
      <c r="F2939" s="8">
        <v>431.27159999999998</v>
      </c>
      <c r="G2939" s="8">
        <v>426.67169330350032</v>
      </c>
      <c r="H2939" s="8">
        <v>414.10451449858698</v>
      </c>
      <c r="I2939" s="8">
        <v>396.93742899717392</v>
      </c>
      <c r="J2939" s="8">
        <v>379.77034349576093</v>
      </c>
      <c r="K2939" s="8">
        <v>367.20316469084753</v>
      </c>
      <c r="L2939" s="8">
        <v>362.60325799434787</v>
      </c>
      <c r="M2939" s="138" t="str">
        <f t="shared" si="45"/>
        <v>Utilisation du territoire-Détail SAU-Betteraves industrielles-kha-S4</v>
      </c>
      <c r="N2939">
        <f>MATCH(M2939,'[1]Données Agriculture'!$M:$M,FALSE)</f>
        <v>2691</v>
      </c>
      <c r="O2939" s="139"/>
    </row>
    <row r="2940" spans="1:26" ht="14.25" hidden="1">
      <c r="A2940" s="110" t="s">
        <v>54</v>
      </c>
      <c r="B2940" s="110" t="s">
        <v>86</v>
      </c>
      <c r="C2940" s="147" t="s">
        <v>88</v>
      </c>
      <c r="D2940" s="175" t="s">
        <v>271</v>
      </c>
      <c r="E2940" s="6" t="s">
        <v>516</v>
      </c>
      <c r="F2940" s="8">
        <v>279.67879999999997</v>
      </c>
      <c r="G2940" s="8">
        <v>280.30948989792432</v>
      </c>
      <c r="H2940" s="8">
        <v>282.03256674287417</v>
      </c>
      <c r="I2940" s="8">
        <v>284.38633348574837</v>
      </c>
      <c r="J2940" s="8">
        <v>286.74010022862257</v>
      </c>
      <c r="K2940" s="8">
        <v>288.46317707357241</v>
      </c>
      <c r="L2940" s="8">
        <v>289.09386697149677</v>
      </c>
      <c r="M2940" s="138" t="str">
        <f t="shared" si="45"/>
        <v>Utilisation du territoire-Détail SAU-blé dur-kha-S4</v>
      </c>
      <c r="N2940">
        <f>MATCH(M2940,'[1]Données Agriculture'!$M:$M,FALSE)</f>
        <v>2696</v>
      </c>
      <c r="O2940" s="139"/>
      <c r="P2940" s="66"/>
    </row>
    <row r="2941" spans="1:26" ht="14.25" hidden="1">
      <c r="A2941" s="110" t="s">
        <v>54</v>
      </c>
      <c r="B2941" s="110" t="s">
        <v>86</v>
      </c>
      <c r="C2941" s="147" t="s">
        <v>87</v>
      </c>
      <c r="D2941" s="175" t="s">
        <v>271</v>
      </c>
      <c r="E2941" s="6" t="s">
        <v>516</v>
      </c>
      <c r="F2941" s="8">
        <v>4765.3132000000005</v>
      </c>
      <c r="G2941" s="8">
        <v>4776.059223279869</v>
      </c>
      <c r="H2941" s="8">
        <v>4805.417904859788</v>
      </c>
      <c r="I2941" s="8">
        <v>4845.5226097195746</v>
      </c>
      <c r="J2941" s="8">
        <v>4885.6273145793621</v>
      </c>
      <c r="K2941" s="8">
        <v>4914.9859961592811</v>
      </c>
      <c r="L2941" s="8">
        <v>4925.7320194391496</v>
      </c>
      <c r="M2941" s="138" t="str">
        <f t="shared" si="45"/>
        <v>Utilisation du territoire-Détail SAU-blé tendre-kha-S4</v>
      </c>
      <c r="N2941">
        <f>MATCH(M2941,'[1]Données Agriculture'!$M:$M,FALSE)</f>
        <v>2700</v>
      </c>
      <c r="O2941" s="139"/>
    </row>
    <row r="2942" spans="1:26" ht="14.25" hidden="1">
      <c r="A2942" s="110" t="s">
        <v>54</v>
      </c>
      <c r="B2942" s="110" t="s">
        <v>86</v>
      </c>
      <c r="C2942" s="147" t="s">
        <v>25</v>
      </c>
      <c r="D2942" s="175" t="s">
        <v>271</v>
      </c>
      <c r="E2942" s="6" t="s">
        <v>516</v>
      </c>
      <c r="F2942" s="8">
        <v>9140.1263999999992</v>
      </c>
      <c r="G2942" s="8">
        <v>9161.2479198586534</v>
      </c>
      <c r="H2942" s="8">
        <v>9218.9529852455726</v>
      </c>
      <c r="I2942" s="8">
        <v>9297.7795704911459</v>
      </c>
      <c r="J2942" s="8">
        <v>9376.6061557367193</v>
      </c>
      <c r="K2942" s="8">
        <v>9434.3112211236385</v>
      </c>
      <c r="L2942" s="8">
        <v>9455.4327409822927</v>
      </c>
      <c r="M2942" s="138" t="str">
        <f t="shared" si="45"/>
        <v>Utilisation du territoire-Détail SAU-Céréales-kha-S4</v>
      </c>
      <c r="N2942">
        <f>MATCH(M2942,'[1]Données Agriculture'!$M:$M,FALSE)</f>
        <v>2706</v>
      </c>
      <c r="O2942" s="139"/>
    </row>
    <row r="2943" spans="1:26" ht="14.25" hidden="1">
      <c r="A2943" s="110" t="s">
        <v>54</v>
      </c>
      <c r="B2943" s="110" t="s">
        <v>86</v>
      </c>
      <c r="C2943" s="147" t="s">
        <v>636</v>
      </c>
      <c r="D2943" s="175" t="s">
        <v>271</v>
      </c>
      <c r="E2943" s="6" t="s">
        <v>516</v>
      </c>
      <c r="F2943" s="8">
        <v>122.179</v>
      </c>
      <c r="G2943" s="8">
        <v>120.87584903835163</v>
      </c>
      <c r="H2943" s="8">
        <v>117.31557440119605</v>
      </c>
      <c r="I2943" s="8">
        <v>112.45214880239207</v>
      </c>
      <c r="J2943" s="8">
        <v>107.58872320358812</v>
      </c>
      <c r="K2943" s="8">
        <v>104.02844856643252</v>
      </c>
      <c r="L2943" s="8">
        <v>102.72529760478415</v>
      </c>
      <c r="M2943" s="138" t="str">
        <f t="shared" si="45"/>
        <v>Utilisation du territoire-Détail SAU-Chanvre-kha-S4</v>
      </c>
      <c r="N2943" t="e">
        <f>MATCH(M2943,'[1]Données Agriculture'!$M:$M,FALSE)</f>
        <v>#N/A</v>
      </c>
      <c r="O2943" s="139"/>
    </row>
    <row r="2944" spans="1:26" ht="14.25" hidden="1">
      <c r="A2944" s="110" t="s">
        <v>54</v>
      </c>
      <c r="B2944" s="110" t="s">
        <v>86</v>
      </c>
      <c r="C2944" s="147" t="s">
        <v>92</v>
      </c>
      <c r="D2944" s="175" t="s">
        <v>271</v>
      </c>
      <c r="E2944" s="6" t="s">
        <v>516</v>
      </c>
      <c r="F2944" s="8">
        <v>1209.3671999999999</v>
      </c>
      <c r="G2944" s="8">
        <v>1206.2307700615233</v>
      </c>
      <c r="H2944" s="8">
        <v>1197.6618841152251</v>
      </c>
      <c r="I2944" s="8">
        <v>1185.9565682304501</v>
      </c>
      <c r="J2944" s="8">
        <v>1174.2512523456753</v>
      </c>
      <c r="K2944" s="8">
        <v>1165.6823663993769</v>
      </c>
      <c r="L2944" s="8">
        <v>1162.5459364609003</v>
      </c>
      <c r="M2944" s="138" t="str">
        <f t="shared" si="45"/>
        <v>Utilisation du territoire-Détail SAU-colza-kha-S4</v>
      </c>
      <c r="N2944">
        <f>MATCH(M2944,'[1]Données Agriculture'!$M:$M,FALSE)</f>
        <v>2711</v>
      </c>
      <c r="O2944" s="139"/>
    </row>
    <row r="2945" spans="1:26" ht="14.25" hidden="1">
      <c r="A2945" s="110" t="s">
        <v>54</v>
      </c>
      <c r="B2945" s="110" t="s">
        <v>86</v>
      </c>
      <c r="C2945" s="147" t="s">
        <v>64</v>
      </c>
      <c r="D2945" s="175" t="s">
        <v>271</v>
      </c>
      <c r="E2945" s="6" t="s">
        <v>516</v>
      </c>
      <c r="F2945" s="8">
        <v>4096.5271999999995</v>
      </c>
      <c r="G2945" s="8">
        <v>4072.2182935880005</v>
      </c>
      <c r="H2945" s="8">
        <v>4005.8051261939818</v>
      </c>
      <c r="I2945" s="8">
        <v>3915.083052387964</v>
      </c>
      <c r="J2945" s="8">
        <v>3824.3609785819463</v>
      </c>
      <c r="K2945" s="8">
        <v>3757.9478111879275</v>
      </c>
      <c r="L2945" s="8">
        <v>3733.6389047759285</v>
      </c>
      <c r="M2945" s="138" t="str">
        <f t="shared" si="45"/>
        <v>Utilisation du territoire-Détail SAU-Cultures fourragères-kha-S4</v>
      </c>
      <c r="N2945">
        <f>MATCH(M2945,'[1]Données Agriculture'!$M:$M,FALSE)</f>
        <v>2716</v>
      </c>
      <c r="O2945" s="139"/>
      <c r="P2945" s="66"/>
      <c r="Q2945" s="66"/>
      <c r="R2945" s="66"/>
      <c r="S2945" s="66"/>
      <c r="T2945" s="66"/>
      <c r="U2945" s="66"/>
      <c r="V2945" s="66"/>
      <c r="W2945" s="66"/>
      <c r="X2945" s="66"/>
      <c r="Y2945" s="66"/>
      <c r="Z2945" s="66"/>
    </row>
    <row r="2946" spans="1:26" ht="14.25" hidden="1">
      <c r="A2946" s="110" t="s">
        <v>54</v>
      </c>
      <c r="B2946" s="110" t="s">
        <v>86</v>
      </c>
      <c r="C2946" s="147" t="s">
        <v>67</v>
      </c>
      <c r="D2946" s="175" t="s">
        <v>271</v>
      </c>
      <c r="E2946" s="6" t="s">
        <v>516</v>
      </c>
      <c r="F2946" s="8">
        <v>843.61519999999996</v>
      </c>
      <c r="G2946" s="8">
        <v>834.61727106670389</v>
      </c>
      <c r="H2946" s="8">
        <v>810.03447205804491</v>
      </c>
      <c r="I2946" s="8">
        <v>776.45374411608987</v>
      </c>
      <c r="J2946" s="8">
        <v>742.87301617413482</v>
      </c>
      <c r="K2946" s="8">
        <v>718.29021716547584</v>
      </c>
      <c r="L2946" s="8">
        <v>709.29228823217977</v>
      </c>
      <c r="M2946" s="138" t="str">
        <f t="shared" ref="M2946:M2994" si="46">A2946&amp;"-"&amp;B2946&amp;"-"&amp;C2946&amp;"-"&amp;D2946&amp;"-"&amp;E2946</f>
        <v>Utilisation du territoire-Détail SAU-Cultures industrielles-kha-S4</v>
      </c>
      <c r="N2946">
        <f>MATCH(M2946,'[1]Données Agriculture'!$M:$M,FALSE)</f>
        <v>2721</v>
      </c>
      <c r="O2946" s="139"/>
    </row>
    <row r="2947" spans="1:26" ht="14.25" hidden="1">
      <c r="A2947" s="110" t="s">
        <v>54</v>
      </c>
      <c r="B2947" s="110" t="s">
        <v>86</v>
      </c>
      <c r="C2947" s="147" t="s">
        <v>102</v>
      </c>
      <c r="D2947" s="175" t="s">
        <v>271</v>
      </c>
      <c r="E2947" s="6" t="s">
        <v>516</v>
      </c>
      <c r="F2947" s="8">
        <v>318.3734</v>
      </c>
      <c r="G2947" s="8">
        <v>317.58253380692366</v>
      </c>
      <c r="H2947" s="8">
        <v>315.42184718545053</v>
      </c>
      <c r="I2947" s="8">
        <v>312.47029437090106</v>
      </c>
      <c r="J2947" s="8">
        <v>309.51874155635153</v>
      </c>
      <c r="K2947" s="8">
        <v>307.3580549348784</v>
      </c>
      <c r="L2947" s="8">
        <v>306.56718874180206</v>
      </c>
      <c r="M2947" s="138" t="str">
        <f t="shared" si="46"/>
        <v>Utilisation du territoire-Détail SAU-Cultures maraichères-kha-S4</v>
      </c>
      <c r="N2947">
        <f>MATCH(M2947,'[1]Données Agriculture'!$M:$M,FALSE)</f>
        <v>2726</v>
      </c>
      <c r="O2947" s="139"/>
      <c r="P2947" s="66"/>
    </row>
    <row r="2948" spans="1:26" ht="14.25" hidden="1">
      <c r="A2948" s="110" t="s">
        <v>54</v>
      </c>
      <c r="B2948" s="110" t="s">
        <v>86</v>
      </c>
      <c r="C2948" s="147" t="s">
        <v>105</v>
      </c>
      <c r="D2948" s="175" t="s">
        <v>271</v>
      </c>
      <c r="E2948" s="6" t="s">
        <v>516</v>
      </c>
      <c r="F2948" s="8">
        <v>1.08142</v>
      </c>
      <c r="G2948" s="8">
        <v>1.1134337935071557</v>
      </c>
      <c r="H2948" s="8">
        <v>1.2008971039117236</v>
      </c>
      <c r="I2948" s="8">
        <v>1.3203742078234471</v>
      </c>
      <c r="J2948" s="8">
        <v>1.4398513117351703</v>
      </c>
      <c r="K2948" s="8">
        <v>1.5273146221397385</v>
      </c>
      <c r="L2948" s="8">
        <v>1.5593284156468941</v>
      </c>
      <c r="M2948" s="138" t="str">
        <f t="shared" si="46"/>
        <v>Utilisation du territoire-Détail SAU-cultures maraîchères sous serre chauffée-kha-S4</v>
      </c>
      <c r="N2948">
        <f>MATCH(M2948,'[1]Données Agriculture'!$M:$M,FALSE)</f>
        <v>2731</v>
      </c>
      <c r="O2948" s="139"/>
    </row>
    <row r="2949" spans="1:26" ht="14.25" hidden="1">
      <c r="A2949" s="110" t="s">
        <v>54</v>
      </c>
      <c r="B2949" s="110" t="s">
        <v>86</v>
      </c>
      <c r="C2949" s="147" t="s">
        <v>109</v>
      </c>
      <c r="D2949" s="175" t="s">
        <v>271</v>
      </c>
      <c r="E2949" s="6" t="s">
        <v>516</v>
      </c>
      <c r="F2949" s="8">
        <v>1015.4032000000001</v>
      </c>
      <c r="G2949" s="8">
        <v>1017.7611115263588</v>
      </c>
      <c r="H2949" s="8">
        <v>1024.2030456161233</v>
      </c>
      <c r="I2949" s="8">
        <v>1033.0028912322466</v>
      </c>
      <c r="J2949" s="8">
        <v>1041.8027368483697</v>
      </c>
      <c r="K2949" s="8">
        <v>1048.2446709381343</v>
      </c>
      <c r="L2949" s="8">
        <v>1050.602582464493</v>
      </c>
      <c r="M2949" s="138" t="str">
        <f t="shared" si="46"/>
        <v>Utilisation du territoire-Détail SAU-Cultures permanentes-kha-S4</v>
      </c>
      <c r="N2949">
        <f>MATCH(M2949,'[1]Données Agriculture'!$M:$M,FALSE)</f>
        <v>2736</v>
      </c>
      <c r="O2949" s="139"/>
      <c r="P2949" s="66"/>
    </row>
    <row r="2950" spans="1:26" ht="14.25" hidden="1">
      <c r="A2950" s="110" t="s">
        <v>54</v>
      </c>
      <c r="B2950" s="110" t="s">
        <v>86</v>
      </c>
      <c r="C2950" s="147" t="s">
        <v>95</v>
      </c>
      <c r="D2950" s="175" t="s">
        <v>271</v>
      </c>
      <c r="E2950" s="6" t="s">
        <v>516</v>
      </c>
      <c r="F2950" s="8">
        <v>68.556399999999996</v>
      </c>
      <c r="G2950" s="8">
        <v>68.378602598653089</v>
      </c>
      <c r="H2950" s="8">
        <v>67.89285106471965</v>
      </c>
      <c r="I2950" s="8">
        <v>67.22930212943929</v>
      </c>
      <c r="J2950" s="8">
        <v>66.565753194158944</v>
      </c>
      <c r="K2950" s="8">
        <v>66.080001660225491</v>
      </c>
      <c r="L2950" s="8">
        <v>65.902204258878584</v>
      </c>
      <c r="M2950" s="138" t="str">
        <f t="shared" si="46"/>
        <v>Utilisation du territoire-Détail SAU-Féveroles et fèves-kha-S4</v>
      </c>
      <c r="N2950">
        <f>MATCH(M2950,'[1]Données Agriculture'!$M:$M,FALSE)</f>
        <v>2741</v>
      </c>
      <c r="O2950" s="139"/>
    </row>
    <row r="2951" spans="1:26" ht="14.25" hidden="1">
      <c r="A2951" s="110" t="s">
        <v>54</v>
      </c>
      <c r="B2951" s="110" t="s">
        <v>86</v>
      </c>
      <c r="C2951" s="147" t="s">
        <v>59</v>
      </c>
      <c r="D2951" s="175" t="s">
        <v>271</v>
      </c>
      <c r="E2951" s="6" t="s">
        <v>516</v>
      </c>
      <c r="F2951" s="8">
        <v>411.78520000000003</v>
      </c>
      <c r="G2951" s="8">
        <v>411.48589447419135</v>
      </c>
      <c r="H2951" s="8">
        <v>410.66817657069589</v>
      </c>
      <c r="I2951" s="8">
        <v>409.55115314139175</v>
      </c>
      <c r="J2951" s="8">
        <v>408.43412971208755</v>
      </c>
      <c r="K2951" s="8">
        <v>407.61641180859209</v>
      </c>
      <c r="L2951" s="8">
        <v>407.31710628278341</v>
      </c>
      <c r="M2951" s="138" t="str">
        <f t="shared" si="46"/>
        <v>Utilisation du territoire-Détail SAU-Jachères-kha-S4</v>
      </c>
      <c r="N2951">
        <f>MATCH(M2951,'[1]Données Agriculture'!$M:$M,FALSE)</f>
        <v>2746</v>
      </c>
      <c r="O2951" s="139"/>
    </row>
    <row r="2952" spans="1:26" ht="14.25" hidden="1">
      <c r="A2952" s="110" t="s">
        <v>54</v>
      </c>
      <c r="B2952" s="110" t="s">
        <v>86</v>
      </c>
      <c r="C2952" s="147" t="s">
        <v>103</v>
      </c>
      <c r="D2952" s="175" t="s">
        <v>271</v>
      </c>
      <c r="E2952" s="6" t="s">
        <v>516</v>
      </c>
      <c r="F2952" s="8">
        <v>275.58100000000002</v>
      </c>
      <c r="G2952" s="8">
        <v>274.90111363546481</v>
      </c>
      <c r="H2952" s="8">
        <v>273.04362954418133</v>
      </c>
      <c r="I2952" s="8">
        <v>270.50625908836258</v>
      </c>
      <c r="J2952" s="8">
        <v>267.96888863254389</v>
      </c>
      <c r="K2952" s="8">
        <v>266.11140454126036</v>
      </c>
      <c r="L2952" s="8">
        <v>265.43151817672515</v>
      </c>
      <c r="M2952" s="138" t="str">
        <f t="shared" si="46"/>
        <v>Utilisation du territoire-Détail SAU-Légumes frais-kha-S4</v>
      </c>
      <c r="N2952">
        <f>MATCH(M2952,'[1]Données Agriculture'!$M:$M,FALSE)</f>
        <v>2751</v>
      </c>
      <c r="O2952" s="139"/>
      <c r="P2952" s="66"/>
      <c r="Q2952" s="66"/>
      <c r="R2952" s="66"/>
      <c r="S2952" s="66"/>
      <c r="T2952" s="66"/>
      <c r="U2952" s="66"/>
      <c r="V2952" s="66"/>
      <c r="W2952" s="66"/>
      <c r="X2952" s="66"/>
      <c r="Y2952" s="66"/>
      <c r="Z2952" s="66"/>
    </row>
    <row r="2953" spans="1:26" ht="14.25" hidden="1">
      <c r="A2953" s="110" t="s">
        <v>54</v>
      </c>
      <c r="B2953" s="110" t="s">
        <v>86</v>
      </c>
      <c r="C2953" s="147" t="s">
        <v>104</v>
      </c>
      <c r="D2953" s="175" t="s">
        <v>271</v>
      </c>
      <c r="E2953" s="6" t="s">
        <v>516</v>
      </c>
      <c r="F2953" s="8">
        <v>42.792400000000001</v>
      </c>
      <c r="G2953" s="8">
        <v>42.681420171458868</v>
      </c>
      <c r="H2953" s="8">
        <v>42.378217641269224</v>
      </c>
      <c r="I2953" s="8">
        <v>41.96403528253844</v>
      </c>
      <c r="J2953" s="8">
        <v>41.549852923807663</v>
      </c>
      <c r="K2953" s="8">
        <v>41.246650393618012</v>
      </c>
      <c r="L2953" s="8">
        <v>41.135670565076879</v>
      </c>
      <c r="M2953" s="138" t="str">
        <f t="shared" si="46"/>
        <v>Utilisation du territoire-Détail SAU-Légumes secs-kha-S4</v>
      </c>
      <c r="N2953">
        <f>MATCH(M2953,'[1]Données Agriculture'!$M:$M,FALSE)</f>
        <v>2756</v>
      </c>
      <c r="O2953" s="139"/>
    </row>
    <row r="2954" spans="1:26" ht="14.25" hidden="1">
      <c r="A2954" s="110" t="s">
        <v>54</v>
      </c>
      <c r="B2954" s="110" t="s">
        <v>86</v>
      </c>
      <c r="C2954" s="147" t="s">
        <v>637</v>
      </c>
      <c r="D2954" s="175" t="s">
        <v>271</v>
      </c>
      <c r="E2954" s="6" t="s">
        <v>516</v>
      </c>
      <c r="F2954" s="8">
        <v>795.54579999999999</v>
      </c>
      <c r="G2954" s="8">
        <v>795.1563042164488</v>
      </c>
      <c r="H2954" s="8">
        <v>794.09218194645314</v>
      </c>
      <c r="I2954" s="8">
        <v>792.6385638929064</v>
      </c>
      <c r="J2954" s="8">
        <v>791.18494583935956</v>
      </c>
      <c r="K2954" s="8">
        <v>790.12082356936389</v>
      </c>
      <c r="L2954" s="8">
        <v>789.73132778581271</v>
      </c>
      <c r="M2954" s="138" t="str">
        <f t="shared" si="46"/>
        <v>Utilisation du territoire-Détail SAU-Lin-kha-S4</v>
      </c>
      <c r="N2954" t="e">
        <f>MATCH(M2954,'[1]Données Agriculture'!$M:$M,FALSE)</f>
        <v>#N/A</v>
      </c>
      <c r="O2954" s="139"/>
      <c r="P2954" s="66"/>
      <c r="Q2954" s="66"/>
      <c r="R2954" s="66"/>
      <c r="S2954" s="66"/>
      <c r="T2954" s="66"/>
      <c r="U2954" s="66"/>
      <c r="V2954" s="66"/>
      <c r="W2954" s="66"/>
      <c r="X2954" s="66"/>
      <c r="Y2954" s="66"/>
      <c r="Z2954" s="66"/>
    </row>
    <row r="2955" spans="1:26" ht="14.25" hidden="1">
      <c r="A2955" s="110" t="s">
        <v>54</v>
      </c>
      <c r="B2955" s="110" t="s">
        <v>86</v>
      </c>
      <c r="C2955" s="147" t="s">
        <v>89</v>
      </c>
      <c r="D2955" s="175" t="s">
        <v>271</v>
      </c>
      <c r="E2955" s="6" t="s">
        <v>516</v>
      </c>
      <c r="F2955" s="8">
        <v>1540.4263999999998</v>
      </c>
      <c r="G2955" s="8">
        <v>1544.4102103960283</v>
      </c>
      <c r="H2955" s="8">
        <v>1555.2941828056989</v>
      </c>
      <c r="I2955" s="8">
        <v>1570.1619656113983</v>
      </c>
      <c r="J2955" s="8">
        <v>1585.0297484170974</v>
      </c>
      <c r="K2955" s="8">
        <v>1595.9137208267682</v>
      </c>
      <c r="L2955" s="8">
        <v>1599.8975312227967</v>
      </c>
      <c r="M2955" s="138" t="str">
        <f t="shared" si="46"/>
        <v>Utilisation du territoire-Détail SAU-maïs (grain et semence)-kha-S4</v>
      </c>
      <c r="N2955">
        <f>MATCH(M2955,'[1]Données Agriculture'!$M:$M,FALSE)</f>
        <v>2761</v>
      </c>
      <c r="O2955" s="139"/>
    </row>
    <row r="2956" spans="1:26" ht="14.25" hidden="1">
      <c r="A2956" s="110" t="s">
        <v>54</v>
      </c>
      <c r="B2956" s="110" t="s">
        <v>86</v>
      </c>
      <c r="C2956" s="147" t="s">
        <v>97</v>
      </c>
      <c r="D2956" s="175" t="s">
        <v>271</v>
      </c>
      <c r="E2956" s="6" t="s">
        <v>516</v>
      </c>
      <c r="F2956" s="8">
        <v>1330.914</v>
      </c>
      <c r="G2956" s="8">
        <v>1321.1279309464019</v>
      </c>
      <c r="H2956" s="8">
        <v>1294.3918930855941</v>
      </c>
      <c r="I2956" s="8">
        <v>1257.8697861711883</v>
      </c>
      <c r="J2956" s="8">
        <v>1221.3476792567822</v>
      </c>
      <c r="K2956" s="8">
        <v>1194.6116413959744</v>
      </c>
      <c r="L2956" s="8">
        <v>1184.8255723423763</v>
      </c>
      <c r="M2956" s="138" t="str">
        <f t="shared" si="46"/>
        <v>Utilisation du territoire-Détail SAU-Maïs fourrage-kha-S4</v>
      </c>
      <c r="N2956">
        <f>MATCH(M2956,'[1]Données Agriculture'!$M:$M,FALSE)</f>
        <v>2766</v>
      </c>
      <c r="O2956" s="139"/>
      <c r="P2956" s="104"/>
    </row>
    <row r="2957" spans="1:26" ht="14.25" hidden="1">
      <c r="A2957" s="110" t="s">
        <v>54</v>
      </c>
      <c r="B2957" s="110" t="s">
        <v>86</v>
      </c>
      <c r="C2957" s="147" t="s">
        <v>78</v>
      </c>
      <c r="D2957" s="175" t="s">
        <v>271</v>
      </c>
      <c r="E2957" s="6" t="s">
        <v>516</v>
      </c>
      <c r="F2957" s="8">
        <v>2116.4041999999999</v>
      </c>
      <c r="G2957" s="8">
        <v>2110.9154175236786</v>
      </c>
      <c r="H2957" s="8">
        <v>2095.9197849266752</v>
      </c>
      <c r="I2957" s="8">
        <v>2075.4353698533509</v>
      </c>
      <c r="J2957" s="8">
        <v>2054.9509547800262</v>
      </c>
      <c r="K2957" s="8">
        <v>2039.9553221830229</v>
      </c>
      <c r="L2957" s="8">
        <v>2034.4665397067017</v>
      </c>
      <c r="M2957" s="138" t="str">
        <f t="shared" si="46"/>
        <v>Utilisation du territoire-Détail SAU-Oléagineux-kha-S4</v>
      </c>
      <c r="N2957">
        <f>MATCH(M2957,'[1]Données Agriculture'!$M:$M,FALSE)</f>
        <v>2771</v>
      </c>
      <c r="O2957" s="139"/>
    </row>
    <row r="2958" spans="1:26" ht="14.25" hidden="1">
      <c r="A2958" s="110" t="s">
        <v>54</v>
      </c>
      <c r="B2958" s="110" t="s">
        <v>86</v>
      </c>
      <c r="C2958" s="147" t="s">
        <v>90</v>
      </c>
      <c r="D2958" s="175" t="s">
        <v>271</v>
      </c>
      <c r="E2958" s="6" t="s">
        <v>516</v>
      </c>
      <c r="F2958" s="8">
        <v>1856.6633999999999</v>
      </c>
      <c r="G2958" s="8">
        <v>1860.8502702605485</v>
      </c>
      <c r="H2958" s="8">
        <v>1872.2890125370666</v>
      </c>
      <c r="I2958" s="8">
        <v>1887.914625074133</v>
      </c>
      <c r="J2958" s="8">
        <v>1903.5402376111997</v>
      </c>
      <c r="K2958" s="8">
        <v>1914.9789798877177</v>
      </c>
      <c r="L2958" s="8">
        <v>1919.1658501482664</v>
      </c>
      <c r="M2958" s="138" t="str">
        <f t="shared" si="46"/>
        <v>Utilisation du territoire-Détail SAU-Orge et escourgeon-kha-S4</v>
      </c>
      <c r="N2958">
        <f>MATCH(M2958,'[1]Données Agriculture'!$M:$M,FALSE)</f>
        <v>2776</v>
      </c>
      <c r="O2958" s="139"/>
      <c r="P2958" s="66"/>
    </row>
    <row r="2959" spans="1:26" ht="14.25" hidden="1">
      <c r="A2959" s="110" t="s">
        <v>54</v>
      </c>
      <c r="B2959" s="110" t="s">
        <v>86</v>
      </c>
      <c r="C2959" s="147" t="s">
        <v>96</v>
      </c>
      <c r="D2959" s="175" t="s">
        <v>271</v>
      </c>
      <c r="E2959" s="6" t="s">
        <v>516</v>
      </c>
      <c r="F2959" s="8">
        <v>165.9288</v>
      </c>
      <c r="G2959" s="8">
        <v>165.4984724237473</v>
      </c>
      <c r="H2959" s="8">
        <v>164.32279562152701</v>
      </c>
      <c r="I2959" s="8">
        <v>162.71679124305399</v>
      </c>
      <c r="J2959" s="8">
        <v>161.110786864581</v>
      </c>
      <c r="K2959" s="8">
        <v>159.93511006236068</v>
      </c>
      <c r="L2959" s="8">
        <v>159.50478248610798</v>
      </c>
      <c r="M2959" s="138" t="str">
        <f t="shared" si="46"/>
        <v>Utilisation du territoire-Détail SAU-Pois protéagineux-kha-S4</v>
      </c>
      <c r="N2959">
        <f>MATCH(M2959,'[1]Données Agriculture'!$M:$M,FALSE)</f>
        <v>2781</v>
      </c>
      <c r="O2959" s="139"/>
    </row>
    <row r="2960" spans="1:26" ht="14.25" hidden="1">
      <c r="A2960" s="110" t="s">
        <v>54</v>
      </c>
      <c r="B2960" s="110" t="s">
        <v>86</v>
      </c>
      <c r="C2960" s="147" t="s">
        <v>100</v>
      </c>
      <c r="D2960" s="175" t="s">
        <v>271</v>
      </c>
      <c r="E2960" s="6" t="s">
        <v>516</v>
      </c>
      <c r="F2960" s="8">
        <v>210.09979999999999</v>
      </c>
      <c r="G2960" s="8">
        <v>207.85889316321027</v>
      </c>
      <c r="H2960" s="8">
        <v>201.73662183007232</v>
      </c>
      <c r="I2960" s="8">
        <v>193.37344366014466</v>
      </c>
      <c r="J2960" s="8">
        <v>185.01026549021697</v>
      </c>
      <c r="K2960" s="8">
        <v>178.88799415707902</v>
      </c>
      <c r="L2960" s="8">
        <v>176.6470873202893</v>
      </c>
      <c r="M2960" s="138" t="str">
        <f t="shared" si="46"/>
        <v>Utilisation du territoire-Détail SAU-Pomme de terre-kha-S4</v>
      </c>
      <c r="N2960">
        <f>MATCH(M2960,'[1]Données Agriculture'!$M:$M,FALSE)</f>
        <v>2786</v>
      </c>
      <c r="O2960" s="139"/>
    </row>
    <row r="2961" spans="1:26" ht="14.25" hidden="1">
      <c r="A2961" s="110" t="s">
        <v>54</v>
      </c>
      <c r="B2961" s="110" t="s">
        <v>86</v>
      </c>
      <c r="C2961" s="147" t="s">
        <v>107</v>
      </c>
      <c r="D2961" s="175" t="s">
        <v>271</v>
      </c>
      <c r="E2961" s="6" t="s">
        <v>516</v>
      </c>
      <c r="F2961" s="8">
        <v>8743.1666000000005</v>
      </c>
      <c r="G2961" s="8">
        <v>8678.8790261261711</v>
      </c>
      <c r="H2961" s="8">
        <v>8503.2421080075328</v>
      </c>
      <c r="I2961" s="8">
        <v>8263.3176160150651</v>
      </c>
      <c r="J2961" s="8">
        <v>8023.3931240225984</v>
      </c>
      <c r="K2961" s="8">
        <v>7847.7562059039592</v>
      </c>
      <c r="L2961" s="8">
        <v>7783.4686320301307</v>
      </c>
      <c r="M2961" s="138" t="str">
        <f t="shared" si="46"/>
        <v>Utilisation du territoire-Détail SAU-Prairie naturelle productive-kha-S4</v>
      </c>
      <c r="N2961">
        <f>MATCH(M2961,'[1]Données Agriculture'!$M:$M,FALSE)</f>
        <v>2791</v>
      </c>
      <c r="O2961" s="139"/>
      <c r="P2961" s="104"/>
      <c r="Q2961" s="104"/>
      <c r="R2961" s="104"/>
      <c r="S2961" s="104"/>
      <c r="T2961" s="104"/>
      <c r="U2961" s="104"/>
      <c r="V2961" s="104"/>
      <c r="W2961" s="104"/>
      <c r="X2961" s="104"/>
      <c r="Y2961" s="104"/>
      <c r="Z2961" s="104"/>
    </row>
    <row r="2962" spans="1:26" ht="14.25" hidden="1">
      <c r="A2962" s="110" t="s">
        <v>54</v>
      </c>
      <c r="B2962" s="110" t="s">
        <v>86</v>
      </c>
      <c r="C2962" s="147" t="s">
        <v>108</v>
      </c>
      <c r="D2962" s="175" t="s">
        <v>271</v>
      </c>
      <c r="E2962" s="6" t="s">
        <v>516</v>
      </c>
      <c r="F2962" s="8">
        <v>1612.5568000000001</v>
      </c>
      <c r="G2962" s="8">
        <v>1616.7271521466696</v>
      </c>
      <c r="H2962" s="8">
        <v>1628.1207660968246</v>
      </c>
      <c r="I2962" s="8">
        <v>1643.6847321936489</v>
      </c>
      <c r="J2962" s="8">
        <v>1659.2486982904734</v>
      </c>
      <c r="K2962" s="8">
        <v>1670.6423122406284</v>
      </c>
      <c r="L2962" s="8">
        <v>1674.8126643872979</v>
      </c>
      <c r="M2962" s="138" t="str">
        <f t="shared" si="46"/>
        <v>Utilisation du territoire-Détail SAU-Prairie peu productive, parcours et alpages-kha-S4</v>
      </c>
      <c r="N2962">
        <f>MATCH(M2962,'[1]Données Agriculture'!$M:$M,FALSE)</f>
        <v>2796</v>
      </c>
      <c r="O2962" s="139"/>
    </row>
    <row r="2963" spans="1:26" ht="14.25" hidden="1">
      <c r="A2963" s="110" t="s">
        <v>54</v>
      </c>
      <c r="B2963" s="110" t="s">
        <v>86</v>
      </c>
      <c r="C2963" s="147" t="s">
        <v>98</v>
      </c>
      <c r="D2963" s="175" t="s">
        <v>271</v>
      </c>
      <c r="E2963" s="6" t="s">
        <v>516</v>
      </c>
      <c r="F2963" s="8">
        <v>499.73540000000003</v>
      </c>
      <c r="G2963" s="8">
        <v>499.37216798811079</v>
      </c>
      <c r="H2963" s="8">
        <v>498.37979967669389</v>
      </c>
      <c r="I2963" s="8">
        <v>497.02419935338776</v>
      </c>
      <c r="J2963" s="8">
        <v>495.66859903008157</v>
      </c>
      <c r="K2963" s="8">
        <v>494.67623071866467</v>
      </c>
      <c r="L2963" s="8">
        <v>494.31299870677543</v>
      </c>
      <c r="M2963" s="138" t="str">
        <f t="shared" si="46"/>
        <v>Utilisation du territoire-Détail SAU-Prairies artificielles-kha-S4</v>
      </c>
      <c r="N2963">
        <f>MATCH(M2963,'[1]Données Agriculture'!$M:$M,FALSE)</f>
        <v>2801</v>
      </c>
      <c r="O2963" s="139"/>
      <c r="P2963" s="66"/>
      <c r="Q2963" s="66"/>
      <c r="R2963" s="66"/>
      <c r="S2963" s="66"/>
      <c r="T2963" s="66"/>
      <c r="U2963" s="66"/>
      <c r="V2963" s="66"/>
      <c r="W2963" s="66"/>
      <c r="X2963" s="66"/>
      <c r="Y2963" s="66"/>
      <c r="Z2963" s="66"/>
    </row>
    <row r="2964" spans="1:26" ht="14.25" hidden="1">
      <c r="A2964" s="110" t="s">
        <v>54</v>
      </c>
      <c r="B2964" s="110" t="s">
        <v>86</v>
      </c>
      <c r="C2964" s="147" t="s">
        <v>99</v>
      </c>
      <c r="D2964" s="175" t="s">
        <v>271</v>
      </c>
      <c r="E2964" s="6" t="s">
        <v>516</v>
      </c>
      <c r="F2964" s="8">
        <v>1817.7023999999999</v>
      </c>
      <c r="G2964" s="8">
        <v>1804.3370276278622</v>
      </c>
      <c r="H2964" s="8">
        <v>1767.822151245105</v>
      </c>
      <c r="I2964" s="8">
        <v>1717.9419024902102</v>
      </c>
      <c r="J2964" s="8">
        <v>1668.0616537353151</v>
      </c>
      <c r="K2964" s="8">
        <v>1631.5467773525579</v>
      </c>
      <c r="L2964" s="8">
        <v>1618.1814049804202</v>
      </c>
      <c r="M2964" s="138" t="str">
        <f t="shared" si="46"/>
        <v>Utilisation du territoire-Détail SAU-Prairies temporaires-kha-S4</v>
      </c>
      <c r="N2964">
        <f>MATCH(M2964,'[1]Données Agriculture'!$M:$M,FALSE)</f>
        <v>2806</v>
      </c>
      <c r="O2964" s="139"/>
    </row>
    <row r="2965" spans="1:26" ht="14.25" hidden="1">
      <c r="A2965" s="110" t="s">
        <v>54</v>
      </c>
      <c r="B2965" s="110" t="s">
        <v>86</v>
      </c>
      <c r="C2965" s="147" t="s">
        <v>79</v>
      </c>
      <c r="D2965" s="175" t="s">
        <v>271</v>
      </c>
      <c r="E2965" s="6" t="s">
        <v>516</v>
      </c>
      <c r="F2965" s="8">
        <v>239.23339999999999</v>
      </c>
      <c r="G2965" s="8">
        <v>238.61296081656295</v>
      </c>
      <c r="H2965" s="8">
        <v>236.91788944440637</v>
      </c>
      <c r="I2965" s="8">
        <v>234.60237888881275</v>
      </c>
      <c r="J2965" s="8">
        <v>232.2868683332191</v>
      </c>
      <c r="K2965" s="8">
        <v>230.59179696106253</v>
      </c>
      <c r="L2965" s="8">
        <v>229.97135777762549</v>
      </c>
      <c r="M2965" s="138" t="str">
        <f t="shared" si="46"/>
        <v>Utilisation du territoire-Détail SAU-Protéagineux-kha-S4</v>
      </c>
      <c r="N2965">
        <f>MATCH(M2965,'[1]Données Agriculture'!$M:$M,FALSE)</f>
        <v>2811</v>
      </c>
      <c r="O2965" s="139"/>
      <c r="P2965" s="66"/>
    </row>
    <row r="2966" spans="1:26" ht="14.25" hidden="1">
      <c r="A2966" s="110" t="s">
        <v>54</v>
      </c>
      <c r="B2966" s="110" t="s">
        <v>86</v>
      </c>
      <c r="C2966" s="147" t="s">
        <v>94</v>
      </c>
      <c r="D2966" s="175" t="s">
        <v>271</v>
      </c>
      <c r="E2966" s="6" t="s">
        <v>516</v>
      </c>
      <c r="F2966" s="8">
        <v>168.6018</v>
      </c>
      <c r="G2966" s="8">
        <v>168.16454013947043</v>
      </c>
      <c r="H2966" s="8">
        <v>166.96992398439312</v>
      </c>
      <c r="I2966" s="8">
        <v>165.33804796878627</v>
      </c>
      <c r="J2966" s="8">
        <v>163.70617195317939</v>
      </c>
      <c r="K2966" s="8">
        <v>162.51155579810208</v>
      </c>
      <c r="L2966" s="8">
        <v>162.07429593757251</v>
      </c>
      <c r="M2966" s="138" t="str">
        <f t="shared" si="46"/>
        <v>Utilisation du territoire-Détail SAU-soja-kha-S4</v>
      </c>
      <c r="N2966">
        <f>MATCH(M2966,'[1]Données Agriculture'!$M:$M,FALSE)</f>
        <v>2816</v>
      </c>
      <c r="O2966" s="139"/>
    </row>
    <row r="2967" spans="1:26" ht="14.25" hidden="1">
      <c r="A2967" s="110" t="s">
        <v>54</v>
      </c>
      <c r="B2967" s="110" t="s">
        <v>86</v>
      </c>
      <c r="C2967" s="147" t="s">
        <v>106</v>
      </c>
      <c r="D2967" s="175" t="s">
        <v>271</v>
      </c>
      <c r="E2967" s="6" t="s">
        <v>516</v>
      </c>
      <c r="F2967" s="8">
        <v>10355.723400000001</v>
      </c>
      <c r="G2967" s="8">
        <v>10295.606178272841</v>
      </c>
      <c r="H2967" s="8">
        <v>10131.362874104358</v>
      </c>
      <c r="I2967" s="8">
        <v>9907.0023482087145</v>
      </c>
      <c r="J2967" s="8">
        <v>9682.6418223130713</v>
      </c>
      <c r="K2967" s="8">
        <v>9518.3985181445878</v>
      </c>
      <c r="L2967" s="8">
        <v>9458.2812964174282</v>
      </c>
      <c r="M2967" s="138" t="str">
        <f t="shared" si="46"/>
        <v>Utilisation du territoire-Détail SAU-Surfaces toujours en herbe (STH)-kha-S4</v>
      </c>
      <c r="N2967">
        <f>MATCH(M2967,'[1]Données Agriculture'!$M:$M,FALSE)</f>
        <v>2821</v>
      </c>
      <c r="O2967" s="139"/>
    </row>
    <row r="2968" spans="1:26" ht="14.25" hidden="1">
      <c r="A2968" s="110" t="s">
        <v>54</v>
      </c>
      <c r="B2968" s="110" t="s">
        <v>86</v>
      </c>
      <c r="C2968" s="147" t="s">
        <v>110</v>
      </c>
      <c r="D2968" s="175" t="s">
        <v>271</v>
      </c>
      <c r="E2968" s="6" t="s">
        <v>516</v>
      </c>
      <c r="F2968" s="8">
        <v>1E-3</v>
      </c>
      <c r="G2968" s="8">
        <v>9.9927315132790416E-4</v>
      </c>
      <c r="H2968" s="8">
        <v>9.9728736382632467E-4</v>
      </c>
      <c r="I2968" s="8">
        <v>9.9457472765264931E-4</v>
      </c>
      <c r="J2968" s="8">
        <v>9.9186209147897374E-4</v>
      </c>
      <c r="K2968" s="8">
        <v>9.8987630397739425E-4</v>
      </c>
      <c r="L2968" s="8">
        <v>9.8914945530529839E-4</v>
      </c>
      <c r="M2968" s="138" t="str">
        <f t="shared" si="46"/>
        <v>Utilisation du territoire-Détail SAU-TCR ou plantes énergétiques pérennes-kha-S4</v>
      </c>
      <c r="N2968">
        <f>MATCH(M2968,'[1]Données Agriculture'!$M:$M,FALSE)</f>
        <v>2826</v>
      </c>
      <c r="O2968" s="139"/>
    </row>
    <row r="2969" spans="1:26" ht="14.25" hidden="1">
      <c r="A2969" s="110" t="s">
        <v>54</v>
      </c>
      <c r="B2969" s="110" t="s">
        <v>86</v>
      </c>
      <c r="C2969" s="147" t="s">
        <v>93</v>
      </c>
      <c r="D2969" s="175" t="s">
        <v>271</v>
      </c>
      <c r="E2969" s="6" t="s">
        <v>516</v>
      </c>
      <c r="F2969" s="8">
        <v>699.77119999999991</v>
      </c>
      <c r="G2969" s="8">
        <v>697.95638036394257</v>
      </c>
      <c r="H2969" s="8">
        <v>692.99820091166021</v>
      </c>
      <c r="I2969" s="8">
        <v>686.2252018233205</v>
      </c>
      <c r="J2969" s="8">
        <v>679.45220273498069</v>
      </c>
      <c r="K2969" s="8">
        <v>674.49402328269832</v>
      </c>
      <c r="L2969" s="8">
        <v>672.67920364664099</v>
      </c>
      <c r="M2969" s="138" t="str">
        <f t="shared" si="46"/>
        <v>Utilisation du territoire-Détail SAU-tournesol-kha-S4</v>
      </c>
      <c r="N2969">
        <f>MATCH(M2969,'[1]Données Agriculture'!$M:$M,FALSE)</f>
        <v>2831</v>
      </c>
      <c r="O2969" s="139"/>
    </row>
    <row r="2970" spans="1:26" ht="14.25" hidden="1">
      <c r="A2970" s="110" t="s">
        <v>54</v>
      </c>
      <c r="B2970" s="110" t="s">
        <v>86</v>
      </c>
      <c r="C2970" s="147" t="s">
        <v>91</v>
      </c>
      <c r="D2970" s="175" t="s">
        <v>271</v>
      </c>
      <c r="E2970" s="6" t="s">
        <v>516</v>
      </c>
      <c r="F2970" s="8">
        <v>305.78500000000003</v>
      </c>
      <c r="G2970" s="8">
        <v>306.47456070476852</v>
      </c>
      <c r="H2970" s="8">
        <v>308.35847558509903</v>
      </c>
      <c r="I2970" s="8">
        <v>310.93195117019803</v>
      </c>
      <c r="J2970" s="8">
        <v>313.50542675529704</v>
      </c>
      <c r="K2970" s="8">
        <v>315.38934163562755</v>
      </c>
      <c r="L2970" s="8">
        <v>316.07890234039604</v>
      </c>
      <c r="M2970" s="138" t="str">
        <f t="shared" si="46"/>
        <v>Utilisation du territoire-Détail SAU-triticale-kha-S4</v>
      </c>
      <c r="N2970">
        <f>MATCH(M2970,'[1]Données Agriculture'!$M:$M,FALSE)</f>
        <v>2836</v>
      </c>
      <c r="O2970" s="139"/>
      <c r="P2970" s="66"/>
      <c r="Q2970" s="66"/>
      <c r="R2970" s="66"/>
      <c r="S2970" s="66"/>
      <c r="T2970" s="66"/>
      <c r="U2970" s="66"/>
      <c r="V2970" s="66"/>
      <c r="W2970" s="66"/>
      <c r="X2970" s="66"/>
      <c r="Y2970" s="66"/>
      <c r="Z2970" s="66"/>
    </row>
    <row r="2971" spans="1:26" ht="14.25" hidden="1">
      <c r="A2971" s="110" t="s">
        <v>54</v>
      </c>
      <c r="B2971" s="110" t="s">
        <v>86</v>
      </c>
      <c r="C2971" s="147" t="s">
        <v>62</v>
      </c>
      <c r="D2971" s="175" t="s">
        <v>271</v>
      </c>
      <c r="E2971" s="6" t="s">
        <v>516</v>
      </c>
      <c r="F2971" s="8">
        <v>795.54579999999999</v>
      </c>
      <c r="G2971" s="8">
        <v>795.1563042164488</v>
      </c>
      <c r="H2971" s="8">
        <v>794.09218194645314</v>
      </c>
      <c r="I2971" s="8">
        <v>792.6385638929064</v>
      </c>
      <c r="J2971" s="8">
        <v>791.18494583935956</v>
      </c>
      <c r="K2971" s="8">
        <v>790.12082356936389</v>
      </c>
      <c r="L2971" s="8">
        <v>789.73132778581271</v>
      </c>
      <c r="M2971" s="138" t="str">
        <f t="shared" si="46"/>
        <v>Utilisation du territoire-Détail SAU-Vignes-kha-S4</v>
      </c>
      <c r="N2971">
        <f>MATCH(M2971,'[1]Données Agriculture'!$M:$M,FALSE)</f>
        <v>2841</v>
      </c>
      <c r="O2971" s="139"/>
    </row>
    <row r="2972" spans="1:26" ht="14.25" hidden="1">
      <c r="A2972" s="110" t="s">
        <v>54</v>
      </c>
      <c r="B2972" s="110" t="s">
        <v>86</v>
      </c>
      <c r="C2972" s="147" t="s">
        <v>62</v>
      </c>
      <c r="D2972" s="175" t="s">
        <v>271</v>
      </c>
      <c r="E2972" s="6" t="s">
        <v>516</v>
      </c>
      <c r="F2972" s="8">
        <v>17.1172</v>
      </c>
      <c r="G2972" s="8">
        <v>16.934629381147928</v>
      </c>
      <c r="H2972" s="8">
        <v>16.43583717447477</v>
      </c>
      <c r="I2972" s="8">
        <v>15.75447434894954</v>
      </c>
      <c r="J2972" s="8">
        <v>15.073111523424309</v>
      </c>
      <c r="K2972" s="8">
        <v>14.574319316751151</v>
      </c>
      <c r="L2972" s="8">
        <v>14.391748697899077</v>
      </c>
      <c r="M2972" s="138" t="str">
        <f t="shared" si="46"/>
        <v>Utilisation du territoire-Détail SAU-Vignes-kha-S4</v>
      </c>
      <c r="N2972">
        <f>MATCH(M2972,'[1]Données Agriculture'!$M:$M,FALSE)</f>
        <v>2841</v>
      </c>
      <c r="O2972" s="139"/>
      <c r="P2972" s="66"/>
    </row>
    <row r="2973" spans="1:26" ht="14.25" hidden="1">
      <c r="A2973" s="110" t="s">
        <v>54</v>
      </c>
      <c r="B2973" s="110" t="s">
        <v>77</v>
      </c>
      <c r="C2973" s="147" t="s">
        <v>84</v>
      </c>
      <c r="D2973" s="175" t="s">
        <v>271</v>
      </c>
      <c r="E2973" s="6" t="s">
        <v>516</v>
      </c>
      <c r="F2973" s="8">
        <v>177.59899999999999</v>
      </c>
      <c r="G2973" s="8">
        <v>180.37712277183485</v>
      </c>
      <c r="H2973" s="8">
        <v>187.96709533415171</v>
      </c>
      <c r="I2973" s="8">
        <v>198.33519066830345</v>
      </c>
      <c r="J2973" s="8">
        <v>208.70328600245517</v>
      </c>
      <c r="K2973" s="8">
        <v>216.29325856477209</v>
      </c>
      <c r="L2973" s="8">
        <v>219.07138133660692</v>
      </c>
      <c r="M2973" s="138" t="str">
        <f t="shared" si="46"/>
        <v>Utilisation du territoire-Surface Agricole utile-Arboriculture-kha-S4</v>
      </c>
      <c r="N2973">
        <f>MATCH(M2973,'[1]Données Agriculture'!$M:$M,FALSE)</f>
        <v>2846</v>
      </c>
      <c r="O2973" s="139"/>
    </row>
    <row r="2974" spans="1:26" ht="14.25" hidden="1">
      <c r="A2974" s="110" t="s">
        <v>54</v>
      </c>
      <c r="B2974" s="110" t="s">
        <v>77</v>
      </c>
      <c r="C2974" s="147" t="s">
        <v>25</v>
      </c>
      <c r="D2974" s="175" t="s">
        <v>271</v>
      </c>
      <c r="E2974" s="6" t="s">
        <v>516</v>
      </c>
      <c r="F2974" s="8">
        <v>9140.1263999999992</v>
      </c>
      <c r="G2974" s="8">
        <v>9161.2479198586534</v>
      </c>
      <c r="H2974" s="8">
        <v>9218.9529852455726</v>
      </c>
      <c r="I2974" s="8">
        <v>9297.7795704911459</v>
      </c>
      <c r="J2974" s="8">
        <v>9376.6061557367193</v>
      </c>
      <c r="K2974" s="8">
        <v>9434.3112211236385</v>
      </c>
      <c r="L2974" s="8">
        <v>9455.4327409822927</v>
      </c>
      <c r="M2974" s="138" t="str">
        <f t="shared" si="46"/>
        <v>Utilisation du territoire-Surface Agricole utile-Céréales-kha-S4</v>
      </c>
      <c r="N2974">
        <f>MATCH(M2974,'[1]Données Agriculture'!$M:$M,FALSE)</f>
        <v>2851</v>
      </c>
      <c r="O2974" s="139"/>
      <c r="P2974" s="66"/>
    </row>
    <row r="2975" spans="1:26" ht="14.25" hidden="1">
      <c r="A2975" s="110" t="s">
        <v>54</v>
      </c>
      <c r="B2975" s="110" t="s">
        <v>77</v>
      </c>
      <c r="C2975" s="147" t="s">
        <v>80</v>
      </c>
      <c r="D2975" s="175" t="s">
        <v>271</v>
      </c>
      <c r="E2975" s="6" t="s">
        <v>516</v>
      </c>
      <c r="F2975" s="8">
        <v>3617.5197999999996</v>
      </c>
      <c r="G2975" s="8">
        <v>3590.920561758041</v>
      </c>
      <c r="H2975" s="8">
        <v>3518.25009143838</v>
      </c>
      <c r="I2975" s="8">
        <v>3418.9803828767594</v>
      </c>
      <c r="J2975" s="8">
        <v>3319.7106743151385</v>
      </c>
      <c r="K2975" s="8">
        <v>3247.0402039954779</v>
      </c>
      <c r="L2975" s="8">
        <v>3220.4409657535189</v>
      </c>
      <c r="M2975" s="138" t="str">
        <f t="shared" si="46"/>
        <v>Utilisation du territoire-Surface Agricole utile-Cultures fourragères (hors prairies cultivées de légumineuses)-kha-S4</v>
      </c>
      <c r="N2975">
        <f>MATCH(M2975,'[1]Données Agriculture'!$M:$M,FALSE)</f>
        <v>2856</v>
      </c>
      <c r="O2975" s="139"/>
    </row>
    <row r="2976" spans="1:26" ht="14.25" hidden="1">
      <c r="A2976" s="110" t="s">
        <v>54</v>
      </c>
      <c r="B2976" s="110" t="s">
        <v>77</v>
      </c>
      <c r="C2976" s="147" t="s">
        <v>67</v>
      </c>
      <c r="D2976" s="175" t="s">
        <v>271</v>
      </c>
      <c r="E2976" s="6" t="s">
        <v>516</v>
      </c>
      <c r="F2976" s="8">
        <v>843.61519999999996</v>
      </c>
      <c r="G2976" s="8">
        <v>834.61727106670389</v>
      </c>
      <c r="H2976" s="8">
        <v>810.03447205804491</v>
      </c>
      <c r="I2976" s="8">
        <v>776.45374411608987</v>
      </c>
      <c r="J2976" s="8">
        <v>742.87301617413482</v>
      </c>
      <c r="K2976" s="8">
        <v>718.29021716547584</v>
      </c>
      <c r="L2976" s="8">
        <v>709.29228823217977</v>
      </c>
      <c r="M2976" s="138" t="str">
        <f t="shared" si="46"/>
        <v>Utilisation du territoire-Surface Agricole utile-Cultures industrielles-kha-S4</v>
      </c>
      <c r="N2976">
        <f>MATCH(M2976,'[1]Données Agriculture'!$M:$M,FALSE)</f>
        <v>2861</v>
      </c>
      <c r="O2976" s="139"/>
    </row>
    <row r="2977" spans="1:26" ht="14.25" hidden="1">
      <c r="A2977" s="110" t="s">
        <v>54</v>
      </c>
      <c r="B2977" s="110" t="s">
        <v>77</v>
      </c>
      <c r="C2977" s="147" t="s">
        <v>33</v>
      </c>
      <c r="D2977" s="175" t="s">
        <v>271</v>
      </c>
      <c r="E2977" s="6" t="s">
        <v>516</v>
      </c>
      <c r="F2977" s="8">
        <v>318.3734</v>
      </c>
      <c r="G2977" s="8">
        <v>317.58253380692366</v>
      </c>
      <c r="H2977" s="8">
        <v>315.42184718545053</v>
      </c>
      <c r="I2977" s="8">
        <v>312.47029437090106</v>
      </c>
      <c r="J2977" s="8">
        <v>309.51874155635153</v>
      </c>
      <c r="K2977" s="8">
        <v>307.3580549348784</v>
      </c>
      <c r="L2977" s="8">
        <v>306.56718874180206</v>
      </c>
      <c r="M2977" s="138" t="str">
        <f t="shared" si="46"/>
        <v>Utilisation du territoire-Surface Agricole utile-Légumes-kha-S4</v>
      </c>
      <c r="N2977">
        <f>MATCH(M2977,'[1]Données Agriculture'!$M:$M,FALSE)</f>
        <v>2866</v>
      </c>
      <c r="O2977" s="139"/>
      <c r="P2977" s="66"/>
      <c r="Q2977" s="66"/>
      <c r="R2977" s="66"/>
      <c r="S2977" s="66"/>
      <c r="T2977" s="66"/>
      <c r="U2977" s="66"/>
      <c r="V2977" s="66"/>
      <c r="W2977" s="66"/>
      <c r="X2977" s="66"/>
      <c r="Y2977" s="66"/>
      <c r="Z2977" s="66"/>
    </row>
    <row r="2978" spans="1:26" ht="14.25" hidden="1">
      <c r="A2978" s="110" t="s">
        <v>54</v>
      </c>
      <c r="B2978" s="110" t="s">
        <v>77</v>
      </c>
      <c r="C2978" s="147" t="s">
        <v>78</v>
      </c>
      <c r="D2978" s="175" t="s">
        <v>271</v>
      </c>
      <c r="E2978" s="6" t="s">
        <v>516</v>
      </c>
      <c r="F2978" s="8">
        <v>2116.4041999999999</v>
      </c>
      <c r="G2978" s="8">
        <v>2110.9154175236786</v>
      </c>
      <c r="H2978" s="8">
        <v>2095.9197849266752</v>
      </c>
      <c r="I2978" s="8">
        <v>2075.4353698533509</v>
      </c>
      <c r="J2978" s="8">
        <v>2054.9509547800262</v>
      </c>
      <c r="K2978" s="8">
        <v>2039.9553221830229</v>
      </c>
      <c r="L2978" s="8">
        <v>2034.4665397067017</v>
      </c>
      <c r="M2978" s="138" t="str">
        <f t="shared" si="46"/>
        <v>Utilisation du territoire-Surface Agricole utile-Oléagineux-kha-S4</v>
      </c>
      <c r="N2978">
        <f>MATCH(M2978,'[1]Données Agriculture'!$M:$M,FALSE)</f>
        <v>2871</v>
      </c>
      <c r="O2978" s="139"/>
    </row>
    <row r="2979" spans="1:26" ht="14.25" hidden="1">
      <c r="A2979" s="110" t="s">
        <v>54</v>
      </c>
      <c r="B2979" s="110" t="s">
        <v>77</v>
      </c>
      <c r="C2979" s="147" t="s">
        <v>83</v>
      </c>
      <c r="D2979" s="175" t="s">
        <v>271</v>
      </c>
      <c r="E2979" s="6" t="s">
        <v>516</v>
      </c>
      <c r="F2979" s="8">
        <v>1612.5568000000001</v>
      </c>
      <c r="G2979" s="8">
        <v>1616.7271521466696</v>
      </c>
      <c r="H2979" s="8">
        <v>1628.1207660968246</v>
      </c>
      <c r="I2979" s="8">
        <v>1643.6847321936489</v>
      </c>
      <c r="J2979" s="8">
        <v>1659.2486982904734</v>
      </c>
      <c r="K2979" s="8">
        <v>1670.6423122406284</v>
      </c>
      <c r="L2979" s="8">
        <v>1674.8126643872979</v>
      </c>
      <c r="M2979" s="138" t="str">
        <f t="shared" si="46"/>
        <v>Utilisation du territoire-Surface Agricole utile-Prairie peu productive-kha-S4</v>
      </c>
      <c r="N2979">
        <f>MATCH(M2979,'[1]Données Agriculture'!$M:$M,FALSE)</f>
        <v>2876</v>
      </c>
      <c r="O2979" s="139"/>
      <c r="P2979" s="66"/>
      <c r="Q2979" s="66"/>
      <c r="R2979" s="66"/>
      <c r="S2979" s="66"/>
      <c r="T2979" s="66"/>
      <c r="U2979" s="66"/>
      <c r="V2979" s="66"/>
      <c r="W2979" s="66"/>
      <c r="X2979" s="66"/>
      <c r="Y2979" s="66"/>
      <c r="Z2979" s="66"/>
    </row>
    <row r="2980" spans="1:26" ht="14.25" hidden="1">
      <c r="A2980" s="110" t="s">
        <v>54</v>
      </c>
      <c r="B2980" s="110" t="s">
        <v>77</v>
      </c>
      <c r="C2980" s="147" t="s">
        <v>82</v>
      </c>
      <c r="D2980" s="175" t="s">
        <v>271</v>
      </c>
      <c r="E2980" s="6" t="s">
        <v>516</v>
      </c>
      <c r="F2980" s="8">
        <v>8743.1666000000005</v>
      </c>
      <c r="G2980" s="8">
        <v>8678.8790261261711</v>
      </c>
      <c r="H2980" s="8">
        <v>8503.2421080075328</v>
      </c>
      <c r="I2980" s="8">
        <v>8263.3176160150651</v>
      </c>
      <c r="J2980" s="8">
        <v>8023.3931240225984</v>
      </c>
      <c r="K2980" s="8">
        <v>7847.7562059039592</v>
      </c>
      <c r="L2980" s="8">
        <v>7783.4686320301307</v>
      </c>
      <c r="M2980" s="138" t="str">
        <f t="shared" si="46"/>
        <v>Utilisation du territoire-Surface Agricole utile-Prairie productive-kha-S4</v>
      </c>
      <c r="N2980">
        <f>MATCH(M2980,'[1]Données Agriculture'!$M:$M,FALSE)</f>
        <v>2881</v>
      </c>
      <c r="O2980" s="139"/>
    </row>
    <row r="2981" spans="1:26" ht="14.25" hidden="1">
      <c r="A2981" s="110" t="s">
        <v>54</v>
      </c>
      <c r="B2981" s="110" t="s">
        <v>77</v>
      </c>
      <c r="C2981" s="147" t="s">
        <v>81</v>
      </c>
      <c r="D2981" s="175" t="s">
        <v>271</v>
      </c>
      <c r="E2981" s="6" t="s">
        <v>516</v>
      </c>
      <c r="F2981" s="8">
        <v>499.73540000000003</v>
      </c>
      <c r="G2981" s="8">
        <v>499.37216798811079</v>
      </c>
      <c r="H2981" s="8">
        <v>498.37979967669389</v>
      </c>
      <c r="I2981" s="8">
        <v>497.02419935338776</v>
      </c>
      <c r="J2981" s="8">
        <v>495.66859903008157</v>
      </c>
      <c r="K2981" s="8">
        <v>494.67623071866467</v>
      </c>
      <c r="L2981" s="8">
        <v>494.31299870677543</v>
      </c>
      <c r="M2981" s="138" t="str">
        <f t="shared" si="46"/>
        <v>Utilisation du territoire-Surface Agricole utile-Prairies cultivées de légumineuses-kha-S4</v>
      </c>
      <c r="N2981">
        <f>MATCH(M2981,'[1]Données Agriculture'!$M:$M,FALSE)</f>
        <v>2886</v>
      </c>
      <c r="O2981" s="139"/>
      <c r="P2981" s="104"/>
    </row>
    <row r="2982" spans="1:26" ht="14.25" hidden="1">
      <c r="A2982" s="110" t="s">
        <v>54</v>
      </c>
      <c r="B2982" s="110" t="s">
        <v>77</v>
      </c>
      <c r="C2982" s="147" t="s">
        <v>79</v>
      </c>
      <c r="D2982" s="175" t="s">
        <v>271</v>
      </c>
      <c r="E2982" s="6" t="s">
        <v>516</v>
      </c>
      <c r="F2982" s="8">
        <v>239.23339999999999</v>
      </c>
      <c r="G2982" s="8">
        <v>238.61296081656295</v>
      </c>
      <c r="H2982" s="8">
        <v>236.91788944440637</v>
      </c>
      <c r="I2982" s="8">
        <v>234.60237888881275</v>
      </c>
      <c r="J2982" s="8">
        <v>232.2868683332191</v>
      </c>
      <c r="K2982" s="8">
        <v>230.59179696106253</v>
      </c>
      <c r="L2982" s="8">
        <v>229.97135777762549</v>
      </c>
      <c r="M2982" s="138" t="str">
        <f t="shared" si="46"/>
        <v>Utilisation du territoire-Surface Agricole utile-Protéagineux-kha-S4</v>
      </c>
      <c r="N2982">
        <f>MATCH(M2982,'[1]Données Agriculture'!$M:$M,FALSE)</f>
        <v>2891</v>
      </c>
      <c r="O2982" s="139"/>
    </row>
    <row r="2983" spans="1:26" ht="14.25" hidden="1">
      <c r="A2983" s="110" t="s">
        <v>54</v>
      </c>
      <c r="B2983" s="110" t="s">
        <v>77</v>
      </c>
      <c r="C2983" s="147" t="s">
        <v>62</v>
      </c>
      <c r="D2983" s="175" t="s">
        <v>271</v>
      </c>
      <c r="E2983" s="6" t="s">
        <v>516</v>
      </c>
      <c r="F2983" s="8">
        <v>795.54579999999999</v>
      </c>
      <c r="G2983" s="8">
        <v>795.1563042164488</v>
      </c>
      <c r="H2983" s="8">
        <v>794.09218194645314</v>
      </c>
      <c r="I2983" s="8">
        <v>792.6385638929064</v>
      </c>
      <c r="J2983" s="8">
        <v>791.18494583935956</v>
      </c>
      <c r="K2983" s="8">
        <v>790.12082356936389</v>
      </c>
      <c r="L2983" s="8">
        <v>789.73132778581271</v>
      </c>
      <c r="M2983" s="138" t="str">
        <f t="shared" si="46"/>
        <v>Utilisation du territoire-Surface Agricole utile-Vignes-kha-S4</v>
      </c>
      <c r="N2983">
        <f>MATCH(M2983,'[1]Données Agriculture'!$M:$M,FALSE)</f>
        <v>2896</v>
      </c>
      <c r="O2983" s="139"/>
      <c r="P2983" s="66"/>
    </row>
    <row r="2984" spans="1:26" ht="14.25" hidden="1">
      <c r="A2984" s="110" t="s">
        <v>54</v>
      </c>
      <c r="B2984" s="110" t="s">
        <v>55</v>
      </c>
      <c r="C2984" s="147" t="s">
        <v>60</v>
      </c>
      <c r="D2984" s="175" t="s">
        <v>271</v>
      </c>
      <c r="E2984" s="6" t="s">
        <v>516</v>
      </c>
      <c r="F2984" s="8">
        <v>42.258400000000002</v>
      </c>
      <c r="G2984" s="8">
        <v>42.22768453807511</v>
      </c>
      <c r="H2984" s="8">
        <v>42.143768335518359</v>
      </c>
      <c r="I2984" s="8">
        <v>42.029136671036717</v>
      </c>
      <c r="J2984" s="8">
        <v>41.914505006555068</v>
      </c>
      <c r="K2984" s="8">
        <v>41.830588803998317</v>
      </c>
      <c r="L2984" s="8">
        <v>41.799873342073425</v>
      </c>
      <c r="M2984" s="138" t="str">
        <f t="shared" si="46"/>
        <v>Utilisation du territoire-Usage des terres-Autres cultures pérennes-kha-S4</v>
      </c>
      <c r="N2984">
        <f>MATCH(M2984,'[1]Données Agriculture'!$M:$M,FALSE)</f>
        <v>2901</v>
      </c>
      <c r="O2984" s="139"/>
    </row>
    <row r="2985" spans="1:26" ht="14.25" hidden="1">
      <c r="A2985" s="110" t="s">
        <v>54</v>
      </c>
      <c r="B2985" s="110" t="s">
        <v>55</v>
      </c>
      <c r="C2985" s="147" t="s">
        <v>58</v>
      </c>
      <c r="D2985" s="175" t="s">
        <v>271</v>
      </c>
      <c r="E2985" s="6" t="s">
        <v>516</v>
      </c>
      <c r="F2985" s="8">
        <v>2177.3084000000008</v>
      </c>
      <c r="G2985" s="8">
        <v>2168.5572795881981</v>
      </c>
      <c r="H2985" s="8">
        <v>2144.6487740000007</v>
      </c>
      <c r="I2985" s="8">
        <v>2111.9891480000006</v>
      </c>
      <c r="J2985" s="8">
        <v>2079.3295220000005</v>
      </c>
      <c r="K2985" s="8">
        <v>2055.4210164118031</v>
      </c>
      <c r="L2985" s="8">
        <v>2046.6698960000006</v>
      </c>
      <c r="M2985" s="138" t="str">
        <f t="shared" si="46"/>
        <v>Utilisation du territoire-Usage des terres-Autres espaces naturels, landes-kha-S4</v>
      </c>
      <c r="N2985">
        <f>MATCH(M2985,'[1]Données Agriculture'!$M:$M,FALSE)</f>
        <v>2906</v>
      </c>
      <c r="O2985" s="139"/>
    </row>
    <row r="2986" spans="1:26" ht="14.25" hidden="1">
      <c r="A2986" s="110" t="s">
        <v>54</v>
      </c>
      <c r="B2986" s="110" t="s">
        <v>55</v>
      </c>
      <c r="C2986" s="147" t="s">
        <v>65</v>
      </c>
      <c r="D2986" s="175" t="s">
        <v>271</v>
      </c>
      <c r="E2986" s="6" t="s">
        <v>516</v>
      </c>
      <c r="F2986" s="8">
        <v>11495.763999999997</v>
      </c>
      <c r="G2986" s="8">
        <v>11510.776298198894</v>
      </c>
      <c r="H2986" s="8">
        <v>11551.790659616652</v>
      </c>
      <c r="I2986" s="8">
        <v>11607.817319233309</v>
      </c>
      <c r="J2986" s="8">
        <v>11663.843978849964</v>
      </c>
      <c r="K2986" s="8">
        <v>11704.858340267723</v>
      </c>
      <c r="L2986" s="8">
        <v>11719.87063846662</v>
      </c>
      <c r="M2986" s="138" t="str">
        <f t="shared" si="46"/>
        <v>Utilisation du territoire-Usage des terres-Céréales oléoprotéagineux-kha-S4</v>
      </c>
      <c r="N2986">
        <f>MATCH(M2986,'[1]Données Agriculture'!$M:$M,FALSE)</f>
        <v>2911</v>
      </c>
      <c r="O2986" s="139"/>
      <c r="P2986" s="104"/>
      <c r="Q2986" s="104"/>
      <c r="R2986" s="104"/>
      <c r="S2986" s="104"/>
      <c r="T2986" s="104"/>
      <c r="U2986" s="104"/>
      <c r="V2986" s="104"/>
      <c r="W2986" s="104"/>
      <c r="X2986" s="104"/>
      <c r="Y2986" s="104"/>
      <c r="Z2986" s="104"/>
    </row>
    <row r="2987" spans="1:26" ht="14.25" hidden="1">
      <c r="A2987" s="110" t="s">
        <v>54</v>
      </c>
      <c r="B2987" s="110" t="s">
        <v>55</v>
      </c>
      <c r="C2987" s="147" t="s">
        <v>64</v>
      </c>
      <c r="D2987" s="175" t="s">
        <v>271</v>
      </c>
      <c r="E2987" s="6" t="s">
        <v>516</v>
      </c>
      <c r="F2987" s="8">
        <v>4096.5271999999995</v>
      </c>
      <c r="G2987" s="8">
        <v>4072.2182935880005</v>
      </c>
      <c r="H2987" s="8">
        <v>4005.8051261939818</v>
      </c>
      <c r="I2987" s="8">
        <v>3915.083052387964</v>
      </c>
      <c r="J2987" s="8">
        <v>3824.3609785819463</v>
      </c>
      <c r="K2987" s="8">
        <v>3757.9478111879275</v>
      </c>
      <c r="L2987" s="8">
        <v>3733.6389047759285</v>
      </c>
      <c r="M2987" s="138" t="str">
        <f t="shared" si="46"/>
        <v>Utilisation du territoire-Usage des terres-Cultures fourragères-kha-S4</v>
      </c>
      <c r="N2987">
        <f>MATCH(M2987,'[1]Données Agriculture'!$M:$M,FALSE)</f>
        <v>2916</v>
      </c>
      <c r="O2987" s="139"/>
    </row>
    <row r="2988" spans="1:26" ht="14.25" hidden="1">
      <c r="A2988" s="110" t="s">
        <v>54</v>
      </c>
      <c r="B2988" s="110" t="s">
        <v>55</v>
      </c>
      <c r="C2988" s="147" t="s">
        <v>61</v>
      </c>
      <c r="D2988" s="175" t="s">
        <v>271</v>
      </c>
      <c r="E2988" s="6" t="s">
        <v>516</v>
      </c>
      <c r="F2988" s="8">
        <v>177.59899999999999</v>
      </c>
      <c r="G2988" s="8">
        <v>180.37712277183485</v>
      </c>
      <c r="H2988" s="8">
        <v>187.96709533415171</v>
      </c>
      <c r="I2988" s="8">
        <v>198.33519066830345</v>
      </c>
      <c r="J2988" s="8">
        <v>208.70328600245517</v>
      </c>
      <c r="K2988" s="8">
        <v>216.29325856477209</v>
      </c>
      <c r="L2988" s="8">
        <v>219.07138133660692</v>
      </c>
      <c r="M2988" s="138" t="str">
        <f t="shared" si="46"/>
        <v>Utilisation du territoire-Usage des terres-Cultures fruitières-kha-S4</v>
      </c>
      <c r="N2988">
        <f>MATCH(M2988,'[1]Données Agriculture'!$M:$M,FALSE)</f>
        <v>2921</v>
      </c>
      <c r="O2988" s="139"/>
      <c r="P2988" s="66"/>
      <c r="Q2988" s="66"/>
      <c r="R2988" s="66"/>
      <c r="S2988" s="66"/>
      <c r="T2988" s="66"/>
      <c r="U2988" s="66"/>
      <c r="V2988" s="66"/>
      <c r="W2988" s="66"/>
      <c r="X2988" s="66"/>
      <c r="Y2988" s="66"/>
      <c r="Z2988" s="66"/>
    </row>
    <row r="2989" spans="1:26" ht="14.25" hidden="1">
      <c r="A2989" s="110" t="s">
        <v>54</v>
      </c>
      <c r="B2989" s="110" t="s">
        <v>55</v>
      </c>
      <c r="C2989" s="147" t="s">
        <v>67</v>
      </c>
      <c r="D2989" s="175" t="s">
        <v>271</v>
      </c>
      <c r="E2989" s="6" t="s">
        <v>516</v>
      </c>
      <c r="F2989" s="8">
        <v>843.61519999999996</v>
      </c>
      <c r="G2989" s="8">
        <v>834.61727106670389</v>
      </c>
      <c r="H2989" s="8">
        <v>810.03447205804491</v>
      </c>
      <c r="I2989" s="8">
        <v>776.45374411608987</v>
      </c>
      <c r="J2989" s="8">
        <v>742.87301617413482</v>
      </c>
      <c r="K2989" s="8">
        <v>718.29021716547584</v>
      </c>
      <c r="L2989" s="8">
        <v>709.29228823217977</v>
      </c>
      <c r="M2989" s="138" t="str">
        <f t="shared" si="46"/>
        <v>Utilisation du territoire-Usage des terres-Cultures industrielles-kha-S4</v>
      </c>
      <c r="N2989">
        <f>MATCH(M2989,'[1]Données Agriculture'!$M:$M,FALSE)</f>
        <v>2926</v>
      </c>
      <c r="O2989" s="139"/>
    </row>
    <row r="2990" spans="1:26" ht="14.25" hidden="1">
      <c r="A2990" s="110" t="s">
        <v>54</v>
      </c>
      <c r="B2990" s="110" t="s">
        <v>55</v>
      </c>
      <c r="C2990" s="147" t="s">
        <v>66</v>
      </c>
      <c r="D2990" s="175" t="s">
        <v>271</v>
      </c>
      <c r="E2990" s="6" t="s">
        <v>516</v>
      </c>
      <c r="F2990" s="8">
        <v>431.86760000000004</v>
      </c>
      <c r="G2990" s="8">
        <v>430.99424069836306</v>
      </c>
      <c r="H2990" s="8">
        <v>428.60817871302822</v>
      </c>
      <c r="I2990" s="8">
        <v>425.34875742605641</v>
      </c>
      <c r="J2990" s="8">
        <v>422.08933613908448</v>
      </c>
      <c r="K2990" s="8">
        <v>419.70327415374959</v>
      </c>
      <c r="L2990" s="8">
        <v>418.82991485211267</v>
      </c>
      <c r="M2990" s="138" t="str">
        <f t="shared" si="46"/>
        <v>Utilisation du territoire-Usage des terres-Cultures maraichères et jardins-kha-S4</v>
      </c>
      <c r="N2990">
        <f>MATCH(M2990,'[1]Données Agriculture'!$M:$M,FALSE)</f>
        <v>2931</v>
      </c>
      <c r="O2990" s="139"/>
      <c r="P2990" s="66"/>
    </row>
    <row r="2991" spans="1:26" ht="14.25" hidden="1">
      <c r="A2991" s="110" t="s">
        <v>54</v>
      </c>
      <c r="B2991" s="110" t="s">
        <v>55</v>
      </c>
      <c r="C2991" s="147" t="s">
        <v>56</v>
      </c>
      <c r="D2991" s="175" t="s">
        <v>271</v>
      </c>
      <c r="E2991" s="6" t="s">
        <v>516</v>
      </c>
      <c r="F2991" s="8">
        <v>1545.8756799999999</v>
      </c>
      <c r="G2991" s="8">
        <v>1548.8787470153979</v>
      </c>
      <c r="H2991" s="8">
        <v>1557.0832786799999</v>
      </c>
      <c r="I2991" s="8">
        <v>1568.2908773599997</v>
      </c>
      <c r="J2991" s="8">
        <v>1579.4984760399998</v>
      </c>
      <c r="K2991" s="8">
        <v>1587.7030077046018</v>
      </c>
      <c r="L2991" s="8">
        <v>1590.7060747199998</v>
      </c>
      <c r="M2991" s="138" t="str">
        <f t="shared" si="46"/>
        <v>Utilisation du territoire-Usage des terres-Eaux, roches, autres [écarts]-kha-S4</v>
      </c>
      <c r="N2991">
        <f>MATCH(M2991,'[1]Données Agriculture'!$M:$M,FALSE)</f>
        <v>2936</v>
      </c>
      <c r="O2991" s="139"/>
    </row>
    <row r="2992" spans="1:26" ht="14.25" hidden="1">
      <c r="A2992" s="110" t="s">
        <v>54</v>
      </c>
      <c r="B2992" s="110" t="s">
        <v>55</v>
      </c>
      <c r="C2992" s="147" t="s">
        <v>69</v>
      </c>
      <c r="D2992" s="175" t="s">
        <v>271</v>
      </c>
      <c r="E2992" s="6" t="s">
        <v>516</v>
      </c>
      <c r="F2992" s="8">
        <v>-91.470739999997022</v>
      </c>
      <c r="G2992" s="8">
        <v>-91.329873053709406</v>
      </c>
      <c r="H2992" s="8">
        <v>-90.945017399344579</v>
      </c>
      <c r="I2992" s="8">
        <v>-90.419294798692135</v>
      </c>
      <c r="J2992" s="8">
        <v>-89.893572198039692</v>
      </c>
      <c r="K2992" s="8">
        <v>-89.508716543674865</v>
      </c>
      <c r="L2992" s="8">
        <v>-89.367849597387249</v>
      </c>
      <c r="M2992" s="138" t="str">
        <f t="shared" si="46"/>
        <v>Utilisation du territoire-Usage des terres-Ecart-kha-S4</v>
      </c>
      <c r="N2992">
        <f>MATCH(M2992,'[1]Données Agriculture'!$M:$M,FALSE)</f>
        <v>2941</v>
      </c>
      <c r="O2992" s="139"/>
    </row>
    <row r="2993" spans="1:15" ht="14.25" hidden="1">
      <c r="A2993" s="110" t="s">
        <v>54</v>
      </c>
      <c r="B2993" s="110" t="s">
        <v>55</v>
      </c>
      <c r="C2993" s="147" t="s">
        <v>75</v>
      </c>
      <c r="D2993" s="175" t="s">
        <v>271</v>
      </c>
      <c r="E2993" s="6" t="s">
        <v>516</v>
      </c>
      <c r="F2993" s="8">
        <v>31980.165100000002</v>
      </c>
      <c r="G2993" s="8">
        <v>31938.252070157476</v>
      </c>
      <c r="H2993" s="8">
        <v>31823.743543128552</v>
      </c>
      <c r="I2993" s="8">
        <v>31667.321986257102</v>
      </c>
      <c r="J2993" s="8">
        <v>31510.900429385656</v>
      </c>
      <c r="K2993" s="8">
        <v>31396.391902356729</v>
      </c>
      <c r="L2993" s="8">
        <v>31354.47887251421</v>
      </c>
      <c r="M2993" s="138" t="str">
        <f t="shared" si="46"/>
        <v>Utilisation du territoire-Usage des terres-Ensemble surfaces peu anthropisées (forêts, prairies peu productives, landes, autres, IAE)-kha-S4</v>
      </c>
      <c r="N2993">
        <f>MATCH(M2993,'[1]Données Agriculture'!$M:$M,FALSE)</f>
        <v>2946</v>
      </c>
      <c r="O2993" s="139"/>
    </row>
    <row r="2994" spans="1:15" ht="14.25" hidden="1">
      <c r="A2994" s="110" t="s">
        <v>54</v>
      </c>
      <c r="B2994" s="110" t="s">
        <v>55</v>
      </c>
      <c r="C2994" s="147" t="s">
        <v>68</v>
      </c>
      <c r="D2994" s="175" t="s">
        <v>271</v>
      </c>
      <c r="E2994" s="6" t="s">
        <v>516</v>
      </c>
      <c r="F2994" s="8">
        <v>5136.8654399999996</v>
      </c>
      <c r="G2994" s="8">
        <v>5195.4475878179128</v>
      </c>
      <c r="H2994" s="8">
        <v>5355.4969920729618</v>
      </c>
      <c r="I2994" s="8">
        <v>5574.1285441459231</v>
      </c>
      <c r="J2994" s="8">
        <v>5792.7600962188853</v>
      </c>
      <c r="K2994" s="8">
        <v>5952.8095004739343</v>
      </c>
      <c r="L2994" s="8">
        <v>6011.3916482918476</v>
      </c>
      <c r="M2994" s="138" t="str">
        <f t="shared" si="46"/>
        <v>Utilisation du territoire-Usage des terres-Espaces artificialisés-kha-S4</v>
      </c>
      <c r="N2994">
        <f>MATCH(M2994,'[1]Données Agriculture'!$M:$M,FALSE)</f>
        <v>2951</v>
      </c>
      <c r="O2994" s="139"/>
    </row>
    <row r="2995" spans="1:15" ht="14.25" hidden="1">
      <c r="A2995" s="110" t="s">
        <v>54</v>
      </c>
      <c r="B2995" s="110" t="s">
        <v>55</v>
      </c>
      <c r="C2995" s="147" t="s">
        <v>57</v>
      </c>
      <c r="D2995" s="175" t="s">
        <v>271</v>
      </c>
      <c r="E2995" s="6" t="s">
        <v>516</v>
      </c>
      <c r="F2995" s="8">
        <v>17489.472419999998</v>
      </c>
      <c r="G2995" s="8">
        <v>17513.723970806848</v>
      </c>
      <c r="H2995" s="8">
        <v>17579.980439773499</v>
      </c>
      <c r="I2995" s="8">
        <v>17670.488459546996</v>
      </c>
      <c r="J2995" s="8">
        <v>17760.996479320496</v>
      </c>
      <c r="K2995" s="8">
        <v>17827.252948287147</v>
      </c>
      <c r="L2995" s="8">
        <v>17851.504499093997</v>
      </c>
      <c r="M2995" s="138" t="str">
        <f t="shared" ref="M2995:M2997" si="47">A2995&amp;"-"&amp;B2995&amp;"-"&amp;C2995&amp;"-"&amp;D2995&amp;"-"&amp;E2995</f>
        <v>Utilisation du territoire-Usage des terres-Forêts et peupleraies-kha-S4</v>
      </c>
      <c r="N2995">
        <f>MATCH(M2995,'[1]Données Agriculture'!$M:$M,FALSE)</f>
        <v>2956</v>
      </c>
    </row>
    <row r="2996" spans="1:15" ht="14.25" hidden="1">
      <c r="A2996" s="110" t="s">
        <v>54</v>
      </c>
      <c r="B2996" s="110" t="s">
        <v>55</v>
      </c>
      <c r="C2996" s="147" t="s">
        <v>59</v>
      </c>
      <c r="D2996" s="175" t="s">
        <v>271</v>
      </c>
      <c r="E2996" s="6" t="s">
        <v>516</v>
      </c>
      <c r="F2996" s="8">
        <v>411.78520000000003</v>
      </c>
      <c r="G2996" s="8">
        <v>411.48589447419135</v>
      </c>
      <c r="H2996" s="8">
        <v>410.66817657069589</v>
      </c>
      <c r="I2996" s="8">
        <v>409.55115314139175</v>
      </c>
      <c r="J2996" s="8">
        <v>408.43412971208755</v>
      </c>
      <c r="K2996" s="8">
        <v>407.61641180859209</v>
      </c>
      <c r="L2996" s="8">
        <v>407.31710628278341</v>
      </c>
      <c r="M2996" s="138" t="str">
        <f t="shared" si="47"/>
        <v>Utilisation du territoire-Usage des terres-Jachères-kha-S4</v>
      </c>
      <c r="N2996">
        <f>MATCH(M2996,'[1]Données Agriculture'!$M:$M,FALSE)</f>
        <v>2961</v>
      </c>
    </row>
    <row r="2997" spans="1:15" ht="14.25" hidden="1">
      <c r="A2997" s="110" t="s">
        <v>54</v>
      </c>
      <c r="B2997" s="110" t="s">
        <v>55</v>
      </c>
      <c r="C2997" s="147" t="s">
        <v>63</v>
      </c>
      <c r="D2997" s="175" t="s">
        <v>271</v>
      </c>
      <c r="E2997" s="6" t="s">
        <v>516</v>
      </c>
      <c r="F2997" s="8">
        <v>10355.723400000001</v>
      </c>
      <c r="G2997" s="8">
        <v>10295.606178272841</v>
      </c>
      <c r="H2997" s="8">
        <v>10131.362874104358</v>
      </c>
      <c r="I2997" s="8">
        <v>9907.0023482087145</v>
      </c>
      <c r="J2997" s="8">
        <v>9682.6418223130713</v>
      </c>
      <c r="K2997" s="8">
        <v>9518.3985181445878</v>
      </c>
      <c r="L2997" s="8">
        <v>9458.2812964174282</v>
      </c>
      <c r="M2997" s="138" t="str">
        <f t="shared" si="47"/>
        <v>Utilisation du territoire-Usage des terres-Prairies naturelles-kha-S4</v>
      </c>
      <c r="N2997">
        <f>MATCH(M2997,'[1]Données Agriculture'!$M:$M,FALSE)</f>
        <v>2966</v>
      </c>
    </row>
    <row r="2998" spans="1:15" ht="14.25" hidden="1">
      <c r="A2998" s="110" t="s">
        <v>54</v>
      </c>
      <c r="B2998" s="110" t="s">
        <v>55</v>
      </c>
      <c r="C2998" s="147" t="s">
        <v>71</v>
      </c>
      <c r="D2998" s="175" t="s">
        <v>271</v>
      </c>
      <c r="E2998" s="6" t="s">
        <v>516</v>
      </c>
      <c r="F2998" s="8">
        <v>54908.737000000001</v>
      </c>
      <c r="G2998" s="8">
        <v>54908.737000000001</v>
      </c>
      <c r="H2998" s="8">
        <v>54908.737000000001</v>
      </c>
      <c r="I2998" s="8">
        <v>54908.737000000001</v>
      </c>
      <c r="J2998" s="8">
        <v>54908.737000000001</v>
      </c>
      <c r="K2998" s="8">
        <v>54908.737000000001</v>
      </c>
      <c r="L2998" s="8">
        <v>54908.737000000001</v>
      </c>
      <c r="M2998" s="138" t="str">
        <f t="shared" ref="M2998:M3001" si="48">A2998&amp;"-"&amp;B2998&amp;"-"&amp;C2998&amp;"-"&amp;D2998&amp;"-"&amp;E2998</f>
        <v>Utilisation du territoire-Usage des terres-Surface totale du territoire-kha-S4</v>
      </c>
      <c r="N2998">
        <f>MATCH(M2998,'[1]Données Agriculture'!$M:$M,FALSE)</f>
        <v>2971</v>
      </c>
    </row>
    <row r="2999" spans="1:15" ht="14.25" hidden="1">
      <c r="A2999" s="110" t="s">
        <v>54</v>
      </c>
      <c r="B2999" s="110" t="s">
        <v>55</v>
      </c>
      <c r="C2999" s="147" t="s">
        <v>74</v>
      </c>
      <c r="D2999" s="175" t="s">
        <v>271</v>
      </c>
      <c r="E2999" s="6" t="s">
        <v>516</v>
      </c>
      <c r="F2999" s="8">
        <v>17175.053199999995</v>
      </c>
      <c r="G2999" s="8">
        <v>17155.661958073477</v>
      </c>
      <c r="H2999" s="8">
        <v>17102.684099908369</v>
      </c>
      <c r="I2999" s="8">
        <v>17030.314999816743</v>
      </c>
      <c r="J2999" s="8">
        <v>16957.945899725113</v>
      </c>
      <c r="K2999" s="8">
        <v>16904.968041560005</v>
      </c>
      <c r="L2999" s="8">
        <v>16885.576799633487</v>
      </c>
      <c r="M2999" s="138" t="str">
        <f t="shared" si="48"/>
        <v>Utilisation du territoire-Usage des terres-Terres arables -kha-S4</v>
      </c>
      <c r="N2999">
        <f>MATCH(M2999,'[1]Données Agriculture'!$M:$M,FALSE)</f>
        <v>2976</v>
      </c>
    </row>
    <row r="3000" spans="1:15" ht="14.25" hidden="1">
      <c r="A3000" s="110" t="s">
        <v>54</v>
      </c>
      <c r="B3000" s="110" t="s">
        <v>55</v>
      </c>
      <c r="C3000" s="147" t="s">
        <v>73</v>
      </c>
      <c r="D3000" s="175" t="s">
        <v>271</v>
      </c>
      <c r="E3000" s="6" t="s">
        <v>516</v>
      </c>
      <c r="F3000" s="8">
        <v>28650.685799999999</v>
      </c>
      <c r="G3000" s="8">
        <v>28573.459287825353</v>
      </c>
      <c r="H3000" s="8">
        <v>28362.472532872885</v>
      </c>
      <c r="I3000" s="8">
        <v>28074.259265745772</v>
      </c>
      <c r="J3000" s="8">
        <v>27786.045998618654</v>
      </c>
      <c r="K3000" s="8">
        <v>27575.059243666186</v>
      </c>
      <c r="L3000" s="8">
        <v>27497.83273149154</v>
      </c>
      <c r="M3000" s="138" t="str">
        <f t="shared" si="48"/>
        <v>Utilisation du territoire-Usage des terres-Total Surface Agricole Utile-kha-S4</v>
      </c>
      <c r="N3000">
        <f>MATCH(M3000,'[1]Données Agriculture'!$M:$M,FALSE)</f>
        <v>2981</v>
      </c>
    </row>
    <row r="3001" spans="1:15" ht="14.25" hidden="1">
      <c r="A3001" s="110" t="s">
        <v>54</v>
      </c>
      <c r="B3001" s="110" t="s">
        <v>55</v>
      </c>
      <c r="C3001" s="147" t="s">
        <v>62</v>
      </c>
      <c r="D3001" s="175" t="s">
        <v>271</v>
      </c>
      <c r="E3001" s="6" t="s">
        <v>516</v>
      </c>
      <c r="F3001" s="8">
        <v>795.54579999999999</v>
      </c>
      <c r="G3001" s="8">
        <v>795.1563042164488</v>
      </c>
      <c r="H3001" s="8">
        <v>794.09218194645314</v>
      </c>
      <c r="I3001" s="8">
        <v>792.6385638929064</v>
      </c>
      <c r="J3001" s="8">
        <v>791.18494583935956</v>
      </c>
      <c r="K3001" s="8">
        <v>790.12082356936389</v>
      </c>
      <c r="L3001" s="8">
        <v>789.73132778581271</v>
      </c>
      <c r="M3001" s="138" t="str">
        <f t="shared" si="48"/>
        <v>Utilisation du territoire-Usage des terres-Vignes-kha-S4</v>
      </c>
      <c r="N3001">
        <f>MATCH(M3001,'[1]Données Agriculture'!$M:$M,FALSE)</f>
        <v>2986</v>
      </c>
    </row>
  </sheetData>
  <autoFilter ref="A1:Z3001" xr:uid="{781A6D5E-9D76-7D42-956A-4348F7E66DCB}">
    <filterColumn colId="4">
      <filters>
        <filter val="S1"/>
      </filters>
    </filterColumn>
  </autoFilter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38AE0-9B6D-A346-AC54-846DDA4F2101}">
  <sheetPr codeName="Feuil3" filterMode="1"/>
  <dimension ref="A1:AN600"/>
  <sheetViews>
    <sheetView topLeftCell="T1" zoomScale="89" zoomScaleNormal="89" workbookViewId="0">
      <selection activeCell="D595" sqref="D595"/>
    </sheetView>
  </sheetViews>
  <sheetFormatPr baseColWidth="10" defaultColWidth="14" defaultRowHeight="11.65"/>
  <cols>
    <col min="1" max="1" width="30.83203125" customWidth="1"/>
    <col min="2" max="2" width="36" customWidth="1"/>
    <col min="3" max="3" width="45.83203125" customWidth="1"/>
    <col min="4" max="4" width="21.6640625" customWidth="1"/>
    <col min="5" max="10" width="13.1640625" customWidth="1"/>
    <col min="11" max="11" width="7.83203125" customWidth="1"/>
    <col min="12" max="12" width="19" style="89" customWidth="1"/>
    <col min="13" max="17" width="8.83203125" style="89" customWidth="1"/>
    <col min="18" max="18" width="7.83203125" customWidth="1"/>
    <col min="19" max="19" width="46.6640625" style="89" customWidth="1"/>
    <col min="20" max="20" width="8.83203125" customWidth="1"/>
    <col min="21" max="26" width="13" customWidth="1"/>
    <col min="27" max="27" width="7.33203125" customWidth="1"/>
    <col min="29" max="29" width="15.33203125" customWidth="1"/>
    <col min="31" max="31" width="15.33203125" customWidth="1"/>
    <col min="34" max="39" width="15.33203125" customWidth="1"/>
  </cols>
  <sheetData>
    <row r="1" spans="1:39" ht="25.5">
      <c r="E1" s="58" t="s">
        <v>519</v>
      </c>
      <c r="F1" s="58"/>
      <c r="G1" s="58"/>
      <c r="H1" s="58"/>
      <c r="I1" s="58"/>
      <c r="J1" s="58"/>
      <c r="K1" s="68" t="s">
        <v>581</v>
      </c>
      <c r="R1" s="68"/>
      <c r="U1" s="58" t="s">
        <v>517</v>
      </c>
      <c r="V1" s="58"/>
      <c r="W1" s="58"/>
      <c r="X1" s="58"/>
      <c r="Y1" s="58"/>
      <c r="Z1" s="58"/>
      <c r="AA1" s="68"/>
      <c r="AB1" s="58" t="s">
        <v>550</v>
      </c>
      <c r="AC1" s="58"/>
      <c r="AD1" s="58" t="s">
        <v>550</v>
      </c>
      <c r="AE1" s="58"/>
      <c r="AF1" s="58"/>
      <c r="AG1" s="68"/>
      <c r="AH1" s="58" t="s">
        <v>560</v>
      </c>
      <c r="AI1" s="58"/>
      <c r="AJ1" s="58"/>
      <c r="AK1" s="58"/>
      <c r="AL1" s="58"/>
      <c r="AM1" s="58"/>
    </row>
    <row r="2" spans="1:39" hidden="1">
      <c r="K2" s="68" t="s">
        <v>581</v>
      </c>
      <c r="R2" s="68"/>
      <c r="U2" t="s">
        <v>518</v>
      </c>
      <c r="V2" t="s">
        <v>518</v>
      </c>
      <c r="AA2" s="68"/>
      <c r="AG2" s="68"/>
      <c r="AH2" t="s">
        <v>518</v>
      </c>
      <c r="AI2" t="s">
        <v>518</v>
      </c>
    </row>
    <row r="3" spans="1:39" hidden="1">
      <c r="K3" s="68" t="s">
        <v>581</v>
      </c>
      <c r="R3" s="68"/>
      <c r="U3" t="s">
        <v>549</v>
      </c>
      <c r="AA3" s="68"/>
      <c r="AG3" s="68"/>
    </row>
    <row r="4" spans="1:39" ht="14.25" hidden="1">
      <c r="K4" s="68" t="s">
        <v>581</v>
      </c>
      <c r="L4" s="54"/>
      <c r="M4" s="54"/>
      <c r="N4" s="54"/>
      <c r="O4" s="54"/>
      <c r="P4" s="54"/>
      <c r="Q4" s="54"/>
      <c r="R4" s="68"/>
      <c r="S4" s="54" t="str">
        <f>C4&amp;"-"&amp;D4</f>
        <v>-</v>
      </c>
      <c r="T4" s="52">
        <f>MATCH($S4,[2]S0!$R:$R,FALSE)</f>
        <v>185</v>
      </c>
      <c r="U4" s="99" t="str" cm="1">
        <f t="array" aca="1" ref="U4" ca="1">IFERROR(INDIRECT(ADDRESS($T4,U$7,,,U$10)),"-")</f>
        <v>-</v>
      </c>
      <c r="V4" s="8" t="str" cm="1">
        <f t="array" aca="1" ref="V4" ca="1">IFERROR(INDIRECT(ADDRESS($T4,V$7,,,V$10)),"-")</f>
        <v>-</v>
      </c>
      <c r="W4" s="8" t="str" cm="1">
        <f t="array" aca="1" ref="W4" ca="1">IFERROR(INDIRECT(ADDRESS($T4,W$7,,,W$10)),"-")</f>
        <v>-</v>
      </c>
      <c r="X4" s="8" t="str" cm="1">
        <f t="array" aca="1" ref="X4" ca="1">IFERROR(INDIRECT(ADDRESS($T4,X$7,,,X$10)),"-")</f>
        <v>-</v>
      </c>
      <c r="Y4" s="8" t="str" cm="1">
        <f t="array" aca="1" ref="Y4" ca="1">IFERROR(INDIRECT(ADDRESS($T4,Y$7,,,Y$10)),"-")</f>
        <v>-</v>
      </c>
      <c r="Z4" s="8" t="str" cm="1">
        <f t="array" aca="1" ref="Z4" ca="1">IFERROR(INDIRECT(ADDRESS($T4,Z$7,,,Z$10)),"-")</f>
        <v>-</v>
      </c>
      <c r="AA4" s="68"/>
      <c r="AB4" s="52">
        <f>IFERROR(MATCH(S4,[3]AMS_RUN3_2050!$I:$I,FALSE),"non")</f>
        <v>316</v>
      </c>
      <c r="AC4" s="8">
        <v>66999.161000000007</v>
      </c>
      <c r="AD4" s="52">
        <f>IFERROR(MATCH($S4,[4]AMS_RUN3_2030!$I:$I,FALSE),"non")</f>
        <v>316</v>
      </c>
      <c r="AE4" s="8" t="str" cm="1">
        <f t="array" aca="1" ref="AE4" ca="1">IFERROR(INDIRECT(ADDRESS($AD4,8,,,AE$10)),"non")</f>
        <v>non</v>
      </c>
      <c r="AG4" s="68"/>
    </row>
    <row r="5" spans="1:39" ht="12" hidden="1" thickBot="1">
      <c r="K5" s="68" t="s">
        <v>581</v>
      </c>
      <c r="R5" s="68"/>
      <c r="U5" s="49" t="s">
        <v>513</v>
      </c>
      <c r="V5" s="49"/>
      <c r="W5" s="50"/>
      <c r="X5" s="51"/>
      <c r="AA5" s="68"/>
      <c r="AC5" s="50" t="s">
        <v>552</v>
      </c>
      <c r="AE5" s="50" t="s">
        <v>559</v>
      </c>
      <c r="AG5" s="68"/>
      <c r="AH5" s="49" t="s">
        <v>513</v>
      </c>
      <c r="AI5" s="49"/>
      <c r="AJ5" s="50"/>
      <c r="AK5" s="51"/>
    </row>
    <row r="6" spans="1:39" hidden="1">
      <c r="C6" s="93"/>
      <c r="K6" s="68" t="s">
        <v>581</v>
      </c>
      <c r="R6" s="68"/>
      <c r="AA6" s="68"/>
      <c r="AG6" s="68"/>
    </row>
    <row r="7" spans="1:39" hidden="1">
      <c r="K7" s="68" t="s">
        <v>581</v>
      </c>
      <c r="R7" s="68"/>
      <c r="U7" s="61">
        <f>COLUMN([5]S0!$I$6)</f>
        <v>9</v>
      </c>
      <c r="V7" s="61">
        <f>COLUMN([5]S1!$O$6)</f>
        <v>15</v>
      </c>
      <c r="W7" s="61">
        <f>COLUMN([5]S1!$O$6)</f>
        <v>15</v>
      </c>
      <c r="X7" s="61">
        <f>COLUMN([5]S1!$O$6)</f>
        <v>15</v>
      </c>
      <c r="Y7" s="61">
        <f>COLUMN([5]S1!$O$6)</f>
        <v>15</v>
      </c>
      <c r="Z7" s="61">
        <f>COLUMN([5]S1!$O$6)</f>
        <v>15</v>
      </c>
      <c r="AA7" s="68"/>
      <c r="AC7" s="61"/>
      <c r="AE7" s="61"/>
      <c r="AG7" s="68"/>
    </row>
    <row r="8" spans="1:39" ht="67.5" hidden="1">
      <c r="E8" s="113" t="s">
        <v>607</v>
      </c>
      <c r="F8" s="113" t="s">
        <v>607</v>
      </c>
      <c r="G8" s="114" t="s">
        <v>610</v>
      </c>
      <c r="H8" s="114" t="s">
        <v>611</v>
      </c>
      <c r="I8" s="114" t="s">
        <v>612</v>
      </c>
      <c r="J8" s="114" t="s">
        <v>613</v>
      </c>
      <c r="K8" s="68" t="s">
        <v>581</v>
      </c>
      <c r="R8" s="68"/>
      <c r="U8" s="59">
        <v>2020</v>
      </c>
      <c r="V8" s="60">
        <v>2050</v>
      </c>
      <c r="W8" s="60">
        <v>2050</v>
      </c>
      <c r="X8" s="60">
        <v>2050</v>
      </c>
      <c r="Y8" s="60">
        <v>2050</v>
      </c>
      <c r="Z8" s="60">
        <v>2050</v>
      </c>
      <c r="AA8" s="68"/>
      <c r="AC8" s="60"/>
      <c r="AE8" s="60"/>
      <c r="AG8" s="68"/>
    </row>
    <row r="9" spans="1:39" ht="18" hidden="1">
      <c r="A9" s="101" t="s">
        <v>602</v>
      </c>
      <c r="B9" s="101" t="s">
        <v>603</v>
      </c>
      <c r="C9" s="101" t="s">
        <v>604</v>
      </c>
      <c r="D9" s="102" t="s">
        <v>605</v>
      </c>
      <c r="E9" s="115">
        <v>2020</v>
      </c>
      <c r="F9" s="115" t="s">
        <v>614</v>
      </c>
      <c r="G9" s="115" t="s">
        <v>72</v>
      </c>
      <c r="H9" s="115" t="s">
        <v>514</v>
      </c>
      <c r="I9" s="115" t="s">
        <v>515</v>
      </c>
      <c r="J9" s="115" t="s">
        <v>516</v>
      </c>
      <c r="K9" s="68" t="s">
        <v>581</v>
      </c>
      <c r="L9" s="89" t="s">
        <v>639</v>
      </c>
      <c r="M9" s="89" t="s">
        <v>640</v>
      </c>
      <c r="N9" s="101" t="s">
        <v>602</v>
      </c>
      <c r="O9" s="101" t="s">
        <v>603</v>
      </c>
      <c r="P9" s="101" t="s">
        <v>604</v>
      </c>
      <c r="Q9" s="101" t="s">
        <v>605</v>
      </c>
      <c r="R9" s="68"/>
      <c r="U9" s="72" t="s">
        <v>70</v>
      </c>
      <c r="V9" s="53" t="s">
        <v>70</v>
      </c>
      <c r="W9" s="53" t="s">
        <v>72</v>
      </c>
      <c r="X9" s="53" t="s">
        <v>514</v>
      </c>
      <c r="Y9" s="53" t="s">
        <v>515</v>
      </c>
      <c r="Z9" s="53" t="s">
        <v>516</v>
      </c>
      <c r="AA9" s="68"/>
      <c r="AC9" s="53" t="s">
        <v>551</v>
      </c>
      <c r="AE9" s="53" t="s">
        <v>558</v>
      </c>
      <c r="AG9" s="68"/>
      <c r="AH9" s="53">
        <v>2020</v>
      </c>
      <c r="AI9" s="53" t="s">
        <v>70</v>
      </c>
      <c r="AJ9" s="53" t="s">
        <v>72</v>
      </c>
      <c r="AK9" s="53" t="s">
        <v>514</v>
      </c>
      <c r="AL9" s="53" t="s">
        <v>515</v>
      </c>
      <c r="AM9" s="53" t="s">
        <v>516</v>
      </c>
    </row>
    <row r="10" spans="1:39" ht="14.25" hidden="1">
      <c r="E10">
        <v>2</v>
      </c>
      <c r="F10">
        <v>2</v>
      </c>
      <c r="G10">
        <v>601</v>
      </c>
      <c r="H10">
        <v>1200</v>
      </c>
      <c r="I10">
        <v>1799</v>
      </c>
      <c r="J10">
        <v>2398</v>
      </c>
      <c r="K10" s="68" t="s">
        <v>581</v>
      </c>
      <c r="R10" s="68"/>
      <c r="U10" s="52" t="str">
        <f>$U$5&amp;U9</f>
        <v>[2023_06_26_Trajectoire2050_pas_5_ans.xlsx]S0</v>
      </c>
      <c r="V10" s="52" t="str">
        <f t="shared" ref="V10:Z10" si="0">$U$5&amp;V9</f>
        <v>[2023_06_26_Trajectoire2050_pas_5_ans.xlsx]S0</v>
      </c>
      <c r="W10" s="52" t="str">
        <f t="shared" si="0"/>
        <v>[2023_06_26_Trajectoire2050_pas_5_ans.xlsx]S1</v>
      </c>
      <c r="X10" s="52" t="str">
        <f t="shared" si="0"/>
        <v>[2023_06_26_Trajectoire2050_pas_5_ans.xlsx]S2</v>
      </c>
      <c r="Y10" s="52" t="str">
        <f t="shared" si="0"/>
        <v>[2023_06_26_Trajectoire2050_pas_5_ans.xlsx]S3</v>
      </c>
      <c r="Z10" s="52" t="str">
        <f t="shared" si="0"/>
        <v>[2023_06_26_Trajectoire2050_pas_5_ans.xlsx]S4</v>
      </c>
      <c r="AA10" s="68"/>
      <c r="AC10" s="54" t="str">
        <f>$AC$5&amp;AC9</f>
        <v>[AMS_RUN3_bis_2050_V2.xlsx]AMS_RUN3_2050</v>
      </c>
      <c r="AE10" s="54" t="str">
        <f>$AE$5&amp;AE9</f>
        <v>[AMS_RUN_3_2030_V4.xlsx]AMS_RUN3_2030</v>
      </c>
      <c r="AG10" s="68"/>
      <c r="AH10" s="54" t="str">
        <f>$V$5&amp;AH9</f>
        <v>2020</v>
      </c>
      <c r="AI10" s="54" t="str">
        <f>$V$5&amp;AI9</f>
        <v>S0</v>
      </c>
      <c r="AJ10" s="54" t="str">
        <f t="shared" ref="AJ10" si="1">$V$5&amp;AJ9</f>
        <v>S1</v>
      </c>
      <c r="AK10" s="54" t="str">
        <f t="shared" ref="AK10" si="2">$V$5&amp;AK9</f>
        <v>S2</v>
      </c>
      <c r="AL10" s="54" t="str">
        <f t="shared" ref="AL10" si="3">$V$5&amp;AL9</f>
        <v>S3</v>
      </c>
      <c r="AM10" s="54" t="str">
        <f t="shared" ref="AM10" si="4">$V$5&amp;AM9</f>
        <v>S4</v>
      </c>
    </row>
    <row r="11" spans="1:39" ht="18" hidden="1">
      <c r="A11" s="1" t="s">
        <v>0</v>
      </c>
      <c r="B11" s="1" t="s">
        <v>0</v>
      </c>
      <c r="C11" s="1" t="s">
        <v>1</v>
      </c>
      <c r="D11" s="2"/>
      <c r="E11" s="30"/>
      <c r="F11" s="30"/>
      <c r="G11" s="30"/>
      <c r="H11" s="30"/>
      <c r="I11" s="30"/>
      <c r="J11" s="30"/>
      <c r="K11" s="68" t="s">
        <v>581</v>
      </c>
      <c r="R11" s="68"/>
      <c r="U11" s="14"/>
      <c r="V11" s="14"/>
      <c r="W11" s="14"/>
      <c r="X11" s="14"/>
      <c r="Y11" s="14"/>
      <c r="Z11" s="14"/>
      <c r="AA11" s="68"/>
      <c r="AC11" s="2"/>
      <c r="AE11" s="2"/>
      <c r="AG11" s="68"/>
      <c r="AH11" s="2"/>
      <c r="AI11" s="2"/>
      <c r="AJ11" s="2"/>
      <c r="AK11" s="2"/>
      <c r="AL11" s="2"/>
      <c r="AM11" s="2"/>
    </row>
    <row r="12" spans="1:39" ht="14.25" hidden="1">
      <c r="A12" s="5" t="s">
        <v>0</v>
      </c>
      <c r="B12" s="5" t="s">
        <v>0</v>
      </c>
      <c r="C12" s="4" t="s">
        <v>2</v>
      </c>
      <c r="D12" s="183"/>
      <c r="E12" s="184"/>
      <c r="F12" s="184"/>
      <c r="G12" s="184"/>
      <c r="H12" s="184"/>
      <c r="I12" s="184"/>
      <c r="J12" s="184"/>
      <c r="K12" s="179"/>
      <c r="L12" s="180"/>
      <c r="M12" s="180"/>
      <c r="N12" s="180"/>
      <c r="O12" s="180"/>
      <c r="P12" s="180"/>
      <c r="Q12" s="180"/>
      <c r="R12" s="179"/>
      <c r="S12" s="181"/>
      <c r="T12" s="182"/>
      <c r="U12" s="185"/>
      <c r="V12" s="185"/>
      <c r="W12" s="185"/>
      <c r="X12" s="185"/>
      <c r="Y12" s="185"/>
      <c r="Z12" s="185"/>
      <c r="AA12" s="179"/>
      <c r="AB12" s="186"/>
      <c r="AC12" s="185"/>
      <c r="AD12" s="186"/>
      <c r="AE12" s="185"/>
      <c r="AG12" s="68"/>
      <c r="AH12" s="56"/>
      <c r="AI12" s="56"/>
      <c r="AJ12" s="56"/>
      <c r="AK12" s="56"/>
      <c r="AL12" s="56"/>
      <c r="AM12" s="56"/>
    </row>
    <row r="13" spans="1:39" ht="14.25" hidden="1">
      <c r="A13" s="5" t="s">
        <v>3</v>
      </c>
      <c r="B13" s="5" t="s">
        <v>4</v>
      </c>
      <c r="C13" s="4" t="s">
        <v>4</v>
      </c>
      <c r="D13" s="4" t="s">
        <v>5</v>
      </c>
      <c r="E13" s="116">
        <f>SUMIFS(ADEME!$F:$F,ADEME!$A:$A,$A13,ADEME!$B:$B,$B13,ADEME!$C:$C,$C13,ADEME!$D:$D,$D13,ADEME!$E:$E,F$9)</f>
        <v>65123</v>
      </c>
      <c r="F13" s="116">
        <f>SUMIFS(ADEME!$L:$L,ADEME!$A:$A,$A13,ADEME!$B:$B,$B13,ADEME!$C:$C,$C13,ADEME!$D:$D,$D13,ADEME!$E:$E,F$9)</f>
        <v>66733</v>
      </c>
      <c r="G13" s="117">
        <f>SUMIFS(ADEME!$L:$L,ADEME!$A:$A,$A13,ADEME!$B:$B,$B13,ADEME!$C:$C,$C13,ADEME!$D:$D,$D13,ADEME!$E:$E,G$9)</f>
        <v>66733</v>
      </c>
      <c r="H13" s="117">
        <f>SUMIFS(ADEME!$L:$L,ADEME!$A:$A,$A13,ADEME!$B:$B,$B13,ADEME!$C:$C,$C13,ADEME!$D:$D,$D13,ADEME!$E:$E,H$9)</f>
        <v>66733</v>
      </c>
      <c r="I13" s="117">
        <f>SUMIFS(ADEME!$L:$L,ADEME!$A:$A,$A13,ADEME!$B:$B,$B13,ADEME!$C:$C,$C13,ADEME!$D:$D,$D13,ADEME!$E:$E,I$9)</f>
        <v>66733</v>
      </c>
      <c r="J13" s="117">
        <f>SUMIFS(ADEME!$L:$L,ADEME!$A:$A,$A13,ADEME!$B:$B,$B13,ADEME!$C:$C,$C13,ADEME!$D:$D,$D13,ADEME!$E:$E,J$9)</f>
        <v>66733</v>
      </c>
      <c r="K13" s="68" t="s">
        <v>581</v>
      </c>
      <c r="L13" s="54" t="str">
        <f t="shared" ref="L13:L76" si="5">A13&amp;"-"&amp;B13&amp;"-"&amp;C13</f>
        <v>Alimentation Humaine-Population-Population</v>
      </c>
      <c r="M13" s="54">
        <f>MATCH(L13,[6]RESULTATS_4!$W:$W,FALSE)</f>
        <v>50</v>
      </c>
      <c r="N13" s="54" t="str" cm="1">
        <f t="array" ref="N13">IFERROR(INDEX([6]RESULTATS_4!G:G,$M13),"-")</f>
        <v>Alimentation Humaine</v>
      </c>
      <c r="O13" s="54" t="str" cm="1">
        <f t="array" ref="O13">IFERROR(INDEX([6]RESULTATS_4!H:H,$M13),"-")</f>
        <v>Population</v>
      </c>
      <c r="P13" s="54" t="str" cm="1">
        <f t="array" ref="P13">IFERROR(INDEX([6]RESULTATS_4!I:I,$M13),"-")</f>
        <v>Population</v>
      </c>
      <c r="Q13" s="54" t="str" cm="1">
        <f t="array" ref="Q13">IFERROR(INDEX([6]RESULTATS_4!J:J,$M13),"-")</f>
        <v>Milliers de personnes</v>
      </c>
      <c r="R13" s="68"/>
      <c r="S13" s="96" t="str">
        <f t="shared" ref="S13:S75" si="6">C13&amp;"-"&amp;D13</f>
        <v>Population-Milliers de personnes</v>
      </c>
      <c r="T13" s="97">
        <f>MATCH(S13,[2]S0!$R:$R,FALSE)</f>
        <v>11</v>
      </c>
      <c r="U13" s="8">
        <v>65577</v>
      </c>
      <c r="V13" s="8">
        <v>69683</v>
      </c>
      <c r="W13" s="8">
        <v>69683</v>
      </c>
      <c r="X13" s="8">
        <v>69683</v>
      </c>
      <c r="Y13" s="8">
        <v>69683</v>
      </c>
      <c r="Z13" s="8">
        <v>69683</v>
      </c>
      <c r="AA13" s="68"/>
      <c r="AB13" s="52">
        <v>11</v>
      </c>
      <c r="AC13" s="8">
        <v>66999.161000000007</v>
      </c>
      <c r="AD13" s="52">
        <v>11</v>
      </c>
      <c r="AE13" s="8">
        <v>66452.452949999992</v>
      </c>
      <c r="AG13" s="68"/>
      <c r="AH13" s="52">
        <f t="shared" ref="AH13:AM13" si="7">IF(AND(E13=0,U13=0),"ok 0",(E13/U13-1)*100)</f>
        <v>-0.69231590344175364</v>
      </c>
      <c r="AI13" s="52">
        <f t="shared" si="7"/>
        <v>-4.2334572277312965</v>
      </c>
      <c r="AJ13" s="52">
        <f t="shared" si="7"/>
        <v>-4.2334572277312965</v>
      </c>
      <c r="AK13" s="52">
        <f t="shared" si="7"/>
        <v>-4.2334572277312965</v>
      </c>
      <c r="AL13" s="52">
        <f t="shared" si="7"/>
        <v>-4.2334572277312965</v>
      </c>
      <c r="AM13" s="52">
        <f t="shared" si="7"/>
        <v>-4.2334572277312965</v>
      </c>
    </row>
    <row r="14" spans="1:39" ht="14.25" hidden="1">
      <c r="A14" s="5" t="s">
        <v>3</v>
      </c>
      <c r="B14" s="5" t="s">
        <v>4</v>
      </c>
      <c r="C14" s="4" t="s">
        <v>6</v>
      </c>
      <c r="D14" s="4" t="s">
        <v>608</v>
      </c>
      <c r="E14" s="116">
        <f>SUMIFS(ADEME!$F:$F,ADEME!$A:$A,$A14,ADEME!$B:$B,$B14,ADEME!$C:$C,$C14,ADEME!$D:$D,$D14,ADEME!$E:$E,F$9)</f>
        <v>171.40969255340684</v>
      </c>
      <c r="F14" s="116">
        <f>SUMIFS(ADEME!$L:$L,ADEME!$A:$A,$A14,ADEME!$B:$B,$B14,ADEME!$C:$C,$C14,ADEME!$D:$D,$D14,ADEME!$E:$E,F$9)</f>
        <v>175.34856441191312</v>
      </c>
      <c r="G14" s="117">
        <f>SUMIFS(ADEME!$L:$L,ADEME!$A:$A,$A14,ADEME!$B:$B,$B14,ADEME!$C:$C,$C14,ADEME!$D:$D,$D14,ADEME!$E:$E,G$9)</f>
        <v>175.34856441191312</v>
      </c>
      <c r="H14" s="117">
        <f>SUMIFS(ADEME!$L:$L,ADEME!$A:$A,$A14,ADEME!$B:$B,$B14,ADEME!$C:$C,$C14,ADEME!$D:$D,$D14,ADEME!$E:$E,H$9)</f>
        <v>175.34856441191312</v>
      </c>
      <c r="I14" s="117">
        <f>SUMIFS(ADEME!$L:$L,ADEME!$A:$A,$A14,ADEME!$B:$B,$B14,ADEME!$C:$C,$C14,ADEME!$D:$D,$D14,ADEME!$E:$E,I$9)</f>
        <v>175.34856441191312</v>
      </c>
      <c r="J14" s="117">
        <f>SUMIFS(ADEME!$L:$L,ADEME!$A:$A,$A14,ADEME!$B:$B,$B14,ADEME!$C:$C,$C14,ADEME!$D:$D,$D14,ADEME!$E:$E,J$9)</f>
        <v>175.34856441191312</v>
      </c>
      <c r="K14" s="68" t="s">
        <v>581</v>
      </c>
      <c r="L14" s="54" t="str">
        <f t="shared" si="5"/>
        <v>Alimentation Humaine-Population-Taille moyenne 20-59 ans, cm</v>
      </c>
      <c r="M14" s="54">
        <f>MATCH(L14,[6]RESULTATS_4!$W:$W,FALSE)</f>
        <v>51</v>
      </c>
      <c r="N14" s="54" t="str" cm="1">
        <f t="array" ref="N14">IFERROR(INDEX([6]RESULTATS_4!G:G,$M14),"-")</f>
        <v>Alimentation Humaine</v>
      </c>
      <c r="O14" s="54" t="str" cm="1">
        <f t="array" ref="O14">IFERROR(INDEX([6]RESULTATS_4!H:H,$M14),"-")</f>
        <v>Population</v>
      </c>
      <c r="P14" s="54" t="str" cm="1">
        <f t="array" ref="P14">IFERROR(INDEX([6]RESULTATS_4!I:I,$M14),"-")</f>
        <v>Taille moyenne 20-59 ans, cm</v>
      </c>
      <c r="Q14" s="54" t="str" cm="1">
        <f t="array" ref="Q14">IFERROR(INDEX([6]RESULTATS_4!$J:$J,M14),"-")</f>
        <v>cm</v>
      </c>
      <c r="R14" s="68"/>
      <c r="S14" s="156" t="str">
        <f t="shared" si="6"/>
        <v>Taille moyenne 20-59 ans, cm-cm</v>
      </c>
      <c r="T14" s="157"/>
      <c r="U14" s="8" t="s">
        <v>0</v>
      </c>
      <c r="V14" s="8" t="s">
        <v>0</v>
      </c>
      <c r="W14" s="8" t="s">
        <v>0</v>
      </c>
      <c r="X14" s="8" t="s">
        <v>0</v>
      </c>
      <c r="Y14" s="8" t="s">
        <v>0</v>
      </c>
      <c r="Z14" s="8" t="s">
        <v>0</v>
      </c>
      <c r="AA14" s="68"/>
      <c r="AB14" s="52" t="s">
        <v>556</v>
      </c>
      <c r="AC14" s="8" t="s">
        <v>556</v>
      </c>
      <c r="AD14" s="52" t="s">
        <v>556</v>
      </c>
      <c r="AE14" s="8" t="s">
        <v>556</v>
      </c>
      <c r="AG14" s="68"/>
      <c r="AH14" s="56"/>
      <c r="AI14" s="56"/>
      <c r="AJ14" s="56"/>
      <c r="AK14" s="56"/>
      <c r="AL14" s="56"/>
      <c r="AM14" s="56"/>
    </row>
    <row r="15" spans="1:39" ht="14.25" hidden="1">
      <c r="A15" s="5" t="s">
        <v>3</v>
      </c>
      <c r="B15" s="110" t="s">
        <v>11</v>
      </c>
      <c r="C15" s="4" t="s">
        <v>7</v>
      </c>
      <c r="D15" s="148" t="s">
        <v>619</v>
      </c>
      <c r="E15" s="118">
        <f>SUMIFS(ADEME!$F:$F,ADEME!$A:$A,$A15,ADEME!$B:$B,$B15,ADEME!$C:$C,$C15,ADEME!$D:$D,$D15,ADEME!$E:$E,F$9)</f>
        <v>25.287686263366869</v>
      </c>
      <c r="F15" s="118">
        <f>SUMIFS(ADEME!$L:$L,ADEME!$A:$A,$A15,ADEME!$B:$B,$B15,ADEME!$C:$C,$C15,ADEME!$D:$D,$D15,ADEME!$E:$E,F$9)</f>
        <v>26.858630081112185</v>
      </c>
      <c r="G15" s="119">
        <f>SUMIFS(ADEME!$L:$L,ADEME!$A:$A,$A15,ADEME!$B:$B,$B15,ADEME!$C:$C,$C15,ADEME!$D:$D,$D15,ADEME!$E:$E,G$9)</f>
        <v>24.421923902609105</v>
      </c>
      <c r="H15" s="119">
        <f>SUMIFS(ADEME!$L:$L,ADEME!$A:$A,$A15,ADEME!$B:$B,$B15,ADEME!$C:$C,$C15,ADEME!$D:$D,$D15,ADEME!$E:$E,H$9)</f>
        <v>24.421923902609105</v>
      </c>
      <c r="I15" s="119">
        <f>SUMIFS(ADEME!$L:$L,ADEME!$A:$A,$A15,ADEME!$B:$B,$B15,ADEME!$C:$C,$C15,ADEME!$D:$D,$D15,ADEME!$E:$E,I$9)</f>
        <v>24.421923902609105</v>
      </c>
      <c r="J15" s="119">
        <f>SUMIFS(ADEME!$L:$L,ADEME!$A:$A,$A15,ADEME!$B:$B,$B15,ADEME!$C:$C,$C15,ADEME!$D:$D,$D15,ADEME!$E:$E,J$9)</f>
        <v>26.858630081112185</v>
      </c>
      <c r="K15" s="68" t="s">
        <v>581</v>
      </c>
      <c r="L15" s="54" t="str">
        <f t="shared" si="5"/>
        <v>Alimentation Humaine-Nutrition-Indice de Masse Corporelle 20-59 ans</v>
      </c>
      <c r="M15" s="54">
        <f>MATCH(L15,[6]RESULTATS_4!$W:$W,FALSE)</f>
        <v>44</v>
      </c>
      <c r="N15" s="54" t="str" cm="1">
        <f t="array" ref="N15">IFERROR(INDEX([6]RESULTATS_4!G:G,$M15),"-")</f>
        <v>Alimentation Humaine</v>
      </c>
      <c r="O15" s="54" t="str" cm="1">
        <f t="array" ref="O15">IFERROR(INDEX([6]RESULTATS_4!H:H,$M15),"-")</f>
        <v>Nutrition</v>
      </c>
      <c r="P15" s="54" t="str" cm="1">
        <f t="array" ref="P15">IFERROR(INDEX([6]RESULTATS_4!I:I,$M15),"-")</f>
        <v>Indice de Masse Corporelle 20-59 ans</v>
      </c>
      <c r="Q15" s="54" t="str" cm="1">
        <f t="array" ref="Q15">IFERROR(INDEX([6]RESULTATS_4!$J:$J,M15),"-")</f>
        <v>sans unité</v>
      </c>
      <c r="R15" s="68"/>
      <c r="S15" s="96" t="str">
        <f t="shared" si="6"/>
        <v>Indice de Masse Corporelle 20-59 ans-sans unité</v>
      </c>
      <c r="T15" s="97" t="e">
        <f>MATCH(S15,[2]S0!$R:$R,FALSE)</f>
        <v>#N/A</v>
      </c>
      <c r="U15" s="9">
        <v>25.517745659044127</v>
      </c>
      <c r="V15" s="9">
        <v>26.858630081112185</v>
      </c>
      <c r="W15" s="9">
        <v>24.421923902609105</v>
      </c>
      <c r="X15" s="9">
        <v>24.421923902609105</v>
      </c>
      <c r="Y15" s="9">
        <v>24.421923902609105</v>
      </c>
      <c r="Z15" s="9">
        <v>26.858630081112185</v>
      </c>
      <c r="AA15" s="68"/>
      <c r="AB15" s="52">
        <v>15</v>
      </c>
      <c r="AC15" s="9">
        <v>24.421923902609105</v>
      </c>
      <c r="AD15" s="52">
        <v>15</v>
      </c>
      <c r="AE15" s="9">
        <v>24.421923902609105</v>
      </c>
      <c r="AG15" s="68"/>
      <c r="AH15" s="52">
        <f t="shared" ref="AH15:AM15" si="8">IF(AND(E15=0,U15=0),"ok 0",(E15/U15-1)*100)</f>
        <v>-0.90156630115842962</v>
      </c>
      <c r="AI15" s="52">
        <f t="shared" si="8"/>
        <v>0</v>
      </c>
      <c r="AJ15" s="52">
        <f t="shared" si="8"/>
        <v>0</v>
      </c>
      <c r="AK15" s="52">
        <f t="shared" si="8"/>
        <v>0</v>
      </c>
      <c r="AL15" s="52">
        <f t="shared" si="8"/>
        <v>0</v>
      </c>
      <c r="AM15" s="52">
        <f t="shared" si="8"/>
        <v>0</v>
      </c>
    </row>
    <row r="16" spans="1:39" ht="14.25" hidden="1">
      <c r="A16" s="5" t="s">
        <v>3</v>
      </c>
      <c r="B16" s="5" t="s">
        <v>4</v>
      </c>
      <c r="C16" s="4" t="s">
        <v>8</v>
      </c>
      <c r="D16" s="4" t="s">
        <v>9</v>
      </c>
      <c r="E16" s="118">
        <f>SUMIFS(ADEME!$F:$F,ADEME!$A:$A,$A16,ADEME!$B:$B,$B16,ADEME!$C:$C,$C16,ADEME!$D:$D,$D16,ADEME!$E:$E,F$9)</f>
        <v>74.298465896458566</v>
      </c>
      <c r="F16" s="118">
        <f>SUMIFS(ADEME!$L:$L,ADEME!$A:$A,$A16,ADEME!$B:$B,$B16,ADEME!$C:$C,$C16,ADEME!$D:$D,$D16,ADEME!$E:$E,F$9)</f>
        <v>82.582549639070351</v>
      </c>
      <c r="G16" s="119">
        <f>SUMIFS(ADEME!$L:$L,ADEME!$A:$A,$A16,ADEME!$B:$B,$B16,ADEME!$C:$C,$C16,ADEME!$D:$D,$D16,ADEME!$E:$E,G$9)</f>
        <v>75.090380145155223</v>
      </c>
      <c r="H16" s="119">
        <f>SUMIFS(ADEME!$L:$L,ADEME!$A:$A,$A16,ADEME!$B:$B,$B16,ADEME!$C:$C,$C16,ADEME!$D:$D,$D16,ADEME!$E:$E,H$9)</f>
        <v>75.090380145155223</v>
      </c>
      <c r="I16" s="119">
        <f>SUMIFS(ADEME!$L:$L,ADEME!$A:$A,$A16,ADEME!$B:$B,$B16,ADEME!$C:$C,$C16,ADEME!$D:$D,$D16,ADEME!$E:$E,I$9)</f>
        <v>75.090380145155223</v>
      </c>
      <c r="J16" s="119">
        <f>SUMIFS(ADEME!$L:$L,ADEME!$A:$A,$A16,ADEME!$B:$B,$B16,ADEME!$C:$C,$C16,ADEME!$D:$D,$D16,ADEME!$E:$E,J$9)</f>
        <v>82.582549639070351</v>
      </c>
      <c r="K16" s="68" t="s">
        <v>581</v>
      </c>
      <c r="L16" s="54" t="str">
        <f t="shared" si="5"/>
        <v>Alimentation Humaine-Population-Masse moyenne 20-59 ans</v>
      </c>
      <c r="M16" s="54">
        <f>MATCH(L16,[6]RESULTATS_4!$W:$W,FALSE)</f>
        <v>49</v>
      </c>
      <c r="N16" s="54" t="str" cm="1">
        <f t="array" ref="N16">IFERROR(INDEX([6]RESULTATS_4!G:G,$M16),"-")</f>
        <v>Alimentation Humaine</v>
      </c>
      <c r="O16" s="54" t="str" cm="1">
        <f t="array" ref="O16">IFERROR(INDEX([6]RESULTATS_4!H:H,$M16),"-")</f>
        <v>Population</v>
      </c>
      <c r="P16" s="54" t="str" cm="1">
        <f t="array" ref="P16">IFERROR(INDEX([6]RESULTATS_4!I:I,$M16),"-")</f>
        <v>Masse moyenne 20-59 ans</v>
      </c>
      <c r="Q16" s="54" t="str" cm="1">
        <f t="array" ref="Q16">IFERROR(INDEX([6]RESULTATS_4!$J:$J,M16),"-")</f>
        <v>kg</v>
      </c>
      <c r="R16" s="68"/>
      <c r="S16" s="156" t="str">
        <f t="shared" si="6"/>
        <v>Masse moyenne 20-59 ans-kg</v>
      </c>
      <c r="T16" s="157"/>
      <c r="U16" s="9" t="s">
        <v>0</v>
      </c>
      <c r="V16" s="9" t="s">
        <v>0</v>
      </c>
      <c r="W16" s="9" t="s">
        <v>0</v>
      </c>
      <c r="X16" s="9" t="s">
        <v>0</v>
      </c>
      <c r="Y16" s="9" t="s">
        <v>0</v>
      </c>
      <c r="Z16" s="9" t="s">
        <v>0</v>
      </c>
      <c r="AA16" s="68"/>
      <c r="AB16" s="52" t="s">
        <v>556</v>
      </c>
      <c r="AC16" s="9" t="s">
        <v>556</v>
      </c>
      <c r="AD16" s="52" t="s">
        <v>556</v>
      </c>
      <c r="AE16" s="9" t="s">
        <v>556</v>
      </c>
      <c r="AG16" s="68"/>
      <c r="AH16" s="56"/>
      <c r="AI16" s="56"/>
      <c r="AJ16" s="56"/>
      <c r="AK16" s="56"/>
      <c r="AL16" s="56"/>
      <c r="AM16" s="56"/>
    </row>
    <row r="17" spans="1:40" ht="14.25" hidden="1">
      <c r="A17" s="5" t="s">
        <v>3</v>
      </c>
      <c r="B17" s="5" t="s">
        <v>11</v>
      </c>
      <c r="C17" s="4" t="s">
        <v>10</v>
      </c>
      <c r="D17" s="4" t="s">
        <v>12</v>
      </c>
      <c r="E17" s="118">
        <f>SUMIFS(ADEME!$F:$F,ADEME!$A:$A,$A17,ADEME!$B:$B,$B17,ADEME!$C:$C,$C17,ADEME!$D:$D,$D17,ADEME!$E:$E,F$9)</f>
        <v>58.756503107826852</v>
      </c>
      <c r="F17" s="118">
        <f>SUMIFS(ADEME!$L:$L,ADEME!$A:$A,$A17,ADEME!$B:$B,$B17,ADEME!$C:$C,$C17,ADEME!$D:$D,$D17,ADEME!$E:$E,F$9)</f>
        <v>64.888122989084138</v>
      </c>
      <c r="G17" s="119">
        <f>SUMIFS(ADEME!$L:$L,ADEME!$A:$A,$A17,ADEME!$B:$B,$B17,ADEME!$C:$C,$C17,ADEME!$D:$D,$D17,ADEME!$E:$E,G$9)</f>
        <v>58.9844420639661</v>
      </c>
      <c r="H17" s="119">
        <f>SUMIFS(ADEME!$L:$L,ADEME!$A:$A,$A17,ADEME!$B:$B,$B17,ADEME!$C:$C,$C17,ADEME!$D:$D,$D17,ADEME!$E:$E,H$9)</f>
        <v>58.9844420639661</v>
      </c>
      <c r="I17" s="119">
        <f>SUMIFS(ADEME!$L:$L,ADEME!$A:$A,$A17,ADEME!$B:$B,$B17,ADEME!$C:$C,$C17,ADEME!$D:$D,$D17,ADEME!$E:$E,I$9)</f>
        <v>58.9844420639661</v>
      </c>
      <c r="J17" s="119">
        <f>SUMIFS(ADEME!$L:$L,ADEME!$A:$A,$A17,ADEME!$B:$B,$B17,ADEME!$C:$C,$C17,ADEME!$D:$D,$D17,ADEME!$E:$E,J$9)</f>
        <v>64.888122989084138</v>
      </c>
      <c r="K17" s="68" t="s">
        <v>581</v>
      </c>
      <c r="L17" s="54" t="str">
        <f t="shared" si="5"/>
        <v>Alimentation Humaine-Nutrition-Besoins en protéines (ANC)</v>
      </c>
      <c r="M17" s="54">
        <f>MATCH(L17,[6]RESULTATS_4!$W:$W,FALSE)</f>
        <v>40</v>
      </c>
      <c r="N17" s="54" t="str" cm="1">
        <f t="array" ref="N17">IFERROR(INDEX([6]RESULTATS_4!G:G,$M17),"-")</f>
        <v>Alimentation Humaine</v>
      </c>
      <c r="O17" s="54" t="str" cm="1">
        <f t="array" ref="O17">IFERROR(INDEX([6]RESULTATS_4!H:H,$M17),"-")</f>
        <v>Nutrition</v>
      </c>
      <c r="P17" s="54" t="str" cm="1">
        <f t="array" ref="P17">IFERROR(INDEX([6]RESULTATS_4!I:I,$M17),"-")</f>
        <v>Besoins en protéines (ANC)</v>
      </c>
      <c r="Q17" s="54" t="str" cm="1">
        <f t="array" ref="Q17">IFERROR(INDEX([6]RESULTATS_4!$J:$J,M17),"-")</f>
        <v>g/personne.jour</v>
      </c>
      <c r="R17" s="68"/>
      <c r="S17" s="96" t="str">
        <f t="shared" si="6"/>
        <v>Besoins en protéines (ANC)-g/personne.jour</v>
      </c>
      <c r="T17" s="97">
        <f>MATCH(S17,[2]S0!$R:$R,FALSE)</f>
        <v>16</v>
      </c>
      <c r="U17" s="9">
        <v>59.251802003277135</v>
      </c>
      <c r="V17" s="9">
        <v>65.108126443723336</v>
      </c>
      <c r="W17" s="9">
        <v>59.186543727252356</v>
      </c>
      <c r="X17" s="9">
        <v>59.186543727252356</v>
      </c>
      <c r="Y17" s="9">
        <v>59.186543727252356</v>
      </c>
      <c r="Z17" s="9">
        <v>65.108126443723336</v>
      </c>
      <c r="AA17" s="68"/>
      <c r="AB17" s="52">
        <v>16</v>
      </c>
      <c r="AC17" s="9">
        <v>59.186543727252371</v>
      </c>
      <c r="AD17" s="52">
        <v>16</v>
      </c>
      <c r="AE17" s="9">
        <v>59.186543727252371</v>
      </c>
      <c r="AG17" s="68"/>
      <c r="AH17" s="52">
        <f t="shared" ref="AH17:AM23" si="9">IF(AND(E17=0,U17=0),"ok 0",(E17/U17-1)*100)</f>
        <v>-0.83592207950551334</v>
      </c>
      <c r="AI17" s="52">
        <f t="shared" si="9"/>
        <v>-0.33790475422351696</v>
      </c>
      <c r="AJ17" s="52">
        <f t="shared" si="9"/>
        <v>-0.34146556051253274</v>
      </c>
      <c r="AK17" s="52">
        <f t="shared" si="9"/>
        <v>-0.34146556051253274</v>
      </c>
      <c r="AL17" s="52">
        <f t="shared" si="9"/>
        <v>-0.34146556051253274</v>
      </c>
      <c r="AM17" s="52">
        <f t="shared" si="9"/>
        <v>-0.33790475422351696</v>
      </c>
    </row>
    <row r="18" spans="1:40" ht="14.25" hidden="1">
      <c r="A18" s="5" t="s">
        <v>3</v>
      </c>
      <c r="B18" s="5" t="s">
        <v>11</v>
      </c>
      <c r="C18" s="4" t="s">
        <v>13</v>
      </c>
      <c r="D18" s="4" t="s">
        <v>14</v>
      </c>
      <c r="E18" s="120">
        <f>SUMIFS(ADEME!$F:$F,ADEME!$A:$A,$A18,ADEME!$B:$B,$B18,ADEME!$C:$C,$C18,ADEME!$D:$D,$D18,ADEME!$E:$E,F$9)</f>
        <v>0.25512211086650116</v>
      </c>
      <c r="F18" s="120">
        <f>SUMIFS(ADEME!$L:$L,ADEME!$A:$A,$A18,ADEME!$B:$B,$B18,ADEME!$C:$C,$C18,ADEME!$D:$D,$D18,ADEME!$E:$E,F$9)</f>
        <v>0.22127856864739215</v>
      </c>
      <c r="G18" s="121">
        <f>SUMIFS(ADEME!$L:$L,ADEME!$A:$A,$A18,ADEME!$B:$B,$B18,ADEME!$C:$C,$C18,ADEME!$D:$D,$D18,ADEME!$E:$E,G$9)</f>
        <v>9.2941978975648931E-2</v>
      </c>
      <c r="H18" s="121">
        <f>SUMIFS(ADEME!$L:$L,ADEME!$A:$A,$A18,ADEME!$B:$B,$B18,ADEME!$C:$C,$C18,ADEME!$D:$D,$D18,ADEME!$E:$E,H$9)</f>
        <v>7.6074654878827364E-2</v>
      </c>
      <c r="I18" s="121">
        <f>SUMIFS(ADEME!$L:$L,ADEME!$A:$A,$A18,ADEME!$B:$B,$B18,ADEME!$C:$C,$C18,ADEME!$D:$D,$D18,ADEME!$E:$E,I$9)</f>
        <v>5.6170411065182169E-2</v>
      </c>
      <c r="J18" s="121">
        <f>SUMIFS(ADEME!$L:$L,ADEME!$A:$A,$A18,ADEME!$B:$B,$B18,ADEME!$C:$C,$C18,ADEME!$D:$D,$D18,ADEME!$E:$E,J$9)</f>
        <v>0.12561455348198147</v>
      </c>
      <c r="K18" s="68" t="s">
        <v>581</v>
      </c>
      <c r="L18" s="54" t="str">
        <f t="shared" si="5"/>
        <v>Alimentation Humaine-Nutrition-Surconsommation d'énergie</v>
      </c>
      <c r="M18" s="54">
        <f>MATCH(L18,[6]RESULTATS_4!$W:$W,FALSE)</f>
        <v>47</v>
      </c>
      <c r="N18" s="54" t="str" cm="1">
        <f t="array" ref="N18">IFERROR(INDEX([6]RESULTATS_4!G:G,$M18),"-")</f>
        <v>Alimentation Humaine</v>
      </c>
      <c r="O18" s="54" t="str" cm="1">
        <f t="array" ref="O18">IFERROR(INDEX([6]RESULTATS_4!H:H,$M18),"-")</f>
        <v>Nutrition</v>
      </c>
      <c r="P18" s="54" t="str" cm="1">
        <f t="array" ref="P18">IFERROR(INDEX([6]RESULTATS_4!I:I,$M18),"-")</f>
        <v>Surconsommation d'énergie</v>
      </c>
      <c r="Q18" s="54" t="str" cm="1">
        <f t="array" ref="Q18">IFERROR(INDEX([6]RESULTATS_4!$J:$J,M18),"-")</f>
        <v>%</v>
      </c>
      <c r="R18" s="68"/>
      <c r="S18" s="96" t="str">
        <f t="shared" si="6"/>
        <v>Surconsommation d'énergie-%</v>
      </c>
      <c r="T18" s="97">
        <f>MATCH(S18,[2]S0!$R:$R,FALSE)</f>
        <v>20</v>
      </c>
      <c r="U18" s="10">
        <v>0.28451582552195687</v>
      </c>
      <c r="V18" s="10">
        <v>0.24681405966464198</v>
      </c>
      <c r="W18" s="10">
        <v>0.11466876721348096</v>
      </c>
      <c r="X18" s="10">
        <v>0.11268749765718034</v>
      </c>
      <c r="Y18" s="10">
        <v>0.10847080824303323</v>
      </c>
      <c r="Z18" s="10">
        <v>0.16473669736018359</v>
      </c>
      <c r="AA18" s="68"/>
      <c r="AB18" s="52">
        <v>20</v>
      </c>
      <c r="AC18" s="10">
        <v>0.45335322255584698</v>
      </c>
      <c r="AD18" s="52">
        <v>20</v>
      </c>
      <c r="AE18" s="10">
        <v>0.4331962729594554</v>
      </c>
      <c r="AG18" s="68"/>
      <c r="AH18" s="52">
        <f t="shared" si="9"/>
        <v>-10.331135219466836</v>
      </c>
      <c r="AI18" s="52">
        <f t="shared" si="9"/>
        <v>-10.346043921463032</v>
      </c>
      <c r="AJ18" s="52">
        <f t="shared" si="9"/>
        <v>-18.947433347201571</v>
      </c>
      <c r="AK18" s="52">
        <f t="shared" si="9"/>
        <v>-32.490598814907699</v>
      </c>
      <c r="AL18" s="52">
        <f t="shared" si="9"/>
        <v>-48.216103507470798</v>
      </c>
      <c r="AM18" s="52">
        <f t="shared" si="9"/>
        <v>-23.748287118239773</v>
      </c>
      <c r="AN18" t="s">
        <v>528</v>
      </c>
    </row>
    <row r="19" spans="1:40" ht="14.25" hidden="1">
      <c r="A19" s="5" t="s">
        <v>3</v>
      </c>
      <c r="B19" s="5" t="s">
        <v>11</v>
      </c>
      <c r="C19" s="4" t="s">
        <v>15</v>
      </c>
      <c r="D19" s="4" t="s">
        <v>14</v>
      </c>
      <c r="E19" s="120">
        <f>SUMIFS(ADEME!$F:$F,ADEME!$A:$A,$A19,ADEME!$B:$B,$B19,ADEME!$C:$C,$C19,ADEME!$D:$D,$D19,ADEME!$E:$E,F$9)</f>
        <v>1.0240318525788035</v>
      </c>
      <c r="F19" s="120">
        <f>SUMIFS(ADEME!$L:$L,ADEME!$A:$A,$A19,ADEME!$B:$B,$B19,ADEME!$C:$C,$C19,ADEME!$D:$D,$D19,ADEME!$E:$E,F$9)</f>
        <v>0.88798941746963611</v>
      </c>
      <c r="G19" s="121">
        <f>SUMIFS(ADEME!$L:$L,ADEME!$A:$A,$A19,ADEME!$B:$B,$B19,ADEME!$C:$C,$C19,ADEME!$D:$D,$D19,ADEME!$E:$E,G$9)</f>
        <v>0.38801624222423925</v>
      </c>
      <c r="H19" s="121">
        <f>SUMIFS(ADEME!$L:$L,ADEME!$A:$A,$A19,ADEME!$B:$B,$B19,ADEME!$C:$C,$C19,ADEME!$D:$D,$D19,ADEME!$E:$E,H$9)</f>
        <v>0.51265724581843597</v>
      </c>
      <c r="I19" s="121">
        <f>SUMIFS(ADEME!$L:$L,ADEME!$A:$A,$A19,ADEME!$B:$B,$B19,ADEME!$C:$C,$C19,ADEME!$D:$D,$D19,ADEME!$E:$E,I$9)</f>
        <v>0.5948116611591403</v>
      </c>
      <c r="J19" s="121">
        <f>SUMIFS(ADEME!$L:$L,ADEME!$A:$A,$A19,ADEME!$B:$B,$B19,ADEME!$C:$C,$C19,ADEME!$D:$D,$D19,ADEME!$E:$E,J$9)</f>
        <v>0.86604118962336307</v>
      </c>
      <c r="K19" s="68" t="s">
        <v>581</v>
      </c>
      <c r="L19" s="54" t="str">
        <f t="shared" si="5"/>
        <v>Alimentation Humaine-Nutrition-Surconsommation de protéines</v>
      </c>
      <c r="M19" s="54">
        <f>MATCH(L19,[6]RESULTATS_4!$W:$W,FALSE)</f>
        <v>48</v>
      </c>
      <c r="N19" s="54" t="str" cm="1">
        <f t="array" ref="N19">IFERROR(INDEX([6]RESULTATS_4!G:G,$M19),"-")</f>
        <v>Alimentation Humaine</v>
      </c>
      <c r="O19" s="54" t="str" cm="1">
        <f t="array" ref="O19">IFERROR(INDEX([6]RESULTATS_4!H:H,$M19),"-")</f>
        <v>Nutrition</v>
      </c>
      <c r="P19" s="54" t="str" cm="1">
        <f t="array" ref="P19">IFERROR(INDEX([6]RESULTATS_4!I:I,$M19),"-")</f>
        <v>Surconsommation de protéines</v>
      </c>
      <c r="Q19" s="54" t="str" cm="1">
        <f t="array" ref="Q19">IFERROR(INDEX([6]RESULTATS_4!$J:$J,M19),"-")</f>
        <v>%</v>
      </c>
      <c r="R19" s="68"/>
      <c r="S19" s="96" t="str">
        <f t="shared" si="6"/>
        <v>Surconsommation de protéines-%</v>
      </c>
      <c r="T19" s="97">
        <f>MATCH(S19,[2]S0!$R:$R,FALSE)</f>
        <v>18</v>
      </c>
      <c r="U19" s="10">
        <v>1.0576373227411549</v>
      </c>
      <c r="V19" s="10">
        <v>0.88266326487196856</v>
      </c>
      <c r="W19" s="10">
        <v>0.41853636935158733</v>
      </c>
      <c r="X19" s="10">
        <v>0.55055346873926125</v>
      </c>
      <c r="Y19" s="10">
        <v>0.6390353055668565</v>
      </c>
      <c r="Z19" s="10">
        <v>0.90647447010252979</v>
      </c>
      <c r="AA19" s="68"/>
      <c r="AB19" s="52">
        <v>18</v>
      </c>
      <c r="AC19" s="10">
        <v>1.2974271102454669</v>
      </c>
      <c r="AD19" s="52">
        <v>18</v>
      </c>
      <c r="AE19" s="10">
        <v>1.2631966217281367</v>
      </c>
      <c r="AG19" s="68"/>
      <c r="AH19" s="52">
        <f t="shared" si="9"/>
        <v>-3.1774096318058831</v>
      </c>
      <c r="AI19" s="52">
        <f t="shared" si="9"/>
        <v>0.60341840536890512</v>
      </c>
      <c r="AJ19" s="52">
        <f t="shared" si="9"/>
        <v>-7.2921087299130161</v>
      </c>
      <c r="AK19" s="52">
        <f t="shared" si="9"/>
        <v>-6.8832956420392115</v>
      </c>
      <c r="AL19" s="52">
        <f t="shared" si="9"/>
        <v>-6.9203757636657652</v>
      </c>
      <c r="AM19" s="52">
        <f t="shared" si="9"/>
        <v>-4.4604985372167612</v>
      </c>
    </row>
    <row r="20" spans="1:40" ht="14.25" hidden="1">
      <c r="A20" s="5" t="s">
        <v>3</v>
      </c>
      <c r="B20" s="5" t="s">
        <v>17</v>
      </c>
      <c r="C20" s="4" t="s">
        <v>16</v>
      </c>
      <c r="D20" s="4" t="s">
        <v>14</v>
      </c>
      <c r="E20" s="120">
        <f>SUMIFS(ADEME!$F:$F,ADEME!$A:$A,$A20,ADEME!$B:$B,$B20,ADEME!$C:$C,$C20,ADEME!$D:$D,$D20,ADEME!$E:$E,F$9)</f>
        <v>0.10803947580514872</v>
      </c>
      <c r="F20" s="120">
        <f>SUMIFS(ADEME!$L:$L,ADEME!$A:$A,$A20,ADEME!$B:$B,$B20,ADEME!$C:$C,$C20,ADEME!$D:$D,$D20,ADEME!$E:$E,F$9)</f>
        <v>9.1889482783312992E-2</v>
      </c>
      <c r="G20" s="121">
        <f>SUMIFS(ADEME!$L:$L,ADEME!$A:$A,$A20,ADEME!$B:$B,$B20,ADEME!$C:$C,$C20,ADEME!$D:$D,$D20,ADEME!$E:$E,G$9)</f>
        <v>5.7980282866450204E-2</v>
      </c>
      <c r="H20" s="121">
        <f>SUMIFS(ADEME!$L:$L,ADEME!$A:$A,$A20,ADEME!$B:$B,$B20,ADEME!$C:$C,$C20,ADEME!$D:$D,$D20,ADEME!$E:$E,H$9)</f>
        <v>5.7551361207953192E-2</v>
      </c>
      <c r="I20" s="121">
        <f>SUMIFS(ADEME!$L:$L,ADEME!$A:$A,$A20,ADEME!$B:$B,$B20,ADEME!$C:$C,$C20,ADEME!$D:$D,$D20,ADEME!$E:$E,I$9)</f>
        <v>5.6321130040558567E-2</v>
      </c>
      <c r="J20" s="121">
        <f>SUMIFS(ADEME!$L:$L,ADEME!$A:$A,$A20,ADEME!$B:$B,$B20,ADEME!$C:$C,$C20,ADEME!$D:$D,$D20,ADEME!$E:$E,J$9)</f>
        <v>5.695708819902421E-2</v>
      </c>
      <c r="K20" s="68" t="s">
        <v>581</v>
      </c>
      <c r="L20" s="54" t="str">
        <f t="shared" si="5"/>
        <v>Alimentation Humaine-Gaspillage-Pertes et gaspillages</v>
      </c>
      <c r="M20" s="54">
        <f>MATCH(L20,[6]RESULTATS_4!$W:$W,FALSE)</f>
        <v>38</v>
      </c>
      <c r="N20" s="54" t="str" cm="1">
        <f t="array" ref="N20">IFERROR(INDEX([6]RESULTATS_4!G:G,$M20),"-")</f>
        <v>Alimentation Humaine</v>
      </c>
      <c r="O20" s="54" t="str" cm="1">
        <f t="array" ref="O20">IFERROR(INDEX([6]RESULTATS_4!H:H,$M20),"-")</f>
        <v>Gaspillage</v>
      </c>
      <c r="P20" s="54" t="str" cm="1">
        <f t="array" ref="P20">IFERROR(INDEX([6]RESULTATS_4!I:I,$M20),"-")</f>
        <v>Pertes et gaspillages</v>
      </c>
      <c r="Q20" s="54" t="str" cm="1">
        <f t="array" ref="Q20">IFERROR(INDEX([6]RESULTATS_4!$J:$J,M20),"-")</f>
        <v>%</v>
      </c>
      <c r="R20" s="68"/>
      <c r="S20" s="96" t="str">
        <f t="shared" si="6"/>
        <v>Pertes et gaspillages-%</v>
      </c>
      <c r="T20" s="97">
        <f>MATCH(S20,[2]S0!$R:$R,FALSE)</f>
        <v>22</v>
      </c>
      <c r="U20" s="10">
        <v>0.11053087123560938</v>
      </c>
      <c r="V20" s="10">
        <v>9.2194431249055478E-2</v>
      </c>
      <c r="W20" s="10">
        <v>5.8416752778392284E-2</v>
      </c>
      <c r="X20" s="10">
        <v>5.7695742822705724E-2</v>
      </c>
      <c r="Y20" s="10">
        <v>5.663512054702572E-2</v>
      </c>
      <c r="Z20" s="10">
        <v>5.7561516194839388E-2</v>
      </c>
      <c r="AA20" s="68"/>
      <c r="AB20" s="52">
        <v>22</v>
      </c>
      <c r="AC20" s="10">
        <v>4.8224566193324159E-2</v>
      </c>
      <c r="AD20" s="52">
        <v>22</v>
      </c>
      <c r="AE20" s="10">
        <v>9.1390387951149066E-2</v>
      </c>
      <c r="AG20" s="68"/>
      <c r="AH20" s="52">
        <f t="shared" si="9"/>
        <v>-2.2540267733436758</v>
      </c>
      <c r="AI20" s="52">
        <f t="shared" si="9"/>
        <v>-0.33076668689314692</v>
      </c>
      <c r="AJ20" s="52">
        <f t="shared" si="9"/>
        <v>-0.74716565228789555</v>
      </c>
      <c r="AK20" s="52">
        <f t="shared" si="9"/>
        <v>-0.25024656532494083</v>
      </c>
      <c r="AL20" s="52">
        <f t="shared" si="9"/>
        <v>-0.55440953146103089</v>
      </c>
      <c r="AM20" s="52">
        <f t="shared" si="9"/>
        <v>-1.0500557243302233</v>
      </c>
    </row>
    <row r="21" spans="1:40" ht="14.25" hidden="1">
      <c r="A21" s="5" t="s">
        <v>3</v>
      </c>
      <c r="B21" s="5" t="s">
        <v>11</v>
      </c>
      <c r="C21" s="4" t="s">
        <v>18</v>
      </c>
      <c r="D21" s="4" t="s">
        <v>14</v>
      </c>
      <c r="E21" s="120">
        <f>SUMIFS(ADEME!$F:$F,ADEME!$A:$A,$A21,ADEME!$B:$B,$B21,ADEME!$C:$C,$C21,ADEME!$D:$D,$D21,ADEME!$E:$E,F$9)</f>
        <v>0.37340483019517162</v>
      </c>
      <c r="F21" s="120">
        <f>SUMIFS(ADEME!$L:$L,ADEME!$A:$A,$A21,ADEME!$B:$B,$B21,ADEME!$C:$C,$C21,ADEME!$D:$D,$D21,ADEME!$E:$E,F$9)</f>
        <v>0.37902802518349793</v>
      </c>
      <c r="G21" s="121">
        <f>SUMIFS(ADEME!$L:$L,ADEME!$A:$A,$A21,ADEME!$B:$B,$B21,ADEME!$C:$C,$C21,ADEME!$D:$D,$D21,ADEME!$E:$E,G$9)</f>
        <v>0.5133564148992783</v>
      </c>
      <c r="H21" s="121">
        <f>SUMIFS(ADEME!$L:$L,ADEME!$A:$A,$A21,ADEME!$B:$B,$B21,ADEME!$C:$C,$C21,ADEME!$D:$D,$D21,ADEME!$E:$E,H$9)</f>
        <v>0.43839687770579971</v>
      </c>
      <c r="I21" s="121">
        <f>SUMIFS(ADEME!$L:$L,ADEME!$A:$A,$A21,ADEME!$B:$B,$B21,ADEME!$C:$C,$C21,ADEME!$D:$D,$D21,ADEME!$E:$E,I$9)</f>
        <v>0.38780418203129619</v>
      </c>
      <c r="J21" s="121">
        <f>SUMIFS(ADEME!$L:$L,ADEME!$A:$A,$A21,ADEME!$B:$B,$B21,ADEME!$C:$C,$C21,ADEME!$D:$D,$D21,ADEME!$E:$E,J$9)</f>
        <v>0.33197593979800455</v>
      </c>
      <c r="K21" s="68" t="s">
        <v>581</v>
      </c>
      <c r="L21" s="54" t="str">
        <f t="shared" si="5"/>
        <v>Alimentation Humaine-Nutrition-Proportion de protéines végétales</v>
      </c>
      <c r="M21" s="54">
        <f>MATCH(L21,[6]RESULTATS_4!$W:$W,FALSE)</f>
        <v>45</v>
      </c>
      <c r="N21" s="54" t="str" cm="1">
        <f t="array" ref="N21">IFERROR(INDEX([6]RESULTATS_4!G:G,$M21),"-")</f>
        <v>Alimentation Humaine</v>
      </c>
      <c r="O21" s="54" t="str" cm="1">
        <f t="array" ref="O21">IFERROR(INDEX([6]RESULTATS_4!H:H,$M21),"-")</f>
        <v>Nutrition</v>
      </c>
      <c r="P21" s="54" t="str" cm="1">
        <f t="array" ref="P21">IFERROR(INDEX([6]RESULTATS_4!I:I,$M21),"-")</f>
        <v>Proportion de protéines végétales</v>
      </c>
      <c r="Q21" s="54" t="str" cm="1">
        <f t="array" ref="Q21">IFERROR(INDEX([6]RESULTATS_4!$J:$J,M21),"-")</f>
        <v>%</v>
      </c>
      <c r="R21" s="68"/>
      <c r="S21" s="96" t="str">
        <f t="shared" si="6"/>
        <v>Proportion de protéines végétales-%</v>
      </c>
      <c r="T21" s="97">
        <f>MATCH(S21,[2]S0!$R:$R,FALSE)</f>
        <v>19</v>
      </c>
      <c r="U21" s="10">
        <v>0.35746421368245196</v>
      </c>
      <c r="V21" s="10">
        <v>0.3678675592088782</v>
      </c>
      <c r="W21" s="10">
        <v>0.50640986692843148</v>
      </c>
      <c r="X21" s="10">
        <v>0.43298238225009117</v>
      </c>
      <c r="Y21" s="10">
        <v>0.38332519767625639</v>
      </c>
      <c r="Z21" s="10">
        <v>0.33642691872477642</v>
      </c>
      <c r="AA21" s="68"/>
      <c r="AB21" s="52">
        <v>19</v>
      </c>
      <c r="AC21" s="10">
        <v>0.40197771160366313</v>
      </c>
      <c r="AD21" s="52">
        <v>19</v>
      </c>
      <c r="AE21" s="10">
        <v>0.37493321755433151</v>
      </c>
      <c r="AG21" s="68"/>
      <c r="AH21" s="52">
        <f t="shared" si="9"/>
        <v>4.4593600988769966</v>
      </c>
      <c r="AI21" s="52">
        <f t="shared" si="9"/>
        <v>3.0338271737309519</v>
      </c>
      <c r="AJ21" s="52">
        <f t="shared" si="9"/>
        <v>1.3717244517726934</v>
      </c>
      <c r="AK21" s="52">
        <f t="shared" si="9"/>
        <v>1.250511724650516</v>
      </c>
      <c r="AL21" s="52">
        <f t="shared" si="9"/>
        <v>1.168455499975396</v>
      </c>
      <c r="AM21" s="52">
        <f t="shared" si="9"/>
        <v>-1.3230150974967381</v>
      </c>
    </row>
    <row r="22" spans="1:40" ht="14.25" hidden="1">
      <c r="A22" s="5" t="s">
        <v>3</v>
      </c>
      <c r="B22" s="5" t="s">
        <v>11</v>
      </c>
      <c r="C22" s="4" t="s">
        <v>19</v>
      </c>
      <c r="D22" s="4" t="s">
        <v>20</v>
      </c>
      <c r="E22" s="116">
        <f>SUMIFS(ADEME!$F:$F,ADEME!$A:$A,$A22,ADEME!$B:$B,$B22,ADEME!$C:$C,$C22,ADEME!$D:$D,$D22,ADEME!$E:$E,F$9)</f>
        <v>899.14385752248279</v>
      </c>
      <c r="F22" s="116">
        <f>SUMIFS(ADEME!$L:$L,ADEME!$A:$A,$A22,ADEME!$B:$B,$B22,ADEME!$C:$C,$C22,ADEME!$D:$D,$D22,ADEME!$E:$E,F$9)</f>
        <v>856.25572476766467</v>
      </c>
      <c r="G22" s="117">
        <f>SUMIFS(ADEME!$L:$L,ADEME!$A:$A,$A22,ADEME!$B:$B,$B22,ADEME!$C:$C,$C22,ADEME!$D:$D,$D22,ADEME!$E:$E,G$9)</f>
        <v>635.15602442368504</v>
      </c>
      <c r="H22" s="117">
        <f>SUMIFS(ADEME!$L:$L,ADEME!$A:$A,$A22,ADEME!$B:$B,$B22,ADEME!$C:$C,$C22,ADEME!$D:$D,$D22,ADEME!$E:$E,H$9)</f>
        <v>685.67183397578606</v>
      </c>
      <c r="I22" s="117">
        <f>SUMIFS(ADEME!$L:$L,ADEME!$A:$A,$A22,ADEME!$B:$B,$B22,ADEME!$C:$C,$C22,ADEME!$D:$D,$D22,ADEME!$E:$E,I$9)</f>
        <v>692.89194851349043</v>
      </c>
      <c r="J22" s="117">
        <f>SUMIFS(ADEME!$L:$L,ADEME!$A:$A,$A22,ADEME!$B:$B,$B22,ADEME!$C:$C,$C22,ADEME!$D:$D,$D22,ADEME!$E:$E,J$9)</f>
        <v>811.6351564459402</v>
      </c>
      <c r="K22" s="68" t="s">
        <v>581</v>
      </c>
      <c r="L22" s="54" t="str">
        <f t="shared" si="5"/>
        <v>Alimentation Humaine-Nutrition-Apports en calcium du lait</v>
      </c>
      <c r="M22" s="54">
        <f>MATCH(L22,[6]RESULTATS_4!$W:$W,FALSE)</f>
        <v>39</v>
      </c>
      <c r="N22" s="54" t="str" cm="1">
        <f t="array" ref="N22">IFERROR(INDEX([6]RESULTATS_4!G:G,$M22),"-")</f>
        <v>Alimentation Humaine</v>
      </c>
      <c r="O22" s="54" t="str" cm="1">
        <f t="array" ref="O22">IFERROR(INDEX([6]RESULTATS_4!H:H,$M22),"-")</f>
        <v>Nutrition</v>
      </c>
      <c r="P22" s="54" t="str" cm="1">
        <f t="array" ref="P22">IFERROR(INDEX([6]RESULTATS_4!I:I,$M22),"-")</f>
        <v>Apports en calcium du lait</v>
      </c>
      <c r="Q22" s="54" t="str" cm="1">
        <f t="array" ref="Q22">IFERROR(INDEX([6]RESULTATS_4!$J:$J,M22),"-")</f>
        <v>mg/jour</v>
      </c>
      <c r="R22" s="68"/>
      <c r="S22" s="96" t="str">
        <f t="shared" si="6"/>
        <v>Apports en calcium du lait-mg/jour</v>
      </c>
      <c r="T22" s="97">
        <f>MATCH(S22,[2]S0!$R:$R,FALSE)</f>
        <v>21</v>
      </c>
      <c r="U22" s="8">
        <v>990.10613610746168</v>
      </c>
      <c r="V22" s="8">
        <v>990.47912781593459</v>
      </c>
      <c r="W22" s="8">
        <v>723.83819803606104</v>
      </c>
      <c r="X22" s="8">
        <v>786.52783205149808</v>
      </c>
      <c r="Y22" s="8">
        <v>797.5208010494656</v>
      </c>
      <c r="Z22" s="8">
        <v>930.23111767136868</v>
      </c>
      <c r="AA22" s="68"/>
      <c r="AB22" s="52">
        <v>21</v>
      </c>
      <c r="AC22" s="8">
        <v>1064.7866382824748</v>
      </c>
      <c r="AD22" s="52">
        <v>21</v>
      </c>
      <c r="AE22" s="8">
        <v>1027.9790075314031</v>
      </c>
      <c r="AG22" s="68"/>
      <c r="AH22" s="52">
        <f t="shared" si="9"/>
        <v>-9.1871240130468443</v>
      </c>
      <c r="AI22" s="52">
        <f t="shared" si="9"/>
        <v>-13.551361081605073</v>
      </c>
      <c r="AJ22" s="52">
        <f t="shared" si="9"/>
        <v>-12.251657048908315</v>
      </c>
      <c r="AK22" s="52">
        <f t="shared" si="9"/>
        <v>-12.82294077409183</v>
      </c>
      <c r="AL22" s="52">
        <f t="shared" si="9"/>
        <v>-13.119263146276939</v>
      </c>
      <c r="AM22" s="52">
        <f t="shared" si="9"/>
        <v>-12.749085573734376</v>
      </c>
      <c r="AN22" t="s">
        <v>528</v>
      </c>
    </row>
    <row r="23" spans="1:40" ht="14.25" hidden="1">
      <c r="A23" s="5" t="s">
        <v>3</v>
      </c>
      <c r="B23" s="5" t="s">
        <v>11</v>
      </c>
      <c r="C23" s="4" t="s">
        <v>21</v>
      </c>
      <c r="D23" s="4" t="s">
        <v>12</v>
      </c>
      <c r="E23" s="116">
        <f>SUMIFS(ADEME!$F:$F,ADEME!$A:$A,$A23,ADEME!$B:$B,$B23,ADEME!$C:$C,$C23,ADEME!$D:$D,$D23,ADEME!$E:$E,F$9)</f>
        <v>118.92503383638702</v>
      </c>
      <c r="F23" s="116">
        <f>SUMIFS(ADEME!$L:$L,ADEME!$A:$A,$A23,ADEME!$B:$B,$B23,ADEME!$C:$C,$C23,ADEME!$D:$D,$D23,ADEME!$E:$E,F$9)</f>
        <v>122.50808952285907</v>
      </c>
      <c r="G23" s="117">
        <f>SUMIFS(ADEME!$L:$L,ADEME!$A:$A,$A23,ADEME!$B:$B,$B23,ADEME!$C:$C,$C23,ADEME!$D:$D,$D23,ADEME!$E:$E,G$9)</f>
        <v>81.871363623319581</v>
      </c>
      <c r="H23" s="117">
        <f>SUMIFS(ADEME!$L:$L,ADEME!$A:$A,$A23,ADEME!$B:$B,$B23,ADEME!$C:$C,$C23,ADEME!$D:$D,$D23,ADEME!$E:$E,H$9)</f>
        <v>89.223243678616058</v>
      </c>
      <c r="I23" s="117">
        <f>SUMIFS(ADEME!$L:$L,ADEME!$A:$A,$A23,ADEME!$B:$B,$B23,ADEME!$C:$C,$C23,ADEME!$D:$D,$D23,ADEME!$E:$E,I$9)</f>
        <v>94.069076030578842</v>
      </c>
      <c r="J23" s="117">
        <f>SUMIFS(ADEME!$L:$L,ADEME!$A:$A,$A23,ADEME!$B:$B,$B23,ADEME!$C:$C,$C23,ADEME!$D:$D,$D23,ADEME!$E:$E,J$9)</f>
        <v>121.08391021497766</v>
      </c>
      <c r="K23" s="68" t="s">
        <v>581</v>
      </c>
      <c r="L23" s="54" t="str">
        <f t="shared" si="5"/>
        <v>Alimentation Humaine-Nutrition-Disponibilité en protéines</v>
      </c>
      <c r="M23" s="54">
        <f>MATCH(L23,[6]RESULTATS_4!$W:$W,FALSE)</f>
        <v>43</v>
      </c>
      <c r="N23" s="54" t="str" cm="1">
        <f t="array" ref="N23">IFERROR(INDEX([6]RESULTATS_4!G:G,$M23),"-")</f>
        <v>Alimentation Humaine</v>
      </c>
      <c r="O23" s="54" t="str" cm="1">
        <f t="array" ref="O23">IFERROR(INDEX([6]RESULTATS_4!H:H,$M23),"-")</f>
        <v>Nutrition</v>
      </c>
      <c r="P23" s="54" t="str" cm="1">
        <f t="array" ref="P23">IFERROR(INDEX([6]RESULTATS_4!I:I,$M23),"-")</f>
        <v>Disponibilité en protéines</v>
      </c>
      <c r="Q23" s="54" t="str" cm="1">
        <f t="array" ref="Q23">IFERROR(INDEX([6]RESULTATS_4!$J:$J,M23),"-")</f>
        <v>g/personne.jour</v>
      </c>
      <c r="R23" s="68"/>
      <c r="S23" s="96" t="str">
        <f t="shared" si="6"/>
        <v>Disponibilité en protéines-g/personne.jour</v>
      </c>
      <c r="T23" s="97">
        <f>MATCH(S23,[2]S0!$R:$R,FALSE)</f>
        <v>17</v>
      </c>
      <c r="U23" s="8">
        <v>121.91871924161215</v>
      </c>
      <c r="V23" s="8">
        <v>122.57667790023713</v>
      </c>
      <c r="W23" s="8">
        <v>83.958264853325517</v>
      </c>
      <c r="X23" s="8">
        <v>91.771900678979108</v>
      </c>
      <c r="Y23" s="8">
        <v>97.008834783443177</v>
      </c>
      <c r="Z23" s="8">
        <v>124.12698086116595</v>
      </c>
      <c r="AA23" s="68"/>
      <c r="AB23" s="52" t="s">
        <v>556</v>
      </c>
      <c r="AC23" s="8" t="s">
        <v>556</v>
      </c>
      <c r="AD23" s="52" t="s">
        <v>556</v>
      </c>
      <c r="AE23" s="8" t="s">
        <v>556</v>
      </c>
      <c r="AG23" s="68"/>
      <c r="AH23" s="52">
        <f t="shared" si="9"/>
        <v>-2.4554764221992875</v>
      </c>
      <c r="AI23" s="52">
        <f t="shared" si="9"/>
        <v>-5.5955487253367409E-2</v>
      </c>
      <c r="AJ23" s="52">
        <f t="shared" si="9"/>
        <v>-2.4856412095363489</v>
      </c>
      <c r="AK23" s="52">
        <f t="shared" si="9"/>
        <v>-2.7771648854460707</v>
      </c>
      <c r="AL23" s="52">
        <f t="shared" si="9"/>
        <v>-3.0304031168159939</v>
      </c>
      <c r="AM23" s="52">
        <f t="shared" si="9"/>
        <v>-2.4515787180805715</v>
      </c>
    </row>
    <row r="24" spans="1:40" ht="14.25" hidden="1">
      <c r="A24" s="5" t="s">
        <v>3</v>
      </c>
      <c r="B24" s="5" t="s">
        <v>11</v>
      </c>
      <c r="C24" s="4" t="s">
        <v>22</v>
      </c>
      <c r="D24" s="4" t="s">
        <v>12</v>
      </c>
      <c r="E24" s="116">
        <f>SUMIFS(ADEME!$F:$F,ADEME!$A:$A,$A24,ADEME!$B:$B,$B24,ADEME!$C:$C,$C24,ADEME!$D:$D,$D24,ADEME!$E:$E,F$9)</f>
        <v>74.517851770755883</v>
      </c>
      <c r="F24" s="116">
        <f>SUMIFS(ADEME!$L:$L,ADEME!$A:$A,$A24,ADEME!$B:$B,$B24,ADEME!$C:$C,$C24,ADEME!$D:$D,$D24,ADEME!$E:$E,F$9)</f>
        <v>76.074090282006622</v>
      </c>
      <c r="G24" s="117">
        <f>SUMIFS(ADEME!$L:$L,ADEME!$A:$A,$A24,ADEME!$B:$B,$B24,ADEME!$C:$C,$C24,ADEME!$D:$D,$D24,ADEME!$E:$E,G$9)</f>
        <v>39.842173910737046</v>
      </c>
      <c r="H24" s="117">
        <f>SUMIFS(ADEME!$L:$L,ADEME!$A:$A,$A24,ADEME!$B:$B,$B24,ADEME!$C:$C,$C24,ADEME!$D:$D,$D24,ADEME!$E:$E,H$9)</f>
        <v>50.108052231127054</v>
      </c>
      <c r="I24" s="117">
        <f>SUMIFS(ADEME!$L:$L,ADEME!$A:$A,$A24,ADEME!$B:$B,$B24,ADEME!$C:$C,$C24,ADEME!$D:$D,$D24,ADEME!$E:$E,I$9)</f>
        <v>57.588694946100404</v>
      </c>
      <c r="J24" s="117">
        <f>SUMIFS(ADEME!$L:$L,ADEME!$A:$A,$A24,ADEME!$B:$B,$B24,ADEME!$C:$C,$C24,ADEME!$D:$D,$D24,ADEME!$E:$E,J$9)</f>
        <v>80.88696532694324</v>
      </c>
      <c r="K24" s="68" t="s">
        <v>581</v>
      </c>
      <c r="L24" s="54" t="str">
        <f t="shared" si="5"/>
        <v>Alimentation Humaine-Nutrition-Protéines animales, g/jour</v>
      </c>
      <c r="M24" s="54">
        <f>MATCH(L24,[6]RESULTATS_4!$W:$W,FALSE)</f>
        <v>46</v>
      </c>
      <c r="N24" s="54" t="str" cm="1">
        <f t="array" ref="N24">IFERROR(INDEX([6]RESULTATS_4!G:G,$M24),"-")</f>
        <v>Alimentation Humaine</v>
      </c>
      <c r="O24" s="54" t="str" cm="1">
        <f t="array" ref="O24">IFERROR(INDEX([6]RESULTATS_4!H:H,$M24),"-")</f>
        <v>Nutrition</v>
      </c>
      <c r="P24" s="54" t="str" cm="1">
        <f t="array" ref="P24">IFERROR(INDEX([6]RESULTATS_4!I:I,$M24),"-")</f>
        <v>Protéines animales, g/jour</v>
      </c>
      <c r="Q24" s="54" t="str" cm="1">
        <f t="array" ref="Q24">IFERROR(INDEX([6]RESULTATS_4!$J:$J,M24),"-")</f>
        <v>g/personne.jour</v>
      </c>
      <c r="R24" s="68"/>
      <c r="S24" s="156" t="str">
        <f t="shared" si="6"/>
        <v>Protéines animales, g/jour-g/personne.jour</v>
      </c>
      <c r="T24" s="157"/>
      <c r="U24" s="8" t="s">
        <v>0</v>
      </c>
      <c r="V24" s="8" t="s">
        <v>0</v>
      </c>
      <c r="W24" s="8" t="s">
        <v>0</v>
      </c>
      <c r="X24" s="8" t="s">
        <v>0</v>
      </c>
      <c r="Y24" s="8" t="s">
        <v>0</v>
      </c>
      <c r="Z24" s="8" t="s">
        <v>0</v>
      </c>
      <c r="AA24" s="68"/>
      <c r="AB24" s="52" t="s">
        <v>556</v>
      </c>
      <c r="AC24" s="8" t="s">
        <v>556</v>
      </c>
      <c r="AD24" s="52" t="s">
        <v>556</v>
      </c>
      <c r="AE24" s="8" t="s">
        <v>556</v>
      </c>
      <c r="AG24" s="68"/>
      <c r="AH24" s="56"/>
      <c r="AI24" s="56"/>
      <c r="AJ24" s="56"/>
      <c r="AK24" s="56"/>
      <c r="AL24" s="56"/>
      <c r="AM24" s="56"/>
    </row>
    <row r="25" spans="1:40" ht="14.25" hidden="1">
      <c r="A25" s="5" t="s">
        <v>3</v>
      </c>
      <c r="B25" s="5" t="s">
        <v>11</v>
      </c>
      <c r="C25" s="4" t="s">
        <v>23</v>
      </c>
      <c r="D25" s="4" t="s">
        <v>180</v>
      </c>
      <c r="E25" s="116">
        <f>SUMIFS(ADEME!$F:$F,ADEME!$A:$A,$A25,ADEME!$B:$B,$B25,ADEME!$C:$C,$C25,ADEME!$D:$D,$D25,ADEME!$E:$E,F$9)</f>
        <v>1168.8273124590951</v>
      </c>
      <c r="F25" s="116">
        <f>SUMIFS(ADEME!$L:$L,ADEME!$A:$A,$A25,ADEME!$B:$B,$B25,ADEME!$C:$C,$C25,ADEME!$D:$D,$D25,ADEME!$E:$E,F$9)</f>
        <v>1335.4633280638661</v>
      </c>
      <c r="G25" s="117">
        <f>SUMIFS(ADEME!$L:$L,ADEME!$A:$A,$A25,ADEME!$B:$B,$B25,ADEME!$C:$C,$C25,ADEME!$D:$D,$D25,ADEME!$E:$E,G$9)</f>
        <v>1221.6120889667138</v>
      </c>
      <c r="H25" s="117">
        <f>SUMIFS(ADEME!$L:$L,ADEME!$A:$A,$A25,ADEME!$B:$B,$B25,ADEME!$C:$C,$C25,ADEME!$D:$D,$D25,ADEME!$E:$E,H$9)</f>
        <v>1221.6120889667138</v>
      </c>
      <c r="I25" s="117">
        <f>SUMIFS(ADEME!$L:$L,ADEME!$A:$A,$A25,ADEME!$B:$B,$B25,ADEME!$C:$C,$C25,ADEME!$D:$D,$D25,ADEME!$E:$E,I$9)</f>
        <v>1221.6120889667138</v>
      </c>
      <c r="J25" s="117">
        <f>SUMIFS(ADEME!$L:$L,ADEME!$A:$A,$A25,ADEME!$B:$B,$B25,ADEME!$C:$C,$C25,ADEME!$D:$D,$D25,ADEME!$E:$E,J$9)</f>
        <v>1335.4633280638661</v>
      </c>
      <c r="K25" s="68" t="s">
        <v>581</v>
      </c>
      <c r="L25" s="54" t="str">
        <f t="shared" si="5"/>
        <v>Alimentation Humaine-Nutrition-Besoins en protéines (kt)</v>
      </c>
      <c r="M25" s="54">
        <f>MATCH(L25,[6]RESULTATS_4!$W:$W,FALSE)</f>
        <v>41</v>
      </c>
      <c r="N25" s="54" t="str" cm="1">
        <f t="array" ref="N25">IFERROR(INDEX([6]RESULTATS_4!G:G,$M25),"-")</f>
        <v>Alimentation Humaine</v>
      </c>
      <c r="O25" s="54" t="str" cm="1">
        <f t="array" ref="O25">IFERROR(INDEX([6]RESULTATS_4!H:H,$M25),"-")</f>
        <v>Nutrition</v>
      </c>
      <c r="P25" s="54" t="str" cm="1">
        <f t="array" ref="P25">IFERROR(INDEX([6]RESULTATS_4!I:I,$M25),"-")</f>
        <v>Besoins en protéines (kt)</v>
      </c>
      <c r="Q25" s="54" t="str" cm="1">
        <f t="array" ref="Q25">IFERROR(INDEX([6]RESULTATS_4!$J:$J,M25),"-")</f>
        <v>kt</v>
      </c>
      <c r="R25" s="68"/>
      <c r="S25" s="96" t="str">
        <f t="shared" si="6"/>
        <v>Besoins en protéines (kt)-kt</v>
      </c>
      <c r="T25" s="97" t="e">
        <f>MATCH(S25,[2]S0!$R:$R,FALSE)</f>
        <v>#N/A</v>
      </c>
      <c r="U25" s="8">
        <v>1189.1485864855877</v>
      </c>
      <c r="V25" s="8">
        <v>1392.2299520357187</v>
      </c>
      <c r="W25" s="8">
        <v>1272.1149070424053</v>
      </c>
      <c r="X25" s="8">
        <v>1272.1149070424053</v>
      </c>
      <c r="Y25" s="8">
        <v>1272.1149070424053</v>
      </c>
      <c r="Z25" s="8">
        <v>1392.2299520357187</v>
      </c>
      <c r="AA25" s="68"/>
      <c r="AB25" s="52" t="s">
        <v>556</v>
      </c>
      <c r="AC25" s="8" t="s">
        <v>556</v>
      </c>
      <c r="AD25" s="52" t="s">
        <v>556</v>
      </c>
      <c r="AE25" s="8" t="s">
        <v>556</v>
      </c>
      <c r="AG25" s="68"/>
      <c r="AH25" s="52">
        <f t="shared" ref="AH25:AH60" si="10">IF(AND(E25=0,U25=0),"ok 0",(E25/U25-1)*100)</f>
        <v>-1.7088927538105314</v>
      </c>
      <c r="AI25" s="52">
        <f t="shared" ref="AI25:AI60" si="11">IF(AND(F25=0,V25=0),"ok 0",(F25/V25-1)*100)</f>
        <v>-4.0773885010050526</v>
      </c>
      <c r="AJ25" s="52">
        <f t="shared" ref="AJ25:AJ60" si="12">IF(AND(G25=0,W25=0),"ok 0",(G25/W25-1)*100)</f>
        <v>-3.969988701186411</v>
      </c>
      <c r="AK25" s="52">
        <f t="shared" ref="AK25:AK60" si="13">IF(AND(H25=0,X25=0),"ok 0",(H25/X25-1)*100)</f>
        <v>-3.969988701186411</v>
      </c>
      <c r="AL25" s="52">
        <f t="shared" ref="AL25:AL60" si="14">IF(AND(I25=0,Y25=0),"ok 0",(I25/Y25-1)*100)</f>
        <v>-3.969988701186411</v>
      </c>
      <c r="AM25" s="52">
        <f t="shared" ref="AM25:AM60" si="15">IF(AND(J25=0,Z25=0),"ok 0",(J25/Z25-1)*100)</f>
        <v>-4.0773885010050526</v>
      </c>
      <c r="AN25" t="s">
        <v>525</v>
      </c>
    </row>
    <row r="26" spans="1:40" ht="14.25" hidden="1">
      <c r="A26" s="5" t="s">
        <v>3</v>
      </c>
      <c r="B26" s="5" t="s">
        <v>11</v>
      </c>
      <c r="C26" s="4" t="s">
        <v>24</v>
      </c>
      <c r="D26" s="4" t="s">
        <v>180</v>
      </c>
      <c r="E26" s="116">
        <f>SUMIFS(ADEME!$F:$F,ADEME!$A:$A,$A26,ADEME!$B:$B,$B26,ADEME!$C:$C,$C26,ADEME!$D:$D,$D26,ADEME!$E:$E,F$9)</f>
        <v>2365.7437105812865</v>
      </c>
      <c r="F26" s="116">
        <f>SUMIFS(ADEME!$L:$L,ADEME!$A:$A,$A26,ADEME!$B:$B,$B26,ADEME!$C:$C,$C26,ADEME!$D:$D,$D26,ADEME!$E:$E,F$9)</f>
        <v>2521.34063080336</v>
      </c>
      <c r="G26" s="117">
        <f>SUMIFS(ADEME!$L:$L,ADEME!$A:$A,$A26,ADEME!$B:$B,$B26,ADEME!$C:$C,$C26,ADEME!$D:$D,$D26,ADEME!$E:$E,G$9)</f>
        <v>1695.6174211832813</v>
      </c>
      <c r="H26" s="117">
        <f>SUMIFS(ADEME!$L:$L,ADEME!$A:$A,$A26,ADEME!$B:$B,$B26,ADEME!$C:$C,$C26,ADEME!$D:$D,$D26,ADEME!$E:$E,H$9)</f>
        <v>1847.8803779548959</v>
      </c>
      <c r="I26" s="117">
        <f>SUMIFS(ADEME!$L:$L,ADEME!$A:$A,$A26,ADEME!$B:$B,$B26,ADEME!$C:$C,$C26,ADEME!$D:$D,$D26,ADEME!$E:$E,I$9)</f>
        <v>1948.2412048970925</v>
      </c>
      <c r="J26" s="117">
        <f>SUMIFS(ADEME!$L:$L,ADEME!$A:$A,$A26,ADEME!$B:$B,$B26,ADEME!$C:$C,$C26,ADEME!$D:$D,$D26,ADEME!$E:$E,J$9)</f>
        <v>2492.0295773986722</v>
      </c>
      <c r="K26" s="68" t="s">
        <v>581</v>
      </c>
      <c r="L26" s="54" t="str">
        <f t="shared" si="5"/>
        <v>Alimentation Humaine-Nutrition-Disponibilité alimentaire en protéines (kt)</v>
      </c>
      <c r="M26" s="54">
        <f>MATCH(L26,[6]RESULTATS_4!$W:$W,FALSE)</f>
        <v>42</v>
      </c>
      <c r="N26" s="54" t="str" cm="1">
        <f t="array" ref="N26">IFERROR(INDEX([6]RESULTATS_4!G:G,$M26),"-")</f>
        <v>Alimentation Humaine</v>
      </c>
      <c r="O26" s="54" t="str" cm="1">
        <f t="array" ref="O26">IFERROR(INDEX([6]RESULTATS_4!H:H,$M26),"-")</f>
        <v>Nutrition</v>
      </c>
      <c r="P26" s="54" t="str" cm="1">
        <f t="array" ref="P26">IFERROR(INDEX([6]RESULTATS_4!I:I,$M26),"-")</f>
        <v>Disponibilité alimentaire en protéines (kt)</v>
      </c>
      <c r="Q26" s="54" t="str" cm="1">
        <f t="array" ref="Q26">IFERROR(INDEX([6]RESULTATS_4!$J:$J,M26),"-")</f>
        <v>kt</v>
      </c>
      <c r="R26" s="68"/>
      <c r="S26" s="96" t="str">
        <f t="shared" si="6"/>
        <v>Disponibilité alimentaire en protéines (kt)-kt</v>
      </c>
      <c r="T26" s="97" t="e">
        <f>MATCH(S26,[2]S0!$R:$R,FALSE)</f>
        <v>#N/A</v>
      </c>
      <c r="U26" s="8">
        <v>1849.8124436199359</v>
      </c>
      <c r="V26" s="8">
        <v>1984.749333957654</v>
      </c>
      <c r="W26" s="8">
        <v>1337.1071656280499</v>
      </c>
      <c r="X26" s="8">
        <v>1464.5649052697772</v>
      </c>
      <c r="Y26" s="8">
        <v>1570.025022561641</v>
      </c>
      <c r="Z26" s="8">
        <v>2056.6074079366172</v>
      </c>
      <c r="AA26" s="68"/>
      <c r="AB26" s="52" t="s">
        <v>556</v>
      </c>
      <c r="AC26" s="8" t="s">
        <v>556</v>
      </c>
      <c r="AD26" s="52" t="s">
        <v>556</v>
      </c>
      <c r="AE26" s="8" t="s">
        <v>556</v>
      </c>
      <c r="AG26" s="68"/>
      <c r="AH26" s="52">
        <f t="shared" si="10"/>
        <v>27.891004233473215</v>
      </c>
      <c r="AI26" s="52">
        <f t="shared" si="11"/>
        <v>27.035721220055819</v>
      </c>
      <c r="AJ26" s="52">
        <f t="shared" si="12"/>
        <v>26.812380097210564</v>
      </c>
      <c r="AK26" s="52">
        <f t="shared" si="13"/>
        <v>26.172651775682887</v>
      </c>
      <c r="AL26" s="52">
        <f t="shared" si="14"/>
        <v>24.089818754503469</v>
      </c>
      <c r="AM26" s="52">
        <f t="shared" si="15"/>
        <v>21.171866238627992</v>
      </c>
      <c r="AN26" s="91" t="s">
        <v>545</v>
      </c>
    </row>
    <row r="27" spans="1:40" ht="14.25" hidden="1">
      <c r="A27" s="5" t="s">
        <v>3</v>
      </c>
      <c r="B27" s="5" t="s">
        <v>26</v>
      </c>
      <c r="C27" s="4" t="s">
        <v>25</v>
      </c>
      <c r="D27" s="4" t="s">
        <v>27</v>
      </c>
      <c r="E27" s="116">
        <f>SUMIFS(ADEME!$F:$F,ADEME!$A:$A,$A27,ADEME!$B:$B,$B27,ADEME!$C:$C,$C27,ADEME!$D:$D,$D27,ADEME!$E:$E,F$9)</f>
        <v>309.29655324367684</v>
      </c>
      <c r="F27" s="116">
        <f>SUMIFS(ADEME!$L:$L,ADEME!$A:$A,$A27,ADEME!$B:$B,$B27,ADEME!$C:$C,$C27,ADEME!$D:$D,$D27,ADEME!$E:$E,F$9)</f>
        <v>307.27292111027595</v>
      </c>
      <c r="G27" s="117">
        <f>SUMIFS(ADEME!$L:$L,ADEME!$A:$A,$A27,ADEME!$B:$B,$B27,ADEME!$C:$C,$C27,ADEME!$D:$D,$D27,ADEME!$E:$E,G$9)</f>
        <v>268.42464977345963</v>
      </c>
      <c r="H27" s="117">
        <f>SUMIFS(ADEME!$L:$L,ADEME!$A:$A,$A27,ADEME!$B:$B,$B27,ADEME!$C:$C,$C27,ADEME!$D:$D,$D27,ADEME!$E:$E,H$9)</f>
        <v>253.16498104143122</v>
      </c>
      <c r="I27" s="117">
        <f>SUMIFS(ADEME!$L:$L,ADEME!$A:$A,$A27,ADEME!$B:$B,$B27,ADEME!$C:$C,$C27,ADEME!$D:$D,$D27,ADEME!$E:$E,I$9)</f>
        <v>238.41124276331789</v>
      </c>
      <c r="J27" s="117">
        <f>SUMIFS(ADEME!$L:$L,ADEME!$A:$A,$A27,ADEME!$B:$B,$B27,ADEME!$C:$C,$C27,ADEME!$D:$D,$D27,ADEME!$E:$E,J$9)</f>
        <v>275.2400951354237</v>
      </c>
      <c r="K27" s="68" t="s">
        <v>581</v>
      </c>
      <c r="L27" s="54" t="str">
        <f t="shared" si="5"/>
        <v>Alimentation Humaine-Assiette-Céréales</v>
      </c>
      <c r="M27" s="54">
        <f>MATCH(L27,[6]RESULTATS_4!$W:$W,FALSE)</f>
        <v>25</v>
      </c>
      <c r="N27" s="54" t="str" cm="1">
        <f t="array" ref="N27">IFERROR(INDEX([6]RESULTATS_4!G:G,$M27),"-")</f>
        <v>Alimentation Humaine</v>
      </c>
      <c r="O27" s="54" t="str" cm="1">
        <f t="array" ref="O27">IFERROR(INDEX([6]RESULTATS_4!H:H,$M27),"-")</f>
        <v>Assiette</v>
      </c>
      <c r="P27" s="54" t="str" cm="1">
        <f t="array" ref="P27">IFERROR(INDEX([6]RESULTATS_4!I:I,$M27),"-")</f>
        <v>Céréales</v>
      </c>
      <c r="Q27" s="54" t="str" cm="1">
        <f t="array" ref="Q27">IFERROR(INDEX([6]RESULTATS_4!$J:$J,M27),"-")</f>
        <v>g éq. primaire/jour</v>
      </c>
      <c r="R27" s="68"/>
      <c r="S27" s="96" t="str">
        <f t="shared" si="6"/>
        <v>Céréales-g éq. primaire/jour</v>
      </c>
      <c r="T27" s="97">
        <f>MATCH(S27,[2]S0!$R:$R,FALSE)</f>
        <v>23</v>
      </c>
      <c r="U27" s="8">
        <v>382.33161082287029</v>
      </c>
      <c r="V27" s="8">
        <v>339.12750480887172</v>
      </c>
      <c r="W27" s="8">
        <v>315.89867021186694</v>
      </c>
      <c r="X27" s="8">
        <v>299.64664859325001</v>
      </c>
      <c r="Y27" s="8">
        <v>284.44135217108737</v>
      </c>
      <c r="Z27" s="8">
        <v>330.10731374017587</v>
      </c>
      <c r="AA27" s="68"/>
      <c r="AB27" s="52">
        <v>23</v>
      </c>
      <c r="AC27" s="8">
        <v>397.46340234708492</v>
      </c>
      <c r="AD27" s="52">
        <v>23</v>
      </c>
      <c r="AE27" s="8">
        <v>390.83901230796693</v>
      </c>
      <c r="AG27" s="68"/>
      <c r="AH27" s="52">
        <f t="shared" si="10"/>
        <v>-19.102542272663335</v>
      </c>
      <c r="AI27" s="52">
        <f t="shared" si="11"/>
        <v>-9.3930994233418659</v>
      </c>
      <c r="AJ27" s="52">
        <f t="shared" si="12"/>
        <v>-15.028243204242496</v>
      </c>
      <c r="AK27" s="52">
        <f t="shared" si="13"/>
        <v>-15.512159995793739</v>
      </c>
      <c r="AL27" s="52">
        <f t="shared" si="14"/>
        <v>-16.182636264534079</v>
      </c>
      <c r="AM27" s="52">
        <f t="shared" si="15"/>
        <v>-16.621024836770992</v>
      </c>
      <c r="AN27" t="s">
        <v>526</v>
      </c>
    </row>
    <row r="28" spans="1:40" ht="14.25" hidden="1">
      <c r="A28" s="5" t="s">
        <v>3</v>
      </c>
      <c r="B28" s="5" t="s">
        <v>26</v>
      </c>
      <c r="C28" s="4" t="s">
        <v>28</v>
      </c>
      <c r="D28" s="4" t="s">
        <v>27</v>
      </c>
      <c r="E28" s="116">
        <f>SUMIFS(ADEME!$F:$F,ADEME!$A:$A,$A28,ADEME!$B:$B,$B28,ADEME!$C:$C,$C28,ADEME!$D:$D,$D28,ADEME!$E:$E,F$9)</f>
        <v>158.48198172162421</v>
      </c>
      <c r="F28" s="116">
        <f>SUMIFS(ADEME!$L:$L,ADEME!$A:$A,$A28,ADEME!$B:$B,$B28,ADEME!$C:$C,$C28,ADEME!$D:$D,$D28,ADEME!$E:$E,F$9)</f>
        <v>182.48443038516331</v>
      </c>
      <c r="G28" s="117">
        <f>SUMIFS(ADEME!$L:$L,ADEME!$A:$A,$A28,ADEME!$B:$B,$B28,ADEME!$C:$C,$C28,ADEME!$D:$D,$D28,ADEME!$E:$E,G$9)</f>
        <v>115.06868642072511</v>
      </c>
      <c r="H28" s="117">
        <f>SUMIFS(ADEME!$L:$L,ADEME!$A:$A,$A28,ADEME!$B:$B,$B28,ADEME!$C:$C,$C28,ADEME!$D:$D,$D28,ADEME!$E:$E,H$9)</f>
        <v>123.91392753597766</v>
      </c>
      <c r="I28" s="117">
        <f>SUMIFS(ADEME!$L:$L,ADEME!$A:$A,$A28,ADEME!$B:$B,$B28,ADEME!$C:$C,$C28,ADEME!$D:$D,$D28,ADEME!$E:$E,I$9)</f>
        <v>128.33654809360397</v>
      </c>
      <c r="J28" s="117">
        <f>SUMIFS(ADEME!$L:$L,ADEME!$A:$A,$A28,ADEME!$B:$B,$B28,ADEME!$C:$C,$C28,ADEME!$D:$D,$D28,ADEME!$E:$E,J$9)</f>
        <v>158.16498486971068</v>
      </c>
      <c r="K28" s="68" t="s">
        <v>581</v>
      </c>
      <c r="L28" s="54" t="str">
        <f t="shared" si="5"/>
        <v>Alimentation Humaine-Assiette-Pommes de terre</v>
      </c>
      <c r="M28" s="54">
        <f>MATCH(L28,[6]RESULTATS_4!$W:$W,FALSE)</f>
        <v>35</v>
      </c>
      <c r="N28" s="54" t="str" cm="1">
        <f t="array" ref="N28">IFERROR(INDEX([6]RESULTATS_4!G:G,$M28),"-")</f>
        <v>Alimentation Humaine</v>
      </c>
      <c r="O28" s="54" t="str" cm="1">
        <f t="array" ref="O28">IFERROR(INDEX([6]RESULTATS_4!H:H,$M28),"-")</f>
        <v>Assiette</v>
      </c>
      <c r="P28" s="54" t="str" cm="1">
        <f t="array" ref="P28">IFERROR(INDEX([6]RESULTATS_4!I:I,$M28),"-")</f>
        <v>Pommes de terre</v>
      </c>
      <c r="Q28" s="54" t="str" cm="1">
        <f t="array" ref="Q28">IFERROR(INDEX([6]RESULTATS_4!$J:$J,M28),"-")</f>
        <v>g éq. primaire/jour</v>
      </c>
      <c r="R28" s="68"/>
      <c r="S28" s="96" t="str">
        <f t="shared" si="6"/>
        <v>Pommes de terre-g éq. primaire/jour</v>
      </c>
      <c r="T28" s="97">
        <f>MATCH(S28,[2]S0!$R:$R,FALSE)</f>
        <v>24</v>
      </c>
      <c r="U28" s="8">
        <v>145.26549760380865</v>
      </c>
      <c r="V28" s="8">
        <v>165.44399340002258</v>
      </c>
      <c r="W28" s="8">
        <v>105.84334268152612</v>
      </c>
      <c r="X28" s="8">
        <v>113.96935349083461</v>
      </c>
      <c r="Y28" s="8">
        <v>118.03235889548884</v>
      </c>
      <c r="Z28" s="8">
        <v>143.41446366116216</v>
      </c>
      <c r="AA28" s="68"/>
      <c r="AB28" s="52">
        <v>24</v>
      </c>
      <c r="AC28" s="8">
        <v>156.48244430913141</v>
      </c>
      <c r="AD28" s="52">
        <v>24</v>
      </c>
      <c r="AE28" s="8">
        <v>150.23135462318677</v>
      </c>
      <c r="AG28" s="68"/>
      <c r="AH28" s="52">
        <f t="shared" si="10"/>
        <v>9.0981577427708729</v>
      </c>
      <c r="AI28" s="52">
        <f t="shared" si="11"/>
        <v>10.299822093836376</v>
      </c>
      <c r="AJ28" s="52">
        <f t="shared" si="12"/>
        <v>8.7160358936861027</v>
      </c>
      <c r="AK28" s="52">
        <f t="shared" si="13"/>
        <v>8.7256562756081522</v>
      </c>
      <c r="AL28" s="52">
        <f t="shared" si="14"/>
        <v>8.7299697257079423</v>
      </c>
      <c r="AM28" s="52">
        <f t="shared" si="15"/>
        <v>10.285239599960306</v>
      </c>
      <c r="AN28" t="s">
        <v>526</v>
      </c>
    </row>
    <row r="29" spans="1:40" ht="14.25" hidden="1">
      <c r="A29" s="5" t="s">
        <v>3</v>
      </c>
      <c r="B29" s="5" t="s">
        <v>26</v>
      </c>
      <c r="C29" s="4" t="s">
        <v>29</v>
      </c>
      <c r="D29" s="4" t="s">
        <v>27</v>
      </c>
      <c r="E29" s="116">
        <f>SUMIFS(ADEME!$F:$F,ADEME!$A:$A,$A29,ADEME!$B:$B,$B29,ADEME!$C:$C,$C29,ADEME!$D:$D,$D29,ADEME!$E:$E,F$9)</f>
        <v>90.871535915741546</v>
      </c>
      <c r="F29" s="116">
        <f>SUMIFS(ADEME!$L:$L,ADEME!$A:$A,$A29,ADEME!$B:$B,$B29,ADEME!$C:$C,$C29,ADEME!$D:$D,$D29,ADEME!$E:$E,F$9)</f>
        <v>78.180655053460313</v>
      </c>
      <c r="G29" s="117">
        <f>SUMIFS(ADEME!$L:$L,ADEME!$A:$A,$A29,ADEME!$B:$B,$B29,ADEME!$C:$C,$C29,ADEME!$D:$D,$D29,ADEME!$E:$E,G$9)</f>
        <v>81.65398815582968</v>
      </c>
      <c r="H29" s="117">
        <f>SUMIFS(ADEME!$L:$L,ADEME!$A:$A,$A29,ADEME!$B:$B,$B29,ADEME!$C:$C,$C29,ADEME!$D:$D,$D29,ADEME!$E:$E,H$9)</f>
        <v>83.203313136498963</v>
      </c>
      <c r="I29" s="117">
        <f>SUMIFS(ADEME!$L:$L,ADEME!$A:$A,$A29,ADEME!$B:$B,$B29,ADEME!$C:$C,$C29,ADEME!$D:$D,$D29,ADEME!$E:$E,I$9)</f>
        <v>84.446999270237868</v>
      </c>
      <c r="J29" s="117">
        <f>SUMIFS(ADEME!$L:$L,ADEME!$A:$A,$A29,ADEME!$B:$B,$B29,ADEME!$C:$C,$C29,ADEME!$D:$D,$D29,ADEME!$E:$E,J$9)</f>
        <v>91.541848988886102</v>
      </c>
      <c r="K29" s="68" t="s">
        <v>581</v>
      </c>
      <c r="L29" s="54" t="str">
        <f t="shared" si="5"/>
        <v>Alimentation Humaine-Assiette-Sucres</v>
      </c>
      <c r="M29" s="54">
        <f>MATCH(L29,[6]RESULTATS_4!$W:$W,FALSE)</f>
        <v>36</v>
      </c>
      <c r="N29" s="54" t="str" cm="1">
        <f t="array" ref="N29">IFERROR(INDEX([6]RESULTATS_4!G:G,$M29),"-")</f>
        <v>Alimentation Humaine</v>
      </c>
      <c r="O29" s="54" t="str" cm="1">
        <f t="array" ref="O29">IFERROR(INDEX([6]RESULTATS_4!H:H,$M29),"-")</f>
        <v>Assiette</v>
      </c>
      <c r="P29" s="54" t="str" cm="1">
        <f t="array" ref="P29">IFERROR(INDEX([6]RESULTATS_4!I:I,$M29),"-")</f>
        <v>Sucres</v>
      </c>
      <c r="Q29" s="54" t="str" cm="1">
        <f t="array" ref="Q29">IFERROR(INDEX([6]RESULTATS_4!$J:$J,M29),"-")</f>
        <v>g éq. primaire/jour</v>
      </c>
      <c r="R29" s="68"/>
      <c r="S29" s="96" t="str">
        <f t="shared" si="6"/>
        <v>Sucres-g éq. primaire/jour</v>
      </c>
      <c r="T29" s="97">
        <f>MATCH(S29,[2]S0!$R:$R,FALSE)</f>
        <v>25</v>
      </c>
      <c r="U29" s="8">
        <v>115.99393609392045</v>
      </c>
      <c r="V29" s="8">
        <v>97.744975516401936</v>
      </c>
      <c r="W29" s="8">
        <v>95.480627009374587</v>
      </c>
      <c r="X29" s="8">
        <v>110.71689727682798</v>
      </c>
      <c r="Y29" s="8">
        <v>110.71689727682798</v>
      </c>
      <c r="Z29" s="8">
        <v>118.95946058984632</v>
      </c>
      <c r="AA29" s="68"/>
      <c r="AB29" s="52">
        <v>25</v>
      </c>
      <c r="AC29" s="8">
        <v>109.59931028000602</v>
      </c>
      <c r="AD29" s="52">
        <v>25</v>
      </c>
      <c r="AE29" s="8">
        <v>109.59931028000602</v>
      </c>
      <c r="AG29" s="68"/>
      <c r="AH29" s="52">
        <f t="shared" si="10"/>
        <v>-21.658373725534464</v>
      </c>
      <c r="AI29" s="52">
        <f t="shared" si="11"/>
        <v>-20.015678923218584</v>
      </c>
      <c r="AJ29" s="52">
        <f t="shared" si="12"/>
        <v>-14.481093481075868</v>
      </c>
      <c r="AK29" s="52">
        <f t="shared" si="13"/>
        <v>-24.850393044826912</v>
      </c>
      <c r="AL29" s="52">
        <f t="shared" si="14"/>
        <v>-23.727090130521709</v>
      </c>
      <c r="AM29" s="52">
        <f t="shared" si="15"/>
        <v>-23.047861401702107</v>
      </c>
      <c r="AN29" t="s">
        <v>526</v>
      </c>
    </row>
    <row r="30" spans="1:40" ht="14.25" hidden="1">
      <c r="A30" s="5" t="s">
        <v>3</v>
      </c>
      <c r="B30" s="5" t="s">
        <v>26</v>
      </c>
      <c r="C30" s="4" t="s">
        <v>30</v>
      </c>
      <c r="D30" s="4" t="s">
        <v>27</v>
      </c>
      <c r="E30" s="116">
        <f>SUMIFS(ADEME!$F:$F,ADEME!$A:$A,$A30,ADEME!$B:$B,$B30,ADEME!$C:$C,$C30,ADEME!$D:$D,$D30,ADEME!$E:$E,F$9)</f>
        <v>7.0718332397251817</v>
      </c>
      <c r="F30" s="116">
        <f>SUMIFS(ADEME!$L:$L,ADEME!$A:$A,$A30,ADEME!$B:$B,$B30,ADEME!$C:$C,$C30,ADEME!$D:$D,$D30,ADEME!$E:$E,F$9)</f>
        <v>12.942792440677696</v>
      </c>
      <c r="G30" s="117">
        <f>SUMIFS(ADEME!$L:$L,ADEME!$A:$A,$A30,ADEME!$B:$B,$B30,ADEME!$C:$C,$C30,ADEME!$D:$D,$D30,ADEME!$E:$E,G$9)</f>
        <v>36.144254502631448</v>
      </c>
      <c r="H30" s="117">
        <f>SUMIFS(ADEME!$L:$L,ADEME!$A:$A,$A30,ADEME!$B:$B,$B30,ADEME!$C:$C,$C30,ADEME!$D:$D,$D30,ADEME!$E:$E,H$9)</f>
        <v>28.456050971122465</v>
      </c>
      <c r="I30" s="117">
        <f>SUMIFS(ADEME!$L:$L,ADEME!$A:$A,$A30,ADEME!$B:$B,$B30,ADEME!$C:$C,$C30,ADEME!$D:$D,$D30,ADEME!$E:$E,I$9)</f>
        <v>23.671142019139584</v>
      </c>
      <c r="J30" s="117">
        <f>SUMIFS(ADEME!$L:$L,ADEME!$A:$A,$A30,ADEME!$B:$B,$B30,ADEME!$C:$C,$C30,ADEME!$D:$D,$D30,ADEME!$E:$E,J$9)</f>
        <v>15.521162892204815</v>
      </c>
      <c r="K30" s="68" t="s">
        <v>581</v>
      </c>
      <c r="L30" s="54" t="str">
        <f t="shared" si="5"/>
        <v>Alimentation Humaine-Assiette-Légumineuses</v>
      </c>
      <c r="M30" s="54">
        <f>MATCH(L30,[6]RESULTATS_4!$W:$W,FALSE)</f>
        <v>31</v>
      </c>
      <c r="N30" s="54" t="str" cm="1">
        <f t="array" ref="N30">IFERROR(INDEX([6]RESULTATS_4!G:G,$M30),"-")</f>
        <v>Alimentation Humaine</v>
      </c>
      <c r="O30" s="54" t="str" cm="1">
        <f t="array" ref="O30">IFERROR(INDEX([6]RESULTATS_4!H:H,$M30),"-")</f>
        <v>Assiette</v>
      </c>
      <c r="P30" s="54" t="str" cm="1">
        <f t="array" ref="P30">IFERROR(INDEX([6]RESULTATS_4!I:I,$M30),"-")</f>
        <v>Légumineuses</v>
      </c>
      <c r="Q30" s="54" t="str" cm="1">
        <f t="array" ref="Q30">IFERROR(INDEX([6]RESULTATS_4!$J:$J,M30),"-")</f>
        <v>g éq. primaire/jour</v>
      </c>
      <c r="R30" s="68"/>
      <c r="S30" s="96" t="str">
        <f t="shared" si="6"/>
        <v>Légumineuses-g éq. primaire/jour</v>
      </c>
      <c r="T30" s="97">
        <f>MATCH(S30,[2]S0!$R:$R,FALSE)</f>
        <v>26</v>
      </c>
      <c r="U30" s="8">
        <v>8.1770470221008225</v>
      </c>
      <c r="V30" s="8">
        <v>13.217717843316258</v>
      </c>
      <c r="W30" s="8">
        <v>39.614302695378818</v>
      </c>
      <c r="X30" s="8">
        <v>30.472540534906784</v>
      </c>
      <c r="Y30" s="8">
        <v>24.378032427925426</v>
      </c>
      <c r="Z30" s="8">
        <v>15.4206708172023</v>
      </c>
      <c r="AA30" s="68"/>
      <c r="AB30" s="52">
        <v>26</v>
      </c>
      <c r="AC30" s="8">
        <v>32.231216945716454</v>
      </c>
      <c r="AD30" s="52">
        <v>26</v>
      </c>
      <c r="AE30" s="8">
        <v>17.989516434818487</v>
      </c>
      <c r="AG30" s="68"/>
      <c r="AH30" s="52">
        <f t="shared" si="10"/>
        <v>-13.516050224347275</v>
      </c>
      <c r="AI30" s="52">
        <f t="shared" si="11"/>
        <v>-2.0799763309941044</v>
      </c>
      <c r="AJ30" s="52">
        <f t="shared" si="12"/>
        <v>-8.7595841820842342</v>
      </c>
      <c r="AK30" s="52">
        <f t="shared" si="13"/>
        <v>-6.6173989053337934</v>
      </c>
      <c r="AL30" s="52">
        <f t="shared" si="14"/>
        <v>-2.8997024713778297</v>
      </c>
      <c r="AM30" s="52">
        <f t="shared" si="15"/>
        <v>0.65167122879254968</v>
      </c>
      <c r="AN30" t="s">
        <v>526</v>
      </c>
    </row>
    <row r="31" spans="1:40" ht="14.25" hidden="1">
      <c r="A31" s="5" t="s">
        <v>3</v>
      </c>
      <c r="B31" s="5" t="s">
        <v>26</v>
      </c>
      <c r="C31" s="4" t="s">
        <v>31</v>
      </c>
      <c r="D31" s="4" t="s">
        <v>27</v>
      </c>
      <c r="E31" s="116">
        <f>SUMIFS(ADEME!$F:$F,ADEME!$A:$A,$A31,ADEME!$B:$B,$B31,ADEME!$C:$C,$C31,ADEME!$D:$D,$D31,ADEME!$E:$E,F$9)</f>
        <v>25.368798605998272</v>
      </c>
      <c r="F31" s="116">
        <f>SUMIFS(ADEME!$L:$L,ADEME!$A:$A,$A31,ADEME!$B:$B,$B31,ADEME!$C:$C,$C31,ADEME!$D:$D,$D31,ADEME!$E:$E,F$9)</f>
        <v>42.130509208978154</v>
      </c>
      <c r="G31" s="117">
        <f>SUMIFS(ADEME!$L:$L,ADEME!$A:$A,$A31,ADEME!$B:$B,$B31,ADEME!$C:$C,$C31,ADEME!$D:$D,$D31,ADEME!$E:$E,G$9)</f>
        <v>24.6267554571928</v>
      </c>
      <c r="H31" s="117">
        <f>SUMIFS(ADEME!$L:$L,ADEME!$A:$A,$A31,ADEME!$B:$B,$B31,ADEME!$C:$C,$C31,ADEME!$D:$D,$D31,ADEME!$E:$E,H$9)</f>
        <v>21.89044929528249</v>
      </c>
      <c r="I31" s="117">
        <f>SUMIFS(ADEME!$L:$L,ADEME!$A:$A,$A31,ADEME!$B:$B,$B31,ADEME!$C:$C,$C31,ADEME!$D:$D,$D31,ADEME!$E:$E,I$9)</f>
        <v>19.15414313337218</v>
      </c>
      <c r="J31" s="117">
        <f>SUMIFS(ADEME!$L:$L,ADEME!$A:$A,$A31,ADEME!$B:$B,$B31,ADEME!$C:$C,$C31,ADEME!$D:$D,$D31,ADEME!$E:$E,J$9)</f>
        <v>18.055932518133492</v>
      </c>
      <c r="K31" s="68" t="s">
        <v>581</v>
      </c>
      <c r="L31" s="54" t="str">
        <f t="shared" si="5"/>
        <v>Alimentation Humaine-Assiette-Fruits coque</v>
      </c>
      <c r="M31" s="54">
        <f>MATCH(L31,[6]RESULTATS_4!$W:$W,FALSE)</f>
        <v>28</v>
      </c>
      <c r="N31" s="54" t="str" cm="1">
        <f t="array" ref="N31">IFERROR(INDEX([6]RESULTATS_4!G:G,$M31),"-")</f>
        <v>Alimentation Humaine</v>
      </c>
      <c r="O31" s="54" t="str" cm="1">
        <f t="array" ref="O31">IFERROR(INDEX([6]RESULTATS_4!H:H,$M31),"-")</f>
        <v>Assiette</v>
      </c>
      <c r="P31" s="54" t="str" cm="1">
        <f t="array" ref="P31">IFERROR(INDEX([6]RESULTATS_4!I:I,$M31),"-")</f>
        <v>Fruits coque</v>
      </c>
      <c r="Q31" s="54" t="str" cm="1">
        <f t="array" ref="Q31">IFERROR(INDEX([6]RESULTATS_4!$J:$J,M31),"-")</f>
        <v>g éq. primaire/jour</v>
      </c>
      <c r="R31" s="68"/>
      <c r="S31" s="96" t="str">
        <f t="shared" si="6"/>
        <v>Fruits coque-g éq. primaire/jour</v>
      </c>
      <c r="T31" s="97">
        <f>MATCH(S31,[2]S0!$R:$R,FALSE)</f>
        <v>27</v>
      </c>
      <c r="U31" s="8">
        <v>12.280474021040847</v>
      </c>
      <c r="V31" s="8">
        <v>15.4206708172023</v>
      </c>
      <c r="W31" s="8">
        <v>9.1417621604720338</v>
      </c>
      <c r="X31" s="8">
        <v>8.1260108093084753</v>
      </c>
      <c r="Y31" s="8">
        <v>7.1102594581449159</v>
      </c>
      <c r="Z31" s="8">
        <v>6.6088589216581282</v>
      </c>
      <c r="AA31" s="68"/>
      <c r="AB31" s="52">
        <v>27</v>
      </c>
      <c r="AC31" s="8">
        <v>31.402596371368354</v>
      </c>
      <c r="AD31" s="52">
        <v>27</v>
      </c>
      <c r="AE31" s="8">
        <v>20.725986315449365</v>
      </c>
      <c r="AG31" s="68"/>
      <c r="AH31" s="52">
        <f t="shared" si="10"/>
        <v>106.57833372337615</v>
      </c>
      <c r="AI31" s="52">
        <f t="shared" si="11"/>
        <v>173.20801869384366</v>
      </c>
      <c r="AJ31" s="52">
        <f t="shared" si="12"/>
        <v>169.38740064444207</v>
      </c>
      <c r="AK31" s="52">
        <f t="shared" si="13"/>
        <v>169.38740064444207</v>
      </c>
      <c r="AL31" s="52">
        <f t="shared" si="14"/>
        <v>169.38740064444207</v>
      </c>
      <c r="AM31" s="52">
        <f t="shared" si="15"/>
        <v>173.20801869384366</v>
      </c>
      <c r="AN31" t="s">
        <v>526</v>
      </c>
    </row>
    <row r="32" spans="1:40" ht="14.25" hidden="1">
      <c r="A32" s="5" t="s">
        <v>3</v>
      </c>
      <c r="B32" s="5" t="s">
        <v>26</v>
      </c>
      <c r="C32" s="4" t="s">
        <v>32</v>
      </c>
      <c r="D32" s="4" t="s">
        <v>27</v>
      </c>
      <c r="E32" s="116">
        <f>SUMIFS(ADEME!$F:$F,ADEME!$A:$A,$A32,ADEME!$B:$B,$B32,ADEME!$C:$C,$C32,ADEME!$D:$D,$D32,ADEME!$E:$E,F$9)</f>
        <v>77.743394253116378</v>
      </c>
      <c r="F32" s="116">
        <f>SUMIFS(ADEME!$L:$L,ADEME!$A:$A,$A32,ADEME!$B:$B,$B32,ADEME!$C:$C,$C32,ADEME!$D:$D,$D32,ADEME!$E:$E,F$9)</f>
        <v>88.380920279055232</v>
      </c>
      <c r="G32" s="117">
        <f>SUMIFS(ADEME!$L:$L,ADEME!$A:$A,$A32,ADEME!$B:$B,$B32,ADEME!$C:$C,$C32,ADEME!$D:$D,$D32,ADEME!$E:$E,G$9)</f>
        <v>149.69142752472945</v>
      </c>
      <c r="H32" s="117">
        <f>SUMIFS(ADEME!$L:$L,ADEME!$A:$A,$A32,ADEME!$B:$B,$B32,ADEME!$C:$C,$C32,ADEME!$D:$D,$D32,ADEME!$E:$E,H$9)</f>
        <v>116.66322898156668</v>
      </c>
      <c r="I32" s="117">
        <f>SUMIFS(ADEME!$L:$L,ADEME!$A:$A,$A32,ADEME!$B:$B,$B32,ADEME!$C:$C,$C32,ADEME!$D:$D,$D32,ADEME!$E:$E,I$9)</f>
        <v>101.00761126458998</v>
      </c>
      <c r="J32" s="117">
        <f>SUMIFS(ADEME!$L:$L,ADEME!$A:$A,$A32,ADEME!$B:$B,$B32,ADEME!$C:$C,$C32,ADEME!$D:$D,$D32,ADEME!$E:$E,J$9)</f>
        <v>97.584901452240757</v>
      </c>
      <c r="K32" s="68" t="s">
        <v>581</v>
      </c>
      <c r="L32" s="54" t="str">
        <f t="shared" si="5"/>
        <v>Alimentation Humaine-Assiette-Plantes oléifères et huiles</v>
      </c>
      <c r="M32" s="54">
        <f>MATCH(L32,[6]RESULTATS_4!$W:$W,FALSE)</f>
        <v>33</v>
      </c>
      <c r="N32" s="54" t="str" cm="1">
        <f t="array" ref="N32">IFERROR(INDEX([6]RESULTATS_4!G:G,$M32),"-")</f>
        <v>Alimentation Humaine</v>
      </c>
      <c r="O32" s="54" t="str" cm="1">
        <f t="array" ref="O32">IFERROR(INDEX([6]RESULTATS_4!H:H,$M32),"-")</f>
        <v>Assiette</v>
      </c>
      <c r="P32" s="54" t="str" cm="1">
        <f t="array" ref="P32">IFERROR(INDEX([6]RESULTATS_4!I:I,$M32),"-")</f>
        <v>Plantes oléifères et huiles</v>
      </c>
      <c r="Q32" s="54" t="str" cm="1">
        <f t="array" ref="Q32">IFERROR(INDEX([6]RESULTATS_4!$J:$J,M32),"-")</f>
        <v>g éq. primaire/jour</v>
      </c>
      <c r="R32" s="68"/>
      <c r="S32" s="96" t="str">
        <f t="shared" si="6"/>
        <v>Plantes oléifères et huiles-g éq. primaire/jour</v>
      </c>
      <c r="T32" s="97">
        <f>MATCH(S32,[2]S0!$R:$R,FALSE)</f>
        <v>28</v>
      </c>
      <c r="U32" s="8">
        <v>60.140541463883686</v>
      </c>
      <c r="V32" s="8">
        <v>90.687942621958371</v>
      </c>
      <c r="W32" s="8">
        <v>112.24511029924255</v>
      </c>
      <c r="X32" s="8">
        <v>94.925207871820589</v>
      </c>
      <c r="Y32" s="8">
        <v>87.066094778274518</v>
      </c>
      <c r="Z32" s="8">
        <v>83.115963307363074</v>
      </c>
      <c r="AA32" s="68"/>
      <c r="AB32" s="52">
        <v>28</v>
      </c>
      <c r="AC32" s="8">
        <v>78.186221530359731</v>
      </c>
      <c r="AD32" s="52">
        <v>28</v>
      </c>
      <c r="AE32" s="8">
        <v>78.186221530359731</v>
      </c>
      <c r="AG32" s="68"/>
      <c r="AH32" s="52">
        <f t="shared" si="10"/>
        <v>29.26952827620244</v>
      </c>
      <c r="AI32" s="52">
        <f t="shared" si="11"/>
        <v>-2.5439129791709925</v>
      </c>
      <c r="AJ32" s="52">
        <f t="shared" si="12"/>
        <v>33.36120132596956</v>
      </c>
      <c r="AK32" s="52">
        <f t="shared" si="13"/>
        <v>22.900156446430309</v>
      </c>
      <c r="AL32" s="52">
        <f t="shared" si="14"/>
        <v>16.012566684906915</v>
      </c>
      <c r="AM32" s="52">
        <f t="shared" si="15"/>
        <v>17.408133851943109</v>
      </c>
      <c r="AN32" t="s">
        <v>526</v>
      </c>
    </row>
    <row r="33" spans="1:40" ht="14.25" hidden="1">
      <c r="A33" s="5" t="s">
        <v>3</v>
      </c>
      <c r="B33" s="5" t="s">
        <v>26</v>
      </c>
      <c r="C33" s="4" t="s">
        <v>33</v>
      </c>
      <c r="D33" s="4" t="s">
        <v>27</v>
      </c>
      <c r="E33" s="116">
        <f>SUMIFS(ADEME!$F:$F,ADEME!$A:$A,$A33,ADEME!$B:$B,$B33,ADEME!$C:$C,$C33,ADEME!$D:$D,$D33,ADEME!$E:$E,F$9)</f>
        <v>291.49575280258705</v>
      </c>
      <c r="F33" s="116">
        <f>SUMIFS(ADEME!$L:$L,ADEME!$A:$A,$A33,ADEME!$B:$B,$B33,ADEME!$C:$C,$C33,ADEME!$D:$D,$D33,ADEME!$E:$E,F$9)</f>
        <v>334.27231695117473</v>
      </c>
      <c r="G33" s="117">
        <f>SUMIFS(ADEME!$L:$L,ADEME!$A:$A,$A33,ADEME!$B:$B,$B33,ADEME!$C:$C,$C33,ADEME!$D:$D,$D33,ADEME!$E:$E,G$9)</f>
        <v>307.09959114217963</v>
      </c>
      <c r="H33" s="117">
        <f>SUMIFS(ADEME!$L:$L,ADEME!$A:$A,$A33,ADEME!$B:$B,$B33,ADEME!$C:$C,$C33,ADEME!$D:$D,$D33,ADEME!$E:$E,H$9)</f>
        <v>284.75466308499142</v>
      </c>
      <c r="I33" s="117">
        <f>SUMIFS(ADEME!$L:$L,ADEME!$A:$A,$A33,ADEME!$B:$B,$B33,ADEME!$C:$C,$C33,ADEME!$D:$D,$D33,ADEME!$E:$E,I$9)</f>
        <v>240.43577253000609</v>
      </c>
      <c r="J33" s="117">
        <f>SUMIFS(ADEME!$L:$L,ADEME!$A:$A,$A33,ADEME!$B:$B,$B33,ADEME!$C:$C,$C33,ADEME!$D:$D,$D33,ADEME!$E:$E,J$9)</f>
        <v>279.90392111236088</v>
      </c>
      <c r="K33" s="68" t="s">
        <v>581</v>
      </c>
      <c r="L33" s="54" t="str">
        <f t="shared" si="5"/>
        <v>Alimentation Humaine-Assiette-Légumes</v>
      </c>
      <c r="M33" s="54">
        <f>MATCH(L33,[6]RESULTATS_4!$W:$W,FALSE)</f>
        <v>30</v>
      </c>
      <c r="N33" s="54" t="str" cm="1">
        <f t="array" ref="N33">IFERROR(INDEX([6]RESULTATS_4!G:G,$M33),"-")</f>
        <v>Alimentation Humaine</v>
      </c>
      <c r="O33" s="54" t="str" cm="1">
        <f t="array" ref="O33">IFERROR(INDEX([6]RESULTATS_4!H:H,$M33),"-")</f>
        <v>Assiette</v>
      </c>
      <c r="P33" s="54" t="str" cm="1">
        <f t="array" ref="P33">IFERROR(INDEX([6]RESULTATS_4!I:I,$M33),"-")</f>
        <v>Légumes</v>
      </c>
      <c r="Q33" s="54" t="str" cm="1">
        <f t="array" ref="Q33">IFERROR(INDEX([6]RESULTATS_4!$J:$J,M33),"-")</f>
        <v>g éq. primaire/jour</v>
      </c>
      <c r="R33" s="68"/>
      <c r="S33" s="96" t="str">
        <f t="shared" si="6"/>
        <v>Légumes-g éq. primaire/jour</v>
      </c>
      <c r="T33" s="97">
        <f>MATCH(S33,[2]S0!$R:$R,FALSE)</f>
        <v>29</v>
      </c>
      <c r="U33" s="8">
        <v>278.28151405603376</v>
      </c>
      <c r="V33" s="8">
        <v>321.63113418736225</v>
      </c>
      <c r="W33" s="8">
        <v>304.72540534906784</v>
      </c>
      <c r="X33" s="8">
        <v>281.36312427230592</v>
      </c>
      <c r="Y33" s="8">
        <v>240.73307022576358</v>
      </c>
      <c r="Z33" s="8">
        <v>270.96321578798324</v>
      </c>
      <c r="AA33" s="68"/>
      <c r="AB33" s="52">
        <v>29</v>
      </c>
      <c r="AC33" s="8">
        <v>341.27963788140903</v>
      </c>
      <c r="AD33" s="52">
        <v>29</v>
      </c>
      <c r="AE33" s="8">
        <v>303.68103370803351</v>
      </c>
      <c r="AG33" s="68"/>
      <c r="AH33" s="52">
        <f t="shared" si="10"/>
        <v>4.7485147518252058</v>
      </c>
      <c r="AI33" s="52">
        <f t="shared" si="11"/>
        <v>3.930335536623919</v>
      </c>
      <c r="AJ33" s="52">
        <f t="shared" si="12"/>
        <v>0.77912302401965672</v>
      </c>
      <c r="AK33" s="52">
        <f t="shared" si="13"/>
        <v>1.2053956329412641</v>
      </c>
      <c r="AL33" s="52">
        <f t="shared" si="14"/>
        <v>-0.12349682387994276</v>
      </c>
      <c r="AM33" s="52">
        <f t="shared" si="15"/>
        <v>3.2996011279159632</v>
      </c>
      <c r="AN33" t="s">
        <v>526</v>
      </c>
    </row>
    <row r="34" spans="1:40" ht="14.25" hidden="1">
      <c r="A34" s="5" t="s">
        <v>3</v>
      </c>
      <c r="B34" s="5" t="s">
        <v>26</v>
      </c>
      <c r="C34" s="4" t="s">
        <v>34</v>
      </c>
      <c r="D34" s="4" t="s">
        <v>27</v>
      </c>
      <c r="E34" s="116">
        <f>SUMIFS(ADEME!$F:$F,ADEME!$A:$A,$A34,ADEME!$B:$B,$B34,ADEME!$C:$C,$C34,ADEME!$D:$D,$D34,ADEME!$E:$E,F$9)</f>
        <v>302.04676192546594</v>
      </c>
      <c r="F34" s="116">
        <f>SUMIFS(ADEME!$L:$L,ADEME!$A:$A,$A34,ADEME!$B:$B,$B34,ADEME!$C:$C,$C34,ADEME!$D:$D,$D34,ADEME!$E:$E,F$9)</f>
        <v>419.51911886011328</v>
      </c>
      <c r="G34" s="117">
        <f>SUMIFS(ADEME!$L:$L,ADEME!$A:$A,$A34,ADEME!$B:$B,$B34,ADEME!$C:$C,$C34,ADEME!$D:$D,$D34,ADEME!$E:$E,G$9)</f>
        <v>229.75255218395716</v>
      </c>
      <c r="H34" s="117">
        <f>SUMIFS(ADEME!$L:$L,ADEME!$A:$A,$A34,ADEME!$B:$B,$B34,ADEME!$C:$C,$C34,ADEME!$D:$D,$D34,ADEME!$E:$E,H$9)</f>
        <v>255.11922650774608</v>
      </c>
      <c r="I34" s="117">
        <f>SUMIFS(ADEME!$L:$L,ADEME!$A:$A,$A34,ADEME!$B:$B,$B34,ADEME!$C:$C,$C34,ADEME!$D:$D,$D34,ADEME!$E:$E,I$9)</f>
        <v>230.10331238081193</v>
      </c>
      <c r="J34" s="117">
        <f>SUMIFS(ADEME!$L:$L,ADEME!$A:$A,$A34,ADEME!$B:$B,$B34,ADEME!$C:$C,$C34,ADEME!$D:$D,$D34,ADEME!$E:$E,J$9)</f>
        <v>275.64361785523852</v>
      </c>
      <c r="K34" s="68" t="s">
        <v>581</v>
      </c>
      <c r="L34" s="54" t="str">
        <f t="shared" si="5"/>
        <v>Alimentation Humaine-Assiette-Fruits</v>
      </c>
      <c r="M34" s="54">
        <f>MATCH(L34,[6]RESULTATS_4!$W:$W,FALSE)</f>
        <v>27</v>
      </c>
      <c r="N34" s="54" t="str" cm="1">
        <f t="array" ref="N34">IFERROR(INDEX([6]RESULTATS_4!G:G,$M34),"-")</f>
        <v>Alimentation Humaine</v>
      </c>
      <c r="O34" s="54" t="str" cm="1">
        <f t="array" ref="O34">IFERROR(INDEX([6]RESULTATS_4!H:H,$M34),"-")</f>
        <v>Assiette</v>
      </c>
      <c r="P34" s="54" t="str" cm="1">
        <f t="array" ref="P34">IFERROR(INDEX([6]RESULTATS_4!I:I,$M34),"-")</f>
        <v>Fruits</v>
      </c>
      <c r="Q34" s="54" t="str" cm="1">
        <f t="array" ref="Q34">IFERROR(INDEX([6]RESULTATS_4!$J:$J,M34),"-")</f>
        <v>g éq. primaire/jour</v>
      </c>
      <c r="R34" s="68"/>
      <c r="S34" s="96" t="str">
        <f t="shared" si="6"/>
        <v>Fruits-g éq. primaire/jour</v>
      </c>
      <c r="T34" s="97">
        <f>MATCH(S34,[2]S0!$R:$R,FALSE)</f>
        <v>30</v>
      </c>
      <c r="U34" s="8">
        <v>242.96993975640379</v>
      </c>
      <c r="V34" s="8">
        <v>336.79351782407008</v>
      </c>
      <c r="W34" s="8">
        <v>198.98254984970345</v>
      </c>
      <c r="X34" s="8">
        <v>214.1070098426257</v>
      </c>
      <c r="Y34" s="8">
        <v>203.75658120017215</v>
      </c>
      <c r="Z34" s="8">
        <v>234.170496291304</v>
      </c>
      <c r="AA34" s="68"/>
      <c r="AB34" s="52">
        <v>30</v>
      </c>
      <c r="AC34" s="8">
        <v>325.60202084450628</v>
      </c>
      <c r="AD34" s="52">
        <v>30</v>
      </c>
      <c r="AE34" s="8">
        <v>276.45454600005252</v>
      </c>
      <c r="AG34" s="68"/>
      <c r="AH34" s="52">
        <f t="shared" si="10"/>
        <v>24.314457265080303</v>
      </c>
      <c r="AI34" s="52">
        <f t="shared" si="11"/>
        <v>24.562705829527374</v>
      </c>
      <c r="AJ34" s="52">
        <f t="shared" si="12"/>
        <v>15.463668727481416</v>
      </c>
      <c r="AK34" s="52">
        <f t="shared" si="13"/>
        <v>19.155008841263733</v>
      </c>
      <c r="AL34" s="52">
        <f t="shared" si="14"/>
        <v>12.930493349197159</v>
      </c>
      <c r="AM34" s="52">
        <f t="shared" si="15"/>
        <v>17.710651948374689</v>
      </c>
      <c r="AN34" t="s">
        <v>526</v>
      </c>
    </row>
    <row r="35" spans="1:40" ht="14.25" hidden="1">
      <c r="A35" s="5" t="s">
        <v>3</v>
      </c>
      <c r="B35" s="5" t="s">
        <v>26</v>
      </c>
      <c r="C35" s="4" t="s">
        <v>35</v>
      </c>
      <c r="D35" s="4" t="s">
        <v>27</v>
      </c>
      <c r="E35" s="116">
        <f>SUMIFS(ADEME!$F:$F,ADEME!$A:$A,$A35,ADEME!$B:$B,$B35,ADEME!$C:$C,$C35,ADEME!$D:$D,$D35,ADEME!$E:$E,F$9)</f>
        <v>29.922136480823692</v>
      </c>
      <c r="F35" s="116">
        <f>SUMIFS(ADEME!$L:$L,ADEME!$A:$A,$A35,ADEME!$B:$B,$B35,ADEME!$C:$C,$C35,ADEME!$D:$D,$D35,ADEME!$E:$E,F$9)</f>
        <v>20.930861680780666</v>
      </c>
      <c r="G35" s="117">
        <f>SUMIFS(ADEME!$L:$L,ADEME!$A:$A,$A35,ADEME!$B:$B,$B35,ADEME!$C:$C,$C35,ADEME!$D:$D,$D35,ADEME!$E:$E,G$9)</f>
        <v>5.7363923618880417</v>
      </c>
      <c r="H35" s="117">
        <f>SUMIFS(ADEME!$L:$L,ADEME!$A:$A,$A35,ADEME!$B:$B,$B35,ADEME!$C:$C,$C35,ADEME!$D:$D,$D35,ADEME!$E:$E,H$9)</f>
        <v>6.9039760239817731</v>
      </c>
      <c r="I35" s="117">
        <f>SUMIFS(ADEME!$L:$L,ADEME!$A:$A,$A35,ADEME!$B:$B,$B35,ADEME!$C:$C,$C35,ADEME!$D:$D,$D35,ADEME!$E:$E,I$9)</f>
        <v>6.1201022043904896</v>
      </c>
      <c r="J35" s="117">
        <f>SUMIFS(ADEME!$L:$L,ADEME!$A:$A,$A35,ADEME!$B:$B,$B35,ADEME!$C:$C,$C35,ADEME!$D:$D,$D35,ADEME!$E:$E,J$9)</f>
        <v>13.514163714111373</v>
      </c>
      <c r="K35" s="68" t="s">
        <v>581</v>
      </c>
      <c r="L35" s="54" t="str">
        <f t="shared" si="5"/>
        <v>Alimentation Humaine-Assiette-Café thé cacao</v>
      </c>
      <c r="M35" s="54">
        <f>MATCH(L35,[6]RESULTATS_4!$W:$W,FALSE)</f>
        <v>24</v>
      </c>
      <c r="N35" s="54" t="str" cm="1">
        <f t="array" ref="N35">IFERROR(INDEX([6]RESULTATS_4!G:G,$M35),"-")</f>
        <v>Alimentation Humaine</v>
      </c>
      <c r="O35" s="54" t="str" cm="1">
        <f t="array" ref="O35">IFERROR(INDEX([6]RESULTATS_4!H:H,$M35),"-")</f>
        <v>Assiette</v>
      </c>
      <c r="P35" s="54" t="str" cm="1">
        <f t="array" ref="P35">IFERROR(INDEX([6]RESULTATS_4!I:I,$M35),"-")</f>
        <v>Café thé cacao</v>
      </c>
      <c r="Q35" s="54" t="str" cm="1">
        <f t="array" ref="Q35">IFERROR(INDEX([6]RESULTATS_4!$J:$J,M35),"-")</f>
        <v>g éq. primaire/jour</v>
      </c>
      <c r="R35" s="68"/>
      <c r="S35" s="96" t="str">
        <f t="shared" si="6"/>
        <v>Café thé cacao-g éq. primaire/jour</v>
      </c>
      <c r="T35" s="97">
        <f>MATCH(S35,[2]S0!$R:$R,FALSE)</f>
        <v>31</v>
      </c>
      <c r="U35" s="8">
        <v>17.544927622915136</v>
      </c>
      <c r="V35" s="8">
        <v>33.749540368753713</v>
      </c>
      <c r="W35" s="8">
        <v>9.0588229062287304</v>
      </c>
      <c r="X35" s="8">
        <v>10.277724527625001</v>
      </c>
      <c r="Y35" s="8">
        <v>7.8899316924733434</v>
      </c>
      <c r="Z35" s="8">
        <v>18.294450907823524</v>
      </c>
      <c r="AA35" s="68"/>
      <c r="AB35" s="52">
        <v>31</v>
      </c>
      <c r="AC35" s="8">
        <v>15.663328738423189</v>
      </c>
      <c r="AD35" s="52">
        <v>31</v>
      </c>
      <c r="AE35" s="8">
        <v>16.558011212895206</v>
      </c>
      <c r="AG35" s="68"/>
      <c r="AH35" s="52">
        <f t="shared" si="10"/>
        <v>70.545796049582393</v>
      </c>
      <c r="AI35" s="52">
        <f t="shared" si="11"/>
        <v>-37.981787449292035</v>
      </c>
      <c r="AJ35" s="52">
        <f t="shared" si="12"/>
        <v>-36.676183856693214</v>
      </c>
      <c r="AK35" s="52">
        <f t="shared" si="13"/>
        <v>-32.825831190309593</v>
      </c>
      <c r="AL35" s="52">
        <f t="shared" si="14"/>
        <v>-22.431493161990179</v>
      </c>
      <c r="AM35" s="52">
        <f t="shared" si="15"/>
        <v>-26.129711232097641</v>
      </c>
      <c r="AN35" t="s">
        <v>526</v>
      </c>
    </row>
    <row r="36" spans="1:40" ht="14.25" hidden="1">
      <c r="A36" s="5" t="s">
        <v>3</v>
      </c>
      <c r="B36" s="5" t="s">
        <v>26</v>
      </c>
      <c r="C36" s="4" t="s">
        <v>36</v>
      </c>
      <c r="D36" s="4" t="s">
        <v>27</v>
      </c>
      <c r="E36" s="116">
        <f>SUMIFS(ADEME!$F:$F,ADEME!$A:$A,$A36,ADEME!$B:$B,$B36,ADEME!$C:$C,$C36,ADEME!$D:$D,$D36,ADEME!$E:$E,F$9)</f>
        <v>268.86387547430667</v>
      </c>
      <c r="F36" s="116">
        <f>SUMIFS(ADEME!$L:$L,ADEME!$A:$A,$A36,ADEME!$B:$B,$B36,ADEME!$C:$C,$C36,ADEME!$D:$D,$D36,ADEME!$E:$E,F$9)</f>
        <v>277.91420962040394</v>
      </c>
      <c r="G36" s="117">
        <f>SUMIFS(ADEME!$L:$L,ADEME!$A:$A,$A36,ADEME!$B:$B,$B36,ADEME!$C:$C,$C36,ADEME!$D:$D,$D36,ADEME!$E:$E,G$9)</f>
        <v>145.36154668148416</v>
      </c>
      <c r="H36" s="117">
        <f>SUMIFS(ADEME!$L:$L,ADEME!$A:$A,$A36,ADEME!$B:$B,$B36,ADEME!$C:$C,$C36,ADEME!$D:$D,$D36,ADEME!$E:$E,H$9)</f>
        <v>173.06861406831149</v>
      </c>
      <c r="I36" s="117">
        <f>SUMIFS(ADEME!$L:$L,ADEME!$A:$A,$A36,ADEME!$B:$B,$B36,ADEME!$C:$C,$C36,ADEME!$D:$D,$D36,ADEME!$E:$E,I$9)</f>
        <v>185.41695008924455</v>
      </c>
      <c r="J36" s="117">
        <f>SUMIFS(ADEME!$L:$L,ADEME!$A:$A,$A36,ADEME!$B:$B,$B36,ADEME!$C:$C,$C36,ADEME!$D:$D,$D36,ADEME!$E:$E,J$9)</f>
        <v>257.0284269586237</v>
      </c>
      <c r="K36" s="68" t="s">
        <v>581</v>
      </c>
      <c r="L36" s="54" t="str">
        <f t="shared" si="5"/>
        <v>Alimentation Humaine-Assiette-Boissons alcooliques</v>
      </c>
      <c r="M36" s="54">
        <f>MATCH(L36,[6]RESULTATS_4!$W:$W,FALSE)</f>
        <v>23</v>
      </c>
      <c r="N36" s="54" t="str" cm="1">
        <f t="array" ref="N36">IFERROR(INDEX([6]RESULTATS_4!G:G,$M36),"-")</f>
        <v>Alimentation Humaine</v>
      </c>
      <c r="O36" s="54" t="str" cm="1">
        <f t="array" ref="O36">IFERROR(INDEX([6]RESULTATS_4!H:H,$M36),"-")</f>
        <v>Assiette</v>
      </c>
      <c r="P36" s="54" t="str" cm="1">
        <f t="array" ref="P36">IFERROR(INDEX([6]RESULTATS_4!I:I,$M36),"-")</f>
        <v>Boissons alcooliques</v>
      </c>
      <c r="Q36" s="54" t="str" cm="1">
        <f t="array" ref="Q36">IFERROR(INDEX([6]RESULTATS_4!$J:$J,M36),"-")</f>
        <v>g éq. primaire/jour</v>
      </c>
      <c r="R36" s="68"/>
      <c r="S36" s="96" t="str">
        <f t="shared" si="6"/>
        <v>Boissons alcooliques-g éq. primaire/jour</v>
      </c>
      <c r="T36" s="97">
        <f>MATCH(S36,[2]S0!$R:$R,FALSE)</f>
        <v>32</v>
      </c>
      <c r="U36" s="8">
        <v>225.25624004868894</v>
      </c>
      <c r="V36" s="8">
        <v>224.70120333637638</v>
      </c>
      <c r="W36" s="8">
        <v>118.84290808613645</v>
      </c>
      <c r="X36" s="8">
        <v>141.18943781173479</v>
      </c>
      <c r="Y36" s="8">
        <v>152.36270267453392</v>
      </c>
      <c r="Z36" s="8">
        <v>205.97610305834499</v>
      </c>
      <c r="AA36" s="68"/>
      <c r="AB36" s="52">
        <v>32</v>
      </c>
      <c r="AC36" s="8">
        <v>222.93645374136898</v>
      </c>
      <c r="AD36" s="52">
        <v>32</v>
      </c>
      <c r="AE36" s="8">
        <v>225.46982253388452</v>
      </c>
      <c r="AG36" s="68"/>
      <c r="AH36" s="52">
        <f t="shared" si="10"/>
        <v>19.359124264966866</v>
      </c>
      <c r="AI36" s="52">
        <f t="shared" si="11"/>
        <v>23.68167392693843</v>
      </c>
      <c r="AJ36" s="52">
        <f t="shared" si="12"/>
        <v>22.314026997830783</v>
      </c>
      <c r="AK36" s="52">
        <f t="shared" si="13"/>
        <v>22.579009273402683</v>
      </c>
      <c r="AL36" s="52">
        <f t="shared" si="14"/>
        <v>21.694448073239215</v>
      </c>
      <c r="AM36" s="52">
        <f t="shared" si="15"/>
        <v>24.785556742870106</v>
      </c>
      <c r="AN36" t="s">
        <v>526</v>
      </c>
    </row>
    <row r="37" spans="1:40" ht="14.25" hidden="1">
      <c r="A37" s="5" t="s">
        <v>3</v>
      </c>
      <c r="B37" s="5" t="s">
        <v>26</v>
      </c>
      <c r="C37" s="4" t="s">
        <v>37</v>
      </c>
      <c r="D37" s="4" t="s">
        <v>27</v>
      </c>
      <c r="E37" s="116">
        <f>SUMIFS(ADEME!$F:$F,ADEME!$A:$A,$A37,ADEME!$B:$B,$B37,ADEME!$C:$C,$C37,ADEME!$D:$D,$D37,ADEME!$E:$E,F$9)</f>
        <v>795.72024253845643</v>
      </c>
      <c r="F37" s="116">
        <f>SUMIFS(ADEME!$L:$L,ADEME!$A:$A,$A37,ADEME!$B:$B,$B37,ADEME!$C:$C,$C37,ADEME!$D:$D,$D37,ADEME!$E:$E,F$9)</f>
        <v>758.62223265171724</v>
      </c>
      <c r="G37" s="117">
        <f>SUMIFS(ADEME!$L:$L,ADEME!$A:$A,$A37,ADEME!$B:$B,$B37,ADEME!$C:$C,$C37,ADEME!$D:$D,$D37,ADEME!$E:$E,G$9)</f>
        <v>548.47152095919512</v>
      </c>
      <c r="H37" s="117">
        <f>SUMIFS(ADEME!$L:$L,ADEME!$A:$A,$A37,ADEME!$B:$B,$B37,ADEME!$C:$C,$C37,ADEME!$D:$D,$D37,ADEME!$E:$E,H$9)</f>
        <v>593.83808263676337</v>
      </c>
      <c r="I37" s="117">
        <f>SUMIFS(ADEME!$L:$L,ADEME!$A:$A,$A37,ADEME!$B:$B,$B37,ADEME!$C:$C,$C37,ADEME!$D:$D,$D37,ADEME!$E:$E,I$9)</f>
        <v>598.60833969920873</v>
      </c>
      <c r="J37" s="117">
        <f>SUMIFS(ADEME!$L:$L,ADEME!$A:$A,$A37,ADEME!$B:$B,$B37,ADEME!$C:$C,$C37,ADEME!$D:$D,$D37,ADEME!$E:$E,J$9)</f>
        <v>713.57791948542251</v>
      </c>
      <c r="K37" s="68" t="s">
        <v>581</v>
      </c>
      <c r="L37" s="54" t="str">
        <f t="shared" si="5"/>
        <v>Alimentation Humaine-Assiette-Lait et beurre</v>
      </c>
      <c r="M37" s="54">
        <f>MATCH(L37,[6]RESULTATS_4!$W:$W,FALSE)</f>
        <v>29</v>
      </c>
      <c r="N37" s="54" t="str" cm="1">
        <f t="array" ref="N37">IFERROR(INDEX([6]RESULTATS_4!G:G,$M37),"-")</f>
        <v>Alimentation Humaine</v>
      </c>
      <c r="O37" s="54" t="str" cm="1">
        <f t="array" ref="O37">IFERROR(INDEX([6]RESULTATS_4!H:H,$M37),"-")</f>
        <v>Assiette</v>
      </c>
      <c r="P37" s="54" t="str" cm="1">
        <f t="array" ref="P37">IFERROR(INDEX([6]RESULTATS_4!I:I,$M37),"-")</f>
        <v>Lait et beurre</v>
      </c>
      <c r="Q37" s="54" t="str" cm="1">
        <f t="array" ref="Q37">IFERROR(INDEX([6]RESULTATS_4!$J:$J,M37),"-")</f>
        <v>g éq. primaire/jour</v>
      </c>
      <c r="R37" s="68"/>
      <c r="S37" s="96" t="str">
        <f t="shared" si="6"/>
        <v>Lait et beurre-g éq. primaire/jour</v>
      </c>
      <c r="T37" s="97">
        <f>MATCH(S37,[2]S0!$R:$R,FALSE)</f>
        <v>33</v>
      </c>
      <c r="U37" s="8">
        <v>863.69449573029874</v>
      </c>
      <c r="V37" s="8">
        <v>861.98402792483876</v>
      </c>
      <c r="W37" s="8">
        <v>622.72813193120226</v>
      </c>
      <c r="X37" s="8">
        <v>677.32476705624356</v>
      </c>
      <c r="Y37" s="8">
        <v>685.70471570334291</v>
      </c>
      <c r="Z37" s="8">
        <v>807.41480863878667</v>
      </c>
      <c r="AA37" s="68"/>
      <c r="AB37" s="52">
        <v>33</v>
      </c>
      <c r="AC37" s="8">
        <v>926.4896172216545</v>
      </c>
      <c r="AD37" s="52">
        <v>33</v>
      </c>
      <c r="AE37" s="8">
        <v>895.03010375920007</v>
      </c>
      <c r="AG37" s="68"/>
      <c r="AH37" s="52">
        <f t="shared" si="10"/>
        <v>-7.8701732531439301</v>
      </c>
      <c r="AI37" s="52">
        <f t="shared" si="11"/>
        <v>-11.991149710970539</v>
      </c>
      <c r="AJ37" s="52">
        <f t="shared" si="12"/>
        <v>-11.9244028275586</v>
      </c>
      <c r="AK37" s="52">
        <f t="shared" si="13"/>
        <v>-12.325945909570979</v>
      </c>
      <c r="AL37" s="52">
        <f t="shared" si="14"/>
        <v>-12.70173210268759</v>
      </c>
      <c r="AM37" s="52">
        <f t="shared" si="15"/>
        <v>-11.621893498778268</v>
      </c>
      <c r="AN37" s="91" t="s">
        <v>521</v>
      </c>
    </row>
    <row r="38" spans="1:40" ht="14.25" hidden="1">
      <c r="A38" s="5" t="s">
        <v>3</v>
      </c>
      <c r="B38" s="5" t="s">
        <v>26</v>
      </c>
      <c r="C38" s="4" t="s">
        <v>38</v>
      </c>
      <c r="D38" s="4" t="s">
        <v>27</v>
      </c>
      <c r="E38" s="116">
        <f>SUMIFS(ADEME!$F:$F,ADEME!$A:$A,$A38,ADEME!$B:$B,$B38,ADEME!$C:$C,$C38,ADEME!$D:$D,$D38,ADEME!$E:$E,F$9)</f>
        <v>38.260815755708435</v>
      </c>
      <c r="F38" s="116">
        <f>SUMIFS(ADEME!$L:$L,ADEME!$A:$A,$A38,ADEME!$B:$B,$B38,ADEME!$C:$C,$C38,ADEME!$D:$D,$D38,ADEME!$E:$E,F$9)</f>
        <v>38.945309929058844</v>
      </c>
      <c r="G38" s="117">
        <f>SUMIFS(ADEME!$L:$L,ADEME!$A:$A,$A38,ADEME!$B:$B,$B38,ADEME!$C:$C,$C38,ADEME!$D:$D,$D38,ADEME!$E:$E,G$9)</f>
        <v>40.514029868861421</v>
      </c>
      <c r="H38" s="117">
        <f>SUMIFS(ADEME!$L:$L,ADEME!$A:$A,$A38,ADEME!$B:$B,$B38,ADEME!$C:$C,$C38,ADEME!$D:$D,$D38,ADEME!$E:$E,H$9)</f>
        <v>40.514029868861421</v>
      </c>
      <c r="I38" s="117">
        <f>SUMIFS(ADEME!$L:$L,ADEME!$A:$A,$A38,ADEME!$B:$B,$B38,ADEME!$C:$C,$C38,ADEME!$D:$D,$D38,ADEME!$E:$E,I$9)</f>
        <v>40.514029868861421</v>
      </c>
      <c r="J38" s="117">
        <f>SUMIFS(ADEME!$L:$L,ADEME!$A:$A,$A38,ADEME!$B:$B,$B38,ADEME!$C:$C,$C38,ADEME!$D:$D,$D38,ADEME!$E:$E,J$9)</f>
        <v>44.556331666672122</v>
      </c>
      <c r="K38" s="68" t="s">
        <v>581</v>
      </c>
      <c r="L38" s="54" t="str">
        <f t="shared" si="5"/>
        <v>Alimentation Humaine-Assiette-Œufs</v>
      </c>
      <c r="M38" s="54">
        <f>MATCH(L38,[6]RESULTATS_4!$W:$W,FALSE)</f>
        <v>32</v>
      </c>
      <c r="N38" s="54" t="str" cm="1">
        <f t="array" ref="N38">IFERROR(INDEX([6]RESULTATS_4!G:G,$M38),"-")</f>
        <v>Alimentation Humaine</v>
      </c>
      <c r="O38" s="54" t="str" cm="1">
        <f t="array" ref="O38">IFERROR(INDEX([6]RESULTATS_4!H:H,$M38),"-")</f>
        <v>Assiette</v>
      </c>
      <c r="P38" s="54" t="str" cm="1">
        <f t="array" ref="P38">IFERROR(INDEX([6]RESULTATS_4!I:I,$M38),"-")</f>
        <v>Œufs</v>
      </c>
      <c r="Q38" s="54" t="str" cm="1">
        <f t="array" ref="Q38">IFERROR(INDEX([6]RESULTATS_4!$J:$J,M38),"-")</f>
        <v>g éq. primaire/jour</v>
      </c>
      <c r="R38" s="68"/>
      <c r="S38" s="96" t="str">
        <f t="shared" si="6"/>
        <v>Œufs-g éq. primaire/jour</v>
      </c>
      <c r="T38" s="97">
        <f>MATCH(S38,[2]S0!$R:$R,FALSE)</f>
        <v>34</v>
      </c>
      <c r="U38" s="8">
        <v>37.976728215477159</v>
      </c>
      <c r="V38" s="8">
        <v>38.510659705546516</v>
      </c>
      <c r="W38" s="8">
        <v>40.630054046542377</v>
      </c>
      <c r="X38" s="8">
        <v>40.630054046542377</v>
      </c>
      <c r="Y38" s="8">
        <v>40.630054046542377</v>
      </c>
      <c r="Z38" s="8">
        <v>44.059059477720851</v>
      </c>
      <c r="AA38" s="68"/>
      <c r="AB38" s="52">
        <v>34</v>
      </c>
      <c r="AC38" s="8">
        <v>45.96357671634258</v>
      </c>
      <c r="AD38" s="52">
        <v>34</v>
      </c>
      <c r="AE38" s="8">
        <v>40.942345646490033</v>
      </c>
      <c r="AG38" s="68"/>
      <c r="AH38" s="52">
        <f t="shared" si="10"/>
        <v>0.74805691164174792</v>
      </c>
      <c r="AI38" s="52">
        <f t="shared" si="11"/>
        <v>1.1286491242572083</v>
      </c>
      <c r="AJ38" s="52">
        <f t="shared" si="12"/>
        <v>-0.28556244977683276</v>
      </c>
      <c r="AK38" s="52">
        <f t="shared" si="13"/>
        <v>-0.28556244977683276</v>
      </c>
      <c r="AL38" s="52">
        <f t="shared" si="14"/>
        <v>-0.28556244977683276</v>
      </c>
      <c r="AM38" s="52">
        <f t="shared" si="15"/>
        <v>1.1286491242572305</v>
      </c>
      <c r="AN38" t="s">
        <v>526</v>
      </c>
    </row>
    <row r="39" spans="1:40" ht="14.25" hidden="1">
      <c r="A39" s="5" t="s">
        <v>3</v>
      </c>
      <c r="B39" s="5" t="s">
        <v>26</v>
      </c>
      <c r="C39" s="4" t="s">
        <v>39</v>
      </c>
      <c r="D39" s="4" t="s">
        <v>27</v>
      </c>
      <c r="E39" s="116">
        <f>SUMIFS(ADEME!$F:$F,ADEME!$A:$A,$A39,ADEME!$B:$B,$B39,ADEME!$C:$C,$C39,ADEME!$D:$D,$D39,ADEME!$E:$E,F$9)</f>
        <v>68.599287362371797</v>
      </c>
      <c r="F39" s="116">
        <f>SUMIFS(ADEME!$L:$L,ADEME!$A:$A,$A39,ADEME!$B:$B,$B39,ADEME!$C:$C,$C39,ADEME!$D:$D,$D39,ADEME!$E:$E,F$9)</f>
        <v>89.017805837266209</v>
      </c>
      <c r="G39" s="117">
        <f>SUMIFS(ADEME!$L:$L,ADEME!$A:$A,$A39,ADEME!$B:$B,$B39,ADEME!$C:$C,$C39,ADEME!$D:$D,$D39,ADEME!$E:$E,G$9)</f>
        <v>27.746521479160208</v>
      </c>
      <c r="H39" s="117">
        <f>SUMIFS(ADEME!$L:$L,ADEME!$A:$A,$A39,ADEME!$B:$B,$B39,ADEME!$C:$C,$C39,ADEME!$D:$D,$D39,ADEME!$E:$E,H$9)</f>
        <v>37.013079785955128</v>
      </c>
      <c r="I39" s="117">
        <f>SUMIFS(ADEME!$L:$L,ADEME!$A:$A,$A39,ADEME!$B:$B,$B39,ADEME!$C:$C,$C39,ADEME!$D:$D,$D39,ADEME!$E:$E,I$9)</f>
        <v>39.615321123907222</v>
      </c>
      <c r="J39" s="117">
        <f>SUMIFS(ADEME!$L:$L,ADEME!$A:$A,$A39,ADEME!$B:$B,$B39,ADEME!$C:$C,$C39,ADEME!$D:$D,$D39,ADEME!$E:$E,J$9)</f>
        <v>104.59842836089139</v>
      </c>
      <c r="K39" s="68" t="s">
        <v>581</v>
      </c>
      <c r="L39" s="54" t="str">
        <f t="shared" si="5"/>
        <v>Alimentation Humaine-Assiette-Poissons</v>
      </c>
      <c r="M39" s="54">
        <f>MATCH(L39,[6]RESULTATS_4!$W:$W,FALSE)</f>
        <v>34</v>
      </c>
      <c r="N39" s="54" t="str" cm="1">
        <f t="array" ref="N39">IFERROR(INDEX([6]RESULTATS_4!G:G,$M39),"-")</f>
        <v>Alimentation Humaine</v>
      </c>
      <c r="O39" s="54" t="str" cm="1">
        <f t="array" ref="O39">IFERROR(INDEX([6]RESULTATS_4!H:H,$M39),"-")</f>
        <v>Assiette</v>
      </c>
      <c r="P39" s="54" t="str" cm="1">
        <f t="array" ref="P39">IFERROR(INDEX([6]RESULTATS_4!I:I,$M39),"-")</f>
        <v>Poissons</v>
      </c>
      <c r="Q39" s="54" t="str" cm="1">
        <f t="array" ref="Q39">IFERROR(INDEX([6]RESULTATS_4!$J:$J,M39),"-")</f>
        <v>g éq. primaire/jour</v>
      </c>
      <c r="R39" s="68"/>
      <c r="S39" s="96" t="str">
        <f t="shared" si="6"/>
        <v>Poissons-g éq. primaire/jour</v>
      </c>
      <c r="T39" s="97">
        <f>MATCH(S39,[2]S0!$R:$R,FALSE)</f>
        <v>35</v>
      </c>
      <c r="U39" s="8">
        <v>72.939332998885988</v>
      </c>
      <c r="V39" s="8">
        <v>67.763081710016309</v>
      </c>
      <c r="W39" s="8">
        <v>21.398747492068722</v>
      </c>
      <c r="X39" s="8">
        <v>28.509006950213642</v>
      </c>
      <c r="Y39" s="8">
        <v>30.540509652540763</v>
      </c>
      <c r="Z39" s="8">
        <v>78.278535997836627</v>
      </c>
      <c r="AA39" s="68"/>
      <c r="AB39" s="52">
        <v>35</v>
      </c>
      <c r="AC39" s="8">
        <v>74.557322330868246</v>
      </c>
      <c r="AD39" s="52">
        <v>35</v>
      </c>
      <c r="AE39" s="8">
        <v>73.339810353746245</v>
      </c>
      <c r="AG39" s="68"/>
      <c r="AH39" s="52">
        <f t="shared" si="10"/>
        <v>-5.9502129483148369</v>
      </c>
      <c r="AI39" s="52">
        <f t="shared" si="11"/>
        <v>31.366230092968394</v>
      </c>
      <c r="AJ39" s="52">
        <f t="shared" si="12"/>
        <v>29.664231467025061</v>
      </c>
      <c r="AK39" s="52">
        <f t="shared" si="13"/>
        <v>29.829424962407391</v>
      </c>
      <c r="AL39" s="52">
        <f t="shared" si="14"/>
        <v>29.714014515836663</v>
      </c>
      <c r="AM39" s="52">
        <f t="shared" si="15"/>
        <v>33.623383508069395</v>
      </c>
      <c r="AN39" t="s">
        <v>526</v>
      </c>
    </row>
    <row r="40" spans="1:40" ht="14.25" hidden="1">
      <c r="A40" s="5" t="s">
        <v>3</v>
      </c>
      <c r="B40" s="5" t="s">
        <v>26</v>
      </c>
      <c r="C40" s="4" t="s">
        <v>40</v>
      </c>
      <c r="D40" s="4" t="s">
        <v>27</v>
      </c>
      <c r="E40" s="116">
        <f>SUMIFS(ADEME!$F:$F,ADEME!$A:$A,$A40,ADEME!$B:$B,$B40,ADEME!$C:$C,$C40,ADEME!$D:$D,$D40,ADEME!$E:$E,F$9)</f>
        <v>28.394137811405962</v>
      </c>
      <c r="F40" s="116">
        <f>SUMIFS(ADEME!$L:$L,ADEME!$A:$A,$A40,ADEME!$B:$B,$B40,ADEME!$C:$C,$C40,ADEME!$D:$D,$D40,ADEME!$E:$E,F$9)</f>
        <v>30.300222651906708</v>
      </c>
      <c r="G40" s="117">
        <f>SUMIFS(ADEME!$L:$L,ADEME!$A:$A,$A40,ADEME!$B:$B,$B40,ADEME!$C:$C,$C40,ADEME!$D:$D,$D40,ADEME!$E:$E,G$9)</f>
        <v>35.320868100759107</v>
      </c>
      <c r="H40" s="117">
        <f>SUMIFS(ADEME!$L:$L,ADEME!$A:$A,$A40,ADEME!$B:$B,$B40,ADEME!$C:$C,$C40,ADEME!$D:$D,$D40,ADEME!$E:$E,H$9)</f>
        <v>39.691114642996588</v>
      </c>
      <c r="I40" s="117">
        <f>SUMIFS(ADEME!$L:$L,ADEME!$A:$A,$A40,ADEME!$B:$B,$B40,ADEME!$C:$C,$C40,ADEME!$D:$D,$D40,ADEME!$E:$E,I$9)</f>
        <v>45.310003054444792</v>
      </c>
      <c r="J40" s="117">
        <f>SUMIFS(ADEME!$L:$L,ADEME!$A:$A,$A40,ADEME!$B:$B,$B40,ADEME!$C:$C,$C40,ADEME!$D:$D,$D40,ADEME!$E:$E,J$9)</f>
        <v>40.218245886272271</v>
      </c>
      <c r="K40" s="68" t="s">
        <v>581</v>
      </c>
      <c r="L40" s="54" t="str">
        <f t="shared" si="5"/>
        <v>Alimentation Humaine-Assiette-Coquillages et crustacés</v>
      </c>
      <c r="M40" s="54">
        <f>MATCH(L40,[6]RESULTATS_4!$W:$W,FALSE)</f>
        <v>26</v>
      </c>
      <c r="N40" s="54" t="str" cm="1">
        <f t="array" ref="N40">IFERROR(INDEX([6]RESULTATS_4!G:G,$M40),"-")</f>
        <v>Alimentation Humaine</v>
      </c>
      <c r="O40" s="54" t="str" cm="1">
        <f t="array" ref="O40">IFERROR(INDEX([6]RESULTATS_4!H:H,$M40),"-")</f>
        <v>Assiette</v>
      </c>
      <c r="P40" s="54" t="str" cm="1">
        <f t="array" ref="P40">IFERROR(INDEX([6]RESULTATS_4!I:I,$M40),"-")</f>
        <v>Coquillages et crustacés</v>
      </c>
      <c r="Q40" s="54" t="str" cm="1">
        <f t="array" ref="Q40">IFERROR(INDEX([6]RESULTATS_4!$J:$J,M40),"-")</f>
        <v>g éq. primaire/jour</v>
      </c>
      <c r="R40" s="68"/>
      <c r="S40" s="96" t="str">
        <f t="shared" si="6"/>
        <v>Coquillages et crustacés-g éq. primaire/jour</v>
      </c>
      <c r="T40" s="97">
        <f>MATCH(S40,[2]S0!$R:$R,FALSE)</f>
        <v>36</v>
      </c>
      <c r="U40" s="8">
        <v>30.402454484011134</v>
      </c>
      <c r="V40" s="8">
        <v>39.843579372158437</v>
      </c>
      <c r="W40" s="8">
        <v>42.441008589422935</v>
      </c>
      <c r="X40" s="8">
        <v>50.787567558177969</v>
      </c>
      <c r="Y40" s="8">
        <v>61.96083242097712</v>
      </c>
      <c r="Z40" s="8">
        <v>53.972347860208046</v>
      </c>
      <c r="AA40" s="68"/>
      <c r="AB40" s="52">
        <v>36</v>
      </c>
      <c r="AC40" s="8">
        <v>32.33642842969001</v>
      </c>
      <c r="AD40" s="52">
        <v>36</v>
      </c>
      <c r="AE40" s="8">
        <v>31.195142720406832</v>
      </c>
      <c r="AG40" s="68"/>
      <c r="AH40" s="52">
        <f t="shared" si="10"/>
        <v>-6.6057714967104442</v>
      </c>
      <c r="AI40" s="52">
        <f t="shared" si="11"/>
        <v>-23.952056694284739</v>
      </c>
      <c r="AJ40" s="52">
        <f t="shared" si="12"/>
        <v>-16.776558157570022</v>
      </c>
      <c r="AK40" s="52">
        <f t="shared" si="13"/>
        <v>-21.848758364869937</v>
      </c>
      <c r="AL40" s="52">
        <f t="shared" si="14"/>
        <v>-26.87315311292544</v>
      </c>
      <c r="AM40" s="52">
        <f t="shared" si="15"/>
        <v>-25.483608772328768</v>
      </c>
      <c r="AN40" s="90" t="s">
        <v>522</v>
      </c>
    </row>
    <row r="41" spans="1:40" ht="14.25" hidden="1">
      <c r="A41" s="5" t="s">
        <v>3</v>
      </c>
      <c r="B41" s="5" t="s">
        <v>26</v>
      </c>
      <c r="C41" s="4" t="s">
        <v>41</v>
      </c>
      <c r="D41" s="4" t="s">
        <v>27</v>
      </c>
      <c r="E41" s="116">
        <f>SUMIFS(ADEME!$F:$F,ADEME!$A:$A,$A41,ADEME!$B:$B,$B41,ADEME!$C:$C,$C41,ADEME!$D:$D,$D41,ADEME!$E:$E,F$9)</f>
        <v>259.61964549458969</v>
      </c>
      <c r="F41" s="116">
        <f>SUMIFS(ADEME!$L:$L,ADEME!$A:$A,$A41,ADEME!$B:$B,$B41,ADEME!$C:$C,$C41,ADEME!$D:$D,$D41,ADEME!$E:$E,F$9)</f>
        <v>261.55473294929192</v>
      </c>
      <c r="G41" s="117">
        <f>SUMIFS(ADEME!$L:$L,ADEME!$A:$A,$A41,ADEME!$B:$B,$B41,ADEME!$C:$C,$C41,ADEME!$D:$D,$D41,ADEME!$E:$E,G$9)</f>
        <v>83.438534894536559</v>
      </c>
      <c r="H41" s="117">
        <f>SUMIFS(ADEME!$L:$L,ADEME!$A:$A,$A41,ADEME!$B:$B,$B41,ADEME!$C:$C,$C41,ADEME!$D:$D,$D41,ADEME!$E:$E,H$9)</f>
        <v>140.8435642578151</v>
      </c>
      <c r="I41" s="117">
        <f>SUMIFS(ADEME!$L:$L,ADEME!$A:$A,$A41,ADEME!$B:$B,$B41,ADEME!$C:$C,$C41,ADEME!$D:$D,$D41,ADEME!$E:$E,I$9)</f>
        <v>193.69577213758623</v>
      </c>
      <c r="J41" s="117">
        <f>SUMIFS(ADEME!$L:$L,ADEME!$A:$A,$A41,ADEME!$B:$B,$B41,ADEME!$C:$C,$C41,ADEME!$D:$D,$D41,ADEME!$E:$E,J$9)</f>
        <v>269.29889989980558</v>
      </c>
      <c r="K41" s="68" t="s">
        <v>581</v>
      </c>
      <c r="L41" s="54" t="str">
        <f t="shared" si="5"/>
        <v>Alimentation Humaine-Assiette-Viande et abats</v>
      </c>
      <c r="M41" s="54">
        <f>MATCH(L41,[6]RESULTATS_4!$W:$W,FALSE)</f>
        <v>37</v>
      </c>
      <c r="N41" s="54" t="str" cm="1">
        <f t="array" ref="N41">IFERROR(INDEX([6]RESULTATS_4!G:G,$M41),"-")</f>
        <v>Alimentation Humaine</v>
      </c>
      <c r="O41" s="54" t="str" cm="1">
        <f t="array" ref="O41">IFERROR(INDEX([6]RESULTATS_4!H:H,$M41),"-")</f>
        <v>Assiette</v>
      </c>
      <c r="P41" s="54" t="str" cm="1">
        <f t="array" ref="P41">IFERROR(INDEX([6]RESULTATS_4!I:I,$M41),"-")</f>
        <v>Viande et abats</v>
      </c>
      <c r="Q41" s="54" t="str" cm="1">
        <f t="array" ref="Q41">IFERROR(INDEX([6]RESULTATS_4!$J:$J,M41),"-")</f>
        <v>g éq. primaire/jour</v>
      </c>
      <c r="R41" s="68"/>
      <c r="S41" s="96" t="str">
        <f t="shared" si="6"/>
        <v>Viande et abats-g éq. primaire/jour</v>
      </c>
      <c r="T41" s="97">
        <f>MATCH(S41,[2]S0!$R:$R,FALSE)</f>
        <v>37</v>
      </c>
      <c r="U41" s="8">
        <v>264.12518567588813</v>
      </c>
      <c r="V41" s="8">
        <v>255.97856602476199</v>
      </c>
      <c r="W41" s="8">
        <v>82.275859444248297</v>
      </c>
      <c r="X41" s="8">
        <v>139.15793510940765</v>
      </c>
      <c r="Y41" s="8">
        <v>190.96125401874917</v>
      </c>
      <c r="Z41" s="8">
        <v>267.65878632715419</v>
      </c>
      <c r="AA41" s="68"/>
      <c r="AB41" s="52">
        <v>37</v>
      </c>
      <c r="AC41" s="8">
        <v>201.86048725017545</v>
      </c>
      <c r="AD41" s="52">
        <v>37</v>
      </c>
      <c r="AE41" s="8">
        <v>238.98633995758661</v>
      </c>
      <c r="AG41" s="68"/>
      <c r="AH41" s="52">
        <f t="shared" si="10"/>
        <v>-1.7058351212395406</v>
      </c>
      <c r="AI41" s="52">
        <f t="shared" si="11"/>
        <v>2.1783725923328001</v>
      </c>
      <c r="AJ41" s="52">
        <f t="shared" si="12"/>
        <v>1.413142880720808</v>
      </c>
      <c r="AK41" s="52">
        <f t="shared" si="13"/>
        <v>1.2113065252672861</v>
      </c>
      <c r="AL41" s="52">
        <f t="shared" si="14"/>
        <v>1.4319753674054692</v>
      </c>
      <c r="AM41" s="52">
        <f t="shared" si="15"/>
        <v>0.61276283702740297</v>
      </c>
      <c r="AN41" t="s">
        <v>526</v>
      </c>
    </row>
    <row r="42" spans="1:40" ht="14.25" hidden="1">
      <c r="A42" s="5" t="s">
        <v>3</v>
      </c>
      <c r="B42" s="5" t="s">
        <v>26</v>
      </c>
      <c r="C42" s="11" t="s">
        <v>43</v>
      </c>
      <c r="D42" s="4" t="s">
        <v>27</v>
      </c>
      <c r="E42" s="116">
        <f>SUMIFS(ADEME!$F:$F,ADEME!$A:$A,$A42,ADEME!$B:$B,$B42,ADEME!$C:$C,$C42,ADEME!$D:$D,$D42,ADEME!$E:$E,F$9)</f>
        <v>65.628043275248871</v>
      </c>
      <c r="F42" s="116">
        <f>SUMIFS(ADEME!$L:$L,ADEME!$A:$A,$A42,ADEME!$B:$B,$B42,ADEME!$C:$C,$C42,ADEME!$D:$D,$D42,ADEME!$E:$E,F$9)</f>
        <v>74.184976912990336</v>
      </c>
      <c r="G42" s="117">
        <f>SUMIFS(ADEME!$L:$L,ADEME!$A:$A,$A42,ADEME!$B:$B,$B42,ADEME!$C:$C,$C42,ADEME!$D:$D,$D42,ADEME!$E:$E,G$9)</f>
        <v>23.868573326643855</v>
      </c>
      <c r="H42" s="117">
        <f>SUMIFS(ADEME!$L:$L,ADEME!$A:$A,$A42,ADEME!$B:$B,$B42,ADEME!$C:$C,$C42,ADEME!$D:$D,$D42,ADEME!$E:$E,H$9)</f>
        <v>40.472798249526534</v>
      </c>
      <c r="I42" s="117">
        <f>SUMIFS(ADEME!$L:$L,ADEME!$A:$A,$A42,ADEME!$B:$B,$B42,ADEME!$C:$C,$C42,ADEME!$D:$D,$D42,ADEME!$E:$E,I$9)</f>
        <v>56.039259114729056</v>
      </c>
      <c r="J42" s="117">
        <f>SUMIFS(ADEME!$L:$L,ADEME!$A:$A,$A42,ADEME!$B:$B,$B42,ADEME!$C:$C,$C42,ADEME!$D:$D,$D42,ADEME!$E:$E,J$9)</f>
        <v>73.043669575867412</v>
      </c>
      <c r="K42" s="68" t="s">
        <v>581</v>
      </c>
      <c r="L42" s="54" t="str">
        <f t="shared" si="5"/>
        <v>Alimentation Humaine-Assiette- viande bovine</v>
      </c>
      <c r="M42" s="54">
        <f>MATCH(L42,[6]RESULTATS_4!$W:$W,FALSE)</f>
        <v>18</v>
      </c>
      <c r="N42" s="54" t="str" cm="1">
        <f t="array" ref="N42">IFERROR(INDEX([6]RESULTATS_4!G:G,$M42),"-")</f>
        <v>Alimentation Humaine</v>
      </c>
      <c r="O42" s="54" t="str" cm="1">
        <f t="array" ref="O42">IFERROR(INDEX([6]RESULTATS_4!H:H,$M42),"-")</f>
        <v>Assiette</v>
      </c>
      <c r="P42" s="54" t="str" cm="1">
        <f t="array" ref="P42">IFERROR(INDEX([6]RESULTATS_4!I:I,$M42),"-")</f>
        <v xml:space="preserve"> viande bovine</v>
      </c>
      <c r="Q42" s="54" t="str" cm="1">
        <f t="array" ref="Q42">IFERROR(INDEX([6]RESULTATS_4!$J:$J,M42),"-")</f>
        <v>g éq. primaire/jour</v>
      </c>
      <c r="R42" s="68"/>
      <c r="S42" s="96" t="str">
        <f t="shared" si="6"/>
        <v xml:space="preserve"> viande bovine-g éq. primaire/jour</v>
      </c>
      <c r="T42" s="97">
        <f>MATCH(S42,[2]S0!$R:$R,FALSE)</f>
        <v>38</v>
      </c>
      <c r="U42" s="8">
        <v>64.926752663861322</v>
      </c>
      <c r="V42" s="8">
        <v>71.595971651296395</v>
      </c>
      <c r="W42" s="8">
        <v>23.362281076761867</v>
      </c>
      <c r="X42" s="8">
        <v>39.614302695378818</v>
      </c>
      <c r="Y42" s="8">
        <v>54.85057296283221</v>
      </c>
      <c r="Z42" s="8">
        <v>70.494495164353367</v>
      </c>
      <c r="AA42" s="68"/>
      <c r="AB42" s="52">
        <v>38</v>
      </c>
      <c r="AC42" s="8">
        <v>46.134632429511186</v>
      </c>
      <c r="AD42" s="52">
        <v>38</v>
      </c>
      <c r="AE42" s="8">
        <v>56.899379996397137</v>
      </c>
      <c r="AG42" s="68"/>
      <c r="AH42" s="52">
        <f t="shared" si="10"/>
        <v>1.080125807335941</v>
      </c>
      <c r="AI42" s="52">
        <f t="shared" si="11"/>
        <v>3.6161325867655414</v>
      </c>
      <c r="AJ42" s="52">
        <f t="shared" si="12"/>
        <v>2.1671353418720285</v>
      </c>
      <c r="AK42" s="52">
        <f t="shared" si="13"/>
        <v>2.1671353418720285</v>
      </c>
      <c r="AL42" s="52">
        <f t="shared" si="14"/>
        <v>2.1671353418720285</v>
      </c>
      <c r="AM42" s="52">
        <f t="shared" si="15"/>
        <v>3.6161325867655414</v>
      </c>
      <c r="AN42" t="s">
        <v>526</v>
      </c>
    </row>
    <row r="43" spans="1:40" ht="14.25" hidden="1">
      <c r="A43" s="5" t="s">
        <v>3</v>
      </c>
      <c r="B43" s="5" t="s">
        <v>26</v>
      </c>
      <c r="C43" s="11" t="s">
        <v>45</v>
      </c>
      <c r="D43" s="4" t="s">
        <v>27</v>
      </c>
      <c r="E43" s="116">
        <f>SUMIFS(ADEME!$F:$F,ADEME!$A:$A,$A43,ADEME!$B:$B,$B43,ADEME!$C:$C,$C43,ADEME!$D:$D,$D43,ADEME!$E:$E,F$9)</f>
        <v>7.2269496389654879</v>
      </c>
      <c r="F43" s="116">
        <f>SUMIFS(ADEME!$L:$L,ADEME!$A:$A,$A43,ADEME!$B:$B,$B43,ADEME!$C:$C,$C43,ADEME!$D:$D,$D43,ADEME!$E:$E,F$9)</f>
        <v>7.7069015180113079</v>
      </c>
      <c r="G43" s="117">
        <f>SUMIFS(ADEME!$L:$L,ADEME!$A:$A,$A43,ADEME!$B:$B,$B43,ADEME!$C:$C,$C43,ADEME!$D:$D,$D43,ADEME!$E:$E,G$9)</f>
        <v>1.6018887916157052</v>
      </c>
      <c r="H43" s="117">
        <f>SUMIFS(ADEME!$L:$L,ADEME!$A:$A,$A43,ADEME!$B:$B,$B43,ADEME!$C:$C,$C43,ADEME!$D:$D,$D43,ADEME!$E:$E,H$9)</f>
        <v>3.2037775832314104</v>
      </c>
      <c r="I43" s="117">
        <f>SUMIFS(ADEME!$L:$L,ADEME!$A:$A,$A43,ADEME!$B:$B,$B43,ADEME!$C:$C,$C43,ADEME!$D:$D,$D43,ADEME!$E:$E,I$9)</f>
        <v>4.004721979039263</v>
      </c>
      <c r="J43" s="117">
        <f>SUMIFS(ADEME!$L:$L,ADEME!$A:$A,$A43,ADEME!$B:$B,$B43,ADEME!$C:$C,$C43,ADEME!$D:$D,$D43,ADEME!$E:$E,J$9)</f>
        <v>5.2851534535110298</v>
      </c>
      <c r="K43" s="68" t="s">
        <v>581</v>
      </c>
      <c r="L43" s="54" t="str">
        <f t="shared" si="5"/>
        <v>Alimentation Humaine-Assiette- viande d'ovin et caprin</v>
      </c>
      <c r="M43" s="54">
        <f>MATCH(L43,[6]RESULTATS_4!$W:$W,FALSE)</f>
        <v>19</v>
      </c>
      <c r="N43" s="54" t="str" cm="1">
        <f t="array" ref="N43">IFERROR(INDEX([6]RESULTATS_4!G:G,$M43),"-")</f>
        <v>Alimentation Humaine</v>
      </c>
      <c r="O43" s="54" t="str" cm="1">
        <f t="array" ref="O43">IFERROR(INDEX([6]RESULTATS_4!H:H,$M43),"-")</f>
        <v>Assiette</v>
      </c>
      <c r="P43" s="54" t="str" cm="1">
        <f t="array" ref="P43">IFERROR(INDEX([6]RESULTATS_4!I:I,$M43),"-")</f>
        <v xml:space="preserve"> viande d'ovin et caprin</v>
      </c>
      <c r="Q43" s="54" t="str" cm="1">
        <f t="array" ref="Q43">IFERROR(INDEX([6]RESULTATS_4!$J:$J,M43),"-")</f>
        <v>g éq. primaire/jour</v>
      </c>
      <c r="R43" s="68"/>
      <c r="S43" s="96" t="str">
        <f t="shared" si="6"/>
        <v xml:space="preserve"> viande d'ovin et caprin-g éq. primaire/jour</v>
      </c>
      <c r="T43" s="97">
        <f>MATCH(S43,[2]S0!$R:$R,FALSE)</f>
        <v>39</v>
      </c>
      <c r="U43" s="8">
        <v>9.2169071329827457</v>
      </c>
      <c r="V43" s="8">
        <v>9.6371515611932281</v>
      </c>
      <c r="W43" s="8">
        <v>2.0315027023271188</v>
      </c>
      <c r="X43" s="8">
        <v>4.0630054046542377</v>
      </c>
      <c r="Y43" s="8">
        <v>5.0787567558177971</v>
      </c>
      <c r="Z43" s="8">
        <v>6.6088589216581282</v>
      </c>
      <c r="AA43" s="68"/>
      <c r="AB43" s="52">
        <v>39</v>
      </c>
      <c r="AC43" s="8">
        <v>6.3068801819750577</v>
      </c>
      <c r="AD43" s="52">
        <v>39</v>
      </c>
      <c r="AE43" s="8">
        <v>8.0087367390159461</v>
      </c>
      <c r="AG43" s="68"/>
      <c r="AH43" s="52">
        <f t="shared" si="10"/>
        <v>-21.590295587292896</v>
      </c>
      <c r="AI43" s="52">
        <f t="shared" si="11"/>
        <v>-20.029258966462969</v>
      </c>
      <c r="AJ43" s="52">
        <f t="shared" si="12"/>
        <v>-21.147592381702673</v>
      </c>
      <c r="AK43" s="52">
        <f t="shared" si="13"/>
        <v>-21.147592381702673</v>
      </c>
      <c r="AL43" s="52">
        <f t="shared" si="14"/>
        <v>-21.147592381702673</v>
      </c>
      <c r="AM43" s="52">
        <f t="shared" si="15"/>
        <v>-20.029258966462969</v>
      </c>
      <c r="AN43" t="s">
        <v>526</v>
      </c>
    </row>
    <row r="44" spans="1:40" ht="14.25" hidden="1">
      <c r="A44" s="5" t="s">
        <v>3</v>
      </c>
      <c r="B44" s="5" t="s">
        <v>26</v>
      </c>
      <c r="C44" s="11" t="s">
        <v>47</v>
      </c>
      <c r="D44" s="4" t="s">
        <v>27</v>
      </c>
      <c r="E44" s="116">
        <f>SUMIFS(ADEME!$F:$F,ADEME!$A:$A,$A44,ADEME!$B:$B,$B44,ADEME!$C:$C,$C44,ADEME!$D:$D,$D44,ADEME!$E:$E,F$9)</f>
        <v>94.535841831110815</v>
      </c>
      <c r="F44" s="116">
        <f>SUMIFS(ADEME!$L:$L,ADEME!$A:$A,$A44,ADEME!$B:$B,$B44,ADEME!$C:$C,$C44,ADEME!$D:$D,$D44,ADEME!$E:$E,F$9)</f>
        <v>92.690090875940228</v>
      </c>
      <c r="G44" s="117">
        <f>SUMIFS(ADEME!$L:$L,ADEME!$A:$A,$A44,ADEME!$B:$B,$B44,ADEME!$C:$C,$C44,ADEME!$D:$D,$D44,ADEME!$E:$E,G$9)</f>
        <v>24.230767633356706</v>
      </c>
      <c r="H44" s="117">
        <f>SUMIFS(ADEME!$L:$L,ADEME!$A:$A,$A44,ADEME!$B:$B,$B44,ADEME!$C:$C,$C44,ADEME!$D:$D,$D44,ADEME!$E:$E,H$9)</f>
        <v>40.033442176850201</v>
      </c>
      <c r="I44" s="117">
        <f>SUMIFS(ADEME!$L:$L,ADEME!$A:$A,$A44,ADEME!$B:$B,$B44,ADEME!$C:$C,$C44,ADEME!$D:$D,$D44,ADEME!$E:$E,I$9)</f>
        <v>55.836116720343711</v>
      </c>
      <c r="J44" s="117">
        <f>SUMIFS(ADEME!$L:$L,ADEME!$A:$A,$A44,ADEME!$B:$B,$B44,ADEME!$C:$C,$C44,ADEME!$D:$D,$D44,ADEME!$E:$E,J$9)</f>
        <v>72.993446564802937</v>
      </c>
      <c r="K44" s="68" t="s">
        <v>581</v>
      </c>
      <c r="L44" s="54" t="str">
        <f t="shared" si="5"/>
        <v>Alimentation Humaine-Assiette- viande porcine</v>
      </c>
      <c r="M44" s="54">
        <f>MATCH(L44,[6]RESULTATS_4!$W:$W,FALSE)</f>
        <v>21</v>
      </c>
      <c r="N44" s="54" t="str" cm="1">
        <f t="array" ref="N44">IFERROR(INDEX([6]RESULTATS_4!G:G,$M44),"-")</f>
        <v>Alimentation Humaine</v>
      </c>
      <c r="O44" s="54" t="str" cm="1">
        <f t="array" ref="O44">IFERROR(INDEX([6]RESULTATS_4!H:H,$M44),"-")</f>
        <v>Assiette</v>
      </c>
      <c r="P44" s="54" t="str" cm="1">
        <f t="array" ref="P44">IFERROR(INDEX([6]RESULTATS_4!I:I,$M44),"-")</f>
        <v xml:space="preserve"> viande porcine</v>
      </c>
      <c r="Q44" s="54" t="str" cm="1">
        <f t="array" ref="Q44">IFERROR(INDEX([6]RESULTATS_4!$J:$J,M44),"-")</f>
        <v>g éq. primaire/jour</v>
      </c>
      <c r="R44" s="68"/>
      <c r="S44" s="96" t="str">
        <f t="shared" si="6"/>
        <v xml:space="preserve"> viande porcine-g éq. primaire/jour</v>
      </c>
      <c r="T44" s="97">
        <f>MATCH(S44,[2]S0!$R:$R,FALSE)</f>
        <v>40</v>
      </c>
      <c r="U44" s="8">
        <v>96.540836948795061</v>
      </c>
      <c r="V44" s="8">
        <v>88.118118955441702</v>
      </c>
      <c r="W44" s="8">
        <v>23.36228107676186</v>
      </c>
      <c r="X44" s="8">
        <v>38.598551344215259</v>
      </c>
      <c r="Y44" s="8">
        <v>53.834821611668652</v>
      </c>
      <c r="Z44" s="8">
        <v>69.393018677410339</v>
      </c>
      <c r="AA44" s="68"/>
      <c r="AB44" s="52">
        <v>40</v>
      </c>
      <c r="AC44" s="8">
        <v>65.981960586424179</v>
      </c>
      <c r="AD44" s="52">
        <v>40</v>
      </c>
      <c r="AE44" s="8">
        <v>84.253888133433932</v>
      </c>
      <c r="AG44" s="68"/>
      <c r="AH44" s="52">
        <f t="shared" si="10"/>
        <v>-2.0768362705905319</v>
      </c>
      <c r="AI44" s="52">
        <f t="shared" si="11"/>
        <v>5.1884583723472488</v>
      </c>
      <c r="AJ44" s="52">
        <f t="shared" si="12"/>
        <v>3.7174732798618493</v>
      </c>
      <c r="AK44" s="52">
        <f t="shared" si="13"/>
        <v>3.7174732798618049</v>
      </c>
      <c r="AL44" s="52">
        <f t="shared" si="14"/>
        <v>3.7174732798618271</v>
      </c>
      <c r="AM44" s="52">
        <f t="shared" si="15"/>
        <v>5.188458372347271</v>
      </c>
      <c r="AN44" t="s">
        <v>526</v>
      </c>
    </row>
    <row r="45" spans="1:40" ht="14.25" hidden="1">
      <c r="A45" s="5" t="s">
        <v>3</v>
      </c>
      <c r="B45" s="5" t="s">
        <v>26</v>
      </c>
      <c r="C45" s="11" t="s">
        <v>49</v>
      </c>
      <c r="D45" s="4" t="s">
        <v>27</v>
      </c>
      <c r="E45" s="116">
        <f>SUMIFS(ADEME!$F:$F,ADEME!$A:$A,$A45,ADEME!$B:$B,$B45,ADEME!$C:$C,$C45,ADEME!$D:$D,$D45,ADEME!$E:$E,F$9)</f>
        <v>73.134633045347229</v>
      </c>
      <c r="F45" s="116">
        <f>SUMIFS(ADEME!$L:$L,ADEME!$A:$A,$A45,ADEME!$B:$B,$B45,ADEME!$C:$C,$C45,ADEME!$D:$D,$D45,ADEME!$E:$E,F$9)</f>
        <v>69.120712931983334</v>
      </c>
      <c r="G45" s="117">
        <f>SUMIFS(ADEME!$L:$L,ADEME!$A:$A,$A45,ADEME!$B:$B,$B45,ADEME!$C:$C,$C45,ADEME!$D:$D,$D45,ADEME!$E:$E,G$9)</f>
        <v>29.3299286015896</v>
      </c>
      <c r="H45" s="117">
        <f>SUMIFS(ADEME!$L:$L,ADEME!$A:$A,$A45,ADEME!$B:$B,$B45,ADEME!$C:$C,$C45,ADEME!$D:$D,$D45,ADEME!$E:$E,H$9)</f>
        <v>49.232380152668256</v>
      </c>
      <c r="I45" s="117">
        <f>SUMIFS(ADEME!$L:$L,ADEME!$A:$A,$A45,ADEME!$B:$B,$B45,ADEME!$C:$C,$C45,ADEME!$D:$D,$D45,ADEME!$E:$E,I$9)</f>
        <v>68.087334253690145</v>
      </c>
      <c r="J45" s="117">
        <f>SUMIFS(ADEME!$L:$L,ADEME!$A:$A,$A45,ADEME!$B:$B,$B45,ADEME!$C:$C,$C45,ADEME!$D:$D,$D45,ADEME!$E:$E,J$9)</f>
        <v>88.704914929378617</v>
      </c>
      <c r="K45" s="68" t="s">
        <v>581</v>
      </c>
      <c r="L45" s="54" t="str">
        <f t="shared" si="5"/>
        <v>Alimentation Humaine-Assiette- viande de volaille</v>
      </c>
      <c r="M45" s="54">
        <f>MATCH(L45,[6]RESULTATS_4!$W:$W,FALSE)</f>
        <v>20</v>
      </c>
      <c r="N45" s="54" t="str" cm="1">
        <f t="array" ref="N45">IFERROR(INDEX([6]RESULTATS_4!G:G,$M45),"-")</f>
        <v>Alimentation Humaine</v>
      </c>
      <c r="O45" s="54" t="str" cm="1">
        <f t="array" ref="O45">IFERROR(INDEX([6]RESULTATS_4!H:H,$M45),"-")</f>
        <v>Assiette</v>
      </c>
      <c r="P45" s="54" t="str" cm="1">
        <f t="array" ref="P45">IFERROR(INDEX([6]RESULTATS_4!I:I,$M45),"-")</f>
        <v xml:space="preserve"> viande de volaille</v>
      </c>
      <c r="Q45" s="54" t="str" cm="1">
        <f t="array" ref="Q45">IFERROR(INDEX([6]RESULTATS_4!$J:$J,M45),"-")</f>
        <v>g éq. primaire/jour</v>
      </c>
      <c r="R45" s="68"/>
      <c r="S45" s="96" t="str">
        <f t="shared" si="6"/>
        <v xml:space="preserve"> viande de volaille-g éq. primaire/jour</v>
      </c>
      <c r="T45" s="97">
        <f>MATCH(S45,[2]S0!$R:$R,FALSE)</f>
        <v>41</v>
      </c>
      <c r="U45" s="8">
        <v>70.959974855642571</v>
      </c>
      <c r="V45" s="8">
        <v>66.088589216581283</v>
      </c>
      <c r="W45" s="8">
        <v>28.441037832579667</v>
      </c>
      <c r="X45" s="8">
        <v>47.740313504687293</v>
      </c>
      <c r="Y45" s="8">
        <v>66.023837825631361</v>
      </c>
      <c r="Z45" s="8">
        <v>84.813689494612646</v>
      </c>
      <c r="AA45" s="68"/>
      <c r="AB45" s="52">
        <v>41</v>
      </c>
      <c r="AC45" s="8">
        <v>62.305082688917146</v>
      </c>
      <c r="AD45" s="52">
        <v>41</v>
      </c>
      <c r="AE45" s="8">
        <v>67.905539559831055</v>
      </c>
      <c r="AG45" s="68"/>
      <c r="AH45" s="52">
        <f t="shared" si="10"/>
        <v>3.0646264942013834</v>
      </c>
      <c r="AI45" s="52">
        <f t="shared" si="11"/>
        <v>4.5879685908642553</v>
      </c>
      <c r="AJ45" s="52">
        <f t="shared" si="12"/>
        <v>3.1253809169779823</v>
      </c>
      <c r="AK45" s="52">
        <f t="shared" si="13"/>
        <v>3.1253809169779823</v>
      </c>
      <c r="AL45" s="52">
        <f t="shared" si="14"/>
        <v>3.1253809169780045</v>
      </c>
      <c r="AM45" s="52">
        <f t="shared" si="15"/>
        <v>4.5879685908642553</v>
      </c>
      <c r="AN45" t="s">
        <v>526</v>
      </c>
    </row>
    <row r="46" spans="1:40" ht="14.25" hidden="1">
      <c r="A46" s="5" t="s">
        <v>3</v>
      </c>
      <c r="B46" s="5" t="s">
        <v>26</v>
      </c>
      <c r="C46" s="11" t="s">
        <v>50</v>
      </c>
      <c r="D46" s="4" t="s">
        <v>27</v>
      </c>
      <c r="E46" s="116">
        <f>SUMIFS(ADEME!$F:$F,ADEME!$A:$A,$A46,ADEME!$B:$B,$B46,ADEME!$C:$C,$C46,ADEME!$D:$D,$D46,ADEME!$E:$E,F$9)</f>
        <v>3.1284739670491466</v>
      </c>
      <c r="F46" s="116">
        <f>SUMIFS(ADEME!$L:$L,ADEME!$A:$A,$A46,ADEME!$B:$B,$B46,ADEME!$C:$C,$C46,ADEME!$D:$D,$D46,ADEME!$E:$E,F$9)</f>
        <v>4.1408114479937206</v>
      </c>
      <c r="G46" s="117">
        <f>SUMIFS(ADEME!$L:$L,ADEME!$A:$A,$A46,ADEME!$B:$B,$B46,ADEME!$C:$C,$C46,ADEME!$D:$D,$D46,ADEME!$E:$E,G$9)</f>
        <v>0.75302859284003931</v>
      </c>
      <c r="H46" s="117">
        <f>SUMIFS(ADEME!$L:$L,ADEME!$A:$A,$A46,ADEME!$B:$B,$B46,ADEME!$C:$C,$C46,ADEME!$D:$D,$D46,ADEME!$E:$E,H$9)</f>
        <v>1.5060571856800784</v>
      </c>
      <c r="I46" s="117">
        <f>SUMIFS(ADEME!$L:$L,ADEME!$A:$A,$A46,ADEME!$B:$B,$B46,ADEME!$C:$C,$C46,ADEME!$D:$D,$D46,ADEME!$E:$E,I$9)</f>
        <v>1.5060571856800784</v>
      </c>
      <c r="J46" s="117">
        <f>SUMIFS(ADEME!$L:$L,ADEME!$A:$A,$A46,ADEME!$B:$B,$B46,ADEME!$C:$C,$C46,ADEME!$D:$D,$D46,ADEME!$E:$E,J$9)</f>
        <v>18.219570371172374</v>
      </c>
      <c r="K46" s="68" t="s">
        <v>581</v>
      </c>
      <c r="L46" s="54" t="str">
        <f t="shared" si="5"/>
        <v>Alimentation Humaine-Assiette- autres viandes</v>
      </c>
      <c r="M46" s="54">
        <f>MATCH(L46,[6]RESULTATS_4!$W:$W,FALSE)</f>
        <v>17</v>
      </c>
      <c r="N46" s="54" t="str" cm="1">
        <f t="array" ref="N46">IFERROR(INDEX([6]RESULTATS_4!G:G,$M46),"-")</f>
        <v>Alimentation Humaine</v>
      </c>
      <c r="O46" s="54" t="str" cm="1">
        <f t="array" ref="O46">IFERROR(INDEX([6]RESULTATS_4!H:H,$M46),"-")</f>
        <v>Assiette</v>
      </c>
      <c r="P46" s="54" t="str" cm="1">
        <f t="array" ref="P46">IFERROR(INDEX([6]RESULTATS_4!I:I,$M46),"-")</f>
        <v xml:space="preserve"> autres viandes</v>
      </c>
      <c r="Q46" s="54" t="str" cm="1">
        <f t="array" ref="Q46">IFERROR(INDEX([6]RESULTATS_4!$J:$J,M46),"-")</f>
        <v>g éq. primaire/jour</v>
      </c>
      <c r="R46" s="68"/>
      <c r="S46" s="96" t="str">
        <f t="shared" si="6"/>
        <v xml:space="preserve"> autres viandes-g éq. primaire/jour</v>
      </c>
      <c r="T46" s="97">
        <f>MATCH(S46,[2]S0!$R:$R,FALSE)</f>
        <v>42</v>
      </c>
      <c r="U46" s="8">
        <v>4.2139736539518289</v>
      </c>
      <c r="V46" s="8">
        <v>5.5073824347151064</v>
      </c>
      <c r="W46" s="8">
        <v>1.0157513511635594</v>
      </c>
      <c r="X46" s="8">
        <v>2.0315027023271188</v>
      </c>
      <c r="Y46" s="8">
        <v>2.0315027023271188</v>
      </c>
      <c r="Z46" s="8">
        <v>24.232482712746471</v>
      </c>
      <c r="AA46" s="68"/>
      <c r="AB46" s="52">
        <v>42</v>
      </c>
      <c r="AC46" s="8">
        <v>2.8851686070556708</v>
      </c>
      <c r="AD46" s="52">
        <v>42</v>
      </c>
      <c r="AE46" s="8">
        <v>3.6720327726163076</v>
      </c>
      <c r="AG46" s="68"/>
      <c r="AH46" s="52">
        <f t="shared" si="10"/>
        <v>-25.759527136215244</v>
      </c>
      <c r="AI46" s="52">
        <f t="shared" si="11"/>
        <v>-24.813439105070568</v>
      </c>
      <c r="AJ46" s="52">
        <f t="shared" si="12"/>
        <v>-25.86486919486417</v>
      </c>
      <c r="AK46" s="52">
        <f t="shared" si="13"/>
        <v>-25.86486919486418</v>
      </c>
      <c r="AL46" s="52">
        <f t="shared" si="14"/>
        <v>-25.86486919486418</v>
      </c>
      <c r="AM46" s="52">
        <f t="shared" si="15"/>
        <v>-24.813439105070568</v>
      </c>
      <c r="AN46" t="s">
        <v>526</v>
      </c>
    </row>
    <row r="47" spans="1:40" ht="14.25" hidden="1">
      <c r="A47" s="5" t="s">
        <v>3</v>
      </c>
      <c r="B47" s="5" t="s">
        <v>26</v>
      </c>
      <c r="C47" s="11" t="s">
        <v>51</v>
      </c>
      <c r="D47" s="4" t="s">
        <v>27</v>
      </c>
      <c r="E47" s="116">
        <f>SUMIFS(ADEME!$F:$F,ADEME!$A:$A,$A47,ADEME!$B:$B,$B47,ADEME!$C:$C,$C47,ADEME!$D:$D,$D47,ADEME!$E:$E,F$9)</f>
        <v>15.96570373686813</v>
      </c>
      <c r="F47" s="116">
        <f>SUMIFS(ADEME!$L:$L,ADEME!$A:$A,$A47,ADEME!$B:$B,$B47,ADEME!$C:$C,$C47,ADEME!$D:$D,$D47,ADEME!$E:$E,F$9)</f>
        <v>13.711239262372979</v>
      </c>
      <c r="G47" s="117">
        <f>SUMIFS(ADEME!$L:$L,ADEME!$A:$A,$A47,ADEME!$B:$B,$B47,ADEME!$C:$C,$C47,ADEME!$D:$D,$D47,ADEME!$E:$E,G$9)</f>
        <v>3.6543479484906545</v>
      </c>
      <c r="H47" s="117">
        <f>SUMIFS(ADEME!$L:$L,ADEME!$A:$A,$A47,ADEME!$B:$B,$B47,ADEME!$C:$C,$C47,ADEME!$D:$D,$D47,ADEME!$E:$E,H$9)</f>
        <v>6.395108909858644</v>
      </c>
      <c r="I47" s="117">
        <f>SUMIFS(ADEME!$L:$L,ADEME!$A:$A,$A47,ADEME!$B:$B,$B47,ADEME!$C:$C,$C47,ADEME!$D:$D,$D47,ADEME!$E:$E,I$9)</f>
        <v>8.2222828841039703</v>
      </c>
      <c r="J47" s="117">
        <f>SUMIFS(ADEME!$L:$L,ADEME!$A:$A,$A47,ADEME!$B:$B,$B47,ADEME!$C:$C,$C47,ADEME!$D:$D,$D47,ADEME!$E:$E,J$9)</f>
        <v>11.052145005073225</v>
      </c>
      <c r="K47" s="68" t="s">
        <v>581</v>
      </c>
      <c r="L47" s="54" t="str">
        <f t="shared" si="5"/>
        <v>Alimentation Humaine-Assiette-abats</v>
      </c>
      <c r="M47" s="54">
        <f>MATCH(L47,[6]RESULTATS_4!$W:$W,FALSE)</f>
        <v>22</v>
      </c>
      <c r="N47" s="54" t="str" cm="1">
        <f t="array" ref="N47">IFERROR(INDEX([6]RESULTATS_4!G:G,$M47),"-")</f>
        <v>Alimentation Humaine</v>
      </c>
      <c r="O47" s="54" t="str" cm="1">
        <f t="array" ref="O47">IFERROR(INDEX([6]RESULTATS_4!H:H,$M47),"-")</f>
        <v>Assiette</v>
      </c>
      <c r="P47" s="54" t="str" cm="1">
        <f t="array" ref="P47">IFERROR(INDEX([6]RESULTATS_4!I:I,$M47),"-")</f>
        <v>abats</v>
      </c>
      <c r="Q47" s="54" t="str" cm="1">
        <f t="array" ref="Q47">IFERROR(INDEX([6]RESULTATS_4!$J:$J,M47),"-")</f>
        <v>g éq. primaire/jour</v>
      </c>
      <c r="R47" s="68"/>
      <c r="S47" s="96" t="str">
        <f t="shared" si="6"/>
        <v>abats-g éq. primaire/jour</v>
      </c>
      <c r="T47" s="97">
        <f>MATCH(S47,[2]S0!$R:$R,FALSE)</f>
        <v>43</v>
      </c>
      <c r="U47" s="8">
        <v>18.266740420654621</v>
      </c>
      <c r="V47" s="8">
        <v>15.031352205534267</v>
      </c>
      <c r="W47" s="8">
        <v>4.0630054046542377</v>
      </c>
      <c r="X47" s="8">
        <v>7.1102594581449168</v>
      </c>
      <c r="Y47" s="8">
        <v>9.1417621604720338</v>
      </c>
      <c r="Z47" s="8">
        <v>12.116241356373235</v>
      </c>
      <c r="AA47" s="68"/>
      <c r="AB47" s="52">
        <v>43</v>
      </c>
      <c r="AC47" s="8">
        <v>18.24676275629222</v>
      </c>
      <c r="AD47" s="52">
        <v>43</v>
      </c>
      <c r="AE47" s="8">
        <v>18.24676275629222</v>
      </c>
      <c r="AG47" s="68"/>
      <c r="AH47" s="52">
        <f t="shared" si="10"/>
        <v>-12.596865290671433</v>
      </c>
      <c r="AI47" s="52">
        <f t="shared" si="11"/>
        <v>-8.7823964544936022</v>
      </c>
      <c r="AJ47" s="52">
        <f t="shared" si="12"/>
        <v>-10.058009169652093</v>
      </c>
      <c r="AK47" s="52">
        <f t="shared" si="13"/>
        <v>-10.058009169652117</v>
      </c>
      <c r="AL47" s="52">
        <f t="shared" si="14"/>
        <v>-10.058009169652104</v>
      </c>
      <c r="AM47" s="52">
        <f t="shared" si="15"/>
        <v>-8.7823964544936022</v>
      </c>
      <c r="AN47" t="s">
        <v>526</v>
      </c>
    </row>
    <row r="48" spans="1:40" ht="14.25" hidden="1">
      <c r="A48" s="5" t="s">
        <v>3</v>
      </c>
      <c r="B48" s="5" t="s">
        <v>52</v>
      </c>
      <c r="C48" s="4" t="s">
        <v>25</v>
      </c>
      <c r="D48" s="4" t="s">
        <v>180</v>
      </c>
      <c r="E48" s="116">
        <f>SUMIFS(ADEME!$F:$F,ADEME!$A:$A,$A48,ADEME!$B:$B,$B48,ADEME!$C:$C,$C48,ADEME!$D:$D,$D48,ADEME!$E:$E,F$9)</f>
        <v>8121.3815968027566</v>
      </c>
      <c r="F48" s="116">
        <f>SUMIFS(ADEME!$L:$L,ADEME!$A:$A,$A48,ADEME!$B:$B,$B48,ADEME!$C:$C,$C48,ADEME!$D:$D,$D48,ADEME!$E:$E,F$9)</f>
        <v>8122.3487440123481</v>
      </c>
      <c r="G48" s="117">
        <f>SUMIFS(ADEME!$L:$L,ADEME!$A:$A,$A48,ADEME!$B:$B,$B48,ADEME!$C:$C,$C48,ADEME!$D:$D,$D48,ADEME!$E:$E,G$9)</f>
        <v>6766.0389876524951</v>
      </c>
      <c r="H48" s="117">
        <f>SUMIFS(ADEME!$L:$L,ADEME!$A:$A,$A48,ADEME!$B:$B,$B48,ADEME!$C:$C,$C48,ADEME!$D:$D,$D48,ADEME!$E:$E,H$9)</f>
        <v>6415.5414428495269</v>
      </c>
      <c r="I48" s="117">
        <f>SUMIFS(ADEME!$L:$L,ADEME!$A:$A,$A48,ADEME!$B:$B,$B48,ADEME!$C:$C,$C48,ADEME!$D:$D,$D48,ADEME!$E:$E,I$9)</f>
        <v>6076.6645554181132</v>
      </c>
      <c r="J48" s="117">
        <f>SUMIFS(ADEME!$L:$L,ADEME!$A:$A,$A48,ADEME!$B:$B,$B48,ADEME!$C:$C,$C48,ADEME!$D:$D,$D48,ADEME!$E:$E,J$9)</f>
        <v>6938.7694274477089</v>
      </c>
      <c r="K48" s="68" t="s">
        <v>581</v>
      </c>
      <c r="L48" s="54" t="str">
        <f t="shared" si="5"/>
        <v>Alimentation Humaine-Approvisionnement-Céréales</v>
      </c>
      <c r="M48" s="54">
        <f>MATCH(L48,[6]RESULTATS_4!$W:$W,FALSE)</f>
        <v>4</v>
      </c>
      <c r="N48" s="54" t="str" cm="1">
        <f t="array" ref="N48">IFERROR(INDEX([6]RESULTATS_4!G:G,$M48),"-")</f>
        <v>Alimentation Humaine</v>
      </c>
      <c r="O48" s="54" t="str" cm="1">
        <f t="array" ref="O48">IFERROR(INDEX([6]RESULTATS_4!H:H,$M48),"-")</f>
        <v>Approvisionnement</v>
      </c>
      <c r="P48" s="54" t="str" cm="1">
        <f t="array" ref="P48">IFERROR(INDEX([6]RESULTATS_4!I:I,$M48),"-")</f>
        <v>Céréales</v>
      </c>
      <c r="Q48" s="54" t="str" cm="1">
        <f t="array" ref="Q48">IFERROR(INDEX([6]RESULTATS_4!$J:$J,M48),"-")</f>
        <v>kt</v>
      </c>
      <c r="R48" s="68"/>
      <c r="S48" s="96" t="str">
        <f t="shared" si="6"/>
        <v>Céréales-kt</v>
      </c>
      <c r="T48" s="97">
        <f>MATCH(S48,[2]S0!$R:$R,FALSE)</f>
        <v>354</v>
      </c>
      <c r="U48" s="8">
        <v>9346.4090873632795</v>
      </c>
      <c r="V48" s="8">
        <v>8943.9055680702095</v>
      </c>
      <c r="W48" s="8">
        <v>7772.1259836238387</v>
      </c>
      <c r="X48" s="8">
        <v>7384.7302959665776</v>
      </c>
      <c r="Y48" s="8">
        <v>6973.8606942308361</v>
      </c>
      <c r="Z48" s="8">
        <v>8168.0120834297832</v>
      </c>
      <c r="AA48" s="68"/>
      <c r="AB48" s="52">
        <v>44</v>
      </c>
      <c r="AC48" s="8">
        <v>9170.1401556770252</v>
      </c>
      <c r="AD48" s="52">
        <v>44</v>
      </c>
      <c r="AE48" s="8">
        <v>9854.5433932437318</v>
      </c>
      <c r="AG48" s="68"/>
      <c r="AH48" s="52">
        <f t="shared" si="10"/>
        <v>-13.106932075301614</v>
      </c>
      <c r="AI48" s="52">
        <f t="shared" si="11"/>
        <v>-9.1856607586603296</v>
      </c>
      <c r="AJ48" s="52">
        <f t="shared" si="12"/>
        <v>-12.944810700330988</v>
      </c>
      <c r="AK48" s="52">
        <f t="shared" si="13"/>
        <v>-13.124228160998729</v>
      </c>
      <c r="AL48" s="52">
        <f t="shared" si="14"/>
        <v>-12.865128486935983</v>
      </c>
      <c r="AM48" s="52">
        <f t="shared" si="15"/>
        <v>-15.049471565741246</v>
      </c>
      <c r="AN48" t="s">
        <v>526</v>
      </c>
    </row>
    <row r="49" spans="1:40" ht="14.25" hidden="1">
      <c r="A49" s="5" t="s">
        <v>3</v>
      </c>
      <c r="B49" s="5" t="s">
        <v>52</v>
      </c>
      <c r="C49" s="4" t="s">
        <v>28</v>
      </c>
      <c r="D49" s="4" t="s">
        <v>180</v>
      </c>
      <c r="E49" s="116">
        <f>SUMIFS(ADEME!$F:$F,ADEME!$A:$A,$A49,ADEME!$B:$B,$B49,ADEME!$C:$C,$C49,ADEME!$D:$D,$D49,ADEME!$E:$E,F$9)</f>
        <v>3708.0996523797539</v>
      </c>
      <c r="F49" s="116">
        <f>SUMIFS(ADEME!$L:$L,ADEME!$A:$A,$A49,ADEME!$B:$B,$B49,ADEME!$C:$C,$C49,ADEME!$D:$D,$D49,ADEME!$E:$E,F$9)</f>
        <v>4285.0868073926458</v>
      </c>
      <c r="G49" s="117">
        <f>SUMIFS(ADEME!$L:$L,ADEME!$A:$A,$A49,ADEME!$B:$B,$B49,ADEME!$C:$C,$C49,ADEME!$D:$D,$D49,ADEME!$E:$E,G$9)</f>
        <v>2593.1020326585522</v>
      </c>
      <c r="H49" s="117">
        <f>SUMIFS(ADEME!$L:$L,ADEME!$A:$A,$A49,ADEME!$B:$B,$B49,ADEME!$C:$C,$C49,ADEME!$D:$D,$D49,ADEME!$E:$E,H$9)</f>
        <v>2792.4317845552009</v>
      </c>
      <c r="I49" s="117">
        <f>SUMIFS(ADEME!$L:$L,ADEME!$A:$A,$A49,ADEME!$B:$B,$B49,ADEME!$C:$C,$C49,ADEME!$D:$D,$D49,ADEME!$E:$E,I$9)</f>
        <v>2892.0966605035255</v>
      </c>
      <c r="J49" s="117">
        <f>SUMIFS(ADEME!$L:$L,ADEME!$A:$A,$A49,ADEME!$B:$B,$B49,ADEME!$C:$C,$C49,ADEME!$D:$D,$D49,ADEME!$E:$E,J$9)</f>
        <v>3541.9604175374307</v>
      </c>
      <c r="K49" s="68" t="s">
        <v>581</v>
      </c>
      <c r="L49" s="54" t="str">
        <f t="shared" si="5"/>
        <v>Alimentation Humaine-Approvisionnement-Pommes de terre</v>
      </c>
      <c r="M49" s="54">
        <f>MATCH(L49,[6]RESULTATS_4!$W:$W,FALSE)</f>
        <v>14</v>
      </c>
      <c r="N49" s="54" t="str" cm="1">
        <f t="array" ref="N49">IFERROR(INDEX([6]RESULTATS_4!G:G,$M49),"-")</f>
        <v>Alimentation Humaine</v>
      </c>
      <c r="O49" s="54" t="str" cm="1">
        <f t="array" ref="O49">IFERROR(INDEX([6]RESULTATS_4!H:H,$M49),"-")</f>
        <v>Approvisionnement</v>
      </c>
      <c r="P49" s="54" t="str" cm="1">
        <f t="array" ref="P49">IFERROR(INDEX([6]RESULTATS_4!I:I,$M49),"-")</f>
        <v>Pommes de terre</v>
      </c>
      <c r="Q49" s="54" t="str" cm="1">
        <f t="array" ref="Q49">IFERROR(INDEX([6]RESULTATS_4!$J:$J,M49),"-")</f>
        <v>kt</v>
      </c>
      <c r="R49" s="68"/>
      <c r="S49" s="96" t="str">
        <f t="shared" si="6"/>
        <v>Pommes de terre-kt</v>
      </c>
      <c r="T49" s="97">
        <f>MATCH(S49,[2]S0!$R:$R,FALSE)</f>
        <v>304</v>
      </c>
      <c r="U49" s="8">
        <v>3429.0524690219954</v>
      </c>
      <c r="V49" s="8">
        <v>4036.39660034703</v>
      </c>
      <c r="W49" s="8">
        <v>2475.3323264140859</v>
      </c>
      <c r="X49" s="8">
        <v>2665.3733505491105</v>
      </c>
      <c r="Y49" s="8">
        <v>2760.3938626166228</v>
      </c>
      <c r="Z49" s="8">
        <v>3336.8396074439643</v>
      </c>
      <c r="AA49" s="68"/>
      <c r="AB49" s="52">
        <v>45</v>
      </c>
      <c r="AC49" s="8">
        <v>3461.6907846684685</v>
      </c>
      <c r="AD49" s="52">
        <v>45</v>
      </c>
      <c r="AE49" s="8">
        <v>3513.2995116371953</v>
      </c>
      <c r="AG49" s="68"/>
      <c r="AH49" s="52">
        <f t="shared" si="10"/>
        <v>8.1377344289323759</v>
      </c>
      <c r="AI49" s="52">
        <f t="shared" si="11"/>
        <v>6.1611935513035121</v>
      </c>
      <c r="AJ49" s="52">
        <f t="shared" si="12"/>
        <v>4.7577331329516692</v>
      </c>
      <c r="AK49" s="52">
        <f t="shared" si="13"/>
        <v>4.7670032410249252</v>
      </c>
      <c r="AL49" s="52">
        <f t="shared" si="14"/>
        <v>4.7711596403152257</v>
      </c>
      <c r="AM49" s="52">
        <f t="shared" si="15"/>
        <v>6.1471582162916816</v>
      </c>
      <c r="AN49" t="s">
        <v>526</v>
      </c>
    </row>
    <row r="50" spans="1:40" ht="14.25" hidden="1">
      <c r="A50" s="5" t="s">
        <v>3</v>
      </c>
      <c r="B50" s="5" t="s">
        <v>52</v>
      </c>
      <c r="C50" s="4" t="s">
        <v>29</v>
      </c>
      <c r="D50" s="4" t="s">
        <v>180</v>
      </c>
      <c r="E50" s="116">
        <f>SUMIFS(ADEME!$F:$F,ADEME!$A:$A,$A50,ADEME!$B:$B,$B50,ADEME!$C:$C,$C50,ADEME!$D:$D,$D50,ADEME!$E:$E,F$9)</f>
        <v>2096.999615845873</v>
      </c>
      <c r="F50" s="116">
        <f>SUMIFS(ADEME!$L:$L,ADEME!$A:$A,$A50,ADEME!$B:$B,$B50,ADEME!$C:$C,$C50,ADEME!$D:$D,$D50,ADEME!$E:$E,F$9)</f>
        <v>1815.0560309486957</v>
      </c>
      <c r="G50" s="117">
        <f>SUMIFS(ADEME!$L:$L,ADEME!$A:$A,$A50,ADEME!$B:$B,$B50,ADEME!$C:$C,$C50,ADEME!$D:$D,$D50,ADEME!$E:$E,G$9)</f>
        <v>1826.4454850258571</v>
      </c>
      <c r="H50" s="117">
        <f>SUMIFS(ADEME!$L:$L,ADEME!$A:$A,$A50,ADEME!$B:$B,$B50,ADEME!$C:$C,$C50,ADEME!$D:$D,$D50,ADEME!$E:$E,H$9)</f>
        <v>1861.1009584410785</v>
      </c>
      <c r="I50" s="117">
        <f>SUMIFS(ADEME!$L:$L,ADEME!$A:$A,$A50,ADEME!$B:$B,$B50,ADEME!$C:$C,$C50,ADEME!$D:$D,$D50,ADEME!$E:$E,I$9)</f>
        <v>1888.9198681484854</v>
      </c>
      <c r="J50" s="117">
        <f>SUMIFS(ADEME!$L:$L,ADEME!$A:$A,$A50,ADEME!$B:$B,$B50,ADEME!$C:$C,$C50,ADEME!$D:$D,$D50,ADEME!$E:$E,J$9)</f>
        <v>2034.7914400759516</v>
      </c>
      <c r="K50" s="68" t="s">
        <v>581</v>
      </c>
      <c r="L50" s="54" t="str">
        <f t="shared" si="5"/>
        <v>Alimentation Humaine-Approvisionnement-Sucres</v>
      </c>
      <c r="M50" s="54">
        <f>MATCH(L50,[6]RESULTATS_4!$W:$W,FALSE)</f>
        <v>15</v>
      </c>
      <c r="N50" s="54" t="str" cm="1">
        <f t="array" ref="N50">IFERROR(INDEX([6]RESULTATS_4!G:G,$M50),"-")</f>
        <v>Alimentation Humaine</v>
      </c>
      <c r="O50" s="54" t="str" cm="1">
        <f t="array" ref="O50">IFERROR(INDEX([6]RESULTATS_4!H:H,$M50),"-")</f>
        <v>Approvisionnement</v>
      </c>
      <c r="P50" s="54" t="str" cm="1">
        <f t="array" ref="P50">IFERROR(INDEX([6]RESULTATS_4!I:I,$M50),"-")</f>
        <v>Sucres</v>
      </c>
      <c r="Q50" s="54" t="str" cm="1">
        <f t="array" ref="Q50">IFERROR(INDEX([6]RESULTATS_4!$J:$J,M50),"-")</f>
        <v>kt</v>
      </c>
      <c r="R50" s="68"/>
      <c r="S50" s="96" t="str">
        <f t="shared" si="6"/>
        <v>Sucres-kt</v>
      </c>
      <c r="T50" s="97" t="e">
        <f>MATCH(S50,[2]S0!$R:$R,FALSE)</f>
        <v>#N/A</v>
      </c>
      <c r="U50" s="8">
        <v>2700.5108015409592</v>
      </c>
      <c r="V50" s="8">
        <v>2357.7306696578735</v>
      </c>
      <c r="W50" s="8">
        <v>2216.4201572652773</v>
      </c>
      <c r="X50" s="8">
        <v>2310.7359086382676</v>
      </c>
      <c r="Y50" s="8">
        <v>2570.1042249139914</v>
      </c>
      <c r="Z50" s="8">
        <v>2747.313545471412</v>
      </c>
      <c r="AA50" s="68"/>
      <c r="AB50" s="52">
        <v>46</v>
      </c>
      <c r="AC50" s="8">
        <v>2409.9233057742208</v>
      </c>
      <c r="AD50" s="52">
        <v>46</v>
      </c>
      <c r="AE50" s="8">
        <v>2534.0742537438823</v>
      </c>
      <c r="AG50" s="68"/>
      <c r="AH50" s="52">
        <f t="shared" si="10"/>
        <v>-22.348038206353849</v>
      </c>
      <c r="AI50" s="52">
        <f t="shared" si="11"/>
        <v>-23.016820610300005</v>
      </c>
      <c r="AJ50" s="52">
        <f t="shared" si="12"/>
        <v>-17.594799025857498</v>
      </c>
      <c r="AK50" s="52">
        <f t="shared" si="13"/>
        <v>-19.458517458282888</v>
      </c>
      <c r="AL50" s="52">
        <f t="shared" si="14"/>
        <v>-26.504153028591737</v>
      </c>
      <c r="AM50" s="52">
        <f t="shared" si="15"/>
        <v>-25.935230675434195</v>
      </c>
      <c r="AN50" t="s">
        <v>526</v>
      </c>
    </row>
    <row r="51" spans="1:40" ht="14.25" hidden="1">
      <c r="A51" s="5" t="s">
        <v>3</v>
      </c>
      <c r="B51" s="5" t="s">
        <v>52</v>
      </c>
      <c r="C51" s="4" t="s">
        <v>30</v>
      </c>
      <c r="D51" s="4" t="s">
        <v>180</v>
      </c>
      <c r="E51" s="116">
        <f>SUMIFS(ADEME!$F:$F,ADEME!$A:$A,$A51,ADEME!$B:$B,$B51,ADEME!$C:$C,$C51,ADEME!$D:$D,$D51,ADEME!$E:$E,F$9)</f>
        <v>99.69152402584028</v>
      </c>
      <c r="F51" s="116">
        <f>SUMIFS(ADEME!$L:$L,ADEME!$A:$A,$A51,ADEME!$B:$B,$B51,ADEME!$C:$C,$C51,ADEME!$D:$D,$D51,ADEME!$E:$E,F$9)</f>
        <v>241.70487820233308</v>
      </c>
      <c r="G51" s="117">
        <f>SUMIFS(ADEME!$L:$L,ADEME!$A:$A,$A51,ADEME!$B:$B,$B51,ADEME!$C:$C,$C51,ADEME!$D:$D,$D51,ADEME!$E:$E,G$9)</f>
        <v>584.6995644446215</v>
      </c>
      <c r="H51" s="117">
        <f>SUMIFS(ADEME!$L:$L,ADEME!$A:$A,$A51,ADEME!$B:$B,$B51,ADEME!$C:$C,$C51,ADEME!$D:$D,$D51,ADEME!$E:$E,H$9)</f>
        <v>481.82325676583758</v>
      </c>
      <c r="I51" s="117">
        <f>SUMIFS(ADEME!$L:$L,ADEME!$A:$A,$A51,ADEME!$B:$B,$B51,ADEME!$C:$C,$C51,ADEME!$D:$D,$D51,ADEME!$E:$E,I$9)</f>
        <v>440.22647645020203</v>
      </c>
      <c r="J51" s="117">
        <f>SUMIFS(ADEME!$L:$L,ADEME!$A:$A,$A51,ADEME!$B:$B,$B51,ADEME!$C:$C,$C51,ADEME!$D:$D,$D51,ADEME!$E:$E,J$9)</f>
        <v>293.09382351097815</v>
      </c>
      <c r="K51" s="68" t="s">
        <v>581</v>
      </c>
      <c r="L51" s="54" t="str">
        <f t="shared" si="5"/>
        <v>Alimentation Humaine-Approvisionnement-Légumineuses</v>
      </c>
      <c r="M51" s="54">
        <f>MATCH(L51,[6]RESULTATS_4!$W:$W,FALSE)</f>
        <v>10</v>
      </c>
      <c r="N51" s="54" t="str" cm="1">
        <f t="array" ref="N51">IFERROR(INDEX([6]RESULTATS_4!G:G,$M51),"-")</f>
        <v>Alimentation Humaine</v>
      </c>
      <c r="O51" s="54" t="str" cm="1">
        <f t="array" ref="O51">IFERROR(INDEX([6]RESULTATS_4!H:H,$M51),"-")</f>
        <v>Approvisionnement</v>
      </c>
      <c r="P51" s="54" t="str" cm="1">
        <f t="array" ref="P51">IFERROR(INDEX([6]RESULTATS_4!I:I,$M51),"-")</f>
        <v>Légumineuses</v>
      </c>
      <c r="Q51" s="54" t="str" cm="1">
        <f t="array" ref="Q51">IFERROR(INDEX([6]RESULTATS_4!$J:$J,M51),"-")</f>
        <v>kt</v>
      </c>
      <c r="R51" s="68"/>
      <c r="S51" s="96" t="str">
        <f t="shared" si="6"/>
        <v>Légumineuses-kt</v>
      </c>
      <c r="T51" s="97" t="e">
        <f>MATCH(S51,[2]S0!$R:$R,FALSE)</f>
        <v>#N/A</v>
      </c>
      <c r="U51" s="8">
        <v>120.69900316608243</v>
      </c>
      <c r="V51" s="8">
        <v>242.74077232119191</v>
      </c>
      <c r="W51" s="8">
        <v>600.73507930311087</v>
      </c>
      <c r="X51" s="8">
        <v>489.4878423951273</v>
      </c>
      <c r="Y51" s="8">
        <v>444.98894763193397</v>
      </c>
      <c r="Z51" s="8">
        <v>288.04524415004994</v>
      </c>
      <c r="AA51" s="68"/>
      <c r="AB51" s="52">
        <v>47</v>
      </c>
      <c r="AC51" s="8">
        <v>584.62385204457769</v>
      </c>
      <c r="AD51" s="52">
        <v>47</v>
      </c>
      <c r="AE51" s="8">
        <v>328.51673779860459</v>
      </c>
      <c r="AG51" s="68"/>
      <c r="AH51" s="52">
        <f t="shared" si="10"/>
        <v>-17.404848912741855</v>
      </c>
      <c r="AI51" s="52">
        <f t="shared" si="11"/>
        <v>-0.42674912374759399</v>
      </c>
      <c r="AJ51" s="52">
        <f t="shared" si="12"/>
        <v>-2.6693155453967332</v>
      </c>
      <c r="AK51" s="52">
        <f t="shared" si="13"/>
        <v>-1.5658377931892842</v>
      </c>
      <c r="AL51" s="52">
        <f t="shared" si="14"/>
        <v>-1.0702448245234031</v>
      </c>
      <c r="AM51" s="52">
        <f t="shared" si="15"/>
        <v>1.7527035989867823</v>
      </c>
      <c r="AN51" t="s">
        <v>526</v>
      </c>
    </row>
    <row r="52" spans="1:40" ht="14.25" hidden="1">
      <c r="A52" s="5" t="s">
        <v>3</v>
      </c>
      <c r="B52" s="5" t="s">
        <v>52</v>
      </c>
      <c r="C52" s="4" t="s">
        <v>31</v>
      </c>
      <c r="D52" s="4" t="s">
        <v>180</v>
      </c>
      <c r="E52" s="116">
        <f>SUMIFS(ADEME!$F:$F,ADEME!$A:$A,$A52,ADEME!$B:$B,$B52,ADEME!$C:$C,$C52,ADEME!$D:$D,$D52,ADEME!$E:$E,F$9)</f>
        <v>523.96010301953265</v>
      </c>
      <c r="F52" s="116">
        <f>SUMIFS(ADEME!$L:$L,ADEME!$A:$A,$A52,ADEME!$B:$B,$B52,ADEME!$C:$C,$C52,ADEME!$D:$D,$D52,ADEME!$E:$E,F$9)</f>
        <v>893.62474777279044</v>
      </c>
      <c r="G52" s="117">
        <f>SUMIFS(ADEME!$L:$L,ADEME!$A:$A,$A52,ADEME!$B:$B,$B52,ADEME!$C:$C,$C52,ADEME!$D:$D,$D52,ADEME!$E:$E,G$9)</f>
        <v>519.79428665173032</v>
      </c>
      <c r="H52" s="117">
        <f>SUMIFS(ADEME!$L:$L,ADEME!$A:$A,$A52,ADEME!$B:$B,$B52,ADEME!$C:$C,$C52,ADEME!$D:$D,$D52,ADEME!$E:$E,H$9)</f>
        <v>462.03936591264926</v>
      </c>
      <c r="I52" s="117">
        <f>SUMIFS(ADEME!$L:$L,ADEME!$A:$A,$A52,ADEME!$B:$B,$B52,ADEME!$C:$C,$C52,ADEME!$D:$D,$D52,ADEME!$E:$E,I$9)</f>
        <v>404.28444517356809</v>
      </c>
      <c r="J52" s="117">
        <f>SUMIFS(ADEME!$L:$L,ADEME!$A:$A,$A52,ADEME!$B:$B,$B52,ADEME!$C:$C,$C52,ADEME!$D:$D,$D52,ADEME!$E:$E,J$9)</f>
        <v>378.71729256883617</v>
      </c>
      <c r="K52" s="68" t="s">
        <v>581</v>
      </c>
      <c r="L52" s="54" t="str">
        <f t="shared" si="5"/>
        <v>Alimentation Humaine-Approvisionnement-Fruits coque</v>
      </c>
      <c r="M52" s="54">
        <f>MATCH(L52,[6]RESULTATS_4!$W:$W,FALSE)</f>
        <v>7</v>
      </c>
      <c r="N52" s="54" t="str" cm="1">
        <f t="array" ref="N52">IFERROR(INDEX([6]RESULTATS_4!G:G,$M52),"-")</f>
        <v>Alimentation Humaine</v>
      </c>
      <c r="O52" s="54" t="str" cm="1">
        <f t="array" ref="O52">IFERROR(INDEX([6]RESULTATS_4!H:H,$M52),"-")</f>
        <v>Approvisionnement</v>
      </c>
      <c r="P52" s="54" t="str" cm="1">
        <f t="array" ref="P52">IFERROR(INDEX([6]RESULTATS_4!I:I,$M52),"-")</f>
        <v>Fruits coque</v>
      </c>
      <c r="Q52" s="54" t="str" cm="1">
        <f t="array" ref="Q52">IFERROR(INDEX([6]RESULTATS_4!$J:$J,M52),"-")</f>
        <v>kt</v>
      </c>
      <c r="R52" s="68"/>
      <c r="S52" s="96" t="str">
        <f t="shared" si="6"/>
        <v>Fruits coque-kt</v>
      </c>
      <c r="T52" s="97" t="e">
        <f>MATCH(S52,[2]S0!$R:$R,FALSE)</f>
        <v>#N/A</v>
      </c>
      <c r="U52" s="8">
        <v>255.89016794730341</v>
      </c>
      <c r="V52" s="8">
        <v>339.8370812496687</v>
      </c>
      <c r="W52" s="8">
        <v>200.24502643437023</v>
      </c>
      <c r="X52" s="8">
        <v>177.99557905277356</v>
      </c>
      <c r="Y52" s="8">
        <v>155.74613167117687</v>
      </c>
      <c r="Z52" s="8">
        <v>144.02262207502497</v>
      </c>
      <c r="AA52" s="68"/>
      <c r="AB52" s="52">
        <v>48</v>
      </c>
      <c r="AC52" s="8">
        <v>658.88047049861962</v>
      </c>
      <c r="AD52" s="52">
        <v>48</v>
      </c>
      <c r="AE52" s="8">
        <v>437.81886458021472</v>
      </c>
      <c r="AG52" s="68"/>
      <c r="AH52" s="52">
        <f t="shared" si="10"/>
        <v>104.75976362149018</v>
      </c>
      <c r="AI52" s="52">
        <f t="shared" si="11"/>
        <v>162.95680991806472</v>
      </c>
      <c r="AJ52" s="52">
        <f t="shared" si="12"/>
        <v>159.57912458919</v>
      </c>
      <c r="AK52" s="52">
        <f t="shared" si="13"/>
        <v>159.57912458919</v>
      </c>
      <c r="AL52" s="52">
        <f t="shared" si="14"/>
        <v>159.57912458919</v>
      </c>
      <c r="AM52" s="52">
        <f t="shared" si="15"/>
        <v>162.95680991806475</v>
      </c>
      <c r="AN52" t="s">
        <v>526</v>
      </c>
    </row>
    <row r="53" spans="1:40" ht="14.25" hidden="1">
      <c r="A53" s="5" t="s">
        <v>3</v>
      </c>
      <c r="B53" s="5" t="s">
        <v>52</v>
      </c>
      <c r="C53" s="4" t="s">
        <v>32</v>
      </c>
      <c r="D53" s="4" t="s">
        <v>180</v>
      </c>
      <c r="E53" s="116">
        <f>SUMIFS(ADEME!$F:$F,ADEME!$A:$A,$A53,ADEME!$B:$B,$B53,ADEME!$C:$C,$C53,ADEME!$D:$D,$D53,ADEME!$E:$E,F$9)</f>
        <v>984.35719944119433</v>
      </c>
      <c r="F53" s="116">
        <f>SUMIFS(ADEME!$L:$L,ADEME!$A:$A,$A53,ADEME!$B:$B,$B53,ADEME!$C:$C,$C53,ADEME!$D:$D,$D53,ADEME!$E:$E,F$9)</f>
        <v>1370.0564961643777</v>
      </c>
      <c r="G53" s="117">
        <f>SUMIFS(ADEME!$L:$L,ADEME!$A:$A,$A53,ADEME!$B:$B,$B53,ADEME!$C:$C,$C53,ADEME!$D:$D,$D53,ADEME!$E:$E,G$9)</f>
        <v>1854.7761093108115</v>
      </c>
      <c r="H53" s="117">
        <f>SUMIFS(ADEME!$L:$L,ADEME!$A:$A,$A53,ADEME!$B:$B,$B53,ADEME!$C:$C,$C53,ADEME!$D:$D,$D53,ADEME!$E:$E,H$9)</f>
        <v>1645.480173739626</v>
      </c>
      <c r="I53" s="117">
        <f>SUMIFS(ADEME!$L:$L,ADEME!$A:$A,$A53,ADEME!$B:$B,$B53,ADEME!$C:$C,$C53,ADEME!$D:$D,$D53,ADEME!$E:$E,I$9)</f>
        <v>1556.4319015779524</v>
      </c>
      <c r="J53" s="117">
        <f>SUMIFS(ADEME!$L:$L,ADEME!$A:$A,$A53,ADEME!$B:$B,$B53,ADEME!$C:$C,$C53,ADEME!$D:$D,$D53,ADEME!$E:$E,J$9)</f>
        <v>1411.0942031021466</v>
      </c>
      <c r="K53" s="68" t="s">
        <v>581</v>
      </c>
      <c r="L53" s="54" t="str">
        <f t="shared" si="5"/>
        <v>Alimentation Humaine-Approvisionnement-Plantes oléifères et huiles</v>
      </c>
      <c r="M53" s="54">
        <f>MATCH(L53,[6]RESULTATS_4!$W:$W,FALSE)</f>
        <v>12</v>
      </c>
      <c r="N53" s="54" t="str" cm="1">
        <f t="array" ref="N53">IFERROR(INDEX([6]RESULTATS_4!G:G,$M53),"-")</f>
        <v>Alimentation Humaine</v>
      </c>
      <c r="O53" s="54" t="str" cm="1">
        <f t="array" ref="O53">IFERROR(INDEX([6]RESULTATS_4!H:H,$M53),"-")</f>
        <v>Approvisionnement</v>
      </c>
      <c r="P53" s="54" t="str" cm="1">
        <f t="array" ref="P53">IFERROR(INDEX([6]RESULTATS_4!I:I,$M53),"-")</f>
        <v>Plantes oléifères et huiles</v>
      </c>
      <c r="Q53" s="54" t="str" cm="1">
        <f t="array" ref="Q53">IFERROR(INDEX([6]RESULTATS_4!$J:$J,M53),"-")</f>
        <v>kt</v>
      </c>
      <c r="R53" s="68"/>
      <c r="S53" s="96" t="str">
        <f t="shared" si="6"/>
        <v>Plantes oléifères et huiles-kt</v>
      </c>
      <c r="T53" s="97" t="e">
        <f>MATCH(S53,[2]S0!$R:$R,FALSE)</f>
        <v>#N/A</v>
      </c>
      <c r="U53" s="8">
        <v>1151.9198175232978</v>
      </c>
      <c r="V53" s="8">
        <v>1774.6673610323526</v>
      </c>
      <c r="W53" s="8">
        <v>2092.5899195673355</v>
      </c>
      <c r="X53" s="8">
        <v>1846.7041326725259</v>
      </c>
      <c r="Y53" s="8">
        <v>1741.3031362606259</v>
      </c>
      <c r="Z53" s="8">
        <v>1585.4807422739391</v>
      </c>
      <c r="AA53" s="68"/>
      <c r="AB53" s="52">
        <v>49</v>
      </c>
      <c r="AC53" s="8">
        <v>1431.7992413300931</v>
      </c>
      <c r="AD53" s="52">
        <v>49</v>
      </c>
      <c r="AE53" s="8">
        <v>1441.5188084090937</v>
      </c>
      <c r="AG53" s="68"/>
      <c r="AH53" s="52">
        <f t="shared" si="10"/>
        <v>-14.546378622287614</v>
      </c>
      <c r="AI53" s="52">
        <f t="shared" si="11"/>
        <v>-22.799250933009006</v>
      </c>
      <c r="AJ53" s="52">
        <f t="shared" si="12"/>
        <v>-11.364568281285347</v>
      </c>
      <c r="AK53" s="52">
        <f t="shared" si="13"/>
        <v>-10.89638320360995</v>
      </c>
      <c r="AL53" s="52">
        <f t="shared" si="14"/>
        <v>-10.616832350033933</v>
      </c>
      <c r="AM53" s="52">
        <f t="shared" si="15"/>
        <v>-10.99896924144803</v>
      </c>
      <c r="AN53" t="s">
        <v>526</v>
      </c>
    </row>
    <row r="54" spans="1:40" ht="14.25" hidden="1">
      <c r="A54" s="5" t="s">
        <v>3</v>
      </c>
      <c r="B54" s="5" t="s">
        <v>52</v>
      </c>
      <c r="C54" s="4" t="s">
        <v>33</v>
      </c>
      <c r="D54" s="4" t="s">
        <v>180</v>
      </c>
      <c r="E54" s="116">
        <f>SUMIFS(ADEME!$F:$F,ADEME!$A:$A,$A54,ADEME!$B:$B,$B54,ADEME!$C:$C,$C54,ADEME!$D:$D,$D54,ADEME!$E:$E,F$9)</f>
        <v>7002.9431615593658</v>
      </c>
      <c r="F54" s="116">
        <f>SUMIFS(ADEME!$L:$L,ADEME!$A:$A,$A54,ADEME!$B:$B,$B54,ADEME!$C:$C,$C54,ADEME!$D:$D,$D54,ADEME!$E:$E,F$9)</f>
        <v>8022.7096833660953</v>
      </c>
      <c r="G54" s="117">
        <f>SUMIFS(ADEME!$L:$L,ADEME!$A:$A,$A54,ADEME!$B:$B,$B54,ADEME!$C:$C,$C54,ADEME!$D:$D,$D54,ADEME!$E:$E,G$9)</f>
        <v>7020.7313138056352</v>
      </c>
      <c r="H54" s="117">
        <f>SUMIFS(ADEME!$L:$L,ADEME!$A:$A,$A54,ADEME!$B:$B,$B54,ADEME!$C:$C,$C54,ADEME!$D:$D,$D54,ADEME!$E:$E,H$9)</f>
        <v>6509.894632023128</v>
      </c>
      <c r="I54" s="117">
        <f>SUMIFS(ADEME!$L:$L,ADEME!$A:$A,$A54,ADEME!$B:$B,$B54,ADEME!$C:$C,$C54,ADEME!$D:$D,$D54,ADEME!$E:$E,I$9)</f>
        <v>5496.7020662002233</v>
      </c>
      <c r="J54" s="117">
        <f>SUMIFS(ADEME!$L:$L,ADEME!$A:$A,$A54,ADEME!$B:$B,$B54,ADEME!$C:$C,$C54,ADEME!$D:$D,$D54,ADEME!$E:$E,J$9)</f>
        <v>6358.9147994577397</v>
      </c>
      <c r="K54" s="68" t="s">
        <v>581</v>
      </c>
      <c r="L54" s="54" t="str">
        <f t="shared" si="5"/>
        <v>Alimentation Humaine-Approvisionnement-Légumes</v>
      </c>
      <c r="M54" s="54">
        <f>MATCH(L54,[6]RESULTATS_4!$W:$W,FALSE)</f>
        <v>9</v>
      </c>
      <c r="N54" s="54" t="str" cm="1">
        <f t="array" ref="N54">IFERROR(INDEX([6]RESULTATS_4!G:G,$M54),"-")</f>
        <v>Alimentation Humaine</v>
      </c>
      <c r="O54" s="54" t="str" cm="1">
        <f t="array" ref="O54">IFERROR(INDEX([6]RESULTATS_4!H:H,$M54),"-")</f>
        <v>Approvisionnement</v>
      </c>
      <c r="P54" s="54" t="str" cm="1">
        <f t="array" ref="P54">IFERROR(INDEX([6]RESULTATS_4!I:I,$M54),"-")</f>
        <v>Légumes</v>
      </c>
      <c r="Q54" s="54" t="str" cm="1">
        <f t="array" ref="Q54">IFERROR(INDEX([6]RESULTATS_4!$J:$J,M54),"-")</f>
        <v>kt</v>
      </c>
      <c r="R54" s="68"/>
      <c r="S54" s="96" t="str">
        <f t="shared" si="6"/>
        <v>Légumes-kt</v>
      </c>
      <c r="T54" s="97">
        <f>MATCH(S54,[2]S0!$R:$R,FALSE)</f>
        <v>312</v>
      </c>
      <c r="U54" s="8">
        <v>6744.8590465656935</v>
      </c>
      <c r="V54" s="8">
        <v>8020.2474289884676</v>
      </c>
      <c r="W54" s="8">
        <v>7229.683648781046</v>
      </c>
      <c r="X54" s="8">
        <v>6675.4079023744998</v>
      </c>
      <c r="Y54" s="8">
        <v>5711.450082537026</v>
      </c>
      <c r="Z54" s="8">
        <v>6395.7780012095373</v>
      </c>
      <c r="AA54" s="68"/>
      <c r="AB54" s="52">
        <v>50</v>
      </c>
      <c r="AC54" s="8">
        <v>7638.6132660387357</v>
      </c>
      <c r="AD54" s="52">
        <v>50</v>
      </c>
      <c r="AE54" s="8">
        <v>7258.7045245921399</v>
      </c>
      <c r="AG54" s="68"/>
      <c r="AH54" s="52">
        <f t="shared" si="10"/>
        <v>3.8263826302653792</v>
      </c>
      <c r="AI54" s="52">
        <f t="shared" si="11"/>
        <v>3.0700478999290404E-2</v>
      </c>
      <c r="AJ54" s="52">
        <f t="shared" si="12"/>
        <v>-2.8902002511636993</v>
      </c>
      <c r="AK54" s="52">
        <f t="shared" si="13"/>
        <v>-2.4794480393100393</v>
      </c>
      <c r="AL54" s="52">
        <f t="shared" si="14"/>
        <v>-3.7599561098048073</v>
      </c>
      <c r="AM54" s="52">
        <f t="shared" si="15"/>
        <v>-0.57636774986289385</v>
      </c>
      <c r="AN54" t="s">
        <v>526</v>
      </c>
    </row>
    <row r="55" spans="1:40" ht="14.25" hidden="1">
      <c r="A55" s="5" t="s">
        <v>3</v>
      </c>
      <c r="B55" s="5" t="s">
        <v>52</v>
      </c>
      <c r="C55" s="4" t="s">
        <v>34</v>
      </c>
      <c r="D55" s="4" t="s">
        <v>180</v>
      </c>
      <c r="E55" s="116">
        <f>SUMIFS(ADEME!$F:$F,ADEME!$A:$A,$A55,ADEME!$B:$B,$B55,ADEME!$C:$C,$C55,ADEME!$D:$D,$D55,ADEME!$E:$E,F$9)</f>
        <v>6659.2392444237666</v>
      </c>
      <c r="F55" s="116">
        <f>SUMIFS(ADEME!$L:$L,ADEME!$A:$A,$A55,ADEME!$B:$B,$B55,ADEME!$C:$C,$C55,ADEME!$D:$D,$D55,ADEME!$E:$E,F$9)</f>
        <v>9745.1989613842052</v>
      </c>
      <c r="G55" s="117">
        <f>SUMIFS(ADEME!$L:$L,ADEME!$A:$A,$A55,ADEME!$B:$B,$B55,ADEME!$C:$C,$C55,ADEME!$D:$D,$D55,ADEME!$E:$E,G$9)</f>
        <v>4477.813085962387</v>
      </c>
      <c r="H55" s="117">
        <f>SUMIFS(ADEME!$L:$L,ADEME!$A:$A,$A55,ADEME!$B:$B,$B55,ADEME!$C:$C,$C55,ADEME!$D:$D,$D55,ADEME!$E:$E,H$9)</f>
        <v>5004.913747769051</v>
      </c>
      <c r="I55" s="117">
        <f>SUMIFS(ADEME!$L:$L,ADEME!$A:$A,$A55,ADEME!$B:$B,$B55,ADEME!$C:$C,$C55,ADEME!$D:$D,$D55,ADEME!$E:$E,I$9)</f>
        <v>4344.985516447603</v>
      </c>
      <c r="J55" s="117">
        <f>SUMIFS(ADEME!$L:$L,ADEME!$A:$A,$A55,ADEME!$B:$B,$B55,ADEME!$C:$C,$C55,ADEME!$D:$D,$D55,ADEME!$E:$E,J$9)</f>
        <v>5415.5182070171513</v>
      </c>
      <c r="K55" s="68" t="s">
        <v>581</v>
      </c>
      <c r="L55" s="54" t="str">
        <f t="shared" si="5"/>
        <v>Alimentation Humaine-Approvisionnement-Fruits</v>
      </c>
      <c r="M55" s="54">
        <f>MATCH(L55,[6]RESULTATS_4!$W:$W,FALSE)</f>
        <v>6</v>
      </c>
      <c r="N55" s="54" t="str" cm="1">
        <f t="array" ref="N55">IFERROR(INDEX([6]RESULTATS_4!G:G,$M55),"-")</f>
        <v>Alimentation Humaine</v>
      </c>
      <c r="O55" s="54" t="str" cm="1">
        <f t="array" ref="O55">IFERROR(INDEX([6]RESULTATS_4!H:H,$M55),"-")</f>
        <v>Approvisionnement</v>
      </c>
      <c r="P55" s="54" t="str" cm="1">
        <f t="array" ref="P55">IFERROR(INDEX([6]RESULTATS_4!I:I,$M55),"-")</f>
        <v>Fruits</v>
      </c>
      <c r="Q55" s="54" t="str" cm="1">
        <f t="array" ref="Q55">IFERROR(INDEX([6]RESULTATS_4!$J:$J,M55),"-")</f>
        <v>kt</v>
      </c>
      <c r="R55" s="68"/>
      <c r="S55" s="96" t="str">
        <f t="shared" si="6"/>
        <v>Fruits-kt</v>
      </c>
      <c r="T55" s="97">
        <f>MATCH(S55,[2]S0!$R:$R,FALSE)</f>
        <v>313</v>
      </c>
      <c r="U55" s="8">
        <v>5142.0259719313708</v>
      </c>
      <c r="V55" s="8">
        <v>7961.2472918295935</v>
      </c>
      <c r="W55" s="8">
        <v>3660.5553272956122</v>
      </c>
      <c r="X55" s="8">
        <v>3947.0899475490492</v>
      </c>
      <c r="Y55" s="8">
        <v>3581.0288071590207</v>
      </c>
      <c r="Z55" s="8">
        <v>4383.3674824107502</v>
      </c>
      <c r="AA55" s="68"/>
      <c r="AB55" s="52">
        <v>51</v>
      </c>
      <c r="AC55" s="8">
        <v>6895.516285028285</v>
      </c>
      <c r="AD55" s="52">
        <v>51</v>
      </c>
      <c r="AE55" s="8">
        <v>6252.3133602098496</v>
      </c>
      <c r="AG55" s="68"/>
      <c r="AH55" s="52">
        <f t="shared" si="10"/>
        <v>29.506137868115889</v>
      </c>
      <c r="AI55" s="52">
        <f t="shared" si="11"/>
        <v>22.407941923691176</v>
      </c>
      <c r="AJ55" s="52">
        <f t="shared" si="12"/>
        <v>22.326059452584701</v>
      </c>
      <c r="AK55" s="52">
        <f t="shared" si="13"/>
        <v>26.800093594949836</v>
      </c>
      <c r="AL55" s="52">
        <f t="shared" si="14"/>
        <v>21.333442159451966</v>
      </c>
      <c r="AM55" s="52">
        <f t="shared" si="15"/>
        <v>23.546981373296628</v>
      </c>
      <c r="AN55" t="s">
        <v>526</v>
      </c>
    </row>
    <row r="56" spans="1:40" ht="14.25" hidden="1">
      <c r="A56" s="5" t="s">
        <v>3</v>
      </c>
      <c r="B56" s="5" t="s">
        <v>52</v>
      </c>
      <c r="C56" s="4" t="s">
        <v>35</v>
      </c>
      <c r="D56" s="4" t="s">
        <v>180</v>
      </c>
      <c r="E56" s="116">
        <f>SUMIFS(ADEME!$F:$F,ADEME!$A:$A,$A56,ADEME!$B:$B,$B56,ADEME!$C:$C,$C56,ADEME!$D:$D,$D56,ADEME!$E:$E,F$9)</f>
        <v>657.84813819377166</v>
      </c>
      <c r="F56" s="116">
        <f>SUMIFS(ADEME!$L:$L,ADEME!$A:$A,$A56,ADEME!$B:$B,$B56,ADEME!$C:$C,$C56,ADEME!$D:$D,$D56,ADEME!$E:$E,F$9)</f>
        <v>436.20659853244121</v>
      </c>
      <c r="G56" s="117">
        <f>SUMIFS(ADEME!$L:$L,ADEME!$A:$A,$A56,ADEME!$B:$B,$B56,ADEME!$C:$C,$C56,ADEME!$D:$D,$D56,ADEME!$E:$E,G$9)</f>
        <v>78.349923482658411</v>
      </c>
      <c r="H56" s="117">
        <f>SUMIFS(ADEME!$L:$L,ADEME!$A:$A,$A56,ADEME!$B:$B,$B56,ADEME!$C:$C,$C56,ADEME!$D:$D,$D56,ADEME!$E:$E,H$9)</f>
        <v>104.46656464354453</v>
      </c>
      <c r="I56" s="117">
        <f>SUMIFS(ADEME!$L:$L,ADEME!$A:$A,$A56,ADEME!$B:$B,$B56,ADEME!$C:$C,$C56,ADEME!$D:$D,$D56,ADEME!$E:$E,I$9)</f>
        <v>108.56838770864945</v>
      </c>
      <c r="J56" s="117">
        <f>SUMIFS(ADEME!$L:$L,ADEME!$A:$A,$A56,ADEME!$B:$B,$B56,ADEME!$C:$C,$C56,ADEME!$D:$D,$D56,ADEME!$E:$E,J$9)</f>
        <v>245.0012242834222</v>
      </c>
      <c r="K56" s="68" t="s">
        <v>581</v>
      </c>
      <c r="L56" s="54" t="str">
        <f t="shared" si="5"/>
        <v>Alimentation Humaine-Approvisionnement-Café thé cacao</v>
      </c>
      <c r="M56" s="54">
        <f>MATCH(L56,[6]RESULTATS_4!$W:$W,FALSE)</f>
        <v>3</v>
      </c>
      <c r="N56" s="54" t="str" cm="1">
        <f t="array" ref="N56">IFERROR(INDEX([6]RESULTATS_4!G:G,$M56),"-")</f>
        <v>Alimentation Humaine</v>
      </c>
      <c r="O56" s="54" t="str" cm="1">
        <f t="array" ref="O56">IFERROR(INDEX([6]RESULTATS_4!H:H,$M56),"-")</f>
        <v>Approvisionnement</v>
      </c>
      <c r="P56" s="54" t="str" cm="1">
        <f t="array" ref="P56">IFERROR(INDEX([6]RESULTATS_4!I:I,$M56),"-")</f>
        <v>Café thé cacao</v>
      </c>
      <c r="Q56" s="54" t="str" cm="1">
        <f t="array" ref="Q56">IFERROR(INDEX([6]RESULTATS_4!$J:$J,M56),"-")</f>
        <v>kt</v>
      </c>
      <c r="R56" s="68"/>
      <c r="S56" s="96" t="str">
        <f t="shared" si="6"/>
        <v>Café thé cacao-kt</v>
      </c>
      <c r="T56" s="97" t="e">
        <f>MATCH(S56,[2]S0!$R:$R,FALSE)</f>
        <v>#N/A</v>
      </c>
      <c r="U56" s="8">
        <v>387.97586952528042</v>
      </c>
      <c r="V56" s="8">
        <v>781.40946587336578</v>
      </c>
      <c r="W56" s="8">
        <v>179.19992760868195</v>
      </c>
      <c r="X56" s="8">
        <v>207.49465302057911</v>
      </c>
      <c r="Y56" s="8">
        <v>165.05256490273337</v>
      </c>
      <c r="Z56" s="8">
        <v>388.43744173831834</v>
      </c>
      <c r="AA56" s="68"/>
      <c r="AB56" s="52">
        <v>52</v>
      </c>
      <c r="AC56" s="8">
        <v>325.26944575385465</v>
      </c>
      <c r="AD56" s="52">
        <v>52</v>
      </c>
      <c r="AE56" s="8">
        <v>362.71239420682718</v>
      </c>
      <c r="AG56" s="68"/>
      <c r="AH56" s="52">
        <f t="shared" si="10"/>
        <v>69.559034431368531</v>
      </c>
      <c r="AI56" s="52">
        <f t="shared" si="11"/>
        <v>-44.17694978331216</v>
      </c>
      <c r="AJ56" s="52">
        <f t="shared" si="12"/>
        <v>-56.277926822743595</v>
      </c>
      <c r="AK56" s="52">
        <f t="shared" si="13"/>
        <v>-49.653370280735068</v>
      </c>
      <c r="AL56" s="52">
        <f t="shared" si="14"/>
        <v>-34.22193240521311</v>
      </c>
      <c r="AM56" s="52">
        <f t="shared" si="15"/>
        <v>-36.926465382172381</v>
      </c>
      <c r="AN56" t="s">
        <v>526</v>
      </c>
    </row>
    <row r="57" spans="1:40" ht="14.25" hidden="1">
      <c r="A57" s="5" t="s">
        <v>3</v>
      </c>
      <c r="B57" s="5" t="s">
        <v>52</v>
      </c>
      <c r="C57" s="4" t="s">
        <v>36</v>
      </c>
      <c r="D57" s="4" t="s">
        <v>180</v>
      </c>
      <c r="E57" s="116">
        <f>SUMIFS(ADEME!$F:$F,ADEME!$A:$A,$A57,ADEME!$B:$B,$B57,ADEME!$C:$C,$C57,ADEME!$D:$D,$D57,ADEME!$E:$E,F$9)</f>
        <v>6204.4449662128591</v>
      </c>
      <c r="F57" s="116">
        <f>SUMIFS(ADEME!$L:$L,ADEME!$A:$A,$A57,ADEME!$B:$B,$B57,ADEME!$C:$C,$C57,ADEME!$D:$D,$D57,ADEME!$E:$E,F$9)</f>
        <v>6452.1058555076388</v>
      </c>
      <c r="G57" s="117">
        <f>SUMIFS(ADEME!$L:$L,ADEME!$A:$A,$A57,ADEME!$B:$B,$B57,ADEME!$C:$C,$C57,ADEME!$D:$D,$D57,ADEME!$E:$E,G$9)</f>
        <v>3251.4632368733496</v>
      </c>
      <c r="H57" s="117">
        <f>SUMIFS(ADEME!$L:$L,ADEME!$A:$A,$A57,ADEME!$B:$B,$B57,ADEME!$C:$C,$C57,ADEME!$D:$D,$D57,ADEME!$E:$E,H$9)</f>
        <v>3871.2180005402729</v>
      </c>
      <c r="I57" s="117">
        <f>SUMIFS(ADEME!$L:$L,ADEME!$A:$A,$A57,ADEME!$B:$B,$B57,ADEME!$C:$C,$C57,ADEME!$D:$D,$D57,ADEME!$E:$E,I$9)</f>
        <v>4147.4269534939704</v>
      </c>
      <c r="J57" s="117">
        <f>SUMIFS(ADEME!$L:$L,ADEME!$A:$A,$A57,ADEME!$B:$B,$B57,ADEME!$C:$C,$C57,ADEME!$D:$D,$D57,ADEME!$E:$E,J$9)</f>
        <v>5713.2256864845567</v>
      </c>
      <c r="K57" s="68" t="s">
        <v>581</v>
      </c>
      <c r="L57" s="54" t="str">
        <f t="shared" si="5"/>
        <v>Alimentation Humaine-Approvisionnement-Boissons alcooliques</v>
      </c>
      <c r="M57" s="54">
        <f>MATCH(L57,[6]RESULTATS_4!$W:$W,FALSE)</f>
        <v>2</v>
      </c>
      <c r="N57" s="54" t="str" cm="1">
        <f t="array" ref="N57">IFERROR(INDEX([6]RESULTATS_4!G:G,$M57),"-")</f>
        <v>Alimentation Humaine</v>
      </c>
      <c r="O57" s="54" t="str" cm="1">
        <f t="array" ref="O57">IFERROR(INDEX([6]RESULTATS_4!H:H,$M57),"-")</f>
        <v>Approvisionnement</v>
      </c>
      <c r="P57" s="54" t="str" cm="1">
        <f t="array" ref="P57">IFERROR(INDEX([6]RESULTATS_4!I:I,$M57),"-")</f>
        <v>Boissons alcooliques</v>
      </c>
      <c r="Q57" s="54" t="str" cm="1">
        <f t="array" ref="Q57">IFERROR(INDEX([6]RESULTATS_4!$J:$J,M57),"-")</f>
        <v>kt</v>
      </c>
      <c r="R57" s="68"/>
      <c r="S57" s="96" t="str">
        <f t="shared" si="6"/>
        <v>Boissons alcooliques-kt</v>
      </c>
      <c r="T57" s="97">
        <f>MATCH(S57,[2]S0!$R:$R,FALSE)</f>
        <v>314</v>
      </c>
      <c r="U57" s="8">
        <v>5244.2992267582049</v>
      </c>
      <c r="V57" s="8">
        <v>5420.0731630067767</v>
      </c>
      <c r="W57" s="8">
        <v>2758.7357276599723</v>
      </c>
      <c r="X57" s="8">
        <v>3277.47236021142</v>
      </c>
      <c r="Y57" s="8">
        <v>3536.8406764871438</v>
      </c>
      <c r="Z57" s="8">
        <v>4756.9225278069807</v>
      </c>
      <c r="AA57" s="68"/>
      <c r="AB57" s="52">
        <v>53</v>
      </c>
      <c r="AC57" s="8">
        <v>4902.0359179759607</v>
      </c>
      <c r="AD57" s="52">
        <v>53</v>
      </c>
      <c r="AE57" s="8">
        <v>5213.1466048427365</v>
      </c>
      <c r="AG57" s="68"/>
      <c r="AH57" s="52">
        <f t="shared" si="10"/>
        <v>18.308370631402248</v>
      </c>
      <c r="AI57" s="52">
        <f t="shared" si="11"/>
        <v>19.040936560501031</v>
      </c>
      <c r="AJ57" s="52">
        <f t="shared" si="12"/>
        <v>17.860627398019059</v>
      </c>
      <c r="AK57" s="52">
        <f t="shared" si="13"/>
        <v>18.115961786190393</v>
      </c>
      <c r="AL57" s="52">
        <f t="shared" si="14"/>
        <v>17.263607067912147</v>
      </c>
      <c r="AM57" s="52">
        <f t="shared" si="15"/>
        <v>20.103399899565886</v>
      </c>
      <c r="AN57" t="s">
        <v>526</v>
      </c>
    </row>
    <row r="58" spans="1:40" ht="14.25" hidden="1">
      <c r="A58" s="5" t="s">
        <v>3</v>
      </c>
      <c r="B58" s="5" t="s">
        <v>52</v>
      </c>
      <c r="C58" s="4" t="s">
        <v>41</v>
      </c>
      <c r="D58" s="4" t="s">
        <v>180</v>
      </c>
      <c r="E58" s="116">
        <f>SUMIFS(ADEME!$F:$F,ADEME!$A:$A,$A58,ADEME!$B:$B,$B58,ADEME!$C:$C,$C58,ADEME!$D:$D,$D58,ADEME!$E:$E,F$9)</f>
        <v>5386.8199086986024</v>
      </c>
      <c r="F58" s="116">
        <f>SUMIFS(ADEME!$L:$L,ADEME!$A:$A,$A58,ADEME!$B:$B,$B58,ADEME!$C:$C,$C58,ADEME!$D:$D,$D58,ADEME!$E:$E,F$9)</f>
        <v>5555.3993758204579</v>
      </c>
      <c r="G58" s="117">
        <f>SUMIFS(ADEME!$L:$L,ADEME!$A:$A,$A58,ADEME!$B:$B,$B58,ADEME!$C:$C,$C58,ADEME!$D:$D,$D58,ADEME!$E:$E,G$9)</f>
        <v>1744.4163337579425</v>
      </c>
      <c r="H58" s="117">
        <f>SUMIFS(ADEME!$L:$L,ADEME!$A:$A,$A58,ADEME!$B:$B,$B58,ADEME!$C:$C,$C58,ADEME!$D:$D,$D58,ADEME!$E:$E,H$9)</f>
        <v>2939.6060865557793</v>
      </c>
      <c r="I58" s="117">
        <f>SUMIFS(ADEME!$L:$L,ADEME!$A:$A,$A58,ADEME!$B:$B,$B58,ADEME!$C:$C,$C58,ADEME!$D:$D,$D58,ADEME!$E:$E,I$9)</f>
        <v>4055.2269380353373</v>
      </c>
      <c r="J58" s="117">
        <f>SUMIFS(ADEME!$L:$L,ADEME!$A:$A,$A58,ADEME!$B:$B,$B58,ADEME!$C:$C,$C58,ADEME!$D:$D,$D58,ADEME!$E:$E,J$9)</f>
        <v>5610.9849386328706</v>
      </c>
      <c r="K58" s="68" t="s">
        <v>581</v>
      </c>
      <c r="L58" s="54" t="str">
        <f t="shared" si="5"/>
        <v>Alimentation Humaine-Approvisionnement-Viande et abats</v>
      </c>
      <c r="M58" s="54">
        <f>MATCH(L58,[6]RESULTATS_4!$W:$W,FALSE)</f>
        <v>16</v>
      </c>
      <c r="N58" s="54" t="str" cm="1">
        <f t="array" ref="N58">IFERROR(INDEX([6]RESULTATS_4!G:G,$M58),"-")</f>
        <v>Alimentation Humaine</v>
      </c>
      <c r="O58" s="54" t="str" cm="1">
        <f t="array" ref="O58">IFERROR(INDEX([6]RESULTATS_4!H:H,$M58),"-")</f>
        <v>Approvisionnement</v>
      </c>
      <c r="P58" s="54" t="str" cm="1">
        <f t="array" ref="P58">IFERROR(INDEX([6]RESULTATS_4!I:I,$M58),"-")</f>
        <v>Viande et abats</v>
      </c>
      <c r="Q58" s="54" t="str" cm="1">
        <f t="array" ref="Q58">IFERROR(INDEX([6]RESULTATS_4!$J:$J,M58),"-")</f>
        <v>kt</v>
      </c>
      <c r="R58" s="68"/>
      <c r="S58" s="96" t="str">
        <f t="shared" si="6"/>
        <v>Viande et abats-kt</v>
      </c>
      <c r="T58" s="97" t="e">
        <f>MATCH(S58,[2]S0!$R:$R,FALSE)</f>
        <v>#N/A</v>
      </c>
      <c r="U58" s="8">
        <v>5483.8339551684239</v>
      </c>
      <c r="V58" s="8">
        <v>5611.3672272168897</v>
      </c>
      <c r="W58" s="8">
        <v>1774.6755704602563</v>
      </c>
      <c r="X58" s="8">
        <v>2996.2055085692632</v>
      </c>
      <c r="Y58" s="8">
        <v>4125.5445079530627</v>
      </c>
      <c r="Z58" s="8">
        <v>5768.6802204145051</v>
      </c>
      <c r="AA58" s="68"/>
      <c r="AB58" s="52">
        <v>54</v>
      </c>
      <c r="AC58" s="8">
        <v>3963.5282201435152</v>
      </c>
      <c r="AD58" s="52">
        <v>54</v>
      </c>
      <c r="AE58" s="8">
        <v>4927.6375235611295</v>
      </c>
      <c r="AG58" s="68"/>
      <c r="AH58" s="52">
        <f t="shared" si="10"/>
        <v>-1.7690916111416377</v>
      </c>
      <c r="AI58" s="52">
        <f t="shared" si="11"/>
        <v>-0.99740133073041859</v>
      </c>
      <c r="AJ58" s="52">
        <f t="shared" si="12"/>
        <v>-1.7050573753300768</v>
      </c>
      <c r="AK58" s="52">
        <f t="shared" si="13"/>
        <v>-1.8890367116543683</v>
      </c>
      <c r="AL58" s="52">
        <f t="shared" si="14"/>
        <v>-1.7044433718305552</v>
      </c>
      <c r="AM58" s="52">
        <f t="shared" si="15"/>
        <v>-2.7336457518233437</v>
      </c>
      <c r="AN58" t="s">
        <v>526</v>
      </c>
    </row>
    <row r="59" spans="1:40" ht="14.25" hidden="1">
      <c r="A59" s="5" t="s">
        <v>3</v>
      </c>
      <c r="B59" s="5" t="s">
        <v>52</v>
      </c>
      <c r="C59" s="4" t="s">
        <v>37</v>
      </c>
      <c r="D59" s="4" t="s">
        <v>180</v>
      </c>
      <c r="E59" s="116">
        <f>SUMIFS(ADEME!$F:$F,ADEME!$A:$A,$A59,ADEME!$B:$B,$B59,ADEME!$C:$C,$C59,ADEME!$D:$D,$D59,ADEME!$E:$E,F$9)</f>
        <v>15287.544370092815</v>
      </c>
      <c r="F59" s="116">
        <f>SUMIFS(ADEME!$L:$L,ADEME!$A:$A,$A59,ADEME!$B:$B,$B59,ADEME!$C:$C,$C59,ADEME!$D:$D,$D59,ADEME!$E:$E,F$9)</f>
        <v>15062.060287485934</v>
      </c>
      <c r="G59" s="117">
        <f>SUMIFS(ADEME!$L:$L,ADEME!$A:$A,$A59,ADEME!$B:$B,$B59,ADEME!$C:$C,$C59,ADEME!$D:$D,$D59,ADEME!$E:$E,G$9)</f>
        <v>11243.212162704815</v>
      </c>
      <c r="H59" s="117">
        <f>SUMIFS(ADEME!$L:$L,ADEME!$A:$A,$A59,ADEME!$B:$B,$B59,ADEME!$C:$C,$C59,ADEME!$D:$D,$D59,ADEME!$E:$E,H$9)</f>
        <v>12137.417590230132</v>
      </c>
      <c r="I59" s="117">
        <f>SUMIFS(ADEME!$L:$L,ADEME!$A:$A,$A59,ADEME!$B:$B,$B59,ADEME!$C:$C,$C59,ADEME!$D:$D,$D59,ADEME!$E:$E,I$9)</f>
        <v>12265.224422669604</v>
      </c>
      <c r="J59" s="117">
        <f>SUMIFS(ADEME!$L:$L,ADEME!$A:$A,$A59,ADEME!$B:$B,$B59,ADEME!$C:$C,$C59,ADEME!$D:$D,$D59,ADEME!$E:$E,J$9)</f>
        <v>14277.157283998213</v>
      </c>
      <c r="K59" s="68" t="s">
        <v>581</v>
      </c>
      <c r="L59" s="54" t="str">
        <f t="shared" si="5"/>
        <v>Alimentation Humaine-Approvisionnement-Lait et beurre</v>
      </c>
      <c r="M59" s="54">
        <f>MATCH(L59,[6]RESULTATS_4!$W:$W,FALSE)</f>
        <v>8</v>
      </c>
      <c r="N59" s="54" t="str" cm="1">
        <f t="array" ref="N59">IFERROR(INDEX([6]RESULTATS_4!G:G,$M59),"-")</f>
        <v>Alimentation Humaine</v>
      </c>
      <c r="O59" s="54" t="str" cm="1">
        <f t="array" ref="O59">IFERROR(INDEX([6]RESULTATS_4!H:H,$M59),"-")</f>
        <v>Approvisionnement</v>
      </c>
      <c r="P59" s="54" t="str" cm="1">
        <f t="array" ref="P59">IFERROR(INDEX([6]RESULTATS_4!I:I,$M59),"-")</f>
        <v>Lait et beurre</v>
      </c>
      <c r="Q59" s="54" t="str" cm="1">
        <f t="array" ref="Q59">IFERROR(INDEX([6]RESULTATS_4!$J:$J,M59),"-")</f>
        <v>kt</v>
      </c>
      <c r="R59" s="68"/>
      <c r="S59" s="96" t="str">
        <f t="shared" si="6"/>
        <v>Lait et beurre-kt</v>
      </c>
      <c r="T59" s="97" t="e">
        <f>MATCH(S59,[2]S0!$R:$R,FALSE)</f>
        <v>#N/A</v>
      </c>
      <c r="U59" s="8">
        <v>16983.627320090178</v>
      </c>
      <c r="V59" s="8">
        <v>18102.361816230452</v>
      </c>
      <c r="W59" s="8">
        <v>13297.163178652016</v>
      </c>
      <c r="X59" s="8">
        <v>14448.793881998386</v>
      </c>
      <c r="Y59" s="8">
        <v>14650.738602490404</v>
      </c>
      <c r="Z59" s="8">
        <v>17001.246964118665</v>
      </c>
      <c r="AA59" s="68"/>
      <c r="AB59" s="52">
        <v>55</v>
      </c>
      <c r="AC59" s="8">
        <v>18807.133951888056</v>
      </c>
      <c r="AD59" s="52">
        <v>55</v>
      </c>
      <c r="AE59" s="8">
        <v>18008.847624788228</v>
      </c>
      <c r="AG59" s="68"/>
      <c r="AH59" s="52">
        <f t="shared" si="10"/>
        <v>-9.9865765895077114</v>
      </c>
      <c r="AI59" s="52">
        <f t="shared" si="11"/>
        <v>-16.795054477469375</v>
      </c>
      <c r="AJ59" s="52">
        <f t="shared" si="12"/>
        <v>-15.446535387673698</v>
      </c>
      <c r="AK59" s="52">
        <f t="shared" si="13"/>
        <v>-15.99701892521268</v>
      </c>
      <c r="AL59" s="52">
        <f t="shared" si="14"/>
        <v>-16.282552330947318</v>
      </c>
      <c r="AM59" s="52">
        <f t="shared" si="15"/>
        <v>-16.022881650208809</v>
      </c>
      <c r="AN59" s="91" t="s">
        <v>521</v>
      </c>
    </row>
    <row r="60" spans="1:40" ht="14.25" hidden="1">
      <c r="A60" s="5" t="s">
        <v>3</v>
      </c>
      <c r="B60" s="5" t="s">
        <v>52</v>
      </c>
      <c r="C60" s="4" t="s">
        <v>38</v>
      </c>
      <c r="D60" s="4" t="s">
        <v>180</v>
      </c>
      <c r="E60" s="116">
        <f>SUMIFS(ADEME!$F:$F,ADEME!$A:$A,$A60,ADEME!$B:$B,$B60,ADEME!$C:$C,$C60,ADEME!$D:$D,$D60,ADEME!$E:$E,F$9)</f>
        <v>831.72870335512107</v>
      </c>
      <c r="F60" s="116">
        <f>SUMIFS(ADEME!$L:$L,ADEME!$A:$A,$A60,ADEME!$B:$B,$B60,ADEME!$C:$C,$C60,ADEME!$D:$D,$D60,ADEME!$E:$E,F$9)</f>
        <v>861.02750987947616</v>
      </c>
      <c r="G60" s="117">
        <f>SUMIFS(ADEME!$L:$L,ADEME!$A:$A,$A60,ADEME!$B:$B,$B60,ADEME!$C:$C,$C60,ADEME!$D:$D,$D60,ADEME!$E:$E,G$9)</f>
        <v>878.00105020880119</v>
      </c>
      <c r="H60" s="117">
        <f>SUMIFS(ADEME!$L:$L,ADEME!$A:$A,$A60,ADEME!$B:$B,$B60,ADEME!$C:$C,$C60,ADEME!$D:$D,$D60,ADEME!$E:$E,H$9)</f>
        <v>878.00105020880119</v>
      </c>
      <c r="I60" s="117">
        <f>SUMIFS(ADEME!$L:$L,ADEME!$A:$A,$A60,ADEME!$B:$B,$B60,ADEME!$C:$C,$C60,ADEME!$D:$D,$D60,ADEME!$E:$E,I$9)</f>
        <v>878.00105020880119</v>
      </c>
      <c r="J60" s="117">
        <f>SUMIFS(ADEME!$L:$L,ADEME!$A:$A,$A60,ADEME!$B:$B,$B60,ADEME!$C:$C,$C60,ADEME!$D:$D,$D60,ADEME!$E:$E,J$9)</f>
        <v>959.55512347847707</v>
      </c>
      <c r="K60" s="68" t="s">
        <v>581</v>
      </c>
      <c r="L60" s="54" t="str">
        <f t="shared" si="5"/>
        <v>Alimentation Humaine-Approvisionnement-Œufs</v>
      </c>
      <c r="M60" s="54">
        <f>MATCH(L60,[6]RESULTATS_4!$W:$W,FALSE)</f>
        <v>11</v>
      </c>
      <c r="N60" s="54" t="str" cm="1">
        <f t="array" ref="N60">IFERROR(INDEX([6]RESULTATS_4!G:G,$M60),"-")</f>
        <v>Alimentation Humaine</v>
      </c>
      <c r="O60" s="54" t="str" cm="1">
        <f t="array" ref="O60">IFERROR(INDEX([6]RESULTATS_4!H:H,$M60),"-")</f>
        <v>Approvisionnement</v>
      </c>
      <c r="P60" s="54" t="str" cm="1">
        <f t="array" ref="P60">IFERROR(INDEX([6]RESULTATS_4!I:I,$M60),"-")</f>
        <v>Œufs</v>
      </c>
      <c r="Q60" s="54" t="str" cm="1">
        <f t="array" ref="Q60">IFERROR(INDEX([6]RESULTATS_4!$J:$J,M60),"-")</f>
        <v>kt</v>
      </c>
      <c r="R60" s="68"/>
      <c r="S60" s="96" t="str">
        <f t="shared" si="6"/>
        <v>Œufs-kt</v>
      </c>
      <c r="T60" s="97" t="e">
        <f>MATCH(S60,[2]S0!$R:$R,FALSE)</f>
        <v>#N/A</v>
      </c>
      <c r="U60" s="8">
        <v>832.8852311100336</v>
      </c>
      <c r="V60" s="8">
        <v>884.60999246268921</v>
      </c>
      <c r="W60" s="8">
        <v>913.78601626845693</v>
      </c>
      <c r="X60" s="8">
        <v>913.78601626845693</v>
      </c>
      <c r="Y60" s="8">
        <v>913.78601626845693</v>
      </c>
      <c r="Z60" s="8">
        <v>985.83615599767222</v>
      </c>
      <c r="AA60" s="68"/>
      <c r="AB60" s="52">
        <v>56</v>
      </c>
      <c r="AC60" s="8">
        <v>985.11174223645889</v>
      </c>
      <c r="AD60" s="52">
        <v>56</v>
      </c>
      <c r="AE60" s="8">
        <v>901.47848782187077</v>
      </c>
      <c r="AG60" s="68"/>
      <c r="AH60" s="52">
        <f t="shared" si="10"/>
        <v>-0.13885799768248441</v>
      </c>
      <c r="AI60" s="52">
        <f t="shared" si="11"/>
        <v>-2.6658621069338362</v>
      </c>
      <c r="AJ60" s="52">
        <f t="shared" si="12"/>
        <v>-3.9161209979758138</v>
      </c>
      <c r="AK60" s="52">
        <f t="shared" si="13"/>
        <v>-3.9161209979758138</v>
      </c>
      <c r="AL60" s="52">
        <f t="shared" si="14"/>
        <v>-3.9161209979758138</v>
      </c>
      <c r="AM60" s="52">
        <f t="shared" si="15"/>
        <v>-2.6658621069338473</v>
      </c>
      <c r="AN60" t="s">
        <v>526</v>
      </c>
    </row>
    <row r="61" spans="1:40" ht="14.25" hidden="1">
      <c r="A61" s="5" t="s">
        <v>3</v>
      </c>
      <c r="B61" s="5" t="s">
        <v>52</v>
      </c>
      <c r="C61" s="4" t="s">
        <v>39</v>
      </c>
      <c r="D61" s="4" t="s">
        <v>180</v>
      </c>
      <c r="E61" s="116">
        <f>SUMIFS(ADEME!$F:$F,ADEME!$A:$A,$A61,ADEME!$B:$B,$B61,ADEME!$C:$C,$C61,ADEME!$D:$D,$D61,ADEME!$E:$E,F$9)</f>
        <v>1488.8136990684618</v>
      </c>
      <c r="F61" s="116">
        <f>SUMIFS(ADEME!$L:$L,ADEME!$A:$A,$A61,ADEME!$B:$B,$B61,ADEME!$C:$C,$C61,ADEME!$D:$D,$D61,ADEME!$E:$E,F$9)</f>
        <v>1966.4254506005902</v>
      </c>
      <c r="G61" s="117">
        <f>SUMIFS(ADEME!$L:$L,ADEME!$A:$A,$A61,ADEME!$B:$B,$B61,ADEME!$C:$C,$C61,ADEME!$D:$D,$D61,ADEME!$E:$E,G$9)</f>
        <v>599.40026016963532</v>
      </c>
      <c r="H61" s="117">
        <f>SUMIFS(ADEME!$L:$L,ADEME!$A:$A,$A61,ADEME!$B:$B,$B61,ADEME!$C:$C,$C61,ADEME!$D:$D,$D61,ADEME!$E:$E,H$9)</f>
        <v>801.50809087433083</v>
      </c>
      <c r="I61" s="117">
        <f>SUMIFS(ADEME!$L:$L,ADEME!$A:$A,$A61,ADEME!$B:$B,$B61,ADEME!$C:$C,$C61,ADEME!$D:$D,$D61,ADEME!$E:$E,I$9)</f>
        <v>858.26415222646506</v>
      </c>
      <c r="J61" s="117">
        <f>SUMIFS(ADEME!$L:$L,ADEME!$A:$A,$A61,ADEME!$B:$B,$B61,ADEME!$C:$C,$C61,ADEME!$D:$D,$D61,ADEME!$E:$E,J$9)</f>
        <v>2260.7488398536711</v>
      </c>
      <c r="K61" s="68" t="s">
        <v>581</v>
      </c>
      <c r="L61" s="54" t="str">
        <f t="shared" si="5"/>
        <v>Alimentation Humaine-Approvisionnement-Poissons</v>
      </c>
      <c r="M61" s="54">
        <f>MATCH(L61,[6]RESULTATS_4!$W:$W,FALSE)</f>
        <v>13</v>
      </c>
      <c r="N61" s="54" t="str" cm="1">
        <f t="array" ref="N61">IFERROR(INDEX([6]RESULTATS_4!G:G,$M61),"-")</f>
        <v>Alimentation Humaine</v>
      </c>
      <c r="O61" s="54" t="str" cm="1">
        <f t="array" ref="O61">IFERROR(INDEX([6]RESULTATS_4!H:H,$M61),"-")</f>
        <v>Approvisionnement</v>
      </c>
      <c r="P61" s="54" t="str" cm="1">
        <f t="array" ref="P61">IFERROR(INDEX([6]RESULTATS_4!I:I,$M61),"-")</f>
        <v>Poissons</v>
      </c>
      <c r="Q61" s="54" t="str" cm="1">
        <f t="array" ref="Q61">IFERROR(INDEX([6]RESULTATS_4!$J:$J,M61),"-")</f>
        <v>kt</v>
      </c>
      <c r="R61" s="68"/>
      <c r="S61" s="96" t="str">
        <f t="shared" si="6"/>
        <v>Poissons-kt</v>
      </c>
      <c r="T61" s="97" t="e">
        <f>MATCH(S61,[2]S0!$R:$R,FALSE)</f>
        <v>#N/A</v>
      </c>
      <c r="U61" s="8">
        <v>2270.8264908873102</v>
      </c>
      <c r="V61" s="8">
        <v>2461.4461848800934</v>
      </c>
      <c r="W61" s="8">
        <v>1443.4467958387081</v>
      </c>
      <c r="X61" s="8">
        <v>1793.305190818515</v>
      </c>
      <c r="Y61" s="8">
        <v>2092.1893892882676</v>
      </c>
      <c r="Z61" s="8">
        <v>2976.4670778372038</v>
      </c>
      <c r="AA61" s="68"/>
      <c r="AB61" s="52">
        <v>57</v>
      </c>
      <c r="AC61" s="8">
        <v>2280.0813820616136</v>
      </c>
      <c r="AD61" s="52">
        <v>57</v>
      </c>
      <c r="AE61" s="8">
        <v>2298.4615888566505</v>
      </c>
      <c r="AG61" s="68"/>
      <c r="AH61" s="52">
        <f t="shared" ref="AH61:AM61" si="16">IF(AND(E61=0,U61=0),"ok 0",((E61+E62)/U61-1)*100)</f>
        <v>-6.9222506257144101</v>
      </c>
      <c r="AI61" s="52">
        <f t="shared" si="16"/>
        <v>7.3764972283909991</v>
      </c>
      <c r="AJ61" s="52">
        <f t="shared" si="16"/>
        <v>-5.1046160080278185</v>
      </c>
      <c r="AK61" s="52">
        <f t="shared" si="16"/>
        <v>-7.032596909542244</v>
      </c>
      <c r="AL61" s="52">
        <f t="shared" si="16"/>
        <v>-11.743371056543129</v>
      </c>
      <c r="AM61" s="52">
        <f t="shared" si="16"/>
        <v>5.2399381725600991</v>
      </c>
      <c r="AN61" t="s">
        <v>546</v>
      </c>
    </row>
    <row r="62" spans="1:40" ht="14.25" hidden="1">
      <c r="A62" s="5" t="s">
        <v>3</v>
      </c>
      <c r="B62" s="5" t="s">
        <v>52</v>
      </c>
      <c r="C62" s="4" t="s">
        <v>40</v>
      </c>
      <c r="D62" s="4" t="s">
        <v>180</v>
      </c>
      <c r="E62" s="116">
        <f>SUMIFS(ADEME!$F:$F,ADEME!$A:$A,$A62,ADEME!$B:$B,$B62,ADEME!$C:$C,$C62,ADEME!$D:$D,$D62,ADEME!$E:$E,F$9)</f>
        <v>624.82049084451307</v>
      </c>
      <c r="F62" s="116">
        <f>SUMIFS(ADEME!$L:$L,ADEME!$A:$A,$A62,ADEME!$B:$B,$B62,ADEME!$C:$C,$C62,ADEME!$D:$D,$D62,ADEME!$E:$E,F$9)</f>
        <v>676.58924388551929</v>
      </c>
      <c r="G62" s="117">
        <f>SUMIFS(ADEME!$L:$L,ADEME!$A:$A,$A62,ADEME!$B:$B,$B62,ADEME!$C:$C,$C62,ADEME!$D:$D,$D62,ADEME!$E:$E,G$9)</f>
        <v>770.36411946132557</v>
      </c>
      <c r="H62" s="117">
        <f>SUMIFS(ADEME!$L:$L,ADEME!$A:$A,$A62,ADEME!$B:$B,$B62,ADEME!$C:$C,$C62,ADEME!$D:$D,$D62,ADEME!$E:$E,H$9)</f>
        <v>865.68117451602075</v>
      </c>
      <c r="I62" s="117">
        <f>SUMIFS(ADEME!$L:$L,ADEME!$A:$A,$A62,ADEME!$B:$B,$B62,ADEME!$C:$C,$C62,ADEME!$D:$D,$D62,ADEME!$E:$E,I$9)</f>
        <v>988.23167387205763</v>
      </c>
      <c r="J62" s="117">
        <f>SUMIFS(ADEME!$L:$L,ADEME!$A:$A,$A62,ADEME!$B:$B,$B62,ADEME!$C:$C,$C62,ADEME!$D:$D,$D62,ADEME!$E:$E,J$9)</f>
        <v>871.68327258880822</v>
      </c>
      <c r="K62" s="68" t="s">
        <v>581</v>
      </c>
      <c r="L62" s="54" t="str">
        <f t="shared" si="5"/>
        <v>Alimentation Humaine-Approvisionnement-Coquillages et crustacés</v>
      </c>
      <c r="M62" s="54">
        <f>MATCH(L62,[6]RESULTATS_4!$W:$W,FALSE)</f>
        <v>5</v>
      </c>
      <c r="N62" s="54" t="str" cm="1">
        <f t="array" ref="N62">IFERROR(INDEX([6]RESULTATS_4!G:G,$M62),"-")</f>
        <v>Alimentation Humaine</v>
      </c>
      <c r="O62" s="54" t="str" cm="1">
        <f t="array" ref="O62">IFERROR(INDEX([6]RESULTATS_4!H:H,$M62),"-")</f>
        <v>Approvisionnement</v>
      </c>
      <c r="P62" s="54" t="str" cm="1">
        <f t="array" ref="P62">IFERROR(INDEX([6]RESULTATS_4!I:I,$M62),"-")</f>
        <v>Coquillages et crustacés</v>
      </c>
      <c r="Q62" s="54" t="str" cm="1">
        <f t="array" ref="Q62">IFERROR(INDEX([6]RESULTATS_4!$J:$J,M62),"-")</f>
        <v>kt</v>
      </c>
      <c r="R62" s="68"/>
      <c r="S62" s="96" t="str">
        <f t="shared" si="6"/>
        <v>Coquillages et crustacés-kt</v>
      </c>
      <c r="T62" s="97" t="e">
        <f>MATCH(S62,[2]S0!$R:$R,FALSE)</f>
        <v>#N/A</v>
      </c>
      <c r="U62" s="8">
        <v>3.1365178352764125</v>
      </c>
      <c r="V62" s="8">
        <v>16.272060995047234</v>
      </c>
      <c r="W62" s="8">
        <v>0</v>
      </c>
      <c r="X62" s="8">
        <v>0</v>
      </c>
      <c r="Y62" s="8">
        <v>0</v>
      </c>
      <c r="Z62" s="8">
        <v>0</v>
      </c>
      <c r="AA62" s="68"/>
      <c r="AB62" s="52">
        <v>58</v>
      </c>
      <c r="AC62" s="8">
        <v>11.843999104261595</v>
      </c>
      <c r="AD62" s="52">
        <v>58</v>
      </c>
      <c r="AE62" s="8">
        <v>11.794522371994951</v>
      </c>
      <c r="AG62" s="68"/>
      <c r="AH62" s="65"/>
      <c r="AI62" s="65"/>
      <c r="AJ62" s="65"/>
      <c r="AK62" s="65"/>
      <c r="AL62" s="65"/>
      <c r="AM62" s="65"/>
      <c r="AN62" t="s">
        <v>547</v>
      </c>
    </row>
    <row r="63" spans="1:40" ht="18" hidden="1">
      <c r="A63" s="5" t="s">
        <v>0</v>
      </c>
      <c r="B63" s="5" t="s">
        <v>0</v>
      </c>
      <c r="C63" s="1" t="s">
        <v>53</v>
      </c>
      <c r="D63" s="183"/>
      <c r="E63" s="184"/>
      <c r="F63" s="184"/>
      <c r="G63" s="184"/>
      <c r="H63" s="184"/>
      <c r="I63" s="184"/>
      <c r="J63" s="184"/>
      <c r="K63" s="179"/>
      <c r="L63" s="180"/>
      <c r="M63" s="180"/>
      <c r="N63" s="180"/>
      <c r="O63" s="180"/>
      <c r="P63" s="180"/>
      <c r="Q63" s="180"/>
      <c r="R63" s="179"/>
      <c r="S63" s="181"/>
      <c r="T63" s="182"/>
      <c r="U63" s="185"/>
      <c r="V63" s="185"/>
      <c r="W63" s="185"/>
      <c r="X63" s="185"/>
      <c r="Y63" s="185"/>
      <c r="Z63" s="185"/>
      <c r="AA63" s="179"/>
      <c r="AB63" s="186"/>
      <c r="AC63" s="185"/>
      <c r="AD63" s="186"/>
      <c r="AE63" s="185"/>
      <c r="AG63" s="68"/>
      <c r="AH63" s="56"/>
      <c r="AI63" s="56"/>
      <c r="AJ63" s="56"/>
      <c r="AK63" s="56"/>
      <c r="AL63" s="56"/>
      <c r="AM63" s="56"/>
    </row>
    <row r="64" spans="1:40" ht="14.25" hidden="1">
      <c r="A64" s="5" t="s">
        <v>54</v>
      </c>
      <c r="B64" s="5" t="s">
        <v>55</v>
      </c>
      <c r="C64" s="5" t="s">
        <v>56</v>
      </c>
      <c r="D64" s="12" t="s">
        <v>271</v>
      </c>
      <c r="E64" s="116">
        <f>SUMIFS(ADEME!$F:$F,ADEME!$A:$A,$A64,ADEME!$B:$B,$B64,ADEME!$C:$C,$C64,ADEME!$D:$D,$D64,ADEME!$E:$E,F$9)</f>
        <v>1545.8756799999999</v>
      </c>
      <c r="F64" s="116">
        <f>SUMIFS(ADEME!$L:$L,ADEME!$A:$A,$A64,ADEME!$B:$B,$B64,ADEME!$C:$C,$C64,ADEME!$D:$D,$D64,ADEME!$E:$E,F$9)</f>
        <v>1590.7060747199998</v>
      </c>
      <c r="G64" s="117">
        <f>SUMIFS(ADEME!$L:$L,ADEME!$A:$A,$A64,ADEME!$B:$B,$B64,ADEME!$C:$C,$C64,ADEME!$D:$D,$D64,ADEME!$E:$E,G$9)</f>
        <v>1590.7060747199998</v>
      </c>
      <c r="H64" s="117">
        <f>SUMIFS(ADEME!$L:$L,ADEME!$A:$A,$A64,ADEME!$B:$B,$B64,ADEME!$C:$C,$C64,ADEME!$D:$D,$D64,ADEME!$E:$E,H$9)</f>
        <v>1590.7060747199998</v>
      </c>
      <c r="I64" s="117">
        <f>SUMIFS(ADEME!$L:$L,ADEME!$A:$A,$A64,ADEME!$B:$B,$B64,ADEME!$C:$C,$C64,ADEME!$D:$D,$D64,ADEME!$E:$E,I$9)</f>
        <v>1590.7060747199998</v>
      </c>
      <c r="J64" s="117">
        <f>SUMIFS(ADEME!$L:$L,ADEME!$A:$A,$A64,ADEME!$B:$B,$B64,ADEME!$C:$C,$C64,ADEME!$D:$D,$D64,ADEME!$E:$E,J$9)</f>
        <v>1590.7060747199998</v>
      </c>
      <c r="K64" s="68" t="s">
        <v>581</v>
      </c>
      <c r="L64" s="54" t="str">
        <f t="shared" si="5"/>
        <v>Utilisation du territoire-Usage des terres-Eaux, roches, autres [écarts]</v>
      </c>
      <c r="M64" s="54">
        <f>MATCH(L64,[6]RESULTATS_4!$W:$W,FALSE)</f>
        <v>591</v>
      </c>
      <c r="N64" s="54" t="str" cm="1">
        <f t="array" ref="N64">IFERROR(INDEX([6]RESULTATS_4!G:G,$M64),"-")</f>
        <v>Utilisation du territoire</v>
      </c>
      <c r="O64" s="54" t="str" cm="1">
        <f t="array" ref="O64">IFERROR(INDEX([6]RESULTATS_4!H:H,$M64),"-")</f>
        <v>Usage des terres</v>
      </c>
      <c r="P64" s="54" t="str" cm="1">
        <f t="array" ref="P64">IFERROR(INDEX([6]RESULTATS_4!I:I,$M64),"-")</f>
        <v>Eaux, roches, autres [écarts]</v>
      </c>
      <c r="Q64" s="54" t="str" cm="1">
        <f t="array" ref="Q64">IFERROR(INDEX([6]RESULTATS_4!$J:$J,M64),"-")</f>
        <v>kha</v>
      </c>
      <c r="R64" s="68"/>
      <c r="S64" s="96" t="str">
        <f t="shared" si="6"/>
        <v>Eaux, roches, autres [écarts]-kha</v>
      </c>
      <c r="T64" s="97" t="e">
        <f>MATCH(S64,[2]S0!$R:$R,FALSE)</f>
        <v>#N/A</v>
      </c>
      <c r="U64" s="8">
        <v>1972.4022500000001</v>
      </c>
      <c r="V64" s="8">
        <v>1913.2301825</v>
      </c>
      <c r="W64" s="8">
        <v>2209.0905200000002</v>
      </c>
      <c r="X64" s="8">
        <v>2051.2983400000003</v>
      </c>
      <c r="Y64" s="8">
        <v>2130.1944300000005</v>
      </c>
      <c r="Z64" s="8">
        <v>1854.058115</v>
      </c>
      <c r="AA64" s="68"/>
      <c r="AB64" s="52" t="s">
        <v>556</v>
      </c>
      <c r="AC64" s="8" t="s">
        <v>556</v>
      </c>
      <c r="AD64" s="52" t="s">
        <v>556</v>
      </c>
      <c r="AE64" s="8" t="s">
        <v>556</v>
      </c>
      <c r="AG64" s="68"/>
      <c r="AH64" s="52">
        <f t="shared" ref="AH64:AH81" si="17">IF(AND(E64=0,U64=0),"ok 0",(E64/U64-1)*100)</f>
        <v>-21.624725382461929</v>
      </c>
      <c r="AI64" s="52">
        <f t="shared" ref="AI64:AI81" si="18">IF(AND(F64=0,V64=0),"ok 0",(F64/V64-1)*100)</f>
        <v>-16.857569503663218</v>
      </c>
      <c r="AJ64" s="52">
        <f t="shared" ref="AJ64:AJ81" si="19">IF(AND(G64=0,W64=0),"ok 0",(G64/W64-1)*100)</f>
        <v>-27.992716445136899</v>
      </c>
      <c r="AK64" s="52">
        <f t="shared" ref="AK64:AK81" si="20">IF(AND(H64=0,X64=0),"ok 0",(H64/X64-1)*100)</f>
        <v>-22.453694633224362</v>
      </c>
      <c r="AL64" s="52">
        <f t="shared" ref="AL64:AL81" si="21">IF(AND(I64=0,Y64=0),"ok 0",(I64/Y64-1)*100)</f>
        <v>-25.325780017179021</v>
      </c>
      <c r="AM64" s="52">
        <f t="shared" ref="AM64:AM81" si="22">IF(AND(J64=0,Z64=0),"ok 0",(J64/Z64-1)*100)</f>
        <v>-14.20408767931205</v>
      </c>
      <c r="AN64" t="s">
        <v>523</v>
      </c>
    </row>
    <row r="65" spans="1:40" ht="14.25" hidden="1">
      <c r="A65" s="5" t="s">
        <v>54</v>
      </c>
      <c r="B65" s="5" t="s">
        <v>55</v>
      </c>
      <c r="C65" s="5" t="s">
        <v>57</v>
      </c>
      <c r="D65" s="12" t="s">
        <v>271</v>
      </c>
      <c r="E65" s="116">
        <f>SUMIFS(ADEME!$F:$F,ADEME!$A:$A,$A65,ADEME!$B:$B,$B65,ADEME!$C:$C,$C65,ADEME!$D:$D,$D65,ADEME!$E:$E,F$9)</f>
        <v>17489.472419999998</v>
      </c>
      <c r="F65" s="116">
        <f>SUMIFS(ADEME!$L:$L,ADEME!$A:$A,$A65,ADEME!$B:$B,$B65,ADEME!$C:$C,$C65,ADEME!$D:$D,$D65,ADEME!$E:$E,F$9)</f>
        <v>18363.946040999999</v>
      </c>
      <c r="G65" s="117">
        <f>SUMIFS(ADEME!$L:$L,ADEME!$A:$A,$A65,ADEME!$B:$B,$B65,ADEME!$C:$C,$C65,ADEME!$D:$D,$D65,ADEME!$E:$E,G$9)</f>
        <v>20441.609333746008</v>
      </c>
      <c r="H65" s="117">
        <f>SUMIFS(ADEME!$L:$L,ADEME!$A:$A,$A65,ADEME!$B:$B,$B65,ADEME!$C:$C,$C65,ADEME!$D:$D,$D65,ADEME!$E:$E,H$9)</f>
        <v>18110.920505870876</v>
      </c>
      <c r="I65" s="117">
        <f>SUMIFS(ADEME!$L:$L,ADEME!$A:$A,$A65,ADEME!$B:$B,$B65,ADEME!$C:$C,$C65,ADEME!$D:$D,$D65,ADEME!$E:$E,I$9)</f>
        <v>18161.711737115431</v>
      </c>
      <c r="J65" s="117">
        <f>SUMIFS(ADEME!$L:$L,ADEME!$A:$A,$A65,ADEME!$B:$B,$B65,ADEME!$C:$C,$C65,ADEME!$D:$D,$D65,ADEME!$E:$E,J$9)</f>
        <v>17851.504499093997</v>
      </c>
      <c r="K65" s="68" t="s">
        <v>581</v>
      </c>
      <c r="L65" s="54" t="str">
        <f t="shared" si="5"/>
        <v>Utilisation du territoire-Usage des terres-Forêts et peupleraies</v>
      </c>
      <c r="M65" s="54">
        <f>MATCH(L65,[6]RESULTATS_4!$W:$W,FALSE)</f>
        <v>595</v>
      </c>
      <c r="N65" s="54" t="str" cm="1">
        <f t="array" ref="N65">IFERROR(INDEX([6]RESULTATS_4!G:G,$M65),"-")</f>
        <v>Utilisation du territoire</v>
      </c>
      <c r="O65" s="54" t="str" cm="1">
        <f t="array" ref="O65">IFERROR(INDEX([6]RESULTATS_4!H:H,$M65),"-")</f>
        <v>Usage des terres</v>
      </c>
      <c r="P65" s="54" t="str" cm="1">
        <f t="array" ref="P65">IFERROR(INDEX([6]RESULTATS_4!I:I,$M65),"-")</f>
        <v>Forêts et peupleraies</v>
      </c>
      <c r="Q65" s="54" t="str" cm="1">
        <f t="array" ref="Q65">IFERROR(INDEX([6]RESULTATS_4!$J:$J,M65),"-")</f>
        <v>kha</v>
      </c>
      <c r="R65" s="68"/>
      <c r="S65" s="96" t="str">
        <f t="shared" si="6"/>
        <v>Forêts et peupleraies-kha</v>
      </c>
      <c r="T65" s="97" t="e">
        <f>MATCH(S65,[2]S0!$R:$R,FALSE)</f>
        <v>#N/A</v>
      </c>
      <c r="U65" s="8">
        <v>16914.342000000001</v>
      </c>
      <c r="V65" s="8">
        <v>18605.776200000004</v>
      </c>
      <c r="W65" s="8">
        <v>19769.399727917702</v>
      </c>
      <c r="X65" s="8">
        <v>17515.354152181626</v>
      </c>
      <c r="Y65" s="8">
        <v>17564.475145384888</v>
      </c>
      <c r="Z65" s="8">
        <v>17264.468879399999</v>
      </c>
      <c r="AA65" s="68"/>
      <c r="AB65" s="52">
        <v>66</v>
      </c>
      <c r="AC65" s="8">
        <v>17878.459493999999</v>
      </c>
      <c r="AD65" s="52">
        <v>66</v>
      </c>
      <c r="AE65" s="8">
        <v>17269.543181999998</v>
      </c>
      <c r="AG65" s="68"/>
      <c r="AH65" s="52">
        <f t="shared" si="17"/>
        <v>3.4002529924013425</v>
      </c>
      <c r="AI65" s="52">
        <f t="shared" si="18"/>
        <v>-1.299758507253268</v>
      </c>
      <c r="AJ65" s="52">
        <f t="shared" si="19"/>
        <v>3.4002529924013425</v>
      </c>
      <c r="AK65" s="52">
        <f t="shared" si="20"/>
        <v>3.4002529924013425</v>
      </c>
      <c r="AL65" s="52">
        <f t="shared" si="21"/>
        <v>3.4002529924013647</v>
      </c>
      <c r="AM65" s="52">
        <f t="shared" si="22"/>
        <v>3.4002529924013425</v>
      </c>
    </row>
    <row r="66" spans="1:40" ht="14.25" hidden="1">
      <c r="A66" s="5" t="s">
        <v>54</v>
      </c>
      <c r="B66" s="5" t="s">
        <v>55</v>
      </c>
      <c r="C66" s="5" t="s">
        <v>58</v>
      </c>
      <c r="D66" s="12" t="s">
        <v>271</v>
      </c>
      <c r="E66" s="116">
        <f>SUMIFS(ADEME!$F:$F,ADEME!$A:$A,$A66,ADEME!$B:$B,$B66,ADEME!$C:$C,$C66,ADEME!$D:$D,$D66,ADEME!$E:$E,F$9)</f>
        <v>2177.3084000000008</v>
      </c>
      <c r="F66" s="116">
        <f>SUMIFS(ADEME!$L:$L,ADEME!$A:$A,$A66,ADEME!$B:$B,$B66,ADEME!$C:$C,$C66,ADEME!$D:$D,$D66,ADEME!$E:$E,F$9)</f>
        <v>1530.6478052000004</v>
      </c>
      <c r="G66" s="117">
        <f>SUMIFS(ADEME!$L:$L,ADEME!$A:$A,$A66,ADEME!$B:$B,$B66,ADEME!$C:$C,$C66,ADEME!$D:$D,$D66,ADEME!$E:$E,G$9)</f>
        <v>2438.5854080000013</v>
      </c>
      <c r="H66" s="117">
        <f>SUMIFS(ADEME!$L:$L,ADEME!$A:$A,$A66,ADEME!$B:$B,$B66,ADEME!$C:$C,$C66,ADEME!$D:$D,$D66,ADEME!$E:$E,H$9)</f>
        <v>2264.400736000001</v>
      </c>
      <c r="I66" s="117">
        <f>SUMIFS(ADEME!$L:$L,ADEME!$A:$A,$A66,ADEME!$B:$B,$B66,ADEME!$C:$C,$C66,ADEME!$D:$D,$D66,ADEME!$E:$E,I$9)</f>
        <v>2351.4930720000011</v>
      </c>
      <c r="J66" s="117">
        <f>SUMIFS(ADEME!$L:$L,ADEME!$A:$A,$A66,ADEME!$B:$B,$B66,ADEME!$C:$C,$C66,ADEME!$D:$D,$D66,ADEME!$E:$E,J$9)</f>
        <v>2046.6698960000006</v>
      </c>
      <c r="K66" s="68" t="s">
        <v>581</v>
      </c>
      <c r="L66" s="54" t="str">
        <f t="shared" si="5"/>
        <v>Utilisation du territoire-Usage des terres-Autres espaces naturels, landes</v>
      </c>
      <c r="M66" s="54">
        <f>MATCH(L66,[6]RESULTATS_4!$W:$W,FALSE)</f>
        <v>585</v>
      </c>
      <c r="N66" s="54" t="str" cm="1">
        <f t="array" ref="N66">IFERROR(INDEX([6]RESULTATS_4!G:G,$M66),"-")</f>
        <v>Utilisation du territoire</v>
      </c>
      <c r="O66" s="54" t="str" cm="1">
        <f t="array" ref="O66">IFERROR(INDEX([6]RESULTATS_4!H:H,$M66),"-")</f>
        <v>Usage des terres</v>
      </c>
      <c r="P66" s="54" t="str" cm="1">
        <f t="array" ref="P66">IFERROR(INDEX([6]RESULTATS_4!I:I,$M66),"-")</f>
        <v>Autres espaces naturels, landes</v>
      </c>
      <c r="Q66" s="54" t="str" cm="1">
        <f t="array" ref="Q66">IFERROR(INDEX([6]RESULTATS_4!$J:$J,M66),"-")</f>
        <v>kha</v>
      </c>
      <c r="R66" s="68"/>
      <c r="S66" s="96" t="str">
        <f t="shared" si="6"/>
        <v>Autres espaces naturels, landes-kha</v>
      </c>
      <c r="T66" s="97" t="e">
        <f>MATCH(S66,[2]S0!$R:$R,FALSE)</f>
        <v>#N/A</v>
      </c>
      <c r="U66" s="8">
        <v>2057.9952499999999</v>
      </c>
      <c r="V66" s="8">
        <v>1996.2553925</v>
      </c>
      <c r="W66" s="8">
        <v>2304.9546800000003</v>
      </c>
      <c r="X66" s="8">
        <v>2140.3150599999999</v>
      </c>
      <c r="Y66" s="8">
        <v>2222.6348699999999</v>
      </c>
      <c r="Z66" s="8">
        <v>1934.5155349999998</v>
      </c>
      <c r="AA66" s="68"/>
      <c r="AB66" s="52" t="s">
        <v>556</v>
      </c>
      <c r="AC66" s="8" t="s">
        <v>556</v>
      </c>
      <c r="AD66" s="52" t="s">
        <v>556</v>
      </c>
      <c r="AE66" s="8" t="s">
        <v>556</v>
      </c>
      <c r="AG66" s="68"/>
      <c r="AH66" s="52">
        <f t="shared" si="17"/>
        <v>5.7975425356302956</v>
      </c>
      <c r="AI66" s="52">
        <f t="shared" si="18"/>
        <v>-23.324049069538056</v>
      </c>
      <c r="AJ66" s="52">
        <f t="shared" si="19"/>
        <v>5.7975425356302956</v>
      </c>
      <c r="AK66" s="52">
        <f t="shared" si="20"/>
        <v>5.7975425356302956</v>
      </c>
      <c r="AL66" s="52">
        <f t="shared" si="21"/>
        <v>5.7975425356302956</v>
      </c>
      <c r="AM66" s="52">
        <f t="shared" si="22"/>
        <v>5.7975425356302956</v>
      </c>
    </row>
    <row r="67" spans="1:40" ht="14.25" hidden="1">
      <c r="A67" s="5" t="s">
        <v>54</v>
      </c>
      <c r="B67" s="5" t="s">
        <v>55</v>
      </c>
      <c r="C67" s="5" t="s">
        <v>59</v>
      </c>
      <c r="D67" s="12" t="s">
        <v>271</v>
      </c>
      <c r="E67" s="116">
        <f>SUMIFS(ADEME!$F:$F,ADEME!$A:$A,$A67,ADEME!$B:$B,$B67,ADEME!$C:$C,$C67,ADEME!$D:$D,$D67,ADEME!$E:$E,F$9)</f>
        <v>411.78520000000003</v>
      </c>
      <c r="F67" s="116">
        <f>SUMIFS(ADEME!$L:$L,ADEME!$A:$A,$A67,ADEME!$B:$B,$B67,ADEME!$C:$C,$C67,ADEME!$D:$D,$D67,ADEME!$E:$E,F$9)</f>
        <v>409.27545870427434</v>
      </c>
      <c r="G67" s="117">
        <f>SUMIFS(ADEME!$L:$L,ADEME!$A:$A,$A67,ADEME!$B:$B,$B67,ADEME!$C:$C,$C67,ADEME!$D:$D,$D67,ADEME!$E:$E,G$9)</f>
        <v>413.80339845251063</v>
      </c>
      <c r="H67" s="117">
        <f>SUMIFS(ADEME!$L:$L,ADEME!$A:$A,$A67,ADEME!$B:$B,$B67,ADEME!$C:$C,$C67,ADEME!$D:$D,$D67,ADEME!$E:$E,H$9)</f>
        <v>401.21020125796537</v>
      </c>
      <c r="I67" s="117">
        <f>SUMIFS(ADEME!$L:$L,ADEME!$A:$A,$A67,ADEME!$B:$B,$B67,ADEME!$C:$C,$C67,ADEME!$D:$D,$D67,ADEME!$E:$E,I$9)</f>
        <v>372.47356784810529</v>
      </c>
      <c r="J67" s="117">
        <f>SUMIFS(ADEME!$L:$L,ADEME!$A:$A,$A67,ADEME!$B:$B,$B67,ADEME!$C:$C,$C67,ADEME!$D:$D,$D67,ADEME!$E:$E,J$9)</f>
        <v>407.31710628278341</v>
      </c>
      <c r="K67" s="68" t="s">
        <v>581</v>
      </c>
      <c r="L67" s="54" t="str">
        <f t="shared" si="5"/>
        <v>Utilisation du territoire-Usage des terres-Jachères</v>
      </c>
      <c r="M67" s="54">
        <f>MATCH(L67,[6]RESULTATS_4!$W:$W,FALSE)</f>
        <v>596</v>
      </c>
      <c r="N67" s="54" t="str" cm="1">
        <f t="array" ref="N67">IFERROR(INDEX([6]RESULTATS_4!G:G,$M67),"-")</f>
        <v>Utilisation du territoire</v>
      </c>
      <c r="O67" s="54" t="str" cm="1">
        <f t="array" ref="O67">IFERROR(INDEX([6]RESULTATS_4!H:H,$M67),"-")</f>
        <v>Usage des terres</v>
      </c>
      <c r="P67" s="54" t="str" cm="1">
        <f t="array" ref="P67">IFERROR(INDEX([6]RESULTATS_4!I:I,$M67),"-")</f>
        <v>Jachères</v>
      </c>
      <c r="Q67" s="54" t="str" cm="1">
        <f t="array" ref="Q67">IFERROR(INDEX([6]RESULTATS_4!$J:$J,M67),"-")</f>
        <v>kha</v>
      </c>
      <c r="R67" s="68"/>
      <c r="S67" s="96" t="str">
        <f t="shared" si="6"/>
        <v>Jachères-kha</v>
      </c>
      <c r="T67" s="97" t="e">
        <f>MATCH(S67,[2]S0!$R:$R,FALSE)</f>
        <v>#N/A</v>
      </c>
      <c r="U67" s="8">
        <v>475.10275000000001</v>
      </c>
      <c r="V67" s="8">
        <v>435.36086022005509</v>
      </c>
      <c r="W67" s="8">
        <v>491.45690563417349</v>
      </c>
      <c r="X67" s="8">
        <v>476.82888007555488</v>
      </c>
      <c r="Y67" s="8">
        <v>419.95130501229215</v>
      </c>
      <c r="Z67" s="8">
        <v>441.23094892591996</v>
      </c>
      <c r="AA67" s="68"/>
      <c r="AB67" s="52">
        <v>104</v>
      </c>
      <c r="AC67" s="8">
        <v>469.44007144256813</v>
      </c>
      <c r="AD67" s="52">
        <v>104</v>
      </c>
      <c r="AE67" s="8">
        <v>459.37162116160317</v>
      </c>
      <c r="AG67" s="68"/>
      <c r="AH67" s="52">
        <f t="shared" si="17"/>
        <v>-13.327127658174987</v>
      </c>
      <c r="AI67" s="52">
        <f t="shared" si="18"/>
        <v>-5.9916735515902264</v>
      </c>
      <c r="AJ67" s="52">
        <f t="shared" si="19"/>
        <v>-15.800674747149834</v>
      </c>
      <c r="AK67" s="52">
        <f t="shared" si="20"/>
        <v>-15.858661666132202</v>
      </c>
      <c r="AL67" s="52">
        <f t="shared" si="21"/>
        <v>-11.305533902983623</v>
      </c>
      <c r="AM67" s="52">
        <f t="shared" si="22"/>
        <v>-7.6861885426877663</v>
      </c>
      <c r="AN67" t="s">
        <v>523</v>
      </c>
    </row>
    <row r="68" spans="1:40" ht="14.25" hidden="1">
      <c r="A68" s="5" t="s">
        <v>54</v>
      </c>
      <c r="B68" s="5" t="s">
        <v>55</v>
      </c>
      <c r="C68" s="5" t="s">
        <v>60</v>
      </c>
      <c r="D68" s="12" t="s">
        <v>271</v>
      </c>
      <c r="E68" s="116">
        <f>SUMIFS(ADEME!$F:$F,ADEME!$A:$A,$A68,ADEME!$B:$B,$B68,ADEME!$C:$C,$C68,ADEME!$D:$D,$D68,ADEME!$E:$E,F$9)</f>
        <v>42.258400000000002</v>
      </c>
      <c r="F68" s="116">
        <f>SUMIFS(ADEME!$L:$L,ADEME!$A:$A,$A68,ADEME!$B:$B,$B68,ADEME!$C:$C,$C68,ADEME!$D:$D,$D68,ADEME!$E:$E,F$9)</f>
        <v>42.000844236530853</v>
      </c>
      <c r="G68" s="117">
        <f>SUMIFS(ADEME!$L:$L,ADEME!$A:$A,$A68,ADEME!$B:$B,$B68,ADEME!$C:$C,$C68,ADEME!$D:$D,$D68,ADEME!$E:$E,G$9)</f>
        <v>544.91505512102526</v>
      </c>
      <c r="H68" s="117">
        <f>SUMIFS(ADEME!$L:$L,ADEME!$A:$A,$A68,ADEME!$B:$B,$B68,ADEME!$C:$C,$C68,ADEME!$D:$D,$D68,ADEME!$E:$E,H$9)</f>
        <v>528.33176274334528</v>
      </c>
      <c r="I68" s="117">
        <f>SUMIFS(ADEME!$L:$L,ADEME!$A:$A,$A68,ADEME!$B:$B,$B68,ADEME!$C:$C,$C68,ADEME!$D:$D,$D68,ADEME!$E:$E,I$9)</f>
        <v>1182.458300769036</v>
      </c>
      <c r="J68" s="117">
        <f>SUMIFS(ADEME!$L:$L,ADEME!$A:$A,$A68,ADEME!$B:$B,$B68,ADEME!$C:$C,$C68,ADEME!$D:$D,$D68,ADEME!$E:$E,J$9)</f>
        <v>41.799873342073425</v>
      </c>
      <c r="K68" s="68" t="s">
        <v>581</v>
      </c>
      <c r="L68" s="54" t="str">
        <f t="shared" si="5"/>
        <v>Utilisation du territoire-Usage des terres-Autres cultures pérennes</v>
      </c>
      <c r="M68" s="54">
        <f>MATCH(L68,[6]RESULTATS_4!$W:$W,FALSE)</f>
        <v>584</v>
      </c>
      <c r="N68" s="54" t="str" cm="1">
        <f t="array" ref="N68">IFERROR(INDEX([6]RESULTATS_4!G:G,$M68),"-")</f>
        <v>Utilisation du territoire</v>
      </c>
      <c r="O68" s="54" t="str" cm="1">
        <f t="array" ref="O68">IFERROR(INDEX([6]RESULTATS_4!H:H,$M68),"-")</f>
        <v>Usage des terres</v>
      </c>
      <c r="P68" s="54" t="str" cm="1">
        <f t="array" ref="P68">IFERROR(INDEX([6]RESULTATS_4!I:I,$M68),"-")</f>
        <v>Autres cultures pérennes</v>
      </c>
      <c r="Q68" s="54" t="str" cm="1">
        <f t="array" ref="Q68">IFERROR(INDEX([6]RESULTATS_4!$J:$J,M68),"-")</f>
        <v>kha</v>
      </c>
      <c r="R68" s="68"/>
      <c r="S68" s="96" t="str">
        <f t="shared" si="6"/>
        <v>Autres cultures pérennes-kha</v>
      </c>
      <c r="T68" s="97" t="e">
        <f>MATCH(S68,[2]S0!$R:$R,FALSE)</f>
        <v>#N/A</v>
      </c>
      <c r="U68" s="8">
        <v>38.834499999999998</v>
      </c>
      <c r="V68" s="8">
        <v>35.586093451521236</v>
      </c>
      <c r="W68" s="8">
        <v>557.38141815014001</v>
      </c>
      <c r="X68" s="8">
        <v>540.79117486099904</v>
      </c>
      <c r="Y68" s="8">
        <v>1152.4803420812539</v>
      </c>
      <c r="Z68" s="8">
        <v>36.065821248794208</v>
      </c>
      <c r="AA68" s="68"/>
      <c r="AB68" s="52" t="s">
        <v>556</v>
      </c>
      <c r="AC68" s="8" t="s">
        <v>556</v>
      </c>
      <c r="AD68" s="52" t="s">
        <v>556</v>
      </c>
      <c r="AE68" s="8" t="s">
        <v>556</v>
      </c>
      <c r="AG68" s="68"/>
      <c r="AH68" s="52">
        <f t="shared" si="17"/>
        <v>8.8166449934980573</v>
      </c>
      <c r="AI68" s="52">
        <f t="shared" si="18"/>
        <v>18.026004438358491</v>
      </c>
      <c r="AJ68" s="52">
        <f t="shared" si="19"/>
        <v>-2.2365946590915509</v>
      </c>
      <c r="AK68" s="52">
        <f t="shared" si="20"/>
        <v>-2.3039229737534472</v>
      </c>
      <c r="AL68" s="52">
        <f t="shared" si="21"/>
        <v>2.6011687655899784</v>
      </c>
      <c r="AM68" s="52">
        <f t="shared" si="22"/>
        <v>15.898853525956858</v>
      </c>
      <c r="AN68" t="s">
        <v>523</v>
      </c>
    </row>
    <row r="69" spans="1:40" ht="14.25" hidden="1">
      <c r="A69" s="5" t="s">
        <v>54</v>
      </c>
      <c r="B69" s="5" t="s">
        <v>55</v>
      </c>
      <c r="C69" s="5" t="s">
        <v>61</v>
      </c>
      <c r="D69" s="12" t="s">
        <v>271</v>
      </c>
      <c r="E69" s="116">
        <f>SUMIFS(ADEME!$F:$F,ADEME!$A:$A,$A69,ADEME!$B:$B,$B69,ADEME!$C:$C,$C69,ADEME!$D:$D,$D69,ADEME!$E:$E,F$9)</f>
        <v>177.59899999999999</v>
      </c>
      <c r="F69" s="116">
        <f>SUMIFS(ADEME!$L:$L,ADEME!$A:$A,$A69,ADEME!$B:$B,$B69,ADEME!$C:$C,$C69,ADEME!$D:$D,$D69,ADEME!$E:$E,F$9)</f>
        <v>195.51452069387682</v>
      </c>
      <c r="G69" s="117">
        <f>SUMIFS(ADEME!$L:$L,ADEME!$A:$A,$A69,ADEME!$B:$B,$B69,ADEME!$C:$C,$C69,ADEME!$D:$D,$D69,ADEME!$E:$E,G$9)</f>
        <v>402.65944726757488</v>
      </c>
      <c r="H69" s="117">
        <f>SUMIFS(ADEME!$L:$L,ADEME!$A:$A,$A69,ADEME!$B:$B,$B69,ADEME!$C:$C,$C69,ADEME!$D:$D,$D69,ADEME!$E:$E,H$9)</f>
        <v>378.21479342543222</v>
      </c>
      <c r="I69" s="117">
        <f>SUMIFS(ADEME!$L:$L,ADEME!$A:$A,$A69,ADEME!$B:$B,$B69,ADEME!$C:$C,$C69,ADEME!$D:$D,$D69,ADEME!$E:$E,I$9)</f>
        <v>273.0952603435835</v>
      </c>
      <c r="J69" s="117">
        <f>SUMIFS(ADEME!$L:$L,ADEME!$A:$A,$A69,ADEME!$B:$B,$B69,ADEME!$C:$C,$C69,ADEME!$D:$D,$D69,ADEME!$E:$E,J$9)</f>
        <v>219.07138133660692</v>
      </c>
      <c r="K69" s="68" t="s">
        <v>581</v>
      </c>
      <c r="L69" s="54" t="str">
        <f t="shared" si="5"/>
        <v>Utilisation du territoire-Usage des terres-Cultures fruitières</v>
      </c>
      <c r="M69" s="54">
        <f>MATCH(L69,[6]RESULTATS_4!$W:$W,FALSE)</f>
        <v>588</v>
      </c>
      <c r="N69" s="54" t="str" cm="1">
        <f t="array" ref="N69">IFERROR(INDEX([6]RESULTATS_4!G:G,$M69),"-")</f>
        <v>Utilisation du territoire</v>
      </c>
      <c r="O69" s="54" t="str" cm="1">
        <f t="array" ref="O69">IFERROR(INDEX([6]RESULTATS_4!H:H,$M69),"-")</f>
        <v>Usage des terres</v>
      </c>
      <c r="P69" s="54" t="str" cm="1">
        <f t="array" ref="P69">IFERROR(INDEX([6]RESULTATS_4!I:I,$M69),"-")</f>
        <v>Cultures fruitières</v>
      </c>
      <c r="Q69" s="54" t="str" cm="1">
        <f t="array" ref="Q69">IFERROR(INDEX([6]RESULTATS_4!$J:$J,M69),"-")</f>
        <v>kha</v>
      </c>
      <c r="R69" s="68"/>
      <c r="S69" s="96" t="str">
        <f t="shared" si="6"/>
        <v>Cultures fruitières-kha</v>
      </c>
      <c r="T69" s="97" t="e">
        <f>MATCH(S69,[2]S0!$R:$R,FALSE)</f>
        <v>#N/A</v>
      </c>
      <c r="U69" s="8">
        <v>161.32525000000001</v>
      </c>
      <c r="V69" s="8">
        <v>145.57834254046543</v>
      </c>
      <c r="W69" s="8">
        <v>403.4676470698422</v>
      </c>
      <c r="X69" s="8">
        <v>357.82505698558299</v>
      </c>
      <c r="Y69" s="8">
        <v>242.41676933502967</v>
      </c>
      <c r="Z69" s="8">
        <v>185.27082529443769</v>
      </c>
      <c r="AA69" s="68"/>
      <c r="AB69" s="52" t="s">
        <v>556</v>
      </c>
      <c r="AC69" s="8" t="s">
        <v>556</v>
      </c>
      <c r="AD69" s="52" t="s">
        <v>556</v>
      </c>
      <c r="AE69" s="8" t="s">
        <v>556</v>
      </c>
      <c r="AG69" s="68"/>
      <c r="AH69" s="52">
        <f t="shared" si="17"/>
        <v>10.087540543095376</v>
      </c>
      <c r="AI69" s="52">
        <f t="shared" si="18"/>
        <v>34.30192793926814</v>
      </c>
      <c r="AJ69" s="52">
        <f t="shared" si="19"/>
        <v>-0.20031341004336234</v>
      </c>
      <c r="AK69" s="52">
        <f t="shared" si="20"/>
        <v>5.6982416523923662</v>
      </c>
      <c r="AL69" s="52">
        <f t="shared" si="21"/>
        <v>12.655267658548386</v>
      </c>
      <c r="AM69" s="52">
        <f t="shared" si="22"/>
        <v>18.243863267976714</v>
      </c>
      <c r="AN69" t="s">
        <v>523</v>
      </c>
    </row>
    <row r="70" spans="1:40" ht="14.25" hidden="1">
      <c r="A70" s="5" t="s">
        <v>54</v>
      </c>
      <c r="B70" s="5" t="s">
        <v>55</v>
      </c>
      <c r="C70" s="5" t="s">
        <v>62</v>
      </c>
      <c r="D70" s="12" t="s">
        <v>271</v>
      </c>
      <c r="E70" s="116">
        <f>SUMIFS(ADEME!$F:$F,ADEME!$A:$A,$A70,ADEME!$B:$B,$B70,ADEME!$C:$C,$C70,ADEME!$D:$D,$D70,ADEME!$E:$E,F$9)</f>
        <v>795.54579999999999</v>
      </c>
      <c r="F70" s="116">
        <f>SUMIFS(ADEME!$L:$L,ADEME!$A:$A,$A70,ADEME!$B:$B,$B70,ADEME!$C:$C,$C70,ADEME!$D:$D,$D70,ADEME!$E:$E,F$9)</f>
        <v>767.91265323437256</v>
      </c>
      <c r="G70" s="117">
        <f>SUMIFS(ADEME!$L:$L,ADEME!$A:$A,$A70,ADEME!$B:$B,$B70,ADEME!$C:$C,$C70,ADEME!$D:$D,$D70,ADEME!$E:$E,G$9)</f>
        <v>569.7173004230857</v>
      </c>
      <c r="H70" s="117">
        <f>SUMIFS(ADEME!$L:$L,ADEME!$A:$A,$A70,ADEME!$B:$B,$B70,ADEME!$C:$C,$C70,ADEME!$D:$D,$D70,ADEME!$E:$E,H$9)</f>
        <v>629.28443724610611</v>
      </c>
      <c r="I70" s="117">
        <f>SUMIFS(ADEME!$L:$L,ADEME!$A:$A,$A70,ADEME!$B:$B,$B70,ADEME!$C:$C,$C70,ADEME!$D:$D,$D70,ADEME!$E:$E,I$9)</f>
        <v>600.11616143229821</v>
      </c>
      <c r="J70" s="117">
        <f>SUMIFS(ADEME!$L:$L,ADEME!$A:$A,$A70,ADEME!$B:$B,$B70,ADEME!$C:$C,$C70,ADEME!$D:$D,$D70,ADEME!$E:$E,J$9)</f>
        <v>789.73132778581271</v>
      </c>
      <c r="K70" s="68" t="s">
        <v>581</v>
      </c>
      <c r="L70" s="54" t="str">
        <f t="shared" si="5"/>
        <v>Utilisation du territoire-Usage des terres-Vignes</v>
      </c>
      <c r="M70" s="54">
        <f>MATCH(L70,[6]RESULTATS_4!$W:$W,FALSE)</f>
        <v>601</v>
      </c>
      <c r="N70" s="54" t="str" cm="1">
        <f t="array" ref="N70">IFERROR(INDEX([6]RESULTATS_4!G:G,$M70),"-")</f>
        <v>Utilisation du territoire</v>
      </c>
      <c r="O70" s="54" t="str" cm="1">
        <f t="array" ref="O70">IFERROR(INDEX([6]RESULTATS_4!H:H,$M70),"-")</f>
        <v>Usage des terres</v>
      </c>
      <c r="P70" s="54" t="str" cm="1">
        <f t="array" ref="P70">IFERROR(INDEX([6]RESULTATS_4!I:I,$M70),"-")</f>
        <v>Vignes</v>
      </c>
      <c r="Q70" s="54" t="str" cm="1">
        <f t="array" ref="Q70">IFERROR(INDEX([6]RESULTATS_4!$J:$J,M70),"-")</f>
        <v>kha</v>
      </c>
      <c r="R70" s="68"/>
      <c r="S70" s="96" t="str">
        <f t="shared" si="6"/>
        <v>Vignes-kha</v>
      </c>
      <c r="T70" s="97" t="e">
        <f>MATCH(S70,[2]S0!$R:$R,FALSE)</f>
        <v>#N/A</v>
      </c>
      <c r="U70" s="8">
        <v>787.64374999999995</v>
      </c>
      <c r="V70" s="8">
        <v>565.61161860207415</v>
      </c>
      <c r="W70" s="8">
        <v>569.74850633928349</v>
      </c>
      <c r="X70" s="8">
        <v>631.2956528802091</v>
      </c>
      <c r="Y70" s="8">
        <v>575.94963168383288</v>
      </c>
      <c r="Z70" s="8">
        <v>733.79843074734072</v>
      </c>
      <c r="AA70" s="68"/>
      <c r="AB70" s="52">
        <v>101</v>
      </c>
      <c r="AC70" s="8">
        <v>751.53371743363414</v>
      </c>
      <c r="AD70" s="52">
        <v>101</v>
      </c>
      <c r="AE70" s="8">
        <v>755.57622330275854</v>
      </c>
      <c r="AG70" s="68"/>
      <c r="AH70" s="52">
        <f t="shared" si="17"/>
        <v>1.0032517873721503</v>
      </c>
      <c r="AI70" s="52">
        <f t="shared" si="18"/>
        <v>35.766774935120928</v>
      </c>
      <c r="AJ70" s="52">
        <f t="shared" si="19"/>
        <v>-5.4771387464125354E-3</v>
      </c>
      <c r="AK70" s="52">
        <f t="shared" si="20"/>
        <v>-0.31858537674496201</v>
      </c>
      <c r="AL70" s="52">
        <f t="shared" si="21"/>
        <v>4.1959449957130079</v>
      </c>
      <c r="AM70" s="52">
        <f t="shared" si="22"/>
        <v>7.6223789387920737</v>
      </c>
      <c r="AN70" t="s">
        <v>523</v>
      </c>
    </row>
    <row r="71" spans="1:40" ht="14.25" hidden="1">
      <c r="A71" s="5" t="s">
        <v>54</v>
      </c>
      <c r="B71" s="5" t="s">
        <v>55</v>
      </c>
      <c r="C71" s="5" t="s">
        <v>63</v>
      </c>
      <c r="D71" s="12" t="s">
        <v>271</v>
      </c>
      <c r="E71" s="116">
        <f>SUMIFS(ADEME!$F:$F,ADEME!$A:$A,$A71,ADEME!$B:$B,$B71,ADEME!$C:$C,$C71,ADEME!$D:$D,$D71,ADEME!$E:$E,F$9)</f>
        <v>10355.723400000001</v>
      </c>
      <c r="F71" s="116">
        <f>SUMIFS(ADEME!$L:$L,ADEME!$A:$A,$A71,ADEME!$B:$B,$B71,ADEME!$C:$C,$C71,ADEME!$D:$D,$D71,ADEME!$E:$E,F$9)</f>
        <v>9324.3602024805386</v>
      </c>
      <c r="G71" s="117">
        <f>SUMIFS(ADEME!$L:$L,ADEME!$A:$A,$A71,ADEME!$B:$B,$B71,ADEME!$C:$C,$C71,ADEME!$D:$D,$D71,ADEME!$E:$E,G$9)</f>
        <v>8783.0525521494346</v>
      </c>
      <c r="H71" s="117">
        <f>SUMIFS(ADEME!$L:$L,ADEME!$A:$A,$A71,ADEME!$B:$B,$B71,ADEME!$C:$C,$C71,ADEME!$D:$D,$D71,ADEME!$E:$E,H$9)</f>
        <v>8929.7427547969019</v>
      </c>
      <c r="I71" s="117">
        <f>SUMIFS(ADEME!$L:$L,ADEME!$A:$A,$A71,ADEME!$B:$B,$B71,ADEME!$C:$C,$C71,ADEME!$D:$D,$D71,ADEME!$E:$E,I$9)</f>
        <v>9367.1002319804393</v>
      </c>
      <c r="J71" s="117">
        <f>SUMIFS(ADEME!$L:$L,ADEME!$A:$A,$A71,ADEME!$B:$B,$B71,ADEME!$C:$C,$C71,ADEME!$D:$D,$D71,ADEME!$E:$E,J$9)</f>
        <v>9458.2812964174282</v>
      </c>
      <c r="K71" s="68" t="s">
        <v>581</v>
      </c>
      <c r="L71" s="54" t="str">
        <f t="shared" si="5"/>
        <v>Utilisation du territoire-Usage des terres-Prairies naturelles</v>
      </c>
      <c r="M71" s="54">
        <f>MATCH(L71,[6]RESULTATS_4!$W:$W,FALSE)</f>
        <v>597</v>
      </c>
      <c r="N71" s="54" t="str" cm="1">
        <f t="array" ref="N71">IFERROR(INDEX([6]RESULTATS_4!G:G,$M71),"-")</f>
        <v>Utilisation du territoire</v>
      </c>
      <c r="O71" s="54" t="str" cm="1">
        <f t="array" ref="O71">IFERROR(INDEX([6]RESULTATS_4!H:H,$M71),"-")</f>
        <v>Usage des terres</v>
      </c>
      <c r="P71" s="54" t="str" cm="1">
        <f t="array" ref="P71">IFERROR(INDEX([6]RESULTATS_4!I:I,$M71),"-")</f>
        <v>Prairies naturelles</v>
      </c>
      <c r="Q71" s="54" t="str" cm="1">
        <f t="array" ref="Q71">IFERROR(INDEX([6]RESULTATS_4!$J:$J,M71),"-")</f>
        <v>kha</v>
      </c>
      <c r="R71" s="68"/>
      <c r="S71" s="96" t="str">
        <f t="shared" si="6"/>
        <v>Prairies naturelles-kha</v>
      </c>
      <c r="T71" s="97" t="e">
        <f>MATCH(S71,[2]S0!$R:$R,FALSE)</f>
        <v>#N/A</v>
      </c>
      <c r="U71" s="8">
        <v>9317.3857499999995</v>
      </c>
      <c r="V71" s="8">
        <v>8020.9009595850921</v>
      </c>
      <c r="W71" s="8">
        <v>8419.3092423884191</v>
      </c>
      <c r="X71" s="8">
        <v>8496.9324759111805</v>
      </c>
      <c r="Y71" s="8">
        <v>8235.7938467319636</v>
      </c>
      <c r="Z71" s="8">
        <v>8126.7070675922005</v>
      </c>
      <c r="AA71" s="68"/>
      <c r="AB71" s="52">
        <v>63</v>
      </c>
      <c r="AC71" s="8">
        <v>8594.0901568449644</v>
      </c>
      <c r="AD71" s="52">
        <v>63</v>
      </c>
      <c r="AE71" s="8">
        <v>9080.3134552523206</v>
      </c>
      <c r="AG71" s="68"/>
      <c r="AH71" s="52">
        <f t="shared" si="17"/>
        <v>11.144087814546054</v>
      </c>
      <c r="AI71" s="52">
        <f t="shared" si="18"/>
        <v>16.25078341526951</v>
      </c>
      <c r="AJ71" s="52">
        <f t="shared" si="19"/>
        <v>4.3203462337466858</v>
      </c>
      <c r="AK71" s="52">
        <f t="shared" si="20"/>
        <v>5.0937238834454668</v>
      </c>
      <c r="AL71" s="52">
        <f t="shared" si="21"/>
        <v>13.736458273508001</v>
      </c>
      <c r="AM71" s="52">
        <f t="shared" si="22"/>
        <v>16.385163360142485</v>
      </c>
      <c r="AN71" t="s">
        <v>523</v>
      </c>
    </row>
    <row r="72" spans="1:40" ht="14.25" hidden="1">
      <c r="A72" s="5" t="s">
        <v>54</v>
      </c>
      <c r="B72" s="5" t="s">
        <v>55</v>
      </c>
      <c r="C72" s="5" t="s">
        <v>64</v>
      </c>
      <c r="D72" s="12" t="s">
        <v>271</v>
      </c>
      <c r="E72" s="116">
        <f>SUMIFS(ADEME!$F:$F,ADEME!$A:$A,$A72,ADEME!$B:$B,$B72,ADEME!$C:$C,$C72,ADEME!$D:$D,$D72,ADEME!$E:$E,F$9)</f>
        <v>4096.5271999999995</v>
      </c>
      <c r="F72" s="116">
        <f>SUMIFS(ADEME!$L:$L,ADEME!$A:$A,$A72,ADEME!$B:$B,$B72,ADEME!$C:$C,$C72,ADEME!$D:$D,$D72,ADEME!$E:$E,F$9)</f>
        <v>4986.9571830416053</v>
      </c>
      <c r="G72" s="117">
        <f>SUMIFS(ADEME!$L:$L,ADEME!$A:$A,$A72,ADEME!$B:$B,$B72,ADEME!$C:$C,$C72,ADEME!$D:$D,$D72,ADEME!$E:$E,G$9)</f>
        <v>1386.6198970063842</v>
      </c>
      <c r="H72" s="117">
        <f>SUMIFS(ADEME!$L:$L,ADEME!$A:$A,$A72,ADEME!$B:$B,$B72,ADEME!$C:$C,$C72,ADEME!$D:$D,$D72,ADEME!$E:$E,H$9)</f>
        <v>3135.2260105492583</v>
      </c>
      <c r="I72" s="117">
        <f>SUMIFS(ADEME!$L:$L,ADEME!$A:$A,$A72,ADEME!$B:$B,$B72,ADEME!$C:$C,$C72,ADEME!$D:$D,$D72,ADEME!$E:$E,I$9)</f>
        <v>3966.5946241952788</v>
      </c>
      <c r="J72" s="117">
        <f>SUMIFS(ADEME!$L:$L,ADEME!$A:$A,$A72,ADEME!$B:$B,$B72,ADEME!$C:$C,$C72,ADEME!$D:$D,$D72,ADEME!$E:$E,J$9)</f>
        <v>3733.6389047759285</v>
      </c>
      <c r="K72" s="68" t="s">
        <v>581</v>
      </c>
      <c r="L72" s="54" t="str">
        <f t="shared" si="5"/>
        <v>Utilisation du territoire-Usage des terres-Cultures fourragères</v>
      </c>
      <c r="M72" s="54">
        <f>MATCH(L72,[6]RESULTATS_4!$W:$W,FALSE)</f>
        <v>587</v>
      </c>
      <c r="N72" s="54" t="str" cm="1">
        <f t="array" ref="N72">IFERROR(INDEX([6]RESULTATS_4!G:G,$M72),"-")</f>
        <v>Utilisation du territoire</v>
      </c>
      <c r="O72" s="54" t="str" cm="1">
        <f t="array" ref="O72">IFERROR(INDEX([6]RESULTATS_4!H:H,$M72),"-")</f>
        <v>Usage des terres</v>
      </c>
      <c r="P72" s="54" t="str" cm="1">
        <f t="array" ref="P72">IFERROR(INDEX([6]RESULTATS_4!I:I,$M72),"-")</f>
        <v>Cultures fourragères</v>
      </c>
      <c r="Q72" s="54" t="str" cm="1">
        <f t="array" ref="Q72">IFERROR(INDEX([6]RESULTATS_4!$J:$J,M72),"-")</f>
        <v>kha</v>
      </c>
      <c r="R72" s="68"/>
      <c r="S72" s="96" t="str">
        <f t="shared" si="6"/>
        <v>Cultures fourragères-kha</v>
      </c>
      <c r="T72" s="97" t="e">
        <f>MATCH(S72,[2]S0!$R:$R,FALSE)</f>
        <v>#N/A</v>
      </c>
      <c r="U72" s="8">
        <v>4851.7044999999989</v>
      </c>
      <c r="V72" s="8">
        <v>3555.5857242889424</v>
      </c>
      <c r="W72" s="8">
        <v>1412.246043462771</v>
      </c>
      <c r="X72" s="8">
        <v>2864.8606490510665</v>
      </c>
      <c r="Y72" s="8">
        <v>4121.5396992064361</v>
      </c>
      <c r="Z72" s="8">
        <v>4122.9092848503624</v>
      </c>
      <c r="AA72" s="68"/>
      <c r="AB72" s="52">
        <v>62</v>
      </c>
      <c r="AC72" s="8">
        <v>3397.4821638375051</v>
      </c>
      <c r="AD72" s="52">
        <v>62</v>
      </c>
      <c r="AE72" s="8">
        <v>4496.790759354355</v>
      </c>
      <c r="AG72" s="68"/>
      <c r="AH72" s="52">
        <f t="shared" si="17"/>
        <v>-15.565195695657053</v>
      </c>
      <c r="AI72" s="52">
        <f t="shared" si="18"/>
        <v>40.256980698698051</v>
      </c>
      <c r="AJ72" s="52">
        <f t="shared" si="19"/>
        <v>-1.8145667020990519</v>
      </c>
      <c r="AK72" s="52">
        <f t="shared" si="20"/>
        <v>9.4372953737818186</v>
      </c>
      <c r="AL72" s="52">
        <f t="shared" si="21"/>
        <v>-3.7593978541803352</v>
      </c>
      <c r="AM72" s="52">
        <f t="shared" si="22"/>
        <v>-9.4416431015062248</v>
      </c>
      <c r="AN72" t="s">
        <v>523</v>
      </c>
    </row>
    <row r="73" spans="1:40" ht="14.25" hidden="1">
      <c r="A73" s="5" t="s">
        <v>54</v>
      </c>
      <c r="B73" s="5" t="s">
        <v>55</v>
      </c>
      <c r="C73" s="5" t="s">
        <v>65</v>
      </c>
      <c r="D73" s="12" t="s">
        <v>271</v>
      </c>
      <c r="E73" s="116">
        <f>SUMIFS(ADEME!$F:$F,ADEME!$A:$A,$A73,ADEME!$B:$B,$B73,ADEME!$C:$C,$C73,ADEME!$D:$D,$D73,ADEME!$E:$E,F$9)</f>
        <v>11495.763999999997</v>
      </c>
      <c r="F73" s="116">
        <f>SUMIFS(ADEME!$L:$L,ADEME!$A:$A,$A73,ADEME!$B:$B,$B73,ADEME!$C:$C,$C73,ADEME!$D:$D,$D73,ADEME!$E:$E,F$9)</f>
        <v>9879.9901343485617</v>
      </c>
      <c r="G73" s="117">
        <f>SUMIFS(ADEME!$L:$L,ADEME!$A:$A,$A73,ADEME!$B:$B,$B73,ADEME!$C:$C,$C73,ADEME!$D:$D,$D73,ADEME!$E:$E,G$9)</f>
        <v>11644.213127408411</v>
      </c>
      <c r="H73" s="117">
        <f>SUMIFS(ADEME!$L:$L,ADEME!$A:$A,$A73,ADEME!$B:$B,$B73,ADEME!$C:$C,$C73,ADEME!$D:$D,$D73,ADEME!$E:$E,H$9)</f>
        <v>11801.688142414087</v>
      </c>
      <c r="I73" s="117">
        <f>SUMIFS(ADEME!$L:$L,ADEME!$A:$A,$A73,ADEME!$B:$B,$B73,ADEME!$C:$C,$C73,ADEME!$D:$D,$D73,ADEME!$E:$E,I$9)</f>
        <v>10074.962179724855</v>
      </c>
      <c r="J73" s="117">
        <f>SUMIFS(ADEME!$L:$L,ADEME!$A:$A,$A73,ADEME!$B:$B,$B73,ADEME!$C:$C,$C73,ADEME!$D:$D,$D73,ADEME!$E:$E,J$9)</f>
        <v>11719.87063846662</v>
      </c>
      <c r="K73" s="68" t="s">
        <v>581</v>
      </c>
      <c r="L73" s="54" t="str">
        <f t="shared" si="5"/>
        <v>Utilisation du territoire-Usage des terres-Céréales oléoprotéagineux</v>
      </c>
      <c r="M73" s="54">
        <f>MATCH(L73,[6]RESULTATS_4!$W:$W,FALSE)</f>
        <v>586</v>
      </c>
      <c r="N73" s="54" t="str" cm="1">
        <f t="array" ref="N73">IFERROR(INDEX([6]RESULTATS_4!G:G,$M73),"-")</f>
        <v>Utilisation du territoire</v>
      </c>
      <c r="O73" s="54" t="str" cm="1">
        <f t="array" ref="O73">IFERROR(INDEX([6]RESULTATS_4!H:H,$M73),"-")</f>
        <v>Usage des terres</v>
      </c>
      <c r="P73" s="54" t="str" cm="1">
        <f t="array" ref="P73">IFERROR(INDEX([6]RESULTATS_4!I:I,$M73),"-")</f>
        <v>Céréales oléoprotéagineux</v>
      </c>
      <c r="Q73" s="54" t="str" cm="1">
        <f t="array" ref="Q73">IFERROR(INDEX([6]RESULTATS_4!$J:$J,M73),"-")</f>
        <v>kha</v>
      </c>
      <c r="R73" s="68"/>
      <c r="S73" s="96" t="str">
        <f t="shared" si="6"/>
        <v>Céréales oléoprotéagineux-kha</v>
      </c>
      <c r="T73" s="97" t="e">
        <f>MATCH(S73,[2]S0!$R:$R,FALSE)</f>
        <v>#N/A</v>
      </c>
      <c r="U73" s="8">
        <v>11914.999749999999</v>
      </c>
      <c r="V73" s="8">
        <v>10459.876370482685</v>
      </c>
      <c r="W73" s="8">
        <v>12452.313343130774</v>
      </c>
      <c r="X73" s="8">
        <v>12695.04399882096</v>
      </c>
      <c r="Y73" s="8">
        <v>10206.522091126069</v>
      </c>
      <c r="Z73" s="8">
        <v>11397.850177864524</v>
      </c>
      <c r="AA73" s="68"/>
      <c r="AB73" s="52">
        <v>60</v>
      </c>
      <c r="AC73" s="8">
        <v>12039.318041455035</v>
      </c>
      <c r="AD73" s="52">
        <v>60</v>
      </c>
      <c r="AE73" s="8">
        <v>11607.525527231712</v>
      </c>
      <c r="AG73" s="68"/>
      <c r="AH73" s="52">
        <f t="shared" si="17"/>
        <v>-3.5185544170909577</v>
      </c>
      <c r="AI73" s="52">
        <f t="shared" si="18"/>
        <v>-5.5439109946895488</v>
      </c>
      <c r="AJ73" s="52">
        <f t="shared" si="19"/>
        <v>-6.4895589554702759</v>
      </c>
      <c r="AK73" s="52">
        <f t="shared" si="20"/>
        <v>-7.0370441921260181</v>
      </c>
      <c r="AL73" s="52">
        <f t="shared" si="21"/>
        <v>-1.2889788531942559</v>
      </c>
      <c r="AM73" s="52">
        <f t="shared" si="22"/>
        <v>2.8252736750960628</v>
      </c>
      <c r="AN73" t="s">
        <v>523</v>
      </c>
    </row>
    <row r="74" spans="1:40" ht="14.25" hidden="1">
      <c r="A74" s="5" t="s">
        <v>54</v>
      </c>
      <c r="B74" s="5" t="s">
        <v>55</v>
      </c>
      <c r="C74" s="5" t="s">
        <v>66</v>
      </c>
      <c r="D74" s="12" t="s">
        <v>271</v>
      </c>
      <c r="E74" s="116">
        <f>SUMIFS(ADEME!$F:$F,ADEME!$A:$A,$A74,ADEME!$B:$B,$B74,ADEME!$C:$C,$C74,ADEME!$D:$D,$D74,ADEME!$E:$E,F$9)</f>
        <v>431.86760000000004</v>
      </c>
      <c r="F74" s="116">
        <f>SUMIFS(ADEME!$L:$L,ADEME!$A:$A,$A74,ADEME!$B:$B,$B74,ADEME!$C:$C,$C74,ADEME!$D:$D,$D74,ADEME!$E:$E,F$9)</f>
        <v>733.37502413848006</v>
      </c>
      <c r="G74" s="117">
        <f>SUMIFS(ADEME!$L:$L,ADEME!$A:$A,$A74,ADEME!$B:$B,$B74,ADEME!$C:$C,$C74,ADEME!$D:$D,$D74,ADEME!$E:$E,G$9)</f>
        <v>719.64573483798006</v>
      </c>
      <c r="H74" s="117">
        <f>SUMIFS(ADEME!$L:$L,ADEME!$A:$A,$A74,ADEME!$B:$B,$B74,ADEME!$C:$C,$C74,ADEME!$D:$D,$D74,ADEME!$E:$E,H$9)</f>
        <v>1024.6392535276043</v>
      </c>
      <c r="I74" s="117">
        <f>SUMIFS(ADEME!$L:$L,ADEME!$A:$A,$A74,ADEME!$B:$B,$B74,ADEME!$C:$C,$C74,ADEME!$D:$D,$D74,ADEME!$E:$E,I$9)</f>
        <v>519.31144520915655</v>
      </c>
      <c r="J74" s="117">
        <f>SUMIFS(ADEME!$L:$L,ADEME!$A:$A,$A74,ADEME!$B:$B,$B74,ADEME!$C:$C,$C74,ADEME!$D:$D,$D74,ADEME!$E:$E,J$9)</f>
        <v>418.82991485211267</v>
      </c>
      <c r="K74" s="68" t="s">
        <v>581</v>
      </c>
      <c r="L74" s="54" t="str">
        <f t="shared" si="5"/>
        <v>Utilisation du territoire-Usage des terres-Cultures maraichères et jardins</v>
      </c>
      <c r="M74" s="54">
        <f>MATCH(L74,[6]RESULTATS_4!$W:$W,FALSE)</f>
        <v>590</v>
      </c>
      <c r="N74" s="54" t="str" cm="1">
        <f t="array" ref="N74">IFERROR(INDEX([6]RESULTATS_4!G:G,$M74),"-")</f>
        <v>Utilisation du territoire</v>
      </c>
      <c r="O74" s="54" t="str" cm="1">
        <f t="array" ref="O74">IFERROR(INDEX([6]RESULTATS_4!H:H,$M74),"-")</f>
        <v>Usage des terres</v>
      </c>
      <c r="P74" s="54" t="str" cm="1">
        <f t="array" ref="P74">IFERROR(INDEX([6]RESULTATS_4!I:I,$M74),"-")</f>
        <v>Cultures maraichères et jardins</v>
      </c>
      <c r="Q74" s="54" t="str" cm="1">
        <f t="array" ref="Q74">IFERROR(INDEX([6]RESULTATS_4!$J:$J,M74),"-")</f>
        <v>kha</v>
      </c>
      <c r="R74" s="68"/>
      <c r="S74" s="96" t="str">
        <f t="shared" si="6"/>
        <v>Cultures maraichères et jardins-kha</v>
      </c>
      <c r="T74" s="97" t="e">
        <f>MATCH(S74,[2]S0!$R:$R,FALSE)</f>
        <v>#N/A</v>
      </c>
      <c r="U74" s="8">
        <v>445.25225</v>
      </c>
      <c r="V74" s="8">
        <v>473.3507593030676</v>
      </c>
      <c r="W74" s="8">
        <v>726.10608972432431</v>
      </c>
      <c r="X74" s="8">
        <v>1048.7961252509581</v>
      </c>
      <c r="Y74" s="8">
        <v>503.21490684820702</v>
      </c>
      <c r="Z74" s="8">
        <v>407.64037358801613</v>
      </c>
      <c r="AA74" s="68"/>
      <c r="AB74" s="52" t="s">
        <v>556</v>
      </c>
      <c r="AC74" s="8" t="s">
        <v>556</v>
      </c>
      <c r="AD74" s="52" t="s">
        <v>556</v>
      </c>
      <c r="AE74" s="8" t="s">
        <v>556</v>
      </c>
      <c r="AG74" s="68"/>
      <c r="AH74" s="52">
        <f t="shared" si="17"/>
        <v>-3.0060825071630659</v>
      </c>
      <c r="AI74" s="52">
        <f t="shared" si="18"/>
        <v>54.932681468232161</v>
      </c>
      <c r="AJ74" s="52">
        <f t="shared" si="19"/>
        <v>-0.88972603008976581</v>
      </c>
      <c r="AK74" s="52">
        <f t="shared" si="20"/>
        <v>-2.303295287020013</v>
      </c>
      <c r="AL74" s="52">
        <f t="shared" si="21"/>
        <v>3.1987403675632686</v>
      </c>
      <c r="AM74" s="52">
        <f t="shared" si="22"/>
        <v>2.7449541284655155</v>
      </c>
      <c r="AN74" t="s">
        <v>523</v>
      </c>
    </row>
    <row r="75" spans="1:40" ht="14.25" hidden="1">
      <c r="A75" s="5" t="s">
        <v>54</v>
      </c>
      <c r="B75" s="5" t="s">
        <v>55</v>
      </c>
      <c r="C75" s="5" t="s">
        <v>67</v>
      </c>
      <c r="D75" s="12" t="s">
        <v>271</v>
      </c>
      <c r="E75" s="116">
        <f>SUMIFS(ADEME!$F:$F,ADEME!$A:$A,$A75,ADEME!$B:$B,$B75,ADEME!$C:$C,$C75,ADEME!$D:$D,$D75,ADEME!$E:$E,F$9)</f>
        <v>843.61519999999996</v>
      </c>
      <c r="F75" s="116">
        <f>SUMIFS(ADEME!$L:$L,ADEME!$A:$A,$A75,ADEME!$B:$B,$B75,ADEME!$C:$C,$C75,ADEME!$D:$D,$D75,ADEME!$E:$E,F$9)</f>
        <v>1318.0935472586352</v>
      </c>
      <c r="G75" s="117">
        <f>SUMIFS(ADEME!$L:$L,ADEME!$A:$A,$A75,ADEME!$B:$B,$B75,ADEME!$C:$C,$C75,ADEME!$D:$D,$D75,ADEME!$E:$E,G$9)</f>
        <v>635.81237878303</v>
      </c>
      <c r="H75" s="117">
        <f>SUMIFS(ADEME!$L:$L,ADEME!$A:$A,$A75,ADEME!$B:$B,$B75,ADEME!$C:$C,$C75,ADEME!$D:$D,$D75,ADEME!$E:$E,H$9)</f>
        <v>657.56034782460108</v>
      </c>
      <c r="I75" s="117">
        <f>SUMIFS(ADEME!$L:$L,ADEME!$A:$A,$A75,ADEME!$B:$B,$B75,ADEME!$C:$C,$C75,ADEME!$D:$D,$D75,ADEME!$E:$E,I$9)</f>
        <v>686.77049853031031</v>
      </c>
      <c r="J75" s="117">
        <f>SUMIFS(ADEME!$L:$L,ADEME!$A:$A,$A75,ADEME!$B:$B,$B75,ADEME!$C:$C,$C75,ADEME!$D:$D,$D75,ADEME!$E:$E,J$9)</f>
        <v>709.29228823217977</v>
      </c>
      <c r="K75" s="68" t="s">
        <v>581</v>
      </c>
      <c r="L75" s="54" t="str">
        <f t="shared" si="5"/>
        <v>Utilisation du territoire-Usage des terres-Cultures industrielles</v>
      </c>
      <c r="M75" s="54">
        <f>MATCH(L75,[6]RESULTATS_4!$W:$W,FALSE)</f>
        <v>589</v>
      </c>
      <c r="N75" s="54" t="str" cm="1">
        <f t="array" ref="N75">IFERROR(INDEX([6]RESULTATS_4!G:G,$M75),"-")</f>
        <v>Utilisation du territoire</v>
      </c>
      <c r="O75" s="54" t="str" cm="1">
        <f t="array" ref="O75">IFERROR(INDEX([6]RESULTATS_4!H:H,$M75),"-")</f>
        <v>Usage des terres</v>
      </c>
      <c r="P75" s="54" t="str" cm="1">
        <f t="array" ref="P75">IFERROR(INDEX([6]RESULTATS_4!I:I,$M75),"-")</f>
        <v>Cultures industrielles</v>
      </c>
      <c r="Q75" s="54" t="str" cm="1">
        <f t="array" ref="Q75">IFERROR(INDEX([6]RESULTATS_4!$J:$J,M75),"-")</f>
        <v>kha</v>
      </c>
      <c r="R75" s="68"/>
      <c r="S75" s="96" t="str">
        <f t="shared" si="6"/>
        <v>Cultures industrielles-kha</v>
      </c>
      <c r="T75" s="97" t="e">
        <f>MATCH(S75,[2]S0!$R:$R,FALSE)</f>
        <v>#N/A</v>
      </c>
      <c r="U75" s="8">
        <v>785.29975000000002</v>
      </c>
      <c r="V75" s="8">
        <v>677.66286631889193</v>
      </c>
      <c r="W75" s="8">
        <v>609.24871272102189</v>
      </c>
      <c r="X75" s="8">
        <v>630.52230333941577</v>
      </c>
      <c r="Y75" s="8">
        <v>624.72568166463793</v>
      </c>
      <c r="Z75" s="8">
        <v>619.91594618473493</v>
      </c>
      <c r="AA75" s="68"/>
      <c r="AB75" s="52">
        <v>90</v>
      </c>
      <c r="AC75" s="8">
        <v>686.65472728261773</v>
      </c>
      <c r="AD75" s="52">
        <v>90</v>
      </c>
      <c r="AE75" s="8">
        <v>699.18233856897859</v>
      </c>
      <c r="AG75" s="68"/>
      <c r="AH75" s="52">
        <f t="shared" si="17"/>
        <v>7.4258841926283514</v>
      </c>
      <c r="AI75" s="52">
        <f t="shared" si="18"/>
        <v>94.505795251642425</v>
      </c>
      <c r="AJ75" s="52">
        <f t="shared" si="19"/>
        <v>4.3600692963912335</v>
      </c>
      <c r="AK75" s="52">
        <f t="shared" si="20"/>
        <v>4.2881979498559541</v>
      </c>
      <c r="AL75" s="52">
        <f t="shared" si="21"/>
        <v>9.9315297396368241</v>
      </c>
      <c r="AM75" s="52">
        <f t="shared" si="22"/>
        <v>14.417493629178345</v>
      </c>
      <c r="AN75" t="s">
        <v>523</v>
      </c>
    </row>
    <row r="76" spans="1:40" ht="14.25" hidden="1">
      <c r="A76" s="5" t="s">
        <v>54</v>
      </c>
      <c r="B76" s="5" t="s">
        <v>55</v>
      </c>
      <c r="C76" s="5" t="s">
        <v>68</v>
      </c>
      <c r="D76" s="12" t="s">
        <v>271</v>
      </c>
      <c r="E76" s="116">
        <f>SUMIFS(ADEME!$F:$F,ADEME!$A:$A,$A76,ADEME!$B:$B,$B76,ADEME!$C:$C,$C76,ADEME!$D:$D,$D76,ADEME!$E:$E,F$9)</f>
        <v>5136.8654399999996</v>
      </c>
      <c r="F76" s="116">
        <f>SUMIFS(ADEME!$L:$L,ADEME!$A:$A,$A76,ADEME!$B:$B,$B76,ADEME!$C:$C,$C76,ADEME!$D:$D,$D76,ADEME!$E:$E,F$9)</f>
        <v>5858.1543550978522</v>
      </c>
      <c r="G76" s="117">
        <f>SUMIFS(ADEME!$L:$L,ADEME!$A:$A,$A76,ADEME!$B:$B,$B76,ADEME!$C:$C,$C76,ADEME!$D:$D,$D76,ADEME!$E:$E,G$9)</f>
        <v>5436.5077903857118</v>
      </c>
      <c r="H76" s="117">
        <f>SUMIFS(ADEME!$L:$L,ADEME!$A:$A,$A76,ADEME!$B:$B,$B76,ADEME!$C:$C,$C76,ADEME!$D:$D,$D76,ADEME!$E:$E,H$9)</f>
        <v>5553.631836139084</v>
      </c>
      <c r="I76" s="117">
        <f>SUMIFS(ADEME!$L:$L,ADEME!$A:$A,$A76,ADEME!$B:$B,$B76,ADEME!$C:$C,$C76,ADEME!$D:$D,$D76,ADEME!$E:$E,I$9)</f>
        <v>5856.2022876686287</v>
      </c>
      <c r="J76" s="117">
        <f>SUMIFS(ADEME!$L:$L,ADEME!$A:$A,$A76,ADEME!$B:$B,$B76,ADEME!$C:$C,$C76,ADEME!$D:$D,$D76,ADEME!$E:$E,J$9)</f>
        <v>6011.3916482918476</v>
      </c>
      <c r="K76" s="68" t="s">
        <v>581</v>
      </c>
      <c r="L76" s="54" t="str">
        <f t="shared" si="5"/>
        <v>Utilisation du territoire-Usage des terres-Espaces artificialisés</v>
      </c>
      <c r="M76" s="54">
        <f>MATCH(L76,[6]RESULTATS_4!$W:$W,FALSE)</f>
        <v>594</v>
      </c>
      <c r="N76" s="54" t="str" cm="1">
        <f t="array" ref="N76">IFERROR(INDEX([6]RESULTATS_4!G:G,$M76),"-")</f>
        <v>Utilisation du territoire</v>
      </c>
      <c r="O76" s="54" t="str" cm="1">
        <f t="array" ref="O76">IFERROR(INDEX([6]RESULTATS_4!H:H,$M76),"-")</f>
        <v>Usage des terres</v>
      </c>
      <c r="P76" s="54" t="str" cm="1">
        <f t="array" ref="P76">IFERROR(INDEX([6]RESULTATS_4!I:I,$M76),"-")</f>
        <v>Espaces artificialisés</v>
      </c>
      <c r="Q76" s="54" t="str" cm="1">
        <f t="array" ref="Q76">IFERROR(INDEX([6]RESULTATS_4!$J:$J,M76),"-")</f>
        <v>kha</v>
      </c>
      <c r="R76" s="68"/>
      <c r="S76" s="96" t="str">
        <f t="shared" ref="S76:S139" si="23">C76&amp;"-"&amp;D76</f>
        <v>Espaces artificialisés-kha</v>
      </c>
      <c r="T76" s="97" t="e">
        <f>MATCH(S76,[2]S0!$R:$R,FALSE)</f>
        <v>#N/A</v>
      </c>
      <c r="U76" s="8">
        <v>5263.3122499999999</v>
      </c>
      <c r="V76" s="8">
        <v>7368.6371499999996</v>
      </c>
      <c r="W76" s="8">
        <v>5060.8771634615377</v>
      </c>
      <c r="X76" s="8">
        <v>5566.9648798076923</v>
      </c>
      <c r="Y76" s="8">
        <v>6073.0525961538451</v>
      </c>
      <c r="Z76" s="8">
        <v>7085.2280288461534</v>
      </c>
      <c r="AA76" s="68"/>
      <c r="AB76" s="52" t="s">
        <v>556</v>
      </c>
      <c r="AC76" s="8" t="s">
        <v>556</v>
      </c>
      <c r="AD76" s="52" t="s">
        <v>556</v>
      </c>
      <c r="AE76" s="8" t="s">
        <v>556</v>
      </c>
      <c r="AG76" s="68"/>
      <c r="AH76" s="52">
        <f t="shared" si="17"/>
        <v>-2.4024189330587475</v>
      </c>
      <c r="AI76" s="52">
        <f t="shared" si="18"/>
        <v>-20.498808180589368</v>
      </c>
      <c r="AJ76" s="52">
        <f t="shared" si="19"/>
        <v>7.4222435121750863</v>
      </c>
      <c r="AK76" s="52">
        <f t="shared" si="20"/>
        <v>-0.23950292406136331</v>
      </c>
      <c r="AL76" s="52">
        <f t="shared" si="21"/>
        <v>-3.57069702677284</v>
      </c>
      <c r="AM76" s="52">
        <f t="shared" si="22"/>
        <v>-15.155988998270576</v>
      </c>
      <c r="AN76" t="s">
        <v>523</v>
      </c>
    </row>
    <row r="77" spans="1:40" ht="14.25" hidden="1">
      <c r="A77" s="5" t="s">
        <v>54</v>
      </c>
      <c r="B77" s="5" t="s">
        <v>55</v>
      </c>
      <c r="C77" s="5" t="s">
        <v>69</v>
      </c>
      <c r="D77" s="12" t="s">
        <v>271</v>
      </c>
      <c r="E77" s="116">
        <f>SUMIFS(ADEME!$F:$F,ADEME!$A:$A,$A77,ADEME!$B:$B,$B77,ADEME!$C:$C,$C77,ADEME!$D:$D,$D77,ADEME!$E:$E,F$9)</f>
        <v>-91.470739999997022</v>
      </c>
      <c r="F77" s="116">
        <f>SUMIFS(ADEME!$L:$L,ADEME!$A:$A,$A77,ADEME!$B:$B,$B77,ADEME!$C:$C,$C77,ADEME!$D:$D,$D77,ADEME!$E:$E,F$9)</f>
        <v>-92.196844154728751</v>
      </c>
      <c r="G77" s="117">
        <f>SUMIFS(ADEME!$L:$L,ADEME!$A:$A,$A77,ADEME!$B:$B,$B77,ADEME!$C:$C,$C77,ADEME!$D:$D,$D77,ADEME!$E:$E,G$9)</f>
        <v>-99.110498301153712</v>
      </c>
      <c r="H77" s="117">
        <f>SUMIFS(ADEME!$L:$L,ADEME!$A:$A,$A77,ADEME!$B:$B,$B77,ADEME!$C:$C,$C77,ADEME!$D:$D,$D77,ADEME!$E:$E,H$9)</f>
        <v>-96.819856515263382</v>
      </c>
      <c r="I77" s="117">
        <f>SUMIFS(ADEME!$L:$L,ADEME!$A:$A,$A77,ADEME!$B:$B,$B77,ADEME!$C:$C,$C77,ADEME!$D:$D,$D77,ADEME!$E:$E,I$9)</f>
        <v>-94.258441537123872</v>
      </c>
      <c r="J77" s="117">
        <f>SUMIFS(ADEME!$L:$L,ADEME!$A:$A,$A77,ADEME!$B:$B,$B77,ADEME!$C:$C,$C77,ADEME!$D:$D,$D77,ADEME!$E:$E,J$9)</f>
        <v>-89.367849597387249</v>
      </c>
      <c r="K77" s="68" t="s">
        <v>581</v>
      </c>
      <c r="L77" s="54" t="str">
        <f t="shared" ref="L77:L140" si="24">A77&amp;"-"&amp;B77&amp;"-"&amp;C77</f>
        <v>Utilisation du territoire-Usage des terres-Ecart</v>
      </c>
      <c r="M77" s="54">
        <f>MATCH(L77,[6]RESULTATS_4!$W:$W,FALSE)</f>
        <v>592</v>
      </c>
      <c r="N77" s="54" t="str" cm="1">
        <f t="array" ref="N77">IFERROR(INDEX([6]RESULTATS_4!G:G,$M77),"-")</f>
        <v>Utilisation du territoire</v>
      </c>
      <c r="O77" s="54" t="str" cm="1">
        <f t="array" ref="O77">IFERROR(INDEX([6]RESULTATS_4!H:H,$M77),"-")</f>
        <v>Usage des terres</v>
      </c>
      <c r="P77" s="54" t="str" cm="1">
        <f t="array" ref="P77">IFERROR(INDEX([6]RESULTATS_4!I:I,$M77),"-")</f>
        <v>Ecart</v>
      </c>
      <c r="Q77" s="54" t="str" cm="1">
        <f t="array" ref="Q77">IFERROR(INDEX([6]RESULTATS_4!$J:$J,M77),"-")</f>
        <v>kha</v>
      </c>
      <c r="R77" s="68"/>
      <c r="S77" s="96" t="str">
        <f t="shared" si="23"/>
        <v>Ecart-kha</v>
      </c>
      <c r="T77" s="97" t="e">
        <f>MATCH(S77,[2]S0!$R:$R,FALSE)</f>
        <v>#N/A</v>
      </c>
      <c r="U77" s="8">
        <v>-76.913250000005064</v>
      </c>
      <c r="V77" s="8">
        <v>655.27423020719289</v>
      </c>
      <c r="W77" s="8">
        <v>-76.913249999997788</v>
      </c>
      <c r="X77" s="8">
        <v>-108.14199916525104</v>
      </c>
      <c r="Y77" s="8">
        <v>835.73543477154453</v>
      </c>
      <c r="Z77" s="8">
        <v>699.02731545751885</v>
      </c>
      <c r="AA77" s="68"/>
      <c r="AB77" s="52" t="s">
        <v>556</v>
      </c>
      <c r="AC77" s="8" t="s">
        <v>556</v>
      </c>
      <c r="AD77" s="52" t="s">
        <v>556</v>
      </c>
      <c r="AE77" s="8" t="s">
        <v>556</v>
      </c>
      <c r="AG77" s="68"/>
      <c r="AH77" s="52">
        <f t="shared" si="17"/>
        <v>18.927154944032409</v>
      </c>
      <c r="AI77" s="52">
        <f t="shared" si="18"/>
        <v>-114.06996336870698</v>
      </c>
      <c r="AJ77" s="52">
        <f t="shared" si="19"/>
        <v>28.860109670513935</v>
      </c>
      <c r="AK77" s="52">
        <f t="shared" si="20"/>
        <v>-10.469699781198205</v>
      </c>
      <c r="AL77" s="52">
        <f t="shared" si="21"/>
        <v>-111.2785024560901</v>
      </c>
      <c r="AM77" s="52">
        <f t="shared" si="22"/>
        <v>-112.78460049002452</v>
      </c>
      <c r="AN77" s="90" t="s">
        <v>554</v>
      </c>
    </row>
    <row r="78" spans="1:40" ht="14.25" hidden="1">
      <c r="A78" s="5" t="s">
        <v>54</v>
      </c>
      <c r="B78" s="5" t="s">
        <v>55</v>
      </c>
      <c r="C78" s="4" t="s">
        <v>71</v>
      </c>
      <c r="D78" s="12" t="s">
        <v>271</v>
      </c>
      <c r="E78" s="116">
        <f>SUMIFS(ADEME!$F:$F,ADEME!$A:$A,$A78,ADEME!$B:$B,$B78,ADEME!$C:$C,$C78,ADEME!$D:$D,$D78,ADEME!$E:$E,F$9)</f>
        <v>54908.737000000001</v>
      </c>
      <c r="F78" s="116">
        <f>SUMIFS(ADEME!$L:$L,ADEME!$A:$A,$A78,ADEME!$B:$B,$B78,ADEME!$C:$C,$C78,ADEME!$D:$D,$D78,ADEME!$E:$E,F$9)</f>
        <v>54908.737000000001</v>
      </c>
      <c r="G78" s="117">
        <f>SUMIFS(ADEME!$L:$L,ADEME!$A:$A,$A78,ADEME!$B:$B,$B78,ADEME!$C:$C,$C78,ADEME!$D:$D,$D78,ADEME!$E:$E,G$9)</f>
        <v>54908.737000000001</v>
      </c>
      <c r="H78" s="117">
        <f>SUMIFS(ADEME!$L:$L,ADEME!$A:$A,$A78,ADEME!$B:$B,$B78,ADEME!$C:$C,$C78,ADEME!$D:$D,$D78,ADEME!$E:$E,H$9)</f>
        <v>54908.737000000001</v>
      </c>
      <c r="I78" s="117">
        <f>SUMIFS(ADEME!$L:$L,ADEME!$A:$A,$A78,ADEME!$B:$B,$B78,ADEME!$C:$C,$C78,ADEME!$D:$D,$D78,ADEME!$E:$E,I$9)</f>
        <v>54908.737000000001</v>
      </c>
      <c r="J78" s="117">
        <f>SUMIFS(ADEME!$L:$L,ADEME!$A:$A,$A78,ADEME!$B:$B,$B78,ADEME!$C:$C,$C78,ADEME!$D:$D,$D78,ADEME!$E:$E,J$9)</f>
        <v>54908.737000000001</v>
      </c>
      <c r="K78" s="68" t="s">
        <v>581</v>
      </c>
      <c r="L78" s="54" t="str">
        <f t="shared" si="24"/>
        <v>Utilisation du territoire-Usage des terres-Surface totale du territoire</v>
      </c>
      <c r="M78" s="54">
        <f>MATCH(L78,[6]RESULTATS_4!$W:$W,FALSE)</f>
        <v>598</v>
      </c>
      <c r="N78" s="54" t="str" cm="1">
        <f t="array" ref="N78">IFERROR(INDEX([6]RESULTATS_4!G:G,$M78),"-")</f>
        <v>Utilisation du territoire</v>
      </c>
      <c r="O78" s="54" t="str" cm="1">
        <f t="array" ref="O78">IFERROR(INDEX([6]RESULTATS_4!H:H,$M78),"-")</f>
        <v>Usage des terres</v>
      </c>
      <c r="P78" s="54" t="str" cm="1">
        <f t="array" ref="P78">IFERROR(INDEX([6]RESULTATS_4!I:I,$M78),"-")</f>
        <v>Surface totale du territoire</v>
      </c>
      <c r="Q78" s="54" t="str" cm="1">
        <f t="array" ref="Q78">IFERROR(INDEX([6]RESULTATS_4!$J:$J,M78),"-")</f>
        <v>kha</v>
      </c>
      <c r="R78" s="68"/>
      <c r="S78" s="96" t="str">
        <f t="shared" si="23"/>
        <v>Surface totale du territoire-kha</v>
      </c>
      <c r="T78" s="97" t="e">
        <f>MATCH(S78,[2]S0!$R:$R,FALSE)</f>
        <v>#N/A</v>
      </c>
      <c r="U78" s="8">
        <v>54908.686750000001</v>
      </c>
      <c r="V78" s="8">
        <v>54908.686750000001</v>
      </c>
      <c r="W78" s="8">
        <v>54908.686750000001</v>
      </c>
      <c r="X78" s="8">
        <v>54908.686750000001</v>
      </c>
      <c r="Y78" s="8">
        <v>54908.686750000001</v>
      </c>
      <c r="Z78" s="8">
        <v>54908.686750000001</v>
      </c>
      <c r="AA78" s="68"/>
      <c r="AB78" s="52" t="s">
        <v>556</v>
      </c>
      <c r="AC78" s="8" t="s">
        <v>556</v>
      </c>
      <c r="AD78" s="52" t="s">
        <v>556</v>
      </c>
      <c r="AE78" s="8" t="s">
        <v>556</v>
      </c>
      <c r="AG78" s="68"/>
      <c r="AH78" s="52">
        <f t="shared" si="17"/>
        <v>9.1515574274225742E-5</v>
      </c>
      <c r="AI78" s="52">
        <f t="shared" si="18"/>
        <v>9.1515574274225742E-5</v>
      </c>
      <c r="AJ78" s="52">
        <f t="shared" si="19"/>
        <v>9.1515574274225742E-5</v>
      </c>
      <c r="AK78" s="52">
        <f t="shared" si="20"/>
        <v>9.1515574274225742E-5</v>
      </c>
      <c r="AL78" s="52">
        <f t="shared" si="21"/>
        <v>9.1515574274225742E-5</v>
      </c>
      <c r="AM78" s="52">
        <f t="shared" si="22"/>
        <v>9.1515574274225742E-5</v>
      </c>
      <c r="AN78" t="s">
        <v>523</v>
      </c>
    </row>
    <row r="79" spans="1:40" ht="14.25" hidden="1">
      <c r="A79" s="5" t="s">
        <v>54</v>
      </c>
      <c r="B79" s="5" t="s">
        <v>55</v>
      </c>
      <c r="C79" s="4" t="s">
        <v>73</v>
      </c>
      <c r="D79" s="12" t="s">
        <v>271</v>
      </c>
      <c r="E79" s="116">
        <f>SUMIFS(ADEME!$F:$F,ADEME!$A:$A,$A79,ADEME!$B:$B,$B79,ADEME!$C:$C,$C79,ADEME!$D:$D,$D79,ADEME!$E:$E,F$9)</f>
        <v>28650.685799999999</v>
      </c>
      <c r="F79" s="116">
        <f>SUMIFS(ADEME!$L:$L,ADEME!$A:$A,$A79,ADEME!$B:$B,$B79,ADEME!$C:$C,$C79,ADEME!$D:$D,$D79,ADEME!$E:$E,F$9)</f>
        <v>27657.479568136878</v>
      </c>
      <c r="G79" s="117">
        <f>SUMIFS(ADEME!$L:$L,ADEME!$A:$A,$A79,ADEME!$B:$B,$B79,ADEME!$C:$C,$C79,ADEME!$D:$D,$D79,ADEME!$E:$E,G$9)</f>
        <v>25100.438891449438</v>
      </c>
      <c r="H79" s="117">
        <f>SUMIFS(ADEME!$L:$L,ADEME!$A:$A,$A79,ADEME!$B:$B,$B79,ADEME!$C:$C,$C79,ADEME!$D:$D,$D79,ADEME!$E:$E,H$9)</f>
        <v>27485.8977037853</v>
      </c>
      <c r="I79" s="117">
        <f>SUMIFS(ADEME!$L:$L,ADEME!$A:$A,$A79,ADEME!$B:$B,$B79,ADEME!$C:$C,$C79,ADEME!$D:$D,$D79,ADEME!$E:$E,I$9)</f>
        <v>27042.882270033064</v>
      </c>
      <c r="J79" s="117">
        <f>SUMIFS(ADEME!$L:$L,ADEME!$A:$A,$A79,ADEME!$B:$B,$B79,ADEME!$C:$C,$C79,ADEME!$D:$D,$D79,ADEME!$E:$E,J$9)</f>
        <v>27497.83273149154</v>
      </c>
      <c r="K79" s="68" t="s">
        <v>581</v>
      </c>
      <c r="L79" s="54" t="str">
        <f t="shared" si="24"/>
        <v>Utilisation du territoire-Usage des terres-Total Surface Agricole Utile</v>
      </c>
      <c r="M79" s="54">
        <f>MATCH(L79,[6]RESULTATS_4!$W:$W,FALSE)</f>
        <v>600</v>
      </c>
      <c r="N79" s="54" t="str" cm="1">
        <f t="array" ref="N79">IFERROR(INDEX([6]RESULTATS_4!G:G,$M79),"-")</f>
        <v>Utilisation du territoire</v>
      </c>
      <c r="O79" s="54" t="str" cm="1">
        <f t="array" ref="O79">IFERROR(INDEX([6]RESULTATS_4!H:H,$M79),"-")</f>
        <v>Usage des terres</v>
      </c>
      <c r="P79" s="54" t="str" cm="1">
        <f t="array" ref="P79">IFERROR(INDEX([6]RESULTATS_4!I:I,$M79),"-")</f>
        <v>Total Surface Agricole Utile</v>
      </c>
      <c r="Q79" s="54" t="str" cm="1">
        <f t="array" ref="Q79">IFERROR(INDEX([6]RESULTATS_4!$J:$J,M79),"-")</f>
        <v>kha</v>
      </c>
      <c r="R79" s="68"/>
      <c r="S79" s="96" t="str">
        <f t="shared" si="23"/>
        <v>Total Surface Agricole Utile-kha</v>
      </c>
      <c r="T79" s="97" t="e">
        <f>MATCH(S79,[2]S0!$R:$R,FALSE)</f>
        <v>#N/A</v>
      </c>
      <c r="U79" s="8">
        <v>28777.548250000003</v>
      </c>
      <c r="V79" s="8">
        <v>24369.513594792796</v>
      </c>
      <c r="W79" s="8">
        <v>25641.277908620752</v>
      </c>
      <c r="X79" s="8">
        <v>27742.896317175928</v>
      </c>
      <c r="Y79" s="8">
        <v>26082.59427368972</v>
      </c>
      <c r="Z79" s="8">
        <v>26071.388876296329</v>
      </c>
      <c r="AA79" s="68"/>
      <c r="AB79" s="52">
        <v>64</v>
      </c>
      <c r="AC79" s="8">
        <v>27206.93979124034</v>
      </c>
      <c r="AD79" s="52">
        <v>64</v>
      </c>
      <c r="AE79" s="8">
        <v>27874.080824000011</v>
      </c>
      <c r="AG79" s="68"/>
      <c r="AH79" s="52">
        <f t="shared" si="17"/>
        <v>-0.44083828440807382</v>
      </c>
      <c r="AI79" s="52">
        <f t="shared" si="18"/>
        <v>13.492128025266137</v>
      </c>
      <c r="AJ79" s="52">
        <f t="shared" si="19"/>
        <v>-2.1092514152326269</v>
      </c>
      <c r="AK79" s="52">
        <f t="shared" si="20"/>
        <v>-0.92635826646375596</v>
      </c>
      <c r="AL79" s="52">
        <f t="shared" si="21"/>
        <v>3.6817196413319042</v>
      </c>
      <c r="AM79" s="52">
        <f t="shared" si="22"/>
        <v>5.4712998297229642</v>
      </c>
      <c r="AN79" t="s">
        <v>523</v>
      </c>
    </row>
    <row r="80" spans="1:40" ht="14.25" hidden="1">
      <c r="A80" s="5" t="s">
        <v>54</v>
      </c>
      <c r="B80" s="5" t="s">
        <v>55</v>
      </c>
      <c r="C80" s="4" t="s">
        <v>74</v>
      </c>
      <c r="D80" s="12" t="s">
        <v>271</v>
      </c>
      <c r="E80" s="116">
        <f>SUMIFS(ADEME!$F:$F,ADEME!$A:$A,$A80,ADEME!$B:$B,$B80,ADEME!$C:$C,$C80,ADEME!$D:$D,$D80,ADEME!$E:$E,F$9)</f>
        <v>17175.053199999995</v>
      </c>
      <c r="F80" s="116">
        <f>SUMIFS(ADEME!$L:$L,ADEME!$A:$A,$A80,ADEME!$B:$B,$B80,ADEME!$C:$C,$C80,ADEME!$D:$D,$D80,ADEME!$E:$E,F$9)</f>
        <v>17223.822288848001</v>
      </c>
      <c r="G80" s="117">
        <f>SUMIFS(ADEME!$L:$L,ADEME!$A:$A,$A80,ADEME!$B:$B,$B80,ADEME!$C:$C,$C80,ADEME!$D:$D,$D80,ADEME!$E:$E,G$9)</f>
        <v>14695.076342637059</v>
      </c>
      <c r="H80" s="117">
        <f>SUMIFS(ADEME!$L:$L,ADEME!$A:$A,$A80,ADEME!$B:$B,$B80,ADEME!$C:$C,$C80,ADEME!$D:$D,$D80,ADEME!$E:$E,H$9)</f>
        <v>16918.501759698909</v>
      </c>
      <c r="I80" s="117">
        <f>SUMIFS(ADEME!$L:$L,ADEME!$A:$A,$A80,ADEME!$B:$B,$B80,ADEME!$C:$C,$C80,ADEME!$D:$D,$D80,ADEME!$E:$E,I$9)</f>
        <v>15525.583122419817</v>
      </c>
      <c r="J80" s="117">
        <f>SUMIFS(ADEME!$L:$L,ADEME!$A:$A,$A80,ADEME!$B:$B,$B80,ADEME!$C:$C,$C80,ADEME!$D:$D,$D80,ADEME!$E:$E,J$9)</f>
        <v>16885.576799633487</v>
      </c>
      <c r="K80" s="68" t="s">
        <v>581</v>
      </c>
      <c r="L80" s="54" t="str">
        <f t="shared" si="24"/>
        <v xml:space="preserve">Utilisation du territoire-Usage des terres-Terres arables </v>
      </c>
      <c r="M80" s="54">
        <f>MATCH(L80,[6]RESULTATS_4!$W:$W,FALSE)</f>
        <v>599</v>
      </c>
      <c r="N80" s="54" t="str" cm="1">
        <f t="array" ref="N80">IFERROR(INDEX([6]RESULTATS_4!G:G,$M80),"-")</f>
        <v>Utilisation du territoire</v>
      </c>
      <c r="O80" s="54" t="str" cm="1">
        <f t="array" ref="O80">IFERROR(INDEX([6]RESULTATS_4!H:H,$M80),"-")</f>
        <v>Usage des terres</v>
      </c>
      <c r="P80" s="54" t="str" cm="1">
        <f t="array" ref="P80">IFERROR(INDEX([6]RESULTATS_4!I:I,$M80),"-")</f>
        <v xml:space="preserve">Terres arables </v>
      </c>
      <c r="Q80" s="54" t="str" cm="1">
        <f t="array" ref="Q80">IFERROR(INDEX([6]RESULTATS_4!$J:$J,M80),"-")</f>
        <v>kha</v>
      </c>
      <c r="R80" s="68"/>
      <c r="S80" s="96" t="str">
        <f t="shared" si="23"/>
        <v>Terres arables -kha</v>
      </c>
      <c r="T80" s="97" t="e">
        <f>MATCH(S80,[2]S0!$R:$R,FALSE)</f>
        <v>#N/A</v>
      </c>
      <c r="U80" s="8">
        <v>18332.716</v>
      </c>
      <c r="V80" s="8">
        <v>15473.874583753575</v>
      </c>
      <c r="W80" s="8">
        <v>15546.921253720824</v>
      </c>
      <c r="X80" s="8">
        <v>17575.901609480628</v>
      </c>
      <c r="Y80" s="8">
        <v>15752.520889402484</v>
      </c>
      <c r="Z80" s="8">
        <v>16859.859388200195</v>
      </c>
      <c r="AA80" s="68"/>
      <c r="AB80" s="52" t="s">
        <v>556</v>
      </c>
      <c r="AC80" s="8" t="s">
        <v>556</v>
      </c>
      <c r="AD80" s="52" t="s">
        <v>556</v>
      </c>
      <c r="AE80" s="8" t="s">
        <v>556</v>
      </c>
      <c r="AG80" s="68"/>
      <c r="AH80" s="52">
        <f t="shared" si="17"/>
        <v>-6.314736998053128</v>
      </c>
      <c r="AI80" s="52">
        <f t="shared" si="18"/>
        <v>11.309046713689552</v>
      </c>
      <c r="AJ80" s="52">
        <f t="shared" si="19"/>
        <v>-5.4791871469722313</v>
      </c>
      <c r="AK80" s="52">
        <f t="shared" si="20"/>
        <v>-3.7403478034214177</v>
      </c>
      <c r="AL80" s="52">
        <f t="shared" si="21"/>
        <v>-1.4406441265876313</v>
      </c>
      <c r="AM80" s="52">
        <f t="shared" si="22"/>
        <v>0.15253633402951827</v>
      </c>
      <c r="AN80" t="s">
        <v>523</v>
      </c>
    </row>
    <row r="81" spans="1:40" ht="14.25" hidden="1">
      <c r="A81" s="5" t="s">
        <v>54</v>
      </c>
      <c r="B81" s="5" t="s">
        <v>55</v>
      </c>
      <c r="C81" s="4" t="s">
        <v>75</v>
      </c>
      <c r="D81" s="12" t="s">
        <v>271</v>
      </c>
      <c r="E81" s="116">
        <f>SUMIFS(ADEME!$F:$F,ADEME!$A:$A,$A81,ADEME!$B:$B,$B81,ADEME!$C:$C,$C81,ADEME!$D:$D,$D81,ADEME!$E:$E,F$9)</f>
        <v>31980.165100000002</v>
      </c>
      <c r="F81" s="116">
        <f>SUMIFS(ADEME!$L:$L,ADEME!$A:$A,$A81,ADEME!$B:$B,$B81,ADEME!$C:$C,$C81,ADEME!$D:$D,$D81,ADEME!$E:$E,F$9)</f>
        <v>31218.935582104816</v>
      </c>
      <c r="G81" s="117">
        <f>SUMIFS(ADEME!$L:$L,ADEME!$A:$A,$A81,ADEME!$B:$B,$B81,ADEME!$C:$C,$C81,ADEME!$D:$D,$D81,ADEME!$E:$E,G$9)</f>
        <v>33667.756767067956</v>
      </c>
      <c r="H81" s="117">
        <f>SUMIFS(ADEME!$L:$L,ADEME!$A:$A,$A81,ADEME!$B:$B,$B81,ADEME!$C:$C,$C81,ADEME!$D:$D,$D81,ADEME!$E:$E,H$9)</f>
        <v>31296.980272645746</v>
      </c>
      <c r="I81" s="117">
        <f>SUMIFS(ADEME!$L:$L,ADEME!$A:$A,$A81,ADEME!$B:$B,$B81,ADEME!$C:$C,$C81,ADEME!$D:$D,$D81,ADEME!$E:$E,I$9)</f>
        <v>31843.484683663977</v>
      </c>
      <c r="J81" s="117">
        <f>SUMIFS(ADEME!$L:$L,ADEME!$A:$A,$A81,ADEME!$B:$B,$B81,ADEME!$C:$C,$C81,ADEME!$D:$D,$D81,ADEME!$E:$E,J$9)</f>
        <v>31354.47887251421</v>
      </c>
      <c r="K81" s="68" t="s">
        <v>581</v>
      </c>
      <c r="L81" s="54" t="str">
        <f t="shared" si="24"/>
        <v>Utilisation du territoire-Usage des terres-Ensemble surfaces peu anthropisées (forêts, prairies peu productives, landes, autres, IAE)</v>
      </c>
      <c r="M81" s="54">
        <f>MATCH(L81,[6]RESULTATS_4!$W:$W,FALSE)</f>
        <v>593</v>
      </c>
      <c r="N81" s="54" t="str" cm="1">
        <f t="array" ref="N81">IFERROR(INDEX([6]RESULTATS_4!G:G,$M81),"-")</f>
        <v>Utilisation du territoire</v>
      </c>
      <c r="O81" s="54" t="str" cm="1">
        <f t="array" ref="O81">IFERROR(INDEX([6]RESULTATS_4!H:H,$M81),"-")</f>
        <v>Usage des terres</v>
      </c>
      <c r="P81" s="54" t="str" cm="1">
        <f t="array" ref="P81">IFERROR(INDEX([6]RESULTATS_4!I:I,$M81),"-")</f>
        <v>Ensemble surfaces peu anthropisées (forêts, prairies peu productives, landes, autres, IAE)</v>
      </c>
      <c r="Q81" s="54" t="str" cm="1">
        <f t="array" ref="Q81">IFERROR(INDEX([6]RESULTATS_4!$J:$J,M81),"-")</f>
        <v>kha</v>
      </c>
      <c r="R81" s="68"/>
      <c r="S81" s="96" t="str">
        <f t="shared" si="23"/>
        <v>Ensemble surfaces peu anthropisées (forêts, prairies peu productives, landes, autres, IAE)-kha</v>
      </c>
      <c r="T81" s="97" t="e">
        <f>MATCH(S81,[2]S0!$R:$R,FALSE)</f>
        <v>#N/A</v>
      </c>
      <c r="U81" s="47">
        <v>30737.228000000003</v>
      </c>
      <c r="V81" s="47">
        <v>30971.523594805149</v>
      </c>
      <c r="W81" s="47">
        <v>33194.2110759403</v>
      </c>
      <c r="X81" s="47">
        <v>30680.728908168363</v>
      </c>
      <c r="Y81" s="47">
        <v>30573.049597129138</v>
      </c>
      <c r="Z81" s="47">
        <v>29620.980545918119</v>
      </c>
      <c r="AA81" s="68"/>
      <c r="AB81" s="52">
        <v>71</v>
      </c>
      <c r="AC81" s="47">
        <v>32491.417350925938</v>
      </c>
      <c r="AD81" s="52">
        <v>71</v>
      </c>
      <c r="AE81" s="47">
        <v>28480.627991211775</v>
      </c>
      <c r="AG81" s="68"/>
      <c r="AH81" s="52">
        <f t="shared" si="17"/>
        <v>4.0437514404356723</v>
      </c>
      <c r="AI81" s="52">
        <f t="shared" si="18"/>
        <v>0.79883699147809129</v>
      </c>
      <c r="AJ81" s="52">
        <f t="shared" si="19"/>
        <v>1.4265911909889795</v>
      </c>
      <c r="AK81" s="52">
        <f t="shared" si="20"/>
        <v>2.0085942753247821</v>
      </c>
      <c r="AL81" s="52">
        <f t="shared" si="21"/>
        <v>4.1554084505005751</v>
      </c>
      <c r="AM81" s="52">
        <f t="shared" si="22"/>
        <v>5.8522651669442149</v>
      </c>
      <c r="AN81" t="s">
        <v>523</v>
      </c>
    </row>
    <row r="82" spans="1:40" ht="14.25" hidden="1">
      <c r="A82" s="5" t="s">
        <v>0</v>
      </c>
      <c r="B82" s="5" t="s">
        <v>0</v>
      </c>
      <c r="C82" s="2" t="s">
        <v>76</v>
      </c>
      <c r="D82" s="183"/>
      <c r="E82" s="184"/>
      <c r="F82" s="184"/>
      <c r="G82" s="184"/>
      <c r="H82" s="184"/>
      <c r="I82" s="184"/>
      <c r="J82" s="184"/>
      <c r="K82" s="179"/>
      <c r="L82" s="180"/>
      <c r="M82" s="180"/>
      <c r="N82" s="180"/>
      <c r="O82" s="180"/>
      <c r="P82" s="180"/>
      <c r="Q82" s="180"/>
      <c r="R82" s="179"/>
      <c r="S82" s="181"/>
      <c r="T82" s="182"/>
      <c r="U82" s="185"/>
      <c r="V82" s="185"/>
      <c r="W82" s="185"/>
      <c r="X82" s="185"/>
      <c r="Y82" s="185"/>
      <c r="Z82" s="185"/>
      <c r="AA82" s="179"/>
      <c r="AB82" s="186"/>
      <c r="AC82" s="185"/>
      <c r="AD82" s="186"/>
      <c r="AE82" s="185"/>
      <c r="AG82" s="68"/>
      <c r="AH82" s="56"/>
      <c r="AI82" s="56"/>
      <c r="AJ82" s="56"/>
      <c r="AK82" s="56"/>
      <c r="AL82" s="56"/>
      <c r="AM82" s="56"/>
    </row>
    <row r="83" spans="1:40" ht="14.25" hidden="1">
      <c r="A83" s="5" t="s">
        <v>54</v>
      </c>
      <c r="B83" s="5" t="s">
        <v>77</v>
      </c>
      <c r="C83" s="5" t="s">
        <v>25</v>
      </c>
      <c r="D83" s="12" t="s">
        <v>271</v>
      </c>
      <c r="E83" s="116">
        <f>SUMIFS(ADEME!$F:$F,ADEME!$A:$A,$A83,ADEME!$B:$B,$B83,ADEME!$C:$C,$C83,ADEME!$D:$D,$D83,ADEME!$E:$E,F$9)</f>
        <v>9140.1263999999992</v>
      </c>
      <c r="F83" s="116">
        <f>SUMIFS(ADEME!$L:$L,ADEME!$A:$A,$A83,ADEME!$B:$B,$B83,ADEME!$C:$C,$C83,ADEME!$D:$D,$D83,ADEME!$E:$E,F$9)</f>
        <v>7665.856726298166</v>
      </c>
      <c r="G83" s="117">
        <f>SUMIFS(ADEME!$L:$L,ADEME!$A:$A,$A83,ADEME!$B:$B,$B83,ADEME!$C:$C,$C83,ADEME!$D:$D,$D83,ADEME!$E:$E,G$9)</f>
        <v>8660.3817309789938</v>
      </c>
      <c r="H83" s="117">
        <f>SUMIFS(ADEME!$L:$L,ADEME!$A:$A,$A83,ADEME!$B:$B,$B83,ADEME!$C:$C,$C83,ADEME!$D:$D,$D83,ADEME!$E:$E,H$9)</f>
        <v>8366.7870437116271</v>
      </c>
      <c r="I83" s="117">
        <f>SUMIFS(ADEME!$L:$L,ADEME!$A:$A,$A83,ADEME!$B:$B,$B83,ADEME!$C:$C,$C83,ADEME!$D:$D,$D83,ADEME!$E:$E,I$9)</f>
        <v>8004.2333793958014</v>
      </c>
      <c r="J83" s="117">
        <f>SUMIFS(ADEME!$L:$L,ADEME!$A:$A,$A83,ADEME!$B:$B,$B83,ADEME!$C:$C,$C83,ADEME!$D:$D,$D83,ADEME!$E:$E,J$9)</f>
        <v>9455.4327409822927</v>
      </c>
      <c r="K83" s="68" t="s">
        <v>581</v>
      </c>
      <c r="L83" s="54" t="str">
        <f t="shared" si="24"/>
        <v>Utilisation du territoire-Surface Agricole utile-Céréales</v>
      </c>
      <c r="M83" s="54">
        <f>MATCH(L83,[6]RESULTATS_4!$W:$W,FALSE)</f>
        <v>574</v>
      </c>
      <c r="N83" s="54" t="str" cm="1">
        <f t="array" ref="N83">IFERROR(INDEX([6]RESULTATS_4!G:G,$M83),"-")</f>
        <v>Utilisation du territoire</v>
      </c>
      <c r="O83" s="54" t="str" cm="1">
        <f t="array" ref="O83">IFERROR(INDEX([6]RESULTATS_4!H:H,$M83),"-")</f>
        <v>Surface Agricole utile</v>
      </c>
      <c r="P83" s="54" t="str" cm="1">
        <f t="array" ref="P83">IFERROR(INDEX([6]RESULTATS_4!I:I,$M83),"-")</f>
        <v>Céréales</v>
      </c>
      <c r="Q83" s="54" t="str" cm="1">
        <f t="array" ref="Q83">IFERROR(INDEX([6]RESULTATS_4!$J:$J,M83),"-")</f>
        <v>kha</v>
      </c>
      <c r="R83" s="68"/>
      <c r="S83" s="96" t="str">
        <f t="shared" si="23"/>
        <v>Céréales-kha</v>
      </c>
      <c r="T83" s="97" t="e">
        <f>MATCH(S83,[2]S0!$R:$R,FALSE)</f>
        <v>#N/A</v>
      </c>
      <c r="U83" s="8">
        <v>9375.7627499999999</v>
      </c>
      <c r="V83" s="8">
        <v>8090.6765335031578</v>
      </c>
      <c r="W83" s="8">
        <v>9177.9125946714175</v>
      </c>
      <c r="X83" s="8">
        <v>8874.9064980445655</v>
      </c>
      <c r="Y83" s="8">
        <v>8025.2760840746505</v>
      </c>
      <c r="Z83" s="8">
        <v>9106.0767411704765</v>
      </c>
      <c r="AA83" s="68"/>
      <c r="AB83" s="52">
        <v>73</v>
      </c>
      <c r="AC83" s="8">
        <v>8644.6251961202743</v>
      </c>
      <c r="AD83" s="52">
        <v>73</v>
      </c>
      <c r="AE83" s="8">
        <v>8544.8907834913043</v>
      </c>
      <c r="AG83" s="68"/>
      <c r="AH83" s="52">
        <f t="shared" ref="AH83:AH93" si="25">IF(AND(E83=0,U83=0),"ok 0",(E83/U83-1)*100)</f>
        <v>-2.5132499219863491</v>
      </c>
      <c r="AI83" s="52">
        <f t="shared" ref="AI83:AI93" si="26">IF(AND(F83=0,V83=0),"ok 0",(F83/V83-1)*100)</f>
        <v>-5.2507328088798317</v>
      </c>
      <c r="AJ83" s="52">
        <f t="shared" ref="AJ83:AJ93" si="27">IF(AND(G83=0,W83=0),"ok 0",(G83/W83-1)*100)</f>
        <v>-5.6388733097425199</v>
      </c>
      <c r="AK83" s="52">
        <f t="shared" ref="AK83:AK93" si="28">IF(AND(H83=0,X83=0),"ok 0",(H83/X83-1)*100)</f>
        <v>-5.7253499453193584</v>
      </c>
      <c r="AL83" s="52">
        <f t="shared" ref="AL83:AL93" si="29">IF(AND(I83=0,Y83=0),"ok 0",(I83/Y83-1)*100)</f>
        <v>-0.26220536787022741</v>
      </c>
      <c r="AM83" s="52">
        <f t="shared" ref="AM83:AM93" si="30">IF(AND(J83=0,Z83=0),"ok 0",(J83/Z83-1)*100)</f>
        <v>3.8365149969833201</v>
      </c>
      <c r="AN83" t="s">
        <v>531</v>
      </c>
    </row>
    <row r="84" spans="1:40" ht="14.25" hidden="1">
      <c r="A84" s="5" t="s">
        <v>54</v>
      </c>
      <c r="B84" s="5" t="s">
        <v>77</v>
      </c>
      <c r="C84" s="5" t="s">
        <v>78</v>
      </c>
      <c r="D84" s="12" t="s">
        <v>271</v>
      </c>
      <c r="E84" s="116">
        <f>SUMIFS(ADEME!$F:$F,ADEME!$A:$A,$A84,ADEME!$B:$B,$B84,ADEME!$C:$C,$C84,ADEME!$D:$D,$D84,ADEME!$E:$E,F$9)</f>
        <v>2116.4041999999999</v>
      </c>
      <c r="F84" s="116">
        <f>SUMIFS(ADEME!$L:$L,ADEME!$A:$A,$A84,ADEME!$B:$B,$B84,ADEME!$C:$C,$C84,ADEME!$D:$D,$D84,ADEME!$E:$E,F$9)</f>
        <v>2060.3110111528822</v>
      </c>
      <c r="G84" s="117">
        <f>SUMIFS(ADEME!$L:$L,ADEME!$A:$A,$A84,ADEME!$B:$B,$B84,ADEME!$C:$C,$C84,ADEME!$D:$D,$D84,ADEME!$E:$E,G$9)</f>
        <v>2691.8174389818178</v>
      </c>
      <c r="H84" s="117">
        <f>SUMIFS(ADEME!$L:$L,ADEME!$A:$A,$A84,ADEME!$B:$B,$B84,ADEME!$C:$C,$C84,ADEME!$D:$D,$D84,ADEME!$E:$E,H$9)</f>
        <v>2438.6260013247465</v>
      </c>
      <c r="I84" s="117">
        <f>SUMIFS(ADEME!$L:$L,ADEME!$A:$A,$A84,ADEME!$B:$B,$B84,ADEME!$C:$C,$C84,ADEME!$D:$D,$D84,ADEME!$E:$E,I$9)</f>
        <v>1860.4301145801749</v>
      </c>
      <c r="J84" s="117">
        <f>SUMIFS(ADEME!$L:$L,ADEME!$A:$A,$A84,ADEME!$B:$B,$B84,ADEME!$C:$C,$C84,ADEME!$D:$D,$D84,ADEME!$E:$E,J$9)</f>
        <v>2034.4665397067017</v>
      </c>
      <c r="K84" s="68" t="s">
        <v>581</v>
      </c>
      <c r="L84" s="54" t="str">
        <f t="shared" si="24"/>
        <v>Utilisation du territoire-Surface Agricole utile-Oléagineux</v>
      </c>
      <c r="M84" s="54">
        <f>MATCH(L84,[6]RESULTATS_4!$W:$W,FALSE)</f>
        <v>578</v>
      </c>
      <c r="N84" s="54" t="str" cm="1">
        <f t="array" ref="N84">IFERROR(INDEX([6]RESULTATS_4!G:G,$M84),"-")</f>
        <v>Utilisation du territoire</v>
      </c>
      <c r="O84" s="54" t="str" cm="1">
        <f t="array" ref="O84">IFERROR(INDEX([6]RESULTATS_4!H:H,$M84),"-")</f>
        <v>Surface Agricole utile</v>
      </c>
      <c r="P84" s="54" t="str" cm="1">
        <f t="array" ref="P84">IFERROR(INDEX([6]RESULTATS_4!I:I,$M84),"-")</f>
        <v>Oléagineux</v>
      </c>
      <c r="Q84" s="54" t="str" cm="1">
        <f t="array" ref="Q84">IFERROR(INDEX([6]RESULTATS_4!$J:$J,M84),"-")</f>
        <v>kha</v>
      </c>
      <c r="R84" s="68"/>
      <c r="S84" s="96" t="str">
        <f t="shared" si="23"/>
        <v>Oléagineux-kha</v>
      </c>
      <c r="T84" s="97" t="e">
        <f>MATCH(S84,[2]S0!$R:$R,FALSE)</f>
        <v>#N/A</v>
      </c>
      <c r="U84" s="8">
        <v>2265.3677499999999</v>
      </c>
      <c r="V84" s="8">
        <v>2014.7026765927985</v>
      </c>
      <c r="W84" s="8">
        <v>2930.2888829240715</v>
      </c>
      <c r="X84" s="8">
        <v>2645.3089055074233</v>
      </c>
      <c r="Y84" s="8">
        <v>1945.9878535129078</v>
      </c>
      <c r="Z84" s="8">
        <v>2044.5943540494104</v>
      </c>
      <c r="AA84" s="68"/>
      <c r="AB84" s="52">
        <v>79</v>
      </c>
      <c r="AC84" s="8">
        <v>2624.2983239330688</v>
      </c>
      <c r="AD84" s="52">
        <v>79</v>
      </c>
      <c r="AE84" s="8">
        <v>2384.1506057576362</v>
      </c>
      <c r="AG84" s="68"/>
      <c r="AH84" s="52">
        <f t="shared" si="25"/>
        <v>-6.5756895320859048</v>
      </c>
      <c r="AI84" s="52">
        <f t="shared" si="26"/>
        <v>2.2637749525014295</v>
      </c>
      <c r="AJ84" s="52">
        <f t="shared" si="27"/>
        <v>-8.1381547509502994</v>
      </c>
      <c r="AK84" s="52">
        <f t="shared" si="28"/>
        <v>-7.8131859667644683</v>
      </c>
      <c r="AL84" s="52">
        <f t="shared" si="29"/>
        <v>-4.3966224546717285</v>
      </c>
      <c r="AM84" s="52">
        <f t="shared" si="30"/>
        <v>-0.49534590187291228</v>
      </c>
      <c r="AN84" t="s">
        <v>531</v>
      </c>
    </row>
    <row r="85" spans="1:40" ht="14.25" hidden="1">
      <c r="A85" s="5" t="s">
        <v>54</v>
      </c>
      <c r="B85" s="5" t="s">
        <v>77</v>
      </c>
      <c r="C85" s="5" t="s">
        <v>79</v>
      </c>
      <c r="D85" s="12" t="s">
        <v>271</v>
      </c>
      <c r="E85" s="116">
        <f>SUMIFS(ADEME!$F:$F,ADEME!$A:$A,$A85,ADEME!$B:$B,$B85,ADEME!$C:$C,$C85,ADEME!$D:$D,$D85,ADEME!$E:$E,F$9)</f>
        <v>239.23339999999999</v>
      </c>
      <c r="F85" s="116">
        <f>SUMIFS(ADEME!$L:$L,ADEME!$A:$A,$A85,ADEME!$B:$B,$B85,ADEME!$C:$C,$C85,ADEME!$D:$D,$D85,ADEME!$E:$E,F$9)</f>
        <v>153.82239689751475</v>
      </c>
      <c r="G85" s="117">
        <f>SUMIFS(ADEME!$L:$L,ADEME!$A:$A,$A85,ADEME!$B:$B,$B85,ADEME!$C:$C,$C85,ADEME!$D:$D,$D85,ADEME!$E:$E,G$9)</f>
        <v>292.01395744759924</v>
      </c>
      <c r="H85" s="117">
        <f>SUMIFS(ADEME!$L:$L,ADEME!$A:$A,$A85,ADEME!$B:$B,$B85,ADEME!$C:$C,$C85,ADEME!$D:$D,$D85,ADEME!$E:$E,H$9)</f>
        <v>996.27509737771231</v>
      </c>
      <c r="I85" s="117">
        <f>SUMIFS(ADEME!$L:$L,ADEME!$A:$A,$A85,ADEME!$B:$B,$B85,ADEME!$C:$C,$C85,ADEME!$D:$D,$D85,ADEME!$E:$E,I$9)</f>
        <v>210.29868574887769</v>
      </c>
      <c r="J85" s="117">
        <f>SUMIFS(ADEME!$L:$L,ADEME!$A:$A,$A85,ADEME!$B:$B,$B85,ADEME!$C:$C,$C85,ADEME!$D:$D,$D85,ADEME!$E:$E,J$9)</f>
        <v>229.97135777762549</v>
      </c>
      <c r="K85" s="68" t="s">
        <v>581</v>
      </c>
      <c r="L85" s="54" t="str">
        <f t="shared" si="24"/>
        <v>Utilisation du territoire-Surface Agricole utile-Protéagineux</v>
      </c>
      <c r="M85" s="54">
        <f>MATCH(L85,[6]RESULTATS_4!$W:$W,FALSE)</f>
        <v>582</v>
      </c>
      <c r="N85" s="54" t="str" cm="1">
        <f t="array" ref="N85">IFERROR(INDEX([6]RESULTATS_4!G:G,$M85),"-")</f>
        <v>Utilisation du territoire</v>
      </c>
      <c r="O85" s="54" t="str" cm="1">
        <f t="array" ref="O85">IFERROR(INDEX([6]RESULTATS_4!H:H,$M85),"-")</f>
        <v>Surface Agricole utile</v>
      </c>
      <c r="P85" s="54" t="str" cm="1">
        <f t="array" ref="P85">IFERROR(INDEX([6]RESULTATS_4!I:I,$M85),"-")</f>
        <v>Protéagineux</v>
      </c>
      <c r="Q85" s="54" t="str" cm="1">
        <f t="array" ref="Q85">IFERROR(INDEX([6]RESULTATS_4!$J:$J,M85),"-")</f>
        <v>kha</v>
      </c>
      <c r="R85" s="68"/>
      <c r="S85" s="96" t="str">
        <f t="shared" si="23"/>
        <v>Protéagineux-kha</v>
      </c>
      <c r="T85" s="97" t="e">
        <f>MATCH(S85,[2]S0!$R:$R,FALSE)</f>
        <v>#N/A</v>
      </c>
      <c r="U85" s="8">
        <v>273.86924999999997</v>
      </c>
      <c r="V85" s="8">
        <v>354.49716038672841</v>
      </c>
      <c r="W85" s="8">
        <v>344.11186553528626</v>
      </c>
      <c r="X85" s="8">
        <v>1174.8285952689707</v>
      </c>
      <c r="Y85" s="8">
        <v>235.25815353851044</v>
      </c>
      <c r="Z85" s="8">
        <v>247.17908264463756</v>
      </c>
      <c r="AA85" s="68"/>
      <c r="AB85" s="52">
        <v>83</v>
      </c>
      <c r="AC85" s="8">
        <v>770.39452140169112</v>
      </c>
      <c r="AD85" s="52">
        <v>83</v>
      </c>
      <c r="AE85" s="8">
        <v>678.48413798277056</v>
      </c>
      <c r="AG85" s="68"/>
      <c r="AH85" s="52">
        <f t="shared" si="25"/>
        <v>-12.646856118384953</v>
      </c>
      <c r="AI85" s="52">
        <f t="shared" si="26"/>
        <v>-56.608285175061305</v>
      </c>
      <c r="AJ85" s="52">
        <f t="shared" si="27"/>
        <v>-15.139817398230559</v>
      </c>
      <c r="AK85" s="52">
        <f t="shared" si="28"/>
        <v>-15.198259440593509</v>
      </c>
      <c r="AL85" s="52">
        <f t="shared" si="29"/>
        <v>-10.609395429751611</v>
      </c>
      <c r="AM85" s="52">
        <f t="shared" si="30"/>
        <v>-6.9616428230503402</v>
      </c>
      <c r="AN85" t="s">
        <v>531</v>
      </c>
    </row>
    <row r="86" spans="1:40" ht="14.25" hidden="1">
      <c r="A86" s="5" t="s">
        <v>54</v>
      </c>
      <c r="B86" s="5" t="s">
        <v>77</v>
      </c>
      <c r="C86" s="5" t="s">
        <v>67</v>
      </c>
      <c r="D86" s="12" t="s">
        <v>271</v>
      </c>
      <c r="E86" s="116">
        <f>SUMIFS(ADEME!$F:$F,ADEME!$A:$A,$A86,ADEME!$B:$B,$B86,ADEME!$C:$C,$C86,ADEME!$D:$D,$D86,ADEME!$E:$E,F$9)</f>
        <v>843.61519999999996</v>
      </c>
      <c r="F86" s="116">
        <f>SUMIFS(ADEME!$L:$L,ADEME!$A:$A,$A86,ADEME!$B:$B,$B86,ADEME!$C:$C,$C86,ADEME!$D:$D,$D86,ADEME!$E:$E,F$9)</f>
        <v>1318.0935472586352</v>
      </c>
      <c r="G86" s="117">
        <f>SUMIFS(ADEME!$L:$L,ADEME!$A:$A,$A86,ADEME!$B:$B,$B86,ADEME!$C:$C,$C86,ADEME!$D:$D,$D86,ADEME!$E:$E,G$9)</f>
        <v>635.81237878303</v>
      </c>
      <c r="H86" s="117">
        <f>SUMIFS(ADEME!$L:$L,ADEME!$A:$A,$A86,ADEME!$B:$B,$B86,ADEME!$C:$C,$C86,ADEME!$D:$D,$D86,ADEME!$E:$E,H$9)</f>
        <v>657.56034782460108</v>
      </c>
      <c r="I86" s="117">
        <f>SUMIFS(ADEME!$L:$L,ADEME!$A:$A,$A86,ADEME!$B:$B,$B86,ADEME!$C:$C,$C86,ADEME!$D:$D,$D86,ADEME!$E:$E,I$9)</f>
        <v>686.77049853031031</v>
      </c>
      <c r="J86" s="117">
        <f>SUMIFS(ADEME!$L:$L,ADEME!$A:$A,$A86,ADEME!$B:$B,$B86,ADEME!$C:$C,$C86,ADEME!$D:$D,$D86,ADEME!$E:$E,J$9)</f>
        <v>709.29228823217977</v>
      </c>
      <c r="K86" s="68" t="s">
        <v>581</v>
      </c>
      <c r="L86" s="54" t="str">
        <f t="shared" si="24"/>
        <v>Utilisation du territoire-Surface Agricole utile-Cultures industrielles</v>
      </c>
      <c r="M86" s="54">
        <f>MATCH(L86,[6]RESULTATS_4!$W:$W,FALSE)</f>
        <v>576</v>
      </c>
      <c r="N86" s="54" t="str" cm="1">
        <f t="array" ref="N86">IFERROR(INDEX([6]RESULTATS_4!G:G,$M86),"-")</f>
        <v>Utilisation du territoire</v>
      </c>
      <c r="O86" s="54" t="str" cm="1">
        <f t="array" ref="O86">IFERROR(INDEX([6]RESULTATS_4!H:H,$M86),"-")</f>
        <v>Surface Agricole utile</v>
      </c>
      <c r="P86" s="54" t="str" cm="1">
        <f t="array" ref="P86">IFERROR(INDEX([6]RESULTATS_4!I:I,$M86),"-")</f>
        <v>Cultures industrielles</v>
      </c>
      <c r="Q86" s="54" t="str" cm="1">
        <f t="array" ref="Q86">IFERROR(INDEX([6]RESULTATS_4!$J:$J,M86),"-")</f>
        <v>kha</v>
      </c>
      <c r="R86" s="68"/>
      <c r="S86" s="96" t="str">
        <f t="shared" si="23"/>
        <v>Cultures industrielles-kha</v>
      </c>
      <c r="T86" s="97" t="e">
        <f>MATCH(S86,[2]S0!$R:$R,FALSE)</f>
        <v>#N/A</v>
      </c>
      <c r="U86" s="8">
        <v>785.29975000000002</v>
      </c>
      <c r="V86" s="8">
        <v>677.66286631889193</v>
      </c>
      <c r="W86" s="8">
        <v>609.24871272102189</v>
      </c>
      <c r="X86" s="8">
        <v>630.52230333941577</v>
      </c>
      <c r="Y86" s="8">
        <v>624.72568166463793</v>
      </c>
      <c r="Z86" s="8">
        <v>619.91594618473493</v>
      </c>
      <c r="AA86" s="68"/>
      <c r="AB86" s="52">
        <v>90</v>
      </c>
      <c r="AC86" s="8">
        <v>686.65472728261773</v>
      </c>
      <c r="AD86" s="52">
        <v>90</v>
      </c>
      <c r="AE86" s="8">
        <v>699.18233856897859</v>
      </c>
      <c r="AG86" s="68"/>
      <c r="AH86" s="52">
        <f t="shared" si="25"/>
        <v>7.4258841926283514</v>
      </c>
      <c r="AI86" s="52">
        <f t="shared" si="26"/>
        <v>94.505795251642425</v>
      </c>
      <c r="AJ86" s="52">
        <f t="shared" si="27"/>
        <v>4.3600692963912335</v>
      </c>
      <c r="AK86" s="52">
        <f t="shared" si="28"/>
        <v>4.2881979498559541</v>
      </c>
      <c r="AL86" s="52">
        <f t="shared" si="29"/>
        <v>9.9315297396368241</v>
      </c>
      <c r="AM86" s="52">
        <f t="shared" si="30"/>
        <v>14.417493629178345</v>
      </c>
      <c r="AN86" t="s">
        <v>531</v>
      </c>
    </row>
    <row r="87" spans="1:40" ht="14.25" hidden="1">
      <c r="A87" s="5" t="s">
        <v>54</v>
      </c>
      <c r="B87" s="5" t="s">
        <v>77</v>
      </c>
      <c r="C87" s="5" t="s">
        <v>80</v>
      </c>
      <c r="D87" s="12" t="s">
        <v>271</v>
      </c>
      <c r="E87" s="116">
        <f>SUMIFS(ADEME!$F:$F,ADEME!$A:$A,$A87,ADEME!$B:$B,$B87,ADEME!$C:$C,$C87,ADEME!$D:$D,$D87,ADEME!$E:$E,F$9)</f>
        <v>3617.5197999999996</v>
      </c>
      <c r="F87" s="116">
        <f>SUMIFS(ADEME!$L:$L,ADEME!$A:$A,$A87,ADEME!$B:$B,$B87,ADEME!$C:$C,$C87,ADEME!$D:$D,$D87,ADEME!$E:$E,F$9)</f>
        <v>3624.6689674675918</v>
      </c>
      <c r="G87" s="117">
        <f>SUMIFS(ADEME!$L:$L,ADEME!$A:$A,$A87,ADEME!$B:$B,$B87,ADEME!$C:$C,$C87,ADEME!$D:$D,$D87,ADEME!$E:$E,G$9)</f>
        <v>727.04992175981374</v>
      </c>
      <c r="H87" s="117">
        <f>SUMIFS(ADEME!$L:$L,ADEME!$A:$A,$A87,ADEME!$B:$B,$B87,ADEME!$C:$C,$C87,ADEME!$D:$D,$D87,ADEME!$E:$E,H$9)</f>
        <v>1057.3856323729028</v>
      </c>
      <c r="I87" s="117">
        <f>SUMIFS(ADEME!$L:$L,ADEME!$A:$A,$A87,ADEME!$B:$B,$B87,ADEME!$C:$C,$C87,ADEME!$D:$D,$D87,ADEME!$E:$E,I$9)</f>
        <v>2617.734695986479</v>
      </c>
      <c r="J87" s="117">
        <f>SUMIFS(ADEME!$L:$L,ADEME!$A:$A,$A87,ADEME!$B:$B,$B87,ADEME!$C:$C,$C87,ADEME!$D:$D,$D87,ADEME!$E:$E,J$9)</f>
        <v>3220.4409657535189</v>
      </c>
      <c r="K87" s="68" t="s">
        <v>581</v>
      </c>
      <c r="L87" s="54" t="str">
        <f t="shared" si="24"/>
        <v>Utilisation du territoire-Surface Agricole utile-Cultures fourragères (hors prairies cultivées de légumineuses)</v>
      </c>
      <c r="M87" s="54">
        <f>MATCH(L87,[6]RESULTATS_4!$W:$W,FALSE)</f>
        <v>575</v>
      </c>
      <c r="N87" s="54" t="str" cm="1">
        <f t="array" ref="N87">IFERROR(INDEX([6]RESULTATS_4!G:G,$M87),"-")</f>
        <v>Utilisation du territoire</v>
      </c>
      <c r="O87" s="54" t="str" cm="1">
        <f t="array" ref="O87">IFERROR(INDEX([6]RESULTATS_4!H:H,$M87),"-")</f>
        <v>Surface Agricole utile</v>
      </c>
      <c r="P87" s="54" t="str" cm="1">
        <f t="array" ref="P87">IFERROR(INDEX([6]RESULTATS_4!I:I,$M87),"-")</f>
        <v>Cultures fourragères (hors prairies cultivées de légumineuses)</v>
      </c>
      <c r="Q87" s="54" t="str" cm="1">
        <f t="array" ref="Q87">IFERROR(INDEX([6]RESULTATS_4!$J:$J,M87),"-")</f>
        <v>kha</v>
      </c>
      <c r="R87" s="68"/>
      <c r="S87" s="96" t="str">
        <f t="shared" si="23"/>
        <v>Cultures fourragères (hors prairies cultivées de légumineuses)-kha</v>
      </c>
      <c r="T87" s="97" t="e">
        <f>MATCH(S87,[2]S0!$R:$R,FALSE)</f>
        <v>#N/A</v>
      </c>
      <c r="U87" s="8">
        <v>4851.7044999999989</v>
      </c>
      <c r="V87" s="8">
        <v>3555.5857242889424</v>
      </c>
      <c r="W87" s="8">
        <v>1412.246043462771</v>
      </c>
      <c r="X87" s="8">
        <v>2864.8606490510665</v>
      </c>
      <c r="Y87" s="8">
        <v>4121.5396992064361</v>
      </c>
      <c r="Z87" s="8">
        <v>4122.9092848503624</v>
      </c>
      <c r="AA87" s="68"/>
      <c r="AB87" s="52" t="s">
        <v>556</v>
      </c>
      <c r="AC87" s="8" t="s">
        <v>556</v>
      </c>
      <c r="AD87" s="52" t="s">
        <v>556</v>
      </c>
      <c r="AE87" s="8" t="s">
        <v>556</v>
      </c>
      <c r="AG87" s="68"/>
      <c r="AH87" s="52">
        <f t="shared" si="25"/>
        <v>-25.438167143114331</v>
      </c>
      <c r="AI87" s="52">
        <f t="shared" si="26"/>
        <v>1.9429497285560426</v>
      </c>
      <c r="AJ87" s="52">
        <f t="shared" si="27"/>
        <v>-48.51818313633818</v>
      </c>
      <c r="AK87" s="52">
        <f t="shared" si="28"/>
        <v>-63.091201915068964</v>
      </c>
      <c r="AL87" s="52">
        <f t="shared" si="29"/>
        <v>-36.486485948673518</v>
      </c>
      <c r="AM87" s="52">
        <f t="shared" si="30"/>
        <v>-21.889114136296062</v>
      </c>
      <c r="AN87" s="91" t="s">
        <v>582</v>
      </c>
    </row>
    <row r="88" spans="1:40" ht="14.25" hidden="1">
      <c r="A88" s="5" t="s">
        <v>54</v>
      </c>
      <c r="B88" s="5" t="s">
        <v>77</v>
      </c>
      <c r="C88" s="5" t="s">
        <v>81</v>
      </c>
      <c r="D88" s="12" t="s">
        <v>271</v>
      </c>
      <c r="E88" s="116">
        <f>SUMIFS(ADEME!$F:$F,ADEME!$A:$A,$A88,ADEME!$B:$B,$B88,ADEME!$C:$C,$C88,ADEME!$D:$D,$D88,ADEME!$E:$E,F$9)</f>
        <v>499.73540000000003</v>
      </c>
      <c r="F88" s="116">
        <f>SUMIFS(ADEME!$L:$L,ADEME!$A:$A,$A88,ADEME!$B:$B,$B88,ADEME!$C:$C,$C88,ADEME!$D:$D,$D88,ADEME!$E:$E,F$9)</f>
        <v>1378.0319425711216</v>
      </c>
      <c r="G88" s="117">
        <f>SUMIFS(ADEME!$L:$L,ADEME!$A:$A,$A88,ADEME!$B:$B,$B88,ADEME!$C:$C,$C88,ADEME!$D:$D,$D88,ADEME!$E:$E,G$9)</f>
        <v>660.82127809026929</v>
      </c>
      <c r="H88" s="117">
        <f>SUMIFS(ADEME!$L:$L,ADEME!$A:$A,$A88,ADEME!$B:$B,$B88,ADEME!$C:$C,$C88,ADEME!$D:$D,$D88,ADEME!$E:$E,H$9)</f>
        <v>2081.1221773301309</v>
      </c>
      <c r="I88" s="117">
        <f>SUMIFS(ADEME!$L:$L,ADEME!$A:$A,$A88,ADEME!$B:$B,$B88,ADEME!$C:$C,$C88,ADEME!$D:$D,$D88,ADEME!$E:$E,I$9)</f>
        <v>1356.0824484561369</v>
      </c>
      <c r="J88" s="117">
        <f>SUMIFS(ADEME!$L:$L,ADEME!$A:$A,$A88,ADEME!$B:$B,$B88,ADEME!$C:$C,$C88,ADEME!$D:$D,$D88,ADEME!$E:$E,J$9)</f>
        <v>494.31299870677543</v>
      </c>
      <c r="K88" s="68" t="s">
        <v>581</v>
      </c>
      <c r="L88" s="54" t="str">
        <f t="shared" si="24"/>
        <v>Utilisation du territoire-Surface Agricole utile-Prairies cultivées de légumineuses</v>
      </c>
      <c r="M88" s="54">
        <f>MATCH(L88,[6]RESULTATS_4!$W:$W,FALSE)</f>
        <v>581</v>
      </c>
      <c r="N88" s="54" t="str" cm="1">
        <f t="array" ref="N88">IFERROR(INDEX([6]RESULTATS_4!G:G,$M88),"-")</f>
        <v>Utilisation du territoire</v>
      </c>
      <c r="O88" s="54" t="str" cm="1">
        <f t="array" ref="O88">IFERROR(INDEX([6]RESULTATS_4!H:H,$M88),"-")</f>
        <v>Surface Agricole utile</v>
      </c>
      <c r="P88" s="54" t="str" cm="1">
        <f t="array" ref="P88">IFERROR(INDEX([6]RESULTATS_4!I:I,$M88),"-")</f>
        <v>Prairies cultivées de légumineuses</v>
      </c>
      <c r="Q88" s="54" t="str" cm="1">
        <f t="array" ref="Q88">IFERROR(INDEX([6]RESULTATS_4!$J:$J,M88),"-")</f>
        <v>kha</v>
      </c>
      <c r="R88" s="68"/>
      <c r="S88" s="96" t="str">
        <f t="shared" si="23"/>
        <v>Prairies cultivées de légumineuses-kha</v>
      </c>
      <c r="T88" s="97" t="e">
        <f>MATCH(S88,[2]S0!$R:$R,FALSE)</f>
        <v>#N/A</v>
      </c>
      <c r="U88" s="8">
        <v>351.29674999999997</v>
      </c>
      <c r="V88" s="8">
        <v>454.71954346129195</v>
      </c>
      <c r="W88" s="8">
        <v>478.18132800803676</v>
      </c>
      <c r="X88" s="8">
        <v>1506.9726423286104</v>
      </c>
      <c r="Y88" s="8">
        <v>931.55130301230793</v>
      </c>
      <c r="Z88" s="8">
        <v>326.25152844746037</v>
      </c>
      <c r="AA88" s="68"/>
      <c r="AB88" s="52" t="s">
        <v>556</v>
      </c>
      <c r="AC88" s="8" t="s">
        <v>556</v>
      </c>
      <c r="AD88" s="52" t="s">
        <v>556</v>
      </c>
      <c r="AE88" s="8" t="s">
        <v>556</v>
      </c>
      <c r="AG88" s="68"/>
      <c r="AH88" s="52">
        <f t="shared" si="25"/>
        <v>42.254489971797369</v>
      </c>
      <c r="AI88" s="52">
        <f t="shared" si="26"/>
        <v>203.0509601768253</v>
      </c>
      <c r="AJ88" s="52">
        <f t="shared" si="27"/>
        <v>38.194705519568693</v>
      </c>
      <c r="AK88" s="52">
        <f t="shared" si="28"/>
        <v>38.099532723721573</v>
      </c>
      <c r="AL88" s="52">
        <f t="shared" si="29"/>
        <v>45.572492257919151</v>
      </c>
      <c r="AM88" s="52">
        <f t="shared" si="30"/>
        <v>51.512852999975969</v>
      </c>
      <c r="AN88" t="s">
        <v>531</v>
      </c>
    </row>
    <row r="89" spans="1:40" ht="14.25" hidden="1">
      <c r="A89" s="5" t="s">
        <v>54</v>
      </c>
      <c r="B89" s="5" t="s">
        <v>77</v>
      </c>
      <c r="C89" s="5" t="s">
        <v>82</v>
      </c>
      <c r="D89" s="12" t="s">
        <v>271</v>
      </c>
      <c r="E89" s="116">
        <f>SUMIFS(ADEME!$F:$F,ADEME!$A:$A,$A89,ADEME!$B:$B,$B89,ADEME!$C:$C,$C89,ADEME!$D:$D,$D89,ADEME!$E:$E,F$9)</f>
        <v>8743.1666000000005</v>
      </c>
      <c r="F89" s="116">
        <f>SUMIFS(ADEME!$L:$L,ADEME!$A:$A,$A89,ADEME!$B:$B,$B89,ADEME!$C:$C,$C89,ADEME!$D:$D,$D89,ADEME!$E:$E,F$9)</f>
        <v>7793.4955131414081</v>
      </c>
      <c r="G89" s="117">
        <f>SUMIFS(ADEME!$L:$L,ADEME!$A:$A,$A89,ADEME!$B:$B,$B89,ADEME!$C:$C,$C89,ADEME!$D:$D,$D89,ADEME!$E:$E,G$9)</f>
        <v>7031.835706146745</v>
      </c>
      <c r="H89" s="117">
        <f>SUMIFS(ADEME!$L:$L,ADEME!$A:$A,$A89,ADEME!$B:$B,$B89,ADEME!$C:$C,$C89,ADEME!$D:$D,$D89,ADEME!$E:$E,H$9)</f>
        <v>7242.0064912195248</v>
      </c>
      <c r="I89" s="117">
        <f>SUMIFS(ADEME!$L:$L,ADEME!$A:$A,$A89,ADEME!$B:$B,$B89,ADEME!$C:$C,$C89,ADEME!$D:$D,$D89,ADEME!$E:$E,I$9)</f>
        <v>7908.4883521612428</v>
      </c>
      <c r="J89" s="117">
        <f>SUMIFS(ADEME!$L:$L,ADEME!$A:$A,$A89,ADEME!$B:$B,$B89,ADEME!$C:$C,$C89,ADEME!$D:$D,$D89,ADEME!$E:$E,J$9)</f>
        <v>7783.4686320301307</v>
      </c>
      <c r="K89" s="68" t="s">
        <v>581</v>
      </c>
      <c r="L89" s="54" t="str">
        <f t="shared" si="24"/>
        <v>Utilisation du territoire-Surface Agricole utile-Prairie productive</v>
      </c>
      <c r="M89" s="54">
        <f>MATCH(L89,[6]RESULTATS_4!$W:$W,FALSE)</f>
        <v>580</v>
      </c>
      <c r="N89" s="54" t="str" cm="1">
        <f t="array" ref="N89">IFERROR(INDEX([6]RESULTATS_4!G:G,$M89),"-")</f>
        <v>Utilisation du territoire</v>
      </c>
      <c r="O89" s="54" t="str" cm="1">
        <f t="array" ref="O89">IFERROR(INDEX([6]RESULTATS_4!H:H,$M89),"-")</f>
        <v>Surface Agricole utile</v>
      </c>
      <c r="P89" s="54" t="str" cm="1">
        <f t="array" ref="P89">IFERROR(INDEX([6]RESULTATS_4!I:I,$M89),"-")</f>
        <v>Prairie productive</v>
      </c>
      <c r="Q89" s="54" t="str" cm="1">
        <f t="array" ref="Q89">IFERROR(INDEX([6]RESULTATS_4!$J:$J,M89),"-")</f>
        <v>kha</v>
      </c>
      <c r="R89" s="68"/>
      <c r="S89" s="96" t="str">
        <f t="shared" si="23"/>
        <v>Prairie productive-kha</v>
      </c>
      <c r="T89" s="97" t="e">
        <f>MATCH(S89,[2]S0!$R:$R,FALSE)</f>
        <v>#N/A</v>
      </c>
      <c r="U89" s="8">
        <v>6884.5884999999998</v>
      </c>
      <c r="V89" s="8">
        <v>5677.8293420928176</v>
      </c>
      <c r="W89" s="8">
        <v>5699.7069430770325</v>
      </c>
      <c r="X89" s="8">
        <v>5874.1078598180138</v>
      </c>
      <c r="Y89" s="8">
        <v>6085.4034733489098</v>
      </c>
      <c r="Z89" s="8">
        <v>5754.3850569956257</v>
      </c>
      <c r="AA89" s="68"/>
      <c r="AB89" s="52" t="s">
        <v>556</v>
      </c>
      <c r="AC89" s="8" t="s">
        <v>556</v>
      </c>
      <c r="AD89" s="52" t="s">
        <v>556</v>
      </c>
      <c r="AE89" s="8" t="s">
        <v>556</v>
      </c>
      <c r="AG89" s="68"/>
      <c r="AH89" s="52">
        <f t="shared" si="25"/>
        <v>26.996211901408508</v>
      </c>
      <c r="AI89" s="52">
        <f t="shared" si="26"/>
        <v>37.261883786538164</v>
      </c>
      <c r="AJ89" s="52">
        <f t="shared" si="27"/>
        <v>23.371881683982721</v>
      </c>
      <c r="AK89" s="52">
        <f t="shared" si="28"/>
        <v>23.286917163347589</v>
      </c>
      <c r="AL89" s="52">
        <f t="shared" si="29"/>
        <v>29.958323828429002</v>
      </c>
      <c r="AM89" s="52">
        <f t="shared" si="30"/>
        <v>35.261518910135159</v>
      </c>
      <c r="AN89" s="91" t="s">
        <v>588</v>
      </c>
    </row>
    <row r="90" spans="1:40" ht="14.25" hidden="1">
      <c r="A90" s="5" t="s">
        <v>54</v>
      </c>
      <c r="B90" s="5" t="s">
        <v>77</v>
      </c>
      <c r="C90" s="5" t="s">
        <v>83</v>
      </c>
      <c r="D90" s="12" t="s">
        <v>271</v>
      </c>
      <c r="E90" s="116">
        <f>SUMIFS(ADEME!$F:$F,ADEME!$A:$A,$A90,ADEME!$B:$B,$B90,ADEME!$C:$C,$C90,ADEME!$D:$D,$D90,ADEME!$E:$E,F$9)</f>
        <v>1612.5568000000001</v>
      </c>
      <c r="F90" s="116">
        <f>SUMIFS(ADEME!$L:$L,ADEME!$A:$A,$A90,ADEME!$B:$B,$B90,ADEME!$C:$C,$C90,ADEME!$D:$D,$D90,ADEME!$E:$E,F$9)</f>
        <v>1530.8646893391303</v>
      </c>
      <c r="G90" s="117">
        <f>SUMIFS(ADEME!$L:$L,ADEME!$A:$A,$A90,ADEME!$B:$B,$B90,ADEME!$C:$C,$C90,ADEME!$D:$D,$D90,ADEME!$E:$E,G$9)</f>
        <v>1751.2168460026894</v>
      </c>
      <c r="H90" s="117">
        <f>SUMIFS(ADEME!$L:$L,ADEME!$A:$A,$A90,ADEME!$B:$B,$B90,ADEME!$C:$C,$C90,ADEME!$D:$D,$D90,ADEME!$E:$E,H$9)</f>
        <v>1687.7362635773775</v>
      </c>
      <c r="I90" s="117">
        <f>SUMIFS(ADEME!$L:$L,ADEME!$A:$A,$A90,ADEME!$B:$B,$B90,ADEME!$C:$C,$C90,ADEME!$D:$D,$D90,ADEME!$E:$E,I$9)</f>
        <v>1458.6118798191958</v>
      </c>
      <c r="J90" s="117">
        <f>SUMIFS(ADEME!$L:$L,ADEME!$A:$A,$A90,ADEME!$B:$B,$B90,ADEME!$C:$C,$C90,ADEME!$D:$D,$D90,ADEME!$E:$E,J$9)</f>
        <v>1674.8126643872979</v>
      </c>
      <c r="K90" s="68" t="s">
        <v>581</v>
      </c>
      <c r="L90" s="54" t="str">
        <f t="shared" si="24"/>
        <v>Utilisation du territoire-Surface Agricole utile-Prairie peu productive</v>
      </c>
      <c r="M90" s="54">
        <f>MATCH(L90,[6]RESULTATS_4!$W:$W,FALSE)</f>
        <v>579</v>
      </c>
      <c r="N90" s="54" t="str" cm="1">
        <f t="array" ref="N90">IFERROR(INDEX([6]RESULTATS_4!G:G,$M90),"-")</f>
        <v>Utilisation du territoire</v>
      </c>
      <c r="O90" s="54" t="str" cm="1">
        <f t="array" ref="O90">IFERROR(INDEX([6]RESULTATS_4!H:H,$M90),"-")</f>
        <v>Surface Agricole utile</v>
      </c>
      <c r="P90" s="54" t="str" cm="1">
        <f t="array" ref="P90">IFERROR(INDEX([6]RESULTATS_4!I:I,$M90),"-")</f>
        <v>Prairie peu productive</v>
      </c>
      <c r="Q90" s="54" t="str" cm="1">
        <f t="array" ref="Q90">IFERROR(INDEX([6]RESULTATS_4!$J:$J,M90),"-")</f>
        <v>kha</v>
      </c>
      <c r="R90" s="68"/>
      <c r="S90" s="96" t="str">
        <f t="shared" si="23"/>
        <v>Prairie peu productive-kha</v>
      </c>
      <c r="T90" s="97" t="e">
        <f>MATCH(S90,[2]S0!$R:$R,FALSE)</f>
        <v>#N/A</v>
      </c>
      <c r="U90" s="8">
        <v>2432.7972500000001</v>
      </c>
      <c r="V90" s="8">
        <v>2343.0716174922745</v>
      </c>
      <c r="W90" s="8">
        <v>2719.602299311387</v>
      </c>
      <c r="X90" s="8">
        <v>2622.8246160931658</v>
      </c>
      <c r="Y90" s="8">
        <v>2150.3903733830534</v>
      </c>
      <c r="Z90" s="8">
        <v>2372.3220105965752</v>
      </c>
      <c r="AA90" s="68"/>
      <c r="AB90" s="52" t="s">
        <v>556</v>
      </c>
      <c r="AC90" s="8" t="s">
        <v>556</v>
      </c>
      <c r="AD90" s="52" t="s">
        <v>556</v>
      </c>
      <c r="AE90" s="8" t="s">
        <v>556</v>
      </c>
      <c r="AG90" s="68"/>
      <c r="AH90" s="52">
        <f t="shared" si="25"/>
        <v>-33.715939542434128</v>
      </c>
      <c r="AI90" s="52">
        <f t="shared" si="26"/>
        <v>-34.664195583676914</v>
      </c>
      <c r="AJ90" s="52">
        <f t="shared" si="27"/>
        <v>-35.607612684909704</v>
      </c>
      <c r="AK90" s="52">
        <f t="shared" si="28"/>
        <v>-35.651958837745369</v>
      </c>
      <c r="AL90" s="52">
        <f t="shared" si="29"/>
        <v>-32.169902829109709</v>
      </c>
      <c r="AM90" s="52">
        <f t="shared" si="30"/>
        <v>-29.401967485597467</v>
      </c>
      <c r="AN90" s="91" t="s">
        <v>588</v>
      </c>
    </row>
    <row r="91" spans="1:40" ht="14.25" hidden="1">
      <c r="A91" s="5" t="s">
        <v>54</v>
      </c>
      <c r="B91" s="5" t="s">
        <v>77</v>
      </c>
      <c r="C91" s="5" t="s">
        <v>62</v>
      </c>
      <c r="D91" s="12" t="s">
        <v>271</v>
      </c>
      <c r="E91" s="116">
        <f>SUMIFS(ADEME!$F:$F,ADEME!$A:$A,$A91,ADEME!$B:$B,$B91,ADEME!$C:$C,$C91,ADEME!$D:$D,$D91,ADEME!$E:$E,F$9)</f>
        <v>795.54579999999999</v>
      </c>
      <c r="F91" s="116">
        <f>SUMIFS(ADEME!$L:$L,ADEME!$A:$A,$A91,ADEME!$B:$B,$B91,ADEME!$C:$C,$C91,ADEME!$D:$D,$D91,ADEME!$E:$E,F$9)</f>
        <v>767.91265323437256</v>
      </c>
      <c r="G91" s="117">
        <f>SUMIFS(ADEME!$L:$L,ADEME!$A:$A,$A91,ADEME!$B:$B,$B91,ADEME!$C:$C,$C91,ADEME!$D:$D,$D91,ADEME!$E:$E,G$9)</f>
        <v>569.7173004230857</v>
      </c>
      <c r="H91" s="117">
        <f>SUMIFS(ADEME!$L:$L,ADEME!$A:$A,$A91,ADEME!$B:$B,$B91,ADEME!$C:$C,$C91,ADEME!$D:$D,$D91,ADEME!$E:$E,H$9)</f>
        <v>629.28443724610611</v>
      </c>
      <c r="I91" s="117">
        <f>SUMIFS(ADEME!$L:$L,ADEME!$A:$A,$A91,ADEME!$B:$B,$B91,ADEME!$C:$C,$C91,ADEME!$D:$D,$D91,ADEME!$E:$E,I$9)</f>
        <v>600.11616143229821</v>
      </c>
      <c r="J91" s="117">
        <f>SUMIFS(ADEME!$L:$L,ADEME!$A:$A,$A91,ADEME!$B:$B,$B91,ADEME!$C:$C,$C91,ADEME!$D:$D,$D91,ADEME!$E:$E,J$9)</f>
        <v>789.73132778581271</v>
      </c>
      <c r="K91" s="68" t="s">
        <v>581</v>
      </c>
      <c r="L91" s="54" t="str">
        <f t="shared" si="24"/>
        <v>Utilisation du territoire-Surface Agricole utile-Vignes</v>
      </c>
      <c r="M91" s="54">
        <f>MATCH(L91,[6]RESULTATS_4!$W:$W,FALSE)</f>
        <v>583</v>
      </c>
      <c r="N91" s="54" t="str" cm="1">
        <f t="array" ref="N91">IFERROR(INDEX([6]RESULTATS_4!G:G,$M91),"-")</f>
        <v>Utilisation du territoire</v>
      </c>
      <c r="O91" s="54" t="str" cm="1">
        <f t="array" ref="O91">IFERROR(INDEX([6]RESULTATS_4!H:H,$M91),"-")</f>
        <v>Surface Agricole utile</v>
      </c>
      <c r="P91" s="54" t="str" cm="1">
        <f t="array" ref="P91">IFERROR(INDEX([6]RESULTATS_4!I:I,$M91),"-")</f>
        <v>Vignes</v>
      </c>
      <c r="Q91" s="54" t="str" cm="1">
        <f t="array" ref="Q91">IFERROR(INDEX([6]RESULTATS_4!$J:$J,M91),"-")</f>
        <v>kha</v>
      </c>
      <c r="R91" s="68"/>
      <c r="S91" s="96" t="str">
        <f t="shared" si="23"/>
        <v>Vignes-kha</v>
      </c>
      <c r="T91" s="97" t="e">
        <f>MATCH(S91,[2]S0!$R:$R,FALSE)</f>
        <v>#N/A</v>
      </c>
      <c r="U91" s="8">
        <v>787.64374999999995</v>
      </c>
      <c r="V91" s="8">
        <v>565.61161860207415</v>
      </c>
      <c r="W91" s="8">
        <v>569.74850633928349</v>
      </c>
      <c r="X91" s="8">
        <v>631.2956528802091</v>
      </c>
      <c r="Y91" s="8">
        <v>575.94963168383288</v>
      </c>
      <c r="Z91" s="8">
        <v>733.79843074734072</v>
      </c>
      <c r="AA91" s="68"/>
      <c r="AB91" s="52">
        <v>101</v>
      </c>
      <c r="AC91" s="8">
        <v>751.53371743363414</v>
      </c>
      <c r="AD91" s="52">
        <v>101</v>
      </c>
      <c r="AE91" s="8">
        <v>755.57622330275854</v>
      </c>
      <c r="AG91" s="68"/>
      <c r="AH91" s="52">
        <f t="shared" si="25"/>
        <v>1.0032517873721503</v>
      </c>
      <c r="AI91" s="52">
        <f t="shared" si="26"/>
        <v>35.766774935120928</v>
      </c>
      <c r="AJ91" s="52">
        <f t="shared" si="27"/>
        <v>-5.4771387464125354E-3</v>
      </c>
      <c r="AK91" s="52">
        <f t="shared" si="28"/>
        <v>-0.31858537674496201</v>
      </c>
      <c r="AL91" s="52">
        <f t="shared" si="29"/>
        <v>4.1959449957130079</v>
      </c>
      <c r="AM91" s="52">
        <f t="shared" si="30"/>
        <v>7.6223789387920737</v>
      </c>
      <c r="AN91" t="s">
        <v>531</v>
      </c>
    </row>
    <row r="92" spans="1:40" ht="14.25" hidden="1">
      <c r="A92" s="5" t="s">
        <v>54</v>
      </c>
      <c r="B92" s="5" t="s">
        <v>77</v>
      </c>
      <c r="C92" s="5" t="s">
        <v>84</v>
      </c>
      <c r="D92" s="12" t="s">
        <v>271</v>
      </c>
      <c r="E92" s="116">
        <f>SUMIFS(ADEME!$F:$F,ADEME!$A:$A,$A92,ADEME!$B:$B,$B92,ADEME!$C:$C,$C92,ADEME!$D:$D,$D92,ADEME!$E:$E,F$9)</f>
        <v>177.59899999999999</v>
      </c>
      <c r="F92" s="116">
        <f>SUMIFS(ADEME!$L:$L,ADEME!$A:$A,$A92,ADEME!$B:$B,$B92,ADEME!$C:$C,$C92,ADEME!$D:$D,$D92,ADEME!$E:$E,F$9)</f>
        <v>195.51452069387682</v>
      </c>
      <c r="G92" s="117">
        <f>SUMIFS(ADEME!$L:$L,ADEME!$A:$A,$A92,ADEME!$B:$B,$B92,ADEME!$C:$C,$C92,ADEME!$D:$D,$D92,ADEME!$E:$E,G$9)</f>
        <v>402.65944726757488</v>
      </c>
      <c r="H92" s="117">
        <f>SUMIFS(ADEME!$L:$L,ADEME!$A:$A,$A92,ADEME!$B:$B,$B92,ADEME!$C:$C,$C92,ADEME!$D:$D,$D92,ADEME!$E:$E,H$9)</f>
        <v>378.21479342543222</v>
      </c>
      <c r="I92" s="117">
        <f>SUMIFS(ADEME!$L:$L,ADEME!$A:$A,$A92,ADEME!$B:$B,$B92,ADEME!$C:$C,$C92,ADEME!$D:$D,$D92,ADEME!$E:$E,I$9)</f>
        <v>273.0952603435835</v>
      </c>
      <c r="J92" s="117">
        <f>SUMIFS(ADEME!$L:$L,ADEME!$A:$A,$A92,ADEME!$B:$B,$B92,ADEME!$C:$C,$C92,ADEME!$D:$D,$D92,ADEME!$E:$E,J$9)</f>
        <v>219.07138133660692</v>
      </c>
      <c r="K92" s="68" t="s">
        <v>581</v>
      </c>
      <c r="L92" s="54" t="str">
        <f t="shared" si="24"/>
        <v>Utilisation du territoire-Surface Agricole utile-Arboriculture</v>
      </c>
      <c r="M92" s="54">
        <f>MATCH(L92,[6]RESULTATS_4!$W:$W,FALSE)</f>
        <v>573</v>
      </c>
      <c r="N92" s="54" t="str" cm="1">
        <f t="array" ref="N92">IFERROR(INDEX([6]RESULTATS_4!G:G,$M92),"-")</f>
        <v>Utilisation du territoire</v>
      </c>
      <c r="O92" s="54" t="str" cm="1">
        <f t="array" ref="O92">IFERROR(INDEX([6]RESULTATS_4!H:H,$M92),"-")</f>
        <v>Surface Agricole utile</v>
      </c>
      <c r="P92" s="54" t="str" cm="1">
        <f t="array" ref="P92">IFERROR(INDEX([6]RESULTATS_4!I:I,$M92),"-")</f>
        <v>Arboriculture</v>
      </c>
      <c r="Q92" s="54" t="str" cm="1">
        <f t="array" ref="Q92">IFERROR(INDEX([6]RESULTATS_4!$J:$J,M92),"-")</f>
        <v>kha</v>
      </c>
      <c r="R92" s="68"/>
      <c r="S92" s="96" t="str">
        <f t="shared" si="23"/>
        <v>Arboriculture-kha</v>
      </c>
      <c r="T92" s="97" t="e">
        <f>MATCH(S92,[2]S0!$R:$R,FALSE)</f>
        <v>#N/A</v>
      </c>
      <c r="U92" s="8">
        <v>161.32525000000001</v>
      </c>
      <c r="V92" s="8">
        <v>145.57834254046543</v>
      </c>
      <c r="W92" s="8">
        <v>403.4676470698422</v>
      </c>
      <c r="X92" s="8">
        <v>357.82505698558299</v>
      </c>
      <c r="Y92" s="8">
        <v>242.41676933502967</v>
      </c>
      <c r="Z92" s="8">
        <v>185.27082529443769</v>
      </c>
      <c r="AA92" s="68"/>
      <c r="AB92" s="52">
        <v>102</v>
      </c>
      <c r="AC92" s="8">
        <v>283.44221202421284</v>
      </c>
      <c r="AD92" s="52">
        <v>102</v>
      </c>
      <c r="AE92" s="8">
        <v>202.40160508982149</v>
      </c>
      <c r="AG92" s="68"/>
      <c r="AH92" s="52">
        <f t="shared" si="25"/>
        <v>10.087540543095376</v>
      </c>
      <c r="AI92" s="52">
        <f t="shared" si="26"/>
        <v>34.30192793926814</v>
      </c>
      <c r="AJ92" s="52">
        <f t="shared" si="27"/>
        <v>-0.20031341004336234</v>
      </c>
      <c r="AK92" s="52">
        <f t="shared" si="28"/>
        <v>5.6982416523923662</v>
      </c>
      <c r="AL92" s="52">
        <f t="shared" si="29"/>
        <v>12.655267658548386</v>
      </c>
      <c r="AM92" s="52">
        <f t="shared" si="30"/>
        <v>18.243863267976714</v>
      </c>
      <c r="AN92" t="s">
        <v>531</v>
      </c>
    </row>
    <row r="93" spans="1:40" ht="14.25" hidden="1">
      <c r="A93" s="5" t="s">
        <v>54</v>
      </c>
      <c r="B93" s="5" t="s">
        <v>77</v>
      </c>
      <c r="C93" s="5" t="s">
        <v>33</v>
      </c>
      <c r="D93" s="12" t="s">
        <v>271</v>
      </c>
      <c r="E93" s="116">
        <f>SUMIFS(ADEME!$F:$F,ADEME!$A:$A,$A93,ADEME!$B:$B,$B93,ADEME!$C:$C,$C93,ADEME!$D:$D,$D93,ADEME!$E:$E,F$9)</f>
        <v>318.3734</v>
      </c>
      <c r="F93" s="116">
        <f>SUMIFS(ADEME!$L:$L,ADEME!$A:$A,$A93,ADEME!$B:$B,$B93,ADEME!$C:$C,$C93,ADEME!$D:$D,$D93,ADEME!$E:$E,F$9)</f>
        <v>620.57254662040839</v>
      </c>
      <c r="G93" s="117">
        <f>SUMIFS(ADEME!$L:$L,ADEME!$A:$A,$A93,ADEME!$B:$B,$B93,ADEME!$C:$C,$C93,ADEME!$D:$D,$D93,ADEME!$E:$E,G$9)</f>
        <v>605.59528896316738</v>
      </c>
      <c r="H93" s="117">
        <f>SUMIFS(ADEME!$L:$L,ADEME!$A:$A,$A93,ADEME!$B:$B,$B93,ADEME!$C:$C,$C93,ADEME!$D:$D,$D93,ADEME!$E:$E,H$9)</f>
        <v>914.05968237348861</v>
      </c>
      <c r="I93" s="117">
        <f>SUMIFS(ADEME!$L:$L,ADEME!$A:$A,$A93,ADEME!$B:$B,$B93,ADEME!$C:$C,$C93,ADEME!$D:$D,$D93,ADEME!$E:$E,I$9)</f>
        <v>416.65212281469837</v>
      </c>
      <c r="J93" s="117">
        <f>SUMIFS(ADEME!$L:$L,ADEME!$A:$A,$A93,ADEME!$B:$B,$B93,ADEME!$C:$C,$C93,ADEME!$D:$D,$D93,ADEME!$E:$E,J$9)</f>
        <v>306.56718874180206</v>
      </c>
      <c r="K93" s="68" t="s">
        <v>581</v>
      </c>
      <c r="L93" s="54" t="str">
        <f t="shared" si="24"/>
        <v>Utilisation du territoire-Surface Agricole utile-Légumes</v>
      </c>
      <c r="M93" s="54">
        <f>MATCH(L93,[6]RESULTATS_4!$W:$W,FALSE)</f>
        <v>577</v>
      </c>
      <c r="N93" s="54" t="str" cm="1">
        <f t="array" ref="N93">IFERROR(INDEX([6]RESULTATS_4!G:G,$M93),"-")</f>
        <v>Utilisation du territoire</v>
      </c>
      <c r="O93" s="54" t="str" cm="1">
        <f t="array" ref="O93">IFERROR(INDEX([6]RESULTATS_4!H:H,$M93),"-")</f>
        <v>Surface Agricole utile</v>
      </c>
      <c r="P93" s="54" t="str" cm="1">
        <f t="array" ref="P93">IFERROR(INDEX([6]RESULTATS_4!I:I,$M93),"-")</f>
        <v>Légumes</v>
      </c>
      <c r="Q93" s="54" t="str" cm="1">
        <f t="array" ref="Q93">IFERROR(INDEX([6]RESULTATS_4!$J:$J,M93),"-")</f>
        <v>kha</v>
      </c>
      <c r="R93" s="68"/>
      <c r="S93" s="96" t="str">
        <f t="shared" si="23"/>
        <v>Légumes-kha</v>
      </c>
      <c r="T93" s="97" t="e">
        <f>MATCH(S93,[2]S0!$R:$R,FALSE)</f>
        <v>#N/A</v>
      </c>
      <c r="U93" s="8">
        <v>290.49</v>
      </c>
      <c r="V93" s="8">
        <v>331.53422321778663</v>
      </c>
      <c r="W93" s="8">
        <v>566.01655857767787</v>
      </c>
      <c r="X93" s="8">
        <v>893.47159735573325</v>
      </c>
      <c r="Y93" s="8">
        <v>366.4179532331446</v>
      </c>
      <c r="Z93" s="8">
        <v>263.91168663469819</v>
      </c>
      <c r="AA93" s="68"/>
      <c r="AB93" s="52" t="s">
        <v>556</v>
      </c>
      <c r="AC93" s="8" t="s">
        <v>556</v>
      </c>
      <c r="AD93" s="52" t="s">
        <v>556</v>
      </c>
      <c r="AE93" s="8" t="s">
        <v>556</v>
      </c>
      <c r="AG93" s="68"/>
      <c r="AH93" s="52">
        <f t="shared" si="25"/>
        <v>9.5987469448173712</v>
      </c>
      <c r="AI93" s="52">
        <f t="shared" si="26"/>
        <v>87.182047330525791</v>
      </c>
      <c r="AJ93" s="52">
        <f t="shared" si="27"/>
        <v>6.9925039799092481</v>
      </c>
      <c r="AK93" s="52">
        <f t="shared" si="28"/>
        <v>2.3042797419287497</v>
      </c>
      <c r="AL93" s="52">
        <f t="shared" si="29"/>
        <v>13.709527368488605</v>
      </c>
      <c r="AM93" s="52">
        <f t="shared" si="30"/>
        <v>16.162793944834597</v>
      </c>
      <c r="AN93" t="s">
        <v>531</v>
      </c>
    </row>
    <row r="94" spans="1:40" ht="14.25" hidden="1">
      <c r="A94" s="5" t="s">
        <v>0</v>
      </c>
      <c r="B94" s="5" t="s">
        <v>0</v>
      </c>
      <c r="C94" s="2" t="s">
        <v>85</v>
      </c>
      <c r="D94" s="183"/>
      <c r="E94" s="184"/>
      <c r="F94" s="184"/>
      <c r="G94" s="184"/>
      <c r="H94" s="184"/>
      <c r="I94" s="184"/>
      <c r="J94" s="184"/>
      <c r="K94" s="179"/>
      <c r="L94" s="180"/>
      <c r="M94" s="180"/>
      <c r="N94" s="180"/>
      <c r="O94" s="180"/>
      <c r="P94" s="180"/>
      <c r="Q94" s="180"/>
      <c r="R94" s="179"/>
      <c r="S94" s="181"/>
      <c r="T94" s="182"/>
      <c r="U94" s="185"/>
      <c r="V94" s="185"/>
      <c r="W94" s="185"/>
      <c r="X94" s="185"/>
      <c r="Y94" s="185"/>
      <c r="Z94" s="185"/>
      <c r="AA94" s="179"/>
      <c r="AB94" s="186"/>
      <c r="AC94" s="185"/>
      <c r="AD94" s="186"/>
      <c r="AE94" s="185"/>
      <c r="AG94" s="68"/>
      <c r="AH94" s="56"/>
      <c r="AI94" s="56"/>
      <c r="AJ94" s="56"/>
      <c r="AK94" s="56"/>
      <c r="AL94" s="56"/>
      <c r="AM94" s="56"/>
    </row>
    <row r="95" spans="1:40" ht="14.25" hidden="1">
      <c r="A95" s="5" t="s">
        <v>54</v>
      </c>
      <c r="B95" s="5" t="s">
        <v>86</v>
      </c>
      <c r="C95" s="5" t="s">
        <v>25</v>
      </c>
      <c r="D95" s="12" t="s">
        <v>271</v>
      </c>
      <c r="E95" s="116">
        <f>SUMIFS(ADEME!$F:$F,ADEME!$A:$A,$A95,ADEME!$B:$B,$B95,ADEME!$C:$C,$C95,ADEME!$D:$D,$D95,ADEME!$E:$E,F$9)</f>
        <v>9140.1263999999992</v>
      </c>
      <c r="F95" s="116">
        <f>SUMIFS(ADEME!$L:$L,ADEME!$A:$A,$A95,ADEME!$B:$B,$B95,ADEME!$C:$C,$C95,ADEME!$D:$D,$D95,ADEME!$E:$E,F$9)</f>
        <v>7665.856726298166</v>
      </c>
      <c r="G95" s="117">
        <f>SUMIFS(ADEME!$L:$L,ADEME!$A:$A,$A95,ADEME!$B:$B,$B95,ADEME!$C:$C,$C95,ADEME!$D:$D,$D95,ADEME!$E:$E,G$9)</f>
        <v>8660.3817309789938</v>
      </c>
      <c r="H95" s="117">
        <f>SUMIFS(ADEME!$L:$L,ADEME!$A:$A,$A95,ADEME!$B:$B,$B95,ADEME!$C:$C,$C95,ADEME!$D:$D,$D95,ADEME!$E:$E,H$9)</f>
        <v>8366.7870437116271</v>
      </c>
      <c r="I95" s="117">
        <f>SUMIFS(ADEME!$L:$L,ADEME!$A:$A,$A95,ADEME!$B:$B,$B95,ADEME!$C:$C,$C95,ADEME!$D:$D,$D95,ADEME!$E:$E,I$9)</f>
        <v>8004.2333793958014</v>
      </c>
      <c r="J95" s="117">
        <f>SUMIFS(ADEME!$L:$L,ADEME!$A:$A,$A95,ADEME!$B:$B,$B95,ADEME!$C:$C,$C95,ADEME!$D:$D,$D95,ADEME!$E:$E,J$9)</f>
        <v>9455.4327409822927</v>
      </c>
      <c r="K95" s="68" t="s">
        <v>581</v>
      </c>
      <c r="L95" s="54" t="str">
        <f t="shared" si="24"/>
        <v>Utilisation du territoire-Détail SAU-Céréales</v>
      </c>
      <c r="M95" s="54">
        <f>MATCH(L95,[6]RESULTATS_4!$W:$W,FALSE)</f>
        <v>542</v>
      </c>
      <c r="N95" s="54" t="str" cm="1">
        <f t="array" ref="N95">IFERROR(INDEX([6]RESULTATS_4!G:G,$M95),"-")</f>
        <v>Utilisation du territoire</v>
      </c>
      <c r="O95" s="54" t="str" cm="1">
        <f t="array" ref="O95">IFERROR(INDEX([6]RESULTATS_4!H:H,$M95),"-")</f>
        <v>Détail SAU</v>
      </c>
      <c r="P95" s="54" t="str" cm="1">
        <f t="array" ref="P95">IFERROR(INDEX([6]RESULTATS_4!I:I,$M95),"-")</f>
        <v>Céréales</v>
      </c>
      <c r="Q95" s="54" t="str" cm="1">
        <f t="array" ref="Q95">IFERROR(INDEX([6]RESULTATS_4!$J:$J,M95),"-")</f>
        <v>kha</v>
      </c>
      <c r="R95" s="68"/>
      <c r="S95" s="96" t="str">
        <f t="shared" si="23"/>
        <v>Céréales-kha</v>
      </c>
      <c r="T95" s="97" t="e">
        <f>MATCH(S95,[2]S0!$R:$R,FALSE)</f>
        <v>#N/A</v>
      </c>
      <c r="U95" s="8">
        <v>9375.7627499999999</v>
      </c>
      <c r="V95" s="8">
        <v>8090.6765335031578</v>
      </c>
      <c r="W95" s="8">
        <v>9177.9125946714175</v>
      </c>
      <c r="X95" s="8">
        <v>8874.9064980445655</v>
      </c>
      <c r="Y95" s="8">
        <v>8025.2760840746505</v>
      </c>
      <c r="Z95" s="8">
        <v>9106.0767411704765</v>
      </c>
      <c r="AA95" s="68"/>
      <c r="AB95" s="52">
        <v>73</v>
      </c>
      <c r="AC95" s="8">
        <v>8644.6251961202743</v>
      </c>
      <c r="AD95" s="52">
        <v>73</v>
      </c>
      <c r="AE95" s="8">
        <v>8544.8907834913043</v>
      </c>
      <c r="AG95" s="68"/>
      <c r="AH95" s="52">
        <f t="shared" ref="AH95:AH126" si="31">IF(AND(E95=0,U95=0),"ok 0",(E95/U95-1)*100)</f>
        <v>-2.5132499219863491</v>
      </c>
      <c r="AI95" s="52">
        <f t="shared" ref="AI95:AI126" si="32">IF(AND(F95=0,V95=0),"ok 0",(F95/V95-1)*100)</f>
        <v>-5.2507328088798317</v>
      </c>
      <c r="AJ95" s="52">
        <f t="shared" ref="AJ95:AJ126" si="33">IF(AND(G95=0,W95=0),"ok 0",(G95/W95-1)*100)</f>
        <v>-5.6388733097425199</v>
      </c>
      <c r="AK95" s="52">
        <f t="shared" ref="AK95:AK126" si="34">IF(AND(H95=0,X95=0),"ok 0",(H95/X95-1)*100)</f>
        <v>-5.7253499453193584</v>
      </c>
      <c r="AL95" s="52">
        <f t="shared" ref="AL95:AL126" si="35">IF(AND(I95=0,Y95=0),"ok 0",(I95/Y95-1)*100)</f>
        <v>-0.26220536787022741</v>
      </c>
      <c r="AM95" s="52">
        <f t="shared" ref="AM95:AM126" si="36">IF(AND(J95=0,Z95=0),"ok 0",(J95/Z95-1)*100)</f>
        <v>3.8365149969833201</v>
      </c>
      <c r="AN95" t="s">
        <v>531</v>
      </c>
    </row>
    <row r="96" spans="1:40" ht="14.25" hidden="1">
      <c r="A96" s="5" t="s">
        <v>54</v>
      </c>
      <c r="B96" s="5" t="s">
        <v>86</v>
      </c>
      <c r="C96" s="15" t="s">
        <v>87</v>
      </c>
      <c r="D96" s="12" t="s">
        <v>271</v>
      </c>
      <c r="E96" s="116">
        <f>SUMIFS(ADEME!$F:$F,ADEME!$A:$A,$A96,ADEME!$B:$B,$B96,ADEME!$C:$C,$C96,ADEME!$D:$D,$D96,ADEME!$E:$E,F$9)</f>
        <v>4765.3132000000005</v>
      </c>
      <c r="F96" s="116">
        <f>SUMIFS(ADEME!$L:$L,ADEME!$A:$A,$A96,ADEME!$B:$B,$B96,ADEME!$C:$C,$C96,ADEME!$D:$D,$D96,ADEME!$E:$E,F$9)</f>
        <v>4215.2799900569153</v>
      </c>
      <c r="G96" s="117">
        <f>SUMIFS(ADEME!$L:$L,ADEME!$A:$A,$A96,ADEME!$B:$B,$B96,ADEME!$C:$C,$C96,ADEME!$D:$D,$D96,ADEME!$E:$E,G$9)</f>
        <v>4788.6684534815931</v>
      </c>
      <c r="H96" s="117">
        <f>SUMIFS(ADEME!$L:$L,ADEME!$A:$A,$A96,ADEME!$B:$B,$B96,ADEME!$C:$C,$C96,ADEME!$D:$D,$D96,ADEME!$E:$E,H$9)</f>
        <v>4642.935851092363</v>
      </c>
      <c r="I96" s="117">
        <f>SUMIFS(ADEME!$L:$L,ADEME!$A:$A,$A96,ADEME!$B:$B,$B96,ADEME!$C:$C,$C96,ADEME!$D:$D,$D96,ADEME!$E:$E,I$9)</f>
        <v>4188.9598322883794</v>
      </c>
      <c r="J96" s="117">
        <f>SUMIFS(ADEME!$L:$L,ADEME!$A:$A,$A96,ADEME!$B:$B,$B96,ADEME!$C:$C,$C96,ADEME!$D:$D,$D96,ADEME!$E:$E,J$9)</f>
        <v>4925.7320194391496</v>
      </c>
      <c r="K96" s="68" t="s">
        <v>581</v>
      </c>
      <c r="L96" s="54" t="str">
        <f t="shared" si="24"/>
        <v>Utilisation du territoire-Détail SAU-blé tendre</v>
      </c>
      <c r="M96" s="54">
        <f>MATCH(L96,[6]RESULTATS_4!$W:$W,FALSE)</f>
        <v>541</v>
      </c>
      <c r="N96" s="54" t="str" cm="1">
        <f t="array" ref="N96">IFERROR(INDEX([6]RESULTATS_4!G:G,$M96),"-")</f>
        <v>Utilisation du territoire</v>
      </c>
      <c r="O96" s="54" t="str" cm="1">
        <f t="array" ref="O96">IFERROR(INDEX([6]RESULTATS_4!H:H,$M96),"-")</f>
        <v>Détail SAU</v>
      </c>
      <c r="P96" s="54" t="str" cm="1">
        <f t="array" ref="P96">IFERROR(INDEX([6]RESULTATS_4!I:I,$M96),"-")</f>
        <v>blé tendre</v>
      </c>
      <c r="Q96" s="54" t="str" cm="1">
        <f t="array" ref="Q96">IFERROR(INDEX([6]RESULTATS_4!$J:$J,M96),"-")</f>
        <v>kha</v>
      </c>
      <c r="R96" s="68"/>
      <c r="S96" s="96" t="str">
        <f t="shared" si="23"/>
        <v>blé tendre-kha</v>
      </c>
      <c r="T96" s="97" t="e">
        <f>MATCH(S96,[2]S0!$R:$R,FALSE)</f>
        <v>#N/A</v>
      </c>
      <c r="U96" s="8">
        <v>5035.7297500000004</v>
      </c>
      <c r="V96" s="8">
        <v>4345.5089045836539</v>
      </c>
      <c r="W96" s="8">
        <v>5209.0714283277675</v>
      </c>
      <c r="X96" s="8">
        <v>5054.0254230388146</v>
      </c>
      <c r="Y96" s="8">
        <v>4325.7740060410024</v>
      </c>
      <c r="Z96" s="8">
        <v>4887.1790746953375</v>
      </c>
      <c r="AA96" s="68"/>
      <c r="AB96" s="52">
        <v>74</v>
      </c>
      <c r="AC96" s="8">
        <v>4504.8494498510572</v>
      </c>
      <c r="AD96" s="52">
        <v>74</v>
      </c>
      <c r="AE96" s="8">
        <v>4264.035949632861</v>
      </c>
      <c r="AG96" s="68"/>
      <c r="AH96" s="52">
        <f t="shared" si="31"/>
        <v>-5.3699575518324831</v>
      </c>
      <c r="AI96" s="52">
        <f t="shared" si="32"/>
        <v>-2.9968622176650639</v>
      </c>
      <c r="AJ96" s="52">
        <f t="shared" si="33"/>
        <v>-8.0705933990452792</v>
      </c>
      <c r="AK96" s="52">
        <f t="shared" si="34"/>
        <v>-8.1339039188939708</v>
      </c>
      <c r="AL96" s="52">
        <f t="shared" si="35"/>
        <v>-3.1627674853462073</v>
      </c>
      <c r="AM96" s="52">
        <f t="shared" si="36"/>
        <v>0.78885885199970751</v>
      </c>
      <c r="AN96" t="s">
        <v>531</v>
      </c>
    </row>
    <row r="97" spans="1:40" ht="14.25" hidden="1">
      <c r="A97" s="5" t="s">
        <v>54</v>
      </c>
      <c r="B97" s="5" t="s">
        <v>86</v>
      </c>
      <c r="C97" s="15" t="s">
        <v>88</v>
      </c>
      <c r="D97" s="12" t="s">
        <v>271</v>
      </c>
      <c r="E97" s="116">
        <f>SUMIFS(ADEME!$F:$F,ADEME!$A:$A,$A97,ADEME!$B:$B,$B97,ADEME!$C:$C,$C97,ADEME!$D:$D,$D97,ADEME!$E:$E,F$9)</f>
        <v>279.67879999999997</v>
      </c>
      <c r="F97" s="116">
        <f>SUMIFS(ADEME!$L:$L,ADEME!$A:$A,$A97,ADEME!$B:$B,$B97,ADEME!$C:$C,$C97,ADEME!$D:$D,$D97,ADEME!$E:$E,F$9)</f>
        <v>247.39705446498871</v>
      </c>
      <c r="G97" s="117">
        <f>SUMIFS(ADEME!$L:$L,ADEME!$A:$A,$A97,ADEME!$B:$B,$B97,ADEME!$C:$C,$C97,ADEME!$D:$D,$D97,ADEME!$E:$E,G$9)</f>
        <v>281.04953241427813</v>
      </c>
      <c r="H97" s="117">
        <f>SUMIFS(ADEME!$L:$L,ADEME!$A:$A,$A97,ADEME!$B:$B,$B97,ADEME!$C:$C,$C97,ADEME!$D:$D,$D97,ADEME!$E:$E,H$9)</f>
        <v>272.49640743665924</v>
      </c>
      <c r="I97" s="117">
        <f>SUMIFS(ADEME!$L:$L,ADEME!$A:$A,$A97,ADEME!$B:$B,$B97,ADEME!$C:$C,$C97,ADEME!$D:$D,$D97,ADEME!$E:$E,I$9)</f>
        <v>245.85231022015824</v>
      </c>
      <c r="J97" s="117">
        <f>SUMIFS(ADEME!$L:$L,ADEME!$A:$A,$A97,ADEME!$B:$B,$B97,ADEME!$C:$C,$C97,ADEME!$D:$D,$D97,ADEME!$E:$E,J$9)</f>
        <v>289.09386697149677</v>
      </c>
      <c r="K97" s="68" t="s">
        <v>581</v>
      </c>
      <c r="L97" s="54" t="str">
        <f t="shared" si="24"/>
        <v>Utilisation du territoire-Détail SAU-blé dur</v>
      </c>
      <c r="M97" s="54">
        <f>MATCH(L97,[6]RESULTATS_4!$W:$W,FALSE)</f>
        <v>540</v>
      </c>
      <c r="N97" s="54" t="str" cm="1">
        <f t="array" ref="N97">IFERROR(INDEX([6]RESULTATS_4!G:G,$M97),"-")</f>
        <v>Utilisation du territoire</v>
      </c>
      <c r="O97" s="54" t="str" cm="1">
        <f t="array" ref="O97">IFERROR(INDEX([6]RESULTATS_4!H:H,$M97),"-")</f>
        <v>Détail SAU</v>
      </c>
      <c r="P97" s="54" t="str" cm="1">
        <f t="array" ref="P97">IFERROR(INDEX([6]RESULTATS_4!I:I,$M97),"-")</f>
        <v>blé dur</v>
      </c>
      <c r="Q97" s="54" t="str" cm="1">
        <f t="array" ref="Q97">IFERROR(INDEX([6]RESULTATS_4!$J:$J,M97),"-")</f>
        <v>kha</v>
      </c>
      <c r="R97" s="68"/>
      <c r="S97" s="96" t="str">
        <f t="shared" si="23"/>
        <v>blé dur-kha</v>
      </c>
      <c r="T97" s="97" t="e">
        <f>MATCH(S97,[2]S0!$R:$R,FALSE)</f>
        <v>#N/A</v>
      </c>
      <c r="U97" s="8">
        <v>361.42849999999999</v>
      </c>
      <c r="V97" s="8">
        <v>311.88940691670615</v>
      </c>
      <c r="W97" s="8">
        <v>373.86972021947014</v>
      </c>
      <c r="X97" s="8">
        <v>362.74163195727169</v>
      </c>
      <c r="Y97" s="8">
        <v>310.472977693529</v>
      </c>
      <c r="Z97" s="8">
        <v>350.76659985546758</v>
      </c>
      <c r="AA97" s="68"/>
      <c r="AB97" s="52">
        <v>75</v>
      </c>
      <c r="AC97" s="8">
        <v>372.7462031132697</v>
      </c>
      <c r="AD97" s="52">
        <v>75</v>
      </c>
      <c r="AE97" s="8">
        <v>267.48452298043139</v>
      </c>
      <c r="AG97" s="68"/>
      <c r="AH97" s="52">
        <f t="shared" si="31"/>
        <v>-22.618498541205255</v>
      </c>
      <c r="AI97" s="52">
        <f t="shared" si="32"/>
        <v>-20.677955397485135</v>
      </c>
      <c r="AJ97" s="52">
        <f t="shared" si="33"/>
        <v>-24.826880270139128</v>
      </c>
      <c r="AK97" s="52">
        <f t="shared" si="34"/>
        <v>-24.878650965335758</v>
      </c>
      <c r="AL97" s="52">
        <f t="shared" si="35"/>
        <v>-20.813620545475775</v>
      </c>
      <c r="AM97" s="52">
        <f t="shared" si="36"/>
        <v>-17.582270635055586</v>
      </c>
      <c r="AN97" t="s">
        <v>531</v>
      </c>
    </row>
    <row r="98" spans="1:40" ht="14.25" hidden="1">
      <c r="A98" s="5" t="s">
        <v>54</v>
      </c>
      <c r="B98" s="5" t="s">
        <v>86</v>
      </c>
      <c r="C98" s="15" t="s">
        <v>89</v>
      </c>
      <c r="D98" s="12" t="s">
        <v>271</v>
      </c>
      <c r="E98" s="116">
        <f>SUMIFS(ADEME!$F:$F,ADEME!$A:$A,$A98,ADEME!$B:$B,$B98,ADEME!$C:$C,$C98,ADEME!$D:$D,$D98,ADEME!$E:$E,F$9)</f>
        <v>1540.4263999999998</v>
      </c>
      <c r="F98" s="116">
        <f>SUMIFS(ADEME!$L:$L,ADEME!$A:$A,$A98,ADEME!$B:$B,$B98,ADEME!$C:$C,$C98,ADEME!$D:$D,$D98,ADEME!$E:$E,F$9)</f>
        <v>943.34720888899756</v>
      </c>
      <c r="G98" s="117">
        <f>SUMIFS(ADEME!$L:$L,ADEME!$A:$A,$A98,ADEME!$B:$B,$B98,ADEME!$C:$C,$C98,ADEME!$D:$D,$D98,ADEME!$E:$E,G$9)</f>
        <v>1023.4348780577487</v>
      </c>
      <c r="H98" s="117">
        <f>SUMIFS(ADEME!$L:$L,ADEME!$A:$A,$A98,ADEME!$B:$B,$B98,ADEME!$C:$C,$C98,ADEME!$D:$D,$D98,ADEME!$E:$E,H$9)</f>
        <v>962.25388783288531</v>
      </c>
      <c r="I98" s="117">
        <f>SUMIFS(ADEME!$L:$L,ADEME!$A:$A,$A98,ADEME!$B:$B,$B98,ADEME!$C:$C,$C98,ADEME!$D:$D,$D98,ADEME!$E:$E,I$9)</f>
        <v>1323.699130893101</v>
      </c>
      <c r="J98" s="117">
        <f>SUMIFS(ADEME!$L:$L,ADEME!$A:$A,$A98,ADEME!$B:$B,$B98,ADEME!$C:$C,$C98,ADEME!$D:$D,$D98,ADEME!$E:$E,J$9)</f>
        <v>1599.8975312227967</v>
      </c>
      <c r="K98" s="68" t="s">
        <v>581</v>
      </c>
      <c r="L98" s="54" t="str">
        <f t="shared" si="24"/>
        <v>Utilisation du territoire-Détail SAU-maïs (grain et semence)</v>
      </c>
      <c r="M98" s="54">
        <f>MATCH(L98,[6]RESULTATS_4!$W:$W,FALSE)</f>
        <v>555</v>
      </c>
      <c r="N98" s="54" t="str" cm="1">
        <f t="array" ref="N98">IFERROR(INDEX([6]RESULTATS_4!G:G,$M98),"-")</f>
        <v>Utilisation du territoire</v>
      </c>
      <c r="O98" s="54" t="str" cm="1">
        <f t="array" ref="O98">IFERROR(INDEX([6]RESULTATS_4!H:H,$M98),"-")</f>
        <v>Détail SAU</v>
      </c>
      <c r="P98" s="54" t="str" cm="1">
        <f t="array" ref="P98">IFERROR(INDEX([6]RESULTATS_4!I:I,$M98),"-")</f>
        <v>maïs (grain et semence)</v>
      </c>
      <c r="Q98" s="54" t="str" cm="1">
        <f t="array" ref="Q98">IFERROR(INDEX([6]RESULTATS_4!$J:$J,M98),"-")</f>
        <v>kha</v>
      </c>
      <c r="R98" s="68"/>
      <c r="S98" s="96" t="str">
        <f t="shared" si="23"/>
        <v>maïs (grain et semence)-kha</v>
      </c>
      <c r="T98" s="97" t="e">
        <f>MATCH(S98,[2]S0!$R:$R,FALSE)</f>
        <v>#N/A</v>
      </c>
      <c r="U98" s="8">
        <v>1485.1802499999999</v>
      </c>
      <c r="V98" s="8">
        <v>1281.6144474962693</v>
      </c>
      <c r="W98" s="8">
        <v>1015.717660836241</v>
      </c>
      <c r="X98" s="8">
        <v>955.65615352693931</v>
      </c>
      <c r="Y98" s="8">
        <v>1247.1369929087614</v>
      </c>
      <c r="Z98" s="8">
        <v>1448.2611721047958</v>
      </c>
      <c r="AA98" s="68"/>
      <c r="AB98" s="52">
        <v>76</v>
      </c>
      <c r="AC98" s="8">
        <v>1420.2041627394135</v>
      </c>
      <c r="AD98" s="52">
        <v>76</v>
      </c>
      <c r="AE98" s="8">
        <v>1504.1934274246451</v>
      </c>
      <c r="AG98" s="68"/>
      <c r="AH98" s="52">
        <f t="shared" si="31"/>
        <v>3.7198279468098283</v>
      </c>
      <c r="AI98" s="52">
        <f t="shared" si="32"/>
        <v>-26.393837808874764</v>
      </c>
      <c r="AJ98" s="52">
        <f t="shared" si="33"/>
        <v>0.75977976154852911</v>
      </c>
      <c r="AK98" s="52">
        <f t="shared" si="34"/>
        <v>0.69038788497268744</v>
      </c>
      <c r="AL98" s="52">
        <f t="shared" si="35"/>
        <v>6.1390319122657022</v>
      </c>
      <c r="AM98" s="52">
        <f t="shared" si="36"/>
        <v>10.470235758487112</v>
      </c>
      <c r="AN98" t="s">
        <v>531</v>
      </c>
    </row>
    <row r="99" spans="1:40" ht="14.25" hidden="1">
      <c r="A99" s="5" t="s">
        <v>54</v>
      </c>
      <c r="B99" s="5" t="s">
        <v>86</v>
      </c>
      <c r="C99" s="15" t="s">
        <v>90</v>
      </c>
      <c r="D99" s="12" t="s">
        <v>271</v>
      </c>
      <c r="E99" s="116">
        <f>SUMIFS(ADEME!$F:$F,ADEME!$A:$A,$A99,ADEME!$B:$B,$B99,ADEME!$C:$C,$C99,ADEME!$D:$D,$D99,ADEME!$E:$E,F$9)</f>
        <v>1856.6633999999999</v>
      </c>
      <c r="F99" s="116">
        <f>SUMIFS(ADEME!$L:$L,ADEME!$A:$A,$A99,ADEME!$B:$B,$B99,ADEME!$C:$C,$C99,ADEME!$D:$D,$D99,ADEME!$E:$E,F$9)</f>
        <v>1642.3592216962859</v>
      </c>
      <c r="G99" s="117">
        <f>SUMIFS(ADEME!$L:$L,ADEME!$A:$A,$A99,ADEME!$B:$B,$B99,ADEME!$C:$C,$C99,ADEME!$D:$D,$D99,ADEME!$E:$E,G$9)</f>
        <v>1865.7630840117445</v>
      </c>
      <c r="H99" s="117">
        <f>SUMIFS(ADEME!$L:$L,ADEME!$A:$A,$A99,ADEME!$B:$B,$B99,ADEME!$C:$C,$C99,ADEME!$D:$D,$D99,ADEME!$E:$E,H$9)</f>
        <v>1808.9826841331308</v>
      </c>
      <c r="I99" s="117">
        <f>SUMIFS(ADEME!$L:$L,ADEME!$A:$A,$A99,ADEME!$B:$B,$B99,ADEME!$C:$C,$C99,ADEME!$D:$D,$D99,ADEME!$E:$E,I$9)</f>
        <v>1632.1043503877083</v>
      </c>
      <c r="J99" s="117">
        <f>SUMIFS(ADEME!$L:$L,ADEME!$A:$A,$A99,ADEME!$B:$B,$B99,ADEME!$C:$C,$C99,ADEME!$D:$D,$D99,ADEME!$E:$E,J$9)</f>
        <v>1919.1658501482664</v>
      </c>
      <c r="K99" s="68" t="s">
        <v>581</v>
      </c>
      <c r="L99" s="54" t="str">
        <f t="shared" si="24"/>
        <v>Utilisation du territoire-Détail SAU-Orge et escourgeon</v>
      </c>
      <c r="M99" s="54">
        <f>MATCH(L99,[6]RESULTATS_4!$W:$W,FALSE)</f>
        <v>558</v>
      </c>
      <c r="N99" s="54" t="str" cm="1">
        <f t="array" ref="N99">IFERROR(INDEX([6]RESULTATS_4!G:G,$M99),"-")</f>
        <v>Utilisation du territoire</v>
      </c>
      <c r="O99" s="54" t="str" cm="1">
        <f t="array" ref="O99">IFERROR(INDEX([6]RESULTATS_4!H:H,$M99),"-")</f>
        <v>Détail SAU</v>
      </c>
      <c r="P99" s="54" t="str" cm="1">
        <f t="array" ref="P99">IFERROR(INDEX([6]RESULTATS_4!I:I,$M99),"-")</f>
        <v>Orge et escourgeon</v>
      </c>
      <c r="Q99" s="54" t="str" cm="1">
        <f t="array" ref="Q99">IFERROR(INDEX([6]RESULTATS_4!$J:$J,M99),"-")</f>
        <v>kha</v>
      </c>
      <c r="R99" s="68"/>
      <c r="S99" s="96" t="str">
        <f t="shared" si="23"/>
        <v>Orge et escourgeon-kha</v>
      </c>
      <c r="T99" s="97" t="e">
        <f>MATCH(S99,[2]S0!$R:$R,FALSE)</f>
        <v>#N/A</v>
      </c>
      <c r="U99" s="8">
        <v>1857.27025</v>
      </c>
      <c r="V99" s="8">
        <v>1602.7040389912322</v>
      </c>
      <c r="W99" s="8">
        <v>1921.2018663150398</v>
      </c>
      <c r="X99" s="8">
        <v>1864.0180325311646</v>
      </c>
      <c r="Y99" s="8">
        <v>1595.4254434808131</v>
      </c>
      <c r="Z99" s="8">
        <v>1802.4820140227298</v>
      </c>
      <c r="AA99" s="68"/>
      <c r="AB99" s="52">
        <v>77</v>
      </c>
      <c r="AC99" s="8">
        <v>1714.9147500590159</v>
      </c>
      <c r="AD99" s="52">
        <v>77</v>
      </c>
      <c r="AE99" s="8">
        <v>1792.5518268828939</v>
      </c>
      <c r="AG99" s="68"/>
      <c r="AH99" s="52">
        <f t="shared" si="31"/>
        <v>-3.2674297130430574E-2</v>
      </c>
      <c r="AI99" s="52">
        <f t="shared" si="32"/>
        <v>2.4742673469527965</v>
      </c>
      <c r="AJ99" s="52">
        <f t="shared" si="33"/>
        <v>-2.8856302544422174</v>
      </c>
      <c r="AK99" s="52">
        <f t="shared" si="34"/>
        <v>-2.9525115872028884</v>
      </c>
      <c r="AL99" s="52">
        <f t="shared" si="35"/>
        <v>2.2990047611921804</v>
      </c>
      <c r="AM99" s="52">
        <f t="shared" si="36"/>
        <v>6.4735090401886852</v>
      </c>
      <c r="AN99" t="s">
        <v>531</v>
      </c>
    </row>
    <row r="100" spans="1:40" ht="14.25" hidden="1">
      <c r="A100" s="5" t="s">
        <v>54</v>
      </c>
      <c r="B100" s="5" t="s">
        <v>86</v>
      </c>
      <c r="C100" s="15" t="s">
        <v>91</v>
      </c>
      <c r="D100" s="12" t="s">
        <v>271</v>
      </c>
      <c r="E100" s="116">
        <f>SUMIFS(ADEME!$F:$F,ADEME!$A:$A,$A100,ADEME!$B:$B,$B100,ADEME!$C:$C,$C100,ADEME!$D:$D,$D100,ADEME!$E:$E,F$9)</f>
        <v>305.78500000000003</v>
      </c>
      <c r="F100" s="116">
        <f>SUMIFS(ADEME!$L:$L,ADEME!$A:$A,$A100,ADEME!$B:$B,$B100,ADEME!$C:$C,$C100,ADEME!$D:$D,$D100,ADEME!$E:$E,F$9)</f>
        <v>270.48996312761852</v>
      </c>
      <c r="G100" s="117">
        <f>SUMIFS(ADEME!$L:$L,ADEME!$A:$A,$A100,ADEME!$B:$B,$B100,ADEME!$C:$C,$C100,ADEME!$D:$D,$D100,ADEME!$E:$E,G$9)</f>
        <v>307.28368138486024</v>
      </c>
      <c r="H100" s="117">
        <f>SUMIFS(ADEME!$L:$L,ADEME!$A:$A,$A100,ADEME!$B:$B,$B100,ADEME!$C:$C,$C100,ADEME!$D:$D,$D100,ADEME!$E:$E,H$9)</f>
        <v>297.93217772680254</v>
      </c>
      <c r="I100" s="117">
        <f>SUMIFS(ADEME!$L:$L,ADEME!$A:$A,$A100,ADEME!$B:$B,$B100,ADEME!$C:$C,$C100,ADEME!$D:$D,$D100,ADEME!$E:$E,I$9)</f>
        <v>268.80102703769865</v>
      </c>
      <c r="J100" s="117">
        <f>SUMIFS(ADEME!$L:$L,ADEME!$A:$A,$A100,ADEME!$B:$B,$B100,ADEME!$C:$C,$C100,ADEME!$D:$D,$D100,ADEME!$E:$E,J$9)</f>
        <v>316.07890234039604</v>
      </c>
      <c r="K100" s="68" t="s">
        <v>581</v>
      </c>
      <c r="L100" s="54" t="str">
        <f t="shared" si="24"/>
        <v>Utilisation du territoire-Détail SAU-triticale</v>
      </c>
      <c r="M100" s="54">
        <f>MATCH(L100,[6]RESULTATS_4!$W:$W,FALSE)</f>
        <v>570</v>
      </c>
      <c r="N100" s="54" t="str" cm="1">
        <f t="array" ref="N100">IFERROR(INDEX([6]RESULTATS_4!G:G,$M100),"-")</f>
        <v>Utilisation du territoire</v>
      </c>
      <c r="O100" s="54" t="str" cm="1">
        <f t="array" ref="O100">IFERROR(INDEX([6]RESULTATS_4!H:H,$M100),"-")</f>
        <v>Détail SAU</v>
      </c>
      <c r="P100" s="54" t="str" cm="1">
        <f t="array" ref="P100">IFERROR(INDEX([6]RESULTATS_4!I:I,$M100),"-")</f>
        <v>triticale</v>
      </c>
      <c r="Q100" s="54" t="str" cm="1">
        <f t="array" ref="Q100">IFERROR(INDEX([6]RESULTATS_4!$J:$J,M100),"-")</f>
        <v>kha</v>
      </c>
      <c r="R100" s="68"/>
      <c r="S100" s="96" t="str">
        <f t="shared" si="23"/>
        <v>triticale-kha</v>
      </c>
      <c r="T100" s="97" t="e">
        <f>MATCH(S100,[2]S0!$R:$R,FALSE)</f>
        <v>#N/A</v>
      </c>
      <c r="U100" s="8">
        <v>315.55849999999998</v>
      </c>
      <c r="V100" s="8">
        <v>272.30656523358124</v>
      </c>
      <c r="W100" s="8">
        <v>326.42076678478776</v>
      </c>
      <c r="X100" s="8">
        <v>316.70497835115032</v>
      </c>
      <c r="Y100" s="8">
        <v>271.0698993895154</v>
      </c>
      <c r="Z100" s="8">
        <v>306.24973431948933</v>
      </c>
      <c r="AA100" s="68"/>
      <c r="AB100" s="52">
        <v>78</v>
      </c>
      <c r="AC100" s="8">
        <v>278.51604596505172</v>
      </c>
      <c r="AD100" s="52">
        <v>78</v>
      </c>
      <c r="AE100" s="8">
        <v>264.97186854533771</v>
      </c>
      <c r="AG100" s="68"/>
      <c r="AH100" s="52">
        <f t="shared" si="31"/>
        <v>-3.0972070154979048</v>
      </c>
      <c r="AI100" s="52">
        <f t="shared" si="32"/>
        <v>-0.66711652890353301</v>
      </c>
      <c r="AJ100" s="52">
        <f t="shared" si="33"/>
        <v>-5.8627046276577</v>
      </c>
      <c r="AK100" s="52">
        <f t="shared" si="34"/>
        <v>-5.9275356901820508</v>
      </c>
      <c r="AL100" s="52">
        <f t="shared" si="35"/>
        <v>-0.83700637987712545</v>
      </c>
      <c r="AM100" s="52">
        <f t="shared" si="36"/>
        <v>3.20952703607984</v>
      </c>
      <c r="AN100" t="s">
        <v>531</v>
      </c>
    </row>
    <row r="101" spans="1:40" ht="14.25" hidden="1">
      <c r="A101" s="5" t="s">
        <v>54</v>
      </c>
      <c r="B101" s="5" t="s">
        <v>86</v>
      </c>
      <c r="C101" s="5" t="s">
        <v>78</v>
      </c>
      <c r="D101" s="12" t="s">
        <v>271</v>
      </c>
      <c r="E101" s="116">
        <f>SUMIFS(ADEME!$F:$F,ADEME!$A:$A,$A101,ADEME!$B:$B,$B101,ADEME!$C:$C,$C101,ADEME!$D:$D,$D101,ADEME!$E:$E,F$9)</f>
        <v>2116.4041999999999</v>
      </c>
      <c r="F101" s="116">
        <f>SUMIFS(ADEME!$L:$L,ADEME!$A:$A,$A101,ADEME!$B:$B,$B101,ADEME!$C:$C,$C101,ADEME!$D:$D,$D101,ADEME!$E:$E,F$9)</f>
        <v>2060.3110111528822</v>
      </c>
      <c r="G101" s="117">
        <f>SUMIFS(ADEME!$L:$L,ADEME!$A:$A,$A101,ADEME!$B:$B,$B101,ADEME!$C:$C,$C101,ADEME!$D:$D,$D101,ADEME!$E:$E,G$9)</f>
        <v>2691.8174389818178</v>
      </c>
      <c r="H101" s="117">
        <f>SUMIFS(ADEME!$L:$L,ADEME!$A:$A,$A101,ADEME!$B:$B,$B101,ADEME!$C:$C,$C101,ADEME!$D:$D,$D101,ADEME!$E:$E,H$9)</f>
        <v>2438.6260013247465</v>
      </c>
      <c r="I101" s="117">
        <f>SUMIFS(ADEME!$L:$L,ADEME!$A:$A,$A101,ADEME!$B:$B,$B101,ADEME!$C:$C,$C101,ADEME!$D:$D,$D101,ADEME!$E:$E,I$9)</f>
        <v>1860.4301145801749</v>
      </c>
      <c r="J101" s="117">
        <f>SUMIFS(ADEME!$L:$L,ADEME!$A:$A,$A101,ADEME!$B:$B,$B101,ADEME!$C:$C,$C101,ADEME!$D:$D,$D101,ADEME!$E:$E,J$9)</f>
        <v>2034.4665397067017</v>
      </c>
      <c r="K101" s="68" t="s">
        <v>581</v>
      </c>
      <c r="L101" s="54" t="str">
        <f t="shared" si="24"/>
        <v>Utilisation du territoire-Détail SAU-Oléagineux</v>
      </c>
      <c r="M101" s="54">
        <f>MATCH(L101,[6]RESULTATS_4!$W:$W,FALSE)</f>
        <v>557</v>
      </c>
      <c r="N101" s="54" t="str" cm="1">
        <f t="array" ref="N101">IFERROR(INDEX([6]RESULTATS_4!G:G,$M101),"-")</f>
        <v>Utilisation du territoire</v>
      </c>
      <c r="O101" s="54" t="str" cm="1">
        <f t="array" ref="O101">IFERROR(INDEX([6]RESULTATS_4!H:H,$M101),"-")</f>
        <v>Détail SAU</v>
      </c>
      <c r="P101" s="54" t="str" cm="1">
        <f t="array" ref="P101">IFERROR(INDEX([6]RESULTATS_4!I:I,$M101),"-")</f>
        <v>Oléagineux</v>
      </c>
      <c r="Q101" s="54" t="str" cm="1">
        <f t="array" ref="Q101">IFERROR(INDEX([6]RESULTATS_4!$J:$J,M101),"-")</f>
        <v>kha</v>
      </c>
      <c r="R101" s="68"/>
      <c r="S101" s="96" t="str">
        <f t="shared" si="23"/>
        <v>Oléagineux-kha</v>
      </c>
      <c r="T101" s="97" t="e">
        <f>MATCH(S101,[2]S0!$R:$R,FALSE)</f>
        <v>#N/A</v>
      </c>
      <c r="U101" s="8">
        <v>2265.3677499999999</v>
      </c>
      <c r="V101" s="8">
        <v>2014.7026765927985</v>
      </c>
      <c r="W101" s="8">
        <v>2930.2888829240715</v>
      </c>
      <c r="X101" s="8">
        <v>2645.3089055074233</v>
      </c>
      <c r="Y101" s="8">
        <v>1945.9878535129078</v>
      </c>
      <c r="Z101" s="8">
        <v>2044.5943540494104</v>
      </c>
      <c r="AA101" s="68"/>
      <c r="AB101" s="52">
        <v>79</v>
      </c>
      <c r="AC101" s="8">
        <v>2624.2983239330688</v>
      </c>
      <c r="AD101" s="52">
        <v>79</v>
      </c>
      <c r="AE101" s="8">
        <v>2384.1506057576362</v>
      </c>
      <c r="AG101" s="68"/>
      <c r="AH101" s="52">
        <f t="shared" si="31"/>
        <v>-6.5756895320859048</v>
      </c>
      <c r="AI101" s="52">
        <f t="shared" si="32"/>
        <v>2.2637749525014295</v>
      </c>
      <c r="AJ101" s="52">
        <f t="shared" si="33"/>
        <v>-8.1381547509502994</v>
      </c>
      <c r="AK101" s="52">
        <f t="shared" si="34"/>
        <v>-7.8131859667644683</v>
      </c>
      <c r="AL101" s="52">
        <f t="shared" si="35"/>
        <v>-4.3966224546717285</v>
      </c>
      <c r="AM101" s="52">
        <f t="shared" si="36"/>
        <v>-0.49534590187291228</v>
      </c>
      <c r="AN101" t="s">
        <v>531</v>
      </c>
    </row>
    <row r="102" spans="1:40" ht="14.25" hidden="1">
      <c r="A102" s="5" t="s">
        <v>54</v>
      </c>
      <c r="B102" s="5" t="s">
        <v>86</v>
      </c>
      <c r="C102" s="15" t="s">
        <v>92</v>
      </c>
      <c r="D102" s="12" t="s">
        <v>271</v>
      </c>
      <c r="E102" s="116">
        <f>SUMIFS(ADEME!$F:$F,ADEME!$A:$A,$A102,ADEME!$B:$B,$B102,ADEME!$C:$C,$C102,ADEME!$D:$D,$D102,ADEME!$E:$E,F$9)</f>
        <v>1209.3671999999999</v>
      </c>
      <c r="F102" s="116">
        <f>SUMIFS(ADEME!$L:$L,ADEME!$A:$A,$A102,ADEME!$B:$B,$B102,ADEME!$C:$C,$C102,ADEME!$D:$D,$D102,ADEME!$E:$E,F$9)</f>
        <v>985.6370232052077</v>
      </c>
      <c r="G102" s="117">
        <f>SUMIFS(ADEME!$L:$L,ADEME!$A:$A,$A102,ADEME!$B:$B,$B102,ADEME!$C:$C,$C102,ADEME!$D:$D,$D102,ADEME!$E:$E,G$9)</f>
        <v>1458.353308483152</v>
      </c>
      <c r="H102" s="117">
        <f>SUMIFS(ADEME!$L:$L,ADEME!$A:$A,$A102,ADEME!$B:$B,$B102,ADEME!$C:$C,$C102,ADEME!$D:$D,$D102,ADEME!$E:$E,H$9)</f>
        <v>1296.1405691060779</v>
      </c>
      <c r="I102" s="117">
        <f>SUMIFS(ADEME!$L:$L,ADEME!$A:$A,$A102,ADEME!$B:$B,$B102,ADEME!$C:$C,$C102,ADEME!$D:$D,$D102,ADEME!$E:$E,I$9)</f>
        <v>1063.0970957558607</v>
      </c>
      <c r="J102" s="117">
        <f>SUMIFS(ADEME!$L:$L,ADEME!$A:$A,$A102,ADEME!$B:$B,$B102,ADEME!$C:$C,$C102,ADEME!$D:$D,$D102,ADEME!$E:$E,J$9)</f>
        <v>1162.5459364609003</v>
      </c>
      <c r="K102" s="68" t="s">
        <v>581</v>
      </c>
      <c r="L102" s="54" t="str">
        <f t="shared" si="24"/>
        <v>Utilisation du territoire-Détail SAU-colza</v>
      </c>
      <c r="M102" s="54">
        <f>MATCH(L102,[6]RESULTATS_4!$W:$W,FALSE)</f>
        <v>544</v>
      </c>
      <c r="N102" s="54" t="str" cm="1">
        <f t="array" ref="N102">IFERROR(INDEX([6]RESULTATS_4!G:G,$M102),"-")</f>
        <v>Utilisation du territoire</v>
      </c>
      <c r="O102" s="54" t="str" cm="1">
        <f t="array" ref="O102">IFERROR(INDEX([6]RESULTATS_4!H:H,$M102),"-")</f>
        <v>Détail SAU</v>
      </c>
      <c r="P102" s="54" t="str" cm="1">
        <f t="array" ref="P102">IFERROR(INDEX([6]RESULTATS_4!I:I,$M102),"-")</f>
        <v>colza</v>
      </c>
      <c r="Q102" s="54" t="str" cm="1">
        <f t="array" ref="Q102">IFERROR(INDEX([6]RESULTATS_4!$J:$J,M102),"-")</f>
        <v>kha</v>
      </c>
      <c r="R102" s="68"/>
      <c r="S102" s="96" t="str">
        <f t="shared" si="23"/>
        <v>colza-kha</v>
      </c>
      <c r="T102" s="97" t="e">
        <f>MATCH(S102,[2]S0!$R:$R,FALSE)</f>
        <v>#N/A</v>
      </c>
      <c r="U102" s="8">
        <v>1518.57925</v>
      </c>
      <c r="V102" s="8">
        <v>1310.4356231966115</v>
      </c>
      <c r="W102" s="8">
        <v>1885.0227892773019</v>
      </c>
      <c r="X102" s="8">
        <v>1676.5061608080014</v>
      </c>
      <c r="Y102" s="8">
        <v>1304.4843492173584</v>
      </c>
      <c r="Z102" s="8">
        <v>1370.5847806505537</v>
      </c>
      <c r="AA102" s="68"/>
      <c r="AB102" s="52">
        <v>80</v>
      </c>
      <c r="AC102" s="8">
        <v>1084.1483028516282</v>
      </c>
      <c r="AD102" s="52">
        <v>80</v>
      </c>
      <c r="AE102" s="8">
        <v>1044.7399494406018</v>
      </c>
      <c r="AG102" s="68"/>
      <c r="AH102" s="52">
        <f t="shared" si="31"/>
        <v>-20.361930403039551</v>
      </c>
      <c r="AI102" s="52">
        <f t="shared" si="32"/>
        <v>-24.785544153562178</v>
      </c>
      <c r="AJ102" s="52">
        <f t="shared" si="33"/>
        <v>-22.634712069328909</v>
      </c>
      <c r="AK102" s="52">
        <f t="shared" si="34"/>
        <v>-22.687992480660146</v>
      </c>
      <c r="AL102" s="52">
        <f t="shared" si="35"/>
        <v>-18.504419283092275</v>
      </c>
      <c r="AM102" s="52">
        <f t="shared" si="36"/>
        <v>-15.178838049763465</v>
      </c>
      <c r="AN102" t="s">
        <v>531</v>
      </c>
    </row>
    <row r="103" spans="1:40" ht="14.25" hidden="1">
      <c r="A103" s="5" t="s">
        <v>54</v>
      </c>
      <c r="B103" s="5" t="s">
        <v>86</v>
      </c>
      <c r="C103" s="15" t="s">
        <v>93</v>
      </c>
      <c r="D103" s="12" t="s">
        <v>271</v>
      </c>
      <c r="E103" s="116">
        <f>SUMIFS(ADEME!$F:$F,ADEME!$A:$A,$A103,ADEME!$B:$B,$B103,ADEME!$C:$C,$C103,ADEME!$D:$D,$D103,ADEME!$E:$E,F$9)</f>
        <v>699.77119999999991</v>
      </c>
      <c r="F103" s="116">
        <f>SUMIFS(ADEME!$L:$L,ADEME!$A:$A,$A103,ADEME!$B:$B,$B103,ADEME!$C:$C,$C103,ADEME!$D:$D,$D103,ADEME!$E:$E,F$9)</f>
        <v>570.31512223312814</v>
      </c>
      <c r="G103" s="117">
        <f>SUMIFS(ADEME!$L:$L,ADEME!$A:$A,$A103,ADEME!$B:$B,$B103,ADEME!$C:$C,$C103,ADEME!$D:$D,$D103,ADEME!$E:$E,G$9)</f>
        <v>843.84101429344651</v>
      </c>
      <c r="H103" s="117">
        <f>SUMIFS(ADEME!$L:$L,ADEME!$A:$A,$A103,ADEME!$B:$B,$B103,ADEME!$C:$C,$C103,ADEME!$D:$D,$D103,ADEME!$E:$E,H$9)</f>
        <v>749.98051990499084</v>
      </c>
      <c r="I103" s="117">
        <f>SUMIFS(ADEME!$L:$L,ADEME!$A:$A,$A103,ADEME!$B:$B,$B103,ADEME!$C:$C,$C103,ADEME!$D:$D,$D103,ADEME!$E:$E,I$9)</f>
        <v>615.13552741763908</v>
      </c>
      <c r="J103" s="117">
        <f>SUMIFS(ADEME!$L:$L,ADEME!$A:$A,$A103,ADEME!$B:$B,$B103,ADEME!$C:$C,$C103,ADEME!$D:$D,$D103,ADEME!$E:$E,J$9)</f>
        <v>672.67920364664099</v>
      </c>
      <c r="K103" s="68" t="s">
        <v>581</v>
      </c>
      <c r="L103" s="54" t="str">
        <f t="shared" si="24"/>
        <v>Utilisation du territoire-Détail SAU-tournesol</v>
      </c>
      <c r="M103" s="54">
        <f>MATCH(L103,[6]RESULTATS_4!$W:$W,FALSE)</f>
        <v>569</v>
      </c>
      <c r="N103" s="54" t="str" cm="1">
        <f t="array" ref="N103">IFERROR(INDEX([6]RESULTATS_4!G:G,$M103),"-")</f>
        <v>Utilisation du territoire</v>
      </c>
      <c r="O103" s="54" t="str" cm="1">
        <f t="array" ref="O103">IFERROR(INDEX([6]RESULTATS_4!H:H,$M103),"-")</f>
        <v>Détail SAU</v>
      </c>
      <c r="P103" s="54" t="str" cm="1">
        <f t="array" ref="P103">IFERROR(INDEX([6]RESULTATS_4!I:I,$M103),"-")</f>
        <v>tournesol</v>
      </c>
      <c r="Q103" s="54" t="str" cm="1">
        <f t="array" ref="Q103">IFERROR(INDEX([6]RESULTATS_4!$J:$J,M103),"-")</f>
        <v>kha</v>
      </c>
      <c r="R103" s="68"/>
      <c r="S103" s="96" t="str">
        <f t="shared" si="23"/>
        <v>tournesol-kha</v>
      </c>
      <c r="T103" s="97" t="e">
        <f>MATCH(S103,[2]S0!$R:$R,FALSE)</f>
        <v>#N/A</v>
      </c>
      <c r="U103" s="8">
        <v>573.50924999999995</v>
      </c>
      <c r="V103" s="8">
        <v>494.90137010154137</v>
      </c>
      <c r="W103" s="8">
        <v>711.90094696166386</v>
      </c>
      <c r="X103" s="8">
        <v>633.15219861286539</v>
      </c>
      <c r="Y103" s="8">
        <v>492.65380174026819</v>
      </c>
      <c r="Z103" s="8">
        <v>517.6174043022869</v>
      </c>
      <c r="AA103" s="68"/>
      <c r="AB103" s="52">
        <v>81</v>
      </c>
      <c r="AC103" s="8">
        <v>899.87432535305402</v>
      </c>
      <c r="AD103" s="52">
        <v>81</v>
      </c>
      <c r="AE103" s="8">
        <v>801.54814024389646</v>
      </c>
      <c r="AG103" s="68"/>
      <c r="AH103" s="52">
        <f t="shared" si="31"/>
        <v>22.015678038322829</v>
      </c>
      <c r="AI103" s="52">
        <f t="shared" si="32"/>
        <v>15.238137675010632</v>
      </c>
      <c r="AJ103" s="52">
        <f t="shared" si="33"/>
        <v>18.533486701330038</v>
      </c>
      <c r="AK103" s="52">
        <f t="shared" si="34"/>
        <v>18.451854316873174</v>
      </c>
      <c r="AL103" s="52">
        <f t="shared" si="35"/>
        <v>24.861621943180378</v>
      </c>
      <c r="AM103" s="52">
        <f t="shared" si="36"/>
        <v>29.956836469470517</v>
      </c>
      <c r="AN103" t="s">
        <v>531</v>
      </c>
    </row>
    <row r="104" spans="1:40" ht="14.25" hidden="1">
      <c r="A104" s="5" t="s">
        <v>54</v>
      </c>
      <c r="B104" s="5" t="s">
        <v>86</v>
      </c>
      <c r="C104" s="15" t="s">
        <v>94</v>
      </c>
      <c r="D104" s="12" t="s">
        <v>271</v>
      </c>
      <c r="E104" s="116">
        <f>SUMIFS(ADEME!$F:$F,ADEME!$A:$A,$A104,ADEME!$B:$B,$B104,ADEME!$C:$C,$C104,ADEME!$D:$D,$D104,ADEME!$E:$E,F$9)</f>
        <v>168.6018</v>
      </c>
      <c r="F104" s="116">
        <f>SUMIFS(ADEME!$L:$L,ADEME!$A:$A,$A104,ADEME!$B:$B,$B104,ADEME!$C:$C,$C104,ADEME!$D:$D,$D104,ADEME!$E:$E,F$9)</f>
        <v>472.84761762942708</v>
      </c>
      <c r="G104" s="117">
        <f>SUMIFS(ADEME!$L:$L,ADEME!$A:$A,$A104,ADEME!$B:$B,$B104,ADEME!$C:$C,$C104,ADEME!$D:$D,$D104,ADEME!$E:$E,G$9)</f>
        <v>342.99892107309324</v>
      </c>
      <c r="H104" s="117">
        <f>SUMIFS(ADEME!$L:$L,ADEME!$A:$A,$A104,ADEME!$B:$B,$B104,ADEME!$C:$C,$C104,ADEME!$D:$D,$D104,ADEME!$E:$E,H$9)</f>
        <v>351.06672963109997</v>
      </c>
      <c r="I104" s="117">
        <f>SUMIFS(ADEME!$L:$L,ADEME!$A:$A,$A104,ADEME!$B:$B,$B104,ADEME!$C:$C,$C104,ADEME!$D:$D,$D104,ADEME!$E:$E,I$9)</f>
        <v>148.20981081611149</v>
      </c>
      <c r="J104" s="117">
        <f>SUMIFS(ADEME!$L:$L,ADEME!$A:$A,$A104,ADEME!$B:$B,$B104,ADEME!$C:$C,$C104,ADEME!$D:$D,$D104,ADEME!$E:$E,J$9)</f>
        <v>162.07429593757251</v>
      </c>
      <c r="K104" s="68" t="s">
        <v>581</v>
      </c>
      <c r="L104" s="54" t="str">
        <f t="shared" si="24"/>
        <v>Utilisation du territoire-Détail SAU-soja</v>
      </c>
      <c r="M104" s="54">
        <f>MATCH(L104,[6]RESULTATS_4!$W:$W,FALSE)</f>
        <v>566</v>
      </c>
      <c r="N104" s="54" t="str" cm="1">
        <f t="array" ref="N104">IFERROR(INDEX([6]RESULTATS_4!G:G,$M104),"-")</f>
        <v>Utilisation du territoire</v>
      </c>
      <c r="O104" s="54" t="str" cm="1">
        <f t="array" ref="O104">IFERROR(INDEX([6]RESULTATS_4!H:H,$M104),"-")</f>
        <v>Détail SAU</v>
      </c>
      <c r="P104" s="54" t="str" cm="1">
        <f t="array" ref="P104">IFERROR(INDEX([6]RESULTATS_4!I:I,$M104),"-")</f>
        <v>soja</v>
      </c>
      <c r="Q104" s="54" t="str" cm="1">
        <f t="array" ref="Q104">IFERROR(INDEX([6]RESULTATS_4!$J:$J,M104),"-")</f>
        <v>kha</v>
      </c>
      <c r="R104" s="68"/>
      <c r="S104" s="96" t="str">
        <f t="shared" si="23"/>
        <v>soja-kha</v>
      </c>
      <c r="T104" s="97" t="e">
        <f>MATCH(S104,[2]S0!$R:$R,FALSE)</f>
        <v>#N/A</v>
      </c>
      <c r="U104" s="8">
        <v>138.68225000000001</v>
      </c>
      <c r="V104" s="8">
        <v>179.5107111186903</v>
      </c>
      <c r="W104" s="8">
        <v>290.41965441617953</v>
      </c>
      <c r="X104" s="8">
        <v>297.45557954432678</v>
      </c>
      <c r="Y104" s="8">
        <v>119.13031515427924</v>
      </c>
      <c r="Z104" s="8">
        <v>125.16684999902066</v>
      </c>
      <c r="AA104" s="68"/>
      <c r="AB104" s="52">
        <v>82</v>
      </c>
      <c r="AC104" s="8">
        <v>553.47760832544168</v>
      </c>
      <c r="AD104" s="52">
        <v>82</v>
      </c>
      <c r="AE104" s="8">
        <v>496.47284401141349</v>
      </c>
      <c r="AG104" s="68"/>
      <c r="AH104" s="52">
        <f t="shared" si="31"/>
        <v>21.574174056160757</v>
      </c>
      <c r="AI104" s="52">
        <f t="shared" si="32"/>
        <v>163.40913847574589</v>
      </c>
      <c r="AJ104" s="52">
        <f t="shared" si="33"/>
        <v>18.104582750300423</v>
      </c>
      <c r="AK104" s="52">
        <f t="shared" si="34"/>
        <v>18.023245746104433</v>
      </c>
      <c r="AL104" s="52">
        <f t="shared" si="35"/>
        <v>24.409820140384042</v>
      </c>
      <c r="AM104" s="52">
        <f t="shared" si="36"/>
        <v>29.486598040008705</v>
      </c>
      <c r="AN104" t="s">
        <v>531</v>
      </c>
    </row>
    <row r="105" spans="1:40" ht="14.25" hidden="1">
      <c r="A105" s="5" t="s">
        <v>54</v>
      </c>
      <c r="B105" s="5" t="s">
        <v>86</v>
      </c>
      <c r="C105" s="5" t="s">
        <v>79</v>
      </c>
      <c r="D105" s="12" t="s">
        <v>271</v>
      </c>
      <c r="E105" s="116">
        <f>SUMIFS(ADEME!$F:$F,ADEME!$A:$A,$A105,ADEME!$B:$B,$B105,ADEME!$C:$C,$C105,ADEME!$D:$D,$D105,ADEME!$E:$E,F$9)</f>
        <v>239.23339999999999</v>
      </c>
      <c r="F105" s="116">
        <f>SUMIFS(ADEME!$L:$L,ADEME!$A:$A,$A105,ADEME!$B:$B,$B105,ADEME!$C:$C,$C105,ADEME!$D:$D,$D105,ADEME!$E:$E,F$9)</f>
        <v>153.82239689751475</v>
      </c>
      <c r="G105" s="117">
        <f>SUMIFS(ADEME!$L:$L,ADEME!$A:$A,$A105,ADEME!$B:$B,$B105,ADEME!$C:$C,$C105,ADEME!$D:$D,$D105,ADEME!$E:$E,G$9)</f>
        <v>292.01395744759924</v>
      </c>
      <c r="H105" s="117">
        <f>SUMIFS(ADEME!$L:$L,ADEME!$A:$A,$A105,ADEME!$B:$B,$B105,ADEME!$C:$C,$C105,ADEME!$D:$D,$D105,ADEME!$E:$E,H$9)</f>
        <v>996.27509737771231</v>
      </c>
      <c r="I105" s="117">
        <f>SUMIFS(ADEME!$L:$L,ADEME!$A:$A,$A105,ADEME!$B:$B,$B105,ADEME!$C:$C,$C105,ADEME!$D:$D,$D105,ADEME!$E:$E,I$9)</f>
        <v>210.29868574887769</v>
      </c>
      <c r="J105" s="117">
        <f>SUMIFS(ADEME!$L:$L,ADEME!$A:$A,$A105,ADEME!$B:$B,$B105,ADEME!$C:$C,$C105,ADEME!$D:$D,$D105,ADEME!$E:$E,J$9)</f>
        <v>229.97135777762549</v>
      </c>
      <c r="K105" s="68" t="s">
        <v>581</v>
      </c>
      <c r="L105" s="54" t="str">
        <f t="shared" si="24"/>
        <v>Utilisation du territoire-Détail SAU-Protéagineux</v>
      </c>
      <c r="M105" s="54">
        <f>MATCH(L105,[6]RESULTATS_4!$W:$W,FALSE)</f>
        <v>565</v>
      </c>
      <c r="N105" s="54" t="str" cm="1">
        <f t="array" ref="N105">IFERROR(INDEX([6]RESULTATS_4!G:G,$M105),"-")</f>
        <v>Utilisation du territoire</v>
      </c>
      <c r="O105" s="54" t="str" cm="1">
        <f t="array" ref="O105">IFERROR(INDEX([6]RESULTATS_4!H:H,$M105),"-")</f>
        <v>Détail SAU</v>
      </c>
      <c r="P105" s="54" t="str" cm="1">
        <f t="array" ref="P105">IFERROR(INDEX([6]RESULTATS_4!I:I,$M105),"-")</f>
        <v>Protéagineux</v>
      </c>
      <c r="Q105" s="54" t="str" cm="1">
        <f t="array" ref="Q105">IFERROR(INDEX([6]RESULTATS_4!$J:$J,M105),"-")</f>
        <v>kha</v>
      </c>
      <c r="R105" s="68"/>
      <c r="S105" s="96" t="str">
        <f t="shared" si="23"/>
        <v>Protéagineux-kha</v>
      </c>
      <c r="T105" s="97" t="e">
        <f>MATCH(S105,[2]S0!$R:$R,FALSE)</f>
        <v>#N/A</v>
      </c>
      <c r="U105" s="8">
        <v>273.86924999999997</v>
      </c>
      <c r="V105" s="8">
        <v>354.49716038672841</v>
      </c>
      <c r="W105" s="8">
        <v>344.11186553528626</v>
      </c>
      <c r="X105" s="8">
        <v>1174.8285952689707</v>
      </c>
      <c r="Y105" s="8">
        <v>235.25815353851044</v>
      </c>
      <c r="Z105" s="8">
        <v>247.17908264463756</v>
      </c>
      <c r="AA105" s="68"/>
      <c r="AB105" s="52">
        <v>83</v>
      </c>
      <c r="AC105" s="8">
        <v>770.39452140169112</v>
      </c>
      <c r="AD105" s="52">
        <v>83</v>
      </c>
      <c r="AE105" s="8">
        <v>678.48413798277056</v>
      </c>
      <c r="AG105" s="68"/>
      <c r="AH105" s="52">
        <f t="shared" si="31"/>
        <v>-12.646856118384953</v>
      </c>
      <c r="AI105" s="52">
        <f t="shared" si="32"/>
        <v>-56.608285175061305</v>
      </c>
      <c r="AJ105" s="52">
        <f t="shared" si="33"/>
        <v>-15.139817398230559</v>
      </c>
      <c r="AK105" s="52">
        <f t="shared" si="34"/>
        <v>-15.198259440593509</v>
      </c>
      <c r="AL105" s="52">
        <f t="shared" si="35"/>
        <v>-10.609395429751611</v>
      </c>
      <c r="AM105" s="52">
        <f t="shared" si="36"/>
        <v>-6.9616428230503402</v>
      </c>
      <c r="AN105" t="s">
        <v>531</v>
      </c>
    </row>
    <row r="106" spans="1:40" ht="14.25" hidden="1">
      <c r="A106" s="5" t="s">
        <v>54</v>
      </c>
      <c r="B106" s="5" t="s">
        <v>86</v>
      </c>
      <c r="C106" s="15" t="s">
        <v>95</v>
      </c>
      <c r="D106" s="12" t="s">
        <v>271</v>
      </c>
      <c r="E106" s="116">
        <f>SUMIFS(ADEME!$F:$F,ADEME!$A:$A,$A106,ADEME!$B:$B,$B106,ADEME!$C:$C,$C106,ADEME!$D:$D,$D106,ADEME!$E:$E,F$9)</f>
        <v>68.556399999999996</v>
      </c>
      <c r="F106" s="116">
        <f>SUMIFS(ADEME!$L:$L,ADEME!$A:$A,$A106,ADEME!$B:$B,$B106,ADEME!$C:$C,$C106,ADEME!$D:$D,$D106,ADEME!$E:$E,F$9)</f>
        <v>44.08042426628046</v>
      </c>
      <c r="G106" s="117">
        <f>SUMIFS(ADEME!$L:$L,ADEME!$A:$A,$A106,ADEME!$B:$B,$B106,ADEME!$C:$C,$C106,ADEME!$D:$D,$D106,ADEME!$E:$E,G$9)</f>
        <v>83.68156650518111</v>
      </c>
      <c r="H106" s="117">
        <f>SUMIFS(ADEME!$L:$L,ADEME!$A:$A,$A106,ADEME!$B:$B,$B106,ADEME!$C:$C,$C106,ADEME!$D:$D,$D106,ADEME!$E:$E,H$9)</f>
        <v>285.49957525105356</v>
      </c>
      <c r="I106" s="117">
        <f>SUMIFS(ADEME!$L:$L,ADEME!$A:$A,$A106,ADEME!$B:$B,$B106,ADEME!$C:$C,$C106,ADEME!$D:$D,$D106,ADEME!$E:$E,I$9)</f>
        <v>60.264665467590888</v>
      </c>
      <c r="J106" s="117">
        <f>SUMIFS(ADEME!$L:$L,ADEME!$A:$A,$A106,ADEME!$B:$B,$B106,ADEME!$C:$C,$C106,ADEME!$D:$D,$D106,ADEME!$E:$E,J$9)</f>
        <v>65.902204258878584</v>
      </c>
      <c r="K106" s="68" t="s">
        <v>581</v>
      </c>
      <c r="L106" s="54" t="str">
        <f t="shared" si="24"/>
        <v>Utilisation du territoire-Détail SAU-Féveroles et fèves</v>
      </c>
      <c r="M106" s="54">
        <f>MATCH(L106,[6]RESULTATS_4!$W:$W,FALSE)</f>
        <v>550</v>
      </c>
      <c r="N106" s="54" t="str" cm="1">
        <f t="array" ref="N106">IFERROR(INDEX([6]RESULTATS_4!G:G,$M106),"-")</f>
        <v>Utilisation du territoire</v>
      </c>
      <c r="O106" s="54" t="str" cm="1">
        <f t="array" ref="O106">IFERROR(INDEX([6]RESULTATS_4!H:H,$M106),"-")</f>
        <v>Détail SAU</v>
      </c>
      <c r="P106" s="54" t="str" cm="1">
        <f t="array" ref="P106">IFERROR(INDEX([6]RESULTATS_4!I:I,$M106),"-")</f>
        <v>Féveroles et fèves</v>
      </c>
      <c r="Q106" s="54" t="str" cm="1">
        <f t="array" ref="Q106">IFERROR(INDEX([6]RESULTATS_4!$J:$J,M106),"-")</f>
        <v>kha</v>
      </c>
      <c r="R106" s="68"/>
      <c r="S106" s="96" t="str">
        <f t="shared" si="23"/>
        <v>Féveroles et fèves-kha</v>
      </c>
      <c r="T106" s="97" t="e">
        <f>MATCH(S106,[2]S0!$R:$R,FALSE)</f>
        <v>#N/A</v>
      </c>
      <c r="U106" s="8">
        <v>74.810749999999999</v>
      </c>
      <c r="V106" s="8">
        <v>96.835254200321657</v>
      </c>
      <c r="W106" s="8">
        <v>93.998383332900332</v>
      </c>
      <c r="X106" s="8">
        <v>320.91886304693992</v>
      </c>
      <c r="Y106" s="8">
        <v>64.263654681316424</v>
      </c>
      <c r="Z106" s="8">
        <v>67.520002909991973</v>
      </c>
      <c r="AA106" s="68"/>
      <c r="AB106" s="52">
        <v>84</v>
      </c>
      <c r="AC106" s="8">
        <v>189.06685779098692</v>
      </c>
      <c r="AD106" s="52">
        <v>84</v>
      </c>
      <c r="AE106" s="8">
        <v>166.51061302465178</v>
      </c>
      <c r="AG106" s="68"/>
      <c r="AH106" s="52">
        <f t="shared" si="31"/>
        <v>-8.3602289777872869</v>
      </c>
      <c r="AI106" s="52">
        <f t="shared" si="32"/>
        <v>-54.478950222930237</v>
      </c>
      <c r="AJ106" s="52">
        <f t="shared" si="33"/>
        <v>-10.975525814291576</v>
      </c>
      <c r="AK106" s="52">
        <f t="shared" si="34"/>
        <v>-11.036835747079687</v>
      </c>
      <c r="AL106" s="52">
        <f t="shared" si="35"/>
        <v>-6.2227852330474009</v>
      </c>
      <c r="AM106" s="52">
        <f t="shared" si="36"/>
        <v>-2.3960287046640216</v>
      </c>
      <c r="AN106" t="s">
        <v>531</v>
      </c>
    </row>
    <row r="107" spans="1:40" ht="14.25" hidden="1">
      <c r="A107" s="5" t="s">
        <v>54</v>
      </c>
      <c r="B107" s="5" t="s">
        <v>86</v>
      </c>
      <c r="C107" s="15" t="s">
        <v>96</v>
      </c>
      <c r="D107" s="12" t="s">
        <v>271</v>
      </c>
      <c r="E107" s="116">
        <f>SUMIFS(ADEME!$F:$F,ADEME!$A:$A,$A107,ADEME!$B:$B,$B107,ADEME!$C:$C,$C107,ADEME!$D:$D,$D107,ADEME!$E:$E,F$9)</f>
        <v>165.9288</v>
      </c>
      <c r="F107" s="116">
        <f>SUMIFS(ADEME!$L:$L,ADEME!$A:$A,$A107,ADEME!$B:$B,$B107,ADEME!$C:$C,$C107,ADEME!$D:$D,$D107,ADEME!$E:$E,F$9)</f>
        <v>106.68897290398559</v>
      </c>
      <c r="G107" s="117">
        <f>SUMIFS(ADEME!$L:$L,ADEME!$A:$A,$A107,ADEME!$B:$B,$B107,ADEME!$C:$C,$C107,ADEME!$D:$D,$D107,ADEME!$E:$E,G$9)</f>
        <v>202.53662549849312</v>
      </c>
      <c r="H107" s="117">
        <f>SUMIFS(ADEME!$L:$L,ADEME!$A:$A,$A107,ADEME!$B:$B,$B107,ADEME!$C:$C,$C107,ADEME!$D:$D,$D107,ADEME!$E:$E,H$9)</f>
        <v>691.00188927535601</v>
      </c>
      <c r="I107" s="117">
        <f>SUMIFS(ADEME!$L:$L,ADEME!$A:$A,$A107,ADEME!$B:$B,$B107,ADEME!$C:$C,$C107,ADEME!$D:$D,$D107,ADEME!$E:$E,I$9)</f>
        <v>145.8601038479091</v>
      </c>
      <c r="J107" s="117">
        <f>SUMIFS(ADEME!$L:$L,ADEME!$A:$A,$A107,ADEME!$B:$B,$B107,ADEME!$C:$C,$C107,ADEME!$D:$D,$D107,ADEME!$E:$E,J$9)</f>
        <v>159.50478248610798</v>
      </c>
      <c r="K107" s="68" t="s">
        <v>581</v>
      </c>
      <c r="L107" s="54" t="str">
        <f t="shared" si="24"/>
        <v>Utilisation du territoire-Détail SAU-Pois protéagineux</v>
      </c>
      <c r="M107" s="54">
        <f>MATCH(L107,[6]RESULTATS_4!$W:$W,FALSE)</f>
        <v>559</v>
      </c>
      <c r="N107" s="54" t="str" cm="1">
        <f t="array" ref="N107">IFERROR(INDEX([6]RESULTATS_4!G:G,$M107),"-")</f>
        <v>Utilisation du territoire</v>
      </c>
      <c r="O107" s="54" t="str" cm="1">
        <f t="array" ref="O107">IFERROR(INDEX([6]RESULTATS_4!H:H,$M107),"-")</f>
        <v>Détail SAU</v>
      </c>
      <c r="P107" s="54" t="str" cm="1">
        <f t="array" ref="P107">IFERROR(INDEX([6]RESULTATS_4!I:I,$M107),"-")</f>
        <v>Pois protéagineux</v>
      </c>
      <c r="Q107" s="54" t="str" cm="1">
        <f t="array" ref="Q107">IFERROR(INDEX([6]RESULTATS_4!$J:$J,M107),"-")</f>
        <v>kha</v>
      </c>
      <c r="R107" s="68"/>
      <c r="S107" s="96" t="str">
        <f t="shared" si="23"/>
        <v>Pois protéagineux-kha</v>
      </c>
      <c r="T107" s="97" t="e">
        <f>MATCH(S107,[2]S0!$R:$R,FALSE)</f>
        <v>#N/A</v>
      </c>
      <c r="U107" s="8">
        <v>193.316</v>
      </c>
      <c r="V107" s="8">
        <v>250.22879734515939</v>
      </c>
      <c r="W107" s="8">
        <v>242.89813258633234</v>
      </c>
      <c r="X107" s="8">
        <v>829.27588520075312</v>
      </c>
      <c r="Y107" s="8">
        <v>166.06159767644846</v>
      </c>
      <c r="Z107" s="8">
        <v>174.47622009601571</v>
      </c>
      <c r="AA107" s="68"/>
      <c r="AB107" s="52">
        <v>85</v>
      </c>
      <c r="AC107" s="8">
        <v>566.90661923092682</v>
      </c>
      <c r="AD107" s="52">
        <v>85</v>
      </c>
      <c r="AE107" s="8">
        <v>499.27295454515388</v>
      </c>
      <c r="AG107" s="68"/>
      <c r="AH107" s="52">
        <f t="shared" si="31"/>
        <v>-14.16706325394691</v>
      </c>
      <c r="AI107" s="52">
        <f t="shared" si="32"/>
        <v>-57.363431373239806</v>
      </c>
      <c r="AJ107" s="52">
        <f t="shared" si="33"/>
        <v>-16.61663951800605</v>
      </c>
      <c r="AK107" s="52">
        <f t="shared" si="34"/>
        <v>-16.674064493256481</v>
      </c>
      <c r="AL107" s="52">
        <f t="shared" si="35"/>
        <v>-12.165060502368286</v>
      </c>
      <c r="AM107" s="52">
        <f t="shared" si="36"/>
        <v>-8.5807897498403012</v>
      </c>
      <c r="AN107" t="s">
        <v>531</v>
      </c>
    </row>
    <row r="108" spans="1:40" ht="14.25" hidden="1">
      <c r="A108" s="5" t="s">
        <v>54</v>
      </c>
      <c r="B108" s="5" t="s">
        <v>86</v>
      </c>
      <c r="C108" s="5" t="s">
        <v>64</v>
      </c>
      <c r="D108" s="12" t="s">
        <v>271</v>
      </c>
      <c r="E108" s="116">
        <f>SUMIFS(ADEME!$F:$F,ADEME!$A:$A,$A108,ADEME!$B:$B,$B108,ADEME!$C:$C,$C108,ADEME!$D:$D,$D108,ADEME!$E:$E,F$9)</f>
        <v>4096.5271999999995</v>
      </c>
      <c r="F108" s="116">
        <f>SUMIFS(ADEME!$L:$L,ADEME!$A:$A,$A108,ADEME!$B:$B,$B108,ADEME!$C:$C,$C108,ADEME!$D:$D,$D108,ADEME!$E:$E,F$9)</f>
        <v>4986.9571830416053</v>
      </c>
      <c r="G108" s="117">
        <f>SUMIFS(ADEME!$L:$L,ADEME!$A:$A,$A108,ADEME!$B:$B,$B108,ADEME!$C:$C,$C108,ADEME!$D:$D,$D108,ADEME!$E:$E,G$9)</f>
        <v>1386.6198970063842</v>
      </c>
      <c r="H108" s="117">
        <f>SUMIFS(ADEME!$L:$L,ADEME!$A:$A,$A108,ADEME!$B:$B,$B108,ADEME!$C:$C,$C108,ADEME!$D:$D,$D108,ADEME!$E:$E,H$9)</f>
        <v>3135.2260105492583</v>
      </c>
      <c r="I108" s="117">
        <f>SUMIFS(ADEME!$L:$L,ADEME!$A:$A,$A108,ADEME!$B:$B,$B108,ADEME!$C:$C,$C108,ADEME!$D:$D,$D108,ADEME!$E:$E,I$9)</f>
        <v>3966.5946241952788</v>
      </c>
      <c r="J108" s="117">
        <f>SUMIFS(ADEME!$L:$L,ADEME!$A:$A,$A108,ADEME!$B:$B,$B108,ADEME!$C:$C,$C108,ADEME!$D:$D,$D108,ADEME!$E:$E,J$9)</f>
        <v>3733.6389047759285</v>
      </c>
      <c r="K108" s="68" t="s">
        <v>581</v>
      </c>
      <c r="L108" s="54" t="str">
        <f t="shared" si="24"/>
        <v>Utilisation du territoire-Détail SAU-Cultures fourragères</v>
      </c>
      <c r="M108" s="54">
        <f>MATCH(L108,[6]RESULTATS_4!$W:$W,FALSE)</f>
        <v>545</v>
      </c>
      <c r="N108" s="54" t="str" cm="1">
        <f t="array" ref="N108">IFERROR(INDEX([6]RESULTATS_4!G:G,$M108),"-")</f>
        <v>Utilisation du territoire</v>
      </c>
      <c r="O108" s="54" t="str" cm="1">
        <f t="array" ref="O108">IFERROR(INDEX([6]RESULTATS_4!H:H,$M108),"-")</f>
        <v>Détail SAU</v>
      </c>
      <c r="P108" s="54" t="str" cm="1">
        <f t="array" ref="P108">IFERROR(INDEX([6]RESULTATS_4!I:I,$M108),"-")</f>
        <v>Cultures fourragères</v>
      </c>
      <c r="Q108" s="54" t="str" cm="1">
        <f t="array" ref="Q108">IFERROR(INDEX([6]RESULTATS_4!$J:$J,M108),"-")</f>
        <v>kha</v>
      </c>
      <c r="R108" s="68"/>
      <c r="S108" s="96" t="str">
        <f t="shared" si="23"/>
        <v>Cultures fourragères-kha</v>
      </c>
      <c r="T108" s="97" t="e">
        <f>MATCH(S108,[2]S0!$R:$R,FALSE)</f>
        <v>#N/A</v>
      </c>
      <c r="U108" s="8">
        <v>4851.7044999999989</v>
      </c>
      <c r="V108" s="8">
        <v>3555.5857242889424</v>
      </c>
      <c r="W108" s="8">
        <v>1412.246043462771</v>
      </c>
      <c r="X108" s="8">
        <v>2864.8606490510665</v>
      </c>
      <c r="Y108" s="8">
        <v>4121.5396992064361</v>
      </c>
      <c r="Z108" s="8">
        <v>4122.9092848503624</v>
      </c>
      <c r="AA108" s="68"/>
      <c r="AB108" s="52">
        <v>62</v>
      </c>
      <c r="AC108" s="8">
        <v>3397.4821638375051</v>
      </c>
      <c r="AD108" s="52">
        <v>62</v>
      </c>
      <c r="AE108" s="8">
        <v>4496.790759354355</v>
      </c>
      <c r="AG108" s="68"/>
      <c r="AH108" s="52">
        <f t="shared" si="31"/>
        <v>-15.565195695657053</v>
      </c>
      <c r="AI108" s="52">
        <f t="shared" si="32"/>
        <v>40.256980698698051</v>
      </c>
      <c r="AJ108" s="52">
        <f t="shared" si="33"/>
        <v>-1.8145667020990519</v>
      </c>
      <c r="AK108" s="52">
        <f t="shared" si="34"/>
        <v>9.4372953737818186</v>
      </c>
      <c r="AL108" s="52">
        <f t="shared" si="35"/>
        <v>-3.7593978541803352</v>
      </c>
      <c r="AM108" s="52">
        <f t="shared" si="36"/>
        <v>-9.4416431015062248</v>
      </c>
      <c r="AN108" t="s">
        <v>531</v>
      </c>
    </row>
    <row r="109" spans="1:40" ht="14.25" hidden="1">
      <c r="A109" s="5" t="s">
        <v>54</v>
      </c>
      <c r="B109" s="5" t="s">
        <v>86</v>
      </c>
      <c r="C109" s="15" t="s">
        <v>97</v>
      </c>
      <c r="D109" s="12" t="s">
        <v>271</v>
      </c>
      <c r="E109" s="116">
        <f>SUMIFS(ADEME!$F:$F,ADEME!$A:$A,$A109,ADEME!$B:$B,$B109,ADEME!$C:$C,$C109,ADEME!$D:$D,$D109,ADEME!$E:$E,F$9)</f>
        <v>1330.914</v>
      </c>
      <c r="F109" s="116">
        <f>SUMIFS(ADEME!$L:$L,ADEME!$A:$A,$A109,ADEME!$B:$B,$B109,ADEME!$C:$C,$C109,ADEME!$D:$D,$D109,ADEME!$E:$E,F$9)</f>
        <v>965.6457289565933</v>
      </c>
      <c r="G109" s="117">
        <f>SUMIFS(ADEME!$L:$L,ADEME!$A:$A,$A109,ADEME!$B:$B,$B109,ADEME!$C:$C,$C109,ADEME!$D:$D,$D109,ADEME!$E:$E,G$9)</f>
        <v>267.48738723393876</v>
      </c>
      <c r="H109" s="117">
        <f>SUMIFS(ADEME!$L:$L,ADEME!$A:$A,$A109,ADEME!$B:$B,$B109,ADEME!$C:$C,$C109,ADEME!$D:$D,$D109,ADEME!$E:$E,H$9)</f>
        <v>389.02049451780454</v>
      </c>
      <c r="I109" s="117">
        <f>SUMIFS(ADEME!$L:$L,ADEME!$A:$A,$A109,ADEME!$B:$B,$B109,ADEME!$C:$C,$C109,ADEME!$D:$D,$D109,ADEME!$E:$E,I$9)</f>
        <v>963.08519311328951</v>
      </c>
      <c r="J109" s="117">
        <f>SUMIFS(ADEME!$L:$L,ADEME!$A:$A,$A109,ADEME!$B:$B,$B109,ADEME!$C:$C,$C109,ADEME!$D:$D,$D109,ADEME!$E:$E,J$9)</f>
        <v>1184.8255723423763</v>
      </c>
      <c r="K109" s="68" t="s">
        <v>581</v>
      </c>
      <c r="L109" s="54" t="str">
        <f t="shared" si="24"/>
        <v>Utilisation du territoire-Détail SAU-Maïs fourrage</v>
      </c>
      <c r="M109" s="54">
        <f>MATCH(L109,[6]RESULTATS_4!$W:$W,FALSE)</f>
        <v>556</v>
      </c>
      <c r="N109" s="54" t="str" cm="1">
        <f t="array" ref="N109">IFERROR(INDEX([6]RESULTATS_4!G:G,$M109),"-")</f>
        <v>Utilisation du territoire</v>
      </c>
      <c r="O109" s="54" t="str" cm="1">
        <f t="array" ref="O109">IFERROR(INDEX([6]RESULTATS_4!H:H,$M109),"-")</f>
        <v>Détail SAU</v>
      </c>
      <c r="P109" s="54" t="str" cm="1">
        <f t="array" ref="P109">IFERROR(INDEX([6]RESULTATS_4!I:I,$M109),"-")</f>
        <v>Maïs fourrage</v>
      </c>
      <c r="Q109" s="54" t="str" cm="1">
        <f t="array" ref="Q109">IFERROR(INDEX([6]RESULTATS_4!$J:$J,M109),"-")</f>
        <v>kha</v>
      </c>
      <c r="R109" s="68"/>
      <c r="S109" s="96" t="str">
        <f t="shared" si="23"/>
        <v>Maïs fourrage-kha</v>
      </c>
      <c r="T109" s="97" t="e">
        <f>MATCH(S109,[2]S0!$R:$R,FALSE)</f>
        <v>#N/A</v>
      </c>
      <c r="U109" s="8">
        <v>1434.23775</v>
      </c>
      <c r="V109" s="8">
        <v>985.69885240625786</v>
      </c>
      <c r="W109" s="8">
        <v>296.72151826472032</v>
      </c>
      <c r="X109" s="8">
        <v>431.83457479119011</v>
      </c>
      <c r="Y109" s="8">
        <v>1014.1974801204894</v>
      </c>
      <c r="Z109" s="8">
        <v>1198.7871572540651</v>
      </c>
      <c r="AA109" s="68"/>
      <c r="AB109" s="52">
        <v>87</v>
      </c>
      <c r="AC109" s="8">
        <v>869.16354788076444</v>
      </c>
      <c r="AD109" s="52">
        <v>87</v>
      </c>
      <c r="AE109" s="8">
        <v>1097.4476308933299</v>
      </c>
      <c r="AG109" s="68"/>
      <c r="AH109" s="52">
        <f t="shared" si="31"/>
        <v>-7.2040880251548316</v>
      </c>
      <c r="AI109" s="52">
        <f t="shared" si="32"/>
        <v>-2.0344066953828177</v>
      </c>
      <c r="AJ109" s="52">
        <f t="shared" si="33"/>
        <v>-9.8523798347177163</v>
      </c>
      <c r="AK109" s="52">
        <f t="shared" si="34"/>
        <v>-9.9144632627176659</v>
      </c>
      <c r="AL109" s="52">
        <f t="shared" si="35"/>
        <v>-5.0396779728862695</v>
      </c>
      <c r="AM109" s="52">
        <f t="shared" si="36"/>
        <v>-1.1646425161635054</v>
      </c>
      <c r="AN109" t="s">
        <v>531</v>
      </c>
    </row>
    <row r="110" spans="1:40" ht="14.25" hidden="1">
      <c r="A110" s="5" t="s">
        <v>54</v>
      </c>
      <c r="B110" s="5" t="s">
        <v>86</v>
      </c>
      <c r="C110" s="15" t="s">
        <v>98</v>
      </c>
      <c r="D110" s="12" t="s">
        <v>271</v>
      </c>
      <c r="E110" s="116">
        <f>SUMIFS(ADEME!$F:$F,ADEME!$A:$A,$A110,ADEME!$B:$B,$B110,ADEME!$C:$C,$C110,ADEME!$D:$D,$D110,ADEME!$E:$E,F$9)</f>
        <v>499.73540000000003</v>
      </c>
      <c r="F110" s="116">
        <f>SUMIFS(ADEME!$L:$L,ADEME!$A:$A,$A110,ADEME!$B:$B,$B110,ADEME!$C:$C,$C110,ADEME!$D:$D,$D110,ADEME!$E:$E,F$9)</f>
        <v>1378.0319425711216</v>
      </c>
      <c r="G110" s="117">
        <f>SUMIFS(ADEME!$L:$L,ADEME!$A:$A,$A110,ADEME!$B:$B,$B110,ADEME!$C:$C,$C110,ADEME!$D:$D,$D110,ADEME!$E:$E,G$9)</f>
        <v>660.82127809026929</v>
      </c>
      <c r="H110" s="117">
        <f>SUMIFS(ADEME!$L:$L,ADEME!$A:$A,$A110,ADEME!$B:$B,$B110,ADEME!$C:$C,$C110,ADEME!$D:$D,$D110,ADEME!$E:$E,H$9)</f>
        <v>2081.1221773301309</v>
      </c>
      <c r="I110" s="117">
        <f>SUMIFS(ADEME!$L:$L,ADEME!$A:$A,$A110,ADEME!$B:$B,$B110,ADEME!$C:$C,$C110,ADEME!$D:$D,$D110,ADEME!$E:$E,I$9)</f>
        <v>1356.0824484561369</v>
      </c>
      <c r="J110" s="117">
        <f>SUMIFS(ADEME!$L:$L,ADEME!$A:$A,$A110,ADEME!$B:$B,$B110,ADEME!$C:$C,$C110,ADEME!$D:$D,$D110,ADEME!$E:$E,J$9)</f>
        <v>494.31299870677543</v>
      </c>
      <c r="K110" s="68" t="s">
        <v>581</v>
      </c>
      <c r="L110" s="54" t="str">
        <f t="shared" si="24"/>
        <v>Utilisation du territoire-Détail SAU-Prairies artificielles</v>
      </c>
      <c r="M110" s="54">
        <f>MATCH(L110,[6]RESULTATS_4!$W:$W,FALSE)</f>
        <v>563</v>
      </c>
      <c r="N110" s="54" t="str" cm="1">
        <f t="array" ref="N110">IFERROR(INDEX([6]RESULTATS_4!G:G,$M110),"-")</f>
        <v>Utilisation du territoire</v>
      </c>
      <c r="O110" s="54" t="str" cm="1">
        <f t="array" ref="O110">IFERROR(INDEX([6]RESULTATS_4!H:H,$M110),"-")</f>
        <v>Détail SAU</v>
      </c>
      <c r="P110" s="54" t="str" cm="1">
        <f t="array" ref="P110">IFERROR(INDEX([6]RESULTATS_4!I:I,$M110),"-")</f>
        <v>Prairies artificielles</v>
      </c>
      <c r="Q110" s="54" t="str" cm="1">
        <f t="array" ref="Q110">IFERROR(INDEX([6]RESULTATS_4!$J:$J,M110),"-")</f>
        <v>kha</v>
      </c>
      <c r="R110" s="68"/>
      <c r="S110" s="96" t="str">
        <f t="shared" si="23"/>
        <v>Prairies artificielles-kha</v>
      </c>
      <c r="T110" s="97" t="e">
        <f>MATCH(S110,[2]S0!$R:$R,FALSE)</f>
        <v>#N/A</v>
      </c>
      <c r="U110" s="8">
        <v>351.29674999999997</v>
      </c>
      <c r="V110" s="8">
        <v>454.71954346129195</v>
      </c>
      <c r="W110" s="8">
        <v>478.18132800803676</v>
      </c>
      <c r="X110" s="8">
        <v>1506.9726423286104</v>
      </c>
      <c r="Y110" s="8">
        <v>931.55130301230793</v>
      </c>
      <c r="Z110" s="8">
        <v>326.25152844746037</v>
      </c>
      <c r="AA110" s="68"/>
      <c r="AB110" s="52">
        <v>88</v>
      </c>
      <c r="AC110" s="8">
        <v>904.16480096368798</v>
      </c>
      <c r="AD110" s="52">
        <v>88</v>
      </c>
      <c r="AE110" s="8">
        <v>737.31038969397991</v>
      </c>
      <c r="AG110" s="68"/>
      <c r="AH110" s="52">
        <f t="shared" si="31"/>
        <v>42.254489971797369</v>
      </c>
      <c r="AI110" s="52">
        <f t="shared" si="32"/>
        <v>203.0509601768253</v>
      </c>
      <c r="AJ110" s="52">
        <f t="shared" si="33"/>
        <v>38.194705519568693</v>
      </c>
      <c r="AK110" s="52">
        <f t="shared" si="34"/>
        <v>38.099532723721573</v>
      </c>
      <c r="AL110" s="52">
        <f t="shared" si="35"/>
        <v>45.572492257919151</v>
      </c>
      <c r="AM110" s="52">
        <f t="shared" si="36"/>
        <v>51.512852999975969</v>
      </c>
      <c r="AN110" t="s">
        <v>531</v>
      </c>
    </row>
    <row r="111" spans="1:40" ht="14.25" hidden="1">
      <c r="A111" s="5" t="s">
        <v>54</v>
      </c>
      <c r="B111" s="5" t="s">
        <v>86</v>
      </c>
      <c r="C111" s="15" t="s">
        <v>99</v>
      </c>
      <c r="D111" s="12" t="s">
        <v>271</v>
      </c>
      <c r="E111" s="116">
        <f>SUMIFS(ADEME!$F:$F,ADEME!$A:$A,$A111,ADEME!$B:$B,$B111,ADEME!$C:$C,$C111,ADEME!$D:$D,$D111,ADEME!$E:$E,F$9)</f>
        <v>1817.7023999999999</v>
      </c>
      <c r="F111" s="116">
        <f>SUMIFS(ADEME!$L:$L,ADEME!$A:$A,$A111,ADEME!$B:$B,$B111,ADEME!$C:$C,$C111,ADEME!$D:$D,$D111,ADEME!$E:$E,F$9)</f>
        <v>2113.7499617543235</v>
      </c>
      <c r="G111" s="117">
        <f>SUMIFS(ADEME!$L:$L,ADEME!$A:$A,$A111,ADEME!$B:$B,$B111,ADEME!$C:$C,$C111,ADEME!$D:$D,$D111,ADEME!$E:$E,G$9)</f>
        <v>365.32222648860852</v>
      </c>
      <c r="H111" s="117">
        <f>SUMIFS(ADEME!$L:$L,ADEME!$A:$A,$A111,ADEME!$B:$B,$B111,ADEME!$C:$C,$C111,ADEME!$D:$D,$D111,ADEME!$E:$E,H$9)</f>
        <v>531.30667085491655</v>
      </c>
      <c r="I111" s="117">
        <f>SUMIFS(ADEME!$L:$L,ADEME!$A:$A,$A111,ADEME!$B:$B,$B111,ADEME!$C:$C,$C111,ADEME!$D:$D,$D111,ADEME!$E:$E,I$9)</f>
        <v>1315.3383816884411</v>
      </c>
      <c r="J111" s="117">
        <f>SUMIFS(ADEME!$L:$L,ADEME!$A:$A,$A111,ADEME!$B:$B,$B111,ADEME!$C:$C,$C111,ADEME!$D:$D,$D111,ADEME!$E:$E,J$9)</f>
        <v>1618.1814049804202</v>
      </c>
      <c r="K111" s="68" t="s">
        <v>581</v>
      </c>
      <c r="L111" s="54" t="str">
        <f t="shared" si="24"/>
        <v>Utilisation du territoire-Détail SAU-Prairies temporaires</v>
      </c>
      <c r="M111" s="54">
        <f>MATCH(L111,[6]RESULTATS_4!$W:$W,FALSE)</f>
        <v>564</v>
      </c>
      <c r="N111" s="54" t="str" cm="1">
        <f t="array" ref="N111">IFERROR(INDEX([6]RESULTATS_4!G:G,$M111),"-")</f>
        <v>Utilisation du territoire</v>
      </c>
      <c r="O111" s="54" t="str" cm="1">
        <f t="array" ref="O111">IFERROR(INDEX([6]RESULTATS_4!H:H,$M111),"-")</f>
        <v>Détail SAU</v>
      </c>
      <c r="P111" s="54" t="str" cm="1">
        <f t="array" ref="P111">IFERROR(INDEX([6]RESULTATS_4!I:I,$M111),"-")</f>
        <v>Prairies temporaires</v>
      </c>
      <c r="Q111" s="54" t="str" cm="1">
        <f t="array" ref="Q111">IFERROR(INDEX([6]RESULTATS_4!$J:$J,M111),"-")</f>
        <v>kha</v>
      </c>
      <c r="R111" s="68"/>
      <c r="S111" s="96" t="str">
        <f t="shared" si="23"/>
        <v>Prairies temporaires-kha</v>
      </c>
      <c r="T111" s="97" t="e">
        <f>MATCH(S111,[2]S0!$R:$R,FALSE)</f>
        <v>#N/A</v>
      </c>
      <c r="U111" s="8">
        <v>2800.5814999999989</v>
      </c>
      <c r="V111" s="8">
        <v>1924.7366558439805</v>
      </c>
      <c r="W111" s="8">
        <v>579.39682225215984</v>
      </c>
      <c r="X111" s="8">
        <v>843.22694840557142</v>
      </c>
      <c r="Y111" s="8">
        <v>1980.3848421728262</v>
      </c>
      <c r="Z111" s="8">
        <v>2340.8260834323487</v>
      </c>
      <c r="AA111" s="68"/>
      <c r="AB111" s="52">
        <v>89</v>
      </c>
      <c r="AC111" s="8">
        <v>1439.6288500612391</v>
      </c>
      <c r="AD111" s="52">
        <v>89</v>
      </c>
      <c r="AE111" s="8">
        <v>2407.685233446653</v>
      </c>
      <c r="AG111" s="68"/>
      <c r="AH111" s="52">
        <f t="shared" si="31"/>
        <v>-35.095536409135008</v>
      </c>
      <c r="AI111" s="52">
        <f t="shared" si="32"/>
        <v>9.8202164611169707</v>
      </c>
      <c r="AJ111" s="52">
        <f t="shared" si="33"/>
        <v>-36.947837396040072</v>
      </c>
      <c r="AK111" s="52">
        <f t="shared" si="34"/>
        <v>-36.991260554522611</v>
      </c>
      <c r="AL111" s="52">
        <f t="shared" si="35"/>
        <v>-33.581677981069255</v>
      </c>
      <c r="AM111" s="52">
        <f t="shared" si="36"/>
        <v>-30.871352791503249</v>
      </c>
      <c r="AN111" t="s">
        <v>531</v>
      </c>
    </row>
    <row r="112" spans="1:40" ht="14.25" hidden="1">
      <c r="A112" s="5" t="s">
        <v>54</v>
      </c>
      <c r="B112" s="5" t="s">
        <v>86</v>
      </c>
      <c r="C112" s="5" t="s">
        <v>67</v>
      </c>
      <c r="D112" s="12" t="s">
        <v>271</v>
      </c>
      <c r="E112" s="116">
        <f>SUMIFS(ADEME!$F:$F,ADEME!$A:$A,$A112,ADEME!$B:$B,$B112,ADEME!$C:$C,$C112,ADEME!$D:$D,$D112,ADEME!$E:$E,F$9)</f>
        <v>843.61519999999996</v>
      </c>
      <c r="F112" s="116">
        <f>SUMIFS(ADEME!$L:$L,ADEME!$A:$A,$A112,ADEME!$B:$B,$B112,ADEME!$C:$C,$C112,ADEME!$D:$D,$D112,ADEME!$E:$E,F$9)</f>
        <v>1318.0935472586352</v>
      </c>
      <c r="G112" s="117">
        <f>SUMIFS(ADEME!$L:$L,ADEME!$A:$A,$A112,ADEME!$B:$B,$B112,ADEME!$C:$C,$C112,ADEME!$D:$D,$D112,ADEME!$E:$E,G$9)</f>
        <v>635.81237878303</v>
      </c>
      <c r="H112" s="117">
        <f>SUMIFS(ADEME!$L:$L,ADEME!$A:$A,$A112,ADEME!$B:$B,$B112,ADEME!$C:$C,$C112,ADEME!$D:$D,$D112,ADEME!$E:$E,H$9)</f>
        <v>657.56034782460108</v>
      </c>
      <c r="I112" s="117">
        <f>SUMIFS(ADEME!$L:$L,ADEME!$A:$A,$A112,ADEME!$B:$B,$B112,ADEME!$C:$C,$C112,ADEME!$D:$D,$D112,ADEME!$E:$E,I$9)</f>
        <v>686.77049853031031</v>
      </c>
      <c r="J112" s="117">
        <f>SUMIFS(ADEME!$L:$L,ADEME!$A:$A,$A112,ADEME!$B:$B,$B112,ADEME!$C:$C,$C112,ADEME!$D:$D,$D112,ADEME!$E:$E,J$9)</f>
        <v>709.29228823217977</v>
      </c>
      <c r="K112" s="68" t="s">
        <v>581</v>
      </c>
      <c r="L112" s="54" t="str">
        <f t="shared" si="24"/>
        <v>Utilisation du territoire-Détail SAU-Cultures industrielles</v>
      </c>
      <c r="M112" s="54">
        <f>MATCH(L112,[6]RESULTATS_4!$W:$W,FALSE)</f>
        <v>546</v>
      </c>
      <c r="N112" s="54" t="str" cm="1">
        <f t="array" ref="N112">IFERROR(INDEX([6]RESULTATS_4!G:G,$M112),"-")</f>
        <v>Utilisation du territoire</v>
      </c>
      <c r="O112" s="54" t="str" cm="1">
        <f t="array" ref="O112">IFERROR(INDEX([6]RESULTATS_4!H:H,$M112),"-")</f>
        <v>Détail SAU</v>
      </c>
      <c r="P112" s="54" t="str" cm="1">
        <f t="array" ref="P112">IFERROR(INDEX([6]RESULTATS_4!I:I,$M112),"-")</f>
        <v>Cultures industrielles</v>
      </c>
      <c r="Q112" s="54" t="str" cm="1">
        <f t="array" ref="Q112">IFERROR(INDEX([6]RESULTATS_4!$J:$J,M112),"-")</f>
        <v>kha</v>
      </c>
      <c r="R112" s="68"/>
      <c r="S112" s="96" t="str">
        <f t="shared" si="23"/>
        <v>Cultures industrielles-kha</v>
      </c>
      <c r="T112" s="97" t="e">
        <f>MATCH(S112,[2]S0!$R:$R,FALSE)</f>
        <v>#N/A</v>
      </c>
      <c r="U112" s="8">
        <v>785.29975000000002</v>
      </c>
      <c r="V112" s="8">
        <v>677.66286631889193</v>
      </c>
      <c r="W112" s="8">
        <v>609.24871272102189</v>
      </c>
      <c r="X112" s="8">
        <v>630.52230333941577</v>
      </c>
      <c r="Y112" s="8">
        <v>624.72568166463793</v>
      </c>
      <c r="Z112" s="8">
        <v>619.91594618473493</v>
      </c>
      <c r="AA112" s="68"/>
      <c r="AB112" s="52">
        <v>90</v>
      </c>
      <c r="AC112" s="8">
        <v>686.65472728261773</v>
      </c>
      <c r="AD112" s="52">
        <v>90</v>
      </c>
      <c r="AE112" s="8">
        <v>699.18233856897859</v>
      </c>
      <c r="AG112" s="68"/>
      <c r="AH112" s="52">
        <f t="shared" si="31"/>
        <v>7.4258841926283514</v>
      </c>
      <c r="AI112" s="52">
        <f t="shared" si="32"/>
        <v>94.505795251642425</v>
      </c>
      <c r="AJ112" s="52">
        <f t="shared" si="33"/>
        <v>4.3600692963912335</v>
      </c>
      <c r="AK112" s="52">
        <f t="shared" si="34"/>
        <v>4.2881979498559541</v>
      </c>
      <c r="AL112" s="52">
        <f t="shared" si="35"/>
        <v>9.9315297396368241</v>
      </c>
      <c r="AM112" s="52">
        <f t="shared" si="36"/>
        <v>14.417493629178345</v>
      </c>
      <c r="AN112" t="s">
        <v>531</v>
      </c>
    </row>
    <row r="113" spans="1:40" ht="14.25" hidden="1">
      <c r="A113" s="5" t="s">
        <v>54</v>
      </c>
      <c r="B113" s="5" t="s">
        <v>86</v>
      </c>
      <c r="C113" s="15" t="s">
        <v>100</v>
      </c>
      <c r="D113" s="12" t="s">
        <v>271</v>
      </c>
      <c r="E113" s="116">
        <f>SUMIFS(ADEME!$F:$F,ADEME!$A:$A,$A113,ADEME!$B:$B,$B113,ADEME!$C:$C,$C113,ADEME!$D:$D,$D113,ADEME!$E:$E,F$9)</f>
        <v>210.09979999999999</v>
      </c>
      <c r="F113" s="116">
        <f>SUMIFS(ADEME!$L:$L,ADEME!$A:$A,$A113,ADEME!$B:$B,$B113,ADEME!$C:$C,$C113,ADEME!$D:$D,$D113,ADEME!$E:$E,F$9)</f>
        <v>328.26718942514287</v>
      </c>
      <c r="G113" s="117">
        <f>SUMIFS(ADEME!$L:$L,ADEME!$A:$A,$A113,ADEME!$B:$B,$B113,ADEME!$C:$C,$C113,ADEME!$D:$D,$D113,ADEME!$E:$E,G$9)</f>
        <v>158.34713933537336</v>
      </c>
      <c r="H113" s="117">
        <f>SUMIFS(ADEME!$L:$L,ADEME!$A:$A,$A113,ADEME!$B:$B,$B113,ADEME!$C:$C,$C113,ADEME!$D:$D,$D113,ADEME!$E:$E,H$9)</f>
        <v>163.76340488634997</v>
      </c>
      <c r="I113" s="117">
        <f>SUMIFS(ADEME!$L:$L,ADEME!$A:$A,$A113,ADEME!$B:$B,$B113,ADEME!$C:$C,$C113,ADEME!$D:$D,$D113,ADEME!$E:$E,I$9)</f>
        <v>171.03810408716973</v>
      </c>
      <c r="J113" s="117">
        <f>SUMIFS(ADEME!$L:$L,ADEME!$A:$A,$A113,ADEME!$B:$B,$B113,ADEME!$C:$C,$C113,ADEME!$D:$D,$D113,ADEME!$E:$E,J$9)</f>
        <v>176.6470873202893</v>
      </c>
      <c r="K113" s="68" t="s">
        <v>581</v>
      </c>
      <c r="L113" s="54" t="str">
        <f t="shared" si="24"/>
        <v>Utilisation du territoire-Détail SAU-Pomme de terre</v>
      </c>
      <c r="M113" s="54">
        <f>MATCH(L113,[6]RESULTATS_4!$W:$W,FALSE)</f>
        <v>560</v>
      </c>
      <c r="N113" s="54" t="str" cm="1">
        <f t="array" ref="N113">IFERROR(INDEX([6]RESULTATS_4!G:G,$M113),"-")</f>
        <v>Utilisation du territoire</v>
      </c>
      <c r="O113" s="54" t="str" cm="1">
        <f t="array" ref="O113">IFERROR(INDEX([6]RESULTATS_4!H:H,$M113),"-")</f>
        <v>Détail SAU</v>
      </c>
      <c r="P113" s="54" t="str" cm="1">
        <f t="array" ref="P113">IFERROR(INDEX([6]RESULTATS_4!I:I,$M113),"-")</f>
        <v>Pomme de terre</v>
      </c>
      <c r="Q113" s="54" t="str" cm="1">
        <f t="array" ref="Q113">IFERROR(INDEX([6]RESULTATS_4!$J:$J,M113),"-")</f>
        <v>kha</v>
      </c>
      <c r="R113" s="68"/>
      <c r="S113" s="96" t="str">
        <f t="shared" si="23"/>
        <v>Pomme de terre-kha</v>
      </c>
      <c r="T113" s="97" t="e">
        <f>MATCH(S113,[2]S0!$R:$R,FALSE)</f>
        <v>#N/A</v>
      </c>
      <c r="U113" s="8">
        <v>184.88775000000001</v>
      </c>
      <c r="V113" s="8">
        <v>159.54616388487418</v>
      </c>
      <c r="W113" s="8">
        <v>143.43901635698487</v>
      </c>
      <c r="X113" s="8">
        <v>148.44758321805406</v>
      </c>
      <c r="Y113" s="8">
        <v>147.08285040227145</v>
      </c>
      <c r="Z113" s="8">
        <v>145.95046602169009</v>
      </c>
      <c r="AA113" s="68"/>
      <c r="AB113" s="52">
        <v>91</v>
      </c>
      <c r="AC113" s="8">
        <v>211.77246857036988</v>
      </c>
      <c r="AD113" s="52">
        <v>91</v>
      </c>
      <c r="AE113" s="8">
        <v>215.51963466145173</v>
      </c>
      <c r="AG113" s="68"/>
      <c r="AH113" s="52">
        <f t="shared" si="31"/>
        <v>13.636409118505677</v>
      </c>
      <c r="AI113" s="52">
        <f t="shared" si="32"/>
        <v>105.75059997181438</v>
      </c>
      <c r="AJ113" s="52">
        <f t="shared" si="33"/>
        <v>10.393352769016339</v>
      </c>
      <c r="AK113" s="52">
        <f t="shared" si="34"/>
        <v>10.317326383009263</v>
      </c>
      <c r="AL113" s="52">
        <f t="shared" si="35"/>
        <v>16.286911505577084</v>
      </c>
      <c r="AM113" s="52">
        <f t="shared" si="36"/>
        <v>21.03221876251995</v>
      </c>
      <c r="AN113" t="s">
        <v>531</v>
      </c>
    </row>
    <row r="114" spans="1:40" ht="14.25" hidden="1">
      <c r="A114" s="5" t="s">
        <v>54</v>
      </c>
      <c r="B114" s="5" t="s">
        <v>86</v>
      </c>
      <c r="C114" s="15" t="s">
        <v>101</v>
      </c>
      <c r="D114" s="12" t="s">
        <v>271</v>
      </c>
      <c r="E114" s="116">
        <f>SUMIFS(ADEME!$F:$F,ADEME!$A:$A,$A114,ADEME!$B:$B,$B114,ADEME!$C:$C,$C114,ADEME!$D:$D,$D114,ADEME!$E:$E,F$9)</f>
        <v>431.27159999999998</v>
      </c>
      <c r="F114" s="116">
        <f>SUMIFS(ADEME!$L:$L,ADEME!$A:$A,$A114,ADEME!$B:$B,$B114,ADEME!$C:$C,$C114,ADEME!$D:$D,$D114,ADEME!$E:$E,F$9)</f>
        <v>673.83365434371876</v>
      </c>
      <c r="G114" s="117">
        <f>SUMIFS(ADEME!$L:$L,ADEME!$A:$A,$A114,ADEME!$B:$B,$B114,ADEME!$C:$C,$C114,ADEME!$D:$D,$D114,ADEME!$E:$E,G$9)</f>
        <v>325.03897736499226</v>
      </c>
      <c r="H114" s="117">
        <f>SUMIFS(ADEME!$L:$L,ADEME!$A:$A,$A114,ADEME!$B:$B,$B114,ADEME!$C:$C,$C114,ADEME!$D:$D,$D114,ADEME!$E:$E,H$9)</f>
        <v>336.1569389727357</v>
      </c>
      <c r="I114" s="117">
        <f>SUMIFS(ADEME!$L:$L,ADEME!$A:$A,$A114,ADEME!$B:$B,$B114,ADEME!$C:$C,$C114,ADEME!$D:$D,$D114,ADEME!$E:$E,I$9)</f>
        <v>351.08970503846376</v>
      </c>
      <c r="J114" s="117">
        <f>SUMIFS(ADEME!$L:$L,ADEME!$A:$A,$A114,ADEME!$B:$B,$B114,ADEME!$C:$C,$C114,ADEME!$D:$D,$D114,ADEME!$E:$E,J$9)</f>
        <v>362.60325799434787</v>
      </c>
      <c r="K114" s="68" t="s">
        <v>581</v>
      </c>
      <c r="L114" s="54" t="str">
        <f t="shared" si="24"/>
        <v>Utilisation du territoire-Détail SAU-Betteraves industrielles</v>
      </c>
      <c r="M114" s="54">
        <f>MATCH(L114,[6]RESULTATS_4!$W:$W,FALSE)</f>
        <v>539</v>
      </c>
      <c r="N114" s="54" t="str" cm="1">
        <f t="array" ref="N114">IFERROR(INDEX([6]RESULTATS_4!G:G,$M114),"-")</f>
        <v>Utilisation du territoire</v>
      </c>
      <c r="O114" s="54" t="str" cm="1">
        <f t="array" ref="O114">IFERROR(INDEX([6]RESULTATS_4!H:H,$M114),"-")</f>
        <v>Détail SAU</v>
      </c>
      <c r="P114" s="54" t="str" cm="1">
        <f t="array" ref="P114">IFERROR(INDEX([6]RESULTATS_4!I:I,$M114),"-")</f>
        <v>Betteraves industrielles</v>
      </c>
      <c r="Q114" s="54" t="str" cm="1">
        <f t="array" ref="Q114">IFERROR(INDEX([6]RESULTATS_4!$J:$J,M114),"-")</f>
        <v>kha</v>
      </c>
      <c r="R114" s="68"/>
      <c r="S114" s="96" t="str">
        <f t="shared" si="23"/>
        <v>Betteraves industrielles-kha</v>
      </c>
      <c r="T114" s="97" t="e">
        <f>MATCH(S114,[2]S0!$R:$R,FALSE)</f>
        <v>#N/A</v>
      </c>
      <c r="U114" s="8">
        <v>440.50425000000001</v>
      </c>
      <c r="V114" s="8">
        <v>380.12666205567206</v>
      </c>
      <c r="W114" s="8">
        <v>341.75058283240156</v>
      </c>
      <c r="X114" s="8">
        <v>353.68374221537931</v>
      </c>
      <c r="Y114" s="8">
        <v>350.43219847888668</v>
      </c>
      <c r="Z114" s="8">
        <v>347.73423643283604</v>
      </c>
      <c r="AA114" s="68"/>
      <c r="AB114" s="52">
        <v>92</v>
      </c>
      <c r="AC114" s="8">
        <v>415.87347509451899</v>
      </c>
      <c r="AD114" s="52">
        <v>92</v>
      </c>
      <c r="AE114" s="8">
        <v>421.19729655907457</v>
      </c>
      <c r="AG114" s="68"/>
      <c r="AH114" s="52">
        <f t="shared" si="31"/>
        <v>-2.0959275648305353</v>
      </c>
      <c r="AI114" s="52">
        <f t="shared" si="32"/>
        <v>77.265559511064069</v>
      </c>
      <c r="AJ114" s="52">
        <f t="shared" si="33"/>
        <v>-4.890000575538112</v>
      </c>
      <c r="AK114" s="52">
        <f t="shared" si="34"/>
        <v>-4.9555015259848956</v>
      </c>
      <c r="AL114" s="52">
        <f t="shared" si="35"/>
        <v>0.18762732489512324</v>
      </c>
      <c r="AM114" s="52">
        <f t="shared" si="36"/>
        <v>4.2759728561797106</v>
      </c>
      <c r="AN114" t="s">
        <v>531</v>
      </c>
    </row>
    <row r="115" spans="1:40" ht="14.25" hidden="1">
      <c r="A115" s="5" t="s">
        <v>54</v>
      </c>
      <c r="B115" s="5" t="s">
        <v>86</v>
      </c>
      <c r="C115" s="5" t="s">
        <v>102</v>
      </c>
      <c r="D115" s="12" t="s">
        <v>271</v>
      </c>
      <c r="E115" s="116">
        <f>SUMIFS(ADEME!$F:$F,ADEME!$A:$A,$A115,ADEME!$B:$B,$B115,ADEME!$C:$C,$C115,ADEME!$D:$D,$D115,ADEME!$E:$E,F$9)</f>
        <v>318.3734</v>
      </c>
      <c r="F115" s="116">
        <f>SUMIFS(ADEME!$L:$L,ADEME!$A:$A,$A115,ADEME!$B:$B,$B115,ADEME!$C:$C,$C115,ADEME!$D:$D,$D115,ADEME!$E:$E,F$9)</f>
        <v>620.57254662040839</v>
      </c>
      <c r="G115" s="117">
        <f>SUMIFS(ADEME!$L:$L,ADEME!$A:$A,$A115,ADEME!$B:$B,$B115,ADEME!$C:$C,$C115,ADEME!$D:$D,$D115,ADEME!$E:$E,G$9)</f>
        <v>605.59528896316738</v>
      </c>
      <c r="H115" s="117">
        <f>SUMIFS(ADEME!$L:$L,ADEME!$A:$A,$A115,ADEME!$B:$B,$B115,ADEME!$C:$C,$C115,ADEME!$D:$D,$D115,ADEME!$E:$E,H$9)</f>
        <v>914.05968237348861</v>
      </c>
      <c r="I115" s="117">
        <f>SUMIFS(ADEME!$L:$L,ADEME!$A:$A,$A115,ADEME!$B:$B,$B115,ADEME!$C:$C,$C115,ADEME!$D:$D,$D115,ADEME!$E:$E,I$9)</f>
        <v>416.65212281469837</v>
      </c>
      <c r="J115" s="117">
        <f>SUMIFS(ADEME!$L:$L,ADEME!$A:$A,$A115,ADEME!$B:$B,$B115,ADEME!$C:$C,$C115,ADEME!$D:$D,$D115,ADEME!$E:$E,J$9)</f>
        <v>306.56718874180206</v>
      </c>
      <c r="K115" s="68" t="s">
        <v>581</v>
      </c>
      <c r="L115" s="54" t="str">
        <f t="shared" si="24"/>
        <v>Utilisation du territoire-Détail SAU-Cultures maraichères</v>
      </c>
      <c r="M115" s="54">
        <f>MATCH(L115,[6]RESULTATS_4!$W:$W,FALSE)</f>
        <v>547</v>
      </c>
      <c r="N115" s="54" t="str" cm="1">
        <f t="array" ref="N115">IFERROR(INDEX([6]RESULTATS_4!G:G,$M115),"-")</f>
        <v>Utilisation du territoire</v>
      </c>
      <c r="O115" s="54" t="str" cm="1">
        <f t="array" ref="O115">IFERROR(INDEX([6]RESULTATS_4!H:H,$M115),"-")</f>
        <v>Détail SAU</v>
      </c>
      <c r="P115" s="54" t="str" cm="1">
        <f t="array" ref="P115">IFERROR(INDEX([6]RESULTATS_4!I:I,$M115),"-")</f>
        <v>Cultures maraichères</v>
      </c>
      <c r="Q115" s="54" t="str" cm="1">
        <f t="array" ref="Q115">IFERROR(INDEX([6]RESULTATS_4!$J:$J,M115),"-")</f>
        <v>kha</v>
      </c>
      <c r="R115" s="68"/>
      <c r="S115" s="96" t="str">
        <f t="shared" si="23"/>
        <v>Cultures maraichères-kha</v>
      </c>
      <c r="T115" s="97" t="e">
        <f>MATCH(S115,[2]S0!$R:$R,FALSE)</f>
        <v>#N/A</v>
      </c>
      <c r="U115" s="8">
        <v>290.49</v>
      </c>
      <c r="V115" s="8">
        <v>331.53422321778663</v>
      </c>
      <c r="W115" s="8">
        <v>566.01655857767787</v>
      </c>
      <c r="X115" s="8">
        <v>893.47159735573325</v>
      </c>
      <c r="Y115" s="8">
        <v>366.4179532331446</v>
      </c>
      <c r="Z115" s="8">
        <v>263.91168663469819</v>
      </c>
      <c r="AA115" s="68"/>
      <c r="AB115" s="52">
        <v>93</v>
      </c>
      <c r="AC115" s="8">
        <v>488.373314428713</v>
      </c>
      <c r="AD115" s="52">
        <v>93</v>
      </c>
      <c r="AE115" s="8">
        <v>289.04479395683404</v>
      </c>
      <c r="AG115" s="68"/>
      <c r="AH115" s="52">
        <f t="shared" si="31"/>
        <v>9.5987469448173712</v>
      </c>
      <c r="AI115" s="52">
        <f t="shared" si="32"/>
        <v>87.182047330525791</v>
      </c>
      <c r="AJ115" s="52">
        <f t="shared" si="33"/>
        <v>6.9925039799092481</v>
      </c>
      <c r="AK115" s="52">
        <f t="shared" si="34"/>
        <v>2.3042797419287497</v>
      </c>
      <c r="AL115" s="52">
        <f t="shared" si="35"/>
        <v>13.709527368488605</v>
      </c>
      <c r="AM115" s="52">
        <f t="shared" si="36"/>
        <v>16.162793944834597</v>
      </c>
      <c r="AN115" t="s">
        <v>531</v>
      </c>
    </row>
    <row r="116" spans="1:40" ht="14.25" hidden="1">
      <c r="A116" s="5" t="s">
        <v>54</v>
      </c>
      <c r="B116" s="5" t="s">
        <v>86</v>
      </c>
      <c r="C116" s="15" t="s">
        <v>103</v>
      </c>
      <c r="D116" s="12" t="s">
        <v>271</v>
      </c>
      <c r="E116" s="116">
        <f>SUMIFS(ADEME!$F:$F,ADEME!$A:$A,$A116,ADEME!$B:$B,$B116,ADEME!$C:$C,$C116,ADEME!$D:$D,$D116,ADEME!$E:$E,F$9)</f>
        <v>275.58100000000002</v>
      </c>
      <c r="F116" s="116">
        <f>SUMIFS(ADEME!$L:$L,ADEME!$A:$A,$A116,ADEME!$B:$B,$B116,ADEME!$C:$C,$C116,ADEME!$D:$D,$D116,ADEME!$E:$E,F$9)</f>
        <v>511.61874026792026</v>
      </c>
      <c r="G116" s="117">
        <f>SUMIFS(ADEME!$L:$L,ADEME!$A:$A,$A116,ADEME!$B:$B,$B116,ADEME!$C:$C,$C116,ADEME!$D:$D,$D116,ADEME!$E:$E,G$9)</f>
        <v>518.53959305643184</v>
      </c>
      <c r="H116" s="117">
        <f>SUMIFS(ADEME!$L:$L,ADEME!$A:$A,$A116,ADEME!$B:$B,$B116,ADEME!$C:$C,$C116,ADEME!$D:$D,$D116,ADEME!$E:$E,H$9)</f>
        <v>691.30126696710079</v>
      </c>
      <c r="I116" s="117">
        <f>SUMIFS(ADEME!$L:$L,ADEME!$A:$A,$A116,ADEME!$B:$B,$B116,ADEME!$C:$C,$C116,ADEME!$D:$D,$D116,ADEME!$E:$E,I$9)</f>
        <v>370.20352416244009</v>
      </c>
      <c r="J116" s="117">
        <f>SUMIFS(ADEME!$L:$L,ADEME!$A:$A,$A116,ADEME!$B:$B,$B116,ADEME!$C:$C,$C116,ADEME!$D:$D,$D116,ADEME!$E:$E,J$9)</f>
        <v>265.43151817672515</v>
      </c>
      <c r="K116" s="68" t="s">
        <v>581</v>
      </c>
      <c r="L116" s="54" t="str">
        <f t="shared" si="24"/>
        <v>Utilisation du territoire-Détail SAU-Légumes frais</v>
      </c>
      <c r="M116" s="54">
        <f>MATCH(L116,[6]RESULTATS_4!$W:$W,FALSE)</f>
        <v>552</v>
      </c>
      <c r="N116" s="54" t="str" cm="1">
        <f t="array" ref="N116">IFERROR(INDEX([6]RESULTATS_4!G:G,$M116),"-")</f>
        <v>Utilisation du territoire</v>
      </c>
      <c r="O116" s="54" t="str" cm="1">
        <f t="array" ref="O116">IFERROR(INDEX([6]RESULTATS_4!H:H,$M116),"-")</f>
        <v>Détail SAU</v>
      </c>
      <c r="P116" s="54" t="str" cm="1">
        <f t="array" ref="P116">IFERROR(INDEX([6]RESULTATS_4!I:I,$M116),"-")</f>
        <v>Légumes frais</v>
      </c>
      <c r="Q116" s="54" t="str" cm="1">
        <f t="array" ref="Q116">IFERROR(INDEX([6]RESULTATS_4!$J:$J,M116),"-")</f>
        <v>kha</v>
      </c>
      <c r="R116" s="68"/>
      <c r="S116" s="96" t="str">
        <f t="shared" si="23"/>
        <v>Légumes frais-kha</v>
      </c>
      <c r="T116" s="97" t="e">
        <f>MATCH(S116,[2]S0!$R:$R,FALSE)</f>
        <v>#N/A</v>
      </c>
      <c r="U116" s="8">
        <v>247.36125000000001</v>
      </c>
      <c r="V116" s="8">
        <v>275.70824273246706</v>
      </c>
      <c r="W116" s="8">
        <v>475.69904014686358</v>
      </c>
      <c r="X116" s="8">
        <v>662.207550834416</v>
      </c>
      <c r="Y116" s="8">
        <v>320.67128092855643</v>
      </c>
      <c r="Z116" s="8">
        <v>224.98608669746571</v>
      </c>
      <c r="AA116" s="68"/>
      <c r="AB116" s="52">
        <v>94</v>
      </c>
      <c r="AC116" s="8">
        <v>384.4784025373018</v>
      </c>
      <c r="AD116" s="52">
        <v>94</v>
      </c>
      <c r="AE116" s="8">
        <v>254.80338703629525</v>
      </c>
      <c r="AG116" s="68"/>
      <c r="AH116" s="52">
        <f t="shared" si="31"/>
        <v>11.408314762316252</v>
      </c>
      <c r="AI116" s="52">
        <f t="shared" si="32"/>
        <v>85.565268269606463</v>
      </c>
      <c r="AJ116" s="52">
        <f t="shared" si="33"/>
        <v>9.0058102485012448</v>
      </c>
      <c r="AK116" s="52">
        <f t="shared" si="34"/>
        <v>4.3934437316555996</v>
      </c>
      <c r="AL116" s="52">
        <f t="shared" si="35"/>
        <v>15.446423231433414</v>
      </c>
      <c r="AM116" s="52">
        <f t="shared" si="36"/>
        <v>17.976858957347709</v>
      </c>
      <c r="AN116" t="s">
        <v>531</v>
      </c>
    </row>
    <row r="117" spans="1:40" ht="14.25" hidden="1">
      <c r="A117" s="5" t="s">
        <v>54</v>
      </c>
      <c r="B117" s="5" t="s">
        <v>86</v>
      </c>
      <c r="C117" s="15" t="s">
        <v>104</v>
      </c>
      <c r="D117" s="12" t="s">
        <v>271</v>
      </c>
      <c r="E117" s="116">
        <f>SUMIFS(ADEME!$F:$F,ADEME!$A:$A,$A117,ADEME!$B:$B,$B117,ADEME!$C:$C,$C117,ADEME!$D:$D,$D117,ADEME!$E:$E,F$9)</f>
        <v>42.792400000000001</v>
      </c>
      <c r="F117" s="116">
        <f>SUMIFS(ADEME!$L:$L,ADEME!$A:$A,$A117,ADEME!$B:$B,$B117,ADEME!$C:$C,$C117,ADEME!$D:$D,$D117,ADEME!$E:$E,F$9)</f>
        <v>108.9538063524881</v>
      </c>
      <c r="G117" s="117">
        <f>SUMIFS(ADEME!$L:$L,ADEME!$A:$A,$A117,ADEME!$B:$B,$B117,ADEME!$C:$C,$C117,ADEME!$D:$D,$D117,ADEME!$E:$E,G$9)</f>
        <v>87.055695906735494</v>
      </c>
      <c r="H117" s="117">
        <f>SUMIFS(ADEME!$L:$L,ADEME!$A:$A,$A117,ADEME!$B:$B,$B117,ADEME!$C:$C,$C117,ADEME!$D:$D,$D117,ADEME!$E:$E,H$9)</f>
        <v>222.75841540638777</v>
      </c>
      <c r="I117" s="117">
        <f>SUMIFS(ADEME!$L:$L,ADEME!$A:$A,$A117,ADEME!$B:$B,$B117,ADEME!$C:$C,$C117,ADEME!$D:$D,$D117,ADEME!$E:$E,I$9)</f>
        <v>46.448598652258291</v>
      </c>
      <c r="J117" s="117">
        <f>SUMIFS(ADEME!$L:$L,ADEME!$A:$A,$A117,ADEME!$B:$B,$B117,ADEME!$C:$C,$C117,ADEME!$D:$D,$D117,ADEME!$E:$E,J$9)</f>
        <v>41.135670565076879</v>
      </c>
      <c r="K117" s="68" t="s">
        <v>581</v>
      </c>
      <c r="L117" s="54" t="str">
        <f t="shared" si="24"/>
        <v>Utilisation du territoire-Détail SAU-Légumes secs</v>
      </c>
      <c r="M117" s="54">
        <f>MATCH(L117,[6]RESULTATS_4!$W:$W,FALSE)</f>
        <v>553</v>
      </c>
      <c r="N117" s="54" t="str" cm="1">
        <f t="array" ref="N117">IFERROR(INDEX([6]RESULTATS_4!G:G,$M117),"-")</f>
        <v>Utilisation du territoire</v>
      </c>
      <c r="O117" s="54" t="str" cm="1">
        <f t="array" ref="O117">IFERROR(INDEX([6]RESULTATS_4!H:H,$M117),"-")</f>
        <v>Détail SAU</v>
      </c>
      <c r="P117" s="54" t="str" cm="1">
        <f t="array" ref="P117">IFERROR(INDEX([6]RESULTATS_4!I:I,$M117),"-")</f>
        <v>Légumes secs</v>
      </c>
      <c r="Q117" s="54" t="str" cm="1">
        <f t="array" ref="Q117">IFERROR(INDEX([6]RESULTATS_4!$J:$J,M117),"-")</f>
        <v>kha</v>
      </c>
      <c r="R117" s="68"/>
      <c r="S117" s="96" t="str">
        <f t="shared" si="23"/>
        <v>Légumes secs-kha</v>
      </c>
      <c r="T117" s="97" t="e">
        <f>MATCH(S117,[2]S0!$R:$R,FALSE)</f>
        <v>#N/A</v>
      </c>
      <c r="U117" s="8">
        <v>43.128749999999997</v>
      </c>
      <c r="V117" s="8">
        <v>55.82598048531959</v>
      </c>
      <c r="W117" s="8">
        <v>90.317518430814332</v>
      </c>
      <c r="X117" s="8">
        <v>231.26404652131725</v>
      </c>
      <c r="Y117" s="8">
        <v>45.746672304588159</v>
      </c>
      <c r="Z117" s="8">
        <v>38.925599937232491</v>
      </c>
      <c r="AA117" s="68"/>
      <c r="AB117" s="52">
        <v>95</v>
      </c>
      <c r="AC117" s="8">
        <v>103.89491189141117</v>
      </c>
      <c r="AD117" s="52">
        <v>95</v>
      </c>
      <c r="AE117" s="8">
        <v>34.241406920538793</v>
      </c>
      <c r="AG117" s="68"/>
      <c r="AH117" s="52">
        <f t="shared" si="31"/>
        <v>-0.77987421383647337</v>
      </c>
      <c r="AI117" s="52">
        <f t="shared" si="32"/>
        <v>95.166847774647493</v>
      </c>
      <c r="AJ117" s="52">
        <f t="shared" si="33"/>
        <v>-3.6115059190620746</v>
      </c>
      <c r="AK117" s="52">
        <f t="shared" si="34"/>
        <v>-3.677887351221043</v>
      </c>
      <c r="AL117" s="52">
        <f t="shared" si="35"/>
        <v>1.5343768460285068</v>
      </c>
      <c r="AM117" s="52">
        <f t="shared" si="36"/>
        <v>5.6776790374666763</v>
      </c>
      <c r="AN117" t="s">
        <v>531</v>
      </c>
    </row>
    <row r="118" spans="1:40" ht="14.25" hidden="1">
      <c r="A118" s="5" t="s">
        <v>54</v>
      </c>
      <c r="B118" s="5" t="s">
        <v>86</v>
      </c>
      <c r="C118" s="15" t="s">
        <v>105</v>
      </c>
      <c r="D118" s="12" t="s">
        <v>271</v>
      </c>
      <c r="E118" s="122">
        <f>SUMIFS(ADEME!$F:$F,ADEME!$A:$A,$A118,ADEME!$B:$B,$B118,ADEME!$C:$C,$C118,ADEME!$D:$D,$D118,ADEME!$E:$E,F$9)</f>
        <v>1.08142</v>
      </c>
      <c r="F118" s="122">
        <f>SUMIFS(ADEME!$L:$L,ADEME!$A:$A,$A118,ADEME!$B:$B,$B118,ADEME!$C:$C,$C118,ADEME!$D:$D,$D118,ADEME!$E:$E,F$9)</f>
        <v>1.628770817205146</v>
      </c>
      <c r="G118" s="123">
        <f>SUMIFS(ADEME!$L:$L,ADEME!$A:$A,$A118,ADEME!$B:$B,$B118,ADEME!$C:$C,$C118,ADEME!$D:$D,$D118,ADEME!$E:$E,G$9)</f>
        <v>0.20153209798793831</v>
      </c>
      <c r="H118" s="123">
        <f>SUMIFS(ADEME!$L:$L,ADEME!$A:$A,$A118,ADEME!$B:$B,$B118,ADEME!$C:$C,$C118,ADEME!$D:$D,$D118,ADEME!$E:$E,H$9)</f>
        <v>0.316094460785178</v>
      </c>
      <c r="I118" s="123">
        <f>SUMIFS(ADEME!$L:$L,ADEME!$A:$A,$A118,ADEME!$B:$B,$B118,ADEME!$C:$C,$C118,ADEME!$D:$D,$D118,ADEME!$E:$E,I$9)</f>
        <v>0.93905354323711987</v>
      </c>
      <c r="J118" s="123">
        <f>SUMIFS(ADEME!$L:$L,ADEME!$A:$A,$A118,ADEME!$B:$B,$B118,ADEME!$C:$C,$C118,ADEME!$D:$D,$D118,ADEME!$E:$E,J$9)</f>
        <v>1.5593284156468941</v>
      </c>
      <c r="K118" s="68" t="s">
        <v>581</v>
      </c>
      <c r="L118" s="54" t="str">
        <f t="shared" si="24"/>
        <v>Utilisation du territoire-Détail SAU-cultures maraîchères sous serre chauffée</v>
      </c>
      <c r="M118" s="54">
        <f>MATCH(L118,[6]RESULTATS_4!$W:$W,FALSE)</f>
        <v>548</v>
      </c>
      <c r="N118" s="54" t="str" cm="1">
        <f t="array" ref="N118">IFERROR(INDEX([6]RESULTATS_4!G:G,$M118),"-")</f>
        <v>Utilisation du territoire</v>
      </c>
      <c r="O118" s="54" t="str" cm="1">
        <f t="array" ref="O118">IFERROR(INDEX([6]RESULTATS_4!H:H,$M118),"-")</f>
        <v>Détail SAU</v>
      </c>
      <c r="P118" s="54" t="str" cm="1">
        <f t="array" ref="P118">IFERROR(INDEX([6]RESULTATS_4!I:I,$M118),"-")</f>
        <v>cultures maraîchères sous serre chauffée</v>
      </c>
      <c r="Q118" s="54" t="str" cm="1">
        <f t="array" ref="Q118">IFERROR(INDEX([6]RESULTATS_4!$J:$J,M118),"-")</f>
        <v>kha</v>
      </c>
      <c r="R118" s="68"/>
      <c r="S118" s="96" t="str">
        <f t="shared" si="23"/>
        <v>cultures maraîchères sous serre chauffée-kha</v>
      </c>
      <c r="T118" s="97" t="e">
        <f>MATCH(S118,[2]S0!$R:$R,FALSE)</f>
        <v>#N/A</v>
      </c>
      <c r="U118" s="48">
        <v>3837.25</v>
      </c>
      <c r="V118" s="48">
        <v>3769.6546792810141</v>
      </c>
      <c r="W118" s="48">
        <v>736.11302383683164</v>
      </c>
      <c r="X118" s="48">
        <v>1155.3574169397607</v>
      </c>
      <c r="Y118" s="48">
        <v>3256.1373710257017</v>
      </c>
      <c r="Z118" s="48">
        <v>5194.9311663036397</v>
      </c>
      <c r="AA118" s="68"/>
      <c r="AB118" s="52">
        <v>96</v>
      </c>
      <c r="AC118" s="48">
        <v>4297.6589605921035</v>
      </c>
      <c r="AD118" s="52">
        <v>96</v>
      </c>
      <c r="AE118" s="48">
        <v>4205.4836900910232</v>
      </c>
      <c r="AG118" s="68"/>
      <c r="AH118" s="52">
        <f t="shared" si="31"/>
        <v>-99.971817838295649</v>
      </c>
      <c r="AI118" s="52">
        <f t="shared" si="32"/>
        <v>-99.956792572376528</v>
      </c>
      <c r="AJ118" s="52">
        <f t="shared" si="33"/>
        <v>-99.972622125752181</v>
      </c>
      <c r="AK118" s="52">
        <f t="shared" si="34"/>
        <v>-99.972640980518179</v>
      </c>
      <c r="AL118" s="52">
        <f t="shared" si="35"/>
        <v>-99.971160505954288</v>
      </c>
      <c r="AM118" s="52">
        <f t="shared" si="36"/>
        <v>-99.96998365588054</v>
      </c>
      <c r="AN118" t="s">
        <v>531</v>
      </c>
    </row>
    <row r="119" spans="1:40" ht="14.25" hidden="1">
      <c r="A119" s="5" t="s">
        <v>54</v>
      </c>
      <c r="B119" s="5" t="s">
        <v>86</v>
      </c>
      <c r="C119" s="5" t="s">
        <v>106</v>
      </c>
      <c r="D119" s="12" t="s">
        <v>271</v>
      </c>
      <c r="E119" s="116">
        <f>SUMIFS(ADEME!$F:$F,ADEME!$A:$A,$A119,ADEME!$B:$B,$B119,ADEME!$C:$C,$C119,ADEME!$D:$D,$D119,ADEME!$E:$E,F$9)</f>
        <v>10355.723400000001</v>
      </c>
      <c r="F119" s="116">
        <f>SUMIFS(ADEME!$L:$L,ADEME!$A:$A,$A119,ADEME!$B:$B,$B119,ADEME!$C:$C,$C119,ADEME!$D:$D,$D119,ADEME!$E:$E,F$9)</f>
        <v>9324.3602024805386</v>
      </c>
      <c r="G119" s="117">
        <f>SUMIFS(ADEME!$L:$L,ADEME!$A:$A,$A119,ADEME!$B:$B,$B119,ADEME!$C:$C,$C119,ADEME!$D:$D,$D119,ADEME!$E:$E,G$9)</f>
        <v>8783.0525521494346</v>
      </c>
      <c r="H119" s="117">
        <f>SUMIFS(ADEME!$L:$L,ADEME!$A:$A,$A119,ADEME!$B:$B,$B119,ADEME!$C:$C,$C119,ADEME!$D:$D,$D119,ADEME!$E:$E,H$9)</f>
        <v>8929.7427547969019</v>
      </c>
      <c r="I119" s="117">
        <f>SUMIFS(ADEME!$L:$L,ADEME!$A:$A,$A119,ADEME!$B:$B,$B119,ADEME!$C:$C,$C119,ADEME!$D:$D,$D119,ADEME!$E:$E,I$9)</f>
        <v>9367.1002319804393</v>
      </c>
      <c r="J119" s="117">
        <f>SUMIFS(ADEME!$L:$L,ADEME!$A:$A,$A119,ADEME!$B:$B,$B119,ADEME!$C:$C,$C119,ADEME!$D:$D,$D119,ADEME!$E:$E,J$9)</f>
        <v>9458.2812964174282</v>
      </c>
      <c r="K119" s="68" t="s">
        <v>581</v>
      </c>
      <c r="L119" s="54" t="str">
        <f t="shared" si="24"/>
        <v>Utilisation du territoire-Détail SAU-Surfaces toujours en herbe (STH)</v>
      </c>
      <c r="M119" s="54">
        <f>MATCH(L119,[6]RESULTATS_4!$W:$W,FALSE)</f>
        <v>567</v>
      </c>
      <c r="N119" s="54" t="str" cm="1">
        <f t="array" ref="N119">IFERROR(INDEX([6]RESULTATS_4!G:G,$M119),"-")</f>
        <v>Utilisation du territoire</v>
      </c>
      <c r="O119" s="54" t="str" cm="1">
        <f t="array" ref="O119">IFERROR(INDEX([6]RESULTATS_4!H:H,$M119),"-")</f>
        <v>Détail SAU</v>
      </c>
      <c r="P119" s="54" t="str" cm="1">
        <f t="array" ref="P119">IFERROR(INDEX([6]RESULTATS_4!I:I,$M119),"-")</f>
        <v>Surfaces toujours en herbe (STH)</v>
      </c>
      <c r="Q119" s="54" t="str" cm="1">
        <f t="array" ref="Q119">IFERROR(INDEX([6]RESULTATS_4!$J:$J,M119),"-")</f>
        <v>kha</v>
      </c>
      <c r="R119" s="68"/>
      <c r="S119" s="96" t="str">
        <f t="shared" si="23"/>
        <v>Surfaces toujours en herbe (STH)-kha</v>
      </c>
      <c r="T119" s="97" t="e">
        <f>MATCH(S119,[2]S0!$R:$R,FALSE)</f>
        <v>#N/A</v>
      </c>
      <c r="U119" s="8">
        <v>9317.3857499999995</v>
      </c>
      <c r="V119" s="8">
        <v>8020.9009595850921</v>
      </c>
      <c r="W119" s="8">
        <v>8419.3092423884191</v>
      </c>
      <c r="X119" s="8">
        <v>8496.9324759111805</v>
      </c>
      <c r="Y119" s="8">
        <v>8235.7938467319636</v>
      </c>
      <c r="Z119" s="8">
        <v>8126.7070675922005</v>
      </c>
      <c r="AA119" s="68"/>
      <c r="AB119" s="52">
        <v>97</v>
      </c>
      <c r="AC119" s="8">
        <v>8594.0901568449644</v>
      </c>
      <c r="AD119" s="52">
        <v>97</v>
      </c>
      <c r="AE119" s="8">
        <v>9080.3134552523206</v>
      </c>
      <c r="AG119" s="68"/>
      <c r="AH119" s="52">
        <f t="shared" si="31"/>
        <v>11.144087814546054</v>
      </c>
      <c r="AI119" s="52">
        <f t="shared" si="32"/>
        <v>16.25078341526951</v>
      </c>
      <c r="AJ119" s="52">
        <f t="shared" si="33"/>
        <v>4.3203462337466858</v>
      </c>
      <c r="AK119" s="52">
        <f t="shared" si="34"/>
        <v>5.0937238834454668</v>
      </c>
      <c r="AL119" s="52">
        <f t="shared" si="35"/>
        <v>13.736458273508001</v>
      </c>
      <c r="AM119" s="52">
        <f t="shared" si="36"/>
        <v>16.385163360142485</v>
      </c>
      <c r="AN119" t="s">
        <v>531</v>
      </c>
    </row>
    <row r="120" spans="1:40" ht="14.25" hidden="1">
      <c r="A120" s="5" t="s">
        <v>54</v>
      </c>
      <c r="B120" s="5" t="s">
        <v>86</v>
      </c>
      <c r="C120" s="15" t="s">
        <v>107</v>
      </c>
      <c r="D120" s="12" t="s">
        <v>271</v>
      </c>
      <c r="E120" s="116">
        <f>SUMIFS(ADEME!$F:$F,ADEME!$A:$A,$A120,ADEME!$B:$B,$B120,ADEME!$C:$C,$C120,ADEME!$D:$D,$D120,ADEME!$E:$E,F$9)</f>
        <v>8743.1666000000005</v>
      </c>
      <c r="F120" s="116">
        <f>SUMIFS(ADEME!$L:$L,ADEME!$A:$A,$A120,ADEME!$B:$B,$B120,ADEME!$C:$C,$C120,ADEME!$D:$D,$D120,ADEME!$E:$E,F$9)</f>
        <v>7793.4955131414081</v>
      </c>
      <c r="G120" s="117">
        <f>SUMIFS(ADEME!$L:$L,ADEME!$A:$A,$A120,ADEME!$B:$B,$B120,ADEME!$C:$C,$C120,ADEME!$D:$D,$D120,ADEME!$E:$E,G$9)</f>
        <v>7031.835706146745</v>
      </c>
      <c r="H120" s="117">
        <f>SUMIFS(ADEME!$L:$L,ADEME!$A:$A,$A120,ADEME!$B:$B,$B120,ADEME!$C:$C,$C120,ADEME!$D:$D,$D120,ADEME!$E:$E,H$9)</f>
        <v>7242.0064912195248</v>
      </c>
      <c r="I120" s="117">
        <f>SUMIFS(ADEME!$L:$L,ADEME!$A:$A,$A120,ADEME!$B:$B,$B120,ADEME!$C:$C,$C120,ADEME!$D:$D,$D120,ADEME!$E:$E,I$9)</f>
        <v>7908.4883521612428</v>
      </c>
      <c r="J120" s="117">
        <f>SUMIFS(ADEME!$L:$L,ADEME!$A:$A,$A120,ADEME!$B:$B,$B120,ADEME!$C:$C,$C120,ADEME!$D:$D,$D120,ADEME!$E:$E,J$9)</f>
        <v>7783.4686320301307</v>
      </c>
      <c r="K120" s="68" t="s">
        <v>581</v>
      </c>
      <c r="L120" s="54" t="str">
        <f t="shared" si="24"/>
        <v>Utilisation du territoire-Détail SAU-Prairie naturelle productive</v>
      </c>
      <c r="M120" s="54">
        <f>MATCH(L120,[6]RESULTATS_4!$W:$W,FALSE)</f>
        <v>561</v>
      </c>
      <c r="N120" s="54" t="str" cm="1">
        <f t="array" ref="N120">IFERROR(INDEX([6]RESULTATS_4!G:G,$M120),"-")</f>
        <v>Utilisation du territoire</v>
      </c>
      <c r="O120" s="54" t="str" cm="1">
        <f t="array" ref="O120">IFERROR(INDEX([6]RESULTATS_4!H:H,$M120),"-")</f>
        <v>Détail SAU</v>
      </c>
      <c r="P120" s="54" t="str" cm="1">
        <f t="array" ref="P120">IFERROR(INDEX([6]RESULTATS_4!I:I,$M120),"-")</f>
        <v>Prairie naturelle productive</v>
      </c>
      <c r="Q120" s="54" t="str" cm="1">
        <f t="array" ref="Q120">IFERROR(INDEX([6]RESULTATS_4!$J:$J,M120),"-")</f>
        <v>kha</v>
      </c>
      <c r="R120" s="68"/>
      <c r="S120" s="96" t="str">
        <f t="shared" si="23"/>
        <v>Prairie naturelle productive-kha</v>
      </c>
      <c r="T120" s="97" t="e">
        <f>MATCH(S120,[2]S0!$R:$R,FALSE)</f>
        <v>#N/A</v>
      </c>
      <c r="U120" s="8">
        <v>6884.5884999999998</v>
      </c>
      <c r="V120" s="8">
        <v>5677.8293420928176</v>
      </c>
      <c r="W120" s="8">
        <v>5699.7069430770325</v>
      </c>
      <c r="X120" s="8">
        <v>5874.1078598180138</v>
      </c>
      <c r="Y120" s="8">
        <v>6085.4034733489098</v>
      </c>
      <c r="Z120" s="8">
        <v>5754.3850569956257</v>
      </c>
      <c r="AA120" s="68"/>
      <c r="AB120" s="52">
        <v>98</v>
      </c>
      <c r="AC120" s="8">
        <v>7152.808</v>
      </c>
      <c r="AD120" s="52">
        <v>98</v>
      </c>
      <c r="AE120" s="8">
        <v>7152.808</v>
      </c>
      <c r="AG120" s="68"/>
      <c r="AH120" s="52">
        <f t="shared" si="31"/>
        <v>26.996211901408508</v>
      </c>
      <c r="AI120" s="52">
        <f t="shared" si="32"/>
        <v>37.261883786538164</v>
      </c>
      <c r="AJ120" s="52">
        <f t="shared" si="33"/>
        <v>23.371881683982721</v>
      </c>
      <c r="AK120" s="52">
        <f t="shared" si="34"/>
        <v>23.286917163347589</v>
      </c>
      <c r="AL120" s="52">
        <f t="shared" si="35"/>
        <v>29.958323828429002</v>
      </c>
      <c r="AM120" s="52">
        <f t="shared" si="36"/>
        <v>35.261518910135159</v>
      </c>
      <c r="AN120" t="s">
        <v>531</v>
      </c>
    </row>
    <row r="121" spans="1:40" ht="14.25" hidden="1">
      <c r="A121" s="5" t="s">
        <v>54</v>
      </c>
      <c r="B121" s="5" t="s">
        <v>86</v>
      </c>
      <c r="C121" s="15" t="s">
        <v>108</v>
      </c>
      <c r="D121" s="12" t="s">
        <v>271</v>
      </c>
      <c r="E121" s="116">
        <f>SUMIFS(ADEME!$F:$F,ADEME!$A:$A,$A121,ADEME!$B:$B,$B121,ADEME!$C:$C,$C121,ADEME!$D:$D,$D121,ADEME!$E:$E,F$9)</f>
        <v>1612.5568000000001</v>
      </c>
      <c r="F121" s="116">
        <f>SUMIFS(ADEME!$L:$L,ADEME!$A:$A,$A121,ADEME!$B:$B,$B121,ADEME!$C:$C,$C121,ADEME!$D:$D,$D121,ADEME!$E:$E,F$9)</f>
        <v>1530.8646893391303</v>
      </c>
      <c r="G121" s="117">
        <f>SUMIFS(ADEME!$L:$L,ADEME!$A:$A,$A121,ADEME!$B:$B,$B121,ADEME!$C:$C,$C121,ADEME!$D:$D,$D121,ADEME!$E:$E,G$9)</f>
        <v>1751.2168460026894</v>
      </c>
      <c r="H121" s="117">
        <f>SUMIFS(ADEME!$L:$L,ADEME!$A:$A,$A121,ADEME!$B:$B,$B121,ADEME!$C:$C,$C121,ADEME!$D:$D,$D121,ADEME!$E:$E,H$9)</f>
        <v>1687.7362635773775</v>
      </c>
      <c r="I121" s="117">
        <f>SUMIFS(ADEME!$L:$L,ADEME!$A:$A,$A121,ADEME!$B:$B,$B121,ADEME!$C:$C,$C121,ADEME!$D:$D,$D121,ADEME!$E:$E,I$9)</f>
        <v>1458.6118798191958</v>
      </c>
      <c r="J121" s="117">
        <f>SUMIFS(ADEME!$L:$L,ADEME!$A:$A,$A121,ADEME!$B:$B,$B121,ADEME!$C:$C,$C121,ADEME!$D:$D,$D121,ADEME!$E:$E,J$9)</f>
        <v>1674.8126643872979</v>
      </c>
      <c r="K121" s="68" t="s">
        <v>581</v>
      </c>
      <c r="L121" s="54" t="str">
        <f t="shared" si="24"/>
        <v>Utilisation du territoire-Détail SAU-Prairie peu productive, parcours et alpages</v>
      </c>
      <c r="M121" s="54">
        <f>MATCH(L121,[6]RESULTATS_4!$W:$W,FALSE)</f>
        <v>562</v>
      </c>
      <c r="N121" s="54" t="str" cm="1">
        <f t="array" ref="N121">IFERROR(INDEX([6]RESULTATS_4!G:G,$M121),"-")</f>
        <v>Utilisation du territoire</v>
      </c>
      <c r="O121" s="54" t="str" cm="1">
        <f t="array" ref="O121">IFERROR(INDEX([6]RESULTATS_4!H:H,$M121),"-")</f>
        <v>Détail SAU</v>
      </c>
      <c r="P121" s="54" t="str" cm="1">
        <f t="array" ref="P121">IFERROR(INDEX([6]RESULTATS_4!I:I,$M121),"-")</f>
        <v>Prairie peu productive, parcours et alpages</v>
      </c>
      <c r="Q121" s="54" t="str" cm="1">
        <f t="array" ref="Q121">IFERROR(INDEX([6]RESULTATS_4!$J:$J,M121),"-")</f>
        <v>kha</v>
      </c>
      <c r="R121" s="68"/>
      <c r="S121" s="96" t="str">
        <f t="shared" si="23"/>
        <v>Prairie peu productive, parcours et alpages-kha</v>
      </c>
      <c r="T121" s="97" t="e">
        <f>MATCH(S121,[2]S0!$R:$R,FALSE)</f>
        <v>#N/A</v>
      </c>
      <c r="U121" s="8">
        <v>2432.7972500000001</v>
      </c>
      <c r="V121" s="8">
        <v>2343.0716174922745</v>
      </c>
      <c r="W121" s="8">
        <v>2719.602299311387</v>
      </c>
      <c r="X121" s="8">
        <v>2622.8246160931658</v>
      </c>
      <c r="Y121" s="8">
        <v>2150.3903733830534</v>
      </c>
      <c r="Z121" s="8">
        <v>2372.3220105965752</v>
      </c>
      <c r="AA121" s="68"/>
      <c r="AB121" s="52">
        <v>99</v>
      </c>
      <c r="AC121" s="8">
        <v>1441.2821568449638</v>
      </c>
      <c r="AD121" s="52">
        <v>99</v>
      </c>
      <c r="AE121" s="8">
        <v>1927.5054552523211</v>
      </c>
      <c r="AG121" s="68"/>
      <c r="AH121" s="52">
        <f t="shared" si="31"/>
        <v>-33.715939542434128</v>
      </c>
      <c r="AI121" s="52">
        <f t="shared" si="32"/>
        <v>-34.664195583676914</v>
      </c>
      <c r="AJ121" s="52">
        <f t="shared" si="33"/>
        <v>-35.607612684909704</v>
      </c>
      <c r="AK121" s="52">
        <f t="shared" si="34"/>
        <v>-35.651958837745369</v>
      </c>
      <c r="AL121" s="52">
        <f t="shared" si="35"/>
        <v>-32.169902829109709</v>
      </c>
      <c r="AM121" s="52">
        <f t="shared" si="36"/>
        <v>-29.401967485597467</v>
      </c>
      <c r="AN121" t="s">
        <v>531</v>
      </c>
    </row>
    <row r="122" spans="1:40" ht="14.25" hidden="1">
      <c r="A122" s="5" t="s">
        <v>54</v>
      </c>
      <c r="B122" s="5" t="s">
        <v>86</v>
      </c>
      <c r="C122" s="5" t="s">
        <v>109</v>
      </c>
      <c r="D122" s="12" t="s">
        <v>271</v>
      </c>
      <c r="E122" s="116">
        <f>SUMIFS(ADEME!$F:$F,ADEME!$A:$A,$A122,ADEME!$B:$B,$B122,ADEME!$C:$C,$C122,ADEME!$D:$D,$D122,ADEME!$E:$E,F$9)</f>
        <v>1015.4032000000001</v>
      </c>
      <c r="F122" s="116">
        <f>SUMIFS(ADEME!$L:$L,ADEME!$A:$A,$A122,ADEME!$B:$B,$B122,ADEME!$C:$C,$C122,ADEME!$D:$D,$D122,ADEME!$E:$E,F$9)</f>
        <v>1005.4280181647803</v>
      </c>
      <c r="G122" s="117">
        <f>SUMIFS(ADEME!$L:$L,ADEME!$A:$A,$A122,ADEME!$B:$B,$B122,ADEME!$C:$C,$C122,ADEME!$D:$D,$D122,ADEME!$E:$E,G$9)</f>
        <v>1517.2918028116858</v>
      </c>
      <c r="H122" s="117">
        <f>SUMIFS(ADEME!$L:$L,ADEME!$A:$A,$A122,ADEME!$B:$B,$B122,ADEME!$C:$C,$C122,ADEME!$D:$D,$D122,ADEME!$E:$E,H$9)</f>
        <v>1535.8309934148836</v>
      </c>
      <c r="I122" s="117">
        <f>SUMIFS(ADEME!$L:$L,ADEME!$A:$A,$A122,ADEME!$B:$B,$B122,ADEME!$C:$C,$C122,ADEME!$D:$D,$D122,ADEME!$E:$E,I$9)</f>
        <v>2055.6697225449179</v>
      </c>
      <c r="J122" s="117">
        <f>SUMIFS(ADEME!$L:$L,ADEME!$A:$A,$A122,ADEME!$B:$B,$B122,ADEME!$C:$C,$C122,ADEME!$D:$D,$D122,ADEME!$E:$E,J$9)</f>
        <v>1050.602582464493</v>
      </c>
      <c r="K122" s="68" t="s">
        <v>581</v>
      </c>
      <c r="L122" s="54" t="str">
        <f t="shared" si="24"/>
        <v>Utilisation du territoire-Détail SAU-Cultures permanentes</v>
      </c>
      <c r="M122" s="54">
        <f>MATCH(L122,[6]RESULTATS_4!$W:$W,FALSE)</f>
        <v>549</v>
      </c>
      <c r="N122" s="54" t="str" cm="1">
        <f t="array" ref="N122">IFERROR(INDEX([6]RESULTATS_4!G:G,$M122),"-")</f>
        <v>Utilisation du territoire</v>
      </c>
      <c r="O122" s="54" t="str" cm="1">
        <f t="array" ref="O122">IFERROR(INDEX([6]RESULTATS_4!H:H,$M122),"-")</f>
        <v>Détail SAU</v>
      </c>
      <c r="P122" s="54" t="str" cm="1">
        <f t="array" ref="P122">IFERROR(INDEX([6]RESULTATS_4!I:I,$M122),"-")</f>
        <v>Cultures permanentes</v>
      </c>
      <c r="Q122" s="54" t="str" cm="1">
        <f t="array" ref="Q122">IFERROR(INDEX([6]RESULTATS_4!$J:$J,M122),"-")</f>
        <v>kha</v>
      </c>
      <c r="R122" s="68"/>
      <c r="S122" s="96" t="str">
        <f t="shared" si="23"/>
        <v>Cultures permanentes-kha</v>
      </c>
      <c r="T122" s="97" t="e">
        <f>MATCH(S122,[2]S0!$R:$R,FALSE)</f>
        <v>#N/A</v>
      </c>
      <c r="U122" s="8">
        <v>987.80349999999999</v>
      </c>
      <c r="V122" s="8">
        <v>746.77605459406084</v>
      </c>
      <c r="W122" s="8">
        <v>1530.5975715592658</v>
      </c>
      <c r="X122" s="8">
        <v>1529.9118847267912</v>
      </c>
      <c r="Y122" s="8">
        <v>1970.8467431001163</v>
      </c>
      <c r="Z122" s="8">
        <v>955.13507729057267</v>
      </c>
      <c r="AA122" s="68"/>
      <c r="AB122" s="52">
        <v>100</v>
      </c>
      <c r="AC122" s="8">
        <v>1378.663654039779</v>
      </c>
      <c r="AD122" s="52">
        <v>100</v>
      </c>
      <c r="AE122" s="8">
        <v>1092.2144118822346</v>
      </c>
      <c r="AG122" s="68"/>
      <c r="AH122" s="52">
        <f t="shared" si="31"/>
        <v>2.7940476015725801</v>
      </c>
      <c r="AI122" s="52">
        <f t="shared" si="32"/>
        <v>34.635813773021916</v>
      </c>
      <c r="AJ122" s="52">
        <f t="shared" si="33"/>
        <v>-0.86931855863491281</v>
      </c>
      <c r="AK122" s="52">
        <f t="shared" si="34"/>
        <v>0.38689213066342987</v>
      </c>
      <c r="AL122" s="52">
        <f t="shared" si="35"/>
        <v>4.303885106326244</v>
      </c>
      <c r="AM122" s="52">
        <f t="shared" si="36"/>
        <v>9.9951836597534047</v>
      </c>
      <c r="AN122" t="s">
        <v>531</v>
      </c>
    </row>
    <row r="123" spans="1:40" ht="14.25" hidden="1">
      <c r="A123" s="5" t="s">
        <v>54</v>
      </c>
      <c r="B123" s="5" t="s">
        <v>86</v>
      </c>
      <c r="C123" s="15" t="s">
        <v>62</v>
      </c>
      <c r="D123" s="12" t="s">
        <v>271</v>
      </c>
      <c r="E123" s="116">
        <f>SUMIFS(ADEME!$F:$F,ADEME!$A:$A,$A123,ADEME!$B:$B,$B123,ADEME!$C:$C,$C123,ADEME!$D:$D,$D123,ADEME!$E:$E,F$9)</f>
        <v>812.66300000000001</v>
      </c>
      <c r="F123" s="116">
        <f>SUMIFS(ADEME!$L:$L,ADEME!$A:$A,$A123,ADEME!$B:$B,$B123,ADEME!$C:$C,$C123,ADEME!$D:$D,$D123,ADEME!$E:$E,F$9)</f>
        <v>794.65715815454882</v>
      </c>
      <c r="G123" s="117">
        <f>SUMIFS(ADEME!$L:$L,ADEME!$A:$A,$A123,ADEME!$B:$B,$B123,ADEME!$C:$C,$C123,ADEME!$D:$D,$D123,ADEME!$E:$E,G$9)</f>
        <v>582.61812019269735</v>
      </c>
      <c r="H123" s="117">
        <f>SUMIFS(ADEME!$L:$L,ADEME!$A:$A,$A123,ADEME!$B:$B,$B123,ADEME!$C:$C,$C123,ADEME!$D:$D,$D123,ADEME!$E:$E,H$9)</f>
        <v>642.62652969036651</v>
      </c>
      <c r="I123" s="117">
        <f>SUMIFS(ADEME!$L:$L,ADEME!$A:$A,$A123,ADEME!$B:$B,$B123,ADEME!$C:$C,$C123,ADEME!$D:$D,$D123,ADEME!$E:$E,I$9)</f>
        <v>614.05093640724294</v>
      </c>
      <c r="J123" s="117">
        <f>SUMIFS(ADEME!$L:$L,ADEME!$A:$A,$A123,ADEME!$B:$B,$B123,ADEME!$C:$C,$C123,ADEME!$D:$D,$D123,ADEME!$E:$E,J$9)</f>
        <v>804.12307648371177</v>
      </c>
      <c r="K123" s="68" t="s">
        <v>581</v>
      </c>
      <c r="L123" s="54" t="str">
        <f t="shared" si="24"/>
        <v>Utilisation du territoire-Détail SAU-Vignes</v>
      </c>
      <c r="M123" s="54">
        <f>MATCH(L123,[6]RESULTATS_4!$W:$W,FALSE)</f>
        <v>571</v>
      </c>
      <c r="N123" s="54" t="str" cm="1">
        <f t="array" ref="N123">IFERROR(INDEX([6]RESULTATS_4!G:G,$M123),"-")</f>
        <v>Utilisation du territoire</v>
      </c>
      <c r="O123" s="54" t="str" cm="1">
        <f t="array" ref="O123">IFERROR(INDEX([6]RESULTATS_4!H:H,$M123),"-")</f>
        <v>Détail SAU</v>
      </c>
      <c r="P123" s="54" t="str" cm="1">
        <f t="array" ref="P123">IFERROR(INDEX([6]RESULTATS_4!I:I,$M123),"-")</f>
        <v>Vignes</v>
      </c>
      <c r="Q123" s="54" t="str" cm="1">
        <f t="array" ref="Q123">IFERROR(INDEX([6]RESULTATS_4!$J:$J,M123),"-")</f>
        <v>kha</v>
      </c>
      <c r="R123" s="68"/>
      <c r="S123" s="96" t="str">
        <f t="shared" si="23"/>
        <v>Vignes-kha</v>
      </c>
      <c r="T123" s="97" t="e">
        <f>MATCH(S123,[2]S0!$R:$R,FALSE)</f>
        <v>#N/A</v>
      </c>
      <c r="U123" s="8">
        <v>787.64374999999995</v>
      </c>
      <c r="V123" s="8">
        <v>565.61161860207415</v>
      </c>
      <c r="W123" s="8">
        <v>569.74850633928349</v>
      </c>
      <c r="X123" s="8">
        <v>631.2956528802091</v>
      </c>
      <c r="Y123" s="8">
        <v>575.94963168383288</v>
      </c>
      <c r="Z123" s="8">
        <v>733.79843074734072</v>
      </c>
      <c r="AA123" s="68"/>
      <c r="AB123" s="52">
        <v>101</v>
      </c>
      <c r="AC123" s="8">
        <v>751.53371743363414</v>
      </c>
      <c r="AD123" s="52">
        <v>101</v>
      </c>
      <c r="AE123" s="8">
        <v>755.57622330275854</v>
      </c>
      <c r="AG123" s="68"/>
      <c r="AH123" s="52">
        <f t="shared" si="31"/>
        <v>3.1764677876260805</v>
      </c>
      <c r="AI123" s="52">
        <f t="shared" si="32"/>
        <v>40.495197060938651</v>
      </c>
      <c r="AJ123" s="52">
        <f t="shared" si="33"/>
        <v>2.2588236230934644</v>
      </c>
      <c r="AK123" s="52">
        <f t="shared" si="34"/>
        <v>1.7948605789477101</v>
      </c>
      <c r="AL123" s="52">
        <f t="shared" si="35"/>
        <v>6.6153883304027827</v>
      </c>
      <c r="AM123" s="52">
        <f t="shared" si="36"/>
        <v>9.5836462425721756</v>
      </c>
      <c r="AN123" t="s">
        <v>531</v>
      </c>
    </row>
    <row r="124" spans="1:40" ht="14.25" hidden="1">
      <c r="A124" s="5" t="s">
        <v>54</v>
      </c>
      <c r="B124" s="5" t="s">
        <v>86</v>
      </c>
      <c r="C124" s="15" t="s">
        <v>84</v>
      </c>
      <c r="D124" s="12" t="s">
        <v>271</v>
      </c>
      <c r="E124" s="116">
        <f>SUMIFS(ADEME!$F:$F,ADEME!$A:$A,$A124,ADEME!$B:$B,$B124,ADEME!$C:$C,$C124,ADEME!$D:$D,$D124,ADEME!$E:$E,F$9)</f>
        <v>177.59899999999999</v>
      </c>
      <c r="F124" s="116">
        <f>SUMIFS(ADEME!$L:$L,ADEME!$A:$A,$A124,ADEME!$B:$B,$B124,ADEME!$C:$C,$C124,ADEME!$D:$D,$D124,ADEME!$E:$E,F$9)</f>
        <v>195.51452069387682</v>
      </c>
      <c r="G124" s="117">
        <f>SUMIFS(ADEME!$L:$L,ADEME!$A:$A,$A124,ADEME!$B:$B,$B124,ADEME!$C:$C,$C124,ADEME!$D:$D,$D124,ADEME!$E:$E,G$9)</f>
        <v>402.65944726757488</v>
      </c>
      <c r="H124" s="117">
        <f>SUMIFS(ADEME!$L:$L,ADEME!$A:$A,$A124,ADEME!$B:$B,$B124,ADEME!$C:$C,$C124,ADEME!$D:$D,$D124,ADEME!$E:$E,H$9)</f>
        <v>378.21479342543222</v>
      </c>
      <c r="I124" s="117">
        <f>SUMIFS(ADEME!$L:$L,ADEME!$A:$A,$A124,ADEME!$B:$B,$B124,ADEME!$C:$C,$C124,ADEME!$D:$D,$D124,ADEME!$E:$E,I$9)</f>
        <v>273.0952603435835</v>
      </c>
      <c r="J124" s="117">
        <f>SUMIFS(ADEME!$L:$L,ADEME!$A:$A,$A124,ADEME!$B:$B,$B124,ADEME!$C:$C,$C124,ADEME!$D:$D,$D124,ADEME!$E:$E,J$9)</f>
        <v>219.07138133660692</v>
      </c>
      <c r="K124" s="68" t="s">
        <v>581</v>
      </c>
      <c r="L124" s="54" t="str">
        <f t="shared" si="24"/>
        <v>Utilisation du territoire-Détail SAU-Arboriculture</v>
      </c>
      <c r="M124" s="54">
        <f>MATCH(L124,[6]RESULTATS_4!$W:$W,FALSE)</f>
        <v>538</v>
      </c>
      <c r="N124" s="54" t="str" cm="1">
        <f t="array" ref="N124">IFERROR(INDEX([6]RESULTATS_4!G:G,$M124),"-")</f>
        <v>Utilisation du territoire</v>
      </c>
      <c r="O124" s="54" t="str" cm="1">
        <f t="array" ref="O124">IFERROR(INDEX([6]RESULTATS_4!H:H,$M124),"-")</f>
        <v>Détail SAU</v>
      </c>
      <c r="P124" s="54" t="str" cm="1">
        <f t="array" ref="P124">IFERROR(INDEX([6]RESULTATS_4!I:I,$M124),"-")</f>
        <v>Arboriculture</v>
      </c>
      <c r="Q124" s="54" t="str" cm="1">
        <f t="array" ref="Q124">IFERROR(INDEX([6]RESULTATS_4!$J:$J,M124),"-")</f>
        <v>kha</v>
      </c>
      <c r="R124" s="68"/>
      <c r="S124" s="96" t="str">
        <f t="shared" si="23"/>
        <v>Arboriculture-kha</v>
      </c>
      <c r="T124" s="97" t="e">
        <f>MATCH(S124,[2]S0!$R:$R,FALSE)</f>
        <v>#N/A</v>
      </c>
      <c r="U124" s="8">
        <v>161.32525000000001</v>
      </c>
      <c r="V124" s="8">
        <v>145.57834254046543</v>
      </c>
      <c r="W124" s="8">
        <v>403.4676470698422</v>
      </c>
      <c r="X124" s="8">
        <v>357.82505698558299</v>
      </c>
      <c r="Y124" s="8">
        <v>242.41676933502967</v>
      </c>
      <c r="Z124" s="8">
        <v>185.27082529443769</v>
      </c>
      <c r="AA124" s="68"/>
      <c r="AB124" s="52">
        <v>102</v>
      </c>
      <c r="AC124" s="8">
        <v>283.44221202421284</v>
      </c>
      <c r="AD124" s="52">
        <v>102</v>
      </c>
      <c r="AE124" s="8">
        <v>202.40160508982149</v>
      </c>
      <c r="AG124" s="68"/>
      <c r="AH124" s="52">
        <f t="shared" si="31"/>
        <v>10.087540543095376</v>
      </c>
      <c r="AI124" s="52">
        <f t="shared" si="32"/>
        <v>34.30192793926814</v>
      </c>
      <c r="AJ124" s="52">
        <f t="shared" si="33"/>
        <v>-0.20031341004336234</v>
      </c>
      <c r="AK124" s="52">
        <f t="shared" si="34"/>
        <v>5.6982416523923662</v>
      </c>
      <c r="AL124" s="52">
        <f t="shared" si="35"/>
        <v>12.655267658548386</v>
      </c>
      <c r="AM124" s="52">
        <f t="shared" si="36"/>
        <v>18.243863267976714</v>
      </c>
      <c r="AN124" t="s">
        <v>531</v>
      </c>
    </row>
    <row r="125" spans="1:40" ht="14.25" hidden="1">
      <c r="A125" s="5" t="s">
        <v>54</v>
      </c>
      <c r="B125" s="5" t="s">
        <v>86</v>
      </c>
      <c r="C125" s="15" t="s">
        <v>110</v>
      </c>
      <c r="D125" s="12" t="s">
        <v>271</v>
      </c>
      <c r="E125" s="116">
        <f>SUMIFS(ADEME!$F:$F,ADEME!$A:$A,$A125,ADEME!$B:$B,$B125,ADEME!$C:$C,$C125,ADEME!$D:$D,$D125,ADEME!$E:$E,F$9)</f>
        <v>1E-3</v>
      </c>
      <c r="F125" s="116">
        <f>SUMIFS(ADEME!$L:$L,ADEME!$A:$A,$A125,ADEME!$B:$B,$B125,ADEME!$C:$C,$C125,ADEME!$D:$D,$D125,ADEME!$E:$E,F$9)</f>
        <v>9.9390521734213453E-4</v>
      </c>
      <c r="G125" s="117">
        <f>SUMIFS(ADEME!$L:$L,ADEME!$A:$A,$A125,ADEME!$B:$B,$B125,ADEME!$C:$C,$C125,ADEME!$D:$D,$D125,ADEME!$E:$E,G$9)</f>
        <v>502.45054758222318</v>
      </c>
      <c r="H125" s="117">
        <f>SUMIFS(ADEME!$L:$L,ADEME!$A:$A,$A125,ADEME!$B:$B,$B125,ADEME!$C:$C,$C125,ADEME!$D:$D,$D125,ADEME!$E:$E,H$9)</f>
        <v>487.15956918554298</v>
      </c>
      <c r="I125" s="117">
        <f>SUMIFS(ADEME!$L:$L,ADEME!$A:$A,$A125,ADEME!$B:$B,$B125,ADEME!$C:$C,$C125,ADEME!$D:$D,$D125,ADEME!$E:$E,I$9)</f>
        <v>1144.235060725478</v>
      </c>
      <c r="J125" s="117">
        <f>SUMIFS(ADEME!$L:$L,ADEME!$A:$A,$A125,ADEME!$B:$B,$B125,ADEME!$C:$C,$C125,ADEME!$D:$D,$D125,ADEME!$E:$E,J$9)</f>
        <v>9.8914945530529839E-4</v>
      </c>
      <c r="K125" s="68" t="s">
        <v>581</v>
      </c>
      <c r="L125" s="54" t="str">
        <f t="shared" si="24"/>
        <v>Utilisation du territoire-Détail SAU-TCR ou plantes énergétiques pérennes</v>
      </c>
      <c r="M125" s="54">
        <f>MATCH(L125,[6]RESULTATS_4!$W:$W,FALSE)</f>
        <v>568</v>
      </c>
      <c r="N125" s="54" t="str" cm="1">
        <f t="array" ref="N125">IFERROR(INDEX([6]RESULTATS_4!G:G,$M125),"-")</f>
        <v>Utilisation du territoire</v>
      </c>
      <c r="O125" s="54" t="str" cm="1">
        <f t="array" ref="O125">IFERROR(INDEX([6]RESULTATS_4!H:H,$M125),"-")</f>
        <v>Détail SAU</v>
      </c>
      <c r="P125" s="54" t="str" cm="1">
        <f t="array" ref="P125">IFERROR(INDEX([6]RESULTATS_4!I:I,$M125),"-")</f>
        <v>TCR ou plantes énergétiques pérennes</v>
      </c>
      <c r="Q125" s="54" t="str" cm="1">
        <f t="array" ref="Q125">IFERROR(INDEX([6]RESULTATS_4!$J:$J,M125),"-")</f>
        <v>kha</v>
      </c>
      <c r="R125" s="68"/>
      <c r="S125" s="96" t="str">
        <f t="shared" si="23"/>
        <v>TCR ou plantes énergétiques pérennes-kha</v>
      </c>
      <c r="T125" s="97" t="e">
        <f>MATCH(S125,[2]S0!$R:$R,FALSE)</f>
        <v>#N/A</v>
      </c>
      <c r="U125" s="8">
        <v>1E-3</v>
      </c>
      <c r="V125" s="8">
        <v>9.785151090378405E-4</v>
      </c>
      <c r="W125" s="8">
        <v>517.21117761807682</v>
      </c>
      <c r="X125" s="8">
        <v>501.81658607064986</v>
      </c>
      <c r="Y125" s="8">
        <v>1118.1547588191177</v>
      </c>
      <c r="Z125" s="8">
        <v>9.0254412514233543E-4</v>
      </c>
      <c r="AA125" s="68"/>
      <c r="AB125" s="52">
        <v>103</v>
      </c>
      <c r="AC125" s="8">
        <v>305.31707525530749</v>
      </c>
      <c r="AD125" s="52">
        <v>103</v>
      </c>
      <c r="AE125" s="8">
        <v>96.688899645729933</v>
      </c>
      <c r="AG125" s="68"/>
      <c r="AH125" s="52">
        <f t="shared" si="31"/>
        <v>0</v>
      </c>
      <c r="AI125" s="52">
        <f t="shared" si="32"/>
        <v>1.5728023167089322</v>
      </c>
      <c r="AJ125" s="52">
        <f t="shared" si="33"/>
        <v>-2.8538884453021773</v>
      </c>
      <c r="AK125" s="52">
        <f t="shared" si="34"/>
        <v>-2.9207916382108845</v>
      </c>
      <c r="AL125" s="52">
        <f t="shared" si="35"/>
        <v>2.3324411670799128</v>
      </c>
      <c r="AM125" s="52">
        <f t="shared" si="36"/>
        <v>9.595689313174006</v>
      </c>
      <c r="AN125" t="s">
        <v>531</v>
      </c>
    </row>
    <row r="126" spans="1:40" ht="14.25" hidden="1">
      <c r="A126" s="5" t="s">
        <v>54</v>
      </c>
      <c r="B126" s="5" t="s">
        <v>86</v>
      </c>
      <c r="C126" s="5" t="s">
        <v>59</v>
      </c>
      <c r="D126" s="12" t="s">
        <v>271</v>
      </c>
      <c r="E126" s="116">
        <f>SUMIFS(ADEME!$F:$F,ADEME!$A:$A,$A126,ADEME!$B:$B,$B126,ADEME!$C:$C,$C126,ADEME!$D:$D,$D126,ADEME!$E:$E,F$9)</f>
        <v>411.78520000000003</v>
      </c>
      <c r="F126" s="116">
        <f>SUMIFS(ADEME!$L:$L,ADEME!$A:$A,$A126,ADEME!$B:$B,$B126,ADEME!$C:$C,$C126,ADEME!$D:$D,$D126,ADEME!$E:$E,F$9)</f>
        <v>409.27545870427434</v>
      </c>
      <c r="G126" s="117">
        <f>SUMIFS(ADEME!$L:$L,ADEME!$A:$A,$A126,ADEME!$B:$B,$B126,ADEME!$C:$C,$C126,ADEME!$D:$D,$D126,ADEME!$E:$E,G$9)</f>
        <v>413.80339845251063</v>
      </c>
      <c r="H126" s="117">
        <f>SUMIFS(ADEME!$L:$L,ADEME!$A:$A,$A126,ADEME!$B:$B,$B126,ADEME!$C:$C,$C126,ADEME!$D:$D,$D126,ADEME!$E:$E,H$9)</f>
        <v>401.21020125796537</v>
      </c>
      <c r="I126" s="117">
        <f>SUMIFS(ADEME!$L:$L,ADEME!$A:$A,$A126,ADEME!$B:$B,$B126,ADEME!$C:$C,$C126,ADEME!$D:$D,$D126,ADEME!$E:$E,I$9)</f>
        <v>372.47356784810529</v>
      </c>
      <c r="J126" s="117">
        <f>SUMIFS(ADEME!$L:$L,ADEME!$A:$A,$A126,ADEME!$B:$B,$B126,ADEME!$C:$C,$C126,ADEME!$D:$D,$D126,ADEME!$E:$E,J$9)</f>
        <v>407.31710628278341</v>
      </c>
      <c r="K126" s="68" t="s">
        <v>581</v>
      </c>
      <c r="L126" s="54" t="str">
        <f t="shared" si="24"/>
        <v>Utilisation du territoire-Détail SAU-Jachères</v>
      </c>
      <c r="M126" s="54">
        <f>MATCH(L126,[6]RESULTATS_4!$W:$W,FALSE)</f>
        <v>551</v>
      </c>
      <c r="N126" s="54" t="str" cm="1">
        <f t="array" ref="N126">IFERROR(INDEX([6]RESULTATS_4!G:G,$M126),"-")</f>
        <v>Utilisation du territoire</v>
      </c>
      <c r="O126" s="54" t="str" cm="1">
        <f t="array" ref="O126">IFERROR(INDEX([6]RESULTATS_4!H:H,$M126),"-")</f>
        <v>Détail SAU</v>
      </c>
      <c r="P126" s="54" t="str" cm="1">
        <f t="array" ref="P126">IFERROR(INDEX([6]RESULTATS_4!I:I,$M126),"-")</f>
        <v>Jachères</v>
      </c>
      <c r="Q126" s="54" t="str" cm="1">
        <f t="array" ref="Q126">IFERROR(INDEX([6]RESULTATS_4!$J:$J,M126),"-")</f>
        <v>kha</v>
      </c>
      <c r="R126" s="68"/>
      <c r="S126" s="96" t="str">
        <f t="shared" si="23"/>
        <v>Jachères-kha</v>
      </c>
      <c r="T126" s="97" t="e">
        <f>MATCH(S126,[2]S0!$R:$R,FALSE)</f>
        <v>#N/A</v>
      </c>
      <c r="U126" s="8">
        <v>475.10275000000001</v>
      </c>
      <c r="V126" s="8">
        <v>435.36086022005509</v>
      </c>
      <c r="W126" s="8">
        <v>491.45690563417349</v>
      </c>
      <c r="X126" s="8">
        <v>476.82888007555488</v>
      </c>
      <c r="Y126" s="8">
        <v>419.95130501229215</v>
      </c>
      <c r="Z126" s="8">
        <v>441.23094892591996</v>
      </c>
      <c r="AA126" s="68"/>
      <c r="AB126" s="52">
        <v>104</v>
      </c>
      <c r="AC126" s="8">
        <v>469.44007144256813</v>
      </c>
      <c r="AD126" s="52">
        <v>104</v>
      </c>
      <c r="AE126" s="8">
        <v>459.37162116160317</v>
      </c>
      <c r="AG126" s="68"/>
      <c r="AH126" s="52">
        <f t="shared" si="31"/>
        <v>-13.327127658174987</v>
      </c>
      <c r="AI126" s="52">
        <f t="shared" si="32"/>
        <v>-5.9916735515902264</v>
      </c>
      <c r="AJ126" s="52">
        <f t="shared" si="33"/>
        <v>-15.800674747149834</v>
      </c>
      <c r="AK126" s="52">
        <f t="shared" si="34"/>
        <v>-15.858661666132202</v>
      </c>
      <c r="AL126" s="52">
        <f t="shared" si="35"/>
        <v>-11.305533902983623</v>
      </c>
      <c r="AM126" s="52">
        <f t="shared" si="36"/>
        <v>-7.6861885426877663</v>
      </c>
      <c r="AN126" t="s">
        <v>531</v>
      </c>
    </row>
    <row r="127" spans="1:40" ht="18" hidden="1">
      <c r="A127" s="5" t="s">
        <v>0</v>
      </c>
      <c r="B127" s="5" t="s">
        <v>0</v>
      </c>
      <c r="C127" s="1" t="s">
        <v>111</v>
      </c>
      <c r="D127" s="183"/>
      <c r="E127" s="184"/>
      <c r="F127" s="184"/>
      <c r="G127" s="184"/>
      <c r="H127" s="184"/>
      <c r="I127" s="184"/>
      <c r="J127" s="184"/>
      <c r="K127" s="179"/>
      <c r="L127" s="180"/>
      <c r="M127" s="180"/>
      <c r="N127" s="180"/>
      <c r="O127" s="180"/>
      <c r="P127" s="180"/>
      <c r="Q127" s="180"/>
      <c r="R127" s="179"/>
      <c r="S127" s="181"/>
      <c r="T127" s="182"/>
      <c r="U127" s="185"/>
      <c r="V127" s="185"/>
      <c r="W127" s="185"/>
      <c r="X127" s="185"/>
      <c r="Y127" s="185"/>
      <c r="Z127" s="185"/>
      <c r="AA127" s="179"/>
      <c r="AB127" s="186"/>
      <c r="AC127" s="185"/>
      <c r="AD127" s="186"/>
      <c r="AE127" s="185"/>
      <c r="AG127" s="68"/>
      <c r="AH127" s="56"/>
      <c r="AI127" s="56"/>
      <c r="AJ127" s="56"/>
      <c r="AK127" s="56"/>
      <c r="AL127" s="56"/>
      <c r="AM127" s="56"/>
    </row>
    <row r="128" spans="1:40" ht="14.25" hidden="1">
      <c r="A128" s="5" t="s">
        <v>112</v>
      </c>
      <c r="B128" s="5" t="s">
        <v>113</v>
      </c>
      <c r="C128" s="16" t="s">
        <v>114</v>
      </c>
      <c r="D128" s="12" t="s">
        <v>115</v>
      </c>
      <c r="E128" s="116">
        <f>SUMIFS(ADEME!$F:$F,ADEME!$A:$A,$A128,ADEME!$B:$B,$B128,ADEME!$C:$C,$C128,ADEME!$D:$D,$D128,ADEME!$E:$E,F$9)</f>
        <v>7282.4554000000007</v>
      </c>
      <c r="F128" s="116">
        <f>SUMIFS(ADEME!$L:$L,ADEME!$A:$A,$A128,ADEME!$B:$B,$B128,ADEME!$C:$C,$C128,ADEME!$D:$D,$D128,ADEME!$E:$E,F$9)</f>
        <v>4967.4184583333436</v>
      </c>
      <c r="G128" s="117">
        <f>SUMIFS(ADEME!$L:$L,ADEME!$A:$A,$A128,ADEME!$B:$B,$B128,ADEME!$C:$C,$C128,ADEME!$D:$D,$D128,ADEME!$E:$E,G$9)</f>
        <v>2548.8593899999996</v>
      </c>
      <c r="H128" s="117">
        <f>SUMIFS(ADEME!$L:$L,ADEME!$A:$A,$A128,ADEME!$B:$B,$B128,ADEME!$C:$C,$C128,ADEME!$D:$D,$D128,ADEME!$E:$E,H$9)</f>
        <v>3422.754038</v>
      </c>
      <c r="I128" s="117">
        <f>SUMIFS(ADEME!$L:$L,ADEME!$A:$A,$A128,ADEME!$B:$B,$B128,ADEME!$C:$C,$C128,ADEME!$D:$D,$D128,ADEME!$E:$E,I$9)</f>
        <v>4369.4732400000003</v>
      </c>
      <c r="J128" s="117">
        <f>SUMIFS(ADEME!$L:$L,ADEME!$A:$A,$A128,ADEME!$B:$B,$B128,ADEME!$C:$C,$C128,ADEME!$D:$D,$D128,ADEME!$E:$E,J$9)</f>
        <v>4442.2977940000001</v>
      </c>
      <c r="K128" s="68" t="s">
        <v>581</v>
      </c>
      <c r="L128" s="54" t="str">
        <f t="shared" si="24"/>
        <v>Cheptels-Productions Animales-Nombre de places de porcs charcutiers</v>
      </c>
      <c r="M128" s="54">
        <f>MATCH(L128,[6]RESULTATS_4!$W:$W,FALSE)</f>
        <v>227</v>
      </c>
      <c r="N128" s="54" t="str" cm="1">
        <f t="array" ref="N128">IFERROR(INDEX([6]RESULTATS_4!G:G,$M128),"-")</f>
        <v>Cheptels</v>
      </c>
      <c r="O128" s="54" t="str" cm="1">
        <f t="array" ref="O128">IFERROR(INDEX([6]RESULTATS_4!H:H,$M128),"-")</f>
        <v>Productions Animales</v>
      </c>
      <c r="P128" s="54" t="str" cm="1">
        <f t="array" ref="P128">IFERROR(INDEX([6]RESULTATS_4!I:I,$M128),"-")</f>
        <v>Nombre de places de porcs charcutiers</v>
      </c>
      <c r="Q128" s="54" t="str" cm="1">
        <f t="array" ref="Q128">IFERROR(INDEX([6]RESULTATS_4!$J:$J,M128),"-")</f>
        <v>Milliers effectifs</v>
      </c>
      <c r="R128" s="68"/>
      <c r="S128" s="96" t="str">
        <f t="shared" si="23"/>
        <v>Nombre de places de porcs charcutiers-Milliers effectifs</v>
      </c>
      <c r="T128" s="97">
        <f>MATCH(S128,[2]S0!$R:$R,FALSE)</f>
        <v>124</v>
      </c>
      <c r="U128" s="8">
        <v>7151.6043333333328</v>
      </c>
      <c r="V128" s="8">
        <v>4060.8292280701698</v>
      </c>
      <c r="W128" s="8">
        <v>2503.0615166666666</v>
      </c>
      <c r="X128" s="8">
        <v>3361.2540366666663</v>
      </c>
      <c r="Y128" s="8">
        <v>4290.9625999999998</v>
      </c>
      <c r="Z128" s="8">
        <v>4362.4786433333329</v>
      </c>
      <c r="AA128" s="68"/>
      <c r="AB128" s="52">
        <v>106</v>
      </c>
      <c r="AC128" s="8">
        <v>5207.4742999999999</v>
      </c>
      <c r="AD128" s="52">
        <v>106</v>
      </c>
      <c r="AE128" s="8">
        <v>6695.3240999999998</v>
      </c>
      <c r="AG128" s="68"/>
      <c r="AH128" s="52">
        <f t="shared" ref="AH128:AM135" si="37">IF(AND(E128=0,U128=0),"ok 0",(E128/U128-1)*100)</f>
        <v>1.8296743019853068</v>
      </c>
      <c r="AI128" s="52">
        <f t="shared" si="37"/>
        <v>22.325224217665827</v>
      </c>
      <c r="AJ128" s="52">
        <f t="shared" si="37"/>
        <v>1.8296743019852846</v>
      </c>
      <c r="AK128" s="52">
        <f t="shared" si="37"/>
        <v>1.8296743019853068</v>
      </c>
      <c r="AL128" s="52">
        <f t="shared" si="37"/>
        <v>1.8296743019853068</v>
      </c>
      <c r="AM128" s="52">
        <f t="shared" si="37"/>
        <v>1.8296743019853068</v>
      </c>
      <c r="AN128" t="s">
        <v>531</v>
      </c>
    </row>
    <row r="129" spans="1:40" ht="14.25" hidden="1">
      <c r="A129" s="5" t="s">
        <v>112</v>
      </c>
      <c r="B129" s="5" t="s">
        <v>113</v>
      </c>
      <c r="C129" s="17" t="s">
        <v>656</v>
      </c>
      <c r="D129" s="12" t="s">
        <v>115</v>
      </c>
      <c r="E129" s="116">
        <f>SUMIFS(ADEME!$F:$F,ADEME!$A:$A,$A129,ADEME!$B:$B,$B129,ADEME!$C:$C,$C129,ADEME!$D:$D,$D129,ADEME!$E:$E,F$9)</f>
        <v>6991.1571840000006</v>
      </c>
      <c r="F129" s="116">
        <f>SUMIFS(ADEME!$L:$L,ADEME!$A:$A,$A129,ADEME!$B:$B,$B129,ADEME!$C:$C,$C129,ADEME!$D:$D,$D129,ADEME!$E:$E,F$9)</f>
        <v>4570.0249816666765</v>
      </c>
      <c r="G129" s="117">
        <f>SUMIFS(ADEME!$L:$L,ADEME!$A:$A,$A129,ADEME!$B:$B,$B129,ADEME!$C:$C,$C129,ADEME!$D:$D,$D129,ADEME!$E:$E,G$9)</f>
        <v>0</v>
      </c>
      <c r="H129" s="117">
        <f>SUMIFS(ADEME!$L:$L,ADEME!$A:$A,$A129,ADEME!$B:$B,$B129,ADEME!$C:$C,$C129,ADEME!$D:$D,$D129,ADEME!$E:$E,H$9)</f>
        <v>0</v>
      </c>
      <c r="I129" s="117">
        <f>SUMIFS(ADEME!$L:$L,ADEME!$A:$A,$A129,ADEME!$B:$B,$B129,ADEME!$C:$C,$C129,ADEME!$D:$D,$D129,ADEME!$E:$E,I$9)</f>
        <v>0</v>
      </c>
      <c r="J129" s="117">
        <f>SUMIFS(ADEME!$L:$L,ADEME!$A:$A,$A129,ADEME!$B:$B,$B129,ADEME!$C:$C,$C129,ADEME!$D:$D,$D129,ADEME!$E:$E,J$9)</f>
        <v>4264.60588224</v>
      </c>
      <c r="K129" s="68" t="s">
        <v>581</v>
      </c>
      <c r="L129" s="54" t="str">
        <f t="shared" si="24"/>
        <v>Cheptels-Productions Animales-dont porc conventionnel</v>
      </c>
      <c r="M129" s="54">
        <f>MATCH(L129,[6]RESULTATS_4!$W:$W,FALSE)</f>
        <v>211</v>
      </c>
      <c r="N129" s="54" t="str" cm="1">
        <f t="array" ref="N129">IFERROR(INDEX([6]RESULTATS_4!G:G,$M129),"-")</f>
        <v>Cheptels</v>
      </c>
      <c r="O129" s="54" t="str" cm="1">
        <f t="array" ref="O129">IFERROR(INDEX([6]RESULTATS_4!H:H,$M129),"-")</f>
        <v>Productions Animales</v>
      </c>
      <c r="P129" s="54" t="str" cm="1">
        <f t="array" ref="P129">IFERROR(INDEX([6]RESULTATS_4!I:I,$M129),"-")</f>
        <v>dont porc conventionnel</v>
      </c>
      <c r="Q129" s="54" t="str" cm="1">
        <f t="array" ref="Q129">IFERROR(INDEX([6]RESULTATS_4!$J:$J,M129),"-")</f>
        <v>Milliers effectifs</v>
      </c>
      <c r="R129" s="68"/>
      <c r="S129" s="96" t="str">
        <f t="shared" si="23"/>
        <v>dont porc conventionnel-Milliers effectifs</v>
      </c>
      <c r="T129" s="97" t="e">
        <f>MATCH(S129,[2]S0!$R:$R,FALSE)</f>
        <v>#N/A</v>
      </c>
      <c r="U129" s="8">
        <v>6865.5401599999996</v>
      </c>
      <c r="V129" s="8">
        <v>3735.9628898245564</v>
      </c>
      <c r="W129" s="8">
        <v>0</v>
      </c>
      <c r="X129" s="8">
        <v>0</v>
      </c>
      <c r="Y129" s="8">
        <v>0</v>
      </c>
      <c r="Z129" s="8">
        <v>4187.9794975999994</v>
      </c>
      <c r="AA129" s="68"/>
      <c r="AB129" s="52">
        <v>107</v>
      </c>
      <c r="AC129" s="8">
        <v>4374.2784119999997</v>
      </c>
      <c r="AD129" s="52">
        <v>107</v>
      </c>
      <c r="AE129" s="8">
        <v>6226.6514130000005</v>
      </c>
      <c r="AG129" s="68"/>
      <c r="AH129" s="52">
        <f t="shared" si="37"/>
        <v>1.8296743019853068</v>
      </c>
      <c r="AI129" s="52">
        <f t="shared" si="37"/>
        <v>22.325224217665827</v>
      </c>
      <c r="AJ129" s="52" t="str">
        <f t="shared" si="37"/>
        <v>ok 0</v>
      </c>
      <c r="AK129" s="52" t="str">
        <f t="shared" si="37"/>
        <v>ok 0</v>
      </c>
      <c r="AL129" s="52" t="str">
        <f t="shared" si="37"/>
        <v>ok 0</v>
      </c>
      <c r="AM129" s="52">
        <f t="shared" si="37"/>
        <v>1.8296743019853068</v>
      </c>
      <c r="AN129" t="s">
        <v>531</v>
      </c>
    </row>
    <row r="130" spans="1:40" ht="14.25" hidden="1">
      <c r="A130" s="5" t="s">
        <v>112</v>
      </c>
      <c r="B130" s="5" t="s">
        <v>113</v>
      </c>
      <c r="C130" s="17" t="s">
        <v>657</v>
      </c>
      <c r="D130" s="12" t="s">
        <v>115</v>
      </c>
      <c r="E130" s="116">
        <f>SUMIFS(ADEME!$F:$F,ADEME!$A:$A,$A130,ADEME!$B:$B,$B130,ADEME!$C:$C,$C130,ADEME!$D:$D,$D130,ADEME!$E:$E,F$9)</f>
        <v>145.64910800000001</v>
      </c>
      <c r="F130" s="116">
        <f>SUMIFS(ADEME!$L:$L,ADEME!$A:$A,$A130,ADEME!$B:$B,$B130,ADEME!$C:$C,$C130,ADEME!$D:$D,$D130,ADEME!$E:$E,F$9)</f>
        <v>248.37092291666718</v>
      </c>
      <c r="G130" s="117">
        <f>SUMIFS(ADEME!$L:$L,ADEME!$A:$A,$A130,ADEME!$B:$B,$B130,ADEME!$C:$C,$C130,ADEME!$D:$D,$D130,ADEME!$E:$E,G$9)</f>
        <v>254.88593899999998</v>
      </c>
      <c r="H130" s="117">
        <f>SUMIFS(ADEME!$L:$L,ADEME!$A:$A,$A130,ADEME!$B:$B,$B130,ADEME!$C:$C,$C130,ADEME!$D:$D,$D130,ADEME!$E:$E,H$9)</f>
        <v>1369.1016152000002</v>
      </c>
      <c r="I130" s="117">
        <f>SUMIFS(ADEME!$L:$L,ADEME!$A:$A,$A130,ADEME!$B:$B,$B130,ADEME!$C:$C,$C130,ADEME!$D:$D,$D130,ADEME!$E:$E,I$9)</f>
        <v>3058.6312680000001</v>
      </c>
      <c r="J130" s="117">
        <f>SUMIFS(ADEME!$L:$L,ADEME!$A:$A,$A130,ADEME!$B:$B,$B130,ADEME!$C:$C,$C130,ADEME!$D:$D,$D130,ADEME!$E:$E,J$9)</f>
        <v>88.845955880000005</v>
      </c>
      <c r="K130" s="68" t="s">
        <v>581</v>
      </c>
      <c r="L130" s="54" t="str">
        <f t="shared" si="24"/>
        <v>Cheptels-Productions Animales-dont porc label</v>
      </c>
      <c r="M130" s="54">
        <f>MATCH(L130,[6]RESULTATS_4!$W:$W,FALSE)</f>
        <v>212</v>
      </c>
      <c r="N130" s="54" t="str" cm="1">
        <f t="array" ref="N130">IFERROR(INDEX([6]RESULTATS_4!G:G,$M130),"-")</f>
        <v>Cheptels</v>
      </c>
      <c r="O130" s="54" t="str" cm="1">
        <f t="array" ref="O130">IFERROR(INDEX([6]RESULTATS_4!H:H,$M130),"-")</f>
        <v>Productions Animales</v>
      </c>
      <c r="P130" s="54" t="str" cm="1">
        <f t="array" ref="P130">IFERROR(INDEX([6]RESULTATS_4!I:I,$M130),"-")</f>
        <v>dont porc label</v>
      </c>
      <c r="Q130" s="54" t="str" cm="1">
        <f t="array" ref="Q130">IFERROR(INDEX([6]RESULTATS_4!$J:$J,M130),"-")</f>
        <v>Milliers effectifs</v>
      </c>
      <c r="R130" s="68"/>
      <c r="S130" s="96" t="str">
        <f t="shared" si="23"/>
        <v>dont porc label-Milliers effectifs</v>
      </c>
      <c r="T130" s="97" t="e">
        <f>MATCH(S130,[2]S0!$R:$R,FALSE)</f>
        <v>#N/A</v>
      </c>
      <c r="U130" s="8">
        <v>143.03208666666666</v>
      </c>
      <c r="V130" s="8">
        <v>203.04146140350849</v>
      </c>
      <c r="W130" s="8">
        <v>250.30615166666666</v>
      </c>
      <c r="X130" s="8">
        <v>1344.5016146666667</v>
      </c>
      <c r="Y130" s="8">
        <v>3003.6738199999995</v>
      </c>
      <c r="Z130" s="8">
        <v>87.249572866666654</v>
      </c>
      <c r="AA130" s="68"/>
      <c r="AB130" s="52">
        <v>108</v>
      </c>
      <c r="AC130" s="8">
        <v>520.74743000000001</v>
      </c>
      <c r="AD130" s="52">
        <v>108</v>
      </c>
      <c r="AE130" s="8">
        <v>267.81296400000002</v>
      </c>
      <c r="AG130" s="68"/>
      <c r="AH130" s="52">
        <f t="shared" si="37"/>
        <v>1.8296743019853068</v>
      </c>
      <c r="AI130" s="52">
        <f t="shared" si="37"/>
        <v>22.325224217665827</v>
      </c>
      <c r="AJ130" s="52">
        <f t="shared" si="37"/>
        <v>1.8296743019852846</v>
      </c>
      <c r="AK130" s="52">
        <f t="shared" si="37"/>
        <v>1.8296743019853068</v>
      </c>
      <c r="AL130" s="52">
        <f t="shared" si="37"/>
        <v>1.8296743019853068</v>
      </c>
      <c r="AM130" s="52">
        <f t="shared" si="37"/>
        <v>1.8296743019853068</v>
      </c>
      <c r="AN130" t="s">
        <v>531</v>
      </c>
    </row>
    <row r="131" spans="1:40" ht="14.25" hidden="1">
      <c r="A131" s="5" t="s">
        <v>112</v>
      </c>
      <c r="B131" s="5" t="s">
        <v>113</v>
      </c>
      <c r="C131" s="17" t="s">
        <v>658</v>
      </c>
      <c r="D131" s="12" t="s">
        <v>115</v>
      </c>
      <c r="E131" s="116">
        <f>SUMIFS(ADEME!$F:$F,ADEME!$A:$A,$A131,ADEME!$B:$B,$B131,ADEME!$C:$C,$C131,ADEME!$D:$D,$D131,ADEME!$E:$E,F$9)</f>
        <v>145.64910800000001</v>
      </c>
      <c r="F131" s="116">
        <f>SUMIFS(ADEME!$L:$L,ADEME!$A:$A,$A131,ADEME!$B:$B,$B131,ADEME!$C:$C,$C131,ADEME!$D:$D,$D131,ADEME!$E:$E,F$9)</f>
        <v>149.0225537500003</v>
      </c>
      <c r="G131" s="117">
        <f>SUMIFS(ADEME!$L:$L,ADEME!$A:$A,$A131,ADEME!$B:$B,$B131,ADEME!$C:$C,$C131,ADEME!$D:$D,$D131,ADEME!$E:$E,G$9)</f>
        <v>2293.9734509999998</v>
      </c>
      <c r="H131" s="117">
        <f>SUMIFS(ADEME!$L:$L,ADEME!$A:$A,$A131,ADEME!$B:$B,$B131,ADEME!$C:$C,$C131,ADEME!$D:$D,$D131,ADEME!$E:$E,H$9)</f>
        <v>2053.6524227999998</v>
      </c>
      <c r="I131" s="117">
        <f>SUMIFS(ADEME!$L:$L,ADEME!$A:$A,$A131,ADEME!$B:$B,$B131,ADEME!$C:$C,$C131,ADEME!$D:$D,$D131,ADEME!$E:$E,I$9)</f>
        <v>1310.8419720000002</v>
      </c>
      <c r="J131" s="117">
        <f>SUMIFS(ADEME!$L:$L,ADEME!$A:$A,$A131,ADEME!$B:$B,$B131,ADEME!$C:$C,$C131,ADEME!$D:$D,$D131,ADEME!$E:$E,J$9)</f>
        <v>88.845955880000005</v>
      </c>
      <c r="K131" s="68" t="s">
        <v>581</v>
      </c>
      <c r="L131" s="54" t="str">
        <f t="shared" si="24"/>
        <v>Cheptels-Productions Animales-dont porc bio</v>
      </c>
      <c r="M131" s="54">
        <f>MATCH(L131,[6]RESULTATS_4!$W:$W,FALSE)</f>
        <v>210</v>
      </c>
      <c r="N131" s="54" t="str" cm="1">
        <f t="array" ref="N131">IFERROR(INDEX([6]RESULTATS_4!G:G,$M131),"-")</f>
        <v>Cheptels</v>
      </c>
      <c r="O131" s="54" t="str" cm="1">
        <f t="array" ref="O131">IFERROR(INDEX([6]RESULTATS_4!H:H,$M131),"-")</f>
        <v>Productions Animales</v>
      </c>
      <c r="P131" s="54" t="str" cm="1">
        <f t="array" ref="P131">IFERROR(INDEX([6]RESULTATS_4!I:I,$M131),"-")</f>
        <v>dont porc bio</v>
      </c>
      <c r="Q131" s="54" t="str" cm="1">
        <f t="array" ref="Q131">IFERROR(INDEX([6]RESULTATS_4!$J:$J,M131),"-")</f>
        <v>Milliers effectifs</v>
      </c>
      <c r="R131" s="68"/>
      <c r="S131" s="96" t="str">
        <f t="shared" si="23"/>
        <v>dont porc bio-Milliers effectifs</v>
      </c>
      <c r="T131" s="97" t="e">
        <f>MATCH(S131,[2]S0!$R:$R,FALSE)</f>
        <v>#N/A</v>
      </c>
      <c r="U131" s="8">
        <v>143.03208666666669</v>
      </c>
      <c r="V131" s="8">
        <v>121.82487684210508</v>
      </c>
      <c r="W131" s="8">
        <v>2252.7553650000004</v>
      </c>
      <c r="X131" s="8">
        <v>2016.752422</v>
      </c>
      <c r="Y131" s="8">
        <v>1287.2887800000001</v>
      </c>
      <c r="Z131" s="8">
        <v>87.249572866666682</v>
      </c>
      <c r="AA131" s="68"/>
      <c r="AB131" s="52">
        <v>109</v>
      </c>
      <c r="AC131" s="8">
        <v>312.44845799999996</v>
      </c>
      <c r="AD131" s="52">
        <v>109</v>
      </c>
      <c r="AE131" s="8">
        <v>200.85972299999997</v>
      </c>
      <c r="AG131" s="68"/>
      <c r="AH131" s="52">
        <f t="shared" si="37"/>
        <v>1.8296743019852846</v>
      </c>
      <c r="AI131" s="52">
        <f t="shared" si="37"/>
        <v>22.325224217665827</v>
      </c>
      <c r="AJ131" s="52">
        <f t="shared" si="37"/>
        <v>1.8296743019852624</v>
      </c>
      <c r="AK131" s="52">
        <f t="shared" si="37"/>
        <v>1.8296743019852846</v>
      </c>
      <c r="AL131" s="52">
        <f t="shared" si="37"/>
        <v>1.8296743019853068</v>
      </c>
      <c r="AM131" s="52">
        <f t="shared" si="37"/>
        <v>1.8296743019852846</v>
      </c>
      <c r="AN131" t="s">
        <v>531</v>
      </c>
    </row>
    <row r="132" spans="1:40" ht="14.25" hidden="1">
      <c r="A132" s="5" t="s">
        <v>112</v>
      </c>
      <c r="B132" s="5" t="s">
        <v>113</v>
      </c>
      <c r="C132" s="16" t="s">
        <v>116</v>
      </c>
      <c r="D132" s="12" t="s">
        <v>115</v>
      </c>
      <c r="E132" s="116">
        <f>SUMIFS(ADEME!$F:$F,ADEME!$A:$A,$A132,ADEME!$B:$B,$B132,ADEME!$C:$C,$C132,ADEME!$D:$D,$D132,ADEME!$E:$E,F$9)</f>
        <v>148587.79999999999</v>
      </c>
      <c r="F132" s="116">
        <f>SUMIFS(ADEME!$L:$L,ADEME!$A:$A,$A132,ADEME!$B:$B,$B132,ADEME!$C:$C,$C132,ADEME!$D:$D,$D132,ADEME!$E:$E,F$9)</f>
        <v>126902.72619047597</v>
      </c>
      <c r="G132" s="117">
        <f>SUMIFS(ADEME!$L:$L,ADEME!$A:$A,$A132,ADEME!$B:$B,$B132,ADEME!$C:$C,$C132,ADEME!$D:$D,$D132,ADEME!$E:$E,G$9)</f>
        <v>104011.45999999999</v>
      </c>
      <c r="H132" s="117">
        <f>SUMIFS(ADEME!$L:$L,ADEME!$A:$A,$A132,ADEME!$B:$B,$B132,ADEME!$C:$C,$C132,ADEME!$D:$D,$D132,ADEME!$E:$E,H$9)</f>
        <v>118870.23999999999</v>
      </c>
      <c r="I132" s="117">
        <f>SUMIFS(ADEME!$L:$L,ADEME!$A:$A,$A132,ADEME!$B:$B,$B132,ADEME!$C:$C,$C132,ADEME!$D:$D,$D132,ADEME!$E:$E,I$9)</f>
        <v>148587.79999999999</v>
      </c>
      <c r="J132" s="117">
        <f>SUMIFS(ADEME!$L:$L,ADEME!$A:$A,$A132,ADEME!$B:$B,$B132,ADEME!$C:$C,$C132,ADEME!$D:$D,$D132,ADEME!$E:$E,J$9)</f>
        <v>156017.19</v>
      </c>
      <c r="K132" s="68" t="s">
        <v>581</v>
      </c>
      <c r="L132" s="54" t="str">
        <f t="shared" si="24"/>
        <v>Cheptels-Productions Animales-Nombre de places de poulets de chair</v>
      </c>
      <c r="M132" s="54">
        <f>MATCH(L132,[6]RESULTATS_4!$W:$W,FALSE)</f>
        <v>229</v>
      </c>
      <c r="N132" s="54" t="str" cm="1">
        <f t="array" ref="N132">IFERROR(INDEX([6]RESULTATS_4!G:G,$M132),"-")</f>
        <v>Cheptels</v>
      </c>
      <c r="O132" s="54" t="str" cm="1">
        <f t="array" ref="O132">IFERROR(INDEX([6]RESULTATS_4!H:H,$M132),"-")</f>
        <v>Productions Animales</v>
      </c>
      <c r="P132" s="54" t="str" cm="1">
        <f t="array" ref="P132">IFERROR(INDEX([6]RESULTATS_4!I:I,$M132),"-")</f>
        <v>Nombre de places de poulets de chair</v>
      </c>
      <c r="Q132" s="54" t="str" cm="1">
        <f t="array" ref="Q132">IFERROR(INDEX([6]RESULTATS_4!$J:$J,M132),"-")</f>
        <v>Milliers effectifs</v>
      </c>
      <c r="R132" s="68"/>
      <c r="S132" s="96" t="str">
        <f t="shared" si="23"/>
        <v>Nombre de places de poulets de chair-Milliers effectifs</v>
      </c>
      <c r="T132" s="97">
        <f>MATCH(S132,[2]S0!$R:$R,FALSE)</f>
        <v>128</v>
      </c>
      <c r="U132" s="8">
        <v>180175.66666666666</v>
      </c>
      <c r="V132" s="8">
        <v>252592.63157894753</v>
      </c>
      <c r="W132" s="8">
        <v>126122.96666666665</v>
      </c>
      <c r="X132" s="8">
        <v>144140.53333333333</v>
      </c>
      <c r="Y132" s="8">
        <v>180175.66666666666</v>
      </c>
      <c r="Z132" s="8">
        <v>189184.45</v>
      </c>
      <c r="AA132" s="68"/>
      <c r="AB132" s="52">
        <v>110</v>
      </c>
      <c r="AC132" s="8">
        <v>154723</v>
      </c>
      <c r="AD132" s="52">
        <v>110</v>
      </c>
      <c r="AE132" s="8">
        <v>154723</v>
      </c>
      <c r="AG132" s="68"/>
      <c r="AH132" s="52">
        <f t="shared" si="37"/>
        <v>-17.531705169214497</v>
      </c>
      <c r="AI132" s="52">
        <f t="shared" si="37"/>
        <v>-49.75992553812376</v>
      </c>
      <c r="AJ132" s="52">
        <f t="shared" si="37"/>
        <v>-17.531705169214483</v>
      </c>
      <c r="AK132" s="52">
        <f t="shared" si="37"/>
        <v>-17.531705169214497</v>
      </c>
      <c r="AL132" s="52">
        <f t="shared" si="37"/>
        <v>-17.531705169214497</v>
      </c>
      <c r="AM132" s="52">
        <f t="shared" si="37"/>
        <v>-17.531705169214497</v>
      </c>
      <c r="AN132" t="s">
        <v>531</v>
      </c>
    </row>
    <row r="133" spans="1:40" ht="14.25" hidden="1">
      <c r="A133" s="5" t="s">
        <v>112</v>
      </c>
      <c r="B133" s="5" t="s">
        <v>113</v>
      </c>
      <c r="C133" s="17" t="s">
        <v>117</v>
      </c>
      <c r="D133" s="12" t="s">
        <v>115</v>
      </c>
      <c r="E133" s="116">
        <f>SUMIFS(ADEME!$F:$F,ADEME!$A:$A,$A133,ADEME!$B:$B,$B133,ADEME!$C:$C,$C133,ADEME!$D:$D,$D133,ADEME!$E:$E,F$9)</f>
        <v>56463.363999999994</v>
      </c>
      <c r="F133" s="116">
        <f>SUMIFS(ADEME!$L:$L,ADEME!$A:$A,$A133,ADEME!$B:$B,$B133,ADEME!$C:$C,$C133,ADEME!$D:$D,$D133,ADEME!$E:$E,F$9)</f>
        <v>44415.954166666583</v>
      </c>
      <c r="G133" s="117">
        <f>SUMIFS(ADEME!$L:$L,ADEME!$A:$A,$A133,ADEME!$B:$B,$B133,ADEME!$C:$C,$C133,ADEME!$D:$D,$D133,ADEME!$E:$E,G$9)</f>
        <v>0</v>
      </c>
      <c r="H133" s="117">
        <f>SUMIFS(ADEME!$L:$L,ADEME!$A:$A,$A133,ADEME!$B:$B,$B133,ADEME!$C:$C,$C133,ADEME!$D:$D,$D133,ADEME!$E:$E,H$9)</f>
        <v>0</v>
      </c>
      <c r="I133" s="117">
        <f>SUMIFS(ADEME!$L:$L,ADEME!$A:$A,$A133,ADEME!$B:$B,$B133,ADEME!$C:$C,$C133,ADEME!$D:$D,$D133,ADEME!$E:$E,I$9)</f>
        <v>0</v>
      </c>
      <c r="J133" s="117">
        <f>SUMIFS(ADEME!$L:$L,ADEME!$A:$A,$A133,ADEME!$B:$B,$B133,ADEME!$C:$C,$C133,ADEME!$D:$D,$D133,ADEME!$E:$E,J$9)</f>
        <v>92050.142100000012</v>
      </c>
      <c r="K133" s="68" t="s">
        <v>581</v>
      </c>
      <c r="L133" s="54" t="str">
        <f t="shared" si="24"/>
        <v>Cheptels-Productions Animales-dont poulet standard</v>
      </c>
      <c r="M133" s="54">
        <f>MATCH(L133,[6]RESULTATS_4!$W:$W,FALSE)</f>
        <v>214</v>
      </c>
      <c r="N133" s="54" t="str" cm="1">
        <f t="array" ref="N133">IFERROR(INDEX([6]RESULTATS_4!G:G,$M133),"-")</f>
        <v>Cheptels</v>
      </c>
      <c r="O133" s="54" t="str" cm="1">
        <f t="array" ref="O133">IFERROR(INDEX([6]RESULTATS_4!H:H,$M133),"-")</f>
        <v>Productions Animales</v>
      </c>
      <c r="P133" s="54" t="str" cm="1">
        <f t="array" ref="P133">IFERROR(INDEX([6]RESULTATS_4!I:I,$M133),"-")</f>
        <v>dont poulet standard</v>
      </c>
      <c r="Q133" s="54" t="str" cm="1">
        <f t="array" ref="Q133">IFERROR(INDEX([6]RESULTATS_4!$J:$J,M133),"-")</f>
        <v>Milliers effectifs</v>
      </c>
      <c r="R133" s="68"/>
      <c r="S133" s="96" t="str">
        <f t="shared" si="23"/>
        <v>dont poulet standard-Milliers effectifs</v>
      </c>
      <c r="T133" s="97">
        <f>MATCH(S133,[2]S0!$R:$R,FALSE)</f>
        <v>129</v>
      </c>
      <c r="U133" s="8">
        <v>122519.45333333331</v>
      </c>
      <c r="V133" s="8">
        <v>151555.57894736851</v>
      </c>
      <c r="W133" s="8">
        <v>0</v>
      </c>
      <c r="X133" s="8">
        <v>0</v>
      </c>
      <c r="Y133" s="8">
        <v>36035.133333333324</v>
      </c>
      <c r="Z133" s="8">
        <v>177833.383</v>
      </c>
      <c r="AA133" s="68"/>
      <c r="AB133" s="52">
        <v>111</v>
      </c>
      <c r="AC133" s="8">
        <v>61889.19999999999</v>
      </c>
      <c r="AD133" s="52">
        <v>111</v>
      </c>
      <c r="AE133" s="8">
        <v>94381.03</v>
      </c>
      <c r="AG133" s="68"/>
      <c r="AH133" s="52">
        <f t="shared" si="37"/>
        <v>-53.91477641809044</v>
      </c>
      <c r="AI133" s="52">
        <f t="shared" si="37"/>
        <v>-70.69328989723887</v>
      </c>
      <c r="AJ133" s="52" t="str">
        <f t="shared" si="37"/>
        <v>ok 0</v>
      </c>
      <c r="AK133" s="52" t="str">
        <f t="shared" si="37"/>
        <v>ok 0</v>
      </c>
      <c r="AL133" s="52">
        <f t="shared" si="37"/>
        <v>-100</v>
      </c>
      <c r="AM133" s="52">
        <f t="shared" si="37"/>
        <v>-48.237985159400573</v>
      </c>
      <c r="AN133" s="91" t="s">
        <v>583</v>
      </c>
    </row>
    <row r="134" spans="1:40" ht="14.25" hidden="1">
      <c r="A134" s="5" t="s">
        <v>112</v>
      </c>
      <c r="B134" s="5" t="s">
        <v>113</v>
      </c>
      <c r="C134" s="17" t="s">
        <v>118</v>
      </c>
      <c r="D134" s="12" t="s">
        <v>115</v>
      </c>
      <c r="E134" s="116">
        <f>SUMIFS(ADEME!$F:$F,ADEME!$A:$A,$A134,ADEME!$B:$B,$B134,ADEME!$C:$C,$C134,ADEME!$D:$D,$D134,ADEME!$E:$E,F$9)</f>
        <v>37146.949999999997</v>
      </c>
      <c r="F134" s="116">
        <f>SUMIFS(ADEME!$L:$L,ADEME!$A:$A,$A134,ADEME!$B:$B,$B134,ADEME!$C:$C,$C134,ADEME!$D:$D,$D134,ADEME!$E:$E,F$9)</f>
        <v>31725.681547618991</v>
      </c>
      <c r="G134" s="117">
        <f>SUMIFS(ADEME!$L:$L,ADEME!$A:$A,$A134,ADEME!$B:$B,$B134,ADEME!$C:$C,$C134,ADEME!$D:$D,$D134,ADEME!$E:$E,G$9)</f>
        <v>10401.146000000001</v>
      </c>
      <c r="H134" s="117">
        <f>SUMIFS(ADEME!$L:$L,ADEME!$A:$A,$A134,ADEME!$B:$B,$B134,ADEME!$C:$C,$C134,ADEME!$D:$D,$D134,ADEME!$E:$E,H$9)</f>
        <v>47548.095999999998</v>
      </c>
      <c r="I134" s="117">
        <f>SUMIFS(ADEME!$L:$L,ADEME!$A:$A,$A134,ADEME!$B:$B,$B134,ADEME!$C:$C,$C134,ADEME!$D:$D,$D134,ADEME!$E:$E,I$9)</f>
        <v>74293.899999999994</v>
      </c>
      <c r="J134" s="117">
        <f>SUMIFS(ADEME!$L:$L,ADEME!$A:$A,$A134,ADEME!$B:$B,$B134,ADEME!$C:$C,$C134,ADEME!$D:$D,$D134,ADEME!$E:$E,J$9)</f>
        <v>6240.6875999999993</v>
      </c>
      <c r="K134" s="68" t="s">
        <v>581</v>
      </c>
      <c r="L134" s="54" t="str">
        <f t="shared" si="24"/>
        <v>Cheptels-Productions Animales-dont poulets label</v>
      </c>
      <c r="M134" s="54">
        <f>MATCH(L134,[6]RESULTATS_4!$W:$W,FALSE)</f>
        <v>216</v>
      </c>
      <c r="N134" s="54" t="str" cm="1">
        <f t="array" ref="N134">IFERROR(INDEX([6]RESULTATS_4!G:G,$M134),"-")</f>
        <v>Cheptels</v>
      </c>
      <c r="O134" s="54" t="str" cm="1">
        <f t="array" ref="O134">IFERROR(INDEX([6]RESULTATS_4!H:H,$M134),"-")</f>
        <v>Productions Animales</v>
      </c>
      <c r="P134" s="54" t="str" cm="1">
        <f t="array" ref="P134">IFERROR(INDEX([6]RESULTATS_4!I:I,$M134),"-")</f>
        <v>dont poulets label</v>
      </c>
      <c r="Q134" s="54" t="str" cm="1">
        <f t="array" ref="Q134">IFERROR(INDEX([6]RESULTATS_4!$J:$J,M134),"-")</f>
        <v>Milliers effectifs</v>
      </c>
      <c r="R134" s="68"/>
      <c r="S134" s="96" t="str">
        <f t="shared" si="23"/>
        <v>dont poulets label-Milliers effectifs</v>
      </c>
      <c r="T134" s="97">
        <f>MATCH(S134,[2]S0!$R:$R,FALSE)</f>
        <v>130</v>
      </c>
      <c r="U134" s="8">
        <v>45043.916666666664</v>
      </c>
      <c r="V134" s="8">
        <v>63148.157894736883</v>
      </c>
      <c r="W134" s="8">
        <v>12612.296666666665</v>
      </c>
      <c r="X134" s="8">
        <v>57656.213333333333</v>
      </c>
      <c r="Y134" s="8">
        <v>90087.833333333328</v>
      </c>
      <c r="Z134" s="8">
        <v>7567.3779999999997</v>
      </c>
      <c r="AA134" s="68"/>
      <c r="AB134" s="52">
        <v>112</v>
      </c>
      <c r="AC134" s="8">
        <v>61889.200000000004</v>
      </c>
      <c r="AD134" s="52">
        <v>112</v>
      </c>
      <c r="AE134" s="8">
        <v>44869.670000000006</v>
      </c>
      <c r="AG134" s="68"/>
      <c r="AH134" s="52">
        <f t="shared" si="37"/>
        <v>-17.531705169214497</v>
      </c>
      <c r="AI134" s="52">
        <f t="shared" si="37"/>
        <v>-49.75992553812376</v>
      </c>
      <c r="AJ134" s="52">
        <f t="shared" si="37"/>
        <v>-17.531705169214472</v>
      </c>
      <c r="AK134" s="52">
        <f t="shared" si="37"/>
        <v>-17.531705169214497</v>
      </c>
      <c r="AL134" s="52">
        <f t="shared" si="37"/>
        <v>-17.531705169214497</v>
      </c>
      <c r="AM134" s="52">
        <f t="shared" si="37"/>
        <v>-17.531705169214497</v>
      </c>
      <c r="AN134" t="s">
        <v>531</v>
      </c>
    </row>
    <row r="135" spans="1:40" ht="14.25" hidden="1">
      <c r="A135" s="5" t="s">
        <v>112</v>
      </c>
      <c r="B135" s="5" t="s">
        <v>113</v>
      </c>
      <c r="C135" s="17" t="s">
        <v>119</v>
      </c>
      <c r="D135" s="12" t="s">
        <v>115</v>
      </c>
      <c r="E135" s="116">
        <f>SUMIFS(ADEME!$F:$F,ADEME!$A:$A,$A135,ADEME!$B:$B,$B135,ADEME!$C:$C,$C135,ADEME!$D:$D,$D135,ADEME!$E:$E,F$9)</f>
        <v>10401.146000000001</v>
      </c>
      <c r="F135" s="116">
        <f>SUMIFS(ADEME!$L:$L,ADEME!$A:$A,$A135,ADEME!$B:$B,$B135,ADEME!$C:$C,$C135,ADEME!$D:$D,$D135,ADEME!$E:$E,F$9)</f>
        <v>19035.408928571393</v>
      </c>
      <c r="G135" s="117">
        <f>SUMIFS(ADEME!$L:$L,ADEME!$A:$A,$A135,ADEME!$B:$B,$B135,ADEME!$C:$C,$C135,ADEME!$D:$D,$D135,ADEME!$E:$E,G$9)</f>
        <v>93610.314000000013</v>
      </c>
      <c r="H135" s="117">
        <f>SUMIFS(ADEME!$L:$L,ADEME!$A:$A,$A135,ADEME!$B:$B,$B135,ADEME!$C:$C,$C135,ADEME!$D:$D,$D135,ADEME!$E:$E,H$9)</f>
        <v>71322.144</v>
      </c>
      <c r="I135" s="117">
        <f>SUMIFS(ADEME!$L:$L,ADEME!$A:$A,$A135,ADEME!$B:$B,$B135,ADEME!$C:$C,$C135,ADEME!$D:$D,$D135,ADEME!$E:$E,I$9)</f>
        <v>44576.34</v>
      </c>
      <c r="J135" s="117">
        <f>SUMIFS(ADEME!$L:$L,ADEME!$A:$A,$A135,ADEME!$B:$B,$B135,ADEME!$C:$C,$C135,ADEME!$D:$D,$D135,ADEME!$E:$E,J$9)</f>
        <v>3120.3438000000006</v>
      </c>
      <c r="K135" s="68" t="s">
        <v>581</v>
      </c>
      <c r="L135" s="54" t="str">
        <f t="shared" si="24"/>
        <v>Cheptels-Productions Animales-dont poulets bio</v>
      </c>
      <c r="M135" s="54">
        <f>MATCH(L135,[6]RESULTATS_4!$W:$W,FALSE)</f>
        <v>215</v>
      </c>
      <c r="N135" s="54" t="str" cm="1">
        <f t="array" ref="N135">IFERROR(INDEX([6]RESULTATS_4!G:G,$M135),"-")</f>
        <v>Cheptels</v>
      </c>
      <c r="O135" s="54" t="str" cm="1">
        <f t="array" ref="O135">IFERROR(INDEX([6]RESULTATS_4!H:H,$M135),"-")</f>
        <v>Productions Animales</v>
      </c>
      <c r="P135" s="54" t="str" cm="1">
        <f t="array" ref="P135">IFERROR(INDEX([6]RESULTATS_4!I:I,$M135),"-")</f>
        <v>dont poulets bio</v>
      </c>
      <c r="Q135" s="54" t="str" cm="1">
        <f t="array" ref="Q135">IFERROR(INDEX([6]RESULTATS_4!$J:$J,M135),"-")</f>
        <v>Milliers effectifs</v>
      </c>
      <c r="R135" s="68"/>
      <c r="S135" s="96" t="str">
        <f t="shared" si="23"/>
        <v>dont poulets bio-Milliers effectifs</v>
      </c>
      <c r="T135" s="97">
        <f>MATCH(S135,[2]S0!$R:$R,FALSE)</f>
        <v>131</v>
      </c>
      <c r="U135" s="8">
        <v>12612.296666666667</v>
      </c>
      <c r="V135" s="8">
        <v>37888.894736842129</v>
      </c>
      <c r="W135" s="8">
        <v>113510.67</v>
      </c>
      <c r="X135" s="8">
        <v>86484.32</v>
      </c>
      <c r="Y135" s="8">
        <v>54052.7</v>
      </c>
      <c r="Z135" s="8">
        <v>3783.6890000000008</v>
      </c>
      <c r="AA135" s="68"/>
      <c r="AB135" s="52">
        <v>113</v>
      </c>
      <c r="AC135" s="8">
        <v>30944.600000000002</v>
      </c>
      <c r="AD135" s="52">
        <v>113</v>
      </c>
      <c r="AE135" s="8">
        <v>15472.300000000001</v>
      </c>
      <c r="AG135" s="68"/>
      <c r="AH135" s="52">
        <f t="shared" si="37"/>
        <v>-17.531705169214483</v>
      </c>
      <c r="AI135" s="52">
        <f t="shared" si="37"/>
        <v>-49.75992553812376</v>
      </c>
      <c r="AJ135" s="52">
        <f t="shared" si="37"/>
        <v>-17.531705169214472</v>
      </c>
      <c r="AK135" s="52">
        <f t="shared" si="37"/>
        <v>-17.531705169214497</v>
      </c>
      <c r="AL135" s="52">
        <f t="shared" si="37"/>
        <v>-17.531705169214497</v>
      </c>
      <c r="AM135" s="52">
        <f t="shared" si="37"/>
        <v>-17.531705169214497</v>
      </c>
      <c r="AN135" t="s">
        <v>531</v>
      </c>
    </row>
    <row r="136" spans="1:40" ht="14.25" hidden="1">
      <c r="A136" s="5" t="s">
        <v>112</v>
      </c>
      <c r="B136" s="5" t="s">
        <v>113</v>
      </c>
      <c r="C136" s="17" t="s">
        <v>120</v>
      </c>
      <c r="D136" s="12" t="s">
        <v>115</v>
      </c>
      <c r="E136" s="116">
        <f>SUMIFS(ADEME!$F:$F,ADEME!$A:$A,$A136,ADEME!$B:$B,$B136,ADEME!$C:$C,$C136,ADEME!$D:$D,$D136,ADEME!$E:$E,F$9)</f>
        <v>44576.34</v>
      </c>
      <c r="F136" s="116">
        <f>SUMIFS(ADEME!$L:$L,ADEME!$A:$A,$A136,ADEME!$B:$B,$B136,ADEME!$C:$C,$C136,ADEME!$D:$D,$D136,ADEME!$E:$E,F$9)</f>
        <v>31725.681547618991</v>
      </c>
      <c r="G136" s="117">
        <f>SUMIFS(ADEME!$L:$L,ADEME!$A:$A,$A136,ADEME!$B:$B,$B136,ADEME!$C:$C,$C136,ADEME!$D:$D,$D136,ADEME!$E:$E,G$9)</f>
        <v>0</v>
      </c>
      <c r="H136" s="117">
        <f>SUMIFS(ADEME!$L:$L,ADEME!$A:$A,$A136,ADEME!$B:$B,$B136,ADEME!$C:$C,$C136,ADEME!$D:$D,$D136,ADEME!$E:$E,H$9)</f>
        <v>0</v>
      </c>
      <c r="I136" s="117">
        <f>SUMIFS(ADEME!$L:$L,ADEME!$A:$A,$A136,ADEME!$B:$B,$B136,ADEME!$C:$C,$C136,ADEME!$D:$D,$D136,ADEME!$E:$E,I$9)</f>
        <v>29717.559999999998</v>
      </c>
      <c r="J136" s="117">
        <f>SUMIFS(ADEME!$L:$L,ADEME!$A:$A,$A136,ADEME!$B:$B,$B136,ADEME!$C:$C,$C136,ADEME!$D:$D,$D136,ADEME!$E:$E,J$9)</f>
        <v>54606.016499999998</v>
      </c>
      <c r="K136" s="68" t="s">
        <v>581</v>
      </c>
      <c r="L136" s="54" t="str">
        <f t="shared" si="24"/>
        <v>Cheptels-Productions Animales-dont poulet export</v>
      </c>
      <c r="M136" s="54">
        <f>MATCH(L136,[6]RESULTATS_4!$W:$W,FALSE)</f>
        <v>213</v>
      </c>
      <c r="N136" s="54" t="str" cm="1">
        <f t="array" ref="N136">IFERROR(INDEX([6]RESULTATS_4!G:G,$M136),"-")</f>
        <v>Cheptels</v>
      </c>
      <c r="O136" s="54" t="str" cm="1">
        <f t="array" ref="O136">IFERROR(INDEX([6]RESULTATS_4!H:H,$M136),"-")</f>
        <v>Productions Animales</v>
      </c>
      <c r="P136" s="54" t="str" cm="1">
        <f t="array" ref="P136">IFERROR(INDEX([6]RESULTATS_4!I:I,$M136),"-")</f>
        <v>dont poulet export</v>
      </c>
      <c r="Q136" s="54" t="str" cm="1">
        <f t="array" ref="Q136">IFERROR(INDEX([6]RESULTATS_4!$J:$J,M136),"-")</f>
        <v>Milliers effectifs</v>
      </c>
      <c r="R136" s="68"/>
      <c r="S136" s="156" t="str">
        <f t="shared" si="23"/>
        <v>dont poulet export-Milliers effectifs</v>
      </c>
      <c r="T136" s="157"/>
      <c r="U136" s="8" t="s">
        <v>0</v>
      </c>
      <c r="V136" s="8" t="s">
        <v>0</v>
      </c>
      <c r="W136" s="8" t="s">
        <v>0</v>
      </c>
      <c r="X136" s="8" t="s">
        <v>0</v>
      </c>
      <c r="Y136" s="8" t="s">
        <v>0</v>
      </c>
      <c r="Z136" s="8" t="s">
        <v>0</v>
      </c>
      <c r="AA136" s="68"/>
      <c r="AB136" s="52" t="s">
        <v>556</v>
      </c>
      <c r="AC136" s="8" t="s">
        <v>556</v>
      </c>
      <c r="AD136" s="52" t="s">
        <v>556</v>
      </c>
      <c r="AE136" s="8" t="s">
        <v>556</v>
      </c>
      <c r="AG136" s="68"/>
      <c r="AH136" s="56"/>
      <c r="AI136" s="56"/>
      <c r="AJ136" s="56"/>
      <c r="AK136" s="56"/>
      <c r="AL136" s="56"/>
      <c r="AM136" s="56"/>
    </row>
    <row r="137" spans="1:40" ht="14.25" hidden="1">
      <c r="A137" s="5" t="s">
        <v>112</v>
      </c>
      <c r="B137" s="5" t="s">
        <v>113</v>
      </c>
      <c r="C137" s="16" t="s">
        <v>121</v>
      </c>
      <c r="D137" s="12" t="s">
        <v>115</v>
      </c>
      <c r="E137" s="116">
        <f>SUMIFS(ADEME!$F:$F,ADEME!$A:$A,$A137,ADEME!$B:$B,$B137,ADEME!$C:$C,$C137,ADEME!$D:$D,$D137,ADEME!$E:$E,F$9)</f>
        <v>62060</v>
      </c>
      <c r="F137" s="116">
        <f>SUMIFS(ADEME!$L:$L,ADEME!$A:$A,$A137,ADEME!$B:$B,$B137,ADEME!$C:$C,$C137,ADEME!$D:$D,$D137,ADEME!$E:$E,F$9)</f>
        <v>79824.985714285634</v>
      </c>
      <c r="G137" s="117">
        <f>SUMIFS(ADEME!$L:$L,ADEME!$A:$A,$A137,ADEME!$B:$B,$B137,ADEME!$C:$C,$C137,ADEME!$D:$D,$D137,ADEME!$E:$E,G$9)</f>
        <v>74472</v>
      </c>
      <c r="H137" s="117">
        <f>SUMIFS(ADEME!$L:$L,ADEME!$A:$A,$A137,ADEME!$B:$B,$B137,ADEME!$C:$C,$C137,ADEME!$D:$D,$D137,ADEME!$E:$E,H$9)</f>
        <v>74472</v>
      </c>
      <c r="I137" s="117">
        <f>SUMIFS(ADEME!$L:$L,ADEME!$A:$A,$A137,ADEME!$B:$B,$B137,ADEME!$C:$C,$C137,ADEME!$D:$D,$D137,ADEME!$E:$E,I$9)</f>
        <v>74472</v>
      </c>
      <c r="J137" s="117">
        <f>SUMIFS(ADEME!$L:$L,ADEME!$A:$A,$A137,ADEME!$B:$B,$B137,ADEME!$C:$C,$C137,ADEME!$D:$D,$D137,ADEME!$E:$E,J$9)</f>
        <v>80678</v>
      </c>
      <c r="K137" s="68" t="s">
        <v>581</v>
      </c>
      <c r="L137" s="54" t="str">
        <f t="shared" si="24"/>
        <v>Cheptels-Productions Animales-Nombre de places de poules pondeuses</v>
      </c>
      <c r="M137" s="54">
        <f>MATCH(L137,[6]RESULTATS_4!$W:$W,FALSE)</f>
        <v>228</v>
      </c>
      <c r="N137" s="54" t="str" cm="1">
        <f t="array" ref="N137">IFERROR(INDEX([6]RESULTATS_4!G:G,$M137),"-")</f>
        <v>Cheptels</v>
      </c>
      <c r="O137" s="54" t="str" cm="1">
        <f t="array" ref="O137">IFERROR(INDEX([6]RESULTATS_4!H:H,$M137),"-")</f>
        <v>Productions Animales</v>
      </c>
      <c r="P137" s="54" t="str" cm="1">
        <f t="array" ref="P137">IFERROR(INDEX([6]RESULTATS_4!I:I,$M137),"-")</f>
        <v>Nombre de places de poules pondeuses</v>
      </c>
      <c r="Q137" s="54" t="str" cm="1">
        <f t="array" ref="Q137">IFERROR(INDEX([6]RESULTATS_4!$J:$J,M137),"-")</f>
        <v>Milliers effectifs</v>
      </c>
      <c r="R137" s="68"/>
      <c r="S137" s="96" t="str">
        <f t="shared" si="23"/>
        <v>Nombre de places de poules pondeuses-Milliers effectifs</v>
      </c>
      <c r="T137" s="158">
        <v>132</v>
      </c>
      <c r="U137" s="8">
        <v>58314.666666666664</v>
      </c>
      <c r="V137" s="8">
        <v>63742.314035087766</v>
      </c>
      <c r="W137" s="8">
        <v>69977.599999999991</v>
      </c>
      <c r="X137" s="8">
        <v>69977.599999999991</v>
      </c>
      <c r="Y137" s="8">
        <v>69977.599999999991</v>
      </c>
      <c r="Z137" s="8">
        <v>75809.066666666666</v>
      </c>
      <c r="AA137" s="68"/>
      <c r="AB137" s="52">
        <v>114</v>
      </c>
      <c r="AC137" s="8">
        <v>55581</v>
      </c>
      <c r="AD137" s="52">
        <v>114</v>
      </c>
      <c r="AE137" s="8">
        <v>55581</v>
      </c>
      <c r="AG137" s="68"/>
      <c r="AH137" s="52">
        <f t="shared" ref="AH137:AH153" si="38">IF(AND(E137=0,U137=0),"ok 0",(E137/U137-1)*100)</f>
        <v>6.4226266691055578</v>
      </c>
      <c r="AI137" s="52">
        <f t="shared" ref="AI137:AI153" si="39">IF(AND(F137=0,V137=0),"ok 0",(F137/V137-1)*100)</f>
        <v>25.230762206632406</v>
      </c>
      <c r="AJ137" s="52">
        <f t="shared" ref="AJ137:AJ153" si="40">IF(AND(G137=0,W137=0),"ok 0",(G137/W137-1)*100)</f>
        <v>6.4226266691055578</v>
      </c>
      <c r="AK137" s="52">
        <f t="shared" ref="AK137:AK153" si="41">IF(AND(H137=0,X137=0),"ok 0",(H137/X137-1)*100)</f>
        <v>6.4226266691055578</v>
      </c>
      <c r="AL137" s="52">
        <f t="shared" ref="AL137:AL153" si="42">IF(AND(I137=0,Y137=0),"ok 0",(I137/Y137-1)*100)</f>
        <v>6.4226266691055578</v>
      </c>
      <c r="AM137" s="52">
        <f t="shared" ref="AM137:AM153" si="43">IF(AND(J137=0,Z137=0),"ok 0",(J137/Z137-1)*100)</f>
        <v>6.4226266691055356</v>
      </c>
      <c r="AN137" t="s">
        <v>531</v>
      </c>
    </row>
    <row r="138" spans="1:40" ht="14.25" hidden="1">
      <c r="A138" s="5" t="s">
        <v>112</v>
      </c>
      <c r="B138" s="5" t="s">
        <v>113</v>
      </c>
      <c r="C138" s="18" t="s">
        <v>122</v>
      </c>
      <c r="D138" s="12" t="s">
        <v>115</v>
      </c>
      <c r="E138" s="116">
        <f>SUMIFS(ADEME!$F:$F,ADEME!$A:$A,$A138,ADEME!$B:$B,$B138,ADEME!$C:$C,$C138,ADEME!$D:$D,$D138,ADEME!$E:$E,F$9)</f>
        <v>22672</v>
      </c>
      <c r="F138" s="116">
        <f>SUMIFS(ADEME!$L:$L,ADEME!$A:$A,$A138,ADEME!$B:$B,$B138,ADEME!$C:$C,$C138,ADEME!$D:$D,$D138,ADEME!$E:$E,F$9)</f>
        <v>6294.2738095235545</v>
      </c>
      <c r="G138" s="117">
        <f>SUMIFS(ADEME!$L:$L,ADEME!$A:$A,$A138,ADEME!$B:$B,$B138,ADEME!$C:$C,$C138,ADEME!$D:$D,$D138,ADEME!$E:$E,G$9)</f>
        <v>15870.4</v>
      </c>
      <c r="H138" s="117">
        <f>SUMIFS(ADEME!$L:$L,ADEME!$A:$A,$A138,ADEME!$B:$B,$B138,ADEME!$C:$C,$C138,ADEME!$D:$D,$D138,ADEME!$E:$E,H$9)</f>
        <v>18137.600000000002</v>
      </c>
      <c r="I138" s="117">
        <f>SUMIFS(ADEME!$L:$L,ADEME!$A:$A,$A138,ADEME!$B:$B,$B138,ADEME!$C:$C,$C138,ADEME!$D:$D,$D138,ADEME!$E:$E,I$9)</f>
        <v>22672</v>
      </c>
      <c r="J138" s="117">
        <f>SUMIFS(ADEME!$L:$L,ADEME!$A:$A,$A138,ADEME!$B:$B,$B138,ADEME!$C:$C,$C138,ADEME!$D:$D,$D138,ADEME!$E:$E,J$9)</f>
        <v>21538.399999999998</v>
      </c>
      <c r="K138" s="68" t="s">
        <v>581</v>
      </c>
      <c r="L138" s="54" t="str">
        <f t="shared" si="24"/>
        <v>Cheptels-Productions Animales-Nombre de places de canards</v>
      </c>
      <c r="M138" s="54">
        <f>MATCH(L138,[6]RESULTATS_4!$W:$W,FALSE)</f>
        <v>226</v>
      </c>
      <c r="N138" s="54" t="str" cm="1">
        <f t="array" ref="N138">IFERROR(INDEX([6]RESULTATS_4!G:G,$M138),"-")</f>
        <v>Cheptels</v>
      </c>
      <c r="O138" s="54" t="str" cm="1">
        <f t="array" ref="O138">IFERROR(INDEX([6]RESULTATS_4!H:H,$M138),"-")</f>
        <v>Productions Animales</v>
      </c>
      <c r="P138" s="54" t="str" cm="1">
        <f t="array" ref="P138">IFERROR(INDEX([6]RESULTATS_4!I:I,$M138),"-")</f>
        <v>Nombre de places de canards</v>
      </c>
      <c r="Q138" s="54" t="str" cm="1">
        <f t="array" ref="Q138">IFERROR(INDEX([6]RESULTATS_4!$J:$J,M138),"-")</f>
        <v>Milliers effectifs</v>
      </c>
      <c r="R138" s="68"/>
      <c r="S138" s="96" t="str">
        <f t="shared" si="23"/>
        <v>Nombre de places de canards-Milliers effectifs</v>
      </c>
      <c r="T138" s="158">
        <v>133</v>
      </c>
      <c r="U138" s="8">
        <v>11077</v>
      </c>
      <c r="V138" s="8">
        <v>19154.385964912297</v>
      </c>
      <c r="W138" s="8">
        <v>7753.9</v>
      </c>
      <c r="X138" s="8">
        <v>8861.6</v>
      </c>
      <c r="Y138" s="8">
        <v>11077</v>
      </c>
      <c r="Z138" s="8">
        <v>10523.15</v>
      </c>
      <c r="AA138" s="68"/>
      <c r="AB138" s="52" t="s">
        <v>556</v>
      </c>
      <c r="AC138" s="8" t="s">
        <v>556</v>
      </c>
      <c r="AD138" s="52" t="s">
        <v>556</v>
      </c>
      <c r="AE138" s="8" t="s">
        <v>556</v>
      </c>
      <c r="AG138" s="68"/>
      <c r="AH138" s="52">
        <f t="shared" si="38"/>
        <v>104.67635641419157</v>
      </c>
      <c r="AI138" s="52">
        <f t="shared" si="39"/>
        <v>-67.139255619816609</v>
      </c>
      <c r="AJ138" s="52">
        <f t="shared" si="40"/>
        <v>104.67635641419157</v>
      </c>
      <c r="AK138" s="52">
        <f t="shared" si="41"/>
        <v>104.67635641419157</v>
      </c>
      <c r="AL138" s="52">
        <f t="shared" si="42"/>
        <v>104.67635641419157</v>
      </c>
      <c r="AM138" s="52">
        <f t="shared" si="43"/>
        <v>104.67635641419157</v>
      </c>
      <c r="AN138" s="90" t="s">
        <v>584</v>
      </c>
    </row>
    <row r="139" spans="1:40" ht="14.25" hidden="1">
      <c r="A139" s="5" t="s">
        <v>112</v>
      </c>
      <c r="B139" s="5" t="s">
        <v>113</v>
      </c>
      <c r="C139" s="18" t="s">
        <v>123</v>
      </c>
      <c r="D139" s="12" t="s">
        <v>115</v>
      </c>
      <c r="E139" s="116">
        <f>SUMIFS(ADEME!$F:$F,ADEME!$A:$A,$A139,ADEME!$B:$B,$B139,ADEME!$C:$C,$C139,ADEME!$D:$D,$D139,ADEME!$E:$E,F$9)</f>
        <v>29637.216</v>
      </c>
      <c r="F139" s="116">
        <f>SUMIFS(ADEME!$L:$L,ADEME!$A:$A,$A139,ADEME!$B:$B,$B139,ADEME!$C:$C,$C139,ADEME!$D:$D,$D139,ADEME!$E:$E,F$9)</f>
        <v>296.37215999999898</v>
      </c>
      <c r="G139" s="117">
        <f>SUMIFS(ADEME!$L:$L,ADEME!$A:$A,$A139,ADEME!$B:$B,$B139,ADEME!$C:$C,$C139,ADEME!$D:$D,$D139,ADEME!$E:$E,G$9)</f>
        <v>14818.608</v>
      </c>
      <c r="H139" s="117">
        <f>SUMIFS(ADEME!$L:$L,ADEME!$A:$A,$A139,ADEME!$B:$B,$B139,ADEME!$C:$C,$C139,ADEME!$D:$D,$D139,ADEME!$E:$E,H$9)</f>
        <v>17782.329600000001</v>
      </c>
      <c r="I139" s="117">
        <f>SUMIFS(ADEME!$L:$L,ADEME!$A:$A,$A139,ADEME!$B:$B,$B139,ADEME!$C:$C,$C139,ADEME!$D:$D,$D139,ADEME!$E:$E,I$9)</f>
        <v>29637.216</v>
      </c>
      <c r="J139" s="117">
        <f>SUMIFS(ADEME!$L:$L,ADEME!$A:$A,$A139,ADEME!$B:$B,$B139,ADEME!$C:$C,$C139,ADEME!$D:$D,$D139,ADEME!$E:$E,J$9)</f>
        <v>20746.051199999998</v>
      </c>
      <c r="K139" s="68" t="s">
        <v>581</v>
      </c>
      <c r="L139" s="54" t="str">
        <f t="shared" si="24"/>
        <v>Cheptels-Productions Animales-Nombre de place de dindes</v>
      </c>
      <c r="M139" s="54">
        <f>MATCH(L139,[6]RESULTATS_4!$W:$W,FALSE)</f>
        <v>225</v>
      </c>
      <c r="N139" s="54" t="str" cm="1">
        <f t="array" ref="N139">IFERROR(INDEX([6]RESULTATS_4!G:G,$M139),"-")</f>
        <v>Cheptels</v>
      </c>
      <c r="O139" s="54" t="str" cm="1">
        <f t="array" ref="O139">IFERROR(INDEX([6]RESULTATS_4!H:H,$M139),"-")</f>
        <v>Productions Animales</v>
      </c>
      <c r="P139" s="54" t="str" cm="1">
        <f t="array" ref="P139">IFERROR(INDEX([6]RESULTATS_4!I:I,$M139),"-")</f>
        <v>Nombre de place de dindes</v>
      </c>
      <c r="Q139" s="54" t="str" cm="1">
        <f t="array" ref="Q139">IFERROR(INDEX([6]RESULTATS_4!$J:$J,M139),"-")</f>
        <v>Milliers effectifs</v>
      </c>
      <c r="R139" s="68"/>
      <c r="S139" s="96" t="str">
        <f t="shared" si="23"/>
        <v>Nombre de place de dindes-Milliers effectifs</v>
      </c>
      <c r="T139" s="158">
        <v>134</v>
      </c>
      <c r="U139" s="8">
        <v>24716.601143695145</v>
      </c>
      <c r="V139" s="8">
        <v>6179.150285923788</v>
      </c>
      <c r="W139" s="8">
        <v>12358.300571847572</v>
      </c>
      <c r="X139" s="8">
        <v>14829.960686217086</v>
      </c>
      <c r="Y139" s="8">
        <v>24716.601143695145</v>
      </c>
      <c r="Z139" s="8">
        <v>17301.620800586599</v>
      </c>
      <c r="AA139" s="68"/>
      <c r="AB139" s="52" t="s">
        <v>556</v>
      </c>
      <c r="AC139" s="8" t="s">
        <v>556</v>
      </c>
      <c r="AD139" s="52" t="s">
        <v>556</v>
      </c>
      <c r="AE139" s="8" t="s">
        <v>556</v>
      </c>
      <c r="AG139" s="68"/>
      <c r="AH139" s="52">
        <f t="shared" si="38"/>
        <v>19.90813715728077</v>
      </c>
      <c r="AI139" s="52">
        <f t="shared" si="39"/>
        <v>-95.203674513708791</v>
      </c>
      <c r="AJ139" s="52">
        <f t="shared" si="40"/>
        <v>19.90813715728077</v>
      </c>
      <c r="AK139" s="52">
        <f t="shared" si="41"/>
        <v>19.90813715728077</v>
      </c>
      <c r="AL139" s="52">
        <f t="shared" si="42"/>
        <v>19.90813715728077</v>
      </c>
      <c r="AM139" s="52">
        <f t="shared" si="43"/>
        <v>19.90813715728077</v>
      </c>
      <c r="AN139" t="s">
        <v>531</v>
      </c>
    </row>
    <row r="140" spans="1:40" ht="14.25" hidden="1">
      <c r="A140" s="5" t="s">
        <v>112</v>
      </c>
      <c r="B140" s="5" t="s">
        <v>113</v>
      </c>
      <c r="C140" s="16" t="s">
        <v>124</v>
      </c>
      <c r="D140" s="12" t="s">
        <v>115</v>
      </c>
      <c r="E140" s="116">
        <f>SUMIFS(ADEME!$F:$F,ADEME!$A:$A,$A140,ADEME!$B:$B,$B140,ADEME!$C:$C,$C140,ADEME!$D:$D,$D140,ADEME!$E:$E,F$9)</f>
        <v>904.19359999999995</v>
      </c>
      <c r="F140" s="116">
        <f>SUMIFS(ADEME!$L:$L,ADEME!$A:$A,$A140,ADEME!$B:$B,$B140,ADEME!$C:$C,$C140,ADEME!$D:$D,$D140,ADEME!$E:$E,F$9)</f>
        <v>924.9107297619048</v>
      </c>
      <c r="G140" s="117">
        <f>SUMIFS(ADEME!$L:$L,ADEME!$A:$A,$A140,ADEME!$B:$B,$B140,ADEME!$C:$C,$C140,ADEME!$D:$D,$D140,ADEME!$E:$E,G$9)</f>
        <v>904.19359999999995</v>
      </c>
      <c r="H140" s="117">
        <f>SUMIFS(ADEME!$L:$L,ADEME!$A:$A,$A140,ADEME!$B:$B,$B140,ADEME!$C:$C,$C140,ADEME!$D:$D,$D140,ADEME!$E:$E,H$9)</f>
        <v>904.19359999999995</v>
      </c>
      <c r="I140" s="117">
        <f>SUMIFS(ADEME!$L:$L,ADEME!$A:$A,$A140,ADEME!$B:$B,$B140,ADEME!$C:$C,$C140,ADEME!$D:$D,$D140,ADEME!$E:$E,I$9)</f>
        <v>904.19359999999995</v>
      </c>
      <c r="J140" s="117">
        <f>SUMIFS(ADEME!$L:$L,ADEME!$A:$A,$A140,ADEME!$B:$B,$B140,ADEME!$C:$C,$C140,ADEME!$D:$D,$D140,ADEME!$E:$E,J$9)</f>
        <v>904.19359999999995</v>
      </c>
      <c r="K140" s="68" t="s">
        <v>581</v>
      </c>
      <c r="L140" s="54" t="str">
        <f t="shared" si="24"/>
        <v>Cheptels-Productions Animales-Nombre de chèvres</v>
      </c>
      <c r="M140" s="54">
        <f>MATCH(L140,[6]RESULTATS_4!$W:$W,FALSE)</f>
        <v>224</v>
      </c>
      <c r="N140" s="54" t="str" cm="1">
        <f t="array" ref="N140">IFERROR(INDEX([6]RESULTATS_4!G:G,$M140),"-")</f>
        <v>Cheptels</v>
      </c>
      <c r="O140" s="54" t="str" cm="1">
        <f t="array" ref="O140">IFERROR(INDEX([6]RESULTATS_4!H:H,$M140),"-")</f>
        <v>Productions Animales</v>
      </c>
      <c r="P140" s="54" t="str" cm="1">
        <f t="array" ref="P140">IFERROR(INDEX([6]RESULTATS_4!I:I,$M140),"-")</f>
        <v>Nombre de chèvres</v>
      </c>
      <c r="Q140" s="54" t="str" cm="1">
        <f t="array" ref="Q140">IFERROR(INDEX([6]RESULTATS_4!$J:$J,M140),"-")</f>
        <v>Milliers effectifs</v>
      </c>
      <c r="R140" s="68"/>
      <c r="S140" s="96" t="str">
        <f t="shared" ref="S140:S203" si="44">C140&amp;"-"&amp;D140</f>
        <v>Nombre de chèvres-Milliers effectifs</v>
      </c>
      <c r="T140" s="158">
        <v>135</v>
      </c>
      <c r="U140" s="8">
        <v>854.64499999999998</v>
      </c>
      <c r="V140" s="8">
        <v>890.58536140350884</v>
      </c>
      <c r="W140" s="8">
        <v>854.64499999999998</v>
      </c>
      <c r="X140" s="8">
        <v>854.64499999999998</v>
      </c>
      <c r="Y140" s="8">
        <v>854.64499999999998</v>
      </c>
      <c r="Z140" s="8">
        <v>854.64499999999998</v>
      </c>
      <c r="AA140" s="68"/>
      <c r="AB140" s="52">
        <v>115</v>
      </c>
      <c r="AC140" s="8">
        <v>730.36922000000004</v>
      </c>
      <c r="AD140" s="52">
        <v>115</v>
      </c>
      <c r="AE140" s="8">
        <v>850.5565600000001</v>
      </c>
      <c r="AG140" s="68"/>
      <c r="AH140" s="52">
        <f t="shared" si="38"/>
        <v>5.7975650708773863</v>
      </c>
      <c r="AI140" s="52">
        <f t="shared" si="39"/>
        <v>3.8542479863245438</v>
      </c>
      <c r="AJ140" s="52">
        <f t="shared" si="40"/>
        <v>5.7975650708773863</v>
      </c>
      <c r="AK140" s="52">
        <f t="shared" si="41"/>
        <v>5.7975650708773863</v>
      </c>
      <c r="AL140" s="52">
        <f t="shared" si="42"/>
        <v>5.7975650708773863</v>
      </c>
      <c r="AM140" s="52">
        <f t="shared" si="43"/>
        <v>5.7975650708773863</v>
      </c>
      <c r="AN140" t="s">
        <v>531</v>
      </c>
    </row>
    <row r="141" spans="1:40" ht="14.25" hidden="1">
      <c r="A141" s="5" t="s">
        <v>112</v>
      </c>
      <c r="B141" s="5" t="s">
        <v>113</v>
      </c>
      <c r="C141" s="16" t="s">
        <v>125</v>
      </c>
      <c r="D141" s="12" t="s">
        <v>115</v>
      </c>
      <c r="E141" s="116">
        <f>SUMIFS(ADEME!$F:$F,ADEME!$A:$A,$A141,ADEME!$B:$B,$B141,ADEME!$C:$C,$C141,ADEME!$D:$D,$D141,ADEME!$E:$E,F$9)</f>
        <v>1263.7737999999999</v>
      </c>
      <c r="F141" s="116">
        <f>SUMIFS(ADEME!$L:$L,ADEME!$A:$A,$A141,ADEME!$B:$B,$B141,ADEME!$C:$C,$C141,ADEME!$D:$D,$D141,ADEME!$E:$E,F$9)</f>
        <v>1152.8907999999997</v>
      </c>
      <c r="G141" s="117">
        <f>SUMIFS(ADEME!$L:$L,ADEME!$A:$A,$A141,ADEME!$B:$B,$B141,ADEME!$C:$C,$C141,ADEME!$D:$D,$D141,ADEME!$E:$E,G$9)</f>
        <v>1137.39642</v>
      </c>
      <c r="H141" s="117">
        <f>SUMIFS(ADEME!$L:$L,ADEME!$A:$A,$A141,ADEME!$B:$B,$B141,ADEME!$C:$C,$C141,ADEME!$D:$D,$D141,ADEME!$E:$E,H$9)</f>
        <v>1137.39642</v>
      </c>
      <c r="I141" s="117">
        <f>SUMIFS(ADEME!$L:$L,ADEME!$A:$A,$A141,ADEME!$B:$B,$B141,ADEME!$C:$C,$C141,ADEME!$D:$D,$D141,ADEME!$E:$E,I$9)</f>
        <v>1137.39642</v>
      </c>
      <c r="J141" s="117">
        <f>SUMIFS(ADEME!$L:$L,ADEME!$A:$A,$A141,ADEME!$B:$B,$B141,ADEME!$C:$C,$C141,ADEME!$D:$D,$D141,ADEME!$E:$E,J$9)</f>
        <v>1263.7737999999999</v>
      </c>
      <c r="K141" s="68" t="s">
        <v>581</v>
      </c>
      <c r="L141" s="54" t="str">
        <f t="shared" ref="L141:L172" si="45">A141&amp;"-"&amp;B141&amp;"-"&amp;C141</f>
        <v>Cheptels-Productions Animales-Nombre de brebis lait</v>
      </c>
      <c r="M141" s="54">
        <f>MATCH(L141,[6]RESULTATS_4!$W:$W,FALSE)</f>
        <v>222</v>
      </c>
      <c r="N141" s="54" t="str" cm="1">
        <f t="array" ref="N141">IFERROR(INDEX([6]RESULTATS_4!G:G,$M141),"-")</f>
        <v>Cheptels</v>
      </c>
      <c r="O141" s="54" t="str" cm="1">
        <f t="array" ref="O141">IFERROR(INDEX([6]RESULTATS_4!H:H,$M141),"-")</f>
        <v>Productions Animales</v>
      </c>
      <c r="P141" s="54" t="str" cm="1">
        <f t="array" ref="P141">IFERROR(INDEX([6]RESULTATS_4!I:I,$M141),"-")</f>
        <v>Nombre de brebis lait</v>
      </c>
      <c r="Q141" s="54" t="str" cm="1">
        <f t="array" ref="Q141">IFERROR(INDEX([6]RESULTATS_4!$J:$J,M141),"-")</f>
        <v>Milliers effectifs</v>
      </c>
      <c r="R141" s="68"/>
      <c r="S141" s="96" t="str">
        <f t="shared" si="44"/>
        <v>Nombre de brebis lait-Milliers effectifs</v>
      </c>
      <c r="T141" s="158">
        <v>136</v>
      </c>
      <c r="U141" s="8">
        <v>1245.3323333333333</v>
      </c>
      <c r="V141" s="8">
        <v>1040.1612947368437</v>
      </c>
      <c r="W141" s="8">
        <v>1120.7991</v>
      </c>
      <c r="X141" s="8">
        <v>1120.7991</v>
      </c>
      <c r="Y141" s="8">
        <v>1120.7991</v>
      </c>
      <c r="Z141" s="8">
        <v>1245.3323333333333</v>
      </c>
      <c r="AA141" s="68"/>
      <c r="AB141" s="52">
        <v>116</v>
      </c>
      <c r="AC141" s="8">
        <v>1013.716</v>
      </c>
      <c r="AD141" s="52">
        <v>116</v>
      </c>
      <c r="AE141" s="8">
        <v>1203.78775</v>
      </c>
      <c r="AG141" s="68"/>
      <c r="AH141" s="52">
        <f t="shared" si="38"/>
        <v>1.4808470135281082</v>
      </c>
      <c r="AI141" s="52">
        <f t="shared" si="39"/>
        <v>10.83769467615847</v>
      </c>
      <c r="AJ141" s="52">
        <f t="shared" si="40"/>
        <v>1.4808470135281304</v>
      </c>
      <c r="AK141" s="52">
        <f t="shared" si="41"/>
        <v>1.4808470135281304</v>
      </c>
      <c r="AL141" s="52">
        <f t="shared" si="42"/>
        <v>1.4808470135281304</v>
      </c>
      <c r="AM141" s="52">
        <f t="shared" si="43"/>
        <v>1.4808470135281082</v>
      </c>
      <c r="AN141" t="s">
        <v>531</v>
      </c>
    </row>
    <row r="142" spans="1:40" ht="14.25" hidden="1">
      <c r="A142" s="5" t="s">
        <v>112</v>
      </c>
      <c r="B142" s="5" t="s">
        <v>113</v>
      </c>
      <c r="C142" s="16" t="s">
        <v>126</v>
      </c>
      <c r="D142" s="12" t="s">
        <v>115</v>
      </c>
      <c r="E142" s="116">
        <f>SUMIFS(ADEME!$F:$F,ADEME!$A:$A,$A142,ADEME!$B:$B,$B142,ADEME!$C:$C,$C142,ADEME!$D:$D,$D142,ADEME!$E:$E,F$9)</f>
        <v>3245.3666000000003</v>
      </c>
      <c r="F142" s="116">
        <f>SUMIFS(ADEME!$L:$L,ADEME!$A:$A,$A142,ADEME!$B:$B,$B142,ADEME!$C:$C,$C142,ADEME!$D:$D,$D142,ADEME!$E:$E,F$9)</f>
        <v>1350.4264309523851</v>
      </c>
      <c r="G142" s="117">
        <f>SUMIFS(ADEME!$L:$L,ADEME!$A:$A,$A142,ADEME!$B:$B,$B142,ADEME!$C:$C,$C142,ADEME!$D:$D,$D142,ADEME!$E:$E,G$9)</f>
        <v>2920.8299400000005</v>
      </c>
      <c r="H142" s="117">
        <f>SUMIFS(ADEME!$L:$L,ADEME!$A:$A,$A142,ADEME!$B:$B,$B142,ADEME!$C:$C,$C142,ADEME!$D:$D,$D142,ADEME!$E:$E,H$9)</f>
        <v>2920.8299400000005</v>
      </c>
      <c r="I142" s="117">
        <f>SUMIFS(ADEME!$L:$L,ADEME!$A:$A,$A142,ADEME!$B:$B,$B142,ADEME!$C:$C,$C142,ADEME!$D:$D,$D142,ADEME!$E:$E,I$9)</f>
        <v>3569.9032600000005</v>
      </c>
      <c r="J142" s="117">
        <f>SUMIFS(ADEME!$L:$L,ADEME!$A:$A,$A142,ADEME!$B:$B,$B142,ADEME!$C:$C,$C142,ADEME!$D:$D,$D142,ADEME!$E:$E,J$9)</f>
        <v>3245.3666000000003</v>
      </c>
      <c r="K142" s="68" t="s">
        <v>581</v>
      </c>
      <c r="L142" s="54" t="str">
        <f t="shared" si="45"/>
        <v>Cheptels-Productions Animales-Nombre de brebis viande</v>
      </c>
      <c r="M142" s="54">
        <f>MATCH(L142,[6]RESULTATS_4!$W:$W,FALSE)</f>
        <v>223</v>
      </c>
      <c r="N142" s="54" t="str" cm="1">
        <f t="array" ref="N142">IFERROR(INDEX([6]RESULTATS_4!G:G,$M142),"-")</f>
        <v>Cheptels</v>
      </c>
      <c r="O142" s="54" t="str" cm="1">
        <f t="array" ref="O142">IFERROR(INDEX([6]RESULTATS_4!H:H,$M142),"-")</f>
        <v>Productions Animales</v>
      </c>
      <c r="P142" s="54" t="str" cm="1">
        <f t="array" ref="P142">IFERROR(INDEX([6]RESULTATS_4!I:I,$M142),"-")</f>
        <v>Nombre de brebis viande</v>
      </c>
      <c r="Q142" s="54" t="str" cm="1">
        <f t="array" ref="Q142">IFERROR(INDEX([6]RESULTATS_4!$J:$J,M142),"-")</f>
        <v>Milliers effectifs</v>
      </c>
      <c r="R142" s="68"/>
      <c r="S142" s="96" t="str">
        <f t="shared" si="44"/>
        <v>Nombre de brebis viande-Milliers effectifs</v>
      </c>
      <c r="T142" s="158">
        <v>137</v>
      </c>
      <c r="U142" s="8">
        <v>3378.5623333333333</v>
      </c>
      <c r="V142" s="8">
        <v>844.64058333333332</v>
      </c>
      <c r="W142" s="8">
        <v>3040.7060999999999</v>
      </c>
      <c r="X142" s="8">
        <v>3040.7060999999999</v>
      </c>
      <c r="Y142" s="8">
        <v>3716.4185666666667</v>
      </c>
      <c r="Z142" s="8">
        <v>3378.5623333333333</v>
      </c>
      <c r="AA142" s="68"/>
      <c r="AB142" s="52">
        <v>117</v>
      </c>
      <c r="AC142" s="8">
        <v>2969.7129</v>
      </c>
      <c r="AD142" s="52">
        <v>117</v>
      </c>
      <c r="AE142" s="8">
        <v>3200.6905699999998</v>
      </c>
      <c r="AG142" s="68"/>
      <c r="AH142" s="52">
        <f t="shared" si="38"/>
        <v>-3.9423790414995996</v>
      </c>
      <c r="AI142" s="52">
        <f t="shared" si="39"/>
        <v>59.881783755049071</v>
      </c>
      <c r="AJ142" s="52">
        <f t="shared" si="40"/>
        <v>-3.9423790414995774</v>
      </c>
      <c r="AK142" s="52">
        <f t="shared" si="41"/>
        <v>-3.9423790414995774</v>
      </c>
      <c r="AL142" s="52">
        <f t="shared" si="42"/>
        <v>-3.9423790414995885</v>
      </c>
      <c r="AM142" s="52">
        <f t="shared" si="43"/>
        <v>-3.9423790414995996</v>
      </c>
      <c r="AN142" t="s">
        <v>531</v>
      </c>
    </row>
    <row r="143" spans="1:40" ht="14.25" hidden="1">
      <c r="A143" s="5" t="s">
        <v>112</v>
      </c>
      <c r="B143" s="5" t="s">
        <v>113</v>
      </c>
      <c r="C143" s="17" t="s">
        <v>127</v>
      </c>
      <c r="D143" s="12" t="s">
        <v>115</v>
      </c>
      <c r="E143" s="116">
        <f>SUMIFS(ADEME!$F:$F,ADEME!$A:$A,$A143,ADEME!$B:$B,$B143,ADEME!$C:$C,$C143,ADEME!$D:$D,$D143,ADEME!$E:$E,F$9)</f>
        <v>3397.0563999999999</v>
      </c>
      <c r="F143" s="116">
        <f>SUMIFS(ADEME!$L:$L,ADEME!$A:$A,$A143,ADEME!$B:$B,$B143,ADEME!$C:$C,$C143,ADEME!$D:$D,$D143,ADEME!$E:$E,F$9)</f>
        <v>2049.0159071428625</v>
      </c>
      <c r="G143" s="117">
        <f>SUMIFS(ADEME!$L:$L,ADEME!$A:$A,$A143,ADEME!$B:$B,$B143,ADEME!$C:$C,$C143,ADEME!$D:$D,$D143,ADEME!$E:$E,G$9)</f>
        <v>2547.7923000000001</v>
      </c>
      <c r="H143" s="117">
        <f>SUMIFS(ADEME!$L:$L,ADEME!$A:$A,$A143,ADEME!$B:$B,$B143,ADEME!$C:$C,$C143,ADEME!$D:$D,$D143,ADEME!$E:$E,H$9)</f>
        <v>2717.6451200000001</v>
      </c>
      <c r="I143" s="117">
        <f>SUMIFS(ADEME!$L:$L,ADEME!$A:$A,$A143,ADEME!$B:$B,$B143,ADEME!$C:$C,$C143,ADEME!$D:$D,$D143,ADEME!$E:$E,I$9)</f>
        <v>2547.7923000000001</v>
      </c>
      <c r="J143" s="117">
        <f>SUMIFS(ADEME!$L:$L,ADEME!$A:$A,$A143,ADEME!$B:$B,$B143,ADEME!$C:$C,$C143,ADEME!$D:$D,$D143,ADEME!$E:$E,J$9)</f>
        <v>2208.0866599999999</v>
      </c>
      <c r="K143" s="68" t="s">
        <v>581</v>
      </c>
      <c r="L143" s="54" t="str">
        <f t="shared" si="45"/>
        <v>Cheptels-Productions Animales-Vaches laitières</v>
      </c>
      <c r="M143" s="54">
        <f>MATCH(L143,[6]RESULTATS_4!$W:$W,FALSE)</f>
        <v>236</v>
      </c>
      <c r="N143" s="54" t="str" cm="1">
        <f t="array" ref="N143">IFERROR(INDEX([6]RESULTATS_4!G:G,$M143),"-")</f>
        <v>Cheptels</v>
      </c>
      <c r="O143" s="54" t="str" cm="1">
        <f t="array" ref="O143">IFERROR(INDEX([6]RESULTATS_4!H:H,$M143),"-")</f>
        <v>Productions Animales</v>
      </c>
      <c r="P143" s="54" t="str" cm="1">
        <f t="array" ref="P143">IFERROR(INDEX([6]RESULTATS_4!I:I,$M143),"-")</f>
        <v>Vaches laitières</v>
      </c>
      <c r="Q143" s="54" t="str" cm="1">
        <f t="array" ref="Q143">IFERROR(INDEX([6]RESULTATS_4!$J:$J,M143),"-")</f>
        <v>Milliers effectifs</v>
      </c>
      <c r="R143" s="68"/>
      <c r="S143" s="96" t="str">
        <f t="shared" si="44"/>
        <v>Vaches laitières-Milliers effectifs</v>
      </c>
      <c r="T143" s="158">
        <v>138</v>
      </c>
      <c r="U143" s="8">
        <v>3589.8910000000001</v>
      </c>
      <c r="V143" s="8">
        <v>2106.9864526315778</v>
      </c>
      <c r="W143" s="8">
        <v>2692.4182500000002</v>
      </c>
      <c r="X143" s="8">
        <v>2871.9128000000001</v>
      </c>
      <c r="Y143" s="8">
        <v>2692.4182500000002</v>
      </c>
      <c r="Z143" s="8">
        <v>2333.4291499999999</v>
      </c>
      <c r="AA143" s="68"/>
      <c r="AB143" s="52" t="s">
        <v>556</v>
      </c>
      <c r="AC143" s="8" t="s">
        <v>556</v>
      </c>
      <c r="AD143" s="52" t="s">
        <v>556</v>
      </c>
      <c r="AE143" s="8" t="s">
        <v>556</v>
      </c>
      <c r="AG143" s="68"/>
      <c r="AH143" s="52">
        <f t="shared" si="38"/>
        <v>-5.371600419065647</v>
      </c>
      <c r="AI143" s="52">
        <f t="shared" si="39"/>
        <v>-2.7513487529220448</v>
      </c>
      <c r="AJ143" s="52">
        <f t="shared" si="40"/>
        <v>-5.371600419065647</v>
      </c>
      <c r="AK143" s="52">
        <f t="shared" si="41"/>
        <v>-5.371600419065647</v>
      </c>
      <c r="AL143" s="52">
        <f t="shared" si="42"/>
        <v>-5.371600419065647</v>
      </c>
      <c r="AM143" s="52">
        <f t="shared" si="43"/>
        <v>-5.371600419065647</v>
      </c>
      <c r="AN143" t="s">
        <v>531</v>
      </c>
    </row>
    <row r="144" spans="1:40" ht="14.25" hidden="1">
      <c r="A144" s="5" t="s">
        <v>112</v>
      </c>
      <c r="B144" s="5" t="s">
        <v>113</v>
      </c>
      <c r="C144" s="17" t="s">
        <v>128</v>
      </c>
      <c r="D144" s="12" t="s">
        <v>115</v>
      </c>
      <c r="E144" s="116">
        <f>SUMIFS(ADEME!$F:$F,ADEME!$A:$A,$A144,ADEME!$B:$B,$B144,ADEME!$C:$C,$C144,ADEME!$D:$D,$D144,ADEME!$E:$E,F$9)</f>
        <v>3910.2563999999998</v>
      </c>
      <c r="F144" s="116">
        <f>SUMIFS(ADEME!$L:$L,ADEME!$A:$A,$A144,ADEME!$B:$B,$B144,ADEME!$C:$C,$C144,ADEME!$D:$D,$D144,ADEME!$E:$E,F$9)</f>
        <v>2855.3988369047788</v>
      </c>
      <c r="G144" s="117">
        <f>SUMIFS(ADEME!$L:$L,ADEME!$A:$A,$A144,ADEME!$B:$B,$B144,ADEME!$C:$C,$C144,ADEME!$D:$D,$D144,ADEME!$E:$E,G$9)</f>
        <v>586.53846000000021</v>
      </c>
      <c r="H144" s="117">
        <f>SUMIFS(ADEME!$L:$L,ADEME!$A:$A,$A144,ADEME!$B:$B,$B144,ADEME!$C:$C,$C144,ADEME!$D:$D,$D144,ADEME!$E:$E,H$9)</f>
        <v>1564.1025599999998</v>
      </c>
      <c r="I144" s="117">
        <f>SUMIFS(ADEME!$L:$L,ADEME!$A:$A,$A144,ADEME!$B:$B,$B144,ADEME!$C:$C,$C144,ADEME!$D:$D,$D144,ADEME!$E:$E,I$9)</f>
        <v>2932.6922999999997</v>
      </c>
      <c r="J144" s="117">
        <f>SUMIFS(ADEME!$L:$L,ADEME!$A:$A,$A144,ADEME!$B:$B,$B144,ADEME!$C:$C,$C144,ADEME!$D:$D,$D144,ADEME!$E:$E,J$9)</f>
        <v>3988.4615279999998</v>
      </c>
      <c r="K144" s="68" t="s">
        <v>581</v>
      </c>
      <c r="L144" s="54" t="str">
        <f t="shared" si="45"/>
        <v>Cheptels-Productions Animales-Vaches allaitantes</v>
      </c>
      <c r="M144" s="54">
        <f>MATCH(L144,[6]RESULTATS_4!$W:$W,FALSE)</f>
        <v>235</v>
      </c>
      <c r="N144" s="54" t="str" cm="1">
        <f t="array" ref="N144">IFERROR(INDEX([6]RESULTATS_4!G:G,$M144),"-")</f>
        <v>Cheptels</v>
      </c>
      <c r="O144" s="54" t="str" cm="1">
        <f t="array" ref="O144">IFERROR(INDEX([6]RESULTATS_4!H:H,$M144),"-")</f>
        <v>Productions Animales</v>
      </c>
      <c r="P144" s="54" t="str" cm="1">
        <f t="array" ref="P144">IFERROR(INDEX([6]RESULTATS_4!I:I,$M144),"-")</f>
        <v>Vaches allaitantes</v>
      </c>
      <c r="Q144" s="54" t="str" cm="1">
        <f t="array" ref="Q144">IFERROR(INDEX([6]RESULTATS_4!$J:$J,M144),"-")</f>
        <v>Milliers effectifs</v>
      </c>
      <c r="R144" s="68"/>
      <c r="S144" s="96" t="str">
        <f t="shared" si="44"/>
        <v>Vaches allaitantes-Milliers effectifs</v>
      </c>
      <c r="T144" s="158">
        <v>139</v>
      </c>
      <c r="U144" s="8">
        <v>4118.6130000000003</v>
      </c>
      <c r="V144" s="8">
        <v>3895.6408140350882</v>
      </c>
      <c r="W144" s="8">
        <v>617.79194999999982</v>
      </c>
      <c r="X144" s="8">
        <v>1647.4452000000001</v>
      </c>
      <c r="Y144" s="8">
        <v>3088.95975</v>
      </c>
      <c r="Z144" s="8">
        <v>4200.9852600000004</v>
      </c>
      <c r="AA144" s="68"/>
      <c r="AB144" s="52" t="s">
        <v>556</v>
      </c>
      <c r="AC144" s="8" t="s">
        <v>556</v>
      </c>
      <c r="AD144" s="52" t="s">
        <v>556</v>
      </c>
      <c r="AE144" s="8" t="s">
        <v>556</v>
      </c>
      <c r="AG144" s="68"/>
      <c r="AH144" s="52">
        <f t="shared" si="38"/>
        <v>-5.0589021109776589</v>
      </c>
      <c r="AI144" s="52">
        <f t="shared" si="39"/>
        <v>-26.702717904139394</v>
      </c>
      <c r="AJ144" s="52">
        <f t="shared" si="40"/>
        <v>-5.0589021109775922</v>
      </c>
      <c r="AK144" s="52">
        <f t="shared" si="41"/>
        <v>-5.0589021109776695</v>
      </c>
      <c r="AL144" s="52">
        <f t="shared" si="42"/>
        <v>-5.0589021109776589</v>
      </c>
      <c r="AM144" s="52">
        <f t="shared" si="43"/>
        <v>-5.0589021109776695</v>
      </c>
      <c r="AN144" t="s">
        <v>531</v>
      </c>
    </row>
    <row r="145" spans="1:40" ht="14.25" hidden="1">
      <c r="A145" s="5" t="s">
        <v>112</v>
      </c>
      <c r="B145" s="5" t="s">
        <v>113</v>
      </c>
      <c r="C145" s="16" t="s">
        <v>129</v>
      </c>
      <c r="D145" s="12" t="s">
        <v>115</v>
      </c>
      <c r="E145" s="116">
        <f>SUMIFS(ADEME!$F:$F,ADEME!$A:$A,$A145,ADEME!$B:$B,$B145,ADEME!$C:$C,$C145,ADEME!$D:$D,$D145,ADEME!$E:$E,F$9)</f>
        <v>7307.3127999999997</v>
      </c>
      <c r="F145" s="116">
        <f>SUMIFS(ADEME!$L:$L,ADEME!$A:$A,$A145,ADEME!$B:$B,$B145,ADEME!$C:$C,$C145,ADEME!$D:$D,$D145,ADEME!$E:$E,F$9)</f>
        <v>4904.4147440476409</v>
      </c>
      <c r="G145" s="117">
        <f>SUMIFS(ADEME!$L:$L,ADEME!$A:$A,$A145,ADEME!$B:$B,$B145,ADEME!$C:$C,$C145,ADEME!$D:$D,$D145,ADEME!$E:$E,G$9)</f>
        <v>3134.3307600000003</v>
      </c>
      <c r="H145" s="117">
        <f>SUMIFS(ADEME!$L:$L,ADEME!$A:$A,$A145,ADEME!$B:$B,$B145,ADEME!$C:$C,$C145,ADEME!$D:$D,$D145,ADEME!$E:$E,H$9)</f>
        <v>4281.7476800000004</v>
      </c>
      <c r="I145" s="117">
        <f>SUMIFS(ADEME!$L:$L,ADEME!$A:$A,$A145,ADEME!$B:$B,$B145,ADEME!$C:$C,$C145,ADEME!$D:$D,$D145,ADEME!$E:$E,I$9)</f>
        <v>5480.4845999999998</v>
      </c>
      <c r="J145" s="117">
        <f>SUMIFS(ADEME!$L:$L,ADEME!$A:$A,$A145,ADEME!$B:$B,$B145,ADEME!$C:$C,$C145,ADEME!$D:$D,$D145,ADEME!$E:$E,J$9)</f>
        <v>6196.5481879999998</v>
      </c>
      <c r="K145" s="68" t="s">
        <v>581</v>
      </c>
      <c r="L145" s="54" t="str">
        <f t="shared" si="45"/>
        <v>Cheptels-Productions Animales-Nombre de vaches total</v>
      </c>
      <c r="M145" s="54">
        <f>MATCH(L145,[6]RESULTATS_4!$W:$W,FALSE)</f>
        <v>230</v>
      </c>
      <c r="N145" s="54" t="str" cm="1">
        <f t="array" ref="N145">IFERROR(INDEX([6]RESULTATS_4!G:G,$M145),"-")</f>
        <v>Cheptels</v>
      </c>
      <c r="O145" s="54" t="str" cm="1">
        <f t="array" ref="O145">IFERROR(INDEX([6]RESULTATS_4!H:H,$M145),"-")</f>
        <v>Productions Animales</v>
      </c>
      <c r="P145" s="54" t="str" cm="1">
        <f t="array" ref="P145">IFERROR(INDEX([6]RESULTATS_4!I:I,$M145),"-")</f>
        <v>Nombre de vaches total</v>
      </c>
      <c r="Q145" s="54" t="str" cm="1">
        <f t="array" ref="Q145">IFERROR(INDEX([6]RESULTATS_4!$J:$J,M145),"-")</f>
        <v>Milliers effectifs</v>
      </c>
      <c r="R145" s="68"/>
      <c r="S145" s="96" t="str">
        <f t="shared" si="44"/>
        <v>Nombre de vaches total-Milliers effectifs</v>
      </c>
      <c r="T145" s="158">
        <v>140</v>
      </c>
      <c r="U145" s="8">
        <v>7708.5040000000008</v>
      </c>
      <c r="V145" s="8">
        <v>6002.6272666666664</v>
      </c>
      <c r="W145" s="8">
        <v>3310.2102</v>
      </c>
      <c r="X145" s="8">
        <v>4519.3580000000002</v>
      </c>
      <c r="Y145" s="8">
        <v>5781.3780000000006</v>
      </c>
      <c r="Z145" s="8">
        <v>6534.4144100000003</v>
      </c>
      <c r="AA145" s="68"/>
      <c r="AB145" s="52" t="s">
        <v>556</v>
      </c>
      <c r="AC145" s="8" t="s">
        <v>556</v>
      </c>
      <c r="AD145" s="52" t="s">
        <v>556</v>
      </c>
      <c r="AE145" s="8" t="s">
        <v>556</v>
      </c>
      <c r="AG145" s="68"/>
      <c r="AH145" s="52">
        <f t="shared" si="38"/>
        <v>-5.2045273635455196</v>
      </c>
      <c r="AI145" s="52">
        <f t="shared" si="39"/>
        <v>-18.295530837264138</v>
      </c>
      <c r="AJ145" s="52">
        <f t="shared" si="40"/>
        <v>-5.3132408328631087</v>
      </c>
      <c r="AK145" s="52">
        <f t="shared" si="41"/>
        <v>-5.2576122537758678</v>
      </c>
      <c r="AL145" s="52">
        <f t="shared" si="42"/>
        <v>-5.2045273635455196</v>
      </c>
      <c r="AM145" s="52">
        <f t="shared" si="43"/>
        <v>-5.1705661869706931</v>
      </c>
      <c r="AN145" t="s">
        <v>531</v>
      </c>
    </row>
    <row r="146" spans="1:40" ht="14.25" hidden="1">
      <c r="A146" s="5" t="s">
        <v>112</v>
      </c>
      <c r="B146" s="5" t="s">
        <v>113</v>
      </c>
      <c r="C146" s="16" t="s">
        <v>130</v>
      </c>
      <c r="D146" s="12" t="s">
        <v>131</v>
      </c>
      <c r="E146" s="116">
        <f>SUMIFS(ADEME!$F:$F,ADEME!$A:$A,$A146,ADEME!$B:$B,$B146,ADEME!$C:$C,$C146,ADEME!$D:$D,$D146,ADEME!$E:$E,F$9)</f>
        <v>25218.151970599989</v>
      </c>
      <c r="F146" s="116">
        <f>SUMIFS(ADEME!$L:$L,ADEME!$A:$A,$A146,ADEME!$B:$B,$B146,ADEME!$C:$C,$C146,ADEME!$D:$D,$D146,ADEME!$E:$E,F$9)</f>
        <v>19299.232008132891</v>
      </c>
      <c r="G146" s="117">
        <f>SUMIFS(ADEME!$L:$L,ADEME!$A:$A,$A146,ADEME!$B:$B,$B146,ADEME!$C:$C,$C146,ADEME!$D:$D,$D146,ADEME!$E:$E,G$9)</f>
        <v>16184.66654262</v>
      </c>
      <c r="H146" s="117">
        <f>SUMIFS(ADEME!$L:$L,ADEME!$A:$A,$A146,ADEME!$B:$B,$B146,ADEME!$C:$C,$C146,ADEME!$D:$D,$D146,ADEME!$E:$E,H$9)</f>
        <v>17199.367289299997</v>
      </c>
      <c r="I146" s="117">
        <f>SUMIFS(ADEME!$L:$L,ADEME!$A:$A,$A146,ADEME!$B:$B,$B146,ADEME!$C:$C,$C146,ADEME!$D:$D,$D146,ADEME!$E:$E,I$9)</f>
        <v>20142.534491055008</v>
      </c>
      <c r="J146" s="117">
        <f>SUMIFS(ADEME!$L:$L,ADEME!$A:$A,$A146,ADEME!$B:$B,$B146,ADEME!$C:$C,$C146,ADEME!$D:$D,$D146,ADEME!$E:$E,J$9)</f>
        <v>23156.614323695983</v>
      </c>
      <c r="K146" s="68" t="s">
        <v>581</v>
      </c>
      <c r="L146" s="54" t="str">
        <f t="shared" si="45"/>
        <v>Cheptels-Productions Animales-Production de lait</v>
      </c>
      <c r="M146" s="54">
        <f>MATCH(L146,[6]RESULTATS_4!$W:$W,FALSE)</f>
        <v>231</v>
      </c>
      <c r="N146" s="54" t="str" cm="1">
        <f t="array" ref="N146">IFERROR(INDEX([6]RESULTATS_4!G:G,$M146),"-")</f>
        <v>Cheptels</v>
      </c>
      <c r="O146" s="54" t="str" cm="1">
        <f t="array" ref="O146">IFERROR(INDEX([6]RESULTATS_4!H:H,$M146),"-")</f>
        <v>Productions Animales</v>
      </c>
      <c r="P146" s="54" t="str" cm="1">
        <f t="array" ref="P146">IFERROR(INDEX([6]RESULTATS_4!I:I,$M146),"-")</f>
        <v>Production de lait</v>
      </c>
      <c r="Q146" s="54" t="str" cm="1">
        <f t="array" ref="Q146">IFERROR(INDEX([6]RESULTATS_4!$J:$J,M146),"-")</f>
        <v>Millions de litres</v>
      </c>
      <c r="R146" s="68"/>
      <c r="S146" s="96" t="str">
        <f t="shared" si="44"/>
        <v>Production de lait-Millions de litres</v>
      </c>
      <c r="T146" s="158">
        <v>141</v>
      </c>
      <c r="U146" s="8">
        <v>25196.885423604646</v>
      </c>
      <c r="V146" s="8">
        <v>18298.193004527104</v>
      </c>
      <c r="W146" s="8">
        <v>16235.967540231319</v>
      </c>
      <c r="X146" s="8">
        <v>17258.741845695316</v>
      </c>
      <c r="Y146" s="8">
        <v>19772.020047431568</v>
      </c>
      <c r="Z146" s="8">
        <v>22809.208712725434</v>
      </c>
      <c r="AA146" s="68"/>
      <c r="AB146" s="52">
        <v>121</v>
      </c>
      <c r="AC146" s="8">
        <v>19784.407161682509</v>
      </c>
      <c r="AD146" s="52">
        <v>121</v>
      </c>
      <c r="AE146" s="8">
        <v>22585.307589180837</v>
      </c>
      <c r="AG146" s="68"/>
      <c r="AH146" s="52">
        <f t="shared" si="38"/>
        <v>8.4401491048646804E-2</v>
      </c>
      <c r="AI146" s="52">
        <f t="shared" si="39"/>
        <v>5.4706986824224924</v>
      </c>
      <c r="AJ146" s="52">
        <f t="shared" si="40"/>
        <v>-0.31597129942640967</v>
      </c>
      <c r="AK146" s="52">
        <f t="shared" si="41"/>
        <v>-0.34402598362133219</v>
      </c>
      <c r="AL146" s="52">
        <f t="shared" si="42"/>
        <v>1.8739331779686896</v>
      </c>
      <c r="AM146" s="52">
        <f t="shared" si="43"/>
        <v>1.5230936563648934</v>
      </c>
      <c r="AN146" t="s">
        <v>531</v>
      </c>
    </row>
    <row r="147" spans="1:40" ht="14.25" hidden="1">
      <c r="A147" s="5" t="s">
        <v>112</v>
      </c>
      <c r="B147" s="5" t="s">
        <v>113</v>
      </c>
      <c r="C147" s="17" t="s">
        <v>659</v>
      </c>
      <c r="D147" s="12" t="s">
        <v>131</v>
      </c>
      <c r="E147" s="116">
        <f>SUMIFS(ADEME!$F:$F,ADEME!$A:$A,$A147,ADEME!$B:$B,$B147,ADEME!$C:$C,$C147,ADEME!$D:$D,$D147,ADEME!$E:$E,F$9)</f>
        <v>6713.8945909754375</v>
      </c>
      <c r="F147" s="116">
        <f>SUMIFS(ADEME!$L:$L,ADEME!$A:$A,$A147,ADEME!$B:$B,$B147,ADEME!$C:$C,$C147,ADEME!$D:$D,$D147,ADEME!$E:$E,F$9)</f>
        <v>6862.5640762028715</v>
      </c>
      <c r="G147" s="117">
        <f>SUMIFS(ADEME!$L:$L,ADEME!$A:$A,$A147,ADEME!$B:$B,$B147,ADEME!$C:$C,$C147,ADEME!$D:$D,$D147,ADEME!$E:$E,G$9)</f>
        <v>957.96990480000056</v>
      </c>
      <c r="H147" s="117">
        <f>SUMIFS(ADEME!$L:$L,ADEME!$A:$A,$A147,ADEME!$B:$B,$B147,ADEME!$C:$C,$C147,ADEME!$D:$D,$D147,ADEME!$E:$E,H$9)</f>
        <v>1021.8345651200007</v>
      </c>
      <c r="I147" s="117">
        <f>SUMIFS(ADEME!$L:$L,ADEME!$A:$A,$A147,ADEME!$B:$B,$B147,ADEME!$C:$C,$C147,ADEME!$D:$D,$D147,ADEME!$E:$E,I$9)</f>
        <v>7929.2391960600025</v>
      </c>
      <c r="J147" s="117">
        <f>SUMIFS(ADEME!$L:$L,ADEME!$A:$A,$A147,ADEME!$B:$B,$B147,ADEME!$C:$C,$C147,ADEME!$D:$D,$D147,ADEME!$E:$E,J$9)</f>
        <v>14385.24297256799</v>
      </c>
      <c r="K147" s="68" t="s">
        <v>581</v>
      </c>
      <c r="L147" s="54" t="str">
        <f t="shared" si="45"/>
        <v>Cheptels-Productions Animales-dont lait système conventionnel</v>
      </c>
      <c r="M147" s="54">
        <f>MATCH(L147,[6]RESULTATS_4!$W:$W,FALSE)</f>
        <v>219</v>
      </c>
      <c r="N147" s="54" t="str" cm="1">
        <f t="array" ref="N147">IFERROR(INDEX([6]RESULTATS_4!G:G,$M147),"-")</f>
        <v>Cheptels</v>
      </c>
      <c r="O147" s="54" t="str" cm="1">
        <f t="array" ref="O147">IFERROR(INDEX([6]RESULTATS_4!H:H,$M147),"-")</f>
        <v>Productions Animales</v>
      </c>
      <c r="P147" s="54" t="str" cm="1">
        <f t="array" ref="P147">IFERROR(INDEX([6]RESULTATS_4!I:I,$M147),"-")</f>
        <v>dont lait système conventionnel</v>
      </c>
      <c r="Q147" s="54" t="str" cm="1">
        <f t="array" ref="Q147">IFERROR(INDEX([6]RESULTATS_4!$J:$J,M147),"-")</f>
        <v>Millions de litres</v>
      </c>
      <c r="R147" s="68"/>
      <c r="S147" s="96" t="str">
        <f t="shared" si="44"/>
        <v>dont lait système conventionnel-Millions de litres</v>
      </c>
      <c r="T147" s="158">
        <v>142</v>
      </c>
      <c r="U147" s="8">
        <v>6844.0980107456289</v>
      </c>
      <c r="V147" s="8">
        <v>6582.0402632132127</v>
      </c>
      <c r="W147" s="8">
        <v>907.45264698000051</v>
      </c>
      <c r="X147" s="8">
        <v>967.9494901120006</v>
      </c>
      <c r="Y147" s="8">
        <v>7738.2846771615013</v>
      </c>
      <c r="Z147" s="8">
        <v>14242.11281817479</v>
      </c>
      <c r="AA147" s="68"/>
      <c r="AB147" s="52">
        <v>122</v>
      </c>
      <c r="AC147" s="8">
        <v>2219.3672415482874</v>
      </c>
      <c r="AD147" s="52">
        <v>122</v>
      </c>
      <c r="AE147" s="8">
        <v>4882.6215601987251</v>
      </c>
      <c r="AG147" s="68"/>
      <c r="AH147" s="52">
        <f t="shared" si="38"/>
        <v>-1.9024189829801474</v>
      </c>
      <c r="AI147" s="52">
        <f t="shared" si="39"/>
        <v>4.2619583255589566</v>
      </c>
      <c r="AJ147" s="52">
        <f t="shared" si="40"/>
        <v>5.5669304605723946</v>
      </c>
      <c r="AK147" s="52">
        <f t="shared" si="41"/>
        <v>5.5669304605723946</v>
      </c>
      <c r="AL147" s="52">
        <f t="shared" si="42"/>
        <v>2.4676595248825262</v>
      </c>
      <c r="AM147" s="52">
        <f t="shared" si="43"/>
        <v>1.0049783780012422</v>
      </c>
      <c r="AN147" t="s">
        <v>531</v>
      </c>
    </row>
    <row r="148" spans="1:40" ht="14.25" hidden="1">
      <c r="A148" s="5" t="s">
        <v>112</v>
      </c>
      <c r="B148" s="5" t="s">
        <v>113</v>
      </c>
      <c r="C148" s="17" t="s">
        <v>660</v>
      </c>
      <c r="D148" s="12" t="s">
        <v>131</v>
      </c>
      <c r="E148" s="116">
        <f>SUMIFS(ADEME!$F:$F,ADEME!$A:$A,$A148,ADEME!$B:$B,$B148,ADEME!$C:$C,$C148,ADEME!$D:$D,$D148,ADEME!$E:$E,F$9)</f>
        <v>15739.408585425957</v>
      </c>
      <c r="F148" s="116">
        <f>SUMIFS(ADEME!$L:$L,ADEME!$A:$A,$A148,ADEME!$B:$B,$B148,ADEME!$C:$C,$C148,ADEME!$D:$D,$D148,ADEME!$E:$E,F$9)</f>
        <v>10437.687030985733</v>
      </c>
      <c r="G148" s="117">
        <f>SUMIFS(ADEME!$L:$L,ADEME!$A:$A,$A148,ADEME!$B:$B,$B148,ADEME!$C:$C,$C148,ADEME!$D:$D,$D148,ADEME!$E:$E,G$9)</f>
        <v>7363.1197469999988</v>
      </c>
      <c r="H148" s="117">
        <f>SUMIFS(ADEME!$L:$L,ADEME!$A:$A,$A148,ADEME!$B:$B,$B148,ADEME!$C:$C,$C148,ADEME!$D:$D,$D148,ADEME!$E:$E,H$9)</f>
        <v>7853.9943967999989</v>
      </c>
      <c r="I148" s="117">
        <f>SUMIFS(ADEME!$L:$L,ADEME!$A:$A,$A148,ADEME!$B:$B,$B148,ADEME!$C:$C,$C148,ADEME!$D:$D,$D148,ADEME!$E:$E,I$9)</f>
        <v>7993.4435620200029</v>
      </c>
      <c r="J148" s="117">
        <f>SUMIFS(ADEME!$L:$L,ADEME!$A:$A,$A148,ADEME!$B:$B,$B148,ADEME!$C:$C,$C148,ADEME!$D:$D,$D148,ADEME!$E:$E,J$9)</f>
        <v>7334.3806498559952</v>
      </c>
      <c r="K148" s="68" t="s">
        <v>581</v>
      </c>
      <c r="L148" s="54" t="str">
        <f t="shared" si="45"/>
        <v>Cheptels-Productions Animales-dont lait système intermédiaire</v>
      </c>
      <c r="M148" s="54">
        <f>MATCH(L148,[6]RESULTATS_4!$W:$W,FALSE)</f>
        <v>217</v>
      </c>
      <c r="N148" s="54" t="str" cm="1">
        <f t="array" ref="N148">IFERROR(INDEX([6]RESULTATS_4!G:G,$M148),"-")</f>
        <v>Cheptels</v>
      </c>
      <c r="O148" s="54" t="str" cm="1">
        <f t="array" ref="O148">IFERROR(INDEX([6]RESULTATS_4!H:H,$M148),"-")</f>
        <v>Productions Animales</v>
      </c>
      <c r="P148" s="54" t="str" cm="1">
        <f t="array" ref="P148">IFERROR(INDEX([6]RESULTATS_4!I:I,$M148),"-")</f>
        <v>dont lait système intermédiaire</v>
      </c>
      <c r="Q148" s="54" t="str" cm="1">
        <f t="array" ref="Q148">IFERROR(INDEX([6]RESULTATS_4!$J:$J,M148),"-")</f>
        <v>Millions de litres</v>
      </c>
      <c r="R148" s="68"/>
      <c r="S148" s="96" t="str">
        <f t="shared" si="44"/>
        <v>dont lait système intermédiaire-Millions de litres</v>
      </c>
      <c r="T148" s="158">
        <v>143</v>
      </c>
      <c r="U148" s="8">
        <v>15495.441319160245</v>
      </c>
      <c r="V148" s="8">
        <v>9775.742904545672</v>
      </c>
      <c r="W148" s="8">
        <v>6935.7771087299998</v>
      </c>
      <c r="X148" s="8">
        <v>7398.1622493119985</v>
      </c>
      <c r="Y148" s="8">
        <v>7502.3965294425016</v>
      </c>
      <c r="Z148" s="8">
        <v>7173.0545442659968</v>
      </c>
      <c r="AA148" s="68"/>
      <c r="AB148" s="52">
        <v>123</v>
      </c>
      <c r="AC148" s="8">
        <v>10046.622811042049</v>
      </c>
      <c r="AD148" s="52">
        <v>123</v>
      </c>
      <c r="AE148" s="8">
        <v>13304.680677888155</v>
      </c>
      <c r="AG148" s="68"/>
      <c r="AH148" s="52">
        <f t="shared" si="38"/>
        <v>1.574445420693138</v>
      </c>
      <c r="AI148" s="52">
        <f t="shared" si="39"/>
        <v>6.771292298739362</v>
      </c>
      <c r="AJ148" s="52">
        <f t="shared" si="40"/>
        <v>6.1614240419016086</v>
      </c>
      <c r="AK148" s="52">
        <f t="shared" si="41"/>
        <v>6.1614240419016308</v>
      </c>
      <c r="AL148" s="52">
        <f t="shared" si="42"/>
        <v>6.5452023316873387</v>
      </c>
      <c r="AM148" s="52">
        <f t="shared" si="43"/>
        <v>2.2490572822837285</v>
      </c>
      <c r="AN148" t="s">
        <v>531</v>
      </c>
    </row>
    <row r="149" spans="1:40" ht="14.25" hidden="1">
      <c r="A149" s="5" t="s">
        <v>112</v>
      </c>
      <c r="B149" s="5" t="s">
        <v>113</v>
      </c>
      <c r="C149" s="17" t="s">
        <v>661</v>
      </c>
      <c r="D149" s="12" t="s">
        <v>131</v>
      </c>
      <c r="E149" s="116">
        <f>SUMIFS(ADEME!$F:$F,ADEME!$A:$A,$A149,ADEME!$B:$B,$B149,ADEME!$C:$C,$C149,ADEME!$D:$D,$D149,ADEME!$E:$E,F$9)</f>
        <v>1767.7089555985963</v>
      </c>
      <c r="F149" s="116">
        <f>SUMIFS(ADEME!$L:$L,ADEME!$A:$A,$A149,ADEME!$B:$B,$B149,ADEME!$C:$C,$C149,ADEME!$D:$D,$D149,ADEME!$E:$E,F$9)</f>
        <v>1015.492283580002</v>
      </c>
      <c r="G149" s="117">
        <f>SUMIFS(ADEME!$L:$L,ADEME!$A:$A,$A149,ADEME!$B:$B,$B149,ADEME!$C:$C,$C149,ADEME!$D:$D,$D149,ADEME!$E:$E,G$9)</f>
        <v>6899.4215483999997</v>
      </c>
      <c r="H149" s="117">
        <f>SUMIFS(ADEME!$L:$L,ADEME!$A:$A,$A149,ADEME!$B:$B,$B149,ADEME!$C:$C,$C149,ADEME!$D:$D,$D149,ADEME!$E:$E,H$9)</f>
        <v>7359.3829849599997</v>
      </c>
      <c r="I149" s="117">
        <f>SUMIFS(ADEME!$L:$L,ADEME!$A:$A,$A149,ADEME!$B:$B,$B149,ADEME!$C:$C,$C149,ADEME!$D:$D,$D149,ADEME!$E:$E,I$9)</f>
        <v>3255.6963905550019</v>
      </c>
      <c r="J149" s="117">
        <f>SUMIFS(ADEME!$L:$L,ADEME!$A:$A,$A149,ADEME!$B:$B,$B149,ADEME!$C:$C,$C149,ADEME!$D:$D,$D149,ADEME!$E:$E,J$9)</f>
        <v>439.85086267199983</v>
      </c>
      <c r="K149" s="68" t="s">
        <v>581</v>
      </c>
      <c r="L149" s="54" t="str">
        <f t="shared" si="45"/>
        <v>Cheptels-Productions Animales-dont lait système extensif</v>
      </c>
      <c r="M149" s="54">
        <f>MATCH(L149,[6]RESULTATS_4!$W:$W,FALSE)</f>
        <v>218</v>
      </c>
      <c r="N149" s="54" t="str" cm="1">
        <f t="array" ref="N149">IFERROR(INDEX([6]RESULTATS_4!G:G,$M149),"-")</f>
        <v>Cheptels</v>
      </c>
      <c r="O149" s="54" t="str" cm="1">
        <f t="array" ref="O149">IFERROR(INDEX([6]RESULTATS_4!H:H,$M149),"-")</f>
        <v>Productions Animales</v>
      </c>
      <c r="P149" s="54" t="str" cm="1">
        <f t="array" ref="P149">IFERROR(INDEX([6]RESULTATS_4!I:I,$M149),"-")</f>
        <v>dont lait système extensif</v>
      </c>
      <c r="Q149" s="54" t="str" cm="1">
        <f t="array" ref="Q149">IFERROR(INDEX([6]RESULTATS_4!$J:$J,M149),"-")</f>
        <v>Millions de litres</v>
      </c>
      <c r="R149" s="68"/>
      <c r="S149" s="96" t="str">
        <f t="shared" si="44"/>
        <v>dont lait système extensif-Millions de litres</v>
      </c>
      <c r="T149" s="158">
        <v>144</v>
      </c>
      <c r="U149" s="8">
        <v>1928.12383009412</v>
      </c>
      <c r="V149" s="8">
        <v>1044.2224859242092</v>
      </c>
      <c r="W149" s="8">
        <v>7498.3848262500005</v>
      </c>
      <c r="X149" s="8">
        <v>7998.2771480000001</v>
      </c>
      <c r="Y149" s="8">
        <v>3636.9858825562505</v>
      </c>
      <c r="Z149" s="8">
        <v>464.81908667999983</v>
      </c>
      <c r="AA149" s="68"/>
      <c r="AB149" s="52">
        <v>124</v>
      </c>
      <c r="AC149" s="8">
        <v>6738.4634282976003</v>
      </c>
      <c r="AD149" s="52">
        <v>124</v>
      </c>
      <c r="AE149" s="8">
        <v>3483.1926991559699</v>
      </c>
      <c r="AG149" s="68"/>
      <c r="AH149" s="52">
        <f t="shared" si="38"/>
        <v>-8.3197392196378335</v>
      </c>
      <c r="AI149" s="52">
        <f t="shared" si="39"/>
        <v>-2.7513487529220337</v>
      </c>
      <c r="AJ149" s="52">
        <f t="shared" si="40"/>
        <v>-7.987897283601364</v>
      </c>
      <c r="AK149" s="52">
        <f t="shared" si="41"/>
        <v>-7.987897283601364</v>
      </c>
      <c r="AL149" s="52">
        <f t="shared" si="42"/>
        <v>-10.483667089003379</v>
      </c>
      <c r="AM149" s="52">
        <f t="shared" si="43"/>
        <v>-5.371600419065647</v>
      </c>
      <c r="AN149" t="s">
        <v>531</v>
      </c>
    </row>
    <row r="150" spans="1:40" ht="14.25" hidden="1">
      <c r="A150" s="5" t="s">
        <v>112</v>
      </c>
      <c r="B150" s="5" t="s">
        <v>113</v>
      </c>
      <c r="C150" s="16" t="s">
        <v>135</v>
      </c>
      <c r="D150" s="12" t="s">
        <v>628</v>
      </c>
      <c r="E150" s="118">
        <f>SUMIFS(ADEME!$F:$F,ADEME!$A:$A,$A150,ADEME!$B:$B,$B150,ADEME!$C:$C,$C150,ADEME!$D:$D,$D150,ADEME!$E:$E,F$9)</f>
        <v>7.1299999999999972</v>
      </c>
      <c r="F150" s="118">
        <f>SUMIFS(ADEME!$L:$L,ADEME!$A:$A,$A150,ADEME!$B:$B,$B150,ADEME!$C:$C,$C150,ADEME!$D:$D,$D150,ADEME!$E:$E,F$9)</f>
        <v>8.9387999999999934</v>
      </c>
      <c r="G150" s="119">
        <f>SUMIFS(ADEME!$L:$L,ADEME!$A:$A,$A150,ADEME!$B:$B,$B150,ADEME!$C:$C,$C150,ADEME!$D:$D,$D150,ADEME!$E:$E,G$9)</f>
        <v>5.9739999999999993</v>
      </c>
      <c r="H150" s="119">
        <f>SUMIFS(ADEME!$L:$L,ADEME!$A:$A,$A150,ADEME!$B:$B,$B150,ADEME!$C:$C,$C150,ADEME!$D:$D,$D150,ADEME!$E:$E,H$9)</f>
        <v>5.9739999999999984</v>
      </c>
      <c r="I150" s="119">
        <f>SUMIFS(ADEME!$L:$L,ADEME!$A:$A,$A150,ADEME!$B:$B,$B150,ADEME!$C:$C,$C150,ADEME!$D:$D,$D150,ADEME!$E:$E,I$9)</f>
        <v>7.5274500000000035</v>
      </c>
      <c r="J150" s="119">
        <f>SUMIFS(ADEME!$L:$L,ADEME!$A:$A,$A150,ADEME!$B:$B,$B150,ADEME!$C:$C,$C150,ADEME!$D:$D,$D150,ADEME!$E:$E,J$9)</f>
        <v>10.035599999999993</v>
      </c>
      <c r="K150" s="68" t="s">
        <v>581</v>
      </c>
      <c r="L150" s="54" t="str">
        <f t="shared" si="45"/>
        <v>Cheptels-Productions Animales-Production de lait par vache laitière</v>
      </c>
      <c r="M150" s="54">
        <f>MATCH(L150,[6]RESULTATS_4!$W:$W,FALSE)</f>
        <v>232</v>
      </c>
      <c r="N150" s="54" t="str" cm="1">
        <f t="array" ref="N150">IFERROR(INDEX([6]RESULTATS_4!G:G,$M150),"-")</f>
        <v>Cheptels</v>
      </c>
      <c r="O150" s="54" t="str" cm="1">
        <f t="array" ref="O150">IFERROR(INDEX([6]RESULTATS_4!H:H,$M150),"-")</f>
        <v>Productions Animales</v>
      </c>
      <c r="P150" s="54" t="str" cm="1">
        <f t="array" ref="P150">IFERROR(INDEX([6]RESULTATS_4!I:I,$M150),"-")</f>
        <v>Production de lait par vache laitière</v>
      </c>
      <c r="Q150" s="54" t="str" cm="1">
        <f t="array" ref="Q150">IFERROR(INDEX([6]RESULTATS_4!$J:$J,M150),"-")</f>
        <v>Milliers de litres par VL</v>
      </c>
      <c r="R150" s="68"/>
      <c r="S150" s="96" t="str">
        <f t="shared" si="44"/>
        <v>Production de lait par vache laitière-Milliers de litres par VL</v>
      </c>
      <c r="T150" s="158">
        <v>145</v>
      </c>
      <c r="U150" s="9">
        <v>6.7599999999999989</v>
      </c>
      <c r="V150" s="9">
        <v>8.2591919999999934</v>
      </c>
      <c r="W150" s="9">
        <v>5.69808</v>
      </c>
      <c r="X150" s="9">
        <v>5.69808</v>
      </c>
      <c r="Y150" s="9">
        <v>7.0114169999999998</v>
      </c>
      <c r="Z150" s="9">
        <v>9.3767519999999944</v>
      </c>
      <c r="AA150" s="68"/>
      <c r="AB150" s="52">
        <v>125</v>
      </c>
      <c r="AC150" s="9">
        <v>7.3545391999999996</v>
      </c>
      <c r="AD150" s="52">
        <v>125</v>
      </c>
      <c r="AE150" s="9">
        <v>7.1613103999999996</v>
      </c>
      <c r="AG150" s="68"/>
      <c r="AH150" s="52">
        <f t="shared" si="38"/>
        <v>5.4733727810650556</v>
      </c>
      <c r="AI150" s="52">
        <f t="shared" si="39"/>
        <v>8.228504676970827</v>
      </c>
      <c r="AJ150" s="52">
        <f t="shared" si="40"/>
        <v>4.8423328559795475</v>
      </c>
      <c r="AK150" s="52">
        <f t="shared" si="41"/>
        <v>4.8423328559795253</v>
      </c>
      <c r="AL150" s="52">
        <f t="shared" si="42"/>
        <v>7.3598960096083799</v>
      </c>
      <c r="AM150" s="52">
        <f t="shared" si="43"/>
        <v>7.0263989065723287</v>
      </c>
      <c r="AN150" t="s">
        <v>531</v>
      </c>
    </row>
    <row r="151" spans="1:40" ht="14.25" hidden="1">
      <c r="A151" s="5" t="s">
        <v>112</v>
      </c>
      <c r="B151" s="5" t="s">
        <v>113</v>
      </c>
      <c r="C151" s="16" t="s">
        <v>136</v>
      </c>
      <c r="D151" s="12" t="s">
        <v>137</v>
      </c>
      <c r="E151" s="118">
        <f>SUMIFS(ADEME!$F:$F,ADEME!$A:$A,$A151,ADEME!$B:$B,$B151,ADEME!$C:$C,$C151,ADEME!$D:$D,$D151,ADEME!$E:$E,F$9)</f>
        <v>2.9588235294117649</v>
      </c>
      <c r="F151" s="118">
        <f>SUMIFS(ADEME!$L:$L,ADEME!$A:$A,$A151,ADEME!$B:$B,$B151,ADEME!$C:$C,$C151,ADEME!$D:$D,$D151,ADEME!$E:$E,F$9)</f>
        <v>3.2279411764705883</v>
      </c>
      <c r="G151" s="119">
        <f>SUMIFS(ADEME!$L:$L,ADEME!$A:$A,$A151,ADEME!$B:$B,$B151,ADEME!$C:$C,$C151,ADEME!$D:$D,$D151,ADEME!$E:$E,G$9)</f>
        <v>4.8235294117647065</v>
      </c>
      <c r="H151" s="119">
        <f>SUMIFS(ADEME!$L:$L,ADEME!$A:$A,$A151,ADEME!$B:$B,$B151,ADEME!$C:$C,$C151,ADEME!$D:$D,$D151,ADEME!$E:$E,H$9)</f>
        <v>4.4705882352941178</v>
      </c>
      <c r="I151" s="119">
        <f>SUMIFS(ADEME!$L:$L,ADEME!$A:$A,$A151,ADEME!$B:$B,$B151,ADEME!$C:$C,$C151,ADEME!$D:$D,$D151,ADEME!$E:$E,I$9)</f>
        <v>3.9117647058823533</v>
      </c>
      <c r="J151" s="119">
        <f>SUMIFS(ADEME!$L:$L,ADEME!$A:$A,$A151,ADEME!$B:$B,$B151,ADEME!$C:$C,$C151,ADEME!$D:$D,$D151,ADEME!$E:$E,J$9)</f>
        <v>2.5</v>
      </c>
      <c r="K151" s="68" t="s">
        <v>581</v>
      </c>
      <c r="L151" s="54" t="str">
        <f t="shared" si="45"/>
        <v>Cheptels-Productions Animales-Indice de consommation poulet de chair</v>
      </c>
      <c r="M151" s="54">
        <f>MATCH(L151,[6]RESULTATS_4!$W:$W,FALSE)</f>
        <v>220</v>
      </c>
      <c r="N151" s="54" t="str" cm="1">
        <f t="array" ref="N151">IFERROR(INDEX([6]RESULTATS_4!G:G,$M151),"-")</f>
        <v>Cheptels</v>
      </c>
      <c r="O151" s="54" t="str" cm="1">
        <f t="array" ref="O151">IFERROR(INDEX([6]RESULTATS_4!H:H,$M151),"-")</f>
        <v>Productions Animales</v>
      </c>
      <c r="P151" s="54" t="str" cm="1">
        <f t="array" ref="P151">IFERROR(INDEX([6]RESULTATS_4!I:I,$M151),"-")</f>
        <v>Indice de consommation poulet de chair</v>
      </c>
      <c r="Q151" s="54" t="str" cm="1">
        <f t="array" ref="Q151">IFERROR(INDEX([6]RESULTATS_4!$J:$J,M151),"-")</f>
        <v>kg grain / kg carcasse</v>
      </c>
      <c r="R151" s="68"/>
      <c r="S151" s="96" t="str">
        <f t="shared" si="44"/>
        <v>Indice de consommation poulet de chair-kg grain / kg carcasse</v>
      </c>
      <c r="T151" s="158">
        <v>146</v>
      </c>
      <c r="U151" s="9">
        <v>3.0470588235294112</v>
      </c>
      <c r="V151" s="9">
        <v>3.3014705882352939</v>
      </c>
      <c r="W151" s="9">
        <v>4.8235294117647065</v>
      </c>
      <c r="X151" s="9">
        <v>4.4705882352941178</v>
      </c>
      <c r="Y151" s="9">
        <v>3.9705882352941173</v>
      </c>
      <c r="Z151" s="9">
        <v>2.6029411764705883</v>
      </c>
      <c r="AA151" s="68"/>
      <c r="AB151" s="52">
        <v>126</v>
      </c>
      <c r="AC151" s="9">
        <v>2.3801470588235292</v>
      </c>
      <c r="AD151" s="52">
        <v>126</v>
      </c>
      <c r="AE151" s="9">
        <v>2.7794485294117646</v>
      </c>
      <c r="AG151" s="68"/>
      <c r="AH151" s="52">
        <f t="shared" si="38"/>
        <v>-2.8957528957528678</v>
      </c>
      <c r="AI151" s="52">
        <f t="shared" si="39"/>
        <v>-2.2271714922048935</v>
      </c>
      <c r="AJ151" s="52">
        <f t="shared" si="40"/>
        <v>0</v>
      </c>
      <c r="AK151" s="52">
        <f t="shared" si="41"/>
        <v>0</v>
      </c>
      <c r="AL151" s="52">
        <f t="shared" si="42"/>
        <v>-1.4814814814814614</v>
      </c>
      <c r="AM151" s="52">
        <f t="shared" si="43"/>
        <v>-3.9548022598870136</v>
      </c>
      <c r="AN151" t="s">
        <v>531</v>
      </c>
    </row>
    <row r="152" spans="1:40" ht="14.25" hidden="1">
      <c r="A152" s="5" t="s">
        <v>112</v>
      </c>
      <c r="B152" s="5" t="s">
        <v>113</v>
      </c>
      <c r="C152" s="16" t="s">
        <v>138</v>
      </c>
      <c r="D152" s="12" t="s">
        <v>629</v>
      </c>
      <c r="E152" s="118">
        <f>SUMIFS(ADEME!$F:$F,ADEME!$A:$A,$A152,ADEME!$B:$B,$B152,ADEME!$C:$C,$C152,ADEME!$D:$D,$D152,ADEME!$E:$E,F$9)</f>
        <v>5.62</v>
      </c>
      <c r="F152" s="118">
        <f>SUMIFS(ADEME!$L:$L,ADEME!$A:$A,$A152,ADEME!$B:$B,$B152,ADEME!$C:$C,$C152,ADEME!$D:$D,$D152,ADEME!$E:$E,F$9)</f>
        <v>5.2119179163378053</v>
      </c>
      <c r="G152" s="119">
        <f>SUMIFS(ADEME!$L:$L,ADEME!$A:$A,$A152,ADEME!$B:$B,$B152,ADEME!$C:$C,$C152,ADEME!$D:$D,$D152,ADEME!$E:$E,G$9)</f>
        <v>2.8166535122336231</v>
      </c>
      <c r="H152" s="119">
        <f>SUMIFS(ADEME!$L:$L,ADEME!$A:$A,$A152,ADEME!$B:$B,$B152,ADEME!$C:$C,$C152,ADEME!$D:$D,$D152,ADEME!$E:$E,H$9)</f>
        <v>3.2380426203630628</v>
      </c>
      <c r="I152" s="119">
        <f>SUMIFS(ADEME!$L:$L,ADEME!$A:$A,$A152,ADEME!$B:$B,$B152,ADEME!$C:$C,$C152,ADEME!$D:$D,$D152,ADEME!$E:$E,I$9)</f>
        <v>4.2804262036306246</v>
      </c>
      <c r="J152" s="119">
        <f>SUMIFS(ADEME!$L:$L,ADEME!$A:$A,$A152,ADEME!$B:$B,$B152,ADEME!$C:$C,$C152,ADEME!$D:$D,$D152,ADEME!$E:$E,J$9)</f>
        <v>6.2664996053670095</v>
      </c>
      <c r="K152" s="68" t="s">
        <v>581</v>
      </c>
      <c r="L152" s="54" t="str">
        <f t="shared" si="45"/>
        <v>Cheptels-Productions Animales-Production de poulet de chair par places</v>
      </c>
      <c r="M152" s="54">
        <f>MATCH(L152,[6]RESULTATS_4!$W:$W,FALSE)</f>
        <v>233</v>
      </c>
      <c r="N152" s="54" t="str" cm="1">
        <f t="array" ref="N152">IFERROR(INDEX([6]RESULTATS_4!G:G,$M152),"-")</f>
        <v>Cheptels</v>
      </c>
      <c r="O152" s="54" t="str" cm="1">
        <f t="array" ref="O152">IFERROR(INDEX([6]RESULTATS_4!H:H,$M152),"-")</f>
        <v>Productions Animales</v>
      </c>
      <c r="P152" s="54" t="str" cm="1">
        <f t="array" ref="P152">IFERROR(INDEX([6]RESULTATS_4!I:I,$M152),"-")</f>
        <v>Production de poulet de chair par places</v>
      </c>
      <c r="Q152" s="54" t="str" cm="1">
        <f t="array" ref="Q152">IFERROR(INDEX([6]RESULTATS_4!$J:$J,M152),"-")</f>
        <v>kg carcasse /place</v>
      </c>
      <c r="R152" s="68"/>
      <c r="S152" s="96" t="str">
        <f t="shared" si="44"/>
        <v>Production de poulet de chair par places-kg carcasse /place</v>
      </c>
      <c r="T152" s="158">
        <v>147</v>
      </c>
      <c r="U152" s="9">
        <v>4.4736474047229562</v>
      </c>
      <c r="V152" s="9">
        <v>4.2021254524131813</v>
      </c>
      <c r="W152" s="9">
        <v>2.5262482009773923</v>
      </c>
      <c r="X152" s="9">
        <v>2.9041908452181042</v>
      </c>
      <c r="Y152" s="9">
        <v>3.4611589525202064</v>
      </c>
      <c r="Z152" s="9">
        <v>4.9590053268005017</v>
      </c>
      <c r="AA152" s="68"/>
      <c r="AB152" s="52">
        <v>127</v>
      </c>
      <c r="AC152" s="9">
        <v>3.6999508716640017</v>
      </c>
      <c r="AD152" s="52">
        <v>127</v>
      </c>
      <c r="AE152" s="9">
        <v>4.2655978112063524</v>
      </c>
      <c r="AG152" s="68"/>
      <c r="AH152" s="52">
        <f t="shared" si="38"/>
        <v>25.624562947603046</v>
      </c>
      <c r="AI152" s="52">
        <f t="shared" si="39"/>
        <v>24.030516826781657</v>
      </c>
      <c r="AJ152" s="52">
        <f t="shared" si="40"/>
        <v>11.495517785777132</v>
      </c>
      <c r="AK152" s="52">
        <f t="shared" si="41"/>
        <v>11.495517785777132</v>
      </c>
      <c r="AL152" s="52">
        <f t="shared" si="42"/>
        <v>23.670315704913737</v>
      </c>
      <c r="AM152" s="52">
        <f t="shared" si="43"/>
        <v>26.366059167153377</v>
      </c>
      <c r="AN152" t="s">
        <v>531</v>
      </c>
    </row>
    <row r="153" spans="1:40" ht="14.25" hidden="1">
      <c r="A153" s="5" t="s">
        <v>112</v>
      </c>
      <c r="B153" s="5" t="s">
        <v>113</v>
      </c>
      <c r="C153" s="16" t="s">
        <v>139</v>
      </c>
      <c r="D153" s="12" t="s">
        <v>271</v>
      </c>
      <c r="E153" s="118">
        <f>SUMIFS(ADEME!$F:$F,ADEME!$A:$A,$A153,ADEME!$B:$B,$B153,ADEME!$C:$C,$C153,ADEME!$D:$D,$D153,ADEME!$E:$E,F$9)</f>
        <v>0.503</v>
      </c>
      <c r="F153" s="118">
        <f>SUMIFS(ADEME!$L:$L,ADEME!$A:$A,$A153,ADEME!$B:$B,$B153,ADEME!$C:$C,$C153,ADEME!$D:$D,$D153,ADEME!$E:$E,F$9)</f>
        <v>8.9451469560792098</v>
      </c>
      <c r="G153" s="119">
        <f>SUMIFS(ADEME!$L:$L,ADEME!$A:$A,$A153,ADEME!$B:$B,$B153,ADEME!$C:$C,$C153,ADEME!$D:$D,$D153,ADEME!$E:$E,G$9)</f>
        <v>3.0157081865885034</v>
      </c>
      <c r="H153" s="119">
        <f>SUMIFS(ADEME!$L:$L,ADEME!$A:$A,$A153,ADEME!$B:$B,$B153,ADEME!$C:$C,$C153,ADEME!$D:$D,$D153,ADEME!$E:$E,H$9)</f>
        <v>2.9239317342516289</v>
      </c>
      <c r="I153" s="119">
        <f>SUMIFS(ADEME!$L:$L,ADEME!$A:$A,$A153,ADEME!$B:$B,$B153,ADEME!$C:$C,$C153,ADEME!$D:$D,$D153,ADEME!$E:$E,I$9)</f>
        <v>8.1408028035804776</v>
      </c>
      <c r="J153" s="119">
        <f>SUMIFS(ADEME!$L:$L,ADEME!$A:$A,$A153,ADEME!$B:$B,$B153,ADEME!$C:$C,$C153,ADEME!$D:$D,$D153,ADEME!$E:$E,J$9)</f>
        <v>37.785509192662396</v>
      </c>
      <c r="K153" s="68" t="s">
        <v>581</v>
      </c>
      <c r="L153" s="54" t="str">
        <f t="shared" si="45"/>
        <v>Cheptels-Productions Animales-Surfaces aquaculture, entomoculture et autres protéines alternatives</v>
      </c>
      <c r="M153" s="54">
        <f>MATCH(L153,[6]RESULTATS_4!$W:$W,FALSE)</f>
        <v>234</v>
      </c>
      <c r="N153" s="54" t="str" cm="1">
        <f t="array" ref="N153">IFERROR(INDEX([6]RESULTATS_4!G:G,$M153),"-")</f>
        <v>Cheptels</v>
      </c>
      <c r="O153" s="54" t="str" cm="1">
        <f t="array" ref="O153">IFERROR(INDEX([6]RESULTATS_4!H:H,$M153),"-")</f>
        <v>Productions Animales</v>
      </c>
      <c r="P153" s="54" t="str" cm="1">
        <f t="array" ref="P153">IFERROR(INDEX([6]RESULTATS_4!I:I,$M153),"-")</f>
        <v>Surfaces aquaculture, entomoculture et autres protéines alternatives</v>
      </c>
      <c r="Q153" s="54" t="str" cm="1">
        <f t="array" ref="Q153">IFERROR(INDEX([6]RESULTATS_4!$J:$J,M153),"-")</f>
        <v>kha</v>
      </c>
      <c r="R153" s="68"/>
      <c r="S153" s="96" t="str">
        <f t="shared" si="44"/>
        <v>Surfaces aquaculture, entomoculture et autres protéines alternatives-kha</v>
      </c>
      <c r="T153" s="158">
        <v>148</v>
      </c>
      <c r="U153" s="9">
        <v>0.503</v>
      </c>
      <c r="V153" s="9">
        <v>8.2471586240671009</v>
      </c>
      <c r="W153" s="9">
        <v>3.104301488063697</v>
      </c>
      <c r="X153" s="9">
        <v>3.0119031495960402</v>
      </c>
      <c r="Y153" s="9">
        <v>7.9552512485154612</v>
      </c>
      <c r="Z153" s="9">
        <v>35.476583221145617</v>
      </c>
      <c r="AA153" s="68"/>
      <c r="AB153" s="52">
        <v>128</v>
      </c>
      <c r="AC153" s="9">
        <v>0</v>
      </c>
      <c r="AD153" s="52">
        <v>128</v>
      </c>
      <c r="AE153" s="9">
        <v>0</v>
      </c>
      <c r="AG153" s="68"/>
      <c r="AH153" s="52">
        <f t="shared" si="38"/>
        <v>0</v>
      </c>
      <c r="AI153" s="52">
        <f t="shared" si="39"/>
        <v>8.4633794962451603</v>
      </c>
      <c r="AJ153" s="52">
        <f t="shared" si="40"/>
        <v>-2.8538884453021884</v>
      </c>
      <c r="AK153" s="52">
        <f t="shared" si="41"/>
        <v>-2.9207916382108845</v>
      </c>
      <c r="AL153" s="52">
        <f t="shared" si="42"/>
        <v>2.3324411670799572</v>
      </c>
      <c r="AM153" s="52">
        <f t="shared" si="43"/>
        <v>6.5083098818280671</v>
      </c>
      <c r="AN153" t="s">
        <v>531</v>
      </c>
    </row>
    <row r="154" spans="1:40" ht="18" hidden="1">
      <c r="A154" s="5"/>
      <c r="B154" s="5"/>
      <c r="C154" s="1" t="s">
        <v>141</v>
      </c>
      <c r="D154" s="183"/>
      <c r="E154" s="184"/>
      <c r="F154" s="184"/>
      <c r="G154" s="184"/>
      <c r="H154" s="184"/>
      <c r="I154" s="184"/>
      <c r="J154" s="184"/>
      <c r="K154" s="179"/>
      <c r="L154" s="180"/>
      <c r="M154" s="180"/>
      <c r="N154" s="180"/>
      <c r="O154" s="180"/>
      <c r="P154" s="180"/>
      <c r="Q154" s="180"/>
      <c r="R154" s="179"/>
      <c r="S154" s="181"/>
      <c r="T154" s="182"/>
      <c r="U154" s="185"/>
      <c r="V154" s="185"/>
      <c r="W154" s="185"/>
      <c r="X154" s="185"/>
      <c r="Y154" s="185"/>
      <c r="Z154" s="185"/>
      <c r="AA154" s="179"/>
      <c r="AB154" s="186"/>
      <c r="AC154" s="185"/>
      <c r="AD154" s="186"/>
      <c r="AE154" s="185"/>
      <c r="AG154" s="68"/>
      <c r="AH154" s="56"/>
      <c r="AI154" s="56"/>
      <c r="AJ154" s="56"/>
      <c r="AK154" s="56"/>
      <c r="AL154" s="56"/>
      <c r="AM154" s="56"/>
    </row>
    <row r="155" spans="1:40" ht="14.25" hidden="1">
      <c r="A155" s="5" t="s">
        <v>0</v>
      </c>
      <c r="B155" s="5" t="s">
        <v>0</v>
      </c>
      <c r="C155" s="20" t="s">
        <v>142</v>
      </c>
      <c r="D155" s="183"/>
      <c r="E155" s="184"/>
      <c r="F155" s="184"/>
      <c r="G155" s="184"/>
      <c r="H155" s="184"/>
      <c r="I155" s="184"/>
      <c r="J155" s="184"/>
      <c r="K155" s="179"/>
      <c r="L155" s="180"/>
      <c r="M155" s="180"/>
      <c r="N155" s="180"/>
      <c r="O155" s="180"/>
      <c r="P155" s="180"/>
      <c r="Q155" s="180"/>
      <c r="R155" s="179"/>
      <c r="S155" s="181"/>
      <c r="T155" s="182"/>
      <c r="U155" s="185"/>
      <c r="V155" s="185"/>
      <c r="W155" s="185"/>
      <c r="X155" s="185"/>
      <c r="Y155" s="185"/>
      <c r="Z155" s="185"/>
      <c r="AA155" s="179"/>
      <c r="AB155" s="186"/>
      <c r="AC155" s="185"/>
      <c r="AD155" s="186"/>
      <c r="AE155" s="185"/>
      <c r="AG155" s="68"/>
      <c r="AH155" s="56"/>
      <c r="AI155" s="56"/>
      <c r="AJ155" s="56"/>
      <c r="AK155" s="56"/>
      <c r="AL155" s="56"/>
      <c r="AM155" s="56"/>
    </row>
    <row r="156" spans="1:40" ht="14.25" hidden="1">
      <c r="A156" s="5" t="s">
        <v>143</v>
      </c>
      <c r="B156" s="5" t="s">
        <v>144</v>
      </c>
      <c r="C156" s="5" t="s">
        <v>145</v>
      </c>
      <c r="D156" s="12" t="s">
        <v>14</v>
      </c>
      <c r="E156" s="120">
        <f>SUMIFS(ADEME!$F:$F,ADEME!$A:$A,$A156,ADEME!$B:$B,$B156,ADEME!$C:$C,$C156,ADEME!$D:$D,$D156,ADEME!$E:$E,F$9)</f>
        <v>7.0000000000000007E-2</v>
      </c>
      <c r="F156" s="120">
        <f>SUMIFS(ADEME!$L:$L,ADEME!$A:$A,$A156,ADEME!$B:$B,$B156,ADEME!$C:$C,$C156,ADEME!$D:$D,$D156,ADEME!$E:$E,F$9)</f>
        <v>0.13800000000000001</v>
      </c>
      <c r="G156" s="121">
        <f>SUMIFS(ADEME!$L:$L,ADEME!$A:$A,$A156,ADEME!$B:$B,$B156,ADEME!$C:$C,$C156,ADEME!$D:$D,$D156,ADEME!$E:$E,G$9)</f>
        <v>7.0000000000000062E-3</v>
      </c>
      <c r="H156" s="121">
        <f>SUMIFS(ADEME!$L:$L,ADEME!$A:$A,$A156,ADEME!$B:$B,$B156,ADEME!$C:$C,$C156,ADEME!$D:$D,$D156,ADEME!$E:$E,H$9)</f>
        <v>7.0000000000000062E-3</v>
      </c>
      <c r="I156" s="121">
        <f>SUMIFS(ADEME!$L:$L,ADEME!$A:$A,$A156,ADEME!$B:$B,$B156,ADEME!$C:$C,$C156,ADEME!$D:$D,$D156,ADEME!$E:$E,I$9)</f>
        <v>0.12300000000000001</v>
      </c>
      <c r="J156" s="121">
        <f>SUMIFS(ADEME!$L:$L,ADEME!$A:$A,$A156,ADEME!$B:$B,$B156,ADEME!$C:$C,$C156,ADEME!$D:$D,$D156,ADEME!$E:$E,J$9)</f>
        <v>0.32700000000000001</v>
      </c>
      <c r="K156" s="68" t="s">
        <v>581</v>
      </c>
      <c r="L156" s="54" t="str">
        <f t="shared" si="45"/>
        <v>Système d'élevage-Bovin Lait-Zéro pâturage</v>
      </c>
      <c r="M156" s="54">
        <f>MATCH(L156,[6]RESULTATS_4!$W:$W,FALSE)</f>
        <v>480</v>
      </c>
      <c r="N156" s="54" t="str" cm="1">
        <f t="array" ref="N156">IFERROR(INDEX([6]RESULTATS_4!G:G,$M156),"-")</f>
        <v>Système d'élevage</v>
      </c>
      <c r="O156" s="54" t="str" cm="1">
        <f t="array" ref="O156">IFERROR(INDEX([6]RESULTATS_4!H:H,$M156),"-")</f>
        <v>Bovin Lait</v>
      </c>
      <c r="P156" s="54" t="str" cm="1">
        <f t="array" ref="P156">IFERROR(INDEX([6]RESULTATS_4!I:I,$M156),"-")</f>
        <v>Zéro pâturage</v>
      </c>
      <c r="Q156" s="54" t="str" cm="1">
        <f t="array" ref="Q156">IFERROR(INDEX([6]RESULTATS_4!$J:$J,M156),"-")</f>
        <v>%</v>
      </c>
      <c r="R156" s="68"/>
      <c r="S156" s="96" t="str">
        <f t="shared" si="44"/>
        <v>Zéro pâturage-%</v>
      </c>
      <c r="T156" s="158">
        <v>152</v>
      </c>
      <c r="U156" s="10">
        <v>6.6000000000000003E-2</v>
      </c>
      <c r="V156" s="10">
        <v>0.13419999999999999</v>
      </c>
      <c r="W156" s="10">
        <v>6.6000000000000086E-3</v>
      </c>
      <c r="X156" s="10">
        <v>6.6000000000000086E-3</v>
      </c>
      <c r="Y156" s="10">
        <v>0.1188</v>
      </c>
      <c r="Z156" s="10">
        <v>0.31319999999999998</v>
      </c>
      <c r="AA156" s="68"/>
      <c r="AB156" s="52" t="s">
        <v>556</v>
      </c>
      <c r="AC156" s="10" t="s">
        <v>556</v>
      </c>
      <c r="AD156" s="52" t="s">
        <v>556</v>
      </c>
      <c r="AE156" s="10" t="s">
        <v>556</v>
      </c>
      <c r="AG156" s="68"/>
      <c r="AH156" s="52">
        <f t="shared" ref="AH156:AM163" si="46">IF(AND(E156=0,U156=0),"ok 0",(E156/U156-1)*100)</f>
        <v>6.0606060606060552</v>
      </c>
      <c r="AI156" s="52">
        <f t="shared" si="46"/>
        <v>2.8315946348733467</v>
      </c>
      <c r="AJ156" s="52">
        <f t="shared" si="46"/>
        <v>6.0606060606060108</v>
      </c>
      <c r="AK156" s="52">
        <f t="shared" si="46"/>
        <v>6.0606060606060108</v>
      </c>
      <c r="AL156" s="52">
        <f t="shared" si="46"/>
        <v>3.535353535353547</v>
      </c>
      <c r="AM156" s="52">
        <f t="shared" si="46"/>
        <v>4.4061302681992487</v>
      </c>
      <c r="AN156" t="s">
        <v>532</v>
      </c>
    </row>
    <row r="157" spans="1:40" ht="14.25" hidden="1">
      <c r="A157" s="5" t="s">
        <v>143</v>
      </c>
      <c r="B157" s="5" t="s">
        <v>144</v>
      </c>
      <c r="C157" s="5" t="s">
        <v>146</v>
      </c>
      <c r="D157" s="12" t="s">
        <v>14</v>
      </c>
      <c r="E157" s="120">
        <f>SUMIFS(ADEME!$F:$F,ADEME!$A:$A,$A157,ADEME!$B:$B,$B157,ADEME!$C:$C,$C157,ADEME!$D:$D,$D157,ADEME!$E:$E,F$9)</f>
        <v>0.15</v>
      </c>
      <c r="F157" s="120">
        <f>SUMIFS(ADEME!$L:$L,ADEME!$A:$A,$A157,ADEME!$B:$B,$B157,ADEME!$C:$C,$C157,ADEME!$D:$D,$D157,ADEME!$E:$E,F$9)</f>
        <v>0.16599999999999998</v>
      </c>
      <c r="G157" s="121">
        <f>SUMIFS(ADEME!$L:$L,ADEME!$A:$A,$A157,ADEME!$B:$B,$B157,ADEME!$C:$C,$C157,ADEME!$D:$D,$D157,ADEME!$E:$E,G$9)</f>
        <v>3.6000000000000018E-2</v>
      </c>
      <c r="H157" s="121">
        <f>SUMIFS(ADEME!$L:$L,ADEME!$A:$A,$A157,ADEME!$B:$B,$B157,ADEME!$C:$C,$C157,ADEME!$D:$D,$D157,ADEME!$E:$E,H$9)</f>
        <v>3.6000000000000018E-2</v>
      </c>
      <c r="I157" s="121">
        <f>SUMIFS(ADEME!$L:$L,ADEME!$A:$A,$A157,ADEME!$B:$B,$B157,ADEME!$C:$C,$C157,ADEME!$D:$D,$D157,ADEME!$E:$E,I$9)</f>
        <v>0.20400000000000001</v>
      </c>
      <c r="J157" s="121">
        <f>SUMIFS(ADEME!$L:$L,ADEME!$A:$A,$A157,ADEME!$B:$B,$B157,ADEME!$C:$C,$C157,ADEME!$D:$D,$D157,ADEME!$E:$E,J$9)</f>
        <v>0.254</v>
      </c>
      <c r="K157" s="68" t="s">
        <v>581</v>
      </c>
      <c r="L157" s="54" t="str">
        <f t="shared" si="45"/>
        <v>Système d'élevage-Bovin Lait-Maïs très dominant</v>
      </c>
      <c r="M157" s="54">
        <f>MATCH(L157,[6]RESULTATS_4!$W:$W,FALSE)</f>
        <v>477</v>
      </c>
      <c r="N157" s="54" t="str" cm="1">
        <f t="array" ref="N157">IFERROR(INDEX([6]RESULTATS_4!G:G,$M157),"-")</f>
        <v>Système d'élevage</v>
      </c>
      <c r="O157" s="54" t="str" cm="1">
        <f t="array" ref="O157">IFERROR(INDEX([6]RESULTATS_4!H:H,$M157),"-")</f>
        <v>Bovin Lait</v>
      </c>
      <c r="P157" s="54" t="str" cm="1">
        <f t="array" ref="P157">IFERROR(INDEX([6]RESULTATS_4!I:I,$M157),"-")</f>
        <v>Maïs très dominant</v>
      </c>
      <c r="Q157" s="54" t="str" cm="1">
        <f t="array" ref="Q157">IFERROR(INDEX([6]RESULTATS_4!$J:$J,M157),"-")</f>
        <v>%</v>
      </c>
      <c r="R157" s="68"/>
      <c r="S157" s="96" t="str">
        <f t="shared" si="44"/>
        <v>Maïs très dominant-%</v>
      </c>
      <c r="T157" s="158">
        <v>153</v>
      </c>
      <c r="U157" s="10">
        <v>0.154</v>
      </c>
      <c r="V157" s="10">
        <v>0.1638</v>
      </c>
      <c r="W157" s="10">
        <v>3.5200000000000009E-2</v>
      </c>
      <c r="X157" s="10">
        <v>3.5200000000000009E-2</v>
      </c>
      <c r="Y157" s="10">
        <v>0.20120000000000002</v>
      </c>
      <c r="Z157" s="10">
        <v>0.25380000000000003</v>
      </c>
      <c r="AA157" s="68"/>
      <c r="AB157" s="52" t="s">
        <v>556</v>
      </c>
      <c r="AC157" s="10" t="s">
        <v>556</v>
      </c>
      <c r="AD157" s="52" t="s">
        <v>556</v>
      </c>
      <c r="AE157" s="10" t="s">
        <v>556</v>
      </c>
      <c r="AG157" s="68"/>
      <c r="AH157" s="52">
        <f t="shared" si="46"/>
        <v>-2.5974025974025983</v>
      </c>
      <c r="AI157" s="52">
        <f t="shared" si="46"/>
        <v>1.3431013431013383</v>
      </c>
      <c r="AJ157" s="52">
        <f t="shared" si="46"/>
        <v>2.2727272727272929</v>
      </c>
      <c r="AK157" s="52">
        <f t="shared" si="46"/>
        <v>2.2727272727272929</v>
      </c>
      <c r="AL157" s="52">
        <f t="shared" si="46"/>
        <v>1.3916500994035852</v>
      </c>
      <c r="AM157" s="52">
        <f t="shared" si="46"/>
        <v>7.8802206461769941E-2</v>
      </c>
      <c r="AN157" t="s">
        <v>532</v>
      </c>
    </row>
    <row r="158" spans="1:40" ht="14.25" hidden="1">
      <c r="A158" s="5" t="s">
        <v>143</v>
      </c>
      <c r="B158" s="5" t="s">
        <v>144</v>
      </c>
      <c r="C158" s="5" t="s">
        <v>147</v>
      </c>
      <c r="D158" s="12" t="s">
        <v>14</v>
      </c>
      <c r="E158" s="120">
        <f>SUMIFS(ADEME!$F:$F,ADEME!$A:$A,$A158,ADEME!$B:$B,$B158,ADEME!$C:$C,$C158,ADEME!$D:$D,$D158,ADEME!$E:$E,F$9)</f>
        <v>0.23</v>
      </c>
      <c r="F158" s="120">
        <f>SUMIFS(ADEME!$L:$L,ADEME!$A:$A,$A158,ADEME!$B:$B,$B158,ADEME!$C:$C,$C158,ADEME!$D:$D,$D158,ADEME!$E:$E,F$9)</f>
        <v>0.22</v>
      </c>
      <c r="G158" s="121">
        <f>SUMIFS(ADEME!$L:$L,ADEME!$A:$A,$A158,ADEME!$B:$B,$B158,ADEME!$C:$C,$C158,ADEME!$D:$D,$D158,ADEME!$E:$E,G$9)</f>
        <v>8.9000000000000024E-2</v>
      </c>
      <c r="H158" s="121">
        <f>SUMIFS(ADEME!$L:$L,ADEME!$A:$A,$A158,ADEME!$B:$B,$B158,ADEME!$C:$C,$C158,ADEME!$D:$D,$D158,ADEME!$E:$E,H$9)</f>
        <v>8.9000000000000024E-2</v>
      </c>
      <c r="I158" s="121">
        <f>SUMIFS(ADEME!$L:$L,ADEME!$A:$A,$A158,ADEME!$B:$B,$B158,ADEME!$C:$C,$C158,ADEME!$D:$D,$D158,ADEME!$E:$E,I$9)</f>
        <v>0.16800000000000001</v>
      </c>
      <c r="J158" s="121">
        <f>SUMIFS(ADEME!$L:$L,ADEME!$A:$A,$A158,ADEME!$B:$B,$B158,ADEME!$C:$C,$C158,ADEME!$D:$D,$D158,ADEME!$E:$E,J$9)</f>
        <v>0.19599999999999998</v>
      </c>
      <c r="K158" s="68" t="s">
        <v>581</v>
      </c>
      <c r="L158" s="54" t="str">
        <f t="shared" si="45"/>
        <v>Système d'élevage-Bovin Lait-Maïs  dominant</v>
      </c>
      <c r="M158" s="54">
        <f>MATCH(L158,[6]RESULTATS_4!$W:$W,FALSE)</f>
        <v>476</v>
      </c>
      <c r="N158" s="54" t="str" cm="1">
        <f t="array" ref="N158">IFERROR(INDEX([6]RESULTATS_4!G:G,$M158),"-")</f>
        <v>Système d'élevage</v>
      </c>
      <c r="O158" s="54" t="str" cm="1">
        <f t="array" ref="O158">IFERROR(INDEX([6]RESULTATS_4!H:H,$M158),"-")</f>
        <v>Bovin Lait</v>
      </c>
      <c r="P158" s="54" t="str" cm="1">
        <f t="array" ref="P158">IFERROR(INDEX([6]RESULTATS_4!I:I,$M158),"-")</f>
        <v>Maïs  dominant</v>
      </c>
      <c r="Q158" s="54" t="str" cm="1">
        <f t="array" ref="Q158">IFERROR(INDEX([6]RESULTATS_4!$J:$J,M158),"-")</f>
        <v>%</v>
      </c>
      <c r="R158" s="68"/>
      <c r="S158" s="96" t="str">
        <f t="shared" si="44"/>
        <v>Maïs  dominant-%</v>
      </c>
      <c r="T158" s="158">
        <v>154</v>
      </c>
      <c r="U158" s="10">
        <v>0.22</v>
      </c>
      <c r="V158" s="10">
        <v>0.21099999999999999</v>
      </c>
      <c r="W158" s="10">
        <v>8.8000000000000023E-2</v>
      </c>
      <c r="X158" s="10">
        <v>8.8000000000000023E-2</v>
      </c>
      <c r="Y158" s="10">
        <v>0.156</v>
      </c>
      <c r="Z158" s="10">
        <v>0.19699999999999998</v>
      </c>
      <c r="AA158" s="68"/>
      <c r="AB158" s="52" t="s">
        <v>556</v>
      </c>
      <c r="AC158" s="10" t="s">
        <v>556</v>
      </c>
      <c r="AD158" s="52" t="s">
        <v>556</v>
      </c>
      <c r="AE158" s="10" t="s">
        <v>556</v>
      </c>
      <c r="AG158" s="68"/>
      <c r="AH158" s="52">
        <f t="shared" si="46"/>
        <v>4.5454545454545414</v>
      </c>
      <c r="AI158" s="52">
        <f t="shared" si="46"/>
        <v>4.2654028436019065</v>
      </c>
      <c r="AJ158" s="52">
        <f t="shared" si="46"/>
        <v>1.1363636363636465</v>
      </c>
      <c r="AK158" s="52">
        <f t="shared" si="46"/>
        <v>1.1363636363636465</v>
      </c>
      <c r="AL158" s="52">
        <f t="shared" si="46"/>
        <v>7.6923076923077094</v>
      </c>
      <c r="AM158" s="52">
        <f t="shared" si="46"/>
        <v>-0.50761421319797106</v>
      </c>
      <c r="AN158" t="s">
        <v>532</v>
      </c>
    </row>
    <row r="159" spans="1:40" ht="14.25" hidden="1">
      <c r="A159" s="5" t="s">
        <v>143</v>
      </c>
      <c r="B159" s="5" t="s">
        <v>144</v>
      </c>
      <c r="C159" s="5" t="s">
        <v>148</v>
      </c>
      <c r="D159" s="12" t="s">
        <v>14</v>
      </c>
      <c r="E159" s="120">
        <f>SUMIFS(ADEME!$F:$F,ADEME!$A:$A,$A159,ADEME!$B:$B,$B159,ADEME!$C:$C,$C159,ADEME!$D:$D,$D159,ADEME!$E:$E,F$9)</f>
        <v>0.14999999999999991</v>
      </c>
      <c r="F159" s="120">
        <f>SUMIFS(ADEME!$L:$L,ADEME!$A:$A,$A159,ADEME!$B:$B,$B159,ADEME!$C:$C,$C159,ADEME!$D:$D,$D159,ADEME!$E:$E,F$9)</f>
        <v>0.16899999999999993</v>
      </c>
      <c r="G159" s="121">
        <f>SUMIFS(ADEME!$L:$L,ADEME!$A:$A,$A159,ADEME!$B:$B,$B159,ADEME!$C:$C,$C159,ADEME!$D:$D,$D159,ADEME!$E:$E,G$9)</f>
        <v>0.14999999999999991</v>
      </c>
      <c r="H159" s="121">
        <f>SUMIFS(ADEME!$L:$L,ADEME!$A:$A,$A159,ADEME!$B:$B,$B159,ADEME!$C:$C,$C159,ADEME!$D:$D,$D159,ADEME!$E:$E,H$9)</f>
        <v>0.14999999999999991</v>
      </c>
      <c r="I159" s="121">
        <f>SUMIFS(ADEME!$L:$L,ADEME!$A:$A,$A159,ADEME!$B:$B,$B159,ADEME!$C:$C,$C159,ADEME!$D:$D,$D159,ADEME!$E:$E,I$9)</f>
        <v>6.0000000000000053E-2</v>
      </c>
      <c r="J159" s="121">
        <f>SUMIFS(ADEME!$L:$L,ADEME!$A:$A,$A159,ADEME!$B:$B,$B159,ADEME!$C:$C,$C159,ADEME!$D:$D,$D159,ADEME!$E:$E,J$9)</f>
        <v>0.126</v>
      </c>
      <c r="K159" s="68" t="s">
        <v>581</v>
      </c>
      <c r="L159" s="54" t="str">
        <f t="shared" si="45"/>
        <v>Système d'élevage-Bovin Lait-intermédiaire</v>
      </c>
      <c r="M159" s="54">
        <f>MATCH(L159,[6]RESULTATS_4!$W:$W,FALSE)</f>
        <v>475</v>
      </c>
      <c r="N159" s="54" t="str" cm="1">
        <f t="array" ref="N159">IFERROR(INDEX([6]RESULTATS_4!G:G,$M159),"-")</f>
        <v>Système d'élevage</v>
      </c>
      <c r="O159" s="54" t="str" cm="1">
        <f t="array" ref="O159">IFERROR(INDEX([6]RESULTATS_4!H:H,$M159),"-")</f>
        <v>Bovin Lait</v>
      </c>
      <c r="P159" s="54" t="str" cm="1">
        <f t="array" ref="P159">IFERROR(INDEX([6]RESULTATS_4!I:I,$M159),"-")</f>
        <v>intermédiaire</v>
      </c>
      <c r="Q159" s="54" t="str" cm="1">
        <f t="array" ref="Q159">IFERROR(INDEX([6]RESULTATS_4!$J:$J,M159),"-")</f>
        <v>%</v>
      </c>
      <c r="R159" s="68"/>
      <c r="S159" s="96" t="str">
        <f t="shared" si="44"/>
        <v>intermédiaire-%</v>
      </c>
      <c r="T159" s="158">
        <v>155</v>
      </c>
      <c r="U159" s="10">
        <v>0.11999999999999988</v>
      </c>
      <c r="V159" s="10">
        <v>0.15599999999999992</v>
      </c>
      <c r="W159" s="10">
        <v>0.14399999999999991</v>
      </c>
      <c r="X159" s="10">
        <v>0.14399999999999991</v>
      </c>
      <c r="Y159" s="10">
        <v>4.8000000000000043E-2</v>
      </c>
      <c r="Z159" s="10">
        <v>0.13500000000000001</v>
      </c>
      <c r="AA159" s="68"/>
      <c r="AB159" s="52" t="s">
        <v>556</v>
      </c>
      <c r="AC159" s="10" t="s">
        <v>556</v>
      </c>
      <c r="AD159" s="52" t="s">
        <v>556</v>
      </c>
      <c r="AE159" s="10" t="s">
        <v>556</v>
      </c>
      <c r="AG159" s="68"/>
      <c r="AH159" s="52">
        <f t="shared" si="46"/>
        <v>25.000000000000043</v>
      </c>
      <c r="AI159" s="52">
        <f t="shared" si="46"/>
        <v>8.3333333333333481</v>
      </c>
      <c r="AJ159" s="52">
        <f t="shared" si="46"/>
        <v>4.1666666666666741</v>
      </c>
      <c r="AK159" s="52">
        <f t="shared" si="46"/>
        <v>4.1666666666666741</v>
      </c>
      <c r="AL159" s="52">
        <f t="shared" si="46"/>
        <v>25</v>
      </c>
      <c r="AM159" s="52">
        <f t="shared" si="46"/>
        <v>-6.6666666666666767</v>
      </c>
      <c r="AN159" t="s">
        <v>532</v>
      </c>
    </row>
    <row r="160" spans="1:40" ht="14.25" hidden="1">
      <c r="A160" s="5" t="s">
        <v>143</v>
      </c>
      <c r="B160" s="5" t="s">
        <v>144</v>
      </c>
      <c r="C160" s="5" t="s">
        <v>149</v>
      </c>
      <c r="D160" s="12" t="s">
        <v>14</v>
      </c>
      <c r="E160" s="120">
        <f>SUMIFS(ADEME!$F:$F,ADEME!$A:$A,$A160,ADEME!$B:$B,$B160,ADEME!$C:$C,$C160,ADEME!$D:$D,$D160,ADEME!$E:$E,F$9)</f>
        <v>0.28999999999999998</v>
      </c>
      <c r="F160" s="120">
        <f>SUMIFS(ADEME!$L:$L,ADEME!$A:$A,$A160,ADEME!$B:$B,$B160,ADEME!$C:$C,$C160,ADEME!$D:$D,$D160,ADEME!$E:$E,F$9)</f>
        <v>0.217</v>
      </c>
      <c r="G160" s="121">
        <f>SUMIFS(ADEME!$L:$L,ADEME!$A:$A,$A160,ADEME!$B:$B,$B160,ADEME!$C:$C,$C160,ADEME!$D:$D,$D160,ADEME!$E:$E,G$9)</f>
        <v>0.188</v>
      </c>
      <c r="H160" s="121">
        <f>SUMIFS(ADEME!$L:$L,ADEME!$A:$A,$A160,ADEME!$B:$B,$B160,ADEME!$C:$C,$C160,ADEME!$D:$D,$D160,ADEME!$E:$E,H$9)</f>
        <v>0.188</v>
      </c>
      <c r="I160" s="121">
        <f>SUMIFS(ADEME!$L:$L,ADEME!$A:$A,$A160,ADEME!$B:$B,$B160,ADEME!$C:$C,$C160,ADEME!$D:$D,$D160,ADEME!$E:$E,I$9)</f>
        <v>0.20399999999999999</v>
      </c>
      <c r="J160" s="121">
        <f>SUMIFS(ADEME!$L:$L,ADEME!$A:$A,$A160,ADEME!$B:$B,$B160,ADEME!$C:$C,$C160,ADEME!$D:$D,$D160,ADEME!$E:$E,J$9)</f>
        <v>5.3000000000000019E-2</v>
      </c>
      <c r="K160" s="68" t="s">
        <v>581</v>
      </c>
      <c r="L160" s="54" t="str">
        <f t="shared" si="45"/>
        <v>Système d'élevage-Bovin Lait-Paturage dominant</v>
      </c>
      <c r="M160" s="54">
        <f>MATCH(L160,[6]RESULTATS_4!$W:$W,FALSE)</f>
        <v>478</v>
      </c>
      <c r="N160" s="54" t="str" cm="1">
        <f t="array" ref="N160">IFERROR(INDEX([6]RESULTATS_4!G:G,$M160),"-")</f>
        <v>Système d'élevage</v>
      </c>
      <c r="O160" s="54" t="str" cm="1">
        <f t="array" ref="O160">IFERROR(INDEX([6]RESULTATS_4!H:H,$M160),"-")</f>
        <v>Bovin Lait</v>
      </c>
      <c r="P160" s="54" t="str" cm="1">
        <f t="array" ref="P160">IFERROR(INDEX([6]RESULTATS_4!I:I,$M160),"-")</f>
        <v>Paturage dominant</v>
      </c>
      <c r="Q160" s="54" t="str" cm="1">
        <f t="array" ref="Q160">IFERROR(INDEX([6]RESULTATS_4!$J:$J,M160),"-")</f>
        <v>%</v>
      </c>
      <c r="R160" s="68"/>
      <c r="S160" s="96" t="str">
        <f t="shared" si="44"/>
        <v>Paturage dominant-%</v>
      </c>
      <c r="T160" s="158">
        <v>156</v>
      </c>
      <c r="U160" s="10">
        <v>0.33</v>
      </c>
      <c r="V160" s="10">
        <v>0.245</v>
      </c>
      <c r="W160" s="10">
        <v>0.1812</v>
      </c>
      <c r="X160" s="10">
        <v>0.1812</v>
      </c>
      <c r="Y160" s="10">
        <v>0.222</v>
      </c>
      <c r="Z160" s="10">
        <v>5.7000000000000051E-2</v>
      </c>
      <c r="AA160" s="68"/>
      <c r="AB160" s="52" t="s">
        <v>556</v>
      </c>
      <c r="AC160" s="10" t="s">
        <v>556</v>
      </c>
      <c r="AD160" s="52" t="s">
        <v>556</v>
      </c>
      <c r="AE160" s="10" t="s">
        <v>556</v>
      </c>
      <c r="AG160" s="68"/>
      <c r="AH160" s="52">
        <f t="shared" si="46"/>
        <v>-12.121212121212132</v>
      </c>
      <c r="AI160" s="52">
        <f t="shared" si="46"/>
        <v>-11.428571428571432</v>
      </c>
      <c r="AJ160" s="52">
        <f t="shared" si="46"/>
        <v>3.7527593818984517</v>
      </c>
      <c r="AK160" s="52">
        <f t="shared" si="46"/>
        <v>3.7527593818984517</v>
      </c>
      <c r="AL160" s="52">
        <f t="shared" si="46"/>
        <v>-8.1081081081081141</v>
      </c>
      <c r="AM160" s="52">
        <f t="shared" si="46"/>
        <v>-7.0175438596491668</v>
      </c>
      <c r="AN160" t="s">
        <v>532</v>
      </c>
    </row>
    <row r="161" spans="1:40" ht="14.25" hidden="1">
      <c r="A161" s="5" t="s">
        <v>143</v>
      </c>
      <c r="B161" s="5" t="s">
        <v>144</v>
      </c>
      <c r="C161" s="5" t="s">
        <v>150</v>
      </c>
      <c r="D161" s="12" t="s">
        <v>14</v>
      </c>
      <c r="E161" s="120">
        <f>SUMIFS(ADEME!$F:$F,ADEME!$A:$A,$A161,ADEME!$B:$B,$B161,ADEME!$C:$C,$C161,ADEME!$D:$D,$D161,ADEME!$E:$E,F$9)</f>
        <v>0.06</v>
      </c>
      <c r="F161" s="120">
        <f>SUMIFS(ADEME!$L:$L,ADEME!$A:$A,$A161,ADEME!$B:$B,$B161,ADEME!$C:$C,$C161,ADEME!$D:$D,$D161,ADEME!$E:$E,F$9)</f>
        <v>4.5999999999999999E-2</v>
      </c>
      <c r="G161" s="121">
        <f>SUMIFS(ADEME!$L:$L,ADEME!$A:$A,$A161,ADEME!$B:$B,$B161,ADEME!$C:$C,$C161,ADEME!$D:$D,$D161,ADEME!$E:$E,G$9)</f>
        <v>0.23599999999999999</v>
      </c>
      <c r="H161" s="121">
        <f>SUMIFS(ADEME!$L:$L,ADEME!$A:$A,$A161,ADEME!$B:$B,$B161,ADEME!$C:$C,$C161,ADEME!$D:$D,$D161,ADEME!$E:$E,H$9)</f>
        <v>0.23599999999999999</v>
      </c>
      <c r="I161" s="121">
        <f>SUMIFS(ADEME!$L:$L,ADEME!$A:$A,$A161,ADEME!$B:$B,$B161,ADEME!$C:$C,$C161,ADEME!$D:$D,$D161,ADEME!$E:$E,I$9)</f>
        <v>0.14399999999999999</v>
      </c>
      <c r="J161" s="121">
        <f>SUMIFS(ADEME!$L:$L,ADEME!$A:$A,$A161,ADEME!$B:$B,$B161,ADEME!$C:$C,$C161,ADEME!$D:$D,$D161,ADEME!$E:$E,J$9)</f>
        <v>1.2000000000000004E-2</v>
      </c>
      <c r="K161" s="68" t="s">
        <v>581</v>
      </c>
      <c r="L161" s="54" t="str">
        <f t="shared" si="45"/>
        <v>Système d'élevage-Bovin Lait-Paturage très dominant</v>
      </c>
      <c r="M161" s="54">
        <f>MATCH(L161,[6]RESULTATS_4!$W:$W,FALSE)</f>
        <v>479</v>
      </c>
      <c r="N161" s="54" t="str" cm="1">
        <f t="array" ref="N161">IFERROR(INDEX([6]RESULTATS_4!G:G,$M161),"-")</f>
        <v>Système d'élevage</v>
      </c>
      <c r="O161" s="54" t="str" cm="1">
        <f t="array" ref="O161">IFERROR(INDEX([6]RESULTATS_4!H:H,$M161),"-")</f>
        <v>Bovin Lait</v>
      </c>
      <c r="P161" s="54" t="str" cm="1">
        <f t="array" ref="P161">IFERROR(INDEX([6]RESULTATS_4!I:I,$M161),"-")</f>
        <v>Paturage très dominant</v>
      </c>
      <c r="Q161" s="54" t="str" cm="1">
        <f t="array" ref="Q161">IFERROR(INDEX([6]RESULTATS_4!$J:$J,M161),"-")</f>
        <v>%</v>
      </c>
      <c r="R161" s="68"/>
      <c r="S161" s="96" t="str">
        <f t="shared" si="44"/>
        <v>Paturage très dominant-%</v>
      </c>
      <c r="T161" s="158">
        <v>157</v>
      </c>
      <c r="U161" s="10">
        <v>0.06</v>
      </c>
      <c r="V161" s="10">
        <v>4.5999999999999999E-2</v>
      </c>
      <c r="W161" s="10">
        <v>0.24000000000000002</v>
      </c>
      <c r="X161" s="10">
        <v>0.24000000000000002</v>
      </c>
      <c r="Y161" s="10">
        <v>0.153</v>
      </c>
      <c r="Z161" s="10">
        <v>1.2000000000000004E-2</v>
      </c>
      <c r="AA161" s="68"/>
      <c r="AB161" s="52" t="s">
        <v>556</v>
      </c>
      <c r="AC161" s="10" t="s">
        <v>556</v>
      </c>
      <c r="AD161" s="52" t="s">
        <v>556</v>
      </c>
      <c r="AE161" s="10" t="s">
        <v>556</v>
      </c>
      <c r="AG161" s="68"/>
      <c r="AH161" s="52">
        <f t="shared" si="46"/>
        <v>0</v>
      </c>
      <c r="AI161" s="52">
        <f t="shared" si="46"/>
        <v>0</v>
      </c>
      <c r="AJ161" s="52">
        <f t="shared" si="46"/>
        <v>-1.6666666666666829</v>
      </c>
      <c r="AK161" s="52">
        <f t="shared" si="46"/>
        <v>-1.6666666666666829</v>
      </c>
      <c r="AL161" s="52">
        <f t="shared" si="46"/>
        <v>-5.8823529411764719</v>
      </c>
      <c r="AM161" s="52">
        <f t="shared" si="46"/>
        <v>0</v>
      </c>
      <c r="AN161" t="s">
        <v>532</v>
      </c>
    </row>
    <row r="162" spans="1:40" ht="14.25" hidden="1">
      <c r="A162" s="5" t="s">
        <v>143</v>
      </c>
      <c r="B162" s="5" t="s">
        <v>144</v>
      </c>
      <c r="C162" s="5" t="s">
        <v>151</v>
      </c>
      <c r="D162" s="12" t="s">
        <v>14</v>
      </c>
      <c r="E162" s="120">
        <f>SUMIFS(ADEME!$F:$F,ADEME!$A:$A,$A162,ADEME!$B:$B,$B162,ADEME!$C:$C,$C162,ADEME!$D:$D,$D162,ADEME!$E:$E,F$9)</f>
        <v>0.02</v>
      </c>
      <c r="F162" s="120">
        <f>SUMIFS(ADEME!$L:$L,ADEME!$A:$A,$A162,ADEME!$B:$B,$B162,ADEME!$C:$C,$C162,ADEME!$D:$D,$D162,ADEME!$E:$E,F$9)</f>
        <v>1.3999999999999999E-2</v>
      </c>
      <c r="G162" s="121">
        <f>SUMIFS(ADEME!$L:$L,ADEME!$A:$A,$A162,ADEME!$B:$B,$B162,ADEME!$C:$C,$C162,ADEME!$D:$D,$D162,ADEME!$E:$E,G$9)</f>
        <v>0.26400000000000001</v>
      </c>
      <c r="H162" s="121">
        <f>SUMIFS(ADEME!$L:$L,ADEME!$A:$A,$A162,ADEME!$B:$B,$B162,ADEME!$C:$C,$C162,ADEME!$D:$D,$D162,ADEME!$E:$E,H$9)</f>
        <v>0.26400000000000001</v>
      </c>
      <c r="I162" s="121">
        <f>SUMIFS(ADEME!$L:$L,ADEME!$A:$A,$A162,ADEME!$B:$B,$B162,ADEME!$C:$C,$C162,ADEME!$D:$D,$D162,ADEME!$E:$E,I$9)</f>
        <v>6.7000000000000004E-2</v>
      </c>
      <c r="J162" s="121">
        <f>SUMIFS(ADEME!$L:$L,ADEME!$A:$A,$A162,ADEME!$B:$B,$B162,ADEME!$C:$C,$C162,ADEME!$D:$D,$D162,ADEME!$E:$E,J$9)</f>
        <v>2.0000000000000018E-3</v>
      </c>
      <c r="K162" s="68" t="s">
        <v>581</v>
      </c>
      <c r="L162" s="54" t="str">
        <f t="shared" si="45"/>
        <v>Système d'élevage-Bovin Lait-Herbe intégral</v>
      </c>
      <c r="M162" s="54">
        <f>MATCH(L162,[6]RESULTATS_4!$W:$W,FALSE)</f>
        <v>474</v>
      </c>
      <c r="N162" s="54" t="str" cm="1">
        <f t="array" ref="N162">IFERROR(INDEX([6]RESULTATS_4!G:G,$M162),"-")</f>
        <v>Système d'élevage</v>
      </c>
      <c r="O162" s="54" t="str" cm="1">
        <f t="array" ref="O162">IFERROR(INDEX([6]RESULTATS_4!H:H,$M162),"-")</f>
        <v>Bovin Lait</v>
      </c>
      <c r="P162" s="54" t="str" cm="1">
        <f t="array" ref="P162">IFERROR(INDEX([6]RESULTATS_4!I:I,$M162),"-")</f>
        <v>Herbe intégral</v>
      </c>
      <c r="Q162" s="54" t="str" cm="1">
        <f t="array" ref="Q162">IFERROR(INDEX([6]RESULTATS_4!$J:$J,M162),"-")</f>
        <v>%</v>
      </c>
      <c r="R162" s="68"/>
      <c r="S162" s="96" t="str">
        <f t="shared" si="44"/>
        <v>Herbe intégral-%</v>
      </c>
      <c r="T162" s="158">
        <v>158</v>
      </c>
      <c r="U162" s="10">
        <v>0.02</v>
      </c>
      <c r="V162" s="10">
        <v>1.3999999999999999E-2</v>
      </c>
      <c r="W162" s="10">
        <v>0.27500000000000002</v>
      </c>
      <c r="X162" s="10">
        <v>0.27500000000000002</v>
      </c>
      <c r="Y162" s="10">
        <v>7.1000000000000008E-2</v>
      </c>
      <c r="Z162" s="10">
        <v>2.0000000000000018E-3</v>
      </c>
      <c r="AA162" s="68"/>
      <c r="AB162" s="52" t="s">
        <v>556</v>
      </c>
      <c r="AC162" s="10" t="s">
        <v>556</v>
      </c>
      <c r="AD162" s="52" t="s">
        <v>556</v>
      </c>
      <c r="AE162" s="10" t="s">
        <v>556</v>
      </c>
      <c r="AG162" s="68"/>
      <c r="AH162" s="52">
        <f t="shared" si="46"/>
        <v>0</v>
      </c>
      <c r="AI162" s="52">
        <f t="shared" si="46"/>
        <v>0</v>
      </c>
      <c r="AJ162" s="52">
        <f t="shared" si="46"/>
        <v>-4.0000000000000036</v>
      </c>
      <c r="AK162" s="52">
        <f t="shared" si="46"/>
        <v>-4.0000000000000036</v>
      </c>
      <c r="AL162" s="52">
        <f t="shared" si="46"/>
        <v>-5.6338028169014116</v>
      </c>
      <c r="AM162" s="52">
        <f t="shared" si="46"/>
        <v>0</v>
      </c>
      <c r="AN162" t="s">
        <v>532</v>
      </c>
    </row>
    <row r="163" spans="1:40" ht="14.25" hidden="1">
      <c r="A163" s="5" t="s">
        <v>143</v>
      </c>
      <c r="B163" s="5" t="s">
        <v>144</v>
      </c>
      <c r="C163" s="5" t="s">
        <v>152</v>
      </c>
      <c r="D163" s="12" t="s">
        <v>14</v>
      </c>
      <c r="E163" s="120">
        <f>SUMIFS(ADEME!$F:$F,ADEME!$A:$A,$A163,ADEME!$B:$B,$B163,ADEME!$C:$C,$C163,ADEME!$D:$D,$D163,ADEME!$E:$E,F$9)</f>
        <v>0.03</v>
      </c>
      <c r="F163" s="120">
        <f>SUMIFS(ADEME!$L:$L,ADEME!$A:$A,$A163,ADEME!$B:$B,$B163,ADEME!$C:$C,$C163,ADEME!$D:$D,$D163,ADEME!$E:$E,F$9)</f>
        <v>0.03</v>
      </c>
      <c r="G163" s="121">
        <f>SUMIFS(ADEME!$L:$L,ADEME!$A:$A,$A163,ADEME!$B:$B,$B163,ADEME!$C:$C,$C163,ADEME!$D:$D,$D163,ADEME!$E:$E,G$9)</f>
        <v>0.03</v>
      </c>
      <c r="H163" s="121">
        <f>SUMIFS(ADEME!$L:$L,ADEME!$A:$A,$A163,ADEME!$B:$B,$B163,ADEME!$C:$C,$C163,ADEME!$D:$D,$D163,ADEME!$E:$E,H$9)</f>
        <v>0.03</v>
      </c>
      <c r="I163" s="121">
        <f>SUMIFS(ADEME!$L:$L,ADEME!$A:$A,$A163,ADEME!$B:$B,$B163,ADEME!$C:$C,$C163,ADEME!$D:$D,$D163,ADEME!$E:$E,I$9)</f>
        <v>0.03</v>
      </c>
      <c r="J163" s="121">
        <f>SUMIFS(ADEME!$L:$L,ADEME!$A:$A,$A163,ADEME!$B:$B,$B163,ADEME!$C:$C,$C163,ADEME!$D:$D,$D163,ADEME!$E:$E,J$9)</f>
        <v>0.03</v>
      </c>
      <c r="K163" s="68" t="s">
        <v>581</v>
      </c>
      <c r="L163" s="54" t="str">
        <f t="shared" si="45"/>
        <v>Système d'élevage-Bovin Lait-autres élevages lait</v>
      </c>
      <c r="M163" s="54">
        <f>MATCH(L163,[6]RESULTATS_4!$W:$W,FALSE)</f>
        <v>473</v>
      </c>
      <c r="N163" s="54" t="str" cm="1">
        <f t="array" ref="N163">IFERROR(INDEX([6]RESULTATS_4!G:G,$M163),"-")</f>
        <v>Système d'élevage</v>
      </c>
      <c r="O163" s="54" t="str" cm="1">
        <f t="array" ref="O163">IFERROR(INDEX([6]RESULTATS_4!H:H,$M163),"-")</f>
        <v>Bovin Lait</v>
      </c>
      <c r="P163" s="54" t="str" cm="1">
        <f t="array" ref="P163">IFERROR(INDEX([6]RESULTATS_4!I:I,$M163),"-")</f>
        <v>autres élevages lait</v>
      </c>
      <c r="Q163" s="54" t="str" cm="1">
        <f t="array" ref="Q163">IFERROR(INDEX([6]RESULTATS_4!$J:$J,M163),"-")</f>
        <v>%</v>
      </c>
      <c r="R163" s="68"/>
      <c r="S163" s="96" t="str">
        <f t="shared" si="44"/>
        <v>autres élevages lait-%</v>
      </c>
      <c r="T163" s="158">
        <v>159</v>
      </c>
      <c r="U163" s="10">
        <v>0.03</v>
      </c>
      <c r="V163" s="10">
        <v>0.03</v>
      </c>
      <c r="W163" s="10">
        <v>0.03</v>
      </c>
      <c r="X163" s="10">
        <v>0.03</v>
      </c>
      <c r="Y163" s="10">
        <v>0.03</v>
      </c>
      <c r="Z163" s="10">
        <v>0.03</v>
      </c>
      <c r="AA163" s="68"/>
      <c r="AB163" s="52" t="s">
        <v>556</v>
      </c>
      <c r="AC163" s="10" t="s">
        <v>556</v>
      </c>
      <c r="AD163" s="52" t="s">
        <v>556</v>
      </c>
      <c r="AE163" s="10" t="s">
        <v>556</v>
      </c>
      <c r="AG163" s="68"/>
      <c r="AH163" s="52">
        <f t="shared" si="46"/>
        <v>0</v>
      </c>
      <c r="AI163" s="52">
        <f t="shared" si="46"/>
        <v>0</v>
      </c>
      <c r="AJ163" s="52">
        <f t="shared" si="46"/>
        <v>0</v>
      </c>
      <c r="AK163" s="52">
        <f t="shared" si="46"/>
        <v>0</v>
      </c>
      <c r="AL163" s="52">
        <f t="shared" si="46"/>
        <v>0</v>
      </c>
      <c r="AM163" s="52">
        <f t="shared" si="46"/>
        <v>0</v>
      </c>
      <c r="AN163" t="s">
        <v>532</v>
      </c>
    </row>
    <row r="164" spans="1:40" ht="14.25" hidden="1">
      <c r="A164" s="5" t="s">
        <v>0</v>
      </c>
      <c r="B164" s="5" t="s">
        <v>0</v>
      </c>
      <c r="C164" s="20" t="s">
        <v>153</v>
      </c>
      <c r="D164" s="183"/>
      <c r="E164" s="184"/>
      <c r="F164" s="184"/>
      <c r="G164" s="184"/>
      <c r="H164" s="184"/>
      <c r="I164" s="184"/>
      <c r="J164" s="184"/>
      <c r="K164" s="179"/>
      <c r="L164" s="180"/>
      <c r="M164" s="180"/>
      <c r="N164" s="180"/>
      <c r="O164" s="180"/>
      <c r="P164" s="180"/>
      <c r="Q164" s="180"/>
      <c r="R164" s="179"/>
      <c r="S164" s="181"/>
      <c r="T164" s="182"/>
      <c r="U164" s="185"/>
      <c r="V164" s="185"/>
      <c r="W164" s="185"/>
      <c r="X164" s="185"/>
      <c r="Y164" s="185"/>
      <c r="Z164" s="185"/>
      <c r="AA164" s="179"/>
      <c r="AB164" s="186"/>
      <c r="AC164" s="185"/>
      <c r="AD164" s="186"/>
      <c r="AE164" s="185"/>
      <c r="AG164" s="68"/>
      <c r="AH164" s="56"/>
      <c r="AI164" s="56"/>
      <c r="AJ164" s="56"/>
      <c r="AK164" s="56"/>
      <c r="AL164" s="56"/>
      <c r="AM164" s="56"/>
    </row>
    <row r="165" spans="1:40" ht="14.25" hidden="1">
      <c r="A165" s="5" t="s">
        <v>143</v>
      </c>
      <c r="B165" s="5" t="s">
        <v>154</v>
      </c>
      <c r="C165" s="5" t="s">
        <v>155</v>
      </c>
      <c r="D165" s="12" t="s">
        <v>14</v>
      </c>
      <c r="E165" s="120">
        <f>SUMIFS(ADEME!$F:$F,ADEME!$A:$A,$A165,ADEME!$B:$B,$B165,ADEME!$C:$C,$C165,ADEME!$D:$D,$D165,ADEME!$E:$E,F$9)</f>
        <v>1</v>
      </c>
      <c r="F165" s="120">
        <f>SUMIFS(ADEME!$L:$L,ADEME!$A:$A,$A165,ADEME!$B:$B,$B165,ADEME!$C:$C,$C165,ADEME!$D:$D,$D165,ADEME!$E:$E,F$9)</f>
        <v>0.30000000000000004</v>
      </c>
      <c r="G165" s="121">
        <f>SUMIFS(ADEME!$L:$L,ADEME!$A:$A,$A165,ADEME!$B:$B,$B165,ADEME!$C:$C,$C165,ADEME!$D:$D,$D165,ADEME!$E:$E,G$9)</f>
        <v>9.9999999999999978E-2</v>
      </c>
      <c r="H165" s="121">
        <f>SUMIFS(ADEME!$L:$L,ADEME!$A:$A,$A165,ADEME!$B:$B,$B165,ADEME!$C:$C,$C165,ADEME!$D:$D,$D165,ADEME!$E:$E,H$9)</f>
        <v>0.19999999999999996</v>
      </c>
      <c r="I165" s="121">
        <f>SUMIFS(ADEME!$L:$L,ADEME!$A:$A,$A165,ADEME!$B:$B,$B165,ADEME!$C:$C,$C165,ADEME!$D:$D,$D165,ADEME!$E:$E,I$9)</f>
        <v>0.30000000000000004</v>
      </c>
      <c r="J165" s="121">
        <f>SUMIFS(ADEME!$L:$L,ADEME!$A:$A,$A165,ADEME!$B:$B,$B165,ADEME!$C:$C,$C165,ADEME!$D:$D,$D165,ADEME!$E:$E,J$9)</f>
        <v>0.35000000000000009</v>
      </c>
      <c r="K165" s="68" t="s">
        <v>581</v>
      </c>
      <c r="L165" s="54" t="str">
        <f t="shared" si="45"/>
        <v>Système d'élevage-Bovin Viande-Standard</v>
      </c>
      <c r="M165" s="54">
        <f>MATCH(L165,[6]RESULTATS_4!$W:$W,FALSE)</f>
        <v>481</v>
      </c>
      <c r="N165" s="54" t="str" cm="1">
        <f t="array" ref="N165">IFERROR(INDEX([6]RESULTATS_4!G:G,$M165),"-")</f>
        <v>Système d'élevage</v>
      </c>
      <c r="O165" s="54" t="str" cm="1">
        <f t="array" ref="O165">IFERROR(INDEX([6]RESULTATS_4!H:H,$M165),"-")</f>
        <v>Bovin Viande</v>
      </c>
      <c r="P165" s="54" t="str" cm="1">
        <f t="array" ref="P165">IFERROR(INDEX([6]RESULTATS_4!I:I,$M165),"-")</f>
        <v>Standard</v>
      </c>
      <c r="Q165" s="54" t="str" cm="1">
        <f t="array" ref="Q165">IFERROR(INDEX([6]RESULTATS_4!$J:$J,M165),"-")</f>
        <v>%</v>
      </c>
      <c r="R165" s="68"/>
      <c r="S165" s="96" t="str">
        <f t="shared" si="44"/>
        <v>Standard-%</v>
      </c>
      <c r="T165" s="158">
        <v>161</v>
      </c>
      <c r="U165" s="10">
        <v>1</v>
      </c>
      <c r="V165" s="10">
        <v>0.30000000000000004</v>
      </c>
      <c r="W165" s="10">
        <v>9.9999999999999978E-2</v>
      </c>
      <c r="X165" s="10">
        <v>0.19999999999999996</v>
      </c>
      <c r="Y165" s="10">
        <v>0.30000000000000004</v>
      </c>
      <c r="Z165" s="10">
        <v>0.35000000000000009</v>
      </c>
      <c r="AA165" s="68"/>
      <c r="AB165" s="52" t="s">
        <v>556</v>
      </c>
      <c r="AC165" s="10" t="s">
        <v>556</v>
      </c>
      <c r="AD165" s="52" t="s">
        <v>556</v>
      </c>
      <c r="AE165" s="10" t="s">
        <v>556</v>
      </c>
      <c r="AG165" s="68"/>
      <c r="AH165" s="52">
        <f t="shared" ref="AH165:AM167" si="47">IF(AND(E165=0,U165=0),"ok 0",(E165/U165-1)*100)</f>
        <v>0</v>
      </c>
      <c r="AI165" s="52">
        <f t="shared" si="47"/>
        <v>0</v>
      </c>
      <c r="AJ165" s="52">
        <f t="shared" si="47"/>
        <v>0</v>
      </c>
      <c r="AK165" s="52">
        <f t="shared" si="47"/>
        <v>0</v>
      </c>
      <c r="AL165" s="52">
        <f t="shared" si="47"/>
        <v>0</v>
      </c>
      <c r="AM165" s="52">
        <f t="shared" si="47"/>
        <v>0</v>
      </c>
      <c r="AN165" t="s">
        <v>532</v>
      </c>
    </row>
    <row r="166" spans="1:40" ht="14.25" hidden="1">
      <c r="A166" s="5" t="s">
        <v>143</v>
      </c>
      <c r="B166" s="5" t="s">
        <v>154</v>
      </c>
      <c r="C166" s="5" t="s">
        <v>156</v>
      </c>
      <c r="D166" s="12" t="s">
        <v>14</v>
      </c>
      <c r="E166" s="120">
        <f>SUMIFS(ADEME!$F:$F,ADEME!$A:$A,$A166,ADEME!$B:$B,$B166,ADEME!$C:$C,$C166,ADEME!$D:$D,$D166,ADEME!$E:$E,F$9)</f>
        <v>0</v>
      </c>
      <c r="F166" s="120">
        <f>SUMIFS(ADEME!$L:$L,ADEME!$A:$A,$A166,ADEME!$B:$B,$B166,ADEME!$C:$C,$C166,ADEME!$D:$D,$D166,ADEME!$E:$E,F$9)</f>
        <v>0.3</v>
      </c>
      <c r="G166" s="121">
        <f>SUMIFS(ADEME!$L:$L,ADEME!$A:$A,$A166,ADEME!$B:$B,$B166,ADEME!$C:$C,$C166,ADEME!$D:$D,$D166,ADEME!$E:$E,G$9)</f>
        <v>9.9999999999999978E-2</v>
      </c>
      <c r="H166" s="121">
        <f>SUMIFS(ADEME!$L:$L,ADEME!$A:$A,$A166,ADEME!$B:$B,$B166,ADEME!$C:$C,$C166,ADEME!$D:$D,$D166,ADEME!$E:$E,H$9)</f>
        <v>0.2</v>
      </c>
      <c r="I166" s="121">
        <f>SUMIFS(ADEME!$L:$L,ADEME!$A:$A,$A166,ADEME!$B:$B,$B166,ADEME!$C:$C,$C166,ADEME!$D:$D,$D166,ADEME!$E:$E,I$9)</f>
        <v>0.3</v>
      </c>
      <c r="J166" s="121">
        <f>SUMIFS(ADEME!$L:$L,ADEME!$A:$A,$A166,ADEME!$B:$B,$B166,ADEME!$C:$C,$C166,ADEME!$D:$D,$D166,ADEME!$E:$E,J$9)</f>
        <v>0.35</v>
      </c>
      <c r="K166" s="68" t="s">
        <v>581</v>
      </c>
      <c r="L166" s="54" t="str">
        <f t="shared" si="45"/>
        <v>Système d'élevage-Bovin Viande-Standart-FE</v>
      </c>
      <c r="M166" s="54">
        <f>MATCH(L166,[6]RESULTATS_4!$W:$W,FALSE)</f>
        <v>482</v>
      </c>
      <c r="N166" s="54" t="str" cm="1">
        <f t="array" ref="N166">IFERROR(INDEX([6]RESULTATS_4!G:G,$M166),"-")</f>
        <v>Système d'élevage</v>
      </c>
      <c r="O166" s="54" t="str" cm="1">
        <f t="array" ref="O166">IFERROR(INDEX([6]RESULTATS_4!H:H,$M166),"-")</f>
        <v>Bovin Viande</v>
      </c>
      <c r="P166" s="54" t="str" cm="1">
        <f t="array" ref="P166">IFERROR(INDEX([6]RESULTATS_4!I:I,$M166),"-")</f>
        <v>Standart-FE</v>
      </c>
      <c r="Q166" s="54" t="str" cm="1">
        <f t="array" ref="Q166">IFERROR(INDEX([6]RESULTATS_4!$J:$J,M166),"-")</f>
        <v>%</v>
      </c>
      <c r="R166" s="68"/>
      <c r="S166" s="96" t="str">
        <f t="shared" si="44"/>
        <v>Standart-FE-%</v>
      </c>
      <c r="T166" s="158">
        <v>162</v>
      </c>
      <c r="U166" s="10">
        <v>0</v>
      </c>
      <c r="V166" s="10">
        <v>0.3</v>
      </c>
      <c r="W166" s="10">
        <v>9.9999999999999978E-2</v>
      </c>
      <c r="X166" s="10">
        <v>0.2</v>
      </c>
      <c r="Y166" s="10">
        <v>0.3</v>
      </c>
      <c r="Z166" s="10">
        <v>0.35</v>
      </c>
      <c r="AA166" s="68"/>
      <c r="AB166" s="52" t="s">
        <v>556</v>
      </c>
      <c r="AC166" s="10" t="s">
        <v>556</v>
      </c>
      <c r="AD166" s="52" t="s">
        <v>556</v>
      </c>
      <c r="AE166" s="10" t="s">
        <v>556</v>
      </c>
      <c r="AG166" s="68"/>
      <c r="AH166" s="52" t="str">
        <f t="shared" si="47"/>
        <v>ok 0</v>
      </c>
      <c r="AI166" s="52">
        <f t="shared" si="47"/>
        <v>0</v>
      </c>
      <c r="AJ166" s="52">
        <f t="shared" si="47"/>
        <v>0</v>
      </c>
      <c r="AK166" s="52">
        <f t="shared" si="47"/>
        <v>0</v>
      </c>
      <c r="AL166" s="52">
        <f t="shared" si="47"/>
        <v>0</v>
      </c>
      <c r="AM166" s="52">
        <f t="shared" si="47"/>
        <v>0</v>
      </c>
      <c r="AN166" t="s">
        <v>532</v>
      </c>
    </row>
    <row r="167" spans="1:40" ht="14.25" hidden="1">
      <c r="A167" s="5" t="s">
        <v>143</v>
      </c>
      <c r="B167" s="5" t="s">
        <v>154</v>
      </c>
      <c r="C167" s="5" t="s">
        <v>157</v>
      </c>
      <c r="D167" s="12" t="s">
        <v>14</v>
      </c>
      <c r="E167" s="120">
        <f>SUMIFS(ADEME!$F:$F,ADEME!$A:$A,$A167,ADEME!$B:$B,$B167,ADEME!$C:$C,$C167,ADEME!$D:$D,$D167,ADEME!$E:$E,F$9)</f>
        <v>0</v>
      </c>
      <c r="F167" s="120">
        <f>SUMIFS(ADEME!$L:$L,ADEME!$A:$A,$A167,ADEME!$B:$B,$B167,ADEME!$C:$C,$C167,ADEME!$D:$D,$D167,ADEME!$E:$E,F$9)</f>
        <v>0.4</v>
      </c>
      <c r="G167" s="121">
        <f>SUMIFS(ADEME!$L:$L,ADEME!$A:$A,$A167,ADEME!$B:$B,$B167,ADEME!$C:$C,$C167,ADEME!$D:$D,$D167,ADEME!$E:$E,G$9)</f>
        <v>0.8</v>
      </c>
      <c r="H167" s="121">
        <f>SUMIFS(ADEME!$L:$L,ADEME!$A:$A,$A167,ADEME!$B:$B,$B167,ADEME!$C:$C,$C167,ADEME!$D:$D,$D167,ADEME!$E:$E,H$9)</f>
        <v>0.6</v>
      </c>
      <c r="I167" s="121">
        <f>SUMIFS(ADEME!$L:$L,ADEME!$A:$A,$A167,ADEME!$B:$B,$B167,ADEME!$C:$C,$C167,ADEME!$D:$D,$D167,ADEME!$E:$E,I$9)</f>
        <v>0.4</v>
      </c>
      <c r="J167" s="121">
        <f>SUMIFS(ADEME!$L:$L,ADEME!$A:$A,$A167,ADEME!$B:$B,$B167,ADEME!$C:$C,$C167,ADEME!$D:$D,$D167,ADEME!$E:$E,J$9)</f>
        <v>0.3</v>
      </c>
      <c r="K167" s="68" t="s">
        <v>581</v>
      </c>
      <c r="L167" s="54" t="str">
        <f t="shared" si="45"/>
        <v>Système d'élevage-Bovin Viande-Standart-FE-pature+</v>
      </c>
      <c r="M167" s="54">
        <f>MATCH(L167,[6]RESULTATS_4!$W:$W,FALSE)</f>
        <v>483</v>
      </c>
      <c r="N167" s="54" t="str" cm="1">
        <f t="array" ref="N167">IFERROR(INDEX([6]RESULTATS_4!G:G,$M167),"-")</f>
        <v>Système d'élevage</v>
      </c>
      <c r="O167" s="54" t="str" cm="1">
        <f t="array" ref="O167">IFERROR(INDEX([6]RESULTATS_4!H:H,$M167),"-")</f>
        <v>Bovin Viande</v>
      </c>
      <c r="P167" s="54" t="str" cm="1">
        <f t="array" ref="P167">IFERROR(INDEX([6]RESULTATS_4!I:I,$M167),"-")</f>
        <v>Standart-FE-pature+</v>
      </c>
      <c r="Q167" s="54" t="str" cm="1">
        <f t="array" ref="Q167">IFERROR(INDEX([6]RESULTATS_4!$J:$J,M167),"-")</f>
        <v>%</v>
      </c>
      <c r="R167" s="68"/>
      <c r="S167" s="96" t="str">
        <f t="shared" si="44"/>
        <v>Standart-FE-pature+-%</v>
      </c>
      <c r="T167" s="158">
        <v>163</v>
      </c>
      <c r="U167" s="10">
        <v>0</v>
      </c>
      <c r="V167" s="10">
        <v>0.4</v>
      </c>
      <c r="W167" s="10">
        <v>0.8</v>
      </c>
      <c r="X167" s="10">
        <v>0.6</v>
      </c>
      <c r="Y167" s="10">
        <v>0.4</v>
      </c>
      <c r="Z167" s="10">
        <v>0.3</v>
      </c>
      <c r="AA167" s="68"/>
      <c r="AB167" s="52" t="s">
        <v>556</v>
      </c>
      <c r="AC167" s="10" t="s">
        <v>556</v>
      </c>
      <c r="AD167" s="52" t="s">
        <v>556</v>
      </c>
      <c r="AE167" s="10" t="s">
        <v>556</v>
      </c>
      <c r="AG167" s="68"/>
      <c r="AH167" s="52" t="str">
        <f t="shared" si="47"/>
        <v>ok 0</v>
      </c>
      <c r="AI167" s="52">
        <f t="shared" si="47"/>
        <v>0</v>
      </c>
      <c r="AJ167" s="52">
        <f t="shared" si="47"/>
        <v>0</v>
      </c>
      <c r="AK167" s="52">
        <f t="shared" si="47"/>
        <v>0</v>
      </c>
      <c r="AL167" s="52">
        <f t="shared" si="47"/>
        <v>0</v>
      </c>
      <c r="AM167" s="52">
        <f t="shared" si="47"/>
        <v>0</v>
      </c>
      <c r="AN167" t="s">
        <v>532</v>
      </c>
    </row>
    <row r="168" spans="1:40" ht="14.25" hidden="1">
      <c r="A168" s="5" t="s">
        <v>0</v>
      </c>
      <c r="B168" s="5" t="s">
        <v>0</v>
      </c>
      <c r="C168" s="20" t="s">
        <v>158</v>
      </c>
      <c r="D168" s="183"/>
      <c r="E168" s="184"/>
      <c r="F168" s="184"/>
      <c r="G168" s="184"/>
      <c r="H168" s="184"/>
      <c r="I168" s="184"/>
      <c r="J168" s="184"/>
      <c r="K168" s="179"/>
      <c r="L168" s="180"/>
      <c r="M168" s="180"/>
      <c r="N168" s="180"/>
      <c r="O168" s="180"/>
      <c r="P168" s="180"/>
      <c r="Q168" s="180"/>
      <c r="R168" s="179"/>
      <c r="S168" s="181"/>
      <c r="T168" s="182"/>
      <c r="U168" s="185"/>
      <c r="V168" s="185"/>
      <c r="W168" s="185"/>
      <c r="X168" s="185"/>
      <c r="Y168" s="185"/>
      <c r="Z168" s="185"/>
      <c r="AA168" s="179"/>
      <c r="AB168" s="186"/>
      <c r="AC168" s="185"/>
      <c r="AD168" s="186"/>
      <c r="AE168" s="185"/>
      <c r="AG168" s="68"/>
      <c r="AH168" s="56"/>
      <c r="AI168" s="56"/>
      <c r="AJ168" s="56"/>
      <c r="AK168" s="56"/>
      <c r="AL168" s="56"/>
      <c r="AM168" s="56"/>
    </row>
    <row r="169" spans="1:40" ht="14.25" hidden="1">
      <c r="A169" s="5" t="s">
        <v>143</v>
      </c>
      <c r="B169" s="5" t="s">
        <v>159</v>
      </c>
      <c r="C169" s="5" t="s">
        <v>160</v>
      </c>
      <c r="D169" s="12" t="s">
        <v>14</v>
      </c>
      <c r="E169" s="120">
        <f>SUMIFS(ADEME!$F:$F,ADEME!$A:$A,$A169,ADEME!$B:$B,$B169,ADEME!$C:$C,$C169,ADEME!$D:$D,$D169,ADEME!$E:$E,F$9)</f>
        <v>0.83</v>
      </c>
      <c r="F169" s="120">
        <f>SUMIFS(ADEME!$L:$L,ADEME!$A:$A,$A169,ADEME!$B:$B,$B169,ADEME!$C:$C,$C169,ADEME!$D:$D,$D169,ADEME!$E:$E,F$9)</f>
        <v>0.26</v>
      </c>
      <c r="G169" s="121">
        <f>SUMIFS(ADEME!$L:$L,ADEME!$A:$A,$A169,ADEME!$B:$B,$B169,ADEME!$C:$C,$C169,ADEME!$D:$D,$D169,ADEME!$E:$E,G$9)</f>
        <v>0</v>
      </c>
      <c r="H169" s="121">
        <f>SUMIFS(ADEME!$L:$L,ADEME!$A:$A,$A169,ADEME!$B:$B,$B169,ADEME!$C:$C,$C169,ADEME!$D:$D,$D169,ADEME!$E:$E,H$9)</f>
        <v>8.0000000000000071E-2</v>
      </c>
      <c r="I169" s="121">
        <f>SUMIFS(ADEME!$L:$L,ADEME!$A:$A,$A169,ADEME!$B:$B,$B169,ADEME!$C:$C,$C169,ADEME!$D:$D,$D169,ADEME!$E:$E,I$9)</f>
        <v>0.16000000000000014</v>
      </c>
      <c r="J169" s="121">
        <f>SUMIFS(ADEME!$L:$L,ADEME!$A:$A,$A169,ADEME!$B:$B,$B169,ADEME!$C:$C,$C169,ADEME!$D:$D,$D169,ADEME!$E:$E,J$9)</f>
        <v>0.38400000000000001</v>
      </c>
      <c r="K169" s="68" t="s">
        <v>581</v>
      </c>
      <c r="L169" s="54" t="str">
        <f t="shared" si="45"/>
        <v>Système d'élevage-Poules Pondeuses-Poules standard en cage</v>
      </c>
      <c r="M169" s="54">
        <f>MATCH(L169,[6]RESULTATS_4!$W:$W,FALSE)</f>
        <v>495</v>
      </c>
      <c r="N169" s="54" t="str" cm="1">
        <f t="array" ref="N169">IFERROR(INDEX([6]RESULTATS_4!G:G,$M169),"-")</f>
        <v>Système d'élevage</v>
      </c>
      <c r="O169" s="54" t="str" cm="1">
        <f t="array" ref="O169">IFERROR(INDEX([6]RESULTATS_4!H:H,$M169),"-")</f>
        <v>Poules Pondeuses</v>
      </c>
      <c r="P169" s="54" t="str" cm="1">
        <f t="array" ref="P169">IFERROR(INDEX([6]RESULTATS_4!I:I,$M169),"-")</f>
        <v>Poules standard en cage</v>
      </c>
      <c r="Q169" s="54" t="str" cm="1">
        <f t="array" ref="Q169">IFERROR(INDEX([6]RESULTATS_4!$J:$J,M169),"-")</f>
        <v>%</v>
      </c>
      <c r="R169" s="68"/>
      <c r="S169" s="96" t="str">
        <f t="shared" si="44"/>
        <v>Poules standard en cage-%</v>
      </c>
      <c r="T169" s="158">
        <v>165</v>
      </c>
      <c r="U169" s="10">
        <v>0.83</v>
      </c>
      <c r="V169" s="10">
        <v>0.26</v>
      </c>
      <c r="W169" s="10">
        <v>0</v>
      </c>
      <c r="X169" s="10">
        <v>8.0000000000000071E-2</v>
      </c>
      <c r="Y169" s="10">
        <v>0.16000000000000014</v>
      </c>
      <c r="Z169" s="10">
        <v>0.38400000000000001</v>
      </c>
      <c r="AA169" s="68"/>
      <c r="AB169" s="52" t="s">
        <v>556</v>
      </c>
      <c r="AC169" s="10" t="s">
        <v>556</v>
      </c>
      <c r="AD169" s="52" t="s">
        <v>556</v>
      </c>
      <c r="AE169" s="10" t="s">
        <v>556</v>
      </c>
      <c r="AG169" s="68"/>
      <c r="AH169" s="52">
        <f t="shared" ref="AH169:AM173" si="48">IF(AND(E169=0,U169=0),"ok 0",(E169/U169-1)*100)</f>
        <v>0</v>
      </c>
      <c r="AI169" s="52">
        <f t="shared" si="48"/>
        <v>0</v>
      </c>
      <c r="AJ169" s="52" t="str">
        <f t="shared" si="48"/>
        <v>ok 0</v>
      </c>
      <c r="AK169" s="52">
        <f t="shared" si="48"/>
        <v>0</v>
      </c>
      <c r="AL169" s="52">
        <f t="shared" si="48"/>
        <v>0</v>
      </c>
      <c r="AM169" s="52">
        <f t="shared" si="48"/>
        <v>0</v>
      </c>
      <c r="AN169" t="s">
        <v>532</v>
      </c>
    </row>
    <row r="170" spans="1:40" ht="14.25" hidden="1">
      <c r="A170" s="5" t="s">
        <v>143</v>
      </c>
      <c r="B170" s="5" t="s">
        <v>159</v>
      </c>
      <c r="C170" s="5" t="s">
        <v>161</v>
      </c>
      <c r="D170" s="12" t="s">
        <v>14</v>
      </c>
      <c r="E170" s="120">
        <f>SUMIFS(ADEME!$F:$F,ADEME!$A:$A,$A170,ADEME!$B:$B,$B170,ADEME!$C:$C,$C170,ADEME!$D:$D,$D170,ADEME!$E:$E,F$9)</f>
        <v>0</v>
      </c>
      <c r="F170" s="120">
        <f>SUMIFS(ADEME!$L:$L,ADEME!$A:$A,$A170,ADEME!$B:$B,$B170,ADEME!$C:$C,$C170,ADEME!$D:$D,$D170,ADEME!$E:$E,F$9)</f>
        <v>0.39</v>
      </c>
      <c r="G170" s="121">
        <f>SUMIFS(ADEME!$L:$L,ADEME!$A:$A,$A170,ADEME!$B:$B,$B170,ADEME!$C:$C,$C170,ADEME!$D:$D,$D170,ADEME!$E:$E,G$9)</f>
        <v>0</v>
      </c>
      <c r="H170" s="121">
        <f>SUMIFS(ADEME!$L:$L,ADEME!$A:$A,$A170,ADEME!$B:$B,$B170,ADEME!$C:$C,$C170,ADEME!$D:$D,$D170,ADEME!$E:$E,H$9)</f>
        <v>0.11999999999999997</v>
      </c>
      <c r="I170" s="121">
        <f>SUMIFS(ADEME!$L:$L,ADEME!$A:$A,$A170,ADEME!$B:$B,$B170,ADEME!$C:$C,$C170,ADEME!$D:$D,$D170,ADEME!$E:$E,I$9)</f>
        <v>0.24</v>
      </c>
      <c r="J170" s="121">
        <f>SUMIFS(ADEME!$L:$L,ADEME!$A:$A,$A170,ADEME!$B:$B,$B170,ADEME!$C:$C,$C170,ADEME!$D:$D,$D170,ADEME!$E:$E,J$9)</f>
        <v>0.57599999999999996</v>
      </c>
      <c r="K170" s="68" t="s">
        <v>581</v>
      </c>
      <c r="L170" s="54" t="str">
        <f t="shared" si="45"/>
        <v>Système d'élevage-Poules Pondeuses-Poules standard au sol</v>
      </c>
      <c r="M170" s="54">
        <f>MATCH(L170,[6]RESULTATS_4!$W:$W,FALSE)</f>
        <v>494</v>
      </c>
      <c r="N170" s="54" t="str" cm="1">
        <f t="array" ref="N170">IFERROR(INDEX([6]RESULTATS_4!G:G,$M170),"-")</f>
        <v>Système d'élevage</v>
      </c>
      <c r="O170" s="54" t="str" cm="1">
        <f t="array" ref="O170">IFERROR(INDEX([6]RESULTATS_4!H:H,$M170),"-")</f>
        <v>Poules Pondeuses</v>
      </c>
      <c r="P170" s="54" t="str" cm="1">
        <f t="array" ref="P170">IFERROR(INDEX([6]RESULTATS_4!I:I,$M170),"-")</f>
        <v>Poules standard au sol</v>
      </c>
      <c r="Q170" s="54" t="str" cm="1">
        <f t="array" ref="Q170">IFERROR(INDEX([6]RESULTATS_4!$J:$J,M170),"-")</f>
        <v>%</v>
      </c>
      <c r="R170" s="68"/>
      <c r="S170" s="96" t="str">
        <f t="shared" si="44"/>
        <v>Poules standard au sol-%</v>
      </c>
      <c r="T170" s="158">
        <v>166</v>
      </c>
      <c r="U170" s="10">
        <v>0</v>
      </c>
      <c r="V170" s="10">
        <v>0.39</v>
      </c>
      <c r="W170" s="10">
        <v>0</v>
      </c>
      <c r="X170" s="10">
        <v>0.11999999999999997</v>
      </c>
      <c r="Y170" s="10">
        <v>0.24</v>
      </c>
      <c r="Z170" s="10">
        <v>0.57599999999999996</v>
      </c>
      <c r="AA170" s="68"/>
      <c r="AB170" s="52" t="s">
        <v>556</v>
      </c>
      <c r="AC170" s="10" t="s">
        <v>556</v>
      </c>
      <c r="AD170" s="52" t="s">
        <v>556</v>
      </c>
      <c r="AE170" s="10" t="s">
        <v>556</v>
      </c>
      <c r="AG170" s="68"/>
      <c r="AH170" s="52" t="str">
        <f t="shared" si="48"/>
        <v>ok 0</v>
      </c>
      <c r="AI170" s="52">
        <f t="shared" si="48"/>
        <v>0</v>
      </c>
      <c r="AJ170" s="52" t="str">
        <f t="shared" si="48"/>
        <v>ok 0</v>
      </c>
      <c r="AK170" s="52">
        <f t="shared" si="48"/>
        <v>0</v>
      </c>
      <c r="AL170" s="52">
        <f t="shared" si="48"/>
        <v>0</v>
      </c>
      <c r="AM170" s="52">
        <f t="shared" si="48"/>
        <v>0</v>
      </c>
      <c r="AN170" t="s">
        <v>532</v>
      </c>
    </row>
    <row r="171" spans="1:40" ht="14.25" hidden="1">
      <c r="A171" s="5" t="s">
        <v>143</v>
      </c>
      <c r="B171" s="5" t="s">
        <v>159</v>
      </c>
      <c r="C171" s="5" t="s">
        <v>162</v>
      </c>
      <c r="D171" s="12" t="s">
        <v>14</v>
      </c>
      <c r="E171" s="120">
        <f>SUMIFS(ADEME!$F:$F,ADEME!$A:$A,$A171,ADEME!$B:$B,$B171,ADEME!$C:$C,$C171,ADEME!$D:$D,$D171,ADEME!$E:$E,F$9)</f>
        <v>3.3333333333333333E-2</v>
      </c>
      <c r="F171" s="120">
        <f>SUMIFS(ADEME!$L:$L,ADEME!$A:$A,$A171,ADEME!$B:$B,$B171,ADEME!$C:$C,$C171,ADEME!$D:$D,$D171,ADEME!$E:$E,F$9)</f>
        <v>6.6666666666666666E-2</v>
      </c>
      <c r="G171" s="121">
        <f>SUMIFS(ADEME!$L:$L,ADEME!$A:$A,$A171,ADEME!$B:$B,$B171,ADEME!$C:$C,$C171,ADEME!$D:$D,$D171,ADEME!$E:$E,G$9)</f>
        <v>3.3333333333333333E-2</v>
      </c>
      <c r="H171" s="121">
        <f>SUMIFS(ADEME!$L:$L,ADEME!$A:$A,$A171,ADEME!$B:$B,$B171,ADEME!$C:$C,$C171,ADEME!$D:$D,$D171,ADEME!$E:$E,H$9)</f>
        <v>6.6666666666666666E-2</v>
      </c>
      <c r="I171" s="121">
        <f>SUMIFS(ADEME!$L:$L,ADEME!$A:$A,$A171,ADEME!$B:$B,$B171,ADEME!$C:$C,$C171,ADEME!$D:$D,$D171,ADEME!$E:$E,I$9)</f>
        <v>9.9999999999999978E-2</v>
      </c>
      <c r="J171" s="121">
        <f>SUMIFS(ADEME!$L:$L,ADEME!$A:$A,$A171,ADEME!$B:$B,$B171,ADEME!$C:$C,$C171,ADEME!$D:$D,$D171,ADEME!$E:$E,J$9)</f>
        <v>6.666666666666668E-3</v>
      </c>
      <c r="K171" s="68" t="s">
        <v>581</v>
      </c>
      <c r="L171" s="54" t="str">
        <f t="shared" si="45"/>
        <v>Système d'élevage-Poules Pondeuses-Poules plein air standard</v>
      </c>
      <c r="M171" s="54">
        <f>MATCH(L171,[6]RESULTATS_4!$W:$W,FALSE)</f>
        <v>493</v>
      </c>
      <c r="N171" s="54" t="str" cm="1">
        <f t="array" ref="N171">IFERROR(INDEX([6]RESULTATS_4!G:G,$M171),"-")</f>
        <v>Système d'élevage</v>
      </c>
      <c r="O171" s="54" t="str" cm="1">
        <f t="array" ref="O171">IFERROR(INDEX([6]RESULTATS_4!H:H,$M171),"-")</f>
        <v>Poules Pondeuses</v>
      </c>
      <c r="P171" s="54" t="str" cm="1">
        <f t="array" ref="P171">IFERROR(INDEX([6]RESULTATS_4!I:I,$M171),"-")</f>
        <v>Poules plein air standard</v>
      </c>
      <c r="Q171" s="54" t="str" cm="1">
        <f t="array" ref="Q171">IFERROR(INDEX([6]RESULTATS_4!$J:$J,M171),"-")</f>
        <v>%</v>
      </c>
      <c r="R171" s="68"/>
      <c r="S171" s="96" t="str">
        <f t="shared" si="44"/>
        <v>Poules plein air standard-%</v>
      </c>
      <c r="T171" s="158">
        <v>167</v>
      </c>
      <c r="U171" s="10">
        <v>3.3333333333333333E-2</v>
      </c>
      <c r="V171" s="10">
        <v>6.6666666666666666E-2</v>
      </c>
      <c r="W171" s="10">
        <v>3.3333333333333333E-2</v>
      </c>
      <c r="X171" s="10">
        <v>6.6666666666666666E-2</v>
      </c>
      <c r="Y171" s="10">
        <v>9.9999999999999978E-2</v>
      </c>
      <c r="Z171" s="10">
        <v>6.666666666666668E-3</v>
      </c>
      <c r="AA171" s="68"/>
      <c r="AB171" s="52" t="s">
        <v>556</v>
      </c>
      <c r="AC171" s="10" t="s">
        <v>556</v>
      </c>
      <c r="AD171" s="52" t="s">
        <v>556</v>
      </c>
      <c r="AE171" s="10" t="s">
        <v>556</v>
      </c>
      <c r="AG171" s="68"/>
      <c r="AH171" s="52">
        <f t="shared" si="48"/>
        <v>0</v>
      </c>
      <c r="AI171" s="52">
        <f t="shared" si="48"/>
        <v>0</v>
      </c>
      <c r="AJ171" s="52">
        <f t="shared" si="48"/>
        <v>0</v>
      </c>
      <c r="AK171" s="52">
        <f t="shared" si="48"/>
        <v>0</v>
      </c>
      <c r="AL171" s="52">
        <f t="shared" si="48"/>
        <v>0</v>
      </c>
      <c r="AM171" s="52">
        <f t="shared" si="48"/>
        <v>0</v>
      </c>
      <c r="AN171" t="s">
        <v>532</v>
      </c>
    </row>
    <row r="172" spans="1:40" ht="14.25" hidden="1">
      <c r="A172" s="5" t="s">
        <v>143</v>
      </c>
      <c r="B172" s="5" t="s">
        <v>159</v>
      </c>
      <c r="C172" s="5" t="s">
        <v>163</v>
      </c>
      <c r="D172" s="12" t="s">
        <v>14</v>
      </c>
      <c r="E172" s="120">
        <f>SUMIFS(ADEME!$F:$F,ADEME!$A:$A,$A172,ADEME!$B:$B,$B172,ADEME!$C:$C,$C172,ADEME!$D:$D,$D172,ADEME!$E:$E,F$9)</f>
        <v>6.6666666666666666E-2</v>
      </c>
      <c r="F172" s="120">
        <f>SUMIFS(ADEME!$L:$L,ADEME!$A:$A,$A172,ADEME!$B:$B,$B172,ADEME!$C:$C,$C172,ADEME!$D:$D,$D172,ADEME!$E:$E,F$9)</f>
        <v>0.13333333333333333</v>
      </c>
      <c r="G172" s="121">
        <f>SUMIFS(ADEME!$L:$L,ADEME!$A:$A,$A172,ADEME!$B:$B,$B172,ADEME!$C:$C,$C172,ADEME!$D:$D,$D172,ADEME!$E:$E,G$9)</f>
        <v>6.6666666666666666E-2</v>
      </c>
      <c r="H172" s="121">
        <f>SUMIFS(ADEME!$L:$L,ADEME!$A:$A,$A172,ADEME!$B:$B,$B172,ADEME!$C:$C,$C172,ADEME!$D:$D,$D172,ADEME!$E:$E,H$9)</f>
        <v>0.13333333333333333</v>
      </c>
      <c r="I172" s="121">
        <f>SUMIFS(ADEME!$L:$L,ADEME!$A:$A,$A172,ADEME!$B:$B,$B172,ADEME!$C:$C,$C172,ADEME!$D:$D,$D172,ADEME!$E:$E,I$9)</f>
        <v>0.19999999999999996</v>
      </c>
      <c r="J172" s="121">
        <f>SUMIFS(ADEME!$L:$L,ADEME!$A:$A,$A172,ADEME!$B:$B,$B172,ADEME!$C:$C,$C172,ADEME!$D:$D,$D172,ADEME!$E:$E,J$9)</f>
        <v>1.3333333333333336E-2</v>
      </c>
      <c r="K172" s="68" t="s">
        <v>581</v>
      </c>
      <c r="L172" s="54" t="str">
        <f t="shared" si="45"/>
        <v>Système d'élevage-Poules Pondeuses-Poules label</v>
      </c>
      <c r="M172" s="54">
        <f>MATCH(L172,[6]RESULTATS_4!$W:$W,FALSE)</f>
        <v>492</v>
      </c>
      <c r="N172" s="54" t="str" cm="1">
        <f t="array" ref="N172">IFERROR(INDEX([6]RESULTATS_4!G:G,$M172),"-")</f>
        <v>Système d'élevage</v>
      </c>
      <c r="O172" s="54" t="str" cm="1">
        <f t="array" ref="O172">IFERROR(INDEX([6]RESULTATS_4!H:H,$M172),"-")</f>
        <v>Poules Pondeuses</v>
      </c>
      <c r="P172" s="54" t="str" cm="1">
        <f t="array" ref="P172">IFERROR(INDEX([6]RESULTATS_4!I:I,$M172),"-")</f>
        <v>Poules label</v>
      </c>
      <c r="Q172" s="54" t="str" cm="1">
        <f t="array" ref="Q172">IFERROR(INDEX([6]RESULTATS_4!$J:$J,M172),"-")</f>
        <v>%</v>
      </c>
      <c r="R172" s="68"/>
      <c r="S172" s="96" t="str">
        <f t="shared" si="44"/>
        <v>Poules label-%</v>
      </c>
      <c r="T172" s="158">
        <v>168</v>
      </c>
      <c r="U172" s="10">
        <v>6.6666666666666666E-2</v>
      </c>
      <c r="V172" s="10">
        <v>0.13333333333333333</v>
      </c>
      <c r="W172" s="10">
        <v>6.6666666666666666E-2</v>
      </c>
      <c r="X172" s="10">
        <v>0.13333333333333333</v>
      </c>
      <c r="Y172" s="10">
        <v>0.19999999999999996</v>
      </c>
      <c r="Z172" s="10">
        <v>1.3333333333333336E-2</v>
      </c>
      <c r="AA172" s="68"/>
      <c r="AB172" s="52" t="s">
        <v>556</v>
      </c>
      <c r="AC172" s="10" t="s">
        <v>556</v>
      </c>
      <c r="AD172" s="52" t="s">
        <v>556</v>
      </c>
      <c r="AE172" s="10" t="s">
        <v>556</v>
      </c>
      <c r="AG172" s="68"/>
      <c r="AH172" s="52">
        <f t="shared" si="48"/>
        <v>0</v>
      </c>
      <c r="AI172" s="52">
        <f t="shared" si="48"/>
        <v>0</v>
      </c>
      <c r="AJ172" s="52">
        <f t="shared" si="48"/>
        <v>0</v>
      </c>
      <c r="AK172" s="52">
        <f t="shared" si="48"/>
        <v>0</v>
      </c>
      <c r="AL172" s="52">
        <f t="shared" si="48"/>
        <v>0</v>
      </c>
      <c r="AM172" s="52">
        <f t="shared" si="48"/>
        <v>0</v>
      </c>
      <c r="AN172" t="s">
        <v>532</v>
      </c>
    </row>
    <row r="173" spans="1:40" ht="14.25" hidden="1">
      <c r="A173" s="5" t="s">
        <v>143</v>
      </c>
      <c r="B173" s="5" t="s">
        <v>159</v>
      </c>
      <c r="C173" s="5" t="s">
        <v>164</v>
      </c>
      <c r="D173" s="12" t="s">
        <v>14</v>
      </c>
      <c r="E173" s="120">
        <f>SUMIFS(ADEME!$F:$F,ADEME!$A:$A,$A173,ADEME!$B:$B,$B173,ADEME!$C:$C,$C173,ADEME!$D:$D,$D173,ADEME!$E:$E,F$9)</f>
        <v>7.0000000000000007E-2</v>
      </c>
      <c r="F173" s="120">
        <f>SUMIFS(ADEME!$L:$L,ADEME!$A:$A,$A173,ADEME!$B:$B,$B173,ADEME!$C:$C,$C173,ADEME!$D:$D,$D173,ADEME!$E:$E,F$9)</f>
        <v>0.15</v>
      </c>
      <c r="G173" s="121">
        <f>SUMIFS(ADEME!$L:$L,ADEME!$A:$A,$A173,ADEME!$B:$B,$B173,ADEME!$C:$C,$C173,ADEME!$D:$D,$D173,ADEME!$E:$E,G$9)</f>
        <v>0.90000000000000013</v>
      </c>
      <c r="H173" s="121">
        <f>SUMIFS(ADEME!$L:$L,ADEME!$A:$A,$A173,ADEME!$B:$B,$B173,ADEME!$C:$C,$C173,ADEME!$D:$D,$D173,ADEME!$E:$E,H$9)</f>
        <v>0.60000000000000009</v>
      </c>
      <c r="I173" s="121">
        <f>SUMIFS(ADEME!$L:$L,ADEME!$A:$A,$A173,ADEME!$B:$B,$B173,ADEME!$C:$C,$C173,ADEME!$D:$D,$D173,ADEME!$E:$E,I$9)</f>
        <v>0.3</v>
      </c>
      <c r="J173" s="121">
        <f>SUMIFS(ADEME!$L:$L,ADEME!$A:$A,$A173,ADEME!$B:$B,$B173,ADEME!$C:$C,$C173,ADEME!$D:$D,$D173,ADEME!$E:$E,J$9)</f>
        <v>2.0000000000000004E-2</v>
      </c>
      <c r="K173" s="68" t="s">
        <v>581</v>
      </c>
      <c r="L173" s="54" t="str">
        <f t="shared" ref="L173:L204" si="49">A173&amp;"-"&amp;B173&amp;"-"&amp;C173</f>
        <v>Système d'élevage-Poules Pondeuses-Poules bio</v>
      </c>
      <c r="M173" s="54">
        <f>MATCH(L173,[6]RESULTATS_4!$W:$W,FALSE)</f>
        <v>491</v>
      </c>
      <c r="N173" s="54" t="str" cm="1">
        <f t="array" ref="N173">IFERROR(INDEX([6]RESULTATS_4!G:G,$M173),"-")</f>
        <v>Système d'élevage</v>
      </c>
      <c r="O173" s="54" t="str" cm="1">
        <f t="array" ref="O173">IFERROR(INDEX([6]RESULTATS_4!H:H,$M173),"-")</f>
        <v>Poules Pondeuses</v>
      </c>
      <c r="P173" s="54" t="str" cm="1">
        <f t="array" ref="P173">IFERROR(INDEX([6]RESULTATS_4!I:I,$M173),"-")</f>
        <v>Poules bio</v>
      </c>
      <c r="Q173" s="54" t="str" cm="1">
        <f t="array" ref="Q173">IFERROR(INDEX([6]RESULTATS_4!$J:$J,M173),"-")</f>
        <v>%</v>
      </c>
      <c r="R173" s="68"/>
      <c r="S173" s="96" t="str">
        <f t="shared" si="44"/>
        <v>Poules bio-%</v>
      </c>
      <c r="T173" s="158">
        <v>169</v>
      </c>
      <c r="U173" s="10">
        <v>7.0000000000000007E-2</v>
      </c>
      <c r="V173" s="10">
        <v>0.15</v>
      </c>
      <c r="W173" s="10">
        <v>0.90000000000000013</v>
      </c>
      <c r="X173" s="10">
        <v>0.60000000000000009</v>
      </c>
      <c r="Y173" s="10">
        <v>0.3</v>
      </c>
      <c r="Z173" s="10">
        <v>2.0000000000000004E-2</v>
      </c>
      <c r="AA173" s="68"/>
      <c r="AB173" s="52" t="s">
        <v>556</v>
      </c>
      <c r="AC173" s="10" t="s">
        <v>556</v>
      </c>
      <c r="AD173" s="52" t="s">
        <v>556</v>
      </c>
      <c r="AE173" s="10" t="s">
        <v>556</v>
      </c>
      <c r="AG173" s="68"/>
      <c r="AH173" s="52">
        <f t="shared" si="48"/>
        <v>0</v>
      </c>
      <c r="AI173" s="52">
        <f t="shared" si="48"/>
        <v>0</v>
      </c>
      <c r="AJ173" s="52">
        <f t="shared" si="48"/>
        <v>0</v>
      </c>
      <c r="AK173" s="52">
        <f t="shared" si="48"/>
        <v>0</v>
      </c>
      <c r="AL173" s="52">
        <f t="shared" si="48"/>
        <v>0</v>
      </c>
      <c r="AM173" s="52">
        <f t="shared" si="48"/>
        <v>0</v>
      </c>
      <c r="AN173" t="s">
        <v>532</v>
      </c>
    </row>
    <row r="174" spans="1:40" ht="14.25" hidden="1">
      <c r="A174" s="5" t="s">
        <v>0</v>
      </c>
      <c r="B174" s="5" t="s">
        <v>0</v>
      </c>
      <c r="C174" s="20" t="s">
        <v>165</v>
      </c>
      <c r="D174" s="183"/>
      <c r="E174" s="184"/>
      <c r="F174" s="184"/>
      <c r="G174" s="184"/>
      <c r="H174" s="184"/>
      <c r="I174" s="184"/>
      <c r="J174" s="184"/>
      <c r="K174" s="179"/>
      <c r="L174" s="180"/>
      <c r="M174" s="180"/>
      <c r="N174" s="180"/>
      <c r="O174" s="180"/>
      <c r="P174" s="180"/>
      <c r="Q174" s="180"/>
      <c r="R174" s="179"/>
      <c r="S174" s="181"/>
      <c r="T174" s="182"/>
      <c r="U174" s="185"/>
      <c r="V174" s="185"/>
      <c r="W174" s="185"/>
      <c r="X174" s="185"/>
      <c r="Y174" s="185"/>
      <c r="Z174" s="185"/>
      <c r="AA174" s="179"/>
      <c r="AB174" s="186"/>
      <c r="AC174" s="185"/>
      <c r="AD174" s="186"/>
      <c r="AE174" s="185"/>
      <c r="AG174" s="68"/>
      <c r="AH174" s="56"/>
      <c r="AI174" s="56"/>
      <c r="AJ174" s="56"/>
      <c r="AK174" s="56"/>
      <c r="AL174" s="56"/>
      <c r="AM174" s="56"/>
    </row>
    <row r="175" spans="1:40" ht="14.25" hidden="1">
      <c r="A175" s="5" t="s">
        <v>143</v>
      </c>
      <c r="B175" s="5" t="s">
        <v>166</v>
      </c>
      <c r="C175" s="5" t="s">
        <v>167</v>
      </c>
      <c r="D175" s="12" t="s">
        <v>14</v>
      </c>
      <c r="E175" s="120">
        <f>SUMIFS(ADEME!$F:$F,ADEME!$A:$A,$A175,ADEME!$B:$B,$B175,ADEME!$C:$C,$C175,ADEME!$D:$D,$D175,ADEME!$E:$E,F$9)</f>
        <v>0.38</v>
      </c>
      <c r="F175" s="120">
        <f>SUMIFS(ADEME!$L:$L,ADEME!$A:$A,$A175,ADEME!$B:$B,$B175,ADEME!$C:$C,$C175,ADEME!$D:$D,$D175,ADEME!$E:$E,F$9)</f>
        <v>0.35</v>
      </c>
      <c r="G175" s="121">
        <f>SUMIFS(ADEME!$L:$L,ADEME!$A:$A,$A175,ADEME!$B:$B,$B175,ADEME!$C:$C,$C175,ADEME!$D:$D,$D175,ADEME!$E:$E,G$9)</f>
        <v>0</v>
      </c>
      <c r="H175" s="121">
        <f>SUMIFS(ADEME!$L:$L,ADEME!$A:$A,$A175,ADEME!$B:$B,$B175,ADEME!$C:$C,$C175,ADEME!$D:$D,$D175,ADEME!$E:$E,H$9)</f>
        <v>0</v>
      </c>
      <c r="I175" s="121">
        <f>SUMIFS(ADEME!$L:$L,ADEME!$A:$A,$A175,ADEME!$B:$B,$B175,ADEME!$C:$C,$C175,ADEME!$D:$D,$D175,ADEME!$E:$E,I$9)</f>
        <v>0</v>
      </c>
      <c r="J175" s="121">
        <f>SUMIFS(ADEME!$L:$L,ADEME!$A:$A,$A175,ADEME!$B:$B,$B175,ADEME!$C:$C,$C175,ADEME!$D:$D,$D175,ADEME!$E:$E,J$9)</f>
        <v>0.59000000000000008</v>
      </c>
      <c r="K175" s="68" t="s">
        <v>581</v>
      </c>
      <c r="L175" s="54" t="str">
        <f t="shared" si="49"/>
        <v>Système d'élevage-Poulets de Chair-Poulet standard</v>
      </c>
      <c r="M175" s="54">
        <f>MATCH(L175,[6]RESULTATS_4!$W:$W,FALSE)</f>
        <v>500</v>
      </c>
      <c r="N175" s="54" t="str" cm="1">
        <f t="array" ref="N175">IFERROR(INDEX([6]RESULTATS_4!G:G,$M175),"-")</f>
        <v>Système d'élevage</v>
      </c>
      <c r="O175" s="54" t="str" cm="1">
        <f t="array" ref="O175">IFERROR(INDEX([6]RESULTATS_4!H:H,$M175),"-")</f>
        <v>Poulets de Chair</v>
      </c>
      <c r="P175" s="54" t="str" cm="1">
        <f t="array" ref="P175">IFERROR(INDEX([6]RESULTATS_4!I:I,$M175),"-")</f>
        <v>Poulet standard</v>
      </c>
      <c r="Q175" s="54" t="str" cm="1">
        <f t="array" ref="Q175">IFERROR(INDEX([6]RESULTATS_4!$J:$J,M175),"-")</f>
        <v>%</v>
      </c>
      <c r="R175" s="68"/>
      <c r="S175" s="96" t="str">
        <f t="shared" si="44"/>
        <v>Poulet standard-%</v>
      </c>
      <c r="T175" s="158">
        <v>171</v>
      </c>
      <c r="U175" s="10">
        <v>0.67999999999999994</v>
      </c>
      <c r="V175" s="10">
        <v>0.6</v>
      </c>
      <c r="W175" s="10">
        <v>0</v>
      </c>
      <c r="X175" s="10">
        <v>0</v>
      </c>
      <c r="Y175" s="10">
        <v>0.19999999999999996</v>
      </c>
      <c r="Z175" s="10">
        <v>0.94</v>
      </c>
      <c r="AA175" s="68"/>
      <c r="AB175" s="52" t="s">
        <v>556</v>
      </c>
      <c r="AC175" s="10" t="s">
        <v>556</v>
      </c>
      <c r="AD175" s="52" t="s">
        <v>556</v>
      </c>
      <c r="AE175" s="10" t="s">
        <v>556</v>
      </c>
      <c r="AG175" s="68"/>
      <c r="AH175" s="52">
        <f t="shared" ref="AH175:AM178" si="50">IF(AND(E175=0,U175=0),"ok 0",(E175/U175-1)*100)</f>
        <v>-44.117647058823529</v>
      </c>
      <c r="AI175" s="52">
        <f t="shared" si="50"/>
        <v>-41.666666666666664</v>
      </c>
      <c r="AJ175" s="52" t="str">
        <f t="shared" si="50"/>
        <v>ok 0</v>
      </c>
      <c r="AK175" s="52" t="str">
        <f t="shared" si="50"/>
        <v>ok 0</v>
      </c>
      <c r="AL175" s="52">
        <f t="shared" si="50"/>
        <v>-100</v>
      </c>
      <c r="AM175" s="52">
        <f t="shared" si="50"/>
        <v>-37.234042553191479</v>
      </c>
      <c r="AN175" s="91" t="s">
        <v>585</v>
      </c>
    </row>
    <row r="176" spans="1:40" ht="14.25" hidden="1">
      <c r="A176" s="5" t="s">
        <v>143</v>
      </c>
      <c r="B176" s="5" t="s">
        <v>166</v>
      </c>
      <c r="C176" s="5" t="s">
        <v>168</v>
      </c>
      <c r="D176" s="12" t="s">
        <v>14</v>
      </c>
      <c r="E176" s="120">
        <f>SUMIFS(ADEME!$F:$F,ADEME!$A:$A,$A176,ADEME!$B:$B,$B176,ADEME!$C:$C,$C176,ADEME!$D:$D,$D176,ADEME!$E:$E,F$9)</f>
        <v>0.1</v>
      </c>
      <c r="F176" s="120">
        <f>SUMIFS(ADEME!$L:$L,ADEME!$A:$A,$A176,ADEME!$B:$B,$B176,ADEME!$C:$C,$C176,ADEME!$D:$D,$D176,ADEME!$E:$E,F$9)</f>
        <v>0.05</v>
      </c>
      <c r="G176" s="121">
        <f>SUMIFS(ADEME!$L:$L,ADEME!$A:$A,$A176,ADEME!$B:$B,$B176,ADEME!$C:$C,$C176,ADEME!$D:$D,$D176,ADEME!$E:$E,G$9)</f>
        <v>0</v>
      </c>
      <c r="H176" s="121">
        <f>SUMIFS(ADEME!$L:$L,ADEME!$A:$A,$A176,ADEME!$B:$B,$B176,ADEME!$C:$C,$C176,ADEME!$D:$D,$D176,ADEME!$E:$E,H$9)</f>
        <v>0.2</v>
      </c>
      <c r="I176" s="121">
        <f>SUMIFS(ADEME!$L:$L,ADEME!$A:$A,$A176,ADEME!$B:$B,$B176,ADEME!$C:$C,$C176,ADEME!$D:$D,$D176,ADEME!$E:$E,I$9)</f>
        <v>0.2</v>
      </c>
      <c r="J176" s="121">
        <f>SUMIFS(ADEME!$L:$L,ADEME!$A:$A,$A176,ADEME!$B:$B,$B176,ADEME!$C:$C,$C176,ADEME!$D:$D,$D176,ADEME!$E:$E,J$9)</f>
        <v>2.0000000000000004E-2</v>
      </c>
      <c r="K176" s="68" t="s">
        <v>581</v>
      </c>
      <c r="L176" s="54" t="str">
        <f t="shared" si="49"/>
        <v>Système d'élevage-Poulets de Chair-Poulet certifié</v>
      </c>
      <c r="M176" s="54">
        <f>MATCH(L176,[6]RESULTATS_4!$W:$W,FALSE)</f>
        <v>497</v>
      </c>
      <c r="N176" s="54" t="str" cm="1">
        <f t="array" ref="N176">IFERROR(INDEX([6]RESULTATS_4!G:G,$M176),"-")</f>
        <v>Système d'élevage</v>
      </c>
      <c r="O176" s="54" t="str" cm="1">
        <f t="array" ref="O176">IFERROR(INDEX([6]RESULTATS_4!H:H,$M176),"-")</f>
        <v>Poulets de Chair</v>
      </c>
      <c r="P176" s="54" t="str" cm="1">
        <f t="array" ref="P176">IFERROR(INDEX([6]RESULTATS_4!I:I,$M176),"-")</f>
        <v>Poulet certifié</v>
      </c>
      <c r="Q176" s="54" t="str" cm="1">
        <f t="array" ref="Q176">IFERROR(INDEX([6]RESULTATS_4!$J:$J,M176),"-")</f>
        <v>%</v>
      </c>
      <c r="R176" s="68"/>
      <c r="S176" s="96" t="str">
        <f t="shared" si="44"/>
        <v>Poulet certifié-%</v>
      </c>
      <c r="T176" s="158">
        <v>172</v>
      </c>
      <c r="U176" s="10">
        <v>0.1</v>
      </c>
      <c r="V176" s="10">
        <v>0.05</v>
      </c>
      <c r="W176" s="10">
        <v>0</v>
      </c>
      <c r="X176" s="10">
        <v>0.2</v>
      </c>
      <c r="Y176" s="10">
        <v>0.2</v>
      </c>
      <c r="Z176" s="10">
        <v>2.0000000000000004E-2</v>
      </c>
      <c r="AA176" s="68"/>
      <c r="AB176" s="52" t="s">
        <v>556</v>
      </c>
      <c r="AC176" s="10" t="s">
        <v>556</v>
      </c>
      <c r="AD176" s="52" t="s">
        <v>556</v>
      </c>
      <c r="AE176" s="10" t="s">
        <v>556</v>
      </c>
      <c r="AG176" s="68"/>
      <c r="AH176" s="52">
        <f t="shared" si="50"/>
        <v>0</v>
      </c>
      <c r="AI176" s="52">
        <f t="shared" si="50"/>
        <v>0</v>
      </c>
      <c r="AJ176" s="52" t="str">
        <f t="shared" si="50"/>
        <v>ok 0</v>
      </c>
      <c r="AK176" s="52">
        <f t="shared" si="50"/>
        <v>0</v>
      </c>
      <c r="AL176" s="52">
        <f t="shared" si="50"/>
        <v>0</v>
      </c>
      <c r="AM176" s="52">
        <f t="shared" si="50"/>
        <v>0</v>
      </c>
      <c r="AN176" t="s">
        <v>532</v>
      </c>
    </row>
    <row r="177" spans="1:40" ht="14.25" hidden="1">
      <c r="A177" s="5" t="s">
        <v>143</v>
      </c>
      <c r="B177" s="5" t="s">
        <v>166</v>
      </c>
      <c r="C177" s="5" t="s">
        <v>169</v>
      </c>
      <c r="D177" s="12" t="s">
        <v>14</v>
      </c>
      <c r="E177" s="120">
        <f>SUMIFS(ADEME!$F:$F,ADEME!$A:$A,$A177,ADEME!$B:$B,$B177,ADEME!$C:$C,$C177,ADEME!$D:$D,$D177,ADEME!$E:$E,F$9)</f>
        <v>0.15</v>
      </c>
      <c r="F177" s="120">
        <f>SUMIFS(ADEME!$L:$L,ADEME!$A:$A,$A177,ADEME!$B:$B,$B177,ADEME!$C:$C,$C177,ADEME!$D:$D,$D177,ADEME!$E:$E,F$9)</f>
        <v>0.2</v>
      </c>
      <c r="G177" s="121">
        <f>SUMIFS(ADEME!$L:$L,ADEME!$A:$A,$A177,ADEME!$B:$B,$B177,ADEME!$C:$C,$C177,ADEME!$D:$D,$D177,ADEME!$E:$E,G$9)</f>
        <v>0.1</v>
      </c>
      <c r="H177" s="121">
        <f>SUMIFS(ADEME!$L:$L,ADEME!$A:$A,$A177,ADEME!$B:$B,$B177,ADEME!$C:$C,$C177,ADEME!$D:$D,$D177,ADEME!$E:$E,H$9)</f>
        <v>0.2</v>
      </c>
      <c r="I177" s="121">
        <f>SUMIFS(ADEME!$L:$L,ADEME!$A:$A,$A177,ADEME!$B:$B,$B177,ADEME!$C:$C,$C177,ADEME!$D:$D,$D177,ADEME!$E:$E,I$9)</f>
        <v>0.3</v>
      </c>
      <c r="J177" s="121">
        <f>SUMIFS(ADEME!$L:$L,ADEME!$A:$A,$A177,ADEME!$B:$B,$B177,ADEME!$C:$C,$C177,ADEME!$D:$D,$D177,ADEME!$E:$E,J$9)</f>
        <v>1.999999999999999E-2</v>
      </c>
      <c r="K177" s="68" t="s">
        <v>581</v>
      </c>
      <c r="L177" s="54" t="str">
        <f t="shared" si="49"/>
        <v>Système d'élevage-Poulets de Chair-Poulet label</v>
      </c>
      <c r="M177" s="54">
        <f>MATCH(L177,[6]RESULTATS_4!$W:$W,FALSE)</f>
        <v>499</v>
      </c>
      <c r="N177" s="54" t="str" cm="1">
        <f t="array" ref="N177">IFERROR(INDEX([6]RESULTATS_4!G:G,$M177),"-")</f>
        <v>Système d'élevage</v>
      </c>
      <c r="O177" s="54" t="str" cm="1">
        <f t="array" ref="O177">IFERROR(INDEX([6]RESULTATS_4!H:H,$M177),"-")</f>
        <v>Poulets de Chair</v>
      </c>
      <c r="P177" s="54" t="str" cm="1">
        <f t="array" ref="P177">IFERROR(INDEX([6]RESULTATS_4!I:I,$M177),"-")</f>
        <v>Poulet label</v>
      </c>
      <c r="Q177" s="54" t="str" cm="1">
        <f t="array" ref="Q177">IFERROR(INDEX([6]RESULTATS_4!$J:$J,M177),"-")</f>
        <v>%</v>
      </c>
      <c r="R177" s="68"/>
      <c r="S177" s="96" t="str">
        <f t="shared" si="44"/>
        <v>Poulet label-%</v>
      </c>
      <c r="T177" s="158">
        <v>173</v>
      </c>
      <c r="U177" s="10">
        <v>0.15</v>
      </c>
      <c r="V177" s="10">
        <v>0.2</v>
      </c>
      <c r="W177" s="10">
        <v>0.1</v>
      </c>
      <c r="X177" s="10">
        <v>0.2</v>
      </c>
      <c r="Y177" s="10">
        <v>0.3</v>
      </c>
      <c r="Z177" s="10">
        <v>1.999999999999999E-2</v>
      </c>
      <c r="AA177" s="68"/>
      <c r="AB177" s="52" t="s">
        <v>556</v>
      </c>
      <c r="AC177" s="10" t="s">
        <v>556</v>
      </c>
      <c r="AD177" s="52" t="s">
        <v>556</v>
      </c>
      <c r="AE177" s="10" t="s">
        <v>556</v>
      </c>
      <c r="AG177" s="68"/>
      <c r="AH177" s="52">
        <f t="shared" si="50"/>
        <v>0</v>
      </c>
      <c r="AI177" s="52">
        <f t="shared" si="50"/>
        <v>0</v>
      </c>
      <c r="AJ177" s="52">
        <f t="shared" si="50"/>
        <v>0</v>
      </c>
      <c r="AK177" s="52">
        <f t="shared" si="50"/>
        <v>0</v>
      </c>
      <c r="AL177" s="52">
        <f t="shared" si="50"/>
        <v>0</v>
      </c>
      <c r="AM177" s="52">
        <f t="shared" si="50"/>
        <v>0</v>
      </c>
      <c r="AN177" t="s">
        <v>532</v>
      </c>
    </row>
    <row r="178" spans="1:40" ht="14.25" hidden="1">
      <c r="A178" s="5" t="s">
        <v>143</v>
      </c>
      <c r="B178" s="5" t="s">
        <v>166</v>
      </c>
      <c r="C178" s="5" t="s">
        <v>170</v>
      </c>
      <c r="D178" s="12" t="s">
        <v>14</v>
      </c>
      <c r="E178" s="120">
        <f>SUMIFS(ADEME!$F:$F,ADEME!$A:$A,$A178,ADEME!$B:$B,$B178,ADEME!$C:$C,$C178,ADEME!$D:$D,$D178,ADEME!$E:$E,F$9)</f>
        <v>7.0000000000000007E-2</v>
      </c>
      <c r="F178" s="120">
        <f>SUMIFS(ADEME!$L:$L,ADEME!$A:$A,$A178,ADEME!$B:$B,$B178,ADEME!$C:$C,$C178,ADEME!$D:$D,$D178,ADEME!$E:$E,F$9)</f>
        <v>0.15</v>
      </c>
      <c r="G178" s="121">
        <f>SUMIFS(ADEME!$L:$L,ADEME!$A:$A,$A178,ADEME!$B:$B,$B178,ADEME!$C:$C,$C178,ADEME!$D:$D,$D178,ADEME!$E:$E,G$9)</f>
        <v>0.90000000000000013</v>
      </c>
      <c r="H178" s="121">
        <f>SUMIFS(ADEME!$L:$L,ADEME!$A:$A,$A178,ADEME!$B:$B,$B178,ADEME!$C:$C,$C178,ADEME!$D:$D,$D178,ADEME!$E:$E,H$9)</f>
        <v>0.60000000000000009</v>
      </c>
      <c r="I178" s="121">
        <f>SUMIFS(ADEME!$L:$L,ADEME!$A:$A,$A178,ADEME!$B:$B,$B178,ADEME!$C:$C,$C178,ADEME!$D:$D,$D178,ADEME!$E:$E,I$9)</f>
        <v>0.3</v>
      </c>
      <c r="J178" s="121">
        <f>SUMIFS(ADEME!$L:$L,ADEME!$A:$A,$A178,ADEME!$B:$B,$B178,ADEME!$C:$C,$C178,ADEME!$D:$D,$D178,ADEME!$E:$E,J$9)</f>
        <v>2.0000000000000004E-2</v>
      </c>
      <c r="K178" s="68" t="s">
        <v>581</v>
      </c>
      <c r="L178" s="54" t="str">
        <f t="shared" si="49"/>
        <v>Système d'élevage-Poulets de Chair-Poulet AB</v>
      </c>
      <c r="M178" s="54">
        <f>MATCH(L178,[6]RESULTATS_4!$W:$W,FALSE)</f>
        <v>496</v>
      </c>
      <c r="N178" s="54" t="str" cm="1">
        <f t="array" ref="N178">IFERROR(INDEX([6]RESULTATS_4!G:G,$M178),"-")</f>
        <v>Système d'élevage</v>
      </c>
      <c r="O178" s="54" t="str" cm="1">
        <f t="array" ref="O178">IFERROR(INDEX([6]RESULTATS_4!H:H,$M178),"-")</f>
        <v>Poulets de Chair</v>
      </c>
      <c r="P178" s="54" t="str" cm="1">
        <f t="array" ref="P178">IFERROR(INDEX([6]RESULTATS_4!I:I,$M178),"-")</f>
        <v>Poulet AB</v>
      </c>
      <c r="Q178" s="54" t="str" cm="1">
        <f t="array" ref="Q178">IFERROR(INDEX([6]RESULTATS_4!$J:$J,M178),"-")</f>
        <v>%</v>
      </c>
      <c r="R178" s="68"/>
      <c r="S178" s="96" t="str">
        <f t="shared" si="44"/>
        <v>Poulet AB-%</v>
      </c>
      <c r="T178" s="158">
        <v>174</v>
      </c>
      <c r="U178" s="10">
        <v>7.0000000000000007E-2</v>
      </c>
      <c r="V178" s="10">
        <v>0.15</v>
      </c>
      <c r="W178" s="10">
        <v>0.90000000000000013</v>
      </c>
      <c r="X178" s="10">
        <v>0.60000000000000009</v>
      </c>
      <c r="Y178" s="10">
        <v>0.3</v>
      </c>
      <c r="Z178" s="10">
        <v>2.0000000000000004E-2</v>
      </c>
      <c r="AA178" s="68"/>
      <c r="AB178" s="52" t="s">
        <v>556</v>
      </c>
      <c r="AC178" s="10" t="s">
        <v>556</v>
      </c>
      <c r="AD178" s="52" t="s">
        <v>556</v>
      </c>
      <c r="AE178" s="10" t="s">
        <v>556</v>
      </c>
      <c r="AG178" s="68"/>
      <c r="AH178" s="52">
        <f t="shared" si="50"/>
        <v>0</v>
      </c>
      <c r="AI178" s="52">
        <f t="shared" si="50"/>
        <v>0</v>
      </c>
      <c r="AJ178" s="52">
        <f t="shared" si="50"/>
        <v>0</v>
      </c>
      <c r="AK178" s="52">
        <f t="shared" si="50"/>
        <v>0</v>
      </c>
      <c r="AL178" s="52">
        <f t="shared" si="50"/>
        <v>0</v>
      </c>
      <c r="AM178" s="52">
        <f t="shared" si="50"/>
        <v>0</v>
      </c>
      <c r="AN178" t="s">
        <v>532</v>
      </c>
    </row>
    <row r="179" spans="1:40" ht="14.25" hidden="1">
      <c r="A179" s="5" t="s">
        <v>143</v>
      </c>
      <c r="B179" s="5" t="s">
        <v>166</v>
      </c>
      <c r="C179" s="5" t="s">
        <v>171</v>
      </c>
      <c r="D179" s="12" t="s">
        <v>14</v>
      </c>
      <c r="E179" s="120">
        <f>SUMIFS(ADEME!$F:$F,ADEME!$A:$A,$A179,ADEME!$B:$B,$B179,ADEME!$C:$C,$C179,ADEME!$D:$D,$D179,ADEME!$E:$E,F$9)</f>
        <v>0.3</v>
      </c>
      <c r="F179" s="120">
        <f>SUMIFS(ADEME!$L:$L,ADEME!$A:$A,$A179,ADEME!$B:$B,$B179,ADEME!$C:$C,$C179,ADEME!$D:$D,$D179,ADEME!$E:$E,F$9)</f>
        <v>0.25</v>
      </c>
      <c r="G179" s="121">
        <f>SUMIFS(ADEME!$L:$L,ADEME!$A:$A,$A179,ADEME!$B:$B,$B179,ADEME!$C:$C,$C179,ADEME!$D:$D,$D179,ADEME!$E:$E,G$9)</f>
        <v>0</v>
      </c>
      <c r="H179" s="121">
        <f>SUMIFS(ADEME!$L:$L,ADEME!$A:$A,$A179,ADEME!$B:$B,$B179,ADEME!$C:$C,$C179,ADEME!$D:$D,$D179,ADEME!$E:$E,H$9)</f>
        <v>0</v>
      </c>
      <c r="I179" s="121">
        <f>SUMIFS(ADEME!$L:$L,ADEME!$A:$A,$A179,ADEME!$B:$B,$B179,ADEME!$C:$C,$C179,ADEME!$D:$D,$D179,ADEME!$E:$E,I$9)</f>
        <v>0.2</v>
      </c>
      <c r="J179" s="121">
        <f>SUMIFS(ADEME!$L:$L,ADEME!$A:$A,$A179,ADEME!$B:$B,$B179,ADEME!$C:$C,$C179,ADEME!$D:$D,$D179,ADEME!$E:$E,J$9)</f>
        <v>0.35</v>
      </c>
      <c r="K179" s="68" t="s">
        <v>581</v>
      </c>
      <c r="L179" s="54" t="str">
        <f t="shared" si="49"/>
        <v>Système d'élevage-Poulets de Chair-Poulet Export</v>
      </c>
      <c r="M179" s="54">
        <f>MATCH(L179,[6]RESULTATS_4!$W:$W,FALSE)</f>
        <v>498</v>
      </c>
      <c r="N179" s="54" t="str" cm="1">
        <f t="array" ref="N179">IFERROR(INDEX([6]RESULTATS_4!G:G,$M179),"-")</f>
        <v>Système d'élevage</v>
      </c>
      <c r="O179" s="54" t="str" cm="1">
        <f t="array" ref="O179">IFERROR(INDEX([6]RESULTATS_4!H:H,$M179),"-")</f>
        <v>Poulets de Chair</v>
      </c>
      <c r="P179" s="54" t="str" cm="1">
        <f t="array" ref="P179">IFERROR(INDEX([6]RESULTATS_4!I:I,$M179),"-")</f>
        <v>Poulet Export</v>
      </c>
      <c r="Q179" s="54" t="str" cm="1">
        <f t="array" ref="Q179">IFERROR(INDEX([6]RESULTATS_4!$J:$J,M179),"-")</f>
        <v>%</v>
      </c>
      <c r="R179" s="68"/>
      <c r="S179" s="96" t="str">
        <f t="shared" si="44"/>
        <v>Poulet Export-%</v>
      </c>
      <c r="T179" s="158">
        <v>175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68"/>
      <c r="AB179" s="52" t="s">
        <v>556</v>
      </c>
      <c r="AC179" s="10" t="s">
        <v>556</v>
      </c>
      <c r="AD179" s="52" t="s">
        <v>556</v>
      </c>
      <c r="AE179" s="10" t="s">
        <v>556</v>
      </c>
      <c r="AG179" s="68"/>
      <c r="AH179" s="57"/>
      <c r="AI179" s="57"/>
      <c r="AJ179" s="57"/>
      <c r="AK179" s="57"/>
      <c r="AL179" s="57"/>
      <c r="AM179" s="57"/>
      <c r="AN179" t="s">
        <v>533</v>
      </c>
    </row>
    <row r="180" spans="1:40" ht="14.25" hidden="1">
      <c r="A180" s="5" t="s">
        <v>0</v>
      </c>
      <c r="B180" s="5" t="s">
        <v>0</v>
      </c>
      <c r="C180" s="20" t="s">
        <v>172</v>
      </c>
      <c r="D180" s="183"/>
      <c r="E180" s="184"/>
      <c r="F180" s="184"/>
      <c r="G180" s="184"/>
      <c r="H180" s="184"/>
      <c r="I180" s="184"/>
      <c r="J180" s="184"/>
      <c r="K180" s="179"/>
      <c r="L180" s="180"/>
      <c r="M180" s="180"/>
      <c r="N180" s="180"/>
      <c r="O180" s="180"/>
      <c r="P180" s="180"/>
      <c r="Q180" s="180"/>
      <c r="R180" s="179"/>
      <c r="S180" s="181"/>
      <c r="T180" s="182"/>
      <c r="U180" s="185"/>
      <c r="V180" s="185"/>
      <c r="W180" s="185"/>
      <c r="X180" s="185"/>
      <c r="Y180" s="185"/>
      <c r="Z180" s="185"/>
      <c r="AA180" s="179"/>
      <c r="AB180" s="186"/>
      <c r="AC180" s="185"/>
      <c r="AD180" s="186"/>
      <c r="AE180" s="185"/>
      <c r="AG180" s="68"/>
      <c r="AH180" s="56"/>
      <c r="AI180" s="56"/>
      <c r="AJ180" s="56"/>
      <c r="AK180" s="56"/>
      <c r="AL180" s="56"/>
      <c r="AM180" s="56"/>
    </row>
    <row r="181" spans="1:40" ht="14.25" hidden="1">
      <c r="A181" s="5" t="s">
        <v>143</v>
      </c>
      <c r="B181" s="5" t="s">
        <v>172</v>
      </c>
      <c r="C181" s="5" t="s">
        <v>173</v>
      </c>
      <c r="D181" s="12" t="s">
        <v>14</v>
      </c>
      <c r="E181" s="120">
        <f>SUMIFS(ADEME!$F:$F,ADEME!$A:$A,$A181,ADEME!$B:$B,$B181,ADEME!$C:$C,$C181,ADEME!$D:$D,$D181,ADEME!$E:$E,F$9)</f>
        <v>0.96</v>
      </c>
      <c r="F181" s="120">
        <f>SUMIFS(ADEME!$L:$L,ADEME!$A:$A,$A181,ADEME!$B:$B,$B181,ADEME!$C:$C,$C181,ADEME!$D:$D,$D181,ADEME!$E:$E,F$9)</f>
        <v>0.92</v>
      </c>
      <c r="G181" s="121">
        <f>SUMIFS(ADEME!$L:$L,ADEME!$A:$A,$A181,ADEME!$B:$B,$B181,ADEME!$C:$C,$C181,ADEME!$D:$D,$D181,ADEME!$E:$E,G$9)</f>
        <v>0</v>
      </c>
      <c r="H181" s="121">
        <f>SUMIFS(ADEME!$L:$L,ADEME!$A:$A,$A181,ADEME!$B:$B,$B181,ADEME!$C:$C,$C181,ADEME!$D:$D,$D181,ADEME!$E:$E,H$9)</f>
        <v>0</v>
      </c>
      <c r="I181" s="121">
        <f>SUMIFS(ADEME!$L:$L,ADEME!$A:$A,$A181,ADEME!$B:$B,$B181,ADEME!$C:$C,$C181,ADEME!$D:$D,$D181,ADEME!$E:$E,I$9)</f>
        <v>0</v>
      </c>
      <c r="J181" s="121">
        <f>SUMIFS(ADEME!$L:$L,ADEME!$A:$A,$A181,ADEME!$B:$B,$B181,ADEME!$C:$C,$C181,ADEME!$D:$D,$D181,ADEME!$E:$E,J$9)</f>
        <v>0.96</v>
      </c>
      <c r="K181" s="68" t="s">
        <v>581</v>
      </c>
      <c r="L181" s="54" t="str">
        <f t="shared" si="49"/>
        <v>Système d'élevage-Porcins-Porc engraissement conventionnel</v>
      </c>
      <c r="M181" s="54">
        <f>MATCH(L181,[6]RESULTATS_4!$W:$W,FALSE)</f>
        <v>488</v>
      </c>
      <c r="N181" s="54" t="str" cm="1">
        <f t="array" ref="N181">IFERROR(INDEX([6]RESULTATS_4!G:G,$M181),"-")</f>
        <v>Système d'élevage</v>
      </c>
      <c r="O181" s="54" t="str" cm="1">
        <f t="array" ref="O181">IFERROR(INDEX([6]RESULTATS_4!H:H,$M181),"-")</f>
        <v>Porcins</v>
      </c>
      <c r="P181" s="54" t="str" cm="1">
        <f t="array" ref="P181">IFERROR(INDEX([6]RESULTATS_4!I:I,$M181),"-")</f>
        <v>Porc engraissement conventionnel</v>
      </c>
      <c r="Q181" s="54" t="str" cm="1">
        <f t="array" ref="Q181">IFERROR(INDEX([6]RESULTATS_4!$J:$J,M181),"-")</f>
        <v>%</v>
      </c>
      <c r="R181" s="68"/>
      <c r="S181" s="96" t="str">
        <f t="shared" si="44"/>
        <v>Porc engraissement conventionnel-%</v>
      </c>
      <c r="T181" s="158">
        <v>177</v>
      </c>
      <c r="U181" s="10">
        <v>0.96</v>
      </c>
      <c r="V181" s="10">
        <v>0.92</v>
      </c>
      <c r="W181" s="10">
        <v>0</v>
      </c>
      <c r="X181" s="10">
        <v>0</v>
      </c>
      <c r="Y181" s="10">
        <v>0</v>
      </c>
      <c r="Z181" s="10">
        <v>0.96</v>
      </c>
      <c r="AA181" s="68"/>
      <c r="AB181" s="52" t="s">
        <v>556</v>
      </c>
      <c r="AC181" s="10" t="s">
        <v>556</v>
      </c>
      <c r="AD181" s="52" t="s">
        <v>556</v>
      </c>
      <c r="AE181" s="10" t="s">
        <v>556</v>
      </c>
      <c r="AG181" s="68"/>
      <c r="AH181" s="52">
        <f t="shared" ref="AH181:AM185" si="51">IF(AND(E181=0,U181=0),"ok 0",(E181/U181-1)*100)</f>
        <v>0</v>
      </c>
      <c r="AI181" s="52">
        <f t="shared" si="51"/>
        <v>0</v>
      </c>
      <c r="AJ181" s="52" t="str">
        <f t="shared" si="51"/>
        <v>ok 0</v>
      </c>
      <c r="AK181" s="52" t="str">
        <f t="shared" si="51"/>
        <v>ok 0</v>
      </c>
      <c r="AL181" s="52" t="str">
        <f t="shared" si="51"/>
        <v>ok 0</v>
      </c>
      <c r="AM181" s="52">
        <f t="shared" si="51"/>
        <v>0</v>
      </c>
      <c r="AN181" t="s">
        <v>532</v>
      </c>
    </row>
    <row r="182" spans="1:40" ht="14.25" hidden="1">
      <c r="A182" s="5" t="s">
        <v>143</v>
      </c>
      <c r="B182" s="5" t="s">
        <v>172</v>
      </c>
      <c r="C182" s="5" t="s">
        <v>174</v>
      </c>
      <c r="D182" s="12" t="s">
        <v>14</v>
      </c>
      <c r="E182" s="120">
        <f>SUMIFS(ADEME!$F:$F,ADEME!$A:$A,$A182,ADEME!$B:$B,$B182,ADEME!$C:$C,$C182,ADEME!$D:$D,$D182,ADEME!$E:$E,F$9)</f>
        <v>0.02</v>
      </c>
      <c r="F182" s="120">
        <f>SUMIFS(ADEME!$L:$L,ADEME!$A:$A,$A182,ADEME!$B:$B,$B182,ADEME!$C:$C,$C182,ADEME!$D:$D,$D182,ADEME!$E:$E,F$9)</f>
        <v>0.05</v>
      </c>
      <c r="G182" s="121">
        <f>SUMIFS(ADEME!$L:$L,ADEME!$A:$A,$A182,ADEME!$B:$B,$B182,ADEME!$C:$C,$C182,ADEME!$D:$D,$D182,ADEME!$E:$E,G$9)</f>
        <v>0.1</v>
      </c>
      <c r="H182" s="121">
        <f>SUMIFS(ADEME!$L:$L,ADEME!$A:$A,$A182,ADEME!$B:$B,$B182,ADEME!$C:$C,$C182,ADEME!$D:$D,$D182,ADEME!$E:$E,H$9)</f>
        <v>0.4</v>
      </c>
      <c r="I182" s="121">
        <f>SUMIFS(ADEME!$L:$L,ADEME!$A:$A,$A182,ADEME!$B:$B,$B182,ADEME!$C:$C,$C182,ADEME!$D:$D,$D182,ADEME!$E:$E,I$9)</f>
        <v>0.7</v>
      </c>
      <c r="J182" s="121">
        <f>SUMIFS(ADEME!$L:$L,ADEME!$A:$A,$A182,ADEME!$B:$B,$B182,ADEME!$C:$C,$C182,ADEME!$D:$D,$D182,ADEME!$E:$E,J$9)</f>
        <v>0.02</v>
      </c>
      <c r="K182" s="68" t="s">
        <v>581</v>
      </c>
      <c r="L182" s="54" t="str">
        <f t="shared" si="49"/>
        <v>Système d'élevage-Porcins-Porc engraissement conventionnel amélioré</v>
      </c>
      <c r="M182" s="54">
        <f>MATCH(L182,[6]RESULTATS_4!$W:$W,FALSE)</f>
        <v>489</v>
      </c>
      <c r="N182" s="54" t="str" cm="1">
        <f t="array" ref="N182">IFERROR(INDEX([6]RESULTATS_4!G:G,$M182),"-")</f>
        <v>Système d'élevage</v>
      </c>
      <c r="O182" s="54" t="str" cm="1">
        <f t="array" ref="O182">IFERROR(INDEX([6]RESULTATS_4!H:H,$M182),"-")</f>
        <v>Porcins</v>
      </c>
      <c r="P182" s="54" t="str" cm="1">
        <f t="array" ref="P182">IFERROR(INDEX([6]RESULTATS_4!I:I,$M182),"-")</f>
        <v>Porc engraissement conventionnel amélioré</v>
      </c>
      <c r="Q182" s="54" t="str" cm="1">
        <f t="array" ref="Q182">IFERROR(INDEX([6]RESULTATS_4!$J:$J,M182),"-")</f>
        <v>%</v>
      </c>
      <c r="R182" s="68"/>
      <c r="S182" s="96" t="str">
        <f t="shared" si="44"/>
        <v>Porc engraissement conventionnel amélioré-%</v>
      </c>
      <c r="T182" s="158">
        <v>178</v>
      </c>
      <c r="U182" s="10">
        <v>0.02</v>
      </c>
      <c r="V182" s="10">
        <v>0.05</v>
      </c>
      <c r="W182" s="10">
        <v>0.1</v>
      </c>
      <c r="X182" s="10">
        <v>0.4</v>
      </c>
      <c r="Y182" s="10">
        <v>0.7</v>
      </c>
      <c r="Z182" s="10">
        <v>0.02</v>
      </c>
      <c r="AA182" s="68"/>
      <c r="AB182" s="52" t="s">
        <v>556</v>
      </c>
      <c r="AC182" s="10" t="s">
        <v>556</v>
      </c>
      <c r="AD182" s="52" t="s">
        <v>556</v>
      </c>
      <c r="AE182" s="10" t="s">
        <v>556</v>
      </c>
      <c r="AG182" s="68"/>
      <c r="AH182" s="52">
        <f t="shared" si="51"/>
        <v>0</v>
      </c>
      <c r="AI182" s="52">
        <f t="shared" si="51"/>
        <v>0</v>
      </c>
      <c r="AJ182" s="52">
        <f t="shared" si="51"/>
        <v>0</v>
      </c>
      <c r="AK182" s="52">
        <f t="shared" si="51"/>
        <v>0</v>
      </c>
      <c r="AL182" s="52">
        <f t="shared" si="51"/>
        <v>0</v>
      </c>
      <c r="AM182" s="52">
        <f t="shared" si="51"/>
        <v>0</v>
      </c>
      <c r="AN182" t="s">
        <v>532</v>
      </c>
    </row>
    <row r="183" spans="1:40" ht="14.25" hidden="1">
      <c r="A183" s="5" t="s">
        <v>143</v>
      </c>
      <c r="B183" s="5" t="s">
        <v>172</v>
      </c>
      <c r="C183" s="5" t="s">
        <v>175</v>
      </c>
      <c r="D183" s="12" t="s">
        <v>14</v>
      </c>
      <c r="E183" s="120">
        <f>SUMIFS(ADEME!$F:$F,ADEME!$A:$A,$A183,ADEME!$B:$B,$B183,ADEME!$C:$C,$C183,ADEME!$D:$D,$D183,ADEME!$E:$E,F$9)</f>
        <v>1.2E-2</v>
      </c>
      <c r="F183" s="120">
        <f>SUMIFS(ADEME!$L:$L,ADEME!$A:$A,$A183,ADEME!$B:$B,$B183,ADEME!$C:$C,$C183,ADEME!$D:$D,$D183,ADEME!$E:$E,F$9)</f>
        <v>1.7999999999999999E-2</v>
      </c>
      <c r="G183" s="121">
        <f>SUMIFS(ADEME!$L:$L,ADEME!$A:$A,$A183,ADEME!$B:$B,$B183,ADEME!$C:$C,$C183,ADEME!$D:$D,$D183,ADEME!$E:$E,G$9)</f>
        <v>0.54</v>
      </c>
      <c r="H183" s="121">
        <f>SUMIFS(ADEME!$L:$L,ADEME!$A:$A,$A183,ADEME!$B:$B,$B183,ADEME!$C:$C,$C183,ADEME!$D:$D,$D183,ADEME!$E:$E,H$9)</f>
        <v>0.36</v>
      </c>
      <c r="I183" s="121">
        <f>SUMIFS(ADEME!$L:$L,ADEME!$A:$A,$A183,ADEME!$B:$B,$B183,ADEME!$C:$C,$C183,ADEME!$D:$D,$D183,ADEME!$E:$E,I$9)</f>
        <v>0.18</v>
      </c>
      <c r="J183" s="121">
        <f>SUMIFS(ADEME!$L:$L,ADEME!$A:$A,$A183,ADEME!$B:$B,$B183,ADEME!$C:$C,$C183,ADEME!$D:$D,$D183,ADEME!$E:$E,J$9)</f>
        <v>1.2E-2</v>
      </c>
      <c r="K183" s="68" t="s">
        <v>581</v>
      </c>
      <c r="L183" s="54" t="str">
        <f t="shared" si="49"/>
        <v>Système d'élevage-Porcins-Porc engraissement bio sous bâtiment</v>
      </c>
      <c r="M183" s="54">
        <f>MATCH(L183,[6]RESULTATS_4!$W:$W,FALSE)</f>
        <v>487</v>
      </c>
      <c r="N183" s="54" t="str" cm="1">
        <f t="array" ref="N183">IFERROR(INDEX([6]RESULTATS_4!G:G,$M183),"-")</f>
        <v>Système d'élevage</v>
      </c>
      <c r="O183" s="54" t="str" cm="1">
        <f t="array" ref="O183">IFERROR(INDEX([6]RESULTATS_4!H:H,$M183),"-")</f>
        <v>Porcins</v>
      </c>
      <c r="P183" s="54" t="str" cm="1">
        <f t="array" ref="P183">IFERROR(INDEX([6]RESULTATS_4!I:I,$M183),"-")</f>
        <v>Porc engraissement bio sous bâtiment</v>
      </c>
      <c r="Q183" s="54" t="str" cm="1">
        <f t="array" ref="Q183">IFERROR(INDEX([6]RESULTATS_4!$J:$J,M183),"-")</f>
        <v>%</v>
      </c>
      <c r="R183" s="68"/>
      <c r="S183" s="96" t="str">
        <f t="shared" si="44"/>
        <v>Porc engraissement bio sous bâtiment-%</v>
      </c>
      <c r="T183" s="158">
        <v>179</v>
      </c>
      <c r="U183" s="10">
        <v>1.3000000000000001E-2</v>
      </c>
      <c r="V183" s="10">
        <v>1.95E-2</v>
      </c>
      <c r="W183" s="10">
        <v>0.58500000000000008</v>
      </c>
      <c r="X183" s="10">
        <v>0.39</v>
      </c>
      <c r="Y183" s="10">
        <v>0.19500000000000001</v>
      </c>
      <c r="Z183" s="10">
        <v>1.3000000000000001E-2</v>
      </c>
      <c r="AA183" s="68"/>
      <c r="AB183" s="52" t="s">
        <v>556</v>
      </c>
      <c r="AC183" s="10" t="s">
        <v>556</v>
      </c>
      <c r="AD183" s="52" t="s">
        <v>556</v>
      </c>
      <c r="AE183" s="10" t="s">
        <v>556</v>
      </c>
      <c r="AG183" s="68"/>
      <c r="AH183" s="52">
        <f t="shared" si="51"/>
        <v>-7.6923076923076987</v>
      </c>
      <c r="AI183" s="52">
        <f t="shared" si="51"/>
        <v>-7.6923076923076987</v>
      </c>
      <c r="AJ183" s="52">
        <f t="shared" si="51"/>
        <v>-7.6923076923076987</v>
      </c>
      <c r="AK183" s="52">
        <f t="shared" si="51"/>
        <v>-7.6923076923076987</v>
      </c>
      <c r="AL183" s="52">
        <f t="shared" si="51"/>
        <v>-7.6923076923076987</v>
      </c>
      <c r="AM183" s="52">
        <f t="shared" si="51"/>
        <v>-7.6923076923076987</v>
      </c>
      <c r="AN183" t="s">
        <v>531</v>
      </c>
    </row>
    <row r="184" spans="1:40" ht="14.25" hidden="1">
      <c r="A184" s="5" t="s">
        <v>143</v>
      </c>
      <c r="B184" s="5" t="s">
        <v>172</v>
      </c>
      <c r="C184" s="5" t="s">
        <v>176</v>
      </c>
      <c r="D184" s="12" t="s">
        <v>14</v>
      </c>
      <c r="E184" s="120">
        <f>SUMIFS(ADEME!$F:$F,ADEME!$A:$A,$A184,ADEME!$B:$B,$B184,ADEME!$C:$C,$C184,ADEME!$D:$D,$D184,ADEME!$E:$E,F$9)</f>
        <v>6.9999999999999993E-3</v>
      </c>
      <c r="F184" s="120">
        <f>SUMIFS(ADEME!$L:$L,ADEME!$A:$A,$A184,ADEME!$B:$B,$B184,ADEME!$C:$C,$C184,ADEME!$D:$D,$D184,ADEME!$E:$E,F$9)</f>
        <v>1.0499999999999999E-2</v>
      </c>
      <c r="G184" s="121">
        <f>SUMIFS(ADEME!$L:$L,ADEME!$A:$A,$A184,ADEME!$B:$B,$B184,ADEME!$C:$C,$C184,ADEME!$D:$D,$D184,ADEME!$E:$E,G$9)</f>
        <v>0.315</v>
      </c>
      <c r="H184" s="121">
        <f>SUMIFS(ADEME!$L:$L,ADEME!$A:$A,$A184,ADEME!$B:$B,$B184,ADEME!$C:$C,$C184,ADEME!$D:$D,$D184,ADEME!$E:$E,H$9)</f>
        <v>0.21</v>
      </c>
      <c r="I184" s="121">
        <f>SUMIFS(ADEME!$L:$L,ADEME!$A:$A,$A184,ADEME!$B:$B,$B184,ADEME!$C:$C,$C184,ADEME!$D:$D,$D184,ADEME!$E:$E,I$9)</f>
        <v>0.10500000000000001</v>
      </c>
      <c r="J184" s="121">
        <f>SUMIFS(ADEME!$L:$L,ADEME!$A:$A,$A184,ADEME!$B:$B,$B184,ADEME!$C:$C,$C184,ADEME!$D:$D,$D184,ADEME!$E:$E,J$9)</f>
        <v>6.9999999999999993E-3</v>
      </c>
      <c r="K184" s="68" t="s">
        <v>581</v>
      </c>
      <c r="L184" s="54" t="str">
        <f t="shared" si="49"/>
        <v>Système d'élevage-Porcins-Porc engraissement bio plein air</v>
      </c>
      <c r="M184" s="54">
        <f>MATCH(L184,[6]RESULTATS_4!$W:$W,FALSE)</f>
        <v>486</v>
      </c>
      <c r="N184" s="54" t="str" cm="1">
        <f t="array" ref="N184">IFERROR(INDEX([6]RESULTATS_4!G:G,$M184),"-")</f>
        <v>Système d'élevage</v>
      </c>
      <c r="O184" s="54" t="str" cm="1">
        <f t="array" ref="O184">IFERROR(INDEX([6]RESULTATS_4!H:H,$M184),"-")</f>
        <v>Porcins</v>
      </c>
      <c r="P184" s="54" t="str" cm="1">
        <f t="array" ref="P184">IFERROR(INDEX([6]RESULTATS_4!I:I,$M184),"-")</f>
        <v>Porc engraissement bio plein air</v>
      </c>
      <c r="Q184" s="54" t="str" cm="1">
        <f t="array" ref="Q184">IFERROR(INDEX([6]RESULTATS_4!$J:$J,M184),"-")</f>
        <v>%</v>
      </c>
      <c r="R184" s="68"/>
      <c r="S184" s="96" t="str">
        <f t="shared" si="44"/>
        <v>Porc engraissement bio plein air-%</v>
      </c>
      <c r="T184" s="158">
        <v>180</v>
      </c>
      <c r="U184" s="10">
        <v>6.0000000000000001E-3</v>
      </c>
      <c r="V184" s="10">
        <v>8.9999999999999993E-3</v>
      </c>
      <c r="W184" s="10">
        <v>0.27</v>
      </c>
      <c r="X184" s="10">
        <v>0.18</v>
      </c>
      <c r="Y184" s="10">
        <v>0.09</v>
      </c>
      <c r="Z184" s="10">
        <v>6.0000000000000001E-3</v>
      </c>
      <c r="AA184" s="68"/>
      <c r="AB184" s="52" t="s">
        <v>556</v>
      </c>
      <c r="AC184" s="10" t="s">
        <v>556</v>
      </c>
      <c r="AD184" s="52" t="s">
        <v>556</v>
      </c>
      <c r="AE184" s="10" t="s">
        <v>556</v>
      </c>
      <c r="AG184" s="68"/>
      <c r="AH184" s="52">
        <f t="shared" si="51"/>
        <v>16.66666666666665</v>
      </c>
      <c r="AI184" s="52">
        <f t="shared" si="51"/>
        <v>16.666666666666675</v>
      </c>
      <c r="AJ184" s="52">
        <f t="shared" si="51"/>
        <v>16.66666666666665</v>
      </c>
      <c r="AK184" s="52">
        <f t="shared" si="51"/>
        <v>16.666666666666675</v>
      </c>
      <c r="AL184" s="52">
        <f t="shared" si="51"/>
        <v>16.666666666666675</v>
      </c>
      <c r="AM184" s="52">
        <f t="shared" si="51"/>
        <v>16.66666666666665</v>
      </c>
      <c r="AN184" t="s">
        <v>531</v>
      </c>
    </row>
    <row r="185" spans="1:40" ht="14.25" hidden="1">
      <c r="A185" s="5" t="s">
        <v>143</v>
      </c>
      <c r="B185" s="5" t="s">
        <v>172</v>
      </c>
      <c r="C185" s="5" t="s">
        <v>177</v>
      </c>
      <c r="D185" s="12" t="s">
        <v>14</v>
      </c>
      <c r="E185" s="124">
        <f>SUMIFS(ADEME!$F:$F,ADEME!$A:$A,$A185,ADEME!$B:$B,$B185,ADEME!$C:$C,$C185,ADEME!$D:$D,$D185,ADEME!$E:$E,F$9)</f>
        <v>1E-3</v>
      </c>
      <c r="F185" s="124">
        <f>SUMIFS(ADEME!$L:$L,ADEME!$A:$A,$A185,ADEME!$B:$B,$B185,ADEME!$C:$C,$C185,ADEME!$D:$D,$D185,ADEME!$E:$E,F$9)</f>
        <v>1.5E-3</v>
      </c>
      <c r="G185" s="125">
        <f>SUMIFS(ADEME!$L:$L,ADEME!$A:$A,$A185,ADEME!$B:$B,$B185,ADEME!$C:$C,$C185,ADEME!$D:$D,$D185,ADEME!$E:$E,G$9)</f>
        <v>4.5000000000000005E-2</v>
      </c>
      <c r="H185" s="125">
        <f>SUMIFS(ADEME!$L:$L,ADEME!$A:$A,$A185,ADEME!$B:$B,$B185,ADEME!$C:$C,$C185,ADEME!$D:$D,$D185,ADEME!$E:$E,H$9)</f>
        <v>0.03</v>
      </c>
      <c r="I185" s="125">
        <f>SUMIFS(ADEME!$L:$L,ADEME!$A:$A,$A185,ADEME!$B:$B,$B185,ADEME!$C:$C,$C185,ADEME!$D:$D,$D185,ADEME!$E:$E,I$9)</f>
        <v>1.4999999999999999E-2</v>
      </c>
      <c r="J185" s="125">
        <f>SUMIFS(ADEME!$L:$L,ADEME!$A:$A,$A185,ADEME!$B:$B,$B185,ADEME!$C:$C,$C185,ADEME!$D:$D,$D185,ADEME!$E:$E,J$9)</f>
        <v>1E-3</v>
      </c>
      <c r="K185" s="68" t="s">
        <v>581</v>
      </c>
      <c r="L185" s="54" t="str">
        <f t="shared" si="49"/>
        <v>Système d'élevage-Porcins-Porc extensif lourd (type porc noir gascon)</v>
      </c>
      <c r="M185" s="54">
        <f>MATCH(L185,[6]RESULTATS_4!$W:$W,FALSE)</f>
        <v>490</v>
      </c>
      <c r="N185" s="54" t="str" cm="1">
        <f t="array" ref="N185">IFERROR(INDEX([6]RESULTATS_4!G:G,$M185),"-")</f>
        <v>Système d'élevage</v>
      </c>
      <c r="O185" s="54" t="str" cm="1">
        <f t="array" ref="O185">IFERROR(INDEX([6]RESULTATS_4!H:H,$M185),"-")</f>
        <v>Porcins</v>
      </c>
      <c r="P185" s="54" t="str" cm="1">
        <f t="array" ref="P185">IFERROR(INDEX([6]RESULTATS_4!I:I,$M185),"-")</f>
        <v>Porc extensif lourd (type porc noir gascon)</v>
      </c>
      <c r="Q185" s="54" t="str" cm="1">
        <f t="array" ref="Q185">IFERROR(INDEX([6]RESULTATS_4!$J:$J,M185),"-")</f>
        <v>%</v>
      </c>
      <c r="R185" s="68"/>
      <c r="S185" s="96" t="str">
        <f t="shared" si="44"/>
        <v>Porc extensif lourd (type porc noir gascon)-%</v>
      </c>
      <c r="T185" s="158">
        <v>181</v>
      </c>
      <c r="U185" s="62">
        <v>1E-3</v>
      </c>
      <c r="V185" s="92">
        <v>1.5E-3</v>
      </c>
      <c r="W185" s="62">
        <v>4.5000000000000005E-2</v>
      </c>
      <c r="X185" s="62">
        <v>0.03</v>
      </c>
      <c r="Y185" s="62">
        <v>1.4999999999999999E-2</v>
      </c>
      <c r="Z185" s="62">
        <v>1E-3</v>
      </c>
      <c r="AA185" s="68"/>
      <c r="AB185" s="52" t="s">
        <v>556</v>
      </c>
      <c r="AC185" s="10" t="s">
        <v>556</v>
      </c>
      <c r="AD185" s="52" t="s">
        <v>556</v>
      </c>
      <c r="AE185" s="10" t="s">
        <v>556</v>
      </c>
      <c r="AG185" s="68"/>
      <c r="AH185" s="52">
        <f t="shared" si="51"/>
        <v>0</v>
      </c>
      <c r="AI185" s="52">
        <f t="shared" si="51"/>
        <v>0</v>
      </c>
      <c r="AJ185" s="52">
        <f t="shared" si="51"/>
        <v>0</v>
      </c>
      <c r="AK185" s="52">
        <f t="shared" si="51"/>
        <v>0</v>
      </c>
      <c r="AL185" s="52">
        <f t="shared" si="51"/>
        <v>0</v>
      </c>
      <c r="AM185" s="52">
        <f t="shared" si="51"/>
        <v>0</v>
      </c>
      <c r="AN185" t="s">
        <v>531</v>
      </c>
    </row>
    <row r="186" spans="1:40" ht="14.25" hidden="1">
      <c r="A186" s="5" t="s">
        <v>0</v>
      </c>
      <c r="B186" s="5" t="s">
        <v>0</v>
      </c>
      <c r="C186" s="20" t="s">
        <v>178</v>
      </c>
      <c r="D186" s="183"/>
      <c r="E186" s="184"/>
      <c r="F186" s="184"/>
      <c r="G186" s="184"/>
      <c r="H186" s="184"/>
      <c r="I186" s="184"/>
      <c r="J186" s="184"/>
      <c r="K186" s="179"/>
      <c r="L186" s="180"/>
      <c r="M186" s="180"/>
      <c r="N186" s="180"/>
      <c r="O186" s="180"/>
      <c r="P186" s="180"/>
      <c r="Q186" s="180"/>
      <c r="R186" s="179"/>
      <c r="S186" s="181"/>
      <c r="T186" s="182"/>
      <c r="U186" s="185"/>
      <c r="V186" s="185"/>
      <c r="W186" s="185"/>
      <c r="X186" s="185"/>
      <c r="Y186" s="185"/>
      <c r="Z186" s="185"/>
      <c r="AA186" s="179"/>
      <c r="AB186" s="186"/>
      <c r="AC186" s="185"/>
      <c r="AD186" s="186"/>
      <c r="AE186" s="185"/>
      <c r="AG186" s="68"/>
      <c r="AH186" s="56"/>
      <c r="AI186" s="56"/>
      <c r="AJ186" s="56"/>
      <c r="AK186" s="56"/>
      <c r="AL186" s="56"/>
      <c r="AM186" s="56"/>
    </row>
    <row r="187" spans="1:40" ht="14.25" hidden="1">
      <c r="A187" s="5" t="s">
        <v>143</v>
      </c>
      <c r="B187" s="5" t="s">
        <v>178</v>
      </c>
      <c r="C187" s="21" t="s">
        <v>179</v>
      </c>
      <c r="D187" s="12" t="s">
        <v>180</v>
      </c>
      <c r="E187" s="126">
        <f>SUMIFS(ADEME!$F:$F,ADEME!$A:$A,$A187,ADEME!$B:$B,$B187,ADEME!$C:$C,$C187,ADEME!$D:$D,$D187,ADEME!$E:$E,F$9)</f>
        <v>371.32091219999995</v>
      </c>
      <c r="F187" s="126">
        <f>SUMIFS(ADEME!$L:$L,ADEME!$A:$A,$A187,ADEME!$B:$B,$B187,ADEME!$C:$C,$C187,ADEME!$D:$D,$D187,ADEME!$E:$E,F$9)</f>
        <v>264.27492729166613</v>
      </c>
      <c r="G187" s="127">
        <f>SUMIFS(ADEME!$L:$L,ADEME!$A:$A,$A187,ADEME!$B:$B,$B187,ADEME!$C:$C,$C187,ADEME!$D:$D,$D187,ADEME!$E:$E,G$9)</f>
        <v>0</v>
      </c>
      <c r="H187" s="127">
        <f>SUMIFS(ADEME!$L:$L,ADEME!$A:$A,$A187,ADEME!$B:$B,$B187,ADEME!$C:$C,$C187,ADEME!$D:$D,$D187,ADEME!$E:$E,H$9)</f>
        <v>0</v>
      </c>
      <c r="I187" s="127">
        <f>SUMIFS(ADEME!$L:$L,ADEME!$A:$A,$A187,ADEME!$B:$B,$B187,ADEME!$C:$C,$C187,ADEME!$D:$D,$D187,ADEME!$E:$E,I$9)</f>
        <v>247.54727479999997</v>
      </c>
      <c r="J187" s="127">
        <f>SUMIFS(ADEME!$L:$L,ADEME!$A:$A,$A187,ADEME!$B:$B,$B187,ADEME!$C:$C,$C187,ADEME!$D:$D,$D187,ADEME!$E:$E,J$9)</f>
        <v>454.86811744499994</v>
      </c>
      <c r="K187" s="68" t="s">
        <v>581</v>
      </c>
      <c r="L187" s="54" t="str">
        <f t="shared" si="49"/>
        <v>Système d'élevage-Contrôle export poulet-Production poulet export</v>
      </c>
      <c r="M187" s="54">
        <f>MATCH(L187,[6]RESULTATS_4!$W:$W,FALSE)</f>
        <v>485</v>
      </c>
      <c r="N187" s="54" t="str" cm="1">
        <f t="array" ref="N187">IFERROR(INDEX([6]RESULTATS_4!G:G,$M187),"-")</f>
        <v>Système d'élevage</v>
      </c>
      <c r="O187" s="54" t="str" cm="1">
        <f t="array" ref="O187">IFERROR(INDEX([6]RESULTATS_4!H:H,$M187),"-")</f>
        <v>Contrôle export poulet</v>
      </c>
      <c r="P187" s="54" t="str" cm="1">
        <f t="array" ref="P187">IFERROR(INDEX([6]RESULTATS_4!I:I,$M187),"-")</f>
        <v>Production poulet export</v>
      </c>
      <c r="Q187" s="54" t="str" cm="1">
        <f t="array" ref="Q187">IFERROR(INDEX([6]RESULTATS_4!$J:$J,M187),"-")</f>
        <v>kt</v>
      </c>
      <c r="R187" s="68"/>
      <c r="S187" s="96" t="str">
        <f t="shared" si="44"/>
        <v>Production poulet export-kt</v>
      </c>
      <c r="T187" s="158">
        <v>183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68"/>
      <c r="AB187" s="52" t="s">
        <v>556</v>
      </c>
      <c r="AC187" s="7" t="s">
        <v>556</v>
      </c>
      <c r="AD187" s="52" t="s">
        <v>556</v>
      </c>
      <c r="AE187" s="7" t="s">
        <v>556</v>
      </c>
      <c r="AG187" s="68"/>
      <c r="AH187" s="57"/>
      <c r="AI187" s="57"/>
      <c r="AJ187" s="57"/>
      <c r="AK187" s="57"/>
      <c r="AL187" s="57"/>
      <c r="AM187" s="57"/>
      <c r="AN187" t="s">
        <v>533</v>
      </c>
    </row>
    <row r="188" spans="1:40" ht="14.25" hidden="1">
      <c r="A188" s="5" t="s">
        <v>143</v>
      </c>
      <c r="B188" s="5" t="s">
        <v>178</v>
      </c>
      <c r="C188" s="21" t="s">
        <v>182</v>
      </c>
      <c r="D188" s="12" t="s">
        <v>180</v>
      </c>
      <c r="E188" s="126">
        <f>SUMIFS(ADEME!$F:$F,ADEME!$A:$A,$A188,ADEME!$B:$B,$B188,ADEME!$C:$C,$C188,ADEME!$D:$D,$D188,ADEME!$E:$E,F$9)</f>
        <v>0</v>
      </c>
      <c r="F188" s="126">
        <f>SUMIFS(ADEME!$L:$L,ADEME!$A:$A,$A188,ADEME!$B:$B,$B188,ADEME!$C:$C,$C188,ADEME!$D:$D,$D188,ADEME!$E:$E,F$9)</f>
        <v>0</v>
      </c>
      <c r="G188" s="127">
        <f>SUMIFS(ADEME!$L:$L,ADEME!$A:$A,$A188,ADEME!$B:$B,$B188,ADEME!$C:$C,$C188,ADEME!$D:$D,$D188,ADEME!$E:$E,G$9)</f>
        <v>133.25409216578601</v>
      </c>
      <c r="H188" s="127">
        <f>SUMIFS(ADEME!$L:$L,ADEME!$A:$A,$A188,ADEME!$B:$B,$B188,ADEME!$C:$C,$C188,ADEME!$D:$D,$D188,ADEME!$E:$E,H$9)</f>
        <v>0</v>
      </c>
      <c r="I188" s="127">
        <f>SUMIFS(ADEME!$L:$L,ADEME!$A:$A,$A188,ADEME!$B:$B,$B188,ADEME!$C:$C,$C188,ADEME!$D:$D,$D188,ADEME!$E:$E,I$9)</f>
        <v>0</v>
      </c>
      <c r="J188" s="127">
        <f>SUMIFS(ADEME!$L:$L,ADEME!$A:$A,$A188,ADEME!$B:$B,$B188,ADEME!$C:$C,$C188,ADEME!$D:$D,$D188,ADEME!$E:$E,J$9)</f>
        <v>0</v>
      </c>
      <c r="K188" s="68" t="s">
        <v>581</v>
      </c>
      <c r="L188" s="54" t="str">
        <f t="shared" si="49"/>
        <v>Système d'élevage-Contrôle export poulet-Exportations de viande de poulet</v>
      </c>
      <c r="M188" s="54">
        <f>MATCH(L188,[6]RESULTATS_4!$W:$W,FALSE)</f>
        <v>484</v>
      </c>
      <c r="N188" s="54" t="str" cm="1">
        <f t="array" ref="N188">IFERROR(INDEX([6]RESULTATS_4!G:G,$M188),"-")</f>
        <v>Système d'élevage</v>
      </c>
      <c r="O188" s="54" t="str" cm="1">
        <f t="array" ref="O188">IFERROR(INDEX([6]RESULTATS_4!H:H,$M188),"-")</f>
        <v>Contrôle export poulet</v>
      </c>
      <c r="P188" s="54" t="str" cm="1">
        <f t="array" ref="P188">IFERROR(INDEX([6]RESULTATS_4!I:I,$M188),"-")</f>
        <v>Exportations de viande de poulet</v>
      </c>
      <c r="Q188" s="54" t="str" cm="1">
        <f t="array" ref="Q188">IFERROR(INDEX([6]RESULTATS_4!$J:$J,M188),"-")</f>
        <v>kt</v>
      </c>
      <c r="R188" s="68"/>
      <c r="S188" s="96" t="str">
        <f t="shared" si="44"/>
        <v>Exportations de viande de poulet-kt</v>
      </c>
      <c r="T188" s="158">
        <v>184</v>
      </c>
      <c r="U188" s="7">
        <v>0</v>
      </c>
      <c r="V188" s="7">
        <v>186.37266006104619</v>
      </c>
      <c r="W188" s="7">
        <v>43.139534417949221</v>
      </c>
      <c r="X188" s="7">
        <v>0</v>
      </c>
      <c r="Y188" s="7">
        <v>0</v>
      </c>
      <c r="Z188" s="7">
        <v>0</v>
      </c>
      <c r="AA188" s="68"/>
      <c r="AB188" s="52" t="s">
        <v>556</v>
      </c>
      <c r="AC188" s="7" t="s">
        <v>556</v>
      </c>
      <c r="AD188" s="52" t="s">
        <v>556</v>
      </c>
      <c r="AE188" s="7" t="s">
        <v>556</v>
      </c>
      <c r="AG188" s="68"/>
      <c r="AH188" s="52" t="str">
        <f t="shared" ref="AH188:AM188" si="52">IF(AND(E188=0,U188=0),"ok 0",(E188/U188-1)*100)</f>
        <v>ok 0</v>
      </c>
      <c r="AI188" s="52">
        <f t="shared" si="52"/>
        <v>-100</v>
      </c>
      <c r="AJ188" s="52">
        <f t="shared" si="52"/>
        <v>208.89089083525781</v>
      </c>
      <c r="AK188" s="52" t="str">
        <f t="shared" si="52"/>
        <v>ok 0</v>
      </c>
      <c r="AL188" s="52" t="str">
        <f t="shared" si="52"/>
        <v>ok 0</v>
      </c>
      <c r="AM188" s="52" t="str">
        <f t="shared" si="52"/>
        <v>ok 0</v>
      </c>
      <c r="AN188" t="s">
        <v>534</v>
      </c>
    </row>
    <row r="189" spans="1:40" ht="14.25" hidden="1">
      <c r="A189" s="5" t="s">
        <v>0</v>
      </c>
      <c r="B189" s="5" t="s">
        <v>0</v>
      </c>
      <c r="C189" s="20"/>
      <c r="D189" s="183"/>
      <c r="E189" s="184"/>
      <c r="F189" s="184"/>
      <c r="G189" s="184"/>
      <c r="H189" s="184"/>
      <c r="I189" s="184"/>
      <c r="J189" s="184"/>
      <c r="K189" s="179"/>
      <c r="L189" s="180"/>
      <c r="M189" s="180"/>
      <c r="N189" s="180"/>
      <c r="O189" s="180"/>
      <c r="P189" s="180"/>
      <c r="Q189" s="180"/>
      <c r="R189" s="179"/>
      <c r="S189" s="181"/>
      <c r="T189" s="182"/>
      <c r="U189" s="185"/>
      <c r="V189" s="185"/>
      <c r="W189" s="185"/>
      <c r="X189" s="185"/>
      <c r="Y189" s="185"/>
      <c r="Z189" s="185"/>
      <c r="AA189" s="179"/>
      <c r="AB189" s="186"/>
      <c r="AC189" s="185"/>
      <c r="AD189" s="186"/>
      <c r="AE189" s="185"/>
      <c r="AG189" s="68"/>
      <c r="AH189" s="56"/>
      <c r="AI189" s="56"/>
      <c r="AJ189" s="56"/>
      <c r="AK189" s="56"/>
      <c r="AL189" s="56"/>
      <c r="AM189" s="56"/>
    </row>
    <row r="190" spans="1:40" ht="14.25" hidden="1">
      <c r="A190" s="5" t="s">
        <v>143</v>
      </c>
      <c r="B190" s="5" t="s">
        <v>183</v>
      </c>
      <c r="C190" s="21" t="s">
        <v>136</v>
      </c>
      <c r="D190" s="12" t="s">
        <v>184</v>
      </c>
      <c r="E190" s="128">
        <f>SUMIFS(ADEME!$F:$F,ADEME!$A:$A,$A190,ADEME!$B:$B,$B190,ADEME!$C:$C,$C190,ADEME!$D:$D,$D190,ADEME!$E:$E,F$9)</f>
        <v>2.9588235294117649</v>
      </c>
      <c r="F190" s="128">
        <f>SUMIFS(ADEME!$L:$L,ADEME!$A:$A,$A190,ADEME!$B:$B,$B190,ADEME!$C:$C,$C190,ADEME!$D:$D,$D190,ADEME!$E:$E,F$9)</f>
        <v>3.2279411764705883</v>
      </c>
      <c r="G190" s="129">
        <f>SUMIFS(ADEME!$L:$L,ADEME!$A:$A,$A190,ADEME!$B:$B,$B190,ADEME!$C:$C,$C190,ADEME!$D:$D,$D190,ADEME!$E:$E,G$9)</f>
        <v>4.8235294117647065</v>
      </c>
      <c r="H190" s="129">
        <f>SUMIFS(ADEME!$L:$L,ADEME!$A:$A,$A190,ADEME!$B:$B,$B190,ADEME!$C:$C,$C190,ADEME!$D:$D,$D190,ADEME!$E:$E,H$9)</f>
        <v>4.4705882352941178</v>
      </c>
      <c r="I190" s="129">
        <f>SUMIFS(ADEME!$L:$L,ADEME!$A:$A,$A190,ADEME!$B:$B,$B190,ADEME!$C:$C,$C190,ADEME!$D:$D,$D190,ADEME!$E:$E,I$9)</f>
        <v>3.9117647058823533</v>
      </c>
      <c r="J190" s="129">
        <f>SUMIFS(ADEME!$L:$L,ADEME!$A:$A,$A190,ADEME!$B:$B,$B190,ADEME!$C:$C,$C190,ADEME!$D:$D,$D190,ADEME!$E:$E,J$9)</f>
        <v>2.5</v>
      </c>
      <c r="K190" s="68" t="s">
        <v>581</v>
      </c>
      <c r="L190" s="54" t="str">
        <f t="shared" si="49"/>
        <v>Système d'élevage-Productivité animale-Indice de consommation poulet de chair</v>
      </c>
      <c r="M190" s="54">
        <f>MATCH(L190,[6]RESULTATS_4!$W:$W,FALSE)</f>
        <v>504</v>
      </c>
      <c r="N190" s="54" t="str" cm="1">
        <f t="array" ref="N190">IFERROR(INDEX([6]RESULTATS_4!G:G,$M190),"-")</f>
        <v>Système d'élevage</v>
      </c>
      <c r="O190" s="54" t="str" cm="1">
        <f t="array" ref="O190">IFERROR(INDEX([6]RESULTATS_4!H:H,$M190),"-")</f>
        <v>Productivité animale</v>
      </c>
      <c r="P190" s="54" t="str" cm="1">
        <f t="array" ref="P190">IFERROR(INDEX([6]RESULTATS_4!I:I,$M190),"-")</f>
        <v>Indice de consommation poulet de chair</v>
      </c>
      <c r="Q190" s="54" t="str" cm="1">
        <f t="array" ref="Q190">IFERROR(INDEX([6]RESULTATS_4!$J:$J,M190),"-")</f>
        <v>kg grain/kg carcasse</v>
      </c>
      <c r="R190" s="68"/>
      <c r="S190" s="96" t="str">
        <f t="shared" si="44"/>
        <v>Indice de consommation poulet de chair-kg grain/kg carcasse</v>
      </c>
      <c r="T190" s="158">
        <v>186</v>
      </c>
      <c r="U190" s="22">
        <v>3.0470588235294112</v>
      </c>
      <c r="V190" s="22">
        <v>3.3014705882352939</v>
      </c>
      <c r="W190" s="22">
        <v>4.8235294117647065</v>
      </c>
      <c r="X190" s="22">
        <v>4.4705882352941178</v>
      </c>
      <c r="Y190" s="22">
        <v>3.9705882352941173</v>
      </c>
      <c r="Z190" s="22">
        <v>2.6029411764705883</v>
      </c>
      <c r="AA190" s="68"/>
      <c r="AB190" s="52" t="s">
        <v>556</v>
      </c>
      <c r="AC190" s="22" t="s">
        <v>556</v>
      </c>
      <c r="AD190" s="52" t="s">
        <v>556</v>
      </c>
      <c r="AE190" s="22" t="s">
        <v>556</v>
      </c>
      <c r="AG190" s="68"/>
      <c r="AH190" s="52">
        <f t="shared" ref="AH190:AM193" si="53">IF(AND(E190=0,U190=0),"ok 0",(E190/U190-1)*100)</f>
        <v>-2.8957528957528678</v>
      </c>
      <c r="AI190" s="52">
        <f t="shared" si="53"/>
        <v>-2.2271714922048935</v>
      </c>
      <c r="AJ190" s="52">
        <f t="shared" si="53"/>
        <v>0</v>
      </c>
      <c r="AK190" s="52">
        <f t="shared" si="53"/>
        <v>0</v>
      </c>
      <c r="AL190" s="52">
        <f t="shared" si="53"/>
        <v>-1.4814814814814614</v>
      </c>
      <c r="AM190" s="52">
        <f t="shared" si="53"/>
        <v>-3.9548022598870136</v>
      </c>
      <c r="AN190" t="s">
        <v>532</v>
      </c>
    </row>
    <row r="191" spans="1:40" ht="14.25" hidden="1">
      <c r="A191" s="5" t="s">
        <v>143</v>
      </c>
      <c r="B191" s="5" t="s">
        <v>183</v>
      </c>
      <c r="C191" s="21" t="s">
        <v>185</v>
      </c>
      <c r="D191" s="12" t="s">
        <v>184</v>
      </c>
      <c r="E191" s="128">
        <f>SUMIFS(ADEME!$F:$F,ADEME!$A:$A,$A191,ADEME!$B:$B,$B191,ADEME!$C:$C,$C191,ADEME!$D:$D,$D191,ADEME!$E:$E,F$9)</f>
        <v>3.3893749999999998</v>
      </c>
      <c r="F191" s="128">
        <f>SUMIFS(ADEME!$L:$L,ADEME!$A:$A,$A191,ADEME!$B:$B,$B191,ADEME!$C:$C,$C191,ADEME!$D:$D,$D191,ADEME!$E:$E,F$9)</f>
        <v>3.3990625000000003</v>
      </c>
      <c r="G191" s="129">
        <f>SUMIFS(ADEME!$L:$L,ADEME!$A:$A,$A191,ADEME!$B:$B,$B191,ADEME!$C:$C,$C191,ADEME!$D:$D,$D191,ADEME!$E:$E,G$9)</f>
        <v>3.921875</v>
      </c>
      <c r="H191" s="129">
        <f>SUMIFS(ADEME!$L:$L,ADEME!$A:$A,$A191,ADEME!$B:$B,$B191,ADEME!$C:$C,$C191,ADEME!$D:$D,$D191,ADEME!$E:$E,H$9)</f>
        <v>3.78125</v>
      </c>
      <c r="I191" s="129">
        <f>SUMIFS(ADEME!$L:$L,ADEME!$A:$A,$A191,ADEME!$B:$B,$B191,ADEME!$C:$C,$C191,ADEME!$D:$D,$D191,ADEME!$E:$E,I$9)</f>
        <v>3.6406249999999996</v>
      </c>
      <c r="J191" s="129">
        <f>SUMIFS(ADEME!$L:$L,ADEME!$A:$A,$A191,ADEME!$B:$B,$B191,ADEME!$C:$C,$C191,ADEME!$D:$D,$D191,ADEME!$E:$E,J$9)</f>
        <v>3.3893749999999998</v>
      </c>
      <c r="K191" s="68" t="s">
        <v>581</v>
      </c>
      <c r="L191" s="54" t="str">
        <f t="shared" si="49"/>
        <v>Système d'élevage-Productivité animale-Indice de consommation porc</v>
      </c>
      <c r="M191" s="54">
        <f>MATCH(L191,[6]RESULTATS_4!$W:$W,FALSE)</f>
        <v>503</v>
      </c>
      <c r="N191" s="54" t="str" cm="1">
        <f t="array" ref="N191">IFERROR(INDEX([6]RESULTATS_4!G:G,$M191),"-")</f>
        <v>Système d'élevage</v>
      </c>
      <c r="O191" s="54" t="str" cm="1">
        <f t="array" ref="O191">IFERROR(INDEX([6]RESULTATS_4!H:H,$M191),"-")</f>
        <v>Productivité animale</v>
      </c>
      <c r="P191" s="54" t="str" cm="1">
        <f t="array" ref="P191">IFERROR(INDEX([6]RESULTATS_4!I:I,$M191),"-")</f>
        <v>Indice de consommation porc</v>
      </c>
      <c r="Q191" s="54" t="str" cm="1">
        <f t="array" ref="Q191">IFERROR(INDEX([6]RESULTATS_4!$J:$J,M191),"-")</f>
        <v>kg grain/kg carcasse</v>
      </c>
      <c r="R191" s="68"/>
      <c r="S191" s="96" t="str">
        <f t="shared" si="44"/>
        <v>Indice de consommation porc-kg grain/kg carcasse</v>
      </c>
      <c r="T191" s="158">
        <v>187</v>
      </c>
      <c r="U191" s="22">
        <v>3.3892499999999997</v>
      </c>
      <c r="V191" s="22">
        <v>3.3988750000000008</v>
      </c>
      <c r="W191" s="22">
        <v>3.9162500000000002</v>
      </c>
      <c r="X191" s="22">
        <v>3.7774999999999994</v>
      </c>
      <c r="Y191" s="22">
        <v>3.6387499999999995</v>
      </c>
      <c r="Z191" s="22">
        <v>3.3892499999999997</v>
      </c>
      <c r="AA191" s="68"/>
      <c r="AB191" s="52" t="s">
        <v>556</v>
      </c>
      <c r="AC191" s="22" t="s">
        <v>556</v>
      </c>
      <c r="AD191" s="52" t="s">
        <v>556</v>
      </c>
      <c r="AE191" s="22" t="s">
        <v>556</v>
      </c>
      <c r="AG191" s="68"/>
      <c r="AH191" s="52">
        <f t="shared" si="53"/>
        <v>3.6881315925496594E-3</v>
      </c>
      <c r="AI191" s="52">
        <f t="shared" si="53"/>
        <v>5.5165312051741466E-3</v>
      </c>
      <c r="AJ191" s="52">
        <f t="shared" si="53"/>
        <v>0.14363230130864935</v>
      </c>
      <c r="AK191" s="52">
        <f t="shared" si="53"/>
        <v>9.9272005294515075E-2</v>
      </c>
      <c r="AL191" s="52">
        <f t="shared" si="53"/>
        <v>5.1528684300938821E-2</v>
      </c>
      <c r="AM191" s="52">
        <f t="shared" si="53"/>
        <v>3.6881315925496594E-3</v>
      </c>
      <c r="AN191" t="s">
        <v>532</v>
      </c>
    </row>
    <row r="192" spans="1:40" ht="14.25" hidden="1">
      <c r="A192" s="5" t="s">
        <v>143</v>
      </c>
      <c r="B192" s="5" t="s">
        <v>183</v>
      </c>
      <c r="C192" s="21" t="s">
        <v>186</v>
      </c>
      <c r="D192" s="12" t="s">
        <v>187</v>
      </c>
      <c r="E192" s="128">
        <f>SUMIFS(ADEME!$F:$F,ADEME!$A:$A,$A192,ADEME!$B:$B,$B192,ADEME!$C:$C,$C192,ADEME!$D:$D,$D192,ADEME!$E:$E,F$9)</f>
        <v>11.386722973139035</v>
      </c>
      <c r="F192" s="128">
        <f>SUMIFS(ADEME!$L:$L,ADEME!$A:$A,$A192,ADEME!$B:$B,$B192,ADEME!$C:$C,$C192,ADEME!$D:$D,$D192,ADEME!$E:$E,F$9)</f>
        <v>11.512022973139034</v>
      </c>
      <c r="G192" s="129">
        <f>SUMIFS(ADEME!$L:$L,ADEME!$A:$A,$A192,ADEME!$B:$B,$B192,ADEME!$C:$C,$C192,ADEME!$D:$D,$D192,ADEME!$E:$E,G$9)</f>
        <v>10.657622973139036</v>
      </c>
      <c r="H192" s="129">
        <f>SUMIFS(ADEME!$L:$L,ADEME!$A:$A,$A192,ADEME!$B:$B,$B192,ADEME!$C:$C,$C192,ADEME!$D:$D,$D192,ADEME!$E:$E,H$9)</f>
        <v>10.657622973139034</v>
      </c>
      <c r="I192" s="129">
        <f>SUMIFS(ADEME!$L:$L,ADEME!$A:$A,$A192,ADEME!$B:$B,$B192,ADEME!$C:$C,$C192,ADEME!$D:$D,$D192,ADEME!$E:$E,I$9)</f>
        <v>11.363622973139035</v>
      </c>
      <c r="J192" s="129">
        <f>SUMIFS(ADEME!$L:$L,ADEME!$A:$A,$A192,ADEME!$B:$B,$B192,ADEME!$C:$C,$C192,ADEME!$D:$D,$D192,ADEME!$E:$E,J$9)</f>
        <v>11.877822973139036</v>
      </c>
      <c r="K192" s="68" t="s">
        <v>581</v>
      </c>
      <c r="L192" s="54" t="str">
        <f t="shared" si="49"/>
        <v>Système d'élevage-Productivité animale-Alimentation vaches laitières</v>
      </c>
      <c r="M192" s="54">
        <f>MATCH(L192,[6]RESULTATS_4!$W:$W,FALSE)</f>
        <v>502</v>
      </c>
      <c r="N192" s="54" t="str" cm="1">
        <f t="array" ref="N192">IFERROR(INDEX([6]RESULTATS_4!G:G,$M192),"-")</f>
        <v>Système d'élevage</v>
      </c>
      <c r="O192" s="54" t="str" cm="1">
        <f t="array" ref="O192">IFERROR(INDEX([6]RESULTATS_4!H:H,$M192),"-")</f>
        <v>Productivité animale</v>
      </c>
      <c r="P192" s="54" t="str" cm="1">
        <f t="array" ref="P192">IFERROR(INDEX([6]RESULTATS_4!I:I,$M192),"-")</f>
        <v>Alimentation vaches laitières</v>
      </c>
      <c r="Q192" s="54" t="str" cm="1">
        <f t="array" ref="Q192">IFERROR(INDEX([6]RESULTATS_4!$J:$J,M192),"-")</f>
        <v>kg MS (fourrages + concentrés) / vache présente et par an</v>
      </c>
      <c r="R192" s="68"/>
      <c r="S192" s="96" t="str">
        <f t="shared" si="44"/>
        <v>Alimentation vaches laitières-kg MS (fourrages + concentrés) / vache présente et par an</v>
      </c>
      <c r="T192" s="158">
        <v>188</v>
      </c>
      <c r="U192" s="22">
        <v>11.219112973139032</v>
      </c>
      <c r="V192" s="22">
        <v>11.345845973139033</v>
      </c>
      <c r="W192" s="22">
        <v>10.567704973139035</v>
      </c>
      <c r="X192" s="22">
        <v>10.567704973139035</v>
      </c>
      <c r="Y192" s="22">
        <v>11.211039973139036</v>
      </c>
      <c r="Z192" s="22">
        <v>11.712990973139036</v>
      </c>
      <c r="AA192" s="68"/>
      <c r="AB192" s="52" t="s">
        <v>556</v>
      </c>
      <c r="AC192" s="22" t="s">
        <v>556</v>
      </c>
      <c r="AD192" s="52" t="s">
        <v>556</v>
      </c>
      <c r="AE192" s="22" t="s">
        <v>556</v>
      </c>
      <c r="AG192" s="68"/>
      <c r="AH192" s="52">
        <f t="shared" si="53"/>
        <v>1.4939683770125001</v>
      </c>
      <c r="AI192" s="52">
        <f t="shared" si="53"/>
        <v>1.4646505901227735</v>
      </c>
      <c r="AJ192" s="52">
        <f t="shared" si="53"/>
        <v>0.85087538144330566</v>
      </c>
      <c r="AK192" s="52">
        <f t="shared" si="53"/>
        <v>0.85087538144330566</v>
      </c>
      <c r="AL192" s="52">
        <f t="shared" si="53"/>
        <v>1.3610066538481735</v>
      </c>
      <c r="AM192" s="52">
        <f t="shared" si="53"/>
        <v>1.4072579785812556</v>
      </c>
      <c r="AN192" t="s">
        <v>532</v>
      </c>
    </row>
    <row r="193" spans="1:40" ht="14.25" hidden="1">
      <c r="A193" s="5" t="s">
        <v>143</v>
      </c>
      <c r="B193" s="5" t="s">
        <v>183</v>
      </c>
      <c r="C193" s="21" t="s">
        <v>188</v>
      </c>
      <c r="D193" s="12" t="s">
        <v>635</v>
      </c>
      <c r="E193" s="128">
        <f>SUMIFS(ADEME!$F:$F,ADEME!$A:$A,$A193,ADEME!$B:$B,$B193,ADEME!$C:$C,$C193,ADEME!$D:$D,$D193,ADEME!$E:$E,F$9)</f>
        <v>8.6769274745818379</v>
      </c>
      <c r="F193" s="128">
        <f>SUMIFS(ADEME!$L:$L,ADEME!$A:$A,$A193,ADEME!$B:$B,$B193,ADEME!$C:$C,$C193,ADEME!$D:$D,$D193,ADEME!$E:$E,F$9)</f>
        <v>8.5839777702381639</v>
      </c>
      <c r="G193" s="129">
        <f>SUMIFS(ADEME!$L:$L,ADEME!$A:$A,$A193,ADEME!$B:$B,$B193,ADEME!$C:$C,$C193,ADEME!$D:$D,$D193,ADEME!$E:$E,G$9)</f>
        <v>8.5000635689971116</v>
      </c>
      <c r="H193" s="129">
        <f>SUMIFS(ADEME!$L:$L,ADEME!$A:$A,$A193,ADEME!$B:$B,$B193,ADEME!$C:$C,$C193,ADEME!$D:$D,$D193,ADEME!$E:$E,H$9)</f>
        <v>8.5420206696176368</v>
      </c>
      <c r="I193" s="129">
        <f>SUMIFS(ADEME!$L:$L,ADEME!$A:$A,$A193,ADEME!$B:$B,$B193,ADEME!$C:$C,$C193,ADEME!$D:$D,$D193,ADEME!$E:$E,I$9)</f>
        <v>8.5839777702381621</v>
      </c>
      <c r="J193" s="129">
        <f>SUMIFS(ADEME!$L:$L,ADEME!$A:$A,$A193,ADEME!$B:$B,$B193,ADEME!$C:$C,$C193,ADEME!$D:$D,$D193,ADEME!$E:$E,J$9)</f>
        <v>8.6049563205484247</v>
      </c>
      <c r="K193" s="68" t="s">
        <v>581</v>
      </c>
      <c r="L193" s="54" t="str">
        <f t="shared" si="49"/>
        <v>Système d'élevage-Productivité animale-Alimentation vaches allaitantes</v>
      </c>
      <c r="M193" s="54">
        <f>MATCH(L193,[6]RESULTATS_4!$W:$W,FALSE)</f>
        <v>501</v>
      </c>
      <c r="N193" s="54" t="str" cm="1">
        <f t="array" ref="N193">IFERROR(INDEX([6]RESULTATS_4!G:G,$M193),"-")</f>
        <v>Système d'élevage</v>
      </c>
      <c r="O193" s="54" t="str" cm="1">
        <f t="array" ref="O193">IFERROR(INDEX([6]RESULTATS_4!H:H,$M193),"-")</f>
        <v>Productivité animale</v>
      </c>
      <c r="P193" s="54" t="str" cm="1">
        <f t="array" ref="P193">IFERROR(INDEX([6]RESULTATS_4!I:I,$M193),"-")</f>
        <v>Alimentation vaches allaitantes</v>
      </c>
      <c r="Q193" s="54" t="str" cm="1">
        <f t="array" ref="Q193">IFERROR(INDEX([6]RESULTATS_4!$J:$J,M193),"-")</f>
        <v>kg MS (fourrages + concentrés) / vache présente*</v>
      </c>
      <c r="R193" s="68"/>
      <c r="S193" s="96" t="str">
        <f t="shared" si="44"/>
        <v>Alimentation vaches allaitantes-kg MS (fourrages + concentrés) / vache présente*</v>
      </c>
      <c r="T193" s="158">
        <v>189</v>
      </c>
      <c r="U193" s="22">
        <v>8.6769274745818379</v>
      </c>
      <c r="V193" s="22">
        <v>8.6642777702381615</v>
      </c>
      <c r="W193" s="22">
        <v>8.6606635689971121</v>
      </c>
      <c r="X193" s="22">
        <v>8.6624706696176368</v>
      </c>
      <c r="Y193" s="22">
        <v>8.6642777702381633</v>
      </c>
      <c r="Z193" s="22">
        <v>8.6651813205484256</v>
      </c>
      <c r="AA193" s="68"/>
      <c r="AB193" s="52" t="s">
        <v>556</v>
      </c>
      <c r="AC193" s="22" t="s">
        <v>556</v>
      </c>
      <c r="AD193" s="52" t="s">
        <v>556</v>
      </c>
      <c r="AE193" s="22" t="s">
        <v>556</v>
      </c>
      <c r="AG193" s="68"/>
      <c r="AH193" s="52">
        <f t="shared" si="53"/>
        <v>0</v>
      </c>
      <c r="AI193" s="52">
        <f t="shared" si="53"/>
        <v>-0.92679392477268419</v>
      </c>
      <c r="AJ193" s="52">
        <f t="shared" si="53"/>
        <v>-1.8543613745129917</v>
      </c>
      <c r="AK193" s="52">
        <f t="shared" si="53"/>
        <v>-1.3904808985092498</v>
      </c>
      <c r="AL193" s="52">
        <f t="shared" si="53"/>
        <v>-0.92679392477272859</v>
      </c>
      <c r="AM193" s="52">
        <f t="shared" si="53"/>
        <v>-0.69502296342240921</v>
      </c>
      <c r="AN193" t="s">
        <v>532</v>
      </c>
    </row>
    <row r="194" spans="1:40" ht="18" hidden="1">
      <c r="A194" s="5" t="s">
        <v>0</v>
      </c>
      <c r="B194" s="5" t="s">
        <v>0</v>
      </c>
      <c r="C194" s="1" t="s">
        <v>189</v>
      </c>
      <c r="D194" s="183"/>
      <c r="E194" s="184"/>
      <c r="F194" s="184"/>
      <c r="G194" s="184"/>
      <c r="H194" s="184"/>
      <c r="I194" s="184"/>
      <c r="J194" s="184"/>
      <c r="K194" s="179"/>
      <c r="L194" s="180"/>
      <c r="M194" s="180"/>
      <c r="N194" s="180"/>
      <c r="O194" s="180"/>
      <c r="P194" s="180"/>
      <c r="Q194" s="180"/>
      <c r="R194" s="179"/>
      <c r="S194" s="181"/>
      <c r="T194" s="182"/>
      <c r="U194" s="185"/>
      <c r="V194" s="185"/>
      <c r="W194" s="185"/>
      <c r="X194" s="185"/>
      <c r="Y194" s="185"/>
      <c r="Z194" s="185"/>
      <c r="AA194" s="179"/>
      <c r="AB194" s="186"/>
      <c r="AC194" s="185"/>
      <c r="AD194" s="186"/>
      <c r="AE194" s="185"/>
      <c r="AG194" s="68"/>
      <c r="AH194" s="56"/>
      <c r="AI194" s="56"/>
      <c r="AJ194" s="56"/>
      <c r="AK194" s="56"/>
      <c r="AL194" s="56"/>
      <c r="AM194" s="56"/>
    </row>
    <row r="195" spans="1:40" ht="14.25" hidden="1">
      <c r="A195" s="5" t="s">
        <v>190</v>
      </c>
      <c r="B195" s="5" t="s">
        <v>191</v>
      </c>
      <c r="C195" s="151" t="s">
        <v>623</v>
      </c>
      <c r="D195" s="25" t="s">
        <v>631</v>
      </c>
      <c r="E195" s="187">
        <f>SUMIFS(ADEME!$F:$F,ADEME!$A:$A,$A195,ADEME!$B:$B,$B195,ADEME!$C:$C,$C195,ADEME!$D:$D,$D195,ADEME!$E:$E,F$9)</f>
        <v>81.021263234321395</v>
      </c>
      <c r="F195" s="126">
        <f>SUMIFS(ADEME!$L:$L,ADEME!$A:$A,$A195,ADEME!$B:$B,$B195,ADEME!$C:$C,$C195,ADEME!$D:$D,$D195,ADEME!$E:$E,F$9)</f>
        <v>48.974791732501714</v>
      </c>
      <c r="G195" s="127">
        <f>SUMIFS(ADEME!$L:$L,ADEME!$A:$A,$A195,ADEME!$B:$B,$B195,ADEME!$C:$C,$C195,ADEME!$D:$D,$D195,ADEME!$E:$E,G$9)</f>
        <v>31.882385000959477</v>
      </c>
      <c r="H195" s="127">
        <f>SUMIFS(ADEME!$L:$L,ADEME!$A:$A,$A195,ADEME!$B:$B,$B195,ADEME!$C:$C,$C195,ADEME!$D:$D,$D195,ADEME!$E:$E,H$9)</f>
        <v>35.127446130275175</v>
      </c>
      <c r="I195" s="127">
        <f>SUMIFS(ADEME!$L:$L,ADEME!$A:$A,$A195,ADEME!$B:$B,$B195,ADEME!$C:$C,$C195,ADEME!$D:$D,$D195,ADEME!$E:$E,I$9)</f>
        <v>44.808489384433365</v>
      </c>
      <c r="J195" s="127">
        <f>SUMIFS(ADEME!$L:$L,ADEME!$A:$A,$A195,ADEME!$B:$B,$B195,ADEME!$C:$C,$C195,ADEME!$D:$D,$D195,ADEME!$E:$E,J$9)</f>
        <v>53.086154360679316</v>
      </c>
      <c r="K195" s="68" t="s">
        <v>581</v>
      </c>
      <c r="L195" s="54" t="str">
        <f t="shared" si="49"/>
        <v>Flux GES-Emissions directes -Emissions directes de GES total</v>
      </c>
      <c r="M195" s="54">
        <f>MATCH(L195,[6]RESULTATS_4!$W:$W,FALSE)</f>
        <v>363</v>
      </c>
      <c r="N195" s="54" t="str" cm="1">
        <f t="array" ref="N195">IFERROR(INDEX([6]RESULTATS_4!G:G,$M195),"-")</f>
        <v>Flux GES</v>
      </c>
      <c r="O195" s="54" t="str" cm="1">
        <f t="array" ref="O195">IFERROR(INDEX([6]RESULTATS_4!H:H,$M195),"-")</f>
        <v xml:space="preserve">Emissions directes </v>
      </c>
      <c r="P195" s="54" t="str" cm="1">
        <f t="array" ref="P195">IFERROR(INDEX([6]RESULTATS_4!I:I,$M195),"-")</f>
        <v>Emissions directes de GES total</v>
      </c>
      <c r="Q195" s="54" t="str" cm="1">
        <f t="array" ref="Q195">IFERROR(INDEX([6]RESULTATS_4!$J:$J,M195),"-")</f>
        <v>MtCO2eq</v>
      </c>
      <c r="R195" s="68"/>
      <c r="S195" s="96" t="str">
        <f t="shared" si="44"/>
        <v>Emissions directes de GES total-MtCO2eq</v>
      </c>
      <c r="T195" s="158">
        <v>191</v>
      </c>
      <c r="U195" s="7">
        <v>86252.227543058092</v>
      </c>
      <c r="V195" s="7">
        <v>58702.444259353942</v>
      </c>
      <c r="W195" s="7">
        <v>29742.856970456458</v>
      </c>
      <c r="X195" s="7">
        <v>38852.144884793168</v>
      </c>
      <c r="Y195" s="7">
        <v>46378.872557749855</v>
      </c>
      <c r="Z195" s="7">
        <v>56941.179245231237</v>
      </c>
      <c r="AA195" s="68"/>
      <c r="AB195" s="52" t="s">
        <v>556</v>
      </c>
      <c r="AC195" s="7" t="s">
        <v>556</v>
      </c>
      <c r="AD195" s="52" t="s">
        <v>556</v>
      </c>
      <c r="AE195" s="7" t="s">
        <v>556</v>
      </c>
      <c r="AG195" s="68"/>
      <c r="AH195" s="52">
        <f t="shared" ref="AH195:AH208" si="54">IF(AND(E195=0,U195=0),"ok 0",(E195/U195-1)*100)</f>
        <v>-99.906064729523806</v>
      </c>
      <c r="AI195" s="52">
        <f t="shared" ref="AI195:AI208" si="55">IF(AND(F195=0,V195=0),"ok 0",(F195/V195-1)*100)</f>
        <v>-99.916571120077862</v>
      </c>
      <c r="AJ195" s="52">
        <f t="shared" ref="AJ195:AJ208" si="56">IF(AND(G195=0,W195=0),"ok 0",(G195/W195-1)*100)</f>
        <v>-99.89280658198831</v>
      </c>
      <c r="AK195" s="52">
        <f t="shared" ref="AK195:AK208" si="57">IF(AND(H195=0,X195=0),"ok 0",(H195/X195-1)*100)</f>
        <v>-99.9095868548971</v>
      </c>
      <c r="AL195" s="52">
        <f t="shared" ref="AL195:AL208" si="58">IF(AND(I195=0,Y195=0),"ok 0",(I195/Y195-1)*100)</f>
        <v>-99.903385988245759</v>
      </c>
      <c r="AM195" s="52">
        <f t="shared" ref="AM195:AM208" si="59">IF(AND(J195=0,Z195=0),"ok 0",(J195/Z195-1)*100)</f>
        <v>-99.906770188000408</v>
      </c>
      <c r="AN195" t="s">
        <v>532</v>
      </c>
    </row>
    <row r="196" spans="1:40" ht="14.25" hidden="1">
      <c r="A196" s="5" t="s">
        <v>190</v>
      </c>
      <c r="B196" s="5" t="s">
        <v>191</v>
      </c>
      <c r="C196" s="24" t="s">
        <v>192</v>
      </c>
      <c r="D196" s="25" t="s">
        <v>631</v>
      </c>
      <c r="E196" s="126">
        <f>SUMIFS(ADEME!$F:$F,ADEME!$A:$A,$A196,ADEME!$B:$B,$B196,ADEME!$C:$C,$C196,ADEME!$D:$D,$D196,ADEME!$E:$E,F$9)</f>
        <v>10.282503945893218</v>
      </c>
      <c r="F196" s="126">
        <f>SUMIFS(ADEME!$L:$L,ADEME!$A:$A,$A196,ADEME!$B:$B,$B196,ADEME!$C:$C,$C196,ADEME!$D:$D,$D196,ADEME!$E:$E,F$9)</f>
        <v>4.4761894017381341</v>
      </c>
      <c r="G196" s="127">
        <f>SUMIFS(ADEME!$L:$L,ADEME!$A:$A,$A196,ADEME!$B:$B,$B196,ADEME!$C:$C,$C196,ADEME!$D:$D,$D196,ADEME!$E:$E,G$9)</f>
        <v>9.0641588915386824E-3</v>
      </c>
      <c r="H196" s="127">
        <f>SUMIFS(ADEME!$L:$L,ADEME!$A:$A,$A196,ADEME!$B:$B,$B196,ADEME!$C:$C,$C196,ADEME!$D:$D,$D196,ADEME!$E:$E,H$9)</f>
        <v>1.2243850819773798E-2</v>
      </c>
      <c r="I196" s="127">
        <f>SUMIFS(ADEME!$L:$L,ADEME!$A:$A,$A196,ADEME!$B:$B,$B196,ADEME!$C:$C,$C196,ADEME!$D:$D,$D196,ADEME!$E:$E,I$9)</f>
        <v>1.5663597974666117E-2</v>
      </c>
      <c r="J196" s="127">
        <f>SUMIFS(ADEME!$L:$L,ADEME!$A:$A,$A196,ADEME!$B:$B,$B196,ADEME!$C:$C,$C196,ADEME!$D:$D,$D196,ADEME!$E:$E,J$9)</f>
        <v>1.4405932265754018E-2</v>
      </c>
      <c r="K196" s="68" t="s">
        <v>581</v>
      </c>
      <c r="L196" s="54" t="str">
        <f t="shared" si="49"/>
        <v xml:space="preserve">Flux GES-Emissions directes -consommation d'énergie </v>
      </c>
      <c r="M196" s="54">
        <f>MATCH(L196,[6]RESULTATS_4!$W:$W,FALSE)</f>
        <v>361</v>
      </c>
      <c r="N196" s="54" t="str" cm="1">
        <f t="array" ref="N196">IFERROR(INDEX([6]RESULTATS_4!G:G,$M196),"-")</f>
        <v>Flux GES</v>
      </c>
      <c r="O196" s="54" t="str" cm="1">
        <f t="array" ref="O196">IFERROR(INDEX([6]RESULTATS_4!H:H,$M196),"-")</f>
        <v xml:space="preserve">Emissions directes </v>
      </c>
      <c r="P196" s="54" t="str" cm="1">
        <f t="array" ref="P196">IFERROR(INDEX([6]RESULTATS_4!I:I,$M196),"-")</f>
        <v xml:space="preserve">consommation d'énergie </v>
      </c>
      <c r="Q196" s="54" t="str" cm="1">
        <f t="array" ref="Q196">IFERROR(INDEX([6]RESULTATS_4!$J:$J,M196),"-")</f>
        <v>MtCO2eq</v>
      </c>
      <c r="R196" s="68"/>
      <c r="S196" s="96" t="str">
        <f t="shared" si="44"/>
        <v>consommation d'énergie -MtCO2eq</v>
      </c>
      <c r="T196" s="158">
        <v>192</v>
      </c>
      <c r="U196" s="7">
        <v>9500.2567083585527</v>
      </c>
      <c r="V196" s="7">
        <v>6091.8924028999591</v>
      </c>
      <c r="W196" s="7">
        <v>904.44073818199649</v>
      </c>
      <c r="X196" s="7">
        <v>1171.0636024385385</v>
      </c>
      <c r="Y196" s="7">
        <v>3152.3867277194404</v>
      </c>
      <c r="Z196" s="7">
        <v>3840.4010309016885</v>
      </c>
      <c r="AA196" s="68"/>
      <c r="AB196" s="52" t="s">
        <v>556</v>
      </c>
      <c r="AC196" s="7" t="s">
        <v>556</v>
      </c>
      <c r="AD196" s="52" t="s">
        <v>556</v>
      </c>
      <c r="AE196" s="7" t="s">
        <v>556</v>
      </c>
      <c r="AG196" s="68"/>
      <c r="AH196" s="52">
        <f t="shared" si="54"/>
        <v>-99.891766041049749</v>
      </c>
      <c r="AI196" s="52">
        <f t="shared" si="55"/>
        <v>-99.926522185460669</v>
      </c>
      <c r="AJ196" s="52">
        <f t="shared" si="56"/>
        <v>-99.998997816163197</v>
      </c>
      <c r="AK196" s="52">
        <f t="shared" si="57"/>
        <v>-99.998954467477745</v>
      </c>
      <c r="AL196" s="52">
        <f t="shared" si="58"/>
        <v>-99.99950311940357</v>
      </c>
      <c r="AM196" s="52">
        <f t="shared" si="59"/>
        <v>-99.999624884689126</v>
      </c>
      <c r="AN196" s="90" t="s">
        <v>591</v>
      </c>
    </row>
    <row r="197" spans="1:40" ht="14.25" hidden="1">
      <c r="A197" s="5" t="s">
        <v>190</v>
      </c>
      <c r="B197" s="5" t="s">
        <v>191</v>
      </c>
      <c r="C197" s="24" t="s">
        <v>193</v>
      </c>
      <c r="D197" s="25" t="s">
        <v>631</v>
      </c>
      <c r="E197" s="126">
        <f>SUMIFS(ADEME!$F:$F,ADEME!$A:$A,$A197,ADEME!$B:$B,$B197,ADEME!$C:$C,$C197,ADEME!$D:$D,$D197,ADEME!$E:$E,F$9)</f>
        <v>16.356632853391126</v>
      </c>
      <c r="F197" s="126">
        <f>SUMIFS(ADEME!$L:$L,ADEME!$A:$A,$A197,ADEME!$B:$B,$B197,ADEME!$C:$C,$C197,ADEME!$D:$D,$D197,ADEME!$E:$E,F$9)</f>
        <v>10.76673132467751</v>
      </c>
      <c r="G197" s="127">
        <f>SUMIFS(ADEME!$L:$L,ADEME!$A:$A,$A197,ADEME!$B:$B,$B197,ADEME!$C:$C,$C197,ADEME!$D:$D,$D197,ADEME!$E:$E,G$9)</f>
        <v>7.6269318875959069</v>
      </c>
      <c r="H197" s="127">
        <f>SUMIFS(ADEME!$L:$L,ADEME!$A:$A,$A197,ADEME!$B:$B,$B197,ADEME!$C:$C,$C197,ADEME!$D:$D,$D197,ADEME!$E:$E,H$9)</f>
        <v>4.706034167222124</v>
      </c>
      <c r="I197" s="127">
        <f>SUMIFS(ADEME!$L:$L,ADEME!$A:$A,$A197,ADEME!$B:$B,$B197,ADEME!$C:$C,$C197,ADEME!$D:$D,$D197,ADEME!$E:$E,I$9)</f>
        <v>8.1386670497706515</v>
      </c>
      <c r="J197" s="127">
        <f>SUMIFS(ADEME!$L:$L,ADEME!$A:$A,$A197,ADEME!$B:$B,$B197,ADEME!$C:$C,$C197,ADEME!$D:$D,$D197,ADEME!$E:$E,J$9)</f>
        <v>12.707667136342707</v>
      </c>
      <c r="K197" s="68" t="s">
        <v>581</v>
      </c>
      <c r="L197" s="54" t="str">
        <f t="shared" si="49"/>
        <v xml:space="preserve">Flux GES-Emissions directes -émissions directes des sols </v>
      </c>
      <c r="M197" s="54">
        <f>MATCH(L197,[6]RESULTATS_4!$W:$W,FALSE)</f>
        <v>364</v>
      </c>
      <c r="N197" s="54" t="str" cm="1">
        <f t="array" ref="N197">IFERROR(INDEX([6]RESULTATS_4!G:G,$M197),"-")</f>
        <v>Flux GES</v>
      </c>
      <c r="O197" s="54" t="str" cm="1">
        <f t="array" ref="O197">IFERROR(INDEX([6]RESULTATS_4!H:H,$M197),"-")</f>
        <v xml:space="preserve">Emissions directes </v>
      </c>
      <c r="P197" s="54" t="str" cm="1">
        <f t="array" ref="P197">IFERROR(INDEX([6]RESULTATS_4!I:I,$M197),"-")</f>
        <v xml:space="preserve">émissions directes des sols </v>
      </c>
      <c r="Q197" s="54" t="str" cm="1">
        <f t="array" ref="Q197">IFERROR(INDEX([6]RESULTATS_4!$J:$J,M197),"-")</f>
        <v>MtCO2eq</v>
      </c>
      <c r="R197" s="68"/>
      <c r="S197" s="96" t="str">
        <f t="shared" si="44"/>
        <v>émissions directes des sols -MtCO2eq</v>
      </c>
      <c r="T197" s="158">
        <v>193</v>
      </c>
      <c r="U197" s="7">
        <v>19509.115292956663</v>
      </c>
      <c r="V197" s="7">
        <v>13230.909775353797</v>
      </c>
      <c r="W197" s="7">
        <v>3458.1187060961565</v>
      </c>
      <c r="X197" s="7">
        <v>3646.9234755408324</v>
      </c>
      <c r="Y197" s="7">
        <v>6418.7820907072492</v>
      </c>
      <c r="Z197" s="7">
        <v>13741.4212684993</v>
      </c>
      <c r="AA197" s="68"/>
      <c r="AB197" s="52" t="s">
        <v>556</v>
      </c>
      <c r="AC197" s="7" t="s">
        <v>556</v>
      </c>
      <c r="AD197" s="52" t="s">
        <v>556</v>
      </c>
      <c r="AE197" s="7" t="s">
        <v>556</v>
      </c>
      <c r="AG197" s="68"/>
      <c r="AH197" s="52">
        <f t="shared" si="54"/>
        <v>-99.916159023062946</v>
      </c>
      <c r="AI197" s="52">
        <f t="shared" si="55"/>
        <v>-99.91862440673026</v>
      </c>
      <c r="AJ197" s="52">
        <f t="shared" si="56"/>
        <v>-99.779448522858658</v>
      </c>
      <c r="AK197" s="52">
        <f t="shared" si="57"/>
        <v>-99.870958790367155</v>
      </c>
      <c r="AL197" s="52">
        <f t="shared" si="58"/>
        <v>-99.873205431579407</v>
      </c>
      <c r="AM197" s="52">
        <f t="shared" si="59"/>
        <v>-99.907522905469222</v>
      </c>
      <c r="AN197" t="s">
        <v>592</v>
      </c>
    </row>
    <row r="198" spans="1:40" ht="14.25" hidden="1">
      <c r="A198" s="5" t="s">
        <v>190</v>
      </c>
      <c r="B198" s="5" t="s">
        <v>191</v>
      </c>
      <c r="C198" s="24" t="s">
        <v>194</v>
      </c>
      <c r="D198" s="25" t="s">
        <v>631</v>
      </c>
      <c r="E198" s="126">
        <f>SUMIFS(ADEME!$F:$F,ADEME!$A:$A,$A198,ADEME!$B:$B,$B198,ADEME!$C:$C,$C198,ADEME!$D:$D,$D198,ADEME!$E:$E,F$9)</f>
        <v>7.1868280876476369</v>
      </c>
      <c r="F198" s="126">
        <f>SUMIFS(ADEME!$L:$L,ADEME!$A:$A,$A198,ADEME!$B:$B,$B198,ADEME!$C:$C,$C198,ADEME!$D:$D,$D198,ADEME!$E:$E,F$9)</f>
        <v>5.2477183431501526</v>
      </c>
      <c r="G198" s="127">
        <f>SUMIFS(ADEME!$L:$L,ADEME!$A:$A,$A198,ADEME!$B:$B,$B198,ADEME!$C:$C,$C198,ADEME!$D:$D,$D198,ADEME!$E:$E,G$9)</f>
        <v>2.7846195733773746</v>
      </c>
      <c r="H198" s="127">
        <f>SUMIFS(ADEME!$L:$L,ADEME!$A:$A,$A198,ADEME!$B:$B,$B198,ADEME!$C:$C,$C198,ADEME!$D:$D,$D198,ADEME!$E:$E,H$9)</f>
        <v>3.3933900311259877</v>
      </c>
      <c r="I198" s="127">
        <f>SUMIFS(ADEME!$L:$L,ADEME!$A:$A,$A198,ADEME!$B:$B,$B198,ADEME!$C:$C,$C198,ADEME!$D:$D,$D198,ADEME!$E:$E,I$9)</f>
        <v>4.1278769576138066</v>
      </c>
      <c r="J198" s="127">
        <f>SUMIFS(ADEME!$L:$L,ADEME!$A:$A,$A198,ADEME!$B:$B,$B198,ADEME!$C:$C,$C198,ADEME!$D:$D,$D198,ADEME!$E:$E,J$9)</f>
        <v>4.9429045350479814</v>
      </c>
      <c r="K198" s="68" t="s">
        <v>581</v>
      </c>
      <c r="L198" s="54" t="str">
        <f t="shared" si="49"/>
        <v>Flux GES-Emissions directes -émissions lessivage + NH3</v>
      </c>
      <c r="M198" s="54">
        <f>MATCH(L198,[6]RESULTATS_4!$W:$W,FALSE)</f>
        <v>365</v>
      </c>
      <c r="N198" s="54" t="str" cm="1">
        <f t="array" ref="N198">IFERROR(INDEX([6]RESULTATS_4!G:G,$M198),"-")</f>
        <v>Flux GES</v>
      </c>
      <c r="O198" s="54" t="str" cm="1">
        <f t="array" ref="O198">IFERROR(INDEX([6]RESULTATS_4!H:H,$M198),"-")</f>
        <v xml:space="preserve">Emissions directes </v>
      </c>
      <c r="P198" s="54" t="str" cm="1">
        <f t="array" ref="P198">IFERROR(INDEX([6]RESULTATS_4!I:I,$M198),"-")</f>
        <v>émissions lessivage + NH3</v>
      </c>
      <c r="Q198" s="54" t="str" cm="1">
        <f t="array" ref="Q198">IFERROR(INDEX([6]RESULTATS_4!$J:$J,M198),"-")</f>
        <v>MtCO2eq</v>
      </c>
      <c r="R198" s="68"/>
      <c r="S198" s="96" t="str">
        <f t="shared" si="44"/>
        <v>émissions lessivage + NH3-MtCO2eq</v>
      </c>
      <c r="T198" s="158">
        <v>194</v>
      </c>
      <c r="U198" s="7">
        <v>8426.7418909453227</v>
      </c>
      <c r="V198" s="7">
        <v>5735.9181866997278</v>
      </c>
      <c r="W198" s="7">
        <v>4054.9216019926434</v>
      </c>
      <c r="X198" s="7">
        <v>6688.2286466768219</v>
      </c>
      <c r="Y198" s="7">
        <v>4308.6693684878101</v>
      </c>
      <c r="Z198" s="7">
        <v>4110.0172150881544</v>
      </c>
      <c r="AA198" s="68"/>
      <c r="AB198" s="52" t="s">
        <v>556</v>
      </c>
      <c r="AC198" s="7" t="s">
        <v>556</v>
      </c>
      <c r="AD198" s="52" t="s">
        <v>556</v>
      </c>
      <c r="AE198" s="7" t="s">
        <v>556</v>
      </c>
      <c r="AG198" s="68"/>
      <c r="AH198" s="52">
        <f t="shared" si="54"/>
        <v>-99.914714035618317</v>
      </c>
      <c r="AI198" s="52">
        <f t="shared" si="55"/>
        <v>-99.908511276271014</v>
      </c>
      <c r="AJ198" s="52">
        <f t="shared" si="56"/>
        <v>-99.931327412791177</v>
      </c>
      <c r="AK198" s="52">
        <f t="shared" si="57"/>
        <v>-99.949263247260362</v>
      </c>
      <c r="AL198" s="52">
        <f t="shared" si="58"/>
        <v>-99.904196014950614</v>
      </c>
      <c r="AM198" s="52">
        <f t="shared" si="59"/>
        <v>-99.879735186585052</v>
      </c>
      <c r="AN198" t="s">
        <v>592</v>
      </c>
    </row>
    <row r="199" spans="1:40" ht="14.25" hidden="1">
      <c r="A199" s="5" t="s">
        <v>190</v>
      </c>
      <c r="B199" s="5" t="s">
        <v>191</v>
      </c>
      <c r="C199" s="24" t="s">
        <v>195</v>
      </c>
      <c r="D199" s="25" t="s">
        <v>631</v>
      </c>
      <c r="E199" s="126">
        <f>SUMIFS(ADEME!$F:$F,ADEME!$A:$A,$A199,ADEME!$B:$B,$B199,ADEME!$C:$C,$C199,ADEME!$D:$D,$D199,ADEME!$E:$E,F$9)</f>
        <v>0.31380020304</v>
      </c>
      <c r="F199" s="126">
        <f>SUMIFS(ADEME!$L:$L,ADEME!$A:$A,$A199,ADEME!$B:$B,$B199,ADEME!$C:$C,$C199,ADEME!$D:$D,$D199,ADEME!$E:$E,F$9)</f>
        <v>0.30065561649623862</v>
      </c>
      <c r="G199" s="127">
        <f>SUMIFS(ADEME!$L:$L,ADEME!$A:$A,$A199,ADEME!$B:$B,$B199,ADEME!$C:$C,$C199,ADEME!$D:$D,$D199,ADEME!$E:$E,G$9)</f>
        <v>0.27146752631238091</v>
      </c>
      <c r="H199" s="127">
        <f>SUMIFS(ADEME!$L:$L,ADEME!$A:$A,$A199,ADEME!$B:$B,$B199,ADEME!$C:$C,$C199,ADEME!$D:$D,$D199,ADEME!$E:$E,H$9)</f>
        <v>0.29863608507996353</v>
      </c>
      <c r="I199" s="127">
        <f>SUMIFS(ADEME!$L:$L,ADEME!$A:$A,$A199,ADEME!$B:$B,$B199,ADEME!$C:$C,$C199,ADEME!$D:$D,$D199,ADEME!$E:$E,I$9)</f>
        <v>0.28437201948085078</v>
      </c>
      <c r="J199" s="127">
        <f>SUMIFS(ADEME!$L:$L,ADEME!$A:$A,$A199,ADEME!$B:$B,$B199,ADEME!$C:$C,$C199,ADEME!$D:$D,$D199,ADEME!$E:$E,J$9)</f>
        <v>0.30103147712200451</v>
      </c>
      <c r="K199" s="68" t="s">
        <v>581</v>
      </c>
      <c r="L199" s="54" t="str">
        <f t="shared" si="49"/>
        <v>Flux GES-Emissions directes -émissions CO2 des sols (chaux, dolomie)</v>
      </c>
      <c r="M199" s="54">
        <f>MATCH(L199,[6]RESULTATS_4!$W:$W,FALSE)</f>
        <v>362</v>
      </c>
      <c r="N199" s="54" t="str" cm="1">
        <f t="array" ref="N199">IFERROR(INDEX([6]RESULTATS_4!G:G,$M199),"-")</f>
        <v>Flux GES</v>
      </c>
      <c r="O199" s="54" t="str" cm="1">
        <f t="array" ref="O199">IFERROR(INDEX([6]RESULTATS_4!H:H,$M199),"-")</f>
        <v xml:space="preserve">Emissions directes </v>
      </c>
      <c r="P199" s="54" t="str" cm="1">
        <f t="array" ref="P199">IFERROR(INDEX([6]RESULTATS_4!I:I,$M199),"-")</f>
        <v>émissions CO2 des sols (chaux, dolomie)</v>
      </c>
      <c r="Q199" s="54" t="str" cm="1">
        <f t="array" ref="Q199">IFERROR(INDEX([6]RESULTATS_4!$J:$J,M199),"-")</f>
        <v>MtCO2eq</v>
      </c>
      <c r="R199" s="68"/>
      <c r="S199" s="96" t="str">
        <f t="shared" si="44"/>
        <v>émissions CO2 des sols (chaux, dolomie)-MtCO2eq</v>
      </c>
      <c r="T199" s="158">
        <v>195</v>
      </c>
      <c r="U199" s="7">
        <v>315.49981365000002</v>
      </c>
      <c r="V199" s="7">
        <v>266.94168453555397</v>
      </c>
      <c r="W199" s="7">
        <v>275.62492662610305</v>
      </c>
      <c r="X199" s="7">
        <v>299.79268370463399</v>
      </c>
      <c r="Y199" s="7">
        <v>273.7727044005124</v>
      </c>
      <c r="Z199" s="7">
        <v>285.45392409699855</v>
      </c>
      <c r="AA199" s="68"/>
      <c r="AB199" s="52" t="s">
        <v>556</v>
      </c>
      <c r="AC199" s="7" t="s">
        <v>556</v>
      </c>
      <c r="AD199" s="52" t="s">
        <v>556</v>
      </c>
      <c r="AE199" s="7" t="s">
        <v>556</v>
      </c>
      <c r="AG199" s="68"/>
      <c r="AH199" s="52">
        <f t="shared" si="54"/>
        <v>-99.900538704156531</v>
      </c>
      <c r="AI199" s="52">
        <f t="shared" si="55"/>
        <v>-99.887370300738397</v>
      </c>
      <c r="AJ199" s="52">
        <f t="shared" si="56"/>
        <v>-99.901508354256848</v>
      </c>
      <c r="AK199" s="52">
        <f t="shared" si="57"/>
        <v>-99.900385799483288</v>
      </c>
      <c r="AL199" s="52">
        <f t="shared" si="58"/>
        <v>-99.896128425182653</v>
      </c>
      <c r="AM199" s="52">
        <f t="shared" si="59"/>
        <v>-99.894542883558429</v>
      </c>
      <c r="AN199" t="s">
        <v>592</v>
      </c>
    </row>
    <row r="200" spans="1:40" ht="14.25" hidden="1">
      <c r="A200" s="5" t="s">
        <v>190</v>
      </c>
      <c r="B200" s="5" t="s">
        <v>191</v>
      </c>
      <c r="C200" s="24" t="s">
        <v>196</v>
      </c>
      <c r="D200" s="25" t="s">
        <v>631</v>
      </c>
      <c r="E200" s="126">
        <f>SUMIFS(ADEME!$F:$F,ADEME!$A:$A,$A200,ADEME!$B:$B,$B200,ADEME!$C:$C,$C200,ADEME!$D:$D,$D200,ADEME!$E:$E,F$9)</f>
        <v>39.796774347607574</v>
      </c>
      <c r="F200" s="126">
        <f>SUMIFS(ADEME!$L:$L,ADEME!$A:$A,$A200,ADEME!$B:$B,$B200,ADEME!$C:$C,$C200,ADEME!$D:$D,$D200,ADEME!$E:$E,F$9)</f>
        <v>25.443461003615063</v>
      </c>
      <c r="G200" s="127">
        <f>SUMIFS(ADEME!$L:$L,ADEME!$A:$A,$A200,ADEME!$B:$B,$B200,ADEME!$C:$C,$C200,ADEME!$D:$D,$D200,ADEME!$E:$E,G$9)</f>
        <v>19.219973103812134</v>
      </c>
      <c r="H200" s="127">
        <f>SUMIFS(ADEME!$L:$L,ADEME!$A:$A,$A200,ADEME!$B:$B,$B200,ADEME!$C:$C,$C200,ADEME!$D:$D,$D200,ADEME!$E:$E,H$9)</f>
        <v>24.319004175946805</v>
      </c>
      <c r="I200" s="127">
        <f>SUMIFS(ADEME!$L:$L,ADEME!$A:$A,$A200,ADEME!$B:$B,$B200,ADEME!$C:$C,$C200,ADEME!$D:$D,$D200,ADEME!$E:$E,I$9)</f>
        <v>29.559607388583835</v>
      </c>
      <c r="J200" s="127">
        <f>SUMIFS(ADEME!$L:$L,ADEME!$A:$A,$A200,ADEME!$B:$B,$B200,ADEME!$C:$C,$C200,ADEME!$D:$D,$D200,ADEME!$E:$E,J$9)</f>
        <v>32.118890065565161</v>
      </c>
      <c r="K200" s="68" t="s">
        <v>581</v>
      </c>
      <c r="L200" s="54" t="str">
        <f t="shared" si="49"/>
        <v xml:space="preserve">Flux GES-Emissions directes -fermentation entérique </v>
      </c>
      <c r="M200" s="54">
        <f>MATCH(L200,[6]RESULTATS_4!$W:$W,FALSE)</f>
        <v>366</v>
      </c>
      <c r="N200" s="54" t="str" cm="1">
        <f t="array" ref="N200">IFERROR(INDEX([6]RESULTATS_4!G:G,$M200),"-")</f>
        <v>Flux GES</v>
      </c>
      <c r="O200" s="54" t="str" cm="1">
        <f t="array" ref="O200">IFERROR(INDEX([6]RESULTATS_4!H:H,$M200),"-")</f>
        <v xml:space="preserve">Emissions directes </v>
      </c>
      <c r="P200" s="54" t="str" cm="1">
        <f t="array" ref="P200">IFERROR(INDEX([6]RESULTATS_4!I:I,$M200),"-")</f>
        <v xml:space="preserve">fermentation entérique </v>
      </c>
      <c r="Q200" s="54" t="str" cm="1">
        <f t="array" ref="Q200">IFERROR(INDEX([6]RESULTATS_4!$J:$J,M200),"-")</f>
        <v>MtCO2eq</v>
      </c>
      <c r="R200" s="68"/>
      <c r="S200" s="96" t="str">
        <f t="shared" si="44"/>
        <v>fermentation entérique -MtCO2eq</v>
      </c>
      <c r="T200" s="158">
        <v>196</v>
      </c>
      <c r="U200" s="7">
        <v>41417.672801383531</v>
      </c>
      <c r="V200" s="7">
        <v>29162.851873800657</v>
      </c>
      <c r="W200" s="7">
        <v>19584.309435453102</v>
      </c>
      <c r="X200" s="7">
        <v>24959.282752227366</v>
      </c>
      <c r="Y200" s="7">
        <v>30376.899605316848</v>
      </c>
      <c r="Z200" s="7">
        <v>33020.633628013187</v>
      </c>
      <c r="AA200" s="68"/>
      <c r="AB200" s="52" t="s">
        <v>556</v>
      </c>
      <c r="AC200" s="7" t="s">
        <v>556</v>
      </c>
      <c r="AD200" s="52" t="s">
        <v>556</v>
      </c>
      <c r="AE200" s="7" t="s">
        <v>556</v>
      </c>
      <c r="AG200" s="68"/>
      <c r="AH200" s="52">
        <f t="shared" si="54"/>
        <v>-99.903913543046102</v>
      </c>
      <c r="AI200" s="52">
        <f t="shared" si="55"/>
        <v>-99.912753865384232</v>
      </c>
      <c r="AJ200" s="52">
        <f t="shared" si="56"/>
        <v>-99.901860348116131</v>
      </c>
      <c r="AK200" s="52">
        <f t="shared" si="57"/>
        <v>-99.902565292370923</v>
      </c>
      <c r="AL200" s="52">
        <f t="shared" si="58"/>
        <v>-99.902690505704498</v>
      </c>
      <c r="AM200" s="52">
        <f t="shared" si="59"/>
        <v>-99.902730848755368</v>
      </c>
      <c r="AN200" t="s">
        <v>592</v>
      </c>
    </row>
    <row r="201" spans="1:40" ht="14.25" hidden="1">
      <c r="A201" s="5" t="s">
        <v>190</v>
      </c>
      <c r="B201" s="5" t="s">
        <v>191</v>
      </c>
      <c r="C201" s="24" t="s">
        <v>197</v>
      </c>
      <c r="D201" s="25" t="s">
        <v>631</v>
      </c>
      <c r="E201" s="126">
        <f>SUMIFS(ADEME!$F:$F,ADEME!$A:$A,$A201,ADEME!$B:$B,$B201,ADEME!$C:$C,$C201,ADEME!$D:$D,$D201,ADEME!$E:$E,F$9)</f>
        <v>7.0847237967418391</v>
      </c>
      <c r="F201" s="126">
        <f>SUMIFS(ADEME!$L:$L,ADEME!$A:$A,$A201,ADEME!$B:$B,$B201,ADEME!$C:$C,$C201,ADEME!$D:$D,$D201,ADEME!$E:$E,F$9)</f>
        <v>2.7400360428246193</v>
      </c>
      <c r="G201" s="127">
        <f>SUMIFS(ADEME!$L:$L,ADEME!$A:$A,$A201,ADEME!$B:$B,$B201,ADEME!$C:$C,$C201,ADEME!$D:$D,$D201,ADEME!$E:$E,G$9)</f>
        <v>1.9703287509701404</v>
      </c>
      <c r="H201" s="127">
        <f>SUMIFS(ADEME!$L:$L,ADEME!$A:$A,$A201,ADEME!$B:$B,$B201,ADEME!$C:$C,$C201,ADEME!$D:$D,$D201,ADEME!$E:$E,H$9)</f>
        <v>2.3981378200805148</v>
      </c>
      <c r="I201" s="127">
        <f>SUMIFS(ADEME!$L:$L,ADEME!$A:$A,$A201,ADEME!$B:$B,$B201,ADEME!$C:$C,$C201,ADEME!$D:$D,$D201,ADEME!$E:$E,I$9)</f>
        <v>2.682302371009555</v>
      </c>
      <c r="J201" s="127">
        <f>SUMIFS(ADEME!$L:$L,ADEME!$A:$A,$A201,ADEME!$B:$B,$B201,ADEME!$C:$C,$C201,ADEME!$D:$D,$D201,ADEME!$E:$E,J$9)</f>
        <v>3.0012552143357185</v>
      </c>
      <c r="K201" s="68" t="s">
        <v>581</v>
      </c>
      <c r="L201" s="54" t="str">
        <f t="shared" si="49"/>
        <v xml:space="preserve">Flux GES-Emissions directes -stockage des effluents </v>
      </c>
      <c r="M201" s="54">
        <f>MATCH(L201,[6]RESULTATS_4!$W:$W,FALSE)</f>
        <v>367</v>
      </c>
      <c r="N201" s="54" t="str" cm="1">
        <f t="array" ref="N201">IFERROR(INDEX([6]RESULTATS_4!G:G,$M201),"-")</f>
        <v>Flux GES</v>
      </c>
      <c r="O201" s="54" t="str" cm="1">
        <f t="array" ref="O201">IFERROR(INDEX([6]RESULTATS_4!H:H,$M201),"-")</f>
        <v xml:space="preserve">Emissions directes </v>
      </c>
      <c r="P201" s="54" t="str" cm="1">
        <f t="array" ref="P201">IFERROR(INDEX([6]RESULTATS_4!I:I,$M201),"-")</f>
        <v xml:space="preserve">stockage des effluents </v>
      </c>
      <c r="Q201" s="54" t="str" cm="1">
        <f t="array" ref="Q201">IFERROR(INDEX([6]RESULTATS_4!$J:$J,M201),"-")</f>
        <v>MtCO2eq</v>
      </c>
      <c r="R201" s="68"/>
      <c r="S201" s="96" t="str">
        <f t="shared" si="44"/>
        <v>stockage des effluents -MtCO2eq</v>
      </c>
      <c r="T201" s="158">
        <v>197</v>
      </c>
      <c r="U201" s="7">
        <v>7082.9410357640181</v>
      </c>
      <c r="V201" s="7">
        <v>4213.9303360642471</v>
      </c>
      <c r="W201" s="7">
        <v>1465.4415621064618</v>
      </c>
      <c r="X201" s="7">
        <v>2086.8537242049779</v>
      </c>
      <c r="Y201" s="7">
        <v>1848.3620611179931</v>
      </c>
      <c r="Z201" s="7">
        <v>1943.2521786319085</v>
      </c>
      <c r="AA201" s="68"/>
      <c r="AB201" s="52" t="s">
        <v>556</v>
      </c>
      <c r="AC201" s="7" t="s">
        <v>556</v>
      </c>
      <c r="AD201" s="52" t="s">
        <v>556</v>
      </c>
      <c r="AE201" s="7" t="s">
        <v>556</v>
      </c>
      <c r="AG201" s="68"/>
      <c r="AH201" s="52">
        <f t="shared" si="54"/>
        <v>-99.89997483021574</v>
      </c>
      <c r="AI201" s="52">
        <f t="shared" si="55"/>
        <v>-99.934976712372901</v>
      </c>
      <c r="AJ201" s="52">
        <f t="shared" si="56"/>
        <v>-99.865547095024525</v>
      </c>
      <c r="AK201" s="52">
        <f t="shared" si="57"/>
        <v>-99.885083568998397</v>
      </c>
      <c r="AL201" s="52">
        <f t="shared" si="58"/>
        <v>-99.854882199357249</v>
      </c>
      <c r="AM201" s="52">
        <f t="shared" si="59"/>
        <v>-99.845555031542602</v>
      </c>
      <c r="AN201" s="91" t="s">
        <v>590</v>
      </c>
    </row>
    <row r="202" spans="1:40" ht="14.25" hidden="1">
      <c r="A202" s="5" t="s">
        <v>190</v>
      </c>
      <c r="B202" s="5" t="s">
        <v>198</v>
      </c>
      <c r="C202" s="151" t="s">
        <v>624</v>
      </c>
      <c r="D202" s="12" t="s">
        <v>631</v>
      </c>
      <c r="E202" s="126">
        <f>SUMIFS(ADEME!$F:$F,ADEME!$A:$A,$A202,ADEME!$B:$B,$B202,ADEME!$C:$C,$C202,ADEME!$D:$D,$D202,ADEME!$E:$E,F$9)</f>
        <v>13.247063743280064</v>
      </c>
      <c r="F202" s="126">
        <f>SUMIFS(ADEME!$L:$L,ADEME!$A:$A,$A202,ADEME!$B:$B,$B202,ADEME!$C:$C,$C202,ADEME!$D:$D,$D202,ADEME!$E:$E,F$9)</f>
        <v>5.7432529579725538</v>
      </c>
      <c r="G202" s="127">
        <f>SUMIFS(ADEME!$L:$L,ADEME!$A:$A,$A202,ADEME!$B:$B,$B202,ADEME!$C:$C,$C202,ADEME!$D:$D,$D202,ADEME!$E:$E,G$9)</f>
        <v>2.25520805965987</v>
      </c>
      <c r="H202" s="127">
        <f>SUMIFS(ADEME!$L:$L,ADEME!$A:$A,$A202,ADEME!$B:$B,$B202,ADEME!$C:$C,$C202,ADEME!$D:$D,$D202,ADEME!$E:$E,H$9)</f>
        <v>1.8859269698816516</v>
      </c>
      <c r="I202" s="127">
        <f>SUMIFS(ADEME!$L:$L,ADEME!$A:$A,$A202,ADEME!$B:$B,$B202,ADEME!$C:$C,$C202,ADEME!$D:$D,$D202,ADEME!$E:$E,I$9)</f>
        <v>2.5195001543273738</v>
      </c>
      <c r="J202" s="127">
        <f>SUMIFS(ADEME!$L:$L,ADEME!$A:$A,$A202,ADEME!$B:$B,$B202,ADEME!$C:$C,$C202,ADEME!$D:$D,$D202,ADEME!$E:$E,J$9)</f>
        <v>3.4303380419878393</v>
      </c>
      <c r="K202" s="68" t="s">
        <v>581</v>
      </c>
      <c r="L202" s="54" t="str">
        <f t="shared" si="49"/>
        <v>Flux GES-Emissions indirectes-Emissions indirectes de GES total</v>
      </c>
      <c r="M202" s="54">
        <f>MATCH(L202,[6]RESULTATS_4!$W:$W,FALSE)</f>
        <v>368</v>
      </c>
      <c r="N202" s="54" t="str" cm="1">
        <f t="array" ref="N202">IFERROR(INDEX([6]RESULTATS_4!G:G,$M202),"-")</f>
        <v>Flux GES</v>
      </c>
      <c r="O202" s="54" t="str" cm="1">
        <f t="array" ref="O202">IFERROR(INDEX([6]RESULTATS_4!H:H,$M202),"-")</f>
        <v>Emissions indirectes</v>
      </c>
      <c r="P202" s="54" t="str" cm="1">
        <f t="array" ref="P202">IFERROR(INDEX([6]RESULTATS_4!I:I,$M202),"-")</f>
        <v>Emissions indirectes de GES total</v>
      </c>
      <c r="Q202" s="54" t="str" cm="1">
        <f t="array" ref="Q202">IFERROR(INDEX([6]RESULTATS_4!$J:$J,M202),"-")</f>
        <v>MtCO2eq</v>
      </c>
      <c r="R202" s="68"/>
      <c r="S202" s="96" t="str">
        <f t="shared" si="44"/>
        <v>Emissions indirectes de GES total-MtCO2eq</v>
      </c>
      <c r="T202" s="158">
        <v>198</v>
      </c>
      <c r="U202" s="7">
        <v>15370.220929024117</v>
      </c>
      <c r="V202" s="7">
        <v>7938.0315026747157</v>
      </c>
      <c r="W202" s="7">
        <v>1823.6665349113591</v>
      </c>
      <c r="X202" s="7">
        <v>1849.3475950115499</v>
      </c>
      <c r="Y202" s="7">
        <v>3673.4082095384656</v>
      </c>
      <c r="Z202" s="7">
        <v>7078.9210525839098</v>
      </c>
      <c r="AA202" s="68"/>
      <c r="AB202" s="52" t="s">
        <v>556</v>
      </c>
      <c r="AC202" s="7" t="s">
        <v>556</v>
      </c>
      <c r="AD202" s="52" t="s">
        <v>556</v>
      </c>
      <c r="AE202" s="7" t="s">
        <v>556</v>
      </c>
      <c r="AG202" s="68"/>
      <c r="AH202" s="52">
        <f t="shared" si="54"/>
        <v>-99.913813446114716</v>
      </c>
      <c r="AI202" s="52">
        <f t="shared" si="55"/>
        <v>-99.92764890192187</v>
      </c>
      <c r="AJ202" s="52">
        <f t="shared" si="56"/>
        <v>-99.876336599017023</v>
      </c>
      <c r="AK202" s="52">
        <f t="shared" si="57"/>
        <v>-99.898022038962893</v>
      </c>
      <c r="AL202" s="52">
        <f t="shared" si="58"/>
        <v>-99.931412464648361</v>
      </c>
      <c r="AM202" s="52">
        <f t="shared" si="59"/>
        <v>-99.951541512943763</v>
      </c>
      <c r="AN202" t="s">
        <v>592</v>
      </c>
    </row>
    <row r="203" spans="1:40" ht="14.25" hidden="1">
      <c r="A203" s="5" t="s">
        <v>190</v>
      </c>
      <c r="B203" s="5" t="s">
        <v>198</v>
      </c>
      <c r="C203" s="3" t="s">
        <v>199</v>
      </c>
      <c r="D203" s="12" t="s">
        <v>631</v>
      </c>
      <c r="E203" s="126">
        <f>SUMIFS(ADEME!$F:$F,ADEME!$A:$A,$A203,ADEME!$B:$B,$B203,ADEME!$C:$C,$C203,ADEME!$D:$D,$D203,ADEME!$E:$E,F$9)</f>
        <v>7.8539249319368221</v>
      </c>
      <c r="F203" s="126">
        <f>SUMIFS(ADEME!$L:$L,ADEME!$A:$A,$A203,ADEME!$B:$B,$B203,ADEME!$C:$C,$C203,ADEME!$D:$D,$D203,ADEME!$E:$E,F$9)</f>
        <v>1.842195497741248</v>
      </c>
      <c r="G203" s="127">
        <f>SUMIFS(ADEME!$L:$L,ADEME!$A:$A,$A203,ADEME!$B:$B,$B203,ADEME!$C:$C,$C203,ADEME!$D:$D,$D203,ADEME!$E:$E,G$9)</f>
        <v>0.7085587394813001</v>
      </c>
      <c r="H203" s="127">
        <f>SUMIFS(ADEME!$L:$L,ADEME!$A:$A,$A203,ADEME!$B:$B,$B203,ADEME!$C:$C,$C203,ADEME!$D:$D,$D203,ADEME!$E:$E,H$9)</f>
        <v>0.17197115552824108</v>
      </c>
      <c r="I203" s="127">
        <f>SUMIFS(ADEME!$L:$L,ADEME!$A:$A,$A203,ADEME!$B:$B,$B203,ADEME!$C:$C,$C203,ADEME!$D:$D,$D203,ADEME!$E:$E,I$9)</f>
        <v>0.65228149381039291</v>
      </c>
      <c r="J203" s="127">
        <f>SUMIFS(ADEME!$L:$L,ADEME!$A:$A,$A203,ADEME!$B:$B,$B203,ADEME!$C:$C,$C203,ADEME!$D:$D,$D203,ADEME!$E:$E,J$9)</f>
        <v>1.2844771807722273</v>
      </c>
      <c r="K203" s="68" t="s">
        <v>581</v>
      </c>
      <c r="L203" s="54" t="str">
        <f t="shared" si="49"/>
        <v xml:space="preserve">Flux GES-Emissions indirectes-fabrication de l'azote </v>
      </c>
      <c r="M203" s="54">
        <f>MATCH(L203,[6]RESULTATS_4!$W:$W,FALSE)</f>
        <v>369</v>
      </c>
      <c r="N203" s="54" t="str" cm="1">
        <f t="array" ref="N203">IFERROR(INDEX([6]RESULTATS_4!G:G,$M203),"-")</f>
        <v>Flux GES</v>
      </c>
      <c r="O203" s="54" t="str" cm="1">
        <f t="array" ref="O203">IFERROR(INDEX([6]RESULTATS_4!H:H,$M203),"-")</f>
        <v>Emissions indirectes</v>
      </c>
      <c r="P203" s="54" t="str" cm="1">
        <f t="array" ref="P203">IFERROR(INDEX([6]RESULTATS_4!I:I,$M203),"-")</f>
        <v xml:space="preserve">fabrication de l'azote </v>
      </c>
      <c r="Q203" s="54" t="str" cm="1">
        <f t="array" ref="Q203">IFERROR(INDEX([6]RESULTATS_4!$J:$J,M203),"-")</f>
        <v>MtCO2eq</v>
      </c>
      <c r="R203" s="68"/>
      <c r="S203" s="96" t="str">
        <f t="shared" si="44"/>
        <v>fabrication de l'azote -MtCO2eq</v>
      </c>
      <c r="T203" s="158">
        <v>199</v>
      </c>
      <c r="U203" s="7">
        <v>10120.130986191265</v>
      </c>
      <c r="V203" s="7">
        <v>3991.7956016898625</v>
      </c>
      <c r="W203" s="7">
        <v>152.29441425709774</v>
      </c>
      <c r="X203" s="7">
        <v>0</v>
      </c>
      <c r="Y203" s="7">
        <v>945.53005469864547</v>
      </c>
      <c r="Z203" s="7">
        <v>3905.1857863434943</v>
      </c>
      <c r="AA203" s="68"/>
      <c r="AB203" s="52" t="s">
        <v>556</v>
      </c>
      <c r="AC203" s="7" t="s">
        <v>556</v>
      </c>
      <c r="AD203" s="52" t="s">
        <v>556</v>
      </c>
      <c r="AE203" s="7" t="s">
        <v>556</v>
      </c>
      <c r="AG203" s="68"/>
      <c r="AH203" s="52">
        <f t="shared" si="54"/>
        <v>-99.922393050617103</v>
      </c>
      <c r="AI203" s="52">
        <f t="shared" si="55"/>
        <v>-99.953850455244719</v>
      </c>
      <c r="AJ203" s="52">
        <f t="shared" si="56"/>
        <v>-99.534744105397635</v>
      </c>
      <c r="AK203" s="52" t="e">
        <f t="shared" si="57"/>
        <v>#DIV/0!</v>
      </c>
      <c r="AL203" s="52">
        <f t="shared" si="58"/>
        <v>-99.93101419774348</v>
      </c>
      <c r="AM203" s="52">
        <f t="shared" si="59"/>
        <v>-99.967108423233938</v>
      </c>
      <c r="AN203" t="s">
        <v>592</v>
      </c>
    </row>
    <row r="204" spans="1:40" ht="14.25" hidden="1">
      <c r="A204" s="5" t="s">
        <v>190</v>
      </c>
      <c r="B204" s="5" t="s">
        <v>198</v>
      </c>
      <c r="C204" s="3" t="s">
        <v>200</v>
      </c>
      <c r="D204" s="12" t="s">
        <v>631</v>
      </c>
      <c r="E204" s="126">
        <f>SUMIFS(ADEME!$F:$F,ADEME!$A:$A,$A204,ADEME!$B:$B,$B204,ADEME!$C:$C,$C204,ADEME!$D:$D,$D204,ADEME!$E:$E,F$9)</f>
        <v>1.4770269042640167</v>
      </c>
      <c r="F204" s="126">
        <f>SUMIFS(ADEME!$L:$L,ADEME!$A:$A,$A204,ADEME!$B:$B,$B204,ADEME!$C:$C,$C204,ADEME!$D:$D,$D204,ADEME!$E:$E,F$9)</f>
        <v>1.7031061763631097</v>
      </c>
      <c r="G204" s="127">
        <f>SUMIFS(ADEME!$L:$L,ADEME!$A:$A,$A204,ADEME!$B:$B,$B204,ADEME!$C:$C,$C204,ADEME!$D:$D,$D204,ADEME!$E:$E,G$9)</f>
        <v>0.93219174079868639</v>
      </c>
      <c r="H204" s="127">
        <f>SUMIFS(ADEME!$L:$L,ADEME!$A:$A,$A204,ADEME!$B:$B,$B204,ADEME!$C:$C,$C204,ADEME!$D:$D,$D204,ADEME!$E:$E,H$9)</f>
        <v>0.99384565800182478</v>
      </c>
      <c r="I204" s="127">
        <f>SUMIFS(ADEME!$L:$L,ADEME!$A:$A,$A204,ADEME!$B:$B,$B204,ADEME!$C:$C,$C204,ADEME!$D:$D,$D204,ADEME!$E:$E,I$9)</f>
        <v>1.1000433649717534</v>
      </c>
      <c r="J204" s="127">
        <f>SUMIFS(ADEME!$L:$L,ADEME!$A:$A,$A204,ADEME!$B:$B,$B204,ADEME!$C:$C,$C204,ADEME!$D:$D,$D204,ADEME!$E:$E,J$9)</f>
        <v>1.2288338215342569</v>
      </c>
      <c r="K204" s="68" t="s">
        <v>581</v>
      </c>
      <c r="L204" s="54" t="str">
        <f t="shared" si="49"/>
        <v>Flux GES-Emissions indirectes-fabrication des autres fertilisants</v>
      </c>
      <c r="M204" s="54">
        <f>MATCH(L204,[6]RESULTATS_4!$W:$W,FALSE)</f>
        <v>370</v>
      </c>
      <c r="N204" s="54" t="str" cm="1">
        <f t="array" ref="N204">IFERROR(INDEX([6]RESULTATS_4!G:G,$M204),"-")</f>
        <v>Flux GES</v>
      </c>
      <c r="O204" s="54" t="str" cm="1">
        <f t="array" ref="O204">IFERROR(INDEX([6]RESULTATS_4!H:H,$M204),"-")</f>
        <v>Emissions indirectes</v>
      </c>
      <c r="P204" s="54" t="str" cm="1">
        <f t="array" ref="P204">IFERROR(INDEX([6]RESULTATS_4!I:I,$M204),"-")</f>
        <v>fabrication des autres fertilisants</v>
      </c>
      <c r="Q204" s="54" t="str" cm="1">
        <f t="array" ref="Q204">IFERROR(INDEX([6]RESULTATS_4!$J:$J,M204),"-")</f>
        <v>MtCO2eq</v>
      </c>
      <c r="R204" s="68"/>
      <c r="S204" s="96" t="str">
        <f t="shared" ref="S204:S267" si="60">C204&amp;"-"&amp;D204</f>
        <v>fabrication des autres fertilisants-MtCO2eq</v>
      </c>
      <c r="T204" s="158">
        <v>200</v>
      </c>
      <c r="U204" s="7">
        <v>1448.5349630809301</v>
      </c>
      <c r="V204" s="7">
        <v>1224.1923279109365</v>
      </c>
      <c r="W204" s="7">
        <v>1013.39601558742</v>
      </c>
      <c r="X204" s="7">
        <v>1086.9249933665947</v>
      </c>
      <c r="Y204" s="7">
        <v>1183.4412557546757</v>
      </c>
      <c r="Z204" s="7">
        <v>1346.5610419332804</v>
      </c>
      <c r="AA204" s="68"/>
      <c r="AB204" s="52" t="s">
        <v>556</v>
      </c>
      <c r="AC204" s="7" t="s">
        <v>556</v>
      </c>
      <c r="AD204" s="52" t="s">
        <v>556</v>
      </c>
      <c r="AE204" s="7" t="s">
        <v>556</v>
      </c>
      <c r="AG204" s="68"/>
      <c r="AH204" s="52">
        <f t="shared" si="54"/>
        <v>-99.898033051192456</v>
      </c>
      <c r="AI204" s="52">
        <f t="shared" si="55"/>
        <v>-99.860879198673842</v>
      </c>
      <c r="AJ204" s="52">
        <f t="shared" si="56"/>
        <v>-99.908013084079641</v>
      </c>
      <c r="AK204" s="52">
        <f t="shared" si="57"/>
        <v>-99.90856354724869</v>
      </c>
      <c r="AL204" s="52">
        <f t="shared" si="58"/>
        <v>-99.90704706637338</v>
      </c>
      <c r="AM204" s="52">
        <f t="shared" si="59"/>
        <v>-99.908742806061738</v>
      </c>
      <c r="AN204" t="s">
        <v>592</v>
      </c>
    </row>
    <row r="205" spans="1:40" ht="14.25" hidden="1">
      <c r="A205" s="5" t="s">
        <v>190</v>
      </c>
      <c r="B205" s="5" t="s">
        <v>198</v>
      </c>
      <c r="C205" s="3" t="s">
        <v>201</v>
      </c>
      <c r="D205" s="12" t="s">
        <v>631</v>
      </c>
      <c r="E205" s="126">
        <f>SUMIFS(ADEME!$F:$F,ADEME!$A:$A,$A205,ADEME!$B:$B,$B205,ADEME!$C:$C,$C205,ADEME!$D:$D,$D205,ADEME!$E:$E,F$9)</f>
        <v>1.6013325183185525</v>
      </c>
      <c r="F205" s="126">
        <f>SUMIFS(ADEME!$L:$L,ADEME!$A:$A,$A205,ADEME!$B:$B,$B205,ADEME!$C:$C,$C205,ADEME!$D:$D,$D205,ADEME!$E:$E,F$9)</f>
        <v>0.95085546900237072</v>
      </c>
      <c r="G205" s="127">
        <f>SUMIFS(ADEME!$L:$L,ADEME!$A:$A,$A205,ADEME!$B:$B,$B205,ADEME!$C:$C,$C205,ADEME!$D:$D,$D205,ADEME!$E:$E,G$9)</f>
        <v>8.3525066079990898E-2</v>
      </c>
      <c r="H205" s="127">
        <f>SUMIFS(ADEME!$L:$L,ADEME!$A:$A,$A205,ADEME!$B:$B,$B205,ADEME!$C:$C,$C205,ADEME!$D:$D,$D205,ADEME!$E:$E,H$9)</f>
        <v>9.4796991708020639E-2</v>
      </c>
      <c r="I205" s="127">
        <f>SUMIFS(ADEME!$L:$L,ADEME!$A:$A,$A205,ADEME!$B:$B,$B205,ADEME!$C:$C,$C205,ADEME!$D:$D,$D205,ADEME!$E:$E,I$9)</f>
        <v>0.12490145822116756</v>
      </c>
      <c r="J205" s="127">
        <f>SUMIFS(ADEME!$L:$L,ADEME!$A:$A,$A205,ADEME!$B:$B,$B205,ADEME!$C:$C,$C205,ADEME!$D:$D,$D205,ADEME!$E:$E,J$9)</f>
        <v>0.1267218003675698</v>
      </c>
      <c r="K205" s="68" t="s">
        <v>581</v>
      </c>
      <c r="L205" s="54" t="str">
        <f t="shared" ref="L205:L236" si="61">A205&amp;"-"&amp;B205&amp;"-"&amp;C205</f>
        <v xml:space="preserve">Flux GES-Emissions indirectes-mise à disposition de l'énergie </v>
      </c>
      <c r="M205" s="54">
        <f>MATCH(L205,[6]RESULTATS_4!$W:$W,FALSE)</f>
        <v>372</v>
      </c>
      <c r="N205" s="54" t="str" cm="1">
        <f t="array" ref="N205">IFERROR(INDEX([6]RESULTATS_4!G:G,$M205),"-")</f>
        <v>Flux GES</v>
      </c>
      <c r="O205" s="54" t="str" cm="1">
        <f t="array" ref="O205">IFERROR(INDEX([6]RESULTATS_4!H:H,$M205),"-")</f>
        <v>Emissions indirectes</v>
      </c>
      <c r="P205" s="54" t="str" cm="1">
        <f t="array" ref="P205">IFERROR(INDEX([6]RESULTATS_4!I:I,$M205),"-")</f>
        <v xml:space="preserve">mise à disposition de l'énergie </v>
      </c>
      <c r="Q205" s="54" t="str" cm="1">
        <f t="array" ref="Q205">IFERROR(INDEX([6]RESULTATS_4!$J:$J,M205),"-")</f>
        <v>MtCO2eq</v>
      </c>
      <c r="R205" s="68"/>
      <c r="S205" s="96" t="str">
        <f t="shared" si="60"/>
        <v>mise à disposition de l'énergie -MtCO2eq</v>
      </c>
      <c r="T205" s="158">
        <v>201</v>
      </c>
      <c r="U205" s="7">
        <v>1334.9760587524306</v>
      </c>
      <c r="V205" s="7">
        <v>892.96360812794694</v>
      </c>
      <c r="W205" s="7">
        <v>230.90232532627488</v>
      </c>
      <c r="X205" s="7">
        <v>223.84690773228181</v>
      </c>
      <c r="Y205" s="7">
        <v>464.44232528404518</v>
      </c>
      <c r="Z205" s="7">
        <v>582.68119396632164</v>
      </c>
      <c r="AA205" s="68"/>
      <c r="AB205" s="52" t="s">
        <v>556</v>
      </c>
      <c r="AC205" s="7" t="s">
        <v>556</v>
      </c>
      <c r="AD205" s="52" t="s">
        <v>556</v>
      </c>
      <c r="AE205" s="7" t="s">
        <v>556</v>
      </c>
      <c r="AG205" s="68"/>
      <c r="AH205" s="52">
        <f t="shared" si="54"/>
        <v>-99.880047847463644</v>
      </c>
      <c r="AI205" s="52">
        <f t="shared" si="55"/>
        <v>-99.893516884635886</v>
      </c>
      <c r="AJ205" s="52">
        <f t="shared" si="56"/>
        <v>-99.963826667417933</v>
      </c>
      <c r="AK205" s="52">
        <f t="shared" si="57"/>
        <v>-99.95765097107288</v>
      </c>
      <c r="AL205" s="52">
        <f t="shared" si="58"/>
        <v>-99.973107218825334</v>
      </c>
      <c r="AM205" s="52">
        <f t="shared" si="59"/>
        <v>-99.978251949491465</v>
      </c>
      <c r="AN205" s="55" t="s">
        <v>524</v>
      </c>
    </row>
    <row r="206" spans="1:40" ht="14.25" hidden="1">
      <c r="A206" s="5" t="s">
        <v>190</v>
      </c>
      <c r="B206" s="5" t="s">
        <v>198</v>
      </c>
      <c r="C206" s="3" t="s">
        <v>202</v>
      </c>
      <c r="D206" s="12" t="s">
        <v>631</v>
      </c>
      <c r="E206" s="126">
        <f>SUMIFS(ADEME!$F:$F,ADEME!$A:$A,$A206,ADEME!$B:$B,$B206,ADEME!$C:$C,$C206,ADEME!$D:$D,$D206,ADEME!$E:$E,F$9)</f>
        <v>0.38018947547676329</v>
      </c>
      <c r="F206" s="126">
        <f>SUMIFS(ADEME!$L:$L,ADEME!$A:$A,$A206,ADEME!$B:$B,$B206,ADEME!$C:$C,$C206,ADEME!$D:$D,$D206,ADEME!$E:$E,F$9)</f>
        <v>0.29375933819902622</v>
      </c>
      <c r="G206" s="127">
        <f>SUMIFS(ADEME!$L:$L,ADEME!$A:$A,$A206,ADEME!$B:$B,$B206,ADEME!$C:$C,$C206,ADEME!$D:$D,$D206,ADEME!$E:$E,G$9)</f>
        <v>0.10799148656578485</v>
      </c>
      <c r="H206" s="127">
        <f>SUMIFS(ADEME!$L:$L,ADEME!$A:$A,$A206,ADEME!$B:$B,$B206,ADEME!$C:$C,$C206,ADEME!$D:$D,$D206,ADEME!$E:$E,H$9)</f>
        <v>0.14435883829261997</v>
      </c>
      <c r="I206" s="127">
        <f>SUMIFS(ADEME!$L:$L,ADEME!$A:$A,$A206,ADEME!$B:$B,$B206,ADEME!$C:$C,$C206,ADEME!$D:$D,$D206,ADEME!$E:$E,I$9)</f>
        <v>0.19430132085347246</v>
      </c>
      <c r="J206" s="127">
        <f>SUMIFS(ADEME!$L:$L,ADEME!$A:$A,$A206,ADEME!$B:$B,$B206,ADEME!$C:$C,$C206,ADEME!$D:$D,$D206,ADEME!$E:$E,J$9)</f>
        <v>0.30179706451907473</v>
      </c>
      <c r="K206" s="68" t="s">
        <v>581</v>
      </c>
      <c r="L206" s="54" t="str">
        <f t="shared" si="61"/>
        <v xml:space="preserve">Flux GES-Emissions indirectes-Produits phytosanitaires </v>
      </c>
      <c r="M206" s="54">
        <f>MATCH(L206,[6]RESULTATS_4!$W:$W,FALSE)</f>
        <v>373</v>
      </c>
      <c r="N206" s="54" t="str" cm="1">
        <f t="array" ref="N206">IFERROR(INDEX([6]RESULTATS_4!G:G,$M206),"-")</f>
        <v>Flux GES</v>
      </c>
      <c r="O206" s="54" t="str" cm="1">
        <f t="array" ref="O206">IFERROR(INDEX([6]RESULTATS_4!H:H,$M206),"-")</f>
        <v>Emissions indirectes</v>
      </c>
      <c r="P206" s="54" t="str" cm="1">
        <f t="array" ref="P206">IFERROR(INDEX([6]RESULTATS_4!I:I,$M206),"-")</f>
        <v xml:space="preserve">Produits phytosanitaires </v>
      </c>
      <c r="Q206" s="54" t="str" cm="1">
        <f t="array" ref="Q206">IFERROR(INDEX([6]RESULTATS_4!$J:$J,M206),"-")</f>
        <v>MtCO2eq</v>
      </c>
      <c r="R206" s="68"/>
      <c r="S206" s="96" t="str">
        <f t="shared" si="60"/>
        <v>Produits phytosanitaires -MtCO2eq</v>
      </c>
      <c r="T206" s="158">
        <v>202</v>
      </c>
      <c r="U206" s="7">
        <v>383.72261126084504</v>
      </c>
      <c r="V206" s="7">
        <v>254.88316340643175</v>
      </c>
      <c r="W206" s="7">
        <v>101.87575362038729</v>
      </c>
      <c r="X206" s="7">
        <v>136.68803455560536</v>
      </c>
      <c r="Y206" s="7">
        <v>182.07765407834117</v>
      </c>
      <c r="Z206" s="7">
        <v>278.85074062582765</v>
      </c>
      <c r="AA206" s="68"/>
      <c r="AB206" s="52" t="s">
        <v>556</v>
      </c>
      <c r="AC206" s="7" t="s">
        <v>556</v>
      </c>
      <c r="AD206" s="52" t="s">
        <v>556</v>
      </c>
      <c r="AE206" s="7" t="s">
        <v>556</v>
      </c>
      <c r="AG206" s="68"/>
      <c r="AH206" s="52">
        <f t="shared" si="54"/>
        <v>-99.900920752564588</v>
      </c>
      <c r="AI206" s="52">
        <f t="shared" si="55"/>
        <v>-99.884747452804248</v>
      </c>
      <c r="AJ206" s="52">
        <f t="shared" si="56"/>
        <v>-99.893996870964813</v>
      </c>
      <c r="AK206" s="52">
        <f t="shared" si="57"/>
        <v>-99.894388094201545</v>
      </c>
      <c r="AL206" s="52">
        <f t="shared" si="58"/>
        <v>-99.893286564000945</v>
      </c>
      <c r="AM206" s="52">
        <f t="shared" si="59"/>
        <v>-99.891771108858535</v>
      </c>
      <c r="AN206" t="s">
        <v>592</v>
      </c>
    </row>
    <row r="207" spans="1:40" ht="14.25" hidden="1">
      <c r="A207" s="5" t="s">
        <v>190</v>
      </c>
      <c r="B207" s="5" t="s">
        <v>198</v>
      </c>
      <c r="C207" s="3" t="s">
        <v>203</v>
      </c>
      <c r="D207" s="12" t="s">
        <v>631</v>
      </c>
      <c r="E207" s="126">
        <f>SUMIFS(ADEME!$F:$F,ADEME!$A:$A,$A207,ADEME!$B:$B,$B207,ADEME!$C:$C,$C207,ADEME!$D:$D,$D207,ADEME!$E:$E,F$9)</f>
        <v>1.9345899132839104</v>
      </c>
      <c r="F207" s="126">
        <f>SUMIFS(ADEME!$L:$L,ADEME!$A:$A,$A207,ADEME!$B:$B,$B207,ADEME!$C:$C,$C207,ADEME!$D:$D,$D207,ADEME!$E:$E,F$9)</f>
        <v>0.95333647666679877</v>
      </c>
      <c r="G207" s="127">
        <f>SUMIFS(ADEME!$L:$L,ADEME!$A:$A,$A207,ADEME!$B:$B,$B207,ADEME!$C:$C,$C207,ADEME!$D:$D,$D207,ADEME!$E:$E,G$9)</f>
        <v>0.42294102673410683</v>
      </c>
      <c r="H207" s="127">
        <f>SUMIFS(ADEME!$L:$L,ADEME!$A:$A,$A207,ADEME!$B:$B,$B207,ADEME!$C:$C,$C207,ADEME!$D:$D,$D207,ADEME!$E:$E,H$9)</f>
        <v>0.48095432635094471</v>
      </c>
      <c r="I207" s="127">
        <f>SUMIFS(ADEME!$L:$L,ADEME!$A:$A,$A207,ADEME!$B:$B,$B207,ADEME!$C:$C,$C207,ADEME!$D:$D,$D207,ADEME!$E:$E,I$9)</f>
        <v>0.44797251647058806</v>
      </c>
      <c r="J207" s="127">
        <f>SUMIFS(ADEME!$L:$L,ADEME!$A:$A,$A207,ADEME!$B:$B,$B207,ADEME!$C:$C,$C207,ADEME!$D:$D,$D207,ADEME!$E:$E,J$9)</f>
        <v>0.48850817479470993</v>
      </c>
      <c r="K207" s="68" t="s">
        <v>581</v>
      </c>
      <c r="L207" s="54" t="str">
        <f t="shared" si="61"/>
        <v xml:space="preserve">Flux GES-Emissions indirectes-fabrication du matériel </v>
      </c>
      <c r="M207" s="54">
        <f>MATCH(L207,[6]RESULTATS_4!$W:$W,FALSE)</f>
        <v>371</v>
      </c>
      <c r="N207" s="54" t="str" cm="1">
        <f t="array" ref="N207">IFERROR(INDEX([6]RESULTATS_4!G:G,$M207),"-")</f>
        <v>Flux GES</v>
      </c>
      <c r="O207" s="54" t="str" cm="1">
        <f t="array" ref="O207">IFERROR(INDEX([6]RESULTATS_4!H:H,$M207),"-")</f>
        <v>Emissions indirectes</v>
      </c>
      <c r="P207" s="54" t="str" cm="1">
        <f t="array" ref="P207">IFERROR(INDEX([6]RESULTATS_4!I:I,$M207),"-")</f>
        <v xml:space="preserve">fabrication du matériel </v>
      </c>
      <c r="Q207" s="54" t="str" cm="1">
        <f t="array" ref="Q207">IFERROR(INDEX([6]RESULTATS_4!$J:$J,M207),"-")</f>
        <v>MtCO2eq</v>
      </c>
      <c r="R207" s="68"/>
      <c r="S207" s="96" t="str">
        <f t="shared" si="60"/>
        <v>fabrication du matériel -MtCO2eq</v>
      </c>
      <c r="T207" s="158">
        <v>203</v>
      </c>
      <c r="U207" s="7">
        <v>2082.8563097386473</v>
      </c>
      <c r="V207" s="7">
        <v>1574.196801539538</v>
      </c>
      <c r="W207" s="7">
        <v>325.19802612018066</v>
      </c>
      <c r="X207" s="7">
        <v>401.88765935706806</v>
      </c>
      <c r="Y207" s="7">
        <v>897.91691972275771</v>
      </c>
      <c r="Z207" s="7">
        <v>965.64228971498619</v>
      </c>
      <c r="AA207" s="68"/>
      <c r="AB207" s="52" t="s">
        <v>556</v>
      </c>
      <c r="AC207" s="7" t="s">
        <v>556</v>
      </c>
      <c r="AD207" s="52" t="s">
        <v>556</v>
      </c>
      <c r="AE207" s="7" t="s">
        <v>556</v>
      </c>
      <c r="AG207" s="68"/>
      <c r="AH207" s="52">
        <f t="shared" si="54"/>
        <v>-99.907118416943192</v>
      </c>
      <c r="AI207" s="52">
        <f t="shared" si="55"/>
        <v>-99.939439816182158</v>
      </c>
      <c r="AJ207" s="52">
        <f t="shared" si="56"/>
        <v>-99.869943544313571</v>
      </c>
      <c r="AK207" s="52">
        <f t="shared" si="57"/>
        <v>-99.880326176941992</v>
      </c>
      <c r="AL207" s="52">
        <f t="shared" si="58"/>
        <v>-99.950109803409333</v>
      </c>
      <c r="AM207" s="52">
        <f t="shared" si="59"/>
        <v>-99.949411062460939</v>
      </c>
      <c r="AN207" s="90" t="s">
        <v>593</v>
      </c>
    </row>
    <row r="208" spans="1:40" ht="14.25" hidden="1">
      <c r="A208" s="5" t="s">
        <v>190</v>
      </c>
      <c r="B208" s="5" t="s">
        <v>204</v>
      </c>
      <c r="C208" s="26" t="s">
        <v>204</v>
      </c>
      <c r="D208" s="27" t="s">
        <v>631</v>
      </c>
      <c r="E208" s="126">
        <f>SUMIFS(ADEME!$F:$F,ADEME!$A:$A,$A208,ADEME!$B:$B,$B208,ADEME!$C:$C,$C208,ADEME!$D:$D,$D208,ADEME!$E:$E,F$9)</f>
        <v>94.268326977601447</v>
      </c>
      <c r="F208" s="126">
        <f>SUMIFS(ADEME!$L:$L,ADEME!$A:$A,$A208,ADEME!$B:$B,$B208,ADEME!$C:$C,$C208,ADEME!$D:$D,$D208,ADEME!$E:$E,F$9)</f>
        <v>54.718044690474272</v>
      </c>
      <c r="G208" s="127">
        <f>SUMIFS(ADEME!$L:$L,ADEME!$A:$A,$A208,ADEME!$B:$B,$B208,ADEME!$C:$C,$C208,ADEME!$D:$D,$D208,ADEME!$E:$E,G$9)</f>
        <v>34.137593060619345</v>
      </c>
      <c r="H208" s="127">
        <f>SUMIFS(ADEME!$L:$L,ADEME!$A:$A,$A208,ADEME!$B:$B,$B208,ADEME!$C:$C,$C208,ADEME!$D:$D,$D208,ADEME!$E:$E,H$9)</f>
        <v>37.013373100156819</v>
      </c>
      <c r="I208" s="127">
        <f>SUMIFS(ADEME!$L:$L,ADEME!$A:$A,$A208,ADEME!$B:$B,$B208,ADEME!$C:$C,$C208,ADEME!$D:$D,$D208,ADEME!$E:$E,I$9)</f>
        <v>47.327989538760733</v>
      </c>
      <c r="J208" s="127">
        <f>SUMIFS(ADEME!$L:$L,ADEME!$A:$A,$A208,ADEME!$B:$B,$B208,ADEME!$C:$C,$C208,ADEME!$D:$D,$D208,ADEME!$E:$E,J$9)</f>
        <v>56.516492402667161</v>
      </c>
      <c r="K208" s="68" t="s">
        <v>581</v>
      </c>
      <c r="L208" s="54" t="str">
        <f t="shared" si="61"/>
        <v xml:space="preserve">Flux GES-Bilan brute des émissions -Bilan brute des émissions </v>
      </c>
      <c r="M208" s="54">
        <f>MATCH(L208,[6]RESULTATS_4!$W:$W,FALSE)</f>
        <v>344</v>
      </c>
      <c r="N208" s="54" t="str" cm="1">
        <f t="array" ref="N208">IFERROR(INDEX([6]RESULTATS_4!G:G,$M208),"-")</f>
        <v>Flux GES</v>
      </c>
      <c r="O208" s="54" t="str" cm="1">
        <f t="array" ref="O208">IFERROR(INDEX([6]RESULTATS_4!H:H,$M208),"-")</f>
        <v xml:space="preserve">Bilan brute des émissions </v>
      </c>
      <c r="P208" s="54" t="str" cm="1">
        <f t="array" ref="P208">IFERROR(INDEX([6]RESULTATS_4!I:I,$M208),"-")</f>
        <v xml:space="preserve">Bilan brute des émissions </v>
      </c>
      <c r="Q208" s="54" t="str" cm="1">
        <f t="array" ref="Q208">IFERROR(INDEX([6]RESULTATS_4!$J:$J,M208),"-")</f>
        <v>MtCO2eq</v>
      </c>
      <c r="R208" s="68"/>
      <c r="S208" s="96" t="str">
        <f t="shared" si="60"/>
        <v>Bilan brute des émissions -MtCO2eq</v>
      </c>
      <c r="T208" s="158">
        <v>204</v>
      </c>
      <c r="U208" s="7">
        <v>101622.44847208221</v>
      </c>
      <c r="V208" s="7">
        <v>66640.475762028655</v>
      </c>
      <c r="W208" s="7">
        <v>31566.523505367819</v>
      </c>
      <c r="X208" s="7">
        <v>40701.492479804721</v>
      </c>
      <c r="Y208" s="7">
        <v>50052.280767288321</v>
      </c>
      <c r="Z208" s="7">
        <v>64020.100297815145</v>
      </c>
      <c r="AA208" s="68"/>
      <c r="AB208" s="52" t="s">
        <v>556</v>
      </c>
      <c r="AC208" s="7" t="s">
        <v>556</v>
      </c>
      <c r="AD208" s="52" t="s">
        <v>556</v>
      </c>
      <c r="AE208" s="7" t="s">
        <v>556</v>
      </c>
      <c r="AG208" s="68"/>
      <c r="AH208" s="52">
        <f t="shared" si="54"/>
        <v>-99.907236709609975</v>
      </c>
      <c r="AI208" s="52">
        <f t="shared" si="55"/>
        <v>-99.917890675201846</v>
      </c>
      <c r="AJ208" s="52">
        <f t="shared" si="56"/>
        <v>-99.89185507534647</v>
      </c>
      <c r="AK208" s="52">
        <f t="shared" si="57"/>
        <v>-99.909061386094081</v>
      </c>
      <c r="AL208" s="52">
        <f t="shared" si="58"/>
        <v>-99.905442891286398</v>
      </c>
      <c r="AM208" s="52">
        <f t="shared" si="59"/>
        <v>-99.911720706247323</v>
      </c>
    </row>
    <row r="209" spans="1:40" ht="14.25" hidden="1">
      <c r="A209" s="5" t="s">
        <v>190</v>
      </c>
      <c r="B209" s="5" t="s">
        <v>0</v>
      </c>
      <c r="C209" s="30" t="s">
        <v>210</v>
      </c>
      <c r="D209" s="183"/>
      <c r="E209" s="183"/>
      <c r="F209" s="183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3"/>
      <c r="V209" s="183"/>
      <c r="W209" s="183"/>
      <c r="X209" s="183"/>
      <c r="Y209" s="183"/>
      <c r="Z209" s="183"/>
      <c r="AA209" s="183"/>
      <c r="AB209" s="183"/>
      <c r="AC209" s="183"/>
      <c r="AD209" s="183"/>
      <c r="AE209" s="183"/>
      <c r="AG209" s="68"/>
      <c r="AH209" s="56"/>
      <c r="AI209" s="56"/>
      <c r="AJ209" s="56"/>
      <c r="AK209" s="56"/>
      <c r="AL209" s="56"/>
      <c r="AM209" s="56"/>
    </row>
    <row r="210" spans="1:40" ht="14.25" hidden="1">
      <c r="A210" s="5" t="s">
        <v>190</v>
      </c>
      <c r="B210" s="5" t="s">
        <v>211</v>
      </c>
      <c r="C210" s="151" t="s">
        <v>622</v>
      </c>
      <c r="D210" s="12" t="s">
        <v>631</v>
      </c>
      <c r="E210" s="126">
        <f>SUMIFS(ADEME!$F:$F,ADEME!$A:$A,$A210,ADEME!$B:$B,$B210,ADEME!$C:$C,$C210,ADEME!$D:$D,$D210,ADEME!$E:$E,F$9)</f>
        <v>28.628144964819054</v>
      </c>
      <c r="F210" s="126">
        <f>SUMIFS(ADEME!$L:$L,ADEME!$A:$A,$A210,ADEME!$B:$B,$B210,ADEME!$C:$C,$C210,ADEME!$D:$D,$D210,ADEME!$E:$E,F$9)</f>
        <v>17.673155124663044</v>
      </c>
      <c r="G210" s="127">
        <f>SUMIFS(ADEME!$L:$L,ADEME!$A:$A,$A210,ADEME!$B:$B,$B210,ADEME!$C:$C,$C210,ADEME!$D:$D,$D210,ADEME!$E:$E,G$9)</f>
        <v>11.543409407020084</v>
      </c>
      <c r="H210" s="127">
        <f>SUMIFS(ADEME!$L:$L,ADEME!$A:$A,$A210,ADEME!$B:$B,$B210,ADEME!$C:$C,$C210,ADEME!$D:$D,$D210,ADEME!$E:$E,H$9)</f>
        <v>9.2816799390888054</v>
      </c>
      <c r="I210" s="127">
        <f>SUMIFS(ADEME!$L:$L,ADEME!$A:$A,$A210,ADEME!$B:$B,$B210,ADEME!$C:$C,$C210,ADEME!$D:$D,$D210,ADEME!$E:$E,I$9)</f>
        <v>14.006736451431992</v>
      </c>
      <c r="J210" s="127">
        <f>SUMIFS(ADEME!$L:$L,ADEME!$A:$A,$A210,ADEME!$B:$B,$B210,ADEME!$C:$C,$C210,ADEME!$D:$D,$D210,ADEME!$E:$E,J$9)</f>
        <v>19.749317828428389</v>
      </c>
      <c r="K210" s="68" t="s">
        <v>581</v>
      </c>
      <c r="L210" s="54" t="str">
        <f t="shared" si="61"/>
        <v>Flux GES-Détail par GES_N2O-émissions N2O total</v>
      </c>
      <c r="M210" s="54">
        <f>MATCH(L210,[6]RESULTATS_4!$W:$W,FALSE)</f>
        <v>359</v>
      </c>
      <c r="N210" s="54" t="str" cm="1">
        <f t="array" ref="N210">IFERROR(INDEX([6]RESULTATS_4!G:G,$M210),"-")</f>
        <v>Flux GES</v>
      </c>
      <c r="O210" s="54" t="str" cm="1">
        <f t="array" ref="O210">IFERROR(INDEX([6]RESULTATS_4!H:H,$M210),"-")</f>
        <v>Détail par GES_N2O</v>
      </c>
      <c r="P210" s="54" t="str" cm="1">
        <f t="array" ref="P210">IFERROR(INDEX([6]RESULTATS_4!I:I,$M210),"-")</f>
        <v>émissions N2O total</v>
      </c>
      <c r="Q210" s="54" t="str" cm="1">
        <f t="array" ref="Q210">IFERROR(INDEX([6]RESULTATS_4!$J:$J,M210),"-")</f>
        <v>MtCO2eq</v>
      </c>
      <c r="R210" s="68"/>
      <c r="S210" s="96" t="str">
        <f t="shared" si="60"/>
        <v>émissions N2O total-MtCO2eq</v>
      </c>
      <c r="T210" s="158">
        <v>210</v>
      </c>
      <c r="U210" s="7">
        <v>33846.617693750159</v>
      </c>
      <c r="V210" s="7">
        <v>20759.903757796958</v>
      </c>
      <c r="W210" s="7">
        <v>8418.73368288649</v>
      </c>
      <c r="X210" s="7">
        <v>11446.708643098886</v>
      </c>
      <c r="Y210" s="7">
        <v>12374.379187797498</v>
      </c>
      <c r="Z210" s="7">
        <v>20013.636176257362</v>
      </c>
      <c r="AA210" s="68"/>
      <c r="AB210" s="52" t="s">
        <v>556</v>
      </c>
      <c r="AC210" s="7" t="s">
        <v>556</v>
      </c>
      <c r="AD210" s="52" t="s">
        <v>556</v>
      </c>
      <c r="AE210" s="7" t="s">
        <v>556</v>
      </c>
      <c r="AG210" s="68"/>
      <c r="AH210" s="52">
        <f t="shared" ref="AH210:AH222" si="62">IF(AND(E210=0,U210=0),"ok 0",(E210/U210-1)*100)</f>
        <v>-99.91541800358354</v>
      </c>
      <c r="AI210" s="52">
        <f t="shared" ref="AI210:AI222" si="63">IF(AND(F210=0,V210=0),"ok 0",(F210/V210-1)*100)</f>
        <v>-99.914868800304404</v>
      </c>
      <c r="AJ210" s="52">
        <f t="shared" ref="AJ210:AJ222" si="64">IF(AND(G210=0,W210=0),"ok 0",(G210/W210-1)*100)</f>
        <v>-99.862884255021797</v>
      </c>
      <c r="AK210" s="52">
        <f t="shared" ref="AK210:AK222" si="65">IF(AND(H210=0,X210=0),"ok 0",(H210/X210-1)*100)</f>
        <v>-99.918913984547999</v>
      </c>
      <c r="AL210" s="52">
        <f t="shared" ref="AL210:AL222" si="66">IF(AND(I210=0,Y210=0),"ok 0",(I210/Y210-1)*100)</f>
        <v>-99.886808572463622</v>
      </c>
      <c r="AM210" s="52">
        <f t="shared" ref="AM210:AM222" si="67">IF(AND(J210=0,Z210=0),"ok 0",(J210/Z210-1)*100)</f>
        <v>-99.901320691280191</v>
      </c>
      <c r="AN210" t="s">
        <v>592</v>
      </c>
    </row>
    <row r="211" spans="1:40" ht="14.25" hidden="1">
      <c r="A211" s="5" t="s">
        <v>190</v>
      </c>
      <c r="B211" s="5" t="s">
        <v>211</v>
      </c>
      <c r="C211" s="3" t="s">
        <v>193</v>
      </c>
      <c r="D211" s="12" t="s">
        <v>631</v>
      </c>
      <c r="E211" s="126">
        <f>SUMIFS(ADEME!$F:$F,ADEME!$A:$A,$A211,ADEME!$B:$B,$B211,ADEME!$C:$C,$C211,ADEME!$D:$D,$D211,ADEME!$E:$E,F$9)</f>
        <v>16.356632853391126</v>
      </c>
      <c r="F211" s="126">
        <f>SUMIFS(ADEME!$L:$L,ADEME!$A:$A,$A211,ADEME!$B:$B,$B211,ADEME!$C:$C,$C211,ADEME!$D:$D,$D211,ADEME!$E:$E,F$9)</f>
        <v>10.76673132467751</v>
      </c>
      <c r="G211" s="127">
        <f>SUMIFS(ADEME!$L:$L,ADEME!$A:$A,$A211,ADEME!$B:$B,$B211,ADEME!$C:$C,$C211,ADEME!$D:$D,$D211,ADEME!$E:$E,G$9)</f>
        <v>7.6269318875959069</v>
      </c>
      <c r="H211" s="127">
        <f>SUMIFS(ADEME!$L:$L,ADEME!$A:$A,$A211,ADEME!$B:$B,$B211,ADEME!$C:$C,$C211,ADEME!$D:$D,$D211,ADEME!$E:$E,H$9)</f>
        <v>4.706034167222124</v>
      </c>
      <c r="I211" s="127">
        <f>SUMIFS(ADEME!$L:$L,ADEME!$A:$A,$A211,ADEME!$B:$B,$B211,ADEME!$C:$C,$C211,ADEME!$D:$D,$D211,ADEME!$E:$E,I$9)</f>
        <v>8.1386670497706515</v>
      </c>
      <c r="J211" s="127">
        <f>SUMIFS(ADEME!$L:$L,ADEME!$A:$A,$A211,ADEME!$B:$B,$B211,ADEME!$C:$C,$C211,ADEME!$D:$D,$D211,ADEME!$E:$E,J$9)</f>
        <v>12.707667136342707</v>
      </c>
      <c r="K211" s="68" t="s">
        <v>581</v>
      </c>
      <c r="L211" s="54" t="str">
        <f t="shared" si="61"/>
        <v xml:space="preserve">Flux GES-Détail par GES_N2O-émissions directes des sols </v>
      </c>
      <c r="M211" s="54">
        <f>MATCH(L211,[6]RESULTATS_4!$W:$W,FALSE)</f>
        <v>357</v>
      </c>
      <c r="N211" s="54" t="str" cm="1">
        <f t="array" ref="N211">IFERROR(INDEX([6]RESULTATS_4!G:G,$M211),"-")</f>
        <v>Flux GES</v>
      </c>
      <c r="O211" s="54" t="str" cm="1">
        <f t="array" ref="O211">IFERROR(INDEX([6]RESULTATS_4!H:H,$M211),"-")</f>
        <v>Détail par GES_N2O</v>
      </c>
      <c r="P211" s="54" t="str" cm="1">
        <f t="array" ref="P211">IFERROR(INDEX([6]RESULTATS_4!I:I,$M211),"-")</f>
        <v xml:space="preserve">émissions directes des sols </v>
      </c>
      <c r="Q211" s="54" t="str" cm="1">
        <f t="array" ref="Q211">IFERROR(INDEX([6]RESULTATS_4!$J:$J,M211),"-")</f>
        <v>MtCO2eq</v>
      </c>
      <c r="R211" s="68"/>
      <c r="S211" s="96" t="str">
        <f t="shared" si="60"/>
        <v>émissions directes des sols -MtCO2eq</v>
      </c>
      <c r="T211" s="158">
        <v>211</v>
      </c>
      <c r="U211" s="7">
        <v>19509.115292956663</v>
      </c>
      <c r="V211" s="7">
        <v>13230.909775353797</v>
      </c>
      <c r="W211" s="7">
        <v>3458.1187060961565</v>
      </c>
      <c r="X211" s="7">
        <v>3646.9234755408324</v>
      </c>
      <c r="Y211" s="7">
        <v>6418.7820907072492</v>
      </c>
      <c r="Z211" s="7">
        <v>13741.4212684993</v>
      </c>
      <c r="AA211" s="68"/>
      <c r="AB211" s="52" t="s">
        <v>556</v>
      </c>
      <c r="AC211" s="7" t="s">
        <v>556</v>
      </c>
      <c r="AD211" s="52" t="s">
        <v>556</v>
      </c>
      <c r="AE211" s="7" t="s">
        <v>556</v>
      </c>
      <c r="AG211" s="68"/>
      <c r="AH211" s="52">
        <f t="shared" si="62"/>
        <v>-99.916159023062946</v>
      </c>
      <c r="AI211" s="52">
        <f t="shared" si="63"/>
        <v>-99.91862440673026</v>
      </c>
      <c r="AJ211" s="52">
        <f t="shared" si="64"/>
        <v>-99.779448522858658</v>
      </c>
      <c r="AK211" s="52">
        <f t="shared" si="65"/>
        <v>-99.870958790367155</v>
      </c>
      <c r="AL211" s="52">
        <f t="shared" si="66"/>
        <v>-99.873205431579407</v>
      </c>
      <c r="AM211" s="52">
        <f t="shared" si="67"/>
        <v>-99.907522905469222</v>
      </c>
      <c r="AN211" t="s">
        <v>592</v>
      </c>
    </row>
    <row r="212" spans="1:40" ht="14.25" hidden="1">
      <c r="A212" s="5" t="s">
        <v>190</v>
      </c>
      <c r="B212" s="5" t="s">
        <v>211</v>
      </c>
      <c r="C212" s="3" t="s">
        <v>194</v>
      </c>
      <c r="D212" s="12" t="s">
        <v>631</v>
      </c>
      <c r="E212" s="126">
        <f>SUMIFS(ADEME!$F:$F,ADEME!$A:$A,$A212,ADEME!$B:$B,$B212,ADEME!$C:$C,$C212,ADEME!$D:$D,$D212,ADEME!$E:$E,F$9)</f>
        <v>7.1868280876476369</v>
      </c>
      <c r="F212" s="126">
        <f>SUMIFS(ADEME!$L:$L,ADEME!$A:$A,$A212,ADEME!$B:$B,$B212,ADEME!$C:$C,$C212,ADEME!$D:$D,$D212,ADEME!$E:$E,F$9)</f>
        <v>5.2477183431501526</v>
      </c>
      <c r="G212" s="127">
        <f>SUMIFS(ADEME!$L:$L,ADEME!$A:$A,$A212,ADEME!$B:$B,$B212,ADEME!$C:$C,$C212,ADEME!$D:$D,$D212,ADEME!$E:$E,G$9)</f>
        <v>2.7846195733773746</v>
      </c>
      <c r="H212" s="127">
        <f>SUMIFS(ADEME!$L:$L,ADEME!$A:$A,$A212,ADEME!$B:$B,$B212,ADEME!$C:$C,$C212,ADEME!$D:$D,$D212,ADEME!$E:$E,H$9)</f>
        <v>3.3933900311259877</v>
      </c>
      <c r="I212" s="127">
        <f>SUMIFS(ADEME!$L:$L,ADEME!$A:$A,$A212,ADEME!$B:$B,$B212,ADEME!$C:$C,$C212,ADEME!$D:$D,$D212,ADEME!$E:$E,I$9)</f>
        <v>4.1278769576138066</v>
      </c>
      <c r="J212" s="127">
        <f>SUMIFS(ADEME!$L:$L,ADEME!$A:$A,$A212,ADEME!$B:$B,$B212,ADEME!$C:$C,$C212,ADEME!$D:$D,$D212,ADEME!$E:$E,J$9)</f>
        <v>4.9429045350479814</v>
      </c>
      <c r="K212" s="68" t="s">
        <v>581</v>
      </c>
      <c r="L212" s="54" t="str">
        <f t="shared" si="61"/>
        <v>Flux GES-Détail par GES_N2O-émissions lessivage + NH3</v>
      </c>
      <c r="M212" s="54">
        <f>MATCH(L212,[6]RESULTATS_4!$W:$W,FALSE)</f>
        <v>358</v>
      </c>
      <c r="N212" s="54" t="str" cm="1">
        <f t="array" ref="N212">IFERROR(INDEX([6]RESULTATS_4!G:G,$M212),"-")</f>
        <v>Flux GES</v>
      </c>
      <c r="O212" s="54" t="str" cm="1">
        <f t="array" ref="O212">IFERROR(INDEX([6]RESULTATS_4!H:H,$M212),"-")</f>
        <v>Détail par GES_N2O</v>
      </c>
      <c r="P212" s="54" t="str" cm="1">
        <f t="array" ref="P212">IFERROR(INDEX([6]RESULTATS_4!I:I,$M212),"-")</f>
        <v>émissions lessivage + NH3</v>
      </c>
      <c r="Q212" s="54" t="str" cm="1">
        <f t="array" ref="Q212">IFERROR(INDEX([6]RESULTATS_4!$J:$J,M212),"-")</f>
        <v>MtCO2eq</v>
      </c>
      <c r="R212" s="68"/>
      <c r="S212" s="96" t="str">
        <f t="shared" si="60"/>
        <v>émissions lessivage + NH3-MtCO2eq</v>
      </c>
      <c r="T212" s="158">
        <v>212</v>
      </c>
      <c r="U212" s="7">
        <v>8426.7418909453227</v>
      </c>
      <c r="V212" s="7">
        <v>5735.9181866997278</v>
      </c>
      <c r="W212" s="7">
        <v>4054.9216019926434</v>
      </c>
      <c r="X212" s="7">
        <v>6688.2286466768219</v>
      </c>
      <c r="Y212" s="7">
        <v>4308.6693684878101</v>
      </c>
      <c r="Z212" s="7">
        <v>4110.0172150881544</v>
      </c>
      <c r="AA212" s="68"/>
      <c r="AB212" s="52" t="s">
        <v>556</v>
      </c>
      <c r="AC212" s="7" t="s">
        <v>556</v>
      </c>
      <c r="AD212" s="52" t="s">
        <v>556</v>
      </c>
      <c r="AE212" s="7" t="s">
        <v>556</v>
      </c>
      <c r="AG212" s="68"/>
      <c r="AH212" s="52">
        <f t="shared" si="62"/>
        <v>-99.914714035618317</v>
      </c>
      <c r="AI212" s="52">
        <f t="shared" si="63"/>
        <v>-99.908511276271014</v>
      </c>
      <c r="AJ212" s="52">
        <f t="shared" si="64"/>
        <v>-99.931327412791177</v>
      </c>
      <c r="AK212" s="52">
        <f t="shared" si="65"/>
        <v>-99.949263247260362</v>
      </c>
      <c r="AL212" s="52">
        <f t="shared" si="66"/>
        <v>-99.904196014950614</v>
      </c>
      <c r="AM212" s="52">
        <f t="shared" si="67"/>
        <v>-99.879735186585052</v>
      </c>
      <c r="AN212" t="s">
        <v>592</v>
      </c>
    </row>
    <row r="213" spans="1:40" ht="14.25" hidden="1">
      <c r="A213" s="5" t="s">
        <v>190</v>
      </c>
      <c r="B213" s="5" t="s">
        <v>211</v>
      </c>
      <c r="C213" s="3" t="s">
        <v>212</v>
      </c>
      <c r="D213" s="12" t="s">
        <v>631</v>
      </c>
      <c r="E213" s="126">
        <f>SUMIFS(ADEME!$F:$F,ADEME!$A:$A,$A213,ADEME!$B:$B,$B213,ADEME!$C:$C,$C213,ADEME!$D:$D,$D213,ADEME!$E:$E,F$9)</f>
        <v>2.9420717093283066</v>
      </c>
      <c r="F213" s="126">
        <f>SUMIFS(ADEME!$L:$L,ADEME!$A:$A,$A213,ADEME!$B:$B,$B213,ADEME!$C:$C,$C213,ADEME!$D:$D,$D213,ADEME!$E:$E,F$9)</f>
        <v>0.33106938821162474</v>
      </c>
      <c r="G213" s="127">
        <f>SUMIFS(ADEME!$L:$L,ADEME!$A:$A,$A213,ADEME!$B:$B,$B213,ADEME!$C:$C,$C213,ADEME!$D:$D,$D213,ADEME!$E:$E,G$9)</f>
        <v>0.2158799048457645</v>
      </c>
      <c r="H213" s="127">
        <f>SUMIFS(ADEME!$L:$L,ADEME!$A:$A,$A213,ADEME!$B:$B,$B213,ADEME!$C:$C,$C213,ADEME!$D:$D,$D213,ADEME!$E:$E,H$9)</f>
        <v>5.2395256205336409E-2</v>
      </c>
      <c r="I213" s="127">
        <f>SUMIFS(ADEME!$L:$L,ADEME!$A:$A,$A213,ADEME!$B:$B,$B213,ADEME!$C:$C,$C213,ADEME!$D:$D,$D213,ADEME!$E:$E,I$9)</f>
        <v>0.19873365321769099</v>
      </c>
      <c r="J213" s="127">
        <f>SUMIFS(ADEME!$L:$L,ADEME!$A:$A,$A213,ADEME!$B:$B,$B213,ADEME!$C:$C,$C213,ADEME!$D:$D,$D213,ADEME!$E:$E,J$9)</f>
        <v>0.39134766972835133</v>
      </c>
      <c r="K213" s="68" t="s">
        <v>581</v>
      </c>
      <c r="L213" s="54" t="str">
        <f t="shared" si="61"/>
        <v xml:space="preserve">Flux GES-Détail par GES_N2O-fabrication des engrais azotés </v>
      </c>
      <c r="M213" s="54">
        <f>MATCH(L213,[6]RESULTATS_4!$W:$W,FALSE)</f>
        <v>360</v>
      </c>
      <c r="N213" s="54" t="str" cm="1">
        <f t="array" ref="N213">IFERROR(INDEX([6]RESULTATS_4!G:G,$M213),"-")</f>
        <v>Flux GES</v>
      </c>
      <c r="O213" s="54" t="str" cm="1">
        <f t="array" ref="O213">IFERROR(INDEX([6]RESULTATS_4!H:H,$M213),"-")</f>
        <v>Détail par GES_N2O</v>
      </c>
      <c r="P213" s="54" t="str" cm="1">
        <f t="array" ref="P213">IFERROR(INDEX([6]RESULTATS_4!I:I,$M213),"-")</f>
        <v xml:space="preserve">fabrication des engrais azotés </v>
      </c>
      <c r="Q213" s="54" t="str" cm="1">
        <f t="array" ref="Q213">IFERROR(INDEX([6]RESULTATS_4!$J:$J,M213),"-")</f>
        <v>MtCO2eq</v>
      </c>
      <c r="R213" s="68"/>
      <c r="S213" s="96" t="str">
        <f t="shared" si="60"/>
        <v>fabrication des engrais azotés -MtCO2eq</v>
      </c>
      <c r="T213" s="158">
        <v>213</v>
      </c>
      <c r="U213" s="7">
        <v>3790.9900243759557</v>
      </c>
      <c r="V213" s="7">
        <v>438.03130671291456</v>
      </c>
      <c r="W213" s="7">
        <v>16.711707697125803</v>
      </c>
      <c r="X213" s="7">
        <v>0</v>
      </c>
      <c r="Y213" s="7">
        <v>103.75575473369645</v>
      </c>
      <c r="Z213" s="7">
        <v>428.52736052532055</v>
      </c>
      <c r="AA213" s="68"/>
      <c r="AB213" s="52" t="s">
        <v>556</v>
      </c>
      <c r="AC213" s="7" t="s">
        <v>556</v>
      </c>
      <c r="AD213" s="52" t="s">
        <v>556</v>
      </c>
      <c r="AE213" s="7" t="s">
        <v>556</v>
      </c>
      <c r="AG213" s="68"/>
      <c r="AH213" s="52">
        <f t="shared" si="62"/>
        <v>-99.922393050617103</v>
      </c>
      <c r="AI213" s="52">
        <f t="shared" si="63"/>
        <v>-99.924418783968648</v>
      </c>
      <c r="AJ213" s="52">
        <f t="shared" si="64"/>
        <v>-98.708211579820215</v>
      </c>
      <c r="AK213" s="52" t="e">
        <f t="shared" si="65"/>
        <v>#DIV/0!</v>
      </c>
      <c r="AL213" s="52">
        <f t="shared" si="66"/>
        <v>-99.80846011507721</v>
      </c>
      <c r="AM213" s="52">
        <f t="shared" si="67"/>
        <v>-99.908676153315241</v>
      </c>
      <c r="AN213" t="s">
        <v>592</v>
      </c>
    </row>
    <row r="214" spans="1:40" ht="14.25" hidden="1">
      <c r="A214" s="5" t="s">
        <v>190</v>
      </c>
      <c r="B214" s="5" t="s">
        <v>211</v>
      </c>
      <c r="C214" s="3" t="s">
        <v>213</v>
      </c>
      <c r="D214" s="12" t="s">
        <v>631</v>
      </c>
      <c r="E214" s="126">
        <f>SUMIFS(ADEME!$F:$F,ADEME!$A:$A,$A214,ADEME!$B:$B,$B214,ADEME!$C:$C,$C214,ADEME!$D:$D,$D214,ADEME!$E:$E,F$9)</f>
        <v>2.142612314451986</v>
      </c>
      <c r="F214" s="126">
        <f>SUMIFS(ADEME!$L:$L,ADEME!$A:$A,$A214,ADEME!$B:$B,$B214,ADEME!$C:$C,$C214,ADEME!$D:$D,$D214,ADEME!$E:$E,F$9)</f>
        <v>1.327636068623756</v>
      </c>
      <c r="G214" s="127">
        <f>SUMIFS(ADEME!$L:$L,ADEME!$A:$A,$A214,ADEME!$B:$B,$B214,ADEME!$C:$C,$C214,ADEME!$D:$D,$D214,ADEME!$E:$E,G$9)</f>
        <v>0.91597804120103776</v>
      </c>
      <c r="H214" s="127">
        <f>SUMIFS(ADEME!$L:$L,ADEME!$A:$A,$A214,ADEME!$B:$B,$B214,ADEME!$C:$C,$C214,ADEME!$D:$D,$D214,ADEME!$E:$E,H$9)</f>
        <v>1.1298604845353544</v>
      </c>
      <c r="I214" s="127">
        <f>SUMIFS(ADEME!$L:$L,ADEME!$A:$A,$A214,ADEME!$B:$B,$B214,ADEME!$C:$C,$C214,ADEME!$D:$D,$D214,ADEME!$E:$E,I$9)</f>
        <v>1.5414587908298452</v>
      </c>
      <c r="J214" s="127">
        <f>SUMIFS(ADEME!$L:$L,ADEME!$A:$A,$A214,ADEME!$B:$B,$B214,ADEME!$C:$C,$C214,ADEME!$D:$D,$D214,ADEME!$E:$E,J$9)</f>
        <v>1.7073984873093524</v>
      </c>
      <c r="K214" s="68" t="s">
        <v>581</v>
      </c>
      <c r="L214" s="54" t="str">
        <f t="shared" si="61"/>
        <v xml:space="preserve">Flux GES-Détail par GES_N2O-effluents d'élevage </v>
      </c>
      <c r="M214" s="54">
        <f>MATCH(L214,[6]RESULTATS_4!$W:$W,FALSE)</f>
        <v>356</v>
      </c>
      <c r="N214" s="54" t="str" cm="1">
        <f t="array" ref="N214">IFERROR(INDEX([6]RESULTATS_4!G:G,$M214),"-")</f>
        <v>Flux GES</v>
      </c>
      <c r="O214" s="54" t="str" cm="1">
        <f t="array" ref="O214">IFERROR(INDEX([6]RESULTATS_4!H:H,$M214),"-")</f>
        <v>Détail par GES_N2O</v>
      </c>
      <c r="P214" s="54" t="str" cm="1">
        <f t="array" ref="P214">IFERROR(INDEX([6]RESULTATS_4!I:I,$M214),"-")</f>
        <v xml:space="preserve">effluents d'élevage </v>
      </c>
      <c r="Q214" s="54" t="str" cm="1">
        <f t="array" ref="Q214">IFERROR(INDEX([6]RESULTATS_4!$J:$J,M214),"-")</f>
        <v>MtCO2eq</v>
      </c>
      <c r="R214" s="68"/>
      <c r="S214" s="96" t="str">
        <f t="shared" si="60"/>
        <v>effluents d'élevage -MtCO2eq</v>
      </c>
      <c r="T214" s="158">
        <v>214</v>
      </c>
      <c r="U214" s="7">
        <v>2119.7704854722151</v>
      </c>
      <c r="V214" s="7">
        <v>1355.0444890305198</v>
      </c>
      <c r="W214" s="7">
        <v>888.98166710056512</v>
      </c>
      <c r="X214" s="7">
        <v>1111.5565208812325</v>
      </c>
      <c r="Y214" s="7">
        <v>1543.1719738687432</v>
      </c>
      <c r="Z214" s="7">
        <v>1733.6703321445855</v>
      </c>
      <c r="AA214" s="68"/>
      <c r="AB214" s="52" t="s">
        <v>556</v>
      </c>
      <c r="AC214" s="7" t="s">
        <v>556</v>
      </c>
      <c r="AD214" s="52" t="s">
        <v>556</v>
      </c>
      <c r="AE214" s="7" t="s">
        <v>556</v>
      </c>
      <c r="AG214" s="68"/>
      <c r="AH214" s="52">
        <f t="shared" si="62"/>
        <v>-99.89892243857831</v>
      </c>
      <c r="AI214" s="52">
        <f t="shared" si="63"/>
        <v>-99.90202269524201</v>
      </c>
      <c r="AJ214" s="52">
        <f t="shared" si="64"/>
        <v>-99.89696322487859</v>
      </c>
      <c r="AK214" s="52">
        <f t="shared" si="65"/>
        <v>-99.898353303380418</v>
      </c>
      <c r="AL214" s="52">
        <f t="shared" si="66"/>
        <v>-99.900111016987609</v>
      </c>
      <c r="AM214" s="52">
        <f t="shared" si="67"/>
        <v>-99.901515388730374</v>
      </c>
      <c r="AN214" t="s">
        <v>592</v>
      </c>
    </row>
    <row r="215" spans="1:40" ht="14.25" hidden="1">
      <c r="A215" s="110" t="s">
        <v>190</v>
      </c>
      <c r="B215" s="110" t="s">
        <v>214</v>
      </c>
      <c r="C215" s="151" t="s">
        <v>620</v>
      </c>
      <c r="D215" s="12" t="s">
        <v>631</v>
      </c>
      <c r="E215" s="126">
        <f>SUMIFS(ADEME!$F:$F,ADEME!$A:$A,$A215,ADEME!$B:$B,$B215,ADEME!$C:$C,$C215,ADEME!$D:$D,$D215,ADEME!$E:$E,F$9)</f>
        <v>44.738885829897427</v>
      </c>
      <c r="F215" s="126">
        <f>SUMIFS(ADEME!$L:$L,ADEME!$A:$A,$A215,ADEME!$B:$B,$B215,ADEME!$C:$C,$C215,ADEME!$D:$D,$D215,ADEME!$E:$E,F$9)</f>
        <v>26.855860977815926</v>
      </c>
      <c r="G215" s="127">
        <f>SUMIFS(ADEME!$L:$L,ADEME!$A:$A,$A215,ADEME!$B:$B,$B215,ADEME!$C:$C,$C215,ADEME!$D:$D,$D215,ADEME!$E:$E,G$9)</f>
        <v>20.274323813581237</v>
      </c>
      <c r="H215" s="127">
        <f>SUMIFS(ADEME!$L:$L,ADEME!$A:$A,$A215,ADEME!$B:$B,$B215,ADEME!$C:$C,$C215,ADEME!$D:$D,$D215,ADEME!$E:$E,H$9)</f>
        <v>25.587281511491966</v>
      </c>
      <c r="I215" s="127">
        <f>SUMIFS(ADEME!$L:$L,ADEME!$A:$A,$A215,ADEME!$B:$B,$B215,ADEME!$C:$C,$C215,ADEME!$D:$D,$D215,ADEME!$E:$E,I$9)</f>
        <v>30.700450968763544</v>
      </c>
      <c r="J215" s="127">
        <f>SUMIFS(ADEME!$L:$L,ADEME!$A:$A,$A215,ADEME!$B:$B,$B215,ADEME!$C:$C,$C215,ADEME!$D:$D,$D215,ADEME!$E:$E,J$9)</f>
        <v>33.412746792591527</v>
      </c>
      <c r="K215" s="68" t="s">
        <v>581</v>
      </c>
      <c r="L215" s="54" t="str">
        <f t="shared" si="61"/>
        <v>Flux GES-Détail par GES_CH4-émissions CH4 total</v>
      </c>
      <c r="M215" s="54">
        <f>MATCH(L215,[6]RESULTATS_4!$W:$W,FALSE)</f>
        <v>350</v>
      </c>
      <c r="N215" s="54" t="str" cm="1">
        <f t="array" ref="N215">IFERROR(INDEX([6]RESULTATS_4!G:G,$M215),"-")</f>
        <v>Flux GES</v>
      </c>
      <c r="O215" s="54" t="str" cm="1">
        <f t="array" ref="O215">IFERROR(INDEX([6]RESULTATS_4!H:H,$M215),"-")</f>
        <v>Détail par GES_CH4</v>
      </c>
      <c r="P215" s="54" t="str" cm="1">
        <f t="array" ref="P215">IFERROR(INDEX([6]RESULTATS_4!I:I,$M215),"-")</f>
        <v>émissions CH4 total</v>
      </c>
      <c r="Q215" s="54" t="str" cm="1">
        <f t="array" ref="Q215">IFERROR(INDEX([6]RESULTATS_4!$J:$J,M215),"-")</f>
        <v>MtCO2eq</v>
      </c>
      <c r="R215" s="68"/>
      <c r="S215" s="96" t="str">
        <f t="shared" si="60"/>
        <v>émissions CH4 total-MtCO2eq</v>
      </c>
      <c r="T215" s="158">
        <v>215</v>
      </c>
      <c r="U215" s="7">
        <v>46380.843351675336</v>
      </c>
      <c r="V215" s="7">
        <v>32021.737720834386</v>
      </c>
      <c r="W215" s="7">
        <v>20160.769330458999</v>
      </c>
      <c r="X215" s="7">
        <v>25934.579955551111</v>
      </c>
      <c r="Y215" s="7">
        <v>30682.0896925661</v>
      </c>
      <c r="Z215" s="7">
        <v>33230.21547450051</v>
      </c>
      <c r="AA215" s="68"/>
      <c r="AB215" s="52" t="s">
        <v>556</v>
      </c>
      <c r="AC215" s="7" t="s">
        <v>556</v>
      </c>
      <c r="AD215" s="52" t="s">
        <v>556</v>
      </c>
      <c r="AE215" s="7" t="s">
        <v>556</v>
      </c>
      <c r="AG215" s="68"/>
      <c r="AH215" s="52">
        <f t="shared" si="62"/>
        <v>-99.903540163143063</v>
      </c>
      <c r="AI215" s="52">
        <f t="shared" si="63"/>
        <v>-99.91613240601761</v>
      </c>
      <c r="AJ215" s="52">
        <f t="shared" si="64"/>
        <v>-99.899436755208797</v>
      </c>
      <c r="AK215" s="52">
        <f t="shared" si="65"/>
        <v>-99.901339132712593</v>
      </c>
      <c r="AL215" s="52">
        <f t="shared" si="66"/>
        <v>-99.899940156370121</v>
      </c>
      <c r="AM215" s="52">
        <f t="shared" si="67"/>
        <v>-99.899450706787533</v>
      </c>
      <c r="AN215" t="s">
        <v>592</v>
      </c>
    </row>
    <row r="216" spans="1:40" ht="14.25" hidden="1">
      <c r="A216" s="5" t="s">
        <v>190</v>
      </c>
      <c r="B216" s="5" t="s">
        <v>214</v>
      </c>
      <c r="C216" s="3" t="s">
        <v>196</v>
      </c>
      <c r="D216" s="12" t="s">
        <v>631</v>
      </c>
      <c r="E216" s="126">
        <f>SUMIFS(ADEME!$F:$F,ADEME!$A:$A,$A216,ADEME!$B:$B,$B216,ADEME!$C:$C,$C216,ADEME!$D:$D,$D216,ADEME!$E:$E,F$9)</f>
        <v>39.796774347607574</v>
      </c>
      <c r="F216" s="126">
        <f>SUMIFS(ADEME!$L:$L,ADEME!$A:$A,$A216,ADEME!$B:$B,$B216,ADEME!$C:$C,$C216,ADEME!$D:$D,$D216,ADEME!$E:$E,F$9)</f>
        <v>25.443461003615063</v>
      </c>
      <c r="G216" s="127">
        <f>SUMIFS(ADEME!$L:$L,ADEME!$A:$A,$A216,ADEME!$B:$B,$B216,ADEME!$C:$C,$C216,ADEME!$D:$D,$D216,ADEME!$E:$E,G$9)</f>
        <v>19.219973103812134</v>
      </c>
      <c r="H216" s="127">
        <f>SUMIFS(ADEME!$L:$L,ADEME!$A:$A,$A216,ADEME!$B:$B,$B216,ADEME!$C:$C,$C216,ADEME!$D:$D,$D216,ADEME!$E:$E,H$9)</f>
        <v>24.319004175946805</v>
      </c>
      <c r="I216" s="127">
        <f>SUMIFS(ADEME!$L:$L,ADEME!$A:$A,$A216,ADEME!$B:$B,$B216,ADEME!$C:$C,$C216,ADEME!$D:$D,$D216,ADEME!$E:$E,I$9)</f>
        <v>29.559607388583835</v>
      </c>
      <c r="J216" s="127">
        <f>SUMIFS(ADEME!$L:$L,ADEME!$A:$A,$A216,ADEME!$B:$B,$B216,ADEME!$C:$C,$C216,ADEME!$D:$D,$D216,ADEME!$E:$E,J$9)</f>
        <v>32.118890065565161</v>
      </c>
      <c r="K216" s="68" t="s">
        <v>581</v>
      </c>
      <c r="L216" s="54" t="str">
        <f t="shared" si="61"/>
        <v xml:space="preserve">Flux GES-Détail par GES_CH4-fermentation entérique </v>
      </c>
      <c r="M216" s="54">
        <f>MATCH(L216,[6]RESULTATS_4!$W:$W,FALSE)</f>
        <v>351</v>
      </c>
      <c r="N216" s="54" t="str" cm="1">
        <f t="array" ref="N216">IFERROR(INDEX([6]RESULTATS_4!G:G,$M216),"-")</f>
        <v>Flux GES</v>
      </c>
      <c r="O216" s="54" t="str" cm="1">
        <f t="array" ref="O216">IFERROR(INDEX([6]RESULTATS_4!H:H,$M216),"-")</f>
        <v>Détail par GES_CH4</v>
      </c>
      <c r="P216" s="54" t="str" cm="1">
        <f t="array" ref="P216">IFERROR(INDEX([6]RESULTATS_4!I:I,$M216),"-")</f>
        <v xml:space="preserve">fermentation entérique </v>
      </c>
      <c r="Q216" s="54" t="str" cm="1">
        <f t="array" ref="Q216">IFERROR(INDEX([6]RESULTATS_4!$J:$J,M216),"-")</f>
        <v>MtCO2eq</v>
      </c>
      <c r="R216" s="68"/>
      <c r="S216" s="96" t="str">
        <f t="shared" si="60"/>
        <v>fermentation entérique -MtCO2eq</v>
      </c>
      <c r="T216" s="158">
        <v>216</v>
      </c>
      <c r="U216" s="7">
        <v>41417.672801383531</v>
      </c>
      <c r="V216" s="7">
        <v>29162.851873800657</v>
      </c>
      <c r="W216" s="7">
        <v>19584.309435453102</v>
      </c>
      <c r="X216" s="7">
        <v>24959.282752227366</v>
      </c>
      <c r="Y216" s="7">
        <v>30376.899605316848</v>
      </c>
      <c r="Z216" s="7">
        <v>33020.633628013187</v>
      </c>
      <c r="AA216" s="68"/>
      <c r="AB216" s="52" t="s">
        <v>556</v>
      </c>
      <c r="AC216" s="7" t="s">
        <v>556</v>
      </c>
      <c r="AD216" s="52" t="s">
        <v>556</v>
      </c>
      <c r="AE216" s="7" t="s">
        <v>556</v>
      </c>
      <c r="AG216" s="68"/>
      <c r="AH216" s="52">
        <f t="shared" si="62"/>
        <v>-99.903913543046102</v>
      </c>
      <c r="AI216" s="52">
        <f t="shared" si="63"/>
        <v>-99.912753865384232</v>
      </c>
      <c r="AJ216" s="52">
        <f t="shared" si="64"/>
        <v>-99.901860348116131</v>
      </c>
      <c r="AK216" s="52">
        <f t="shared" si="65"/>
        <v>-99.902565292370923</v>
      </c>
      <c r="AL216" s="52">
        <f t="shared" si="66"/>
        <v>-99.902690505704498</v>
      </c>
      <c r="AM216" s="52">
        <f t="shared" si="67"/>
        <v>-99.902730848755368</v>
      </c>
      <c r="AN216" t="s">
        <v>592</v>
      </c>
    </row>
    <row r="217" spans="1:40" ht="14.25" hidden="1">
      <c r="A217" s="5" t="s">
        <v>190</v>
      </c>
      <c r="B217" s="5" t="s">
        <v>214</v>
      </c>
      <c r="C217" s="3" t="s">
        <v>213</v>
      </c>
      <c r="D217" s="12" t="s">
        <v>631</v>
      </c>
      <c r="E217" s="126">
        <f>SUMIFS(ADEME!$F:$F,ADEME!$A:$A,$A217,ADEME!$B:$B,$B217,ADEME!$C:$C,$C217,ADEME!$D:$D,$D217,ADEME!$E:$E,F$9)</f>
        <v>4.942111482289854</v>
      </c>
      <c r="F217" s="126">
        <f>SUMIFS(ADEME!$L:$L,ADEME!$A:$A,$A217,ADEME!$B:$B,$B217,ADEME!$C:$C,$C217,ADEME!$D:$D,$D217,ADEME!$E:$E,F$9)</f>
        <v>1.4123999742008628</v>
      </c>
      <c r="G217" s="127">
        <f>SUMIFS(ADEME!$L:$L,ADEME!$A:$A,$A217,ADEME!$B:$B,$B217,ADEME!$C:$C,$C217,ADEME!$D:$D,$D217,ADEME!$E:$E,G$9)</f>
        <v>1.0543507097691027</v>
      </c>
      <c r="H217" s="127">
        <f>SUMIFS(ADEME!$L:$L,ADEME!$A:$A,$A217,ADEME!$B:$B,$B217,ADEME!$C:$C,$C217,ADEME!$D:$D,$D217,ADEME!$E:$E,H$9)</f>
        <v>1.26827733554516</v>
      </c>
      <c r="I217" s="127">
        <f>SUMIFS(ADEME!$L:$L,ADEME!$A:$A,$A217,ADEME!$B:$B,$B217,ADEME!$C:$C,$C217,ADEME!$D:$D,$D217,ADEME!$E:$E,I$9)</f>
        <v>1.1408435801797097</v>
      </c>
      <c r="J217" s="127">
        <f>SUMIFS(ADEME!$L:$L,ADEME!$A:$A,$A217,ADEME!$B:$B,$B217,ADEME!$C:$C,$C217,ADEME!$D:$D,$D217,ADEME!$E:$E,J$9)</f>
        <v>1.2938567270263666</v>
      </c>
      <c r="K217" s="68" t="s">
        <v>581</v>
      </c>
      <c r="L217" s="54" t="str">
        <f t="shared" si="61"/>
        <v xml:space="preserve">Flux GES-Détail par GES_CH4-effluents d'élevage </v>
      </c>
      <c r="M217" s="54">
        <f>MATCH(L217,[6]RESULTATS_4!$W:$W,FALSE)</f>
        <v>349</v>
      </c>
      <c r="N217" s="54" t="str" cm="1">
        <f t="array" ref="N217">IFERROR(INDEX([6]RESULTATS_4!G:G,$M217),"-")</f>
        <v>Flux GES</v>
      </c>
      <c r="O217" s="54" t="str" cm="1">
        <f t="array" ref="O217">IFERROR(INDEX([6]RESULTATS_4!H:H,$M217),"-")</f>
        <v>Détail par GES_CH4</v>
      </c>
      <c r="P217" s="54" t="str" cm="1">
        <f t="array" ref="P217">IFERROR(INDEX([6]RESULTATS_4!I:I,$M217),"-")</f>
        <v xml:space="preserve">effluents d'élevage </v>
      </c>
      <c r="Q217" s="54" t="str" cm="1">
        <f t="array" ref="Q217">IFERROR(INDEX([6]RESULTATS_4!$J:$J,M217),"-")</f>
        <v>MtCO2eq</v>
      </c>
      <c r="R217" s="68"/>
      <c r="S217" s="96" t="str">
        <f t="shared" si="60"/>
        <v>effluents d'élevage -MtCO2eq</v>
      </c>
      <c r="T217" s="158">
        <v>217</v>
      </c>
      <c r="U217" s="7">
        <v>4963.170550291803</v>
      </c>
      <c r="V217" s="7">
        <v>2858.8858470337273</v>
      </c>
      <c r="W217" s="7">
        <v>576.45989500589712</v>
      </c>
      <c r="X217" s="7">
        <v>975.29720332374609</v>
      </c>
      <c r="Y217" s="7">
        <v>305.19008724925061</v>
      </c>
      <c r="Z217" s="7">
        <v>209.58184648732276</v>
      </c>
      <c r="AA217" s="68"/>
      <c r="AB217" s="52" t="s">
        <v>556</v>
      </c>
      <c r="AC217" s="7" t="s">
        <v>556</v>
      </c>
      <c r="AD217" s="52" t="s">
        <v>556</v>
      </c>
      <c r="AE217" s="7" t="s">
        <v>556</v>
      </c>
      <c r="AG217" s="68"/>
      <c r="AH217" s="52">
        <f t="shared" si="62"/>
        <v>-99.900424306756904</v>
      </c>
      <c r="AI217" s="52">
        <f t="shared" si="63"/>
        <v>-99.950596139553241</v>
      </c>
      <c r="AJ217" s="52">
        <f t="shared" si="64"/>
        <v>-99.817099035179496</v>
      </c>
      <c r="AK217" s="52">
        <f t="shared" si="65"/>
        <v>-99.869959912606859</v>
      </c>
      <c r="AL217" s="52">
        <f t="shared" si="66"/>
        <v>-99.626185899266133</v>
      </c>
      <c r="AM217" s="52">
        <f t="shared" si="67"/>
        <v>-99.382648474230024</v>
      </c>
      <c r="AN217" t="s">
        <v>592</v>
      </c>
    </row>
    <row r="218" spans="1:40" ht="14.25" hidden="1">
      <c r="A218" s="5" t="s">
        <v>190</v>
      </c>
      <c r="B218" s="5" t="s">
        <v>215</v>
      </c>
      <c r="C218" s="151" t="s">
        <v>621</v>
      </c>
      <c r="D218" s="12" t="s">
        <v>631</v>
      </c>
      <c r="E218" s="126">
        <f>SUMIFS(ADEME!$F:$F,ADEME!$A:$A,$A218,ADEME!$B:$B,$B218,ADEME!$C:$C,$C218,ADEME!$D:$D,$D218,ADEME!$E:$E,F$9)</f>
        <v>20.901296182884977</v>
      </c>
      <c r="F218" s="126">
        <f>SUMIFS(ADEME!$L:$L,ADEME!$A:$A,$A218,ADEME!$B:$B,$B218,ADEME!$C:$C,$C218,ADEME!$D:$D,$D218,ADEME!$E:$E,F$9)</f>
        <v>10.189028587995303</v>
      </c>
      <c r="G218" s="127">
        <f>SUMIFS(ADEME!$L:$L,ADEME!$A:$A,$A218,ADEME!$B:$B,$B218,ADEME!$C:$C,$C218,ADEME!$D:$D,$D218,ADEME!$E:$E,G$9)</f>
        <v>2.3198598400180237</v>
      </c>
      <c r="H218" s="127">
        <f>SUMIFS(ADEME!$L:$L,ADEME!$A:$A,$A218,ADEME!$B:$B,$B218,ADEME!$C:$C,$C218,ADEME!$D:$D,$D218,ADEME!$E:$E,H$9)</f>
        <v>2.1444116495760501</v>
      </c>
      <c r="I218" s="127">
        <f>SUMIFS(ADEME!$L:$L,ADEME!$A:$A,$A218,ADEME!$B:$B,$B218,ADEME!$C:$C,$C218,ADEME!$D:$D,$D218,ADEME!$E:$E,I$9)</f>
        <v>2.6208021185651997</v>
      </c>
      <c r="J218" s="127">
        <f>SUMIFS(ADEME!$L:$L,ADEME!$A:$A,$A218,ADEME!$B:$B,$B218,ADEME!$C:$C,$C218,ADEME!$D:$D,$D218,ADEME!$E:$E,J$9)</f>
        <v>3.3544277816472459</v>
      </c>
      <c r="K218" s="68" t="s">
        <v>581</v>
      </c>
      <c r="L218" s="54" t="str">
        <f t="shared" si="61"/>
        <v>Flux GES-Détail par GES_CO2-émissions CO2 total</v>
      </c>
      <c r="M218" s="54">
        <f>MATCH(L218,[6]RESULTATS_4!$W:$W,FALSE)</f>
        <v>354</v>
      </c>
      <c r="N218" s="54" t="str" cm="1">
        <f t="array" ref="N218">IFERROR(INDEX([6]RESULTATS_4!G:G,$M218),"-")</f>
        <v>Flux GES</v>
      </c>
      <c r="O218" s="54" t="str" cm="1">
        <f t="array" ref="O218">IFERROR(INDEX([6]RESULTATS_4!H:H,$M218),"-")</f>
        <v>Détail par GES_CO2</v>
      </c>
      <c r="P218" s="54" t="str" cm="1">
        <f t="array" ref="P218">IFERROR(INDEX([6]RESULTATS_4!I:I,$M218),"-")</f>
        <v>émissions CO2 total</v>
      </c>
      <c r="Q218" s="54" t="str" cm="1">
        <f t="array" ref="Q218">IFERROR(INDEX([6]RESULTATS_4!$J:$J,M218),"-")</f>
        <v>MtCO2eq</v>
      </c>
      <c r="R218" s="68"/>
      <c r="S218" s="96" t="str">
        <f t="shared" si="60"/>
        <v>émissions CO2 total-MtCO2eq</v>
      </c>
      <c r="T218" s="158">
        <v>218</v>
      </c>
      <c r="U218" s="7">
        <v>21394.987426656713</v>
      </c>
      <c r="V218" s="7">
        <v>13858.834283397315</v>
      </c>
      <c r="W218" s="7">
        <v>2987.0204920223332</v>
      </c>
      <c r="X218" s="7">
        <v>3320.2038811547209</v>
      </c>
      <c r="Y218" s="7">
        <v>6995.8118869247228</v>
      </c>
      <c r="Z218" s="7">
        <v>10776.248647057279</v>
      </c>
      <c r="AA218" s="68"/>
      <c r="AB218" s="52" t="s">
        <v>556</v>
      </c>
      <c r="AC218" s="7" t="s">
        <v>556</v>
      </c>
      <c r="AD218" s="52" t="s">
        <v>556</v>
      </c>
      <c r="AE218" s="7" t="s">
        <v>556</v>
      </c>
      <c r="AG218" s="68"/>
      <c r="AH218" s="52">
        <f t="shared" si="62"/>
        <v>-99.902307508922192</v>
      </c>
      <c r="AI218" s="52">
        <f t="shared" si="63"/>
        <v>-99.926479901702834</v>
      </c>
      <c r="AJ218" s="52">
        <f t="shared" si="64"/>
        <v>-99.922335322231177</v>
      </c>
      <c r="AK218" s="52">
        <f t="shared" si="65"/>
        <v>-99.93541325393457</v>
      </c>
      <c r="AL218" s="52">
        <f t="shared" si="66"/>
        <v>-99.962537555884495</v>
      </c>
      <c r="AM218" s="52">
        <f t="shared" si="67"/>
        <v>-99.968872026885137</v>
      </c>
      <c r="AN218" t="s">
        <v>592</v>
      </c>
    </row>
    <row r="219" spans="1:40" ht="14.25" hidden="1">
      <c r="A219" s="5" t="s">
        <v>190</v>
      </c>
      <c r="B219" s="5" t="s">
        <v>215</v>
      </c>
      <c r="C219" s="3" t="s">
        <v>216</v>
      </c>
      <c r="D219" s="12" t="s">
        <v>631</v>
      </c>
      <c r="E219" s="126">
        <f>SUMIFS(ADEME!$F:$F,ADEME!$A:$A,$A219,ADEME!$B:$B,$B219,ADEME!$C:$C,$C219,ADEME!$D:$D,$D219,ADEME!$E:$E,F$9)</f>
        <v>10.282503945893218</v>
      </c>
      <c r="F219" s="126">
        <f>SUMIFS(ADEME!$L:$L,ADEME!$A:$A,$A219,ADEME!$B:$B,$B219,ADEME!$C:$C,$C219,ADEME!$D:$D,$D219,ADEME!$E:$E,F$9)</f>
        <v>4.4761894017381341</v>
      </c>
      <c r="G219" s="127">
        <f>SUMIFS(ADEME!$L:$L,ADEME!$A:$A,$A219,ADEME!$B:$B,$B219,ADEME!$C:$C,$C219,ADEME!$D:$D,$D219,ADEME!$E:$E,G$9)</f>
        <v>9.0641588915386824E-3</v>
      </c>
      <c r="H219" s="127">
        <f>SUMIFS(ADEME!$L:$L,ADEME!$A:$A,$A219,ADEME!$B:$B,$B219,ADEME!$C:$C,$C219,ADEME!$D:$D,$D219,ADEME!$E:$E,H$9)</f>
        <v>1.2243850819773798E-2</v>
      </c>
      <c r="I219" s="127">
        <f>SUMIFS(ADEME!$L:$L,ADEME!$A:$A,$A219,ADEME!$B:$B,$B219,ADEME!$C:$C,$C219,ADEME!$D:$D,$D219,ADEME!$E:$E,I$9)</f>
        <v>1.5663597974666117E-2</v>
      </c>
      <c r="J219" s="127">
        <f>SUMIFS(ADEME!$L:$L,ADEME!$A:$A,$A219,ADEME!$B:$B,$B219,ADEME!$C:$C,$C219,ADEME!$D:$D,$D219,ADEME!$E:$E,J$9)</f>
        <v>1.4405932265754018E-2</v>
      </c>
      <c r="K219" s="68" t="s">
        <v>581</v>
      </c>
      <c r="L219" s="54" t="str">
        <f t="shared" si="61"/>
        <v xml:space="preserve">Flux GES-Détail par GES_CO2-consommation d'énergie  </v>
      </c>
      <c r="M219" s="54">
        <f>MATCH(L219,[6]RESULTATS_4!$W:$W,FALSE)</f>
        <v>353</v>
      </c>
      <c r="N219" s="54" t="str" cm="1">
        <f t="array" ref="N219">IFERROR(INDEX([6]RESULTATS_4!G:G,$M219),"-")</f>
        <v>Flux GES</v>
      </c>
      <c r="O219" s="54" t="str" cm="1">
        <f t="array" ref="O219">IFERROR(INDEX([6]RESULTATS_4!H:H,$M219),"-")</f>
        <v>Détail par GES_CO2</v>
      </c>
      <c r="P219" s="54" t="str" cm="1">
        <f t="array" ref="P219">IFERROR(INDEX([6]RESULTATS_4!I:I,$M219),"-")</f>
        <v xml:space="preserve">consommation d'énergie  </v>
      </c>
      <c r="Q219" s="54" t="str" cm="1">
        <f t="array" ref="Q219">IFERROR(INDEX([6]RESULTATS_4!$J:$J,M219),"-")</f>
        <v>MtCO2eq</v>
      </c>
      <c r="R219" s="68"/>
      <c r="S219" s="96" t="str">
        <f t="shared" si="60"/>
        <v>consommation d'énergie  -MtCO2eq</v>
      </c>
      <c r="T219" s="158">
        <v>219</v>
      </c>
      <c r="U219" s="7">
        <v>9500.2567083585527</v>
      </c>
      <c r="V219" s="7">
        <v>6091.8924028999591</v>
      </c>
      <c r="W219" s="7">
        <v>904.44073818199649</v>
      </c>
      <c r="X219" s="7">
        <v>1171.0636024385385</v>
      </c>
      <c r="Y219" s="7">
        <v>3152.3867277194404</v>
      </c>
      <c r="Z219" s="7">
        <v>3840.4010309016885</v>
      </c>
      <c r="AA219" s="68"/>
      <c r="AB219" s="52" t="s">
        <v>556</v>
      </c>
      <c r="AC219" s="7" t="s">
        <v>556</v>
      </c>
      <c r="AD219" s="52" t="s">
        <v>556</v>
      </c>
      <c r="AE219" s="7" t="s">
        <v>556</v>
      </c>
      <c r="AG219" s="68"/>
      <c r="AH219" s="52">
        <f t="shared" si="62"/>
        <v>-99.891766041049749</v>
      </c>
      <c r="AI219" s="52">
        <f t="shared" si="63"/>
        <v>-99.926522185460669</v>
      </c>
      <c r="AJ219" s="52">
        <f t="shared" si="64"/>
        <v>-99.998997816163197</v>
      </c>
      <c r="AK219" s="52">
        <f t="shared" si="65"/>
        <v>-99.998954467477745</v>
      </c>
      <c r="AL219" s="52">
        <f t="shared" si="66"/>
        <v>-99.99950311940357</v>
      </c>
      <c r="AM219" s="52">
        <f t="shared" si="67"/>
        <v>-99.999624884689126</v>
      </c>
      <c r="AN219" t="s">
        <v>592</v>
      </c>
    </row>
    <row r="220" spans="1:40" ht="14.25" hidden="1">
      <c r="A220" s="5" t="s">
        <v>190</v>
      </c>
      <c r="B220" s="5" t="s">
        <v>215</v>
      </c>
      <c r="C220" s="21" t="s">
        <v>217</v>
      </c>
      <c r="D220" s="12" t="s">
        <v>631</v>
      </c>
      <c r="E220" s="126">
        <f>SUMIFS(ADEME!$F:$F,ADEME!$A:$A,$A220,ADEME!$B:$B,$B220,ADEME!$C:$C,$C220,ADEME!$D:$D,$D220,ADEME!$E:$E,F$9)</f>
        <v>4.9118532226085154</v>
      </c>
      <c r="F220" s="126">
        <f>SUMIFS(ADEME!$L:$L,ADEME!$A:$A,$A220,ADEME!$B:$B,$B220,ADEME!$C:$C,$C220,ADEME!$D:$D,$D220,ADEME!$E:$E,F$9)</f>
        <v>1.5111261095296231</v>
      </c>
      <c r="G220" s="127">
        <f>SUMIFS(ADEME!$L:$L,ADEME!$A:$A,$A220,ADEME!$B:$B,$B220,ADEME!$C:$C,$C220,ADEME!$D:$D,$D220,ADEME!$E:$E,G$9)</f>
        <v>0.49267883463553519</v>
      </c>
      <c r="H220" s="127">
        <f>SUMIFS(ADEME!$L:$L,ADEME!$A:$A,$A220,ADEME!$B:$B,$B220,ADEME!$C:$C,$C220,ADEME!$D:$D,$D220,ADEME!$E:$E,H$9)</f>
        <v>0.11957589932290466</v>
      </c>
      <c r="I220" s="127">
        <f>SUMIFS(ADEME!$L:$L,ADEME!$A:$A,$A220,ADEME!$B:$B,$B220,ADEME!$C:$C,$C220,ADEME!$D:$D,$D220,ADEME!$E:$E,I$9)</f>
        <v>0.45354784059270242</v>
      </c>
      <c r="J220" s="127">
        <f>SUMIFS(ADEME!$L:$L,ADEME!$A:$A,$A220,ADEME!$B:$B,$B220,ADEME!$C:$C,$C220,ADEME!$D:$D,$D220,ADEME!$E:$E,J$9)</f>
        <v>0.89312951104387639</v>
      </c>
      <c r="K220" s="68" t="s">
        <v>581</v>
      </c>
      <c r="L220" s="54" t="str">
        <f t="shared" si="61"/>
        <v xml:space="preserve">Flux GES-Détail par GES_CO2-fabrication d'engrais azoté </v>
      </c>
      <c r="M220" s="54">
        <f>MATCH(L220,[6]RESULTATS_4!$W:$W,FALSE)</f>
        <v>355</v>
      </c>
      <c r="N220" s="54" t="str" cm="1">
        <f t="array" ref="N220">IFERROR(INDEX([6]RESULTATS_4!G:G,$M220),"-")</f>
        <v>Flux GES</v>
      </c>
      <c r="O220" s="54" t="str" cm="1">
        <f t="array" ref="O220">IFERROR(INDEX([6]RESULTATS_4!H:H,$M220),"-")</f>
        <v>Détail par GES_CO2</v>
      </c>
      <c r="P220" s="54" t="str" cm="1">
        <f t="array" ref="P220">IFERROR(INDEX([6]RESULTATS_4!I:I,$M220),"-")</f>
        <v xml:space="preserve">fabrication d'engrais azoté </v>
      </c>
      <c r="Q220" s="54" t="str" cm="1">
        <f t="array" ref="Q220">IFERROR(INDEX([6]RESULTATS_4!$J:$J,M220),"-")</f>
        <v>MtCO2eq</v>
      </c>
      <c r="R220" s="68"/>
      <c r="S220" s="96" t="str">
        <f t="shared" si="60"/>
        <v>fabrication d'engrais azoté -MtCO2eq</v>
      </c>
      <c r="T220" s="158">
        <v>220</v>
      </c>
      <c r="U220" s="7">
        <v>6329.1409618153093</v>
      </c>
      <c r="V220" s="7">
        <v>3553.7642949769488</v>
      </c>
      <c r="W220" s="7">
        <v>135.58270655997148</v>
      </c>
      <c r="X220" s="7">
        <v>0</v>
      </c>
      <c r="Y220" s="7">
        <v>841.77429996494993</v>
      </c>
      <c r="Z220" s="7">
        <v>3476.6584258181742</v>
      </c>
      <c r="AA220" s="68"/>
      <c r="AB220" s="52" t="s">
        <v>556</v>
      </c>
      <c r="AC220" s="7" t="s">
        <v>556</v>
      </c>
      <c r="AD220" s="52" t="s">
        <v>556</v>
      </c>
      <c r="AE220" s="7" t="s">
        <v>556</v>
      </c>
      <c r="AG220" s="68"/>
      <c r="AH220" s="52">
        <f t="shared" si="62"/>
        <v>-99.922393050617103</v>
      </c>
      <c r="AI220" s="52">
        <f t="shared" si="63"/>
        <v>-99.957478156003049</v>
      </c>
      <c r="AJ220" s="52">
        <f t="shared" si="64"/>
        <v>-99.636621183382545</v>
      </c>
      <c r="AK220" s="52" t="e">
        <f t="shared" si="65"/>
        <v>#DIV/0!</v>
      </c>
      <c r="AL220" s="52">
        <f t="shared" si="66"/>
        <v>-99.94612001808423</v>
      </c>
      <c r="AM220" s="52">
        <f t="shared" si="67"/>
        <v>-99.974310691426808</v>
      </c>
      <c r="AN220" t="s">
        <v>592</v>
      </c>
    </row>
    <row r="221" spans="1:40" ht="14.25" hidden="1">
      <c r="A221" s="5" t="s">
        <v>190</v>
      </c>
      <c r="B221" s="5" t="s">
        <v>215</v>
      </c>
      <c r="C221" s="3" t="s">
        <v>218</v>
      </c>
      <c r="D221" s="12" t="s">
        <v>631</v>
      </c>
      <c r="E221" s="126">
        <f>SUMIFS(ADEME!$F:$F,ADEME!$A:$A,$A221,ADEME!$B:$B,$B221,ADEME!$C:$C,$C221,ADEME!$D:$D,$D221,ADEME!$E:$E,F$9)</f>
        <v>5.7069390143832432</v>
      </c>
      <c r="F221" s="126">
        <f>SUMIFS(ADEME!$L:$L,ADEME!$A:$A,$A221,ADEME!$B:$B,$B221,ADEME!$C:$C,$C221,ADEME!$D:$D,$D221,ADEME!$E:$E,F$9)</f>
        <v>4.2017130767275441</v>
      </c>
      <c r="G221" s="127">
        <f>SUMIFS(ADEME!$L:$L,ADEME!$A:$A,$A221,ADEME!$B:$B,$B221,ADEME!$C:$C,$C221,ADEME!$D:$D,$D221,ADEME!$E:$E,G$9)</f>
        <v>1.8181168464909496</v>
      </c>
      <c r="H221" s="127">
        <f>SUMIFS(ADEME!$L:$L,ADEME!$A:$A,$A221,ADEME!$B:$B,$B221,ADEME!$C:$C,$C221,ADEME!$D:$D,$D221,ADEME!$E:$E,H$9)</f>
        <v>2.0125918994333736</v>
      </c>
      <c r="I221" s="127">
        <f>SUMIFS(ADEME!$L:$L,ADEME!$A:$A,$A221,ADEME!$B:$B,$B221,ADEME!$C:$C,$C221,ADEME!$D:$D,$D221,ADEME!$E:$E,I$9)</f>
        <v>2.1515906799978319</v>
      </c>
      <c r="J221" s="127">
        <f>SUMIFS(ADEME!$L:$L,ADEME!$A:$A,$A221,ADEME!$B:$B,$B221,ADEME!$C:$C,$C221,ADEME!$D:$D,$D221,ADEME!$E:$E,J$9)</f>
        <v>2.4468923383376158</v>
      </c>
      <c r="K221" s="68" t="s">
        <v>581</v>
      </c>
      <c r="L221" s="54" t="str">
        <f t="shared" si="61"/>
        <v>Flux GES-Détail par GES_CO2-autres postes (autres engrais, aliments du bétail, …)</v>
      </c>
      <c r="M221" s="54">
        <f>MATCH(L221,[6]RESULTATS_4!$W:$W,FALSE)</f>
        <v>352</v>
      </c>
      <c r="N221" s="54" t="str" cm="1">
        <f t="array" ref="N221">IFERROR(INDEX([6]RESULTATS_4!G:G,$M221),"-")</f>
        <v>Flux GES</v>
      </c>
      <c r="O221" s="54" t="str" cm="1">
        <f t="array" ref="O221">IFERROR(INDEX([6]RESULTATS_4!H:H,$M221),"-")</f>
        <v>Détail par GES_CO2</v>
      </c>
      <c r="P221" s="54" t="str" cm="1">
        <f t="array" ref="P221">IFERROR(INDEX([6]RESULTATS_4!I:I,$M221),"-")</f>
        <v>autres postes (autres engrais, aliments du bétail, …)</v>
      </c>
      <c r="Q221" s="54" t="str" cm="1">
        <f t="array" ref="Q221">IFERROR(INDEX([6]RESULTATS_4!$J:$J,M221),"-")</f>
        <v>MtCO2eq</v>
      </c>
      <c r="R221" s="68"/>
      <c r="S221" s="96" t="str">
        <f t="shared" si="60"/>
        <v>autres postes (autres engrais, aliments du bétail, …)-MtCO2eq</v>
      </c>
      <c r="T221" s="158">
        <v>221</v>
      </c>
      <c r="U221" s="7">
        <v>5565.5897564828529</v>
      </c>
      <c r="V221" s="7">
        <v>4213.1775855204069</v>
      </c>
      <c r="W221" s="7">
        <v>1946.9970472803661</v>
      </c>
      <c r="X221" s="7">
        <v>2149.1402787161842</v>
      </c>
      <c r="Y221" s="7">
        <v>3001.650859240332</v>
      </c>
      <c r="Z221" s="7">
        <v>3459.1891903374144</v>
      </c>
      <c r="AA221" s="68"/>
      <c r="AB221" s="52" t="s">
        <v>556</v>
      </c>
      <c r="AC221" s="7" t="s">
        <v>556</v>
      </c>
      <c r="AD221" s="52" t="s">
        <v>556</v>
      </c>
      <c r="AE221" s="7" t="s">
        <v>556</v>
      </c>
      <c r="AG221" s="68"/>
      <c r="AH221" s="52">
        <f t="shared" si="62"/>
        <v>-99.897460300451797</v>
      </c>
      <c r="AI221" s="52">
        <f t="shared" si="63"/>
        <v>-99.900272110742065</v>
      </c>
      <c r="AJ221" s="52">
        <f t="shared" si="64"/>
        <v>-99.906619434835278</v>
      </c>
      <c r="AK221" s="52">
        <f t="shared" si="65"/>
        <v>-99.906353628036058</v>
      </c>
      <c r="AL221" s="52">
        <f t="shared" si="66"/>
        <v>-99.928319755331501</v>
      </c>
      <c r="AM221" s="52">
        <f t="shared" si="67"/>
        <v>-99.929263992117797</v>
      </c>
      <c r="AN221" t="s">
        <v>592</v>
      </c>
    </row>
    <row r="222" spans="1:40" ht="14.25" hidden="1">
      <c r="A222" s="5" t="s">
        <v>190</v>
      </c>
      <c r="B222" s="5" t="s">
        <v>219</v>
      </c>
      <c r="C222" s="23" t="s">
        <v>219</v>
      </c>
      <c r="D222" s="12" t="s">
        <v>631</v>
      </c>
      <c r="E222" s="126">
        <f>SUMIFS(ADEME!$F:$F,ADEME!$A:$A,$A222,ADEME!$B:$B,$B222,ADEME!$C:$C,$C222,ADEME!$D:$D,$D222,ADEME!$E:$E,F$9)</f>
        <v>94.268326977601447</v>
      </c>
      <c r="F222" s="126">
        <f>SUMIFS(ADEME!$L:$L,ADEME!$A:$A,$A222,ADEME!$B:$B,$B222,ADEME!$C:$C,$C222,ADEME!$D:$D,$D222,ADEME!$E:$E,F$9)</f>
        <v>54.718044690474272</v>
      </c>
      <c r="G222" s="127">
        <f>SUMIFS(ADEME!$L:$L,ADEME!$A:$A,$A222,ADEME!$B:$B,$B222,ADEME!$C:$C,$C222,ADEME!$D:$D,$D222,ADEME!$E:$E,G$9)</f>
        <v>34.137593060619345</v>
      </c>
      <c r="H222" s="127">
        <f>SUMIFS(ADEME!$L:$L,ADEME!$A:$A,$A222,ADEME!$B:$B,$B222,ADEME!$C:$C,$C222,ADEME!$D:$D,$D222,ADEME!$E:$E,H$9)</f>
        <v>37.013373100156819</v>
      </c>
      <c r="I222" s="127">
        <f>SUMIFS(ADEME!$L:$L,ADEME!$A:$A,$A222,ADEME!$B:$B,$B222,ADEME!$C:$C,$C222,ADEME!$D:$D,$D222,ADEME!$E:$E,I$9)</f>
        <v>47.327989538760733</v>
      </c>
      <c r="J222" s="127">
        <f>SUMIFS(ADEME!$L:$L,ADEME!$A:$A,$A222,ADEME!$B:$B,$B222,ADEME!$C:$C,$C222,ADEME!$D:$D,$D222,ADEME!$E:$E,J$9)</f>
        <v>56.516492402667161</v>
      </c>
      <c r="K222" s="68" t="s">
        <v>581</v>
      </c>
      <c r="L222" s="54" t="str">
        <f t="shared" si="61"/>
        <v>Flux GES-Emissions territoriales-Emissions territoriales</v>
      </c>
      <c r="M222" s="54">
        <f>MATCH(L222,[6]RESULTATS_4!$W:$W,FALSE)</f>
        <v>374</v>
      </c>
      <c r="N222" s="54" t="str" cm="1">
        <f t="array" ref="N222">IFERROR(INDEX([6]RESULTATS_4!G:G,$M222),"-")</f>
        <v>Flux GES</v>
      </c>
      <c r="O222" s="54" t="str" cm="1">
        <f t="array" ref="O222">IFERROR(INDEX([6]RESULTATS_4!H:H,$M222),"-")</f>
        <v>Emissions territoriales</v>
      </c>
      <c r="P222" s="54" t="str" cm="1">
        <f t="array" ref="P222">IFERROR(INDEX([6]RESULTATS_4!I:I,$M222),"-")</f>
        <v>Emissions territoriales</v>
      </c>
      <c r="Q222" s="54" t="str" cm="1">
        <f t="array" ref="Q222">IFERROR(INDEX([6]RESULTATS_4!$J:$J,M222),"-")</f>
        <v>MtCO2eq</v>
      </c>
      <c r="R222" s="68"/>
      <c r="S222" s="96" t="str">
        <f t="shared" si="60"/>
        <v>Emissions territoriales-MtCO2eq</v>
      </c>
      <c r="T222" s="158">
        <v>222</v>
      </c>
      <c r="U222" s="7">
        <v>101622.44847208221</v>
      </c>
      <c r="V222" s="7">
        <v>66640.475762028655</v>
      </c>
      <c r="W222" s="7">
        <v>31566.523505367819</v>
      </c>
      <c r="X222" s="7">
        <v>40701.492479804721</v>
      </c>
      <c r="Y222" s="7">
        <v>50052.280767288321</v>
      </c>
      <c r="Z222" s="7">
        <v>64020.100297815145</v>
      </c>
      <c r="AA222" s="68"/>
      <c r="AB222" s="52" t="s">
        <v>556</v>
      </c>
      <c r="AC222" s="7" t="s">
        <v>556</v>
      </c>
      <c r="AD222" s="52" t="s">
        <v>556</v>
      </c>
      <c r="AE222" s="7" t="s">
        <v>556</v>
      </c>
      <c r="AG222" s="68"/>
      <c r="AH222" s="52">
        <f t="shared" si="62"/>
        <v>-99.907236709609975</v>
      </c>
      <c r="AI222" s="52">
        <f t="shared" si="63"/>
        <v>-99.917890675201846</v>
      </c>
      <c r="AJ222" s="52">
        <f t="shared" si="64"/>
        <v>-99.89185507534647</v>
      </c>
      <c r="AK222" s="52">
        <f t="shared" si="65"/>
        <v>-99.909061386094081</v>
      </c>
      <c r="AL222" s="52">
        <f t="shared" si="66"/>
        <v>-99.905442891286398</v>
      </c>
      <c r="AM222" s="52">
        <f t="shared" si="67"/>
        <v>-99.911720706247323</v>
      </c>
      <c r="AN222" t="s">
        <v>592</v>
      </c>
    </row>
    <row r="223" spans="1:40" ht="14.25" hidden="1">
      <c r="A223" s="5" t="s">
        <v>190</v>
      </c>
      <c r="B223" s="5" t="s">
        <v>0</v>
      </c>
      <c r="C223" s="30" t="s">
        <v>210</v>
      </c>
      <c r="D223" s="183"/>
      <c r="E223" s="183"/>
      <c r="F223" s="183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3"/>
      <c r="V223" s="183"/>
      <c r="W223" s="183"/>
      <c r="X223" s="183"/>
      <c r="Y223" s="183"/>
      <c r="Z223" s="183"/>
      <c r="AA223" s="183"/>
      <c r="AB223" s="183"/>
      <c r="AC223" s="183"/>
      <c r="AD223" s="183"/>
      <c r="AE223" s="183"/>
      <c r="AG223" s="68"/>
      <c r="AH223" s="56"/>
      <c r="AI223" s="56"/>
      <c r="AJ223" s="56"/>
      <c r="AK223" s="56"/>
      <c r="AL223" s="56"/>
      <c r="AM223" s="56"/>
    </row>
    <row r="224" spans="1:40" ht="14.25" hidden="1">
      <c r="A224" s="5" t="s">
        <v>190</v>
      </c>
      <c r="B224" s="5" t="s">
        <v>220</v>
      </c>
      <c r="C224" s="3" t="s">
        <v>221</v>
      </c>
      <c r="D224" s="12" t="s">
        <v>634</v>
      </c>
      <c r="E224" s="130">
        <f>SUMIFS(ADEME!$F:$F,ADEME!$A:$A,$A224,ADEME!$B:$B,$B224,ADEME!$C:$C,$C224,ADEME!$D:$D,$D224,ADEME!$E:$E,F$9)</f>
        <v>1.0440106984376958</v>
      </c>
      <c r="F224" s="130">
        <f>SUMIFS(ADEME!$L:$L,ADEME!$A:$A,$A224,ADEME!$B:$B,$B224,ADEME!$C:$C,$C224,ADEME!$D:$D,$D224,ADEME!$E:$E,F$9)</f>
        <v>0.69586889526258799</v>
      </c>
      <c r="G224" s="131">
        <f>SUMIFS(ADEME!$L:$L,ADEME!$A:$A,$A224,ADEME!$B:$B,$B224,ADEME!$C:$C,$C224,ADEME!$D:$D,$D224,ADEME!$E:$E,G$9)</f>
        <v>0.54812993704977531</v>
      </c>
      <c r="H224" s="131">
        <f>SUMIFS(ADEME!$L:$L,ADEME!$A:$A,$A224,ADEME!$B:$B,$B224,ADEME!$C:$C,$C224,ADEME!$D:$D,$D224,ADEME!$E:$E,H$9)</f>
        <v>0.54186121692062272</v>
      </c>
      <c r="I224" s="131">
        <f>SUMIFS(ADEME!$L:$L,ADEME!$A:$A,$A224,ADEME!$B:$B,$B224,ADEME!$C:$C,$C224,ADEME!$D:$D,$D224,ADEME!$E:$E,I$9)</f>
        <v>0.6082030290866961</v>
      </c>
      <c r="J224" s="131">
        <f>SUMIFS(ADEME!$L:$L,ADEME!$A:$A,$A224,ADEME!$B:$B,$B224,ADEME!$C:$C,$C224,ADEME!$D:$D,$D224,ADEME!$E:$E,J$9)</f>
        <v>0.53788377059214532</v>
      </c>
      <c r="K224" s="68" t="s">
        <v>581</v>
      </c>
      <c r="L224" s="54" t="str">
        <f t="shared" si="61"/>
        <v>Flux GES-Empreinte GES agri-Coefficient d'ajustement des facteurs GES</v>
      </c>
      <c r="M224" s="54">
        <f>MATCH(L224,[6]RESULTATS_4!$W:$W,FALSE)</f>
        <v>375</v>
      </c>
      <c r="N224" s="54" t="str" cm="1">
        <f t="array" ref="N224">IFERROR(INDEX([6]RESULTATS_4!G:G,$M224),"-")</f>
        <v>Flux GES</v>
      </c>
      <c r="O224" s="54" t="str" cm="1">
        <f t="array" ref="O224">IFERROR(INDEX([6]RESULTATS_4!H:H,$M224),"-")</f>
        <v>Empreinte GES agri</v>
      </c>
      <c r="P224" s="54" t="str" cm="1">
        <f t="array" ref="P224">IFERROR(INDEX([6]RESULTATS_4!I:I,$M224),"-")</f>
        <v>Coefficient d'ajustement des facteurs GES</v>
      </c>
      <c r="Q224" s="54" t="str" cm="1">
        <f t="array" ref="Q224">IFERROR(INDEX([6]RESULTATS_4!$J:$J,M224),"-")</f>
        <v>Sans unité</v>
      </c>
      <c r="R224" s="68"/>
      <c r="S224" s="96" t="str">
        <f t="shared" si="60"/>
        <v>Coefficient d'ajustement des facteurs GES-Sans unité</v>
      </c>
      <c r="T224" s="158">
        <v>224</v>
      </c>
      <c r="U224" s="13">
        <v>1.0428386571613404</v>
      </c>
      <c r="V224" s="13">
        <v>0.84521429068962084</v>
      </c>
      <c r="W224" s="13">
        <v>0.48324651101070359</v>
      </c>
      <c r="X224" s="13">
        <v>0.55571044876885667</v>
      </c>
      <c r="Y224" s="13">
        <v>0.61947980610024678</v>
      </c>
      <c r="Z224" s="13">
        <v>0.59458930745935545</v>
      </c>
      <c r="AA224" s="68"/>
      <c r="AB224" s="52">
        <v>165</v>
      </c>
      <c r="AC224" s="13">
        <v>65.435815783387426</v>
      </c>
      <c r="AD224" s="52">
        <v>165</v>
      </c>
      <c r="AE224" s="13">
        <v>96.633326070420779</v>
      </c>
      <c r="AG224" s="68"/>
      <c r="AH224" s="52">
        <f t="shared" ref="AH224:AM229" si="68">IF(AND(E224=0,U224=0),"ok 0",(E224/U224-1)*100)</f>
        <v>0.11238951186809398</v>
      </c>
      <c r="AI224" s="52">
        <f t="shared" si="68"/>
        <v>-17.669530327649817</v>
      </c>
      <c r="AJ224" s="52">
        <f t="shared" si="68"/>
        <v>13.426568958225671</v>
      </c>
      <c r="AK224" s="52">
        <f t="shared" si="68"/>
        <v>-2.4921668971523037</v>
      </c>
      <c r="AL224" s="52">
        <f t="shared" si="68"/>
        <v>-1.820362326988556</v>
      </c>
      <c r="AM224" s="52">
        <f t="shared" si="68"/>
        <v>-9.5369250936431236</v>
      </c>
      <c r="AN224" t="s">
        <v>592</v>
      </c>
    </row>
    <row r="225" spans="1:40" ht="14.25" hidden="1">
      <c r="A225" s="5" t="s">
        <v>190</v>
      </c>
      <c r="B225" s="5" t="s">
        <v>220</v>
      </c>
      <c r="C225" s="3" t="s">
        <v>222</v>
      </c>
      <c r="D225" s="12" t="s">
        <v>631</v>
      </c>
      <c r="E225" s="116">
        <f>SUMIFS(ADEME!$F:$F,ADEME!$A:$A,$A225,ADEME!$B:$B,$B225,ADEME!$C:$C,$C225,ADEME!$D:$D,$D225,ADEME!$E:$E,F$9)</f>
        <v>96.922351667122598</v>
      </c>
      <c r="F225" s="116">
        <f>SUMIFS(ADEME!$L:$L,ADEME!$A:$A,$A225,ADEME!$B:$B,$B225,ADEME!$C:$C,$C225,ADEME!$D:$D,$D225,ADEME!$E:$E,F$9)</f>
        <v>54.718044690474258</v>
      </c>
      <c r="G225" s="117">
        <f>SUMIFS(ADEME!$L:$L,ADEME!$A:$A,$A225,ADEME!$B:$B,$B225,ADEME!$C:$C,$C225,ADEME!$D:$D,$D225,ADEME!$E:$E,G$9)</f>
        <v>34.137593060619359</v>
      </c>
      <c r="H225" s="117">
        <f>SUMIFS(ADEME!$L:$L,ADEME!$A:$A,$A225,ADEME!$B:$B,$B225,ADEME!$C:$C,$C225,ADEME!$D:$D,$D225,ADEME!$E:$E,H$9)</f>
        <v>37.013373100156812</v>
      </c>
      <c r="I225" s="117">
        <f>SUMIFS(ADEME!$L:$L,ADEME!$A:$A,$A225,ADEME!$B:$B,$B225,ADEME!$C:$C,$C225,ADEME!$D:$D,$D225,ADEME!$E:$E,I$9)</f>
        <v>47.327989538760747</v>
      </c>
      <c r="J225" s="117">
        <f>SUMIFS(ADEME!$L:$L,ADEME!$A:$A,$A225,ADEME!$B:$B,$B225,ADEME!$C:$C,$C225,ADEME!$D:$D,$D225,ADEME!$E:$E,J$9)</f>
        <v>56.516492402667154</v>
      </c>
      <c r="K225" s="68" t="s">
        <v>581</v>
      </c>
      <c r="L225" s="54" t="str">
        <f t="shared" si="61"/>
        <v>Flux GES-Empreinte GES agri-Emissions (calculées sur base coefficients x productions finales)</v>
      </c>
      <c r="M225" s="54">
        <f>MATCH(L225,[6]RESULTATS_4!$W:$W,FALSE)</f>
        <v>376</v>
      </c>
      <c r="N225" s="54" t="str" cm="1">
        <f t="array" ref="N225">IFERROR(INDEX([6]RESULTATS_4!G:G,$M225),"-")</f>
        <v>Flux GES</v>
      </c>
      <c r="O225" s="54" t="str" cm="1">
        <f t="array" ref="O225">IFERROR(INDEX([6]RESULTATS_4!H:H,$M225),"-")</f>
        <v>Empreinte GES agri</v>
      </c>
      <c r="P225" s="54" t="str" cm="1">
        <f t="array" ref="P225">IFERROR(INDEX([6]RESULTATS_4!I:I,$M225),"-")</f>
        <v>Emissions (calculées sur base coefficients x productions finales)</v>
      </c>
      <c r="Q225" s="54" t="str" cm="1">
        <f t="array" ref="Q225">IFERROR(INDEX([6]RESULTATS_4!$J:$J,M225),"-")</f>
        <v>MtCO2eq</v>
      </c>
      <c r="R225" s="68"/>
      <c r="S225" s="96" t="str">
        <f t="shared" si="60"/>
        <v>Emissions (calculées sur base coefficients x productions finales)-MtCO2eq</v>
      </c>
      <c r="T225" s="158">
        <v>225</v>
      </c>
      <c r="U225" s="8">
        <v>98066.741053440841</v>
      </c>
      <c r="V225" s="8">
        <v>66640.475762028655</v>
      </c>
      <c r="W225" s="8">
        <v>31566.523505367826</v>
      </c>
      <c r="X225" s="8">
        <v>40701.492479804729</v>
      </c>
      <c r="Y225" s="8">
        <v>50052.280767288299</v>
      </c>
      <c r="Z225" s="8">
        <v>64020.100297815166</v>
      </c>
      <c r="AA225" s="68"/>
      <c r="AB225" s="52" t="s">
        <v>556</v>
      </c>
      <c r="AC225" s="8" t="s">
        <v>556</v>
      </c>
      <c r="AD225" s="52" t="s">
        <v>556</v>
      </c>
      <c r="AE225" s="8" t="s">
        <v>556</v>
      </c>
      <c r="AG225" s="68"/>
      <c r="AH225" s="52">
        <f t="shared" si="68"/>
        <v>-99.901166949542755</v>
      </c>
      <c r="AI225" s="52">
        <f t="shared" si="68"/>
        <v>-99.917890675201846</v>
      </c>
      <c r="AJ225" s="52">
        <f t="shared" si="68"/>
        <v>-99.89185507534647</v>
      </c>
      <c r="AK225" s="52">
        <f t="shared" si="68"/>
        <v>-99.909061386094081</v>
      </c>
      <c r="AL225" s="52">
        <f t="shared" si="68"/>
        <v>-99.905442891286398</v>
      </c>
      <c r="AM225" s="52">
        <f t="shared" si="68"/>
        <v>-99.911720706247323</v>
      </c>
      <c r="AN225" t="s">
        <v>592</v>
      </c>
    </row>
    <row r="226" spans="1:40" ht="14.25" hidden="1">
      <c r="A226" s="5" t="s">
        <v>190</v>
      </c>
      <c r="B226" s="5" t="s">
        <v>220</v>
      </c>
      <c r="C226" s="3" t="s">
        <v>181</v>
      </c>
      <c r="D226" s="12" t="s">
        <v>631</v>
      </c>
      <c r="E226" s="116">
        <f>SUMIFS(ADEME!$F:$F,ADEME!$A:$A,$A226,ADEME!$B:$B,$B226,ADEME!$C:$C,$C226,ADEME!$D:$D,$D226,ADEME!$E:$E,F$9)</f>
        <v>-15.621432175023644</v>
      </c>
      <c r="F226" s="116">
        <f>SUMIFS(ADEME!$L:$L,ADEME!$A:$A,$A226,ADEME!$B:$B,$B226,ADEME!$C:$C,$C226,ADEME!$D:$D,$D226,ADEME!$E:$E,F$9)</f>
        <v>-9.1895957638487218</v>
      </c>
      <c r="G226" s="117">
        <f>SUMIFS(ADEME!$L:$L,ADEME!$A:$A,$A226,ADEME!$B:$B,$B226,ADEME!$C:$C,$C226,ADEME!$D:$D,$D226,ADEME!$E:$E,G$9)</f>
        <v>-8.4745736374139877</v>
      </c>
      <c r="H226" s="117">
        <f>SUMIFS(ADEME!$L:$L,ADEME!$A:$A,$A226,ADEME!$B:$B,$B226,ADEME!$C:$C,$C226,ADEME!$D:$D,$D226,ADEME!$E:$E,H$9)</f>
        <v>-7.2516647373109819</v>
      </c>
      <c r="I226" s="117">
        <f>SUMIFS(ADEME!$L:$L,ADEME!$A:$A,$A226,ADEME!$B:$B,$B226,ADEME!$C:$C,$C226,ADEME!$D:$D,$D226,ADEME!$E:$E,I$9)</f>
        <v>-9.3454098362145395</v>
      </c>
      <c r="J226" s="117">
        <f>SUMIFS(ADEME!$L:$L,ADEME!$A:$A,$A226,ADEME!$B:$B,$B226,ADEME!$C:$C,$C226,ADEME!$D:$D,$D226,ADEME!$E:$E,J$9)</f>
        <v>-10.481133505070746</v>
      </c>
      <c r="K226" s="68" t="s">
        <v>581</v>
      </c>
      <c r="L226" s="54" t="str">
        <f t="shared" si="61"/>
        <v>Flux GES-Empreinte GES agri-Export</v>
      </c>
      <c r="M226" s="54">
        <f>MATCH(L226,[6]RESULTATS_4!$W:$W,FALSE)</f>
        <v>379</v>
      </c>
      <c r="N226" s="54" t="str" cm="1">
        <f t="array" ref="N226">IFERROR(INDEX([6]RESULTATS_4!G:G,$M226),"-")</f>
        <v>Flux GES</v>
      </c>
      <c r="O226" s="54" t="str" cm="1">
        <f t="array" ref="O226">IFERROR(INDEX([6]RESULTATS_4!H:H,$M226),"-")</f>
        <v>Empreinte GES agri</v>
      </c>
      <c r="P226" s="54" t="str" cm="1">
        <f t="array" ref="P226">IFERROR(INDEX([6]RESULTATS_4!I:I,$M226),"-")</f>
        <v>Export</v>
      </c>
      <c r="Q226" s="54" t="str" cm="1">
        <f t="array" ref="Q226">IFERROR(INDEX([6]RESULTATS_4!$J:$J,M226),"-")</f>
        <v>MtCO2eq</v>
      </c>
      <c r="R226" s="68"/>
      <c r="S226" s="96" t="str">
        <f t="shared" si="60"/>
        <v>Export-MtCO2eq</v>
      </c>
      <c r="T226" s="158">
        <v>226</v>
      </c>
      <c r="U226" s="8">
        <v>-21268.82632403059</v>
      </c>
      <c r="V226" s="8">
        <v>-8857.5778248840634</v>
      </c>
      <c r="W226" s="8">
        <v>-9019.2324525610475</v>
      </c>
      <c r="X226" s="8">
        <v>-9604.7125903764427</v>
      </c>
      <c r="Y226" s="8">
        <v>-12190.654723221929</v>
      </c>
      <c r="Z226" s="8">
        <v>-12060.379217904572</v>
      </c>
      <c r="AA226" s="68"/>
      <c r="AB226" s="52" t="s">
        <v>556</v>
      </c>
      <c r="AC226" s="8" t="s">
        <v>556</v>
      </c>
      <c r="AD226" s="52" t="s">
        <v>556</v>
      </c>
      <c r="AE226" s="8" t="s">
        <v>556</v>
      </c>
      <c r="AG226" s="68"/>
      <c r="AH226" s="52">
        <f t="shared" si="68"/>
        <v>-99.926552448465984</v>
      </c>
      <c r="AI226" s="52">
        <f t="shared" si="68"/>
        <v>-99.896251594447961</v>
      </c>
      <c r="AJ226" s="52">
        <f t="shared" si="68"/>
        <v>-99.906038859936388</v>
      </c>
      <c r="AK226" s="52">
        <f t="shared" si="68"/>
        <v>-99.924498888758237</v>
      </c>
      <c r="AL226" s="52">
        <f t="shared" si="68"/>
        <v>-99.92333955764974</v>
      </c>
      <c r="AM226" s="52">
        <f t="shared" si="68"/>
        <v>-99.913094494661408</v>
      </c>
      <c r="AN226" t="s">
        <v>592</v>
      </c>
    </row>
    <row r="227" spans="1:40" ht="14.25" hidden="1">
      <c r="A227" s="5" t="s">
        <v>190</v>
      </c>
      <c r="B227" s="5" t="s">
        <v>220</v>
      </c>
      <c r="C227" s="3" t="s">
        <v>223</v>
      </c>
      <c r="D227" s="12" t="s">
        <v>631</v>
      </c>
      <c r="E227" s="116">
        <f>SUMIFS(ADEME!$F:$F,ADEME!$A:$A,$A227,ADEME!$B:$B,$B227,ADEME!$C:$C,$C227,ADEME!$D:$D,$D227,ADEME!$E:$E,F$9)</f>
        <v>13.656064981682443</v>
      </c>
      <c r="F227" s="116">
        <f>SUMIFS(ADEME!$L:$L,ADEME!$A:$A,$A227,ADEME!$B:$B,$B227,ADEME!$C:$C,$C227,ADEME!$D:$D,$D227,ADEME!$E:$E,F$9)</f>
        <v>18.777218304291818</v>
      </c>
      <c r="G227" s="117">
        <f>SUMIFS(ADEME!$L:$L,ADEME!$A:$A,$A227,ADEME!$B:$B,$B227,ADEME!$C:$C,$C227,ADEME!$D:$D,$D227,ADEME!$E:$E,G$9)</f>
        <v>2.374453490410084</v>
      </c>
      <c r="H227" s="117">
        <f>SUMIFS(ADEME!$L:$L,ADEME!$A:$A,$A227,ADEME!$B:$B,$B227,ADEME!$C:$C,$C227,ADEME!$D:$D,$D227,ADEME!$E:$E,H$9)</f>
        <v>3.3730135243103763</v>
      </c>
      <c r="I227" s="117">
        <f>SUMIFS(ADEME!$L:$L,ADEME!$A:$A,$A227,ADEME!$B:$B,$B227,ADEME!$C:$C,$C227,ADEME!$D:$D,$D227,ADEME!$E:$E,I$9)</f>
        <v>5.2786835645134778</v>
      </c>
      <c r="J227" s="117">
        <f>SUMIFS(ADEME!$L:$L,ADEME!$A:$A,$A227,ADEME!$B:$B,$B227,ADEME!$C:$C,$C227,ADEME!$D:$D,$D227,ADEME!$E:$E,J$9)</f>
        <v>6.6283702067004224</v>
      </c>
      <c r="K227" s="68" t="s">
        <v>581</v>
      </c>
      <c r="L227" s="54" t="str">
        <f t="shared" si="61"/>
        <v>Flux GES-Empreinte GES agri-Import</v>
      </c>
      <c r="M227" s="54">
        <f>MATCH(L227,[6]RESULTATS_4!$W:$W,FALSE)</f>
        <v>380</v>
      </c>
      <c r="N227" s="54" t="str" cm="1">
        <f t="array" ref="N227">IFERROR(INDEX([6]RESULTATS_4!G:G,$M227),"-")</f>
        <v>Flux GES</v>
      </c>
      <c r="O227" s="54" t="str" cm="1">
        <f t="array" ref="O227">IFERROR(INDEX([6]RESULTATS_4!H:H,$M227),"-")</f>
        <v>Empreinte GES agri</v>
      </c>
      <c r="P227" s="54" t="str" cm="1">
        <f t="array" ref="P227">IFERROR(INDEX([6]RESULTATS_4!I:I,$M227),"-")</f>
        <v>Import</v>
      </c>
      <c r="Q227" s="54" t="str" cm="1">
        <f t="array" ref="Q227">IFERROR(INDEX([6]RESULTATS_4!$J:$J,M227),"-")</f>
        <v>MtCO2eq</v>
      </c>
      <c r="R227" s="68"/>
      <c r="S227" s="96" t="str">
        <f t="shared" si="60"/>
        <v>Import-MtCO2eq</v>
      </c>
      <c r="T227" s="158">
        <v>227</v>
      </c>
      <c r="U227" s="8">
        <v>15366.216741016895</v>
      </c>
      <c r="V227" s="8">
        <v>21649.758213470337</v>
      </c>
      <c r="W227" s="8">
        <v>2204.8137121195232</v>
      </c>
      <c r="X227" s="8">
        <v>2929.4018353455103</v>
      </c>
      <c r="Y227" s="8">
        <v>5776.68008189998</v>
      </c>
      <c r="Z227" s="8">
        <v>7424.4428809373421</v>
      </c>
      <c r="AA227" s="68"/>
      <c r="AB227" s="52" t="s">
        <v>556</v>
      </c>
      <c r="AC227" s="8" t="s">
        <v>556</v>
      </c>
      <c r="AD227" s="52" t="s">
        <v>556</v>
      </c>
      <c r="AE227" s="8" t="s">
        <v>556</v>
      </c>
      <c r="AG227" s="68"/>
      <c r="AH227" s="52">
        <f t="shared" si="68"/>
        <v>-99.911129296092568</v>
      </c>
      <c r="AI227" s="52">
        <f t="shared" si="68"/>
        <v>-99.91326823090057</v>
      </c>
      <c r="AJ227" s="52">
        <f t="shared" si="68"/>
        <v>-99.892305935990962</v>
      </c>
      <c r="AK227" s="52">
        <f t="shared" si="68"/>
        <v>-99.884856577762321</v>
      </c>
      <c r="AL227" s="52">
        <f t="shared" si="68"/>
        <v>-99.908620808324613</v>
      </c>
      <c r="AM227" s="52">
        <f t="shared" si="68"/>
        <v>-99.910722322024739</v>
      </c>
      <c r="AN227" t="s">
        <v>592</v>
      </c>
    </row>
    <row r="228" spans="1:40" ht="14.25" hidden="1">
      <c r="A228" s="5" t="s">
        <v>190</v>
      </c>
      <c r="B228" s="5" t="s">
        <v>220</v>
      </c>
      <c r="C228" s="3" t="s">
        <v>224</v>
      </c>
      <c r="D228" s="12" t="s">
        <v>631</v>
      </c>
      <c r="E228" s="116">
        <f>SUMIFS(ADEME!$F:$F,ADEME!$A:$A,$A228,ADEME!$B:$B,$B228,ADEME!$C:$C,$C228,ADEME!$D:$D,$D228,ADEME!$E:$E,F$9)</f>
        <v>-1.9653671933412014</v>
      </c>
      <c r="F228" s="116">
        <f>SUMIFS(ADEME!$L:$L,ADEME!$A:$A,$A228,ADEME!$B:$B,$B228,ADEME!$C:$C,$C228,ADEME!$D:$D,$D228,ADEME!$E:$E,F$9)</f>
        <v>9.5876225404430961</v>
      </c>
      <c r="G228" s="117">
        <f>SUMIFS(ADEME!$L:$L,ADEME!$A:$A,$A228,ADEME!$B:$B,$B228,ADEME!$C:$C,$C228,ADEME!$D:$D,$D228,ADEME!$E:$E,G$9)</f>
        <v>-6.1001201470039037</v>
      </c>
      <c r="H228" s="117">
        <f>SUMIFS(ADEME!$L:$L,ADEME!$A:$A,$A228,ADEME!$B:$B,$B228,ADEME!$C:$C,$C228,ADEME!$D:$D,$D228,ADEME!$E:$E,H$9)</f>
        <v>-3.8786512130006057</v>
      </c>
      <c r="I228" s="117">
        <f>SUMIFS(ADEME!$L:$L,ADEME!$A:$A,$A228,ADEME!$B:$B,$B228,ADEME!$C:$C,$C228,ADEME!$D:$D,$D228,ADEME!$E:$E,I$9)</f>
        <v>-4.0667262717010617</v>
      </c>
      <c r="J228" s="117">
        <f>SUMIFS(ADEME!$L:$L,ADEME!$A:$A,$A228,ADEME!$B:$B,$B228,ADEME!$C:$C,$C228,ADEME!$D:$D,$D228,ADEME!$E:$E,J$9)</f>
        <v>-3.8527632983703235</v>
      </c>
      <c r="K228" s="68" t="s">
        <v>581</v>
      </c>
      <c r="L228" s="54" t="str">
        <f t="shared" si="61"/>
        <v>Flux GES-Empreinte GES agri-Solde import - export GES (corrigé)</v>
      </c>
      <c r="M228" s="54">
        <f>MATCH(L228,[6]RESULTATS_4!$W:$W,FALSE)</f>
        <v>381</v>
      </c>
      <c r="N228" s="54" t="str" cm="1">
        <f t="array" ref="N228">IFERROR(INDEX([6]RESULTATS_4!G:G,$M228),"-")</f>
        <v>Flux GES</v>
      </c>
      <c r="O228" s="54" t="str" cm="1">
        <f t="array" ref="O228">IFERROR(INDEX([6]RESULTATS_4!H:H,$M228),"-")</f>
        <v>Empreinte GES agri</v>
      </c>
      <c r="P228" s="54" t="str" cm="1">
        <f t="array" ref="P228">IFERROR(INDEX([6]RESULTATS_4!I:I,$M228),"-")</f>
        <v>Solde import - export GES (corrigé)</v>
      </c>
      <c r="Q228" s="54" t="str" cm="1">
        <f t="array" ref="Q228">IFERROR(INDEX([6]RESULTATS_4!$J:$J,M228),"-")</f>
        <v>MtCO2eq</v>
      </c>
      <c r="R228" s="68"/>
      <c r="S228" s="96" t="str">
        <f t="shared" si="60"/>
        <v>Solde import - export GES (corrigé)-MtCO2eq</v>
      </c>
      <c r="T228" s="158">
        <v>228</v>
      </c>
      <c r="U228" s="39">
        <v>-5902.6095830136946</v>
      </c>
      <c r="V228" s="39">
        <v>12792.180388586274</v>
      </c>
      <c r="W228" s="39">
        <v>-6814.4187404415243</v>
      </c>
      <c r="X228" s="39">
        <v>-6675.3107550309323</v>
      </c>
      <c r="Y228" s="39">
        <v>-6413.9746413219491</v>
      </c>
      <c r="Z228" s="39">
        <v>-4635.9363369672301</v>
      </c>
      <c r="AA228" s="68"/>
      <c r="AB228" s="52" t="s">
        <v>556</v>
      </c>
      <c r="AC228" s="29" t="s">
        <v>556</v>
      </c>
      <c r="AD228" s="52" t="s">
        <v>556</v>
      </c>
      <c r="AE228" s="29" t="s">
        <v>556</v>
      </c>
      <c r="AG228" s="68"/>
      <c r="AH228" s="52">
        <f t="shared" si="68"/>
        <v>-99.966703418789592</v>
      </c>
      <c r="AI228" s="52">
        <f t="shared" si="68"/>
        <v>-99.925050911969649</v>
      </c>
      <c r="AJ228" s="52">
        <f t="shared" si="68"/>
        <v>-99.91048216466649</v>
      </c>
      <c r="AK228" s="52">
        <f t="shared" si="68"/>
        <v>-99.941895570778073</v>
      </c>
      <c r="AL228" s="52">
        <f t="shared" si="68"/>
        <v>-99.93659584736271</v>
      </c>
      <c r="AM228" s="52">
        <f t="shared" si="68"/>
        <v>-99.916893524450529</v>
      </c>
      <c r="AN228" t="s">
        <v>592</v>
      </c>
    </row>
    <row r="229" spans="1:40" ht="14.25" hidden="1">
      <c r="A229" s="5" t="s">
        <v>190</v>
      </c>
      <c r="B229" s="5" t="s">
        <v>220</v>
      </c>
      <c r="C229" s="3" t="s">
        <v>225</v>
      </c>
      <c r="D229" s="12" t="s">
        <v>631</v>
      </c>
      <c r="E229" s="116">
        <f>SUMIFS(ADEME!$F:$F,ADEME!$A:$A,$A229,ADEME!$B:$B,$B229,ADEME!$C:$C,$C229,ADEME!$D:$D,$D229,ADEME!$E:$E,F$9)</f>
        <v>-94.956984473781404</v>
      </c>
      <c r="F229" s="116">
        <f>SUMIFS(ADEME!$L:$L,ADEME!$A:$A,$A229,ADEME!$B:$B,$B229,ADEME!$C:$C,$C229,ADEME!$D:$D,$D229,ADEME!$E:$E,F$9)</f>
        <v>-64.305667230917351</v>
      </c>
      <c r="G229" s="117">
        <f>SUMIFS(ADEME!$L:$L,ADEME!$A:$A,$A229,ADEME!$B:$B,$B229,ADEME!$C:$C,$C229,ADEME!$D:$D,$D229,ADEME!$E:$E,G$9)</f>
        <v>-28.037472913615453</v>
      </c>
      <c r="H229" s="117">
        <f>SUMIFS(ADEME!$L:$L,ADEME!$A:$A,$A229,ADEME!$B:$B,$B229,ADEME!$C:$C,$C229,ADEME!$D:$D,$D229,ADEME!$E:$E,H$9)</f>
        <v>-33.134721887156203</v>
      </c>
      <c r="I229" s="117">
        <f>SUMIFS(ADEME!$L:$L,ADEME!$A:$A,$A229,ADEME!$B:$B,$B229,ADEME!$C:$C,$C229,ADEME!$D:$D,$D229,ADEME!$E:$E,I$9)</f>
        <v>-43.261263267059682</v>
      </c>
      <c r="J229" s="117">
        <f>SUMIFS(ADEME!$L:$L,ADEME!$A:$A,$A229,ADEME!$B:$B,$B229,ADEME!$C:$C,$C229,ADEME!$D:$D,$D229,ADEME!$E:$E,J$9)</f>
        <v>-52.663729104296834</v>
      </c>
      <c r="K229" s="68" t="s">
        <v>581</v>
      </c>
      <c r="L229" s="54" t="str">
        <f t="shared" si="61"/>
        <v>Flux GES-Empreinte GES agri-Empreinte GES (estimation)</v>
      </c>
      <c r="M229" s="54">
        <f>MATCH(L229,[6]RESULTATS_4!$W:$W,FALSE)</f>
        <v>377</v>
      </c>
      <c r="N229" s="54" t="str" cm="1">
        <f t="array" ref="N229">IFERROR(INDEX([6]RESULTATS_4!G:G,$M229),"-")</f>
        <v>Flux GES</v>
      </c>
      <c r="O229" s="54" t="str" cm="1">
        <f t="array" ref="O229">IFERROR(INDEX([6]RESULTATS_4!H:H,$M229),"-")</f>
        <v>Empreinte GES agri</v>
      </c>
      <c r="P229" s="54" t="str" cm="1">
        <f t="array" ref="P229">IFERROR(INDEX([6]RESULTATS_4!I:I,$M229),"-")</f>
        <v>Empreinte GES (estimation)</v>
      </c>
      <c r="Q229" s="54" t="str" cm="1">
        <f t="array" ref="Q229">IFERROR(INDEX([6]RESULTATS_4!$J:$J,M229),"-")</f>
        <v>MtCO2eq</v>
      </c>
      <c r="R229" s="68"/>
      <c r="S229" s="96" t="str">
        <f t="shared" si="60"/>
        <v>Empreinte GES (estimation)-MtCO2eq</v>
      </c>
      <c r="T229" s="158">
        <v>229</v>
      </c>
      <c r="U229" s="39">
        <v>-92164.13147042715</v>
      </c>
      <c r="V229" s="39">
        <v>-79432.65615061493</v>
      </c>
      <c r="W229" s="39">
        <v>-24752.104764926306</v>
      </c>
      <c r="X229" s="39">
        <v>-34026.181724773793</v>
      </c>
      <c r="Y229" s="39">
        <v>-43638.306125966352</v>
      </c>
      <c r="Z229" s="39">
        <v>-59384.163960847938</v>
      </c>
      <c r="AA229" s="68"/>
      <c r="AB229" s="52" t="s">
        <v>556</v>
      </c>
      <c r="AC229" s="29" t="s">
        <v>556</v>
      </c>
      <c r="AD229" s="52" t="s">
        <v>556</v>
      </c>
      <c r="AE229" s="29" t="s">
        <v>556</v>
      </c>
      <c r="AG229" s="68"/>
      <c r="AH229" s="52">
        <f t="shared" si="68"/>
        <v>-99.896969696389689</v>
      </c>
      <c r="AI229" s="52">
        <f t="shared" si="68"/>
        <v>-99.91904379086985</v>
      </c>
      <c r="AJ229" s="52">
        <f t="shared" si="68"/>
        <v>-99.886726914014417</v>
      </c>
      <c r="AK229" s="52">
        <f t="shared" si="68"/>
        <v>-99.902619923225089</v>
      </c>
      <c r="AL229" s="52">
        <f t="shared" si="68"/>
        <v>-99.900864018089564</v>
      </c>
      <c r="AM229" s="52">
        <f t="shared" si="68"/>
        <v>-99.911316880475042</v>
      </c>
      <c r="AN229" t="s">
        <v>592</v>
      </c>
    </row>
    <row r="230" spans="1:40" ht="14.25" hidden="1">
      <c r="A230" s="5" t="s">
        <v>190</v>
      </c>
      <c r="B230" s="5" t="s">
        <v>228</v>
      </c>
      <c r="C230" s="30" t="s">
        <v>228</v>
      </c>
      <c r="D230" s="183"/>
      <c r="E230" s="183"/>
      <c r="F230" s="183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3"/>
      <c r="V230" s="183"/>
      <c r="W230" s="183"/>
      <c r="X230" s="183"/>
      <c r="Y230" s="183"/>
      <c r="Z230" s="183"/>
      <c r="AA230" s="183"/>
      <c r="AB230" s="183"/>
      <c r="AC230" s="183"/>
      <c r="AD230" s="183"/>
      <c r="AE230" s="183"/>
      <c r="AG230" s="68"/>
      <c r="AH230" s="56"/>
      <c r="AI230" s="56"/>
      <c r="AJ230" s="56"/>
      <c r="AK230" s="56"/>
      <c r="AL230" s="56"/>
      <c r="AM230" s="56"/>
    </row>
    <row r="231" spans="1:40" ht="14.25" hidden="1">
      <c r="A231" s="5" t="s">
        <v>190</v>
      </c>
      <c r="B231" s="5" t="s">
        <v>228</v>
      </c>
      <c r="C231" s="5" t="s">
        <v>229</v>
      </c>
      <c r="D231" s="12" t="s">
        <v>631</v>
      </c>
      <c r="E231" s="116">
        <f>SUMIFS(ADEME!$F:$F,ADEME!$A:$A,$A231,ADEME!$B:$B,$B231,ADEME!$C:$C,$C231,ADEME!$D:$D,$D231,ADEME!$E:$E,F$9)</f>
        <v>-9.8298982246666657</v>
      </c>
      <c r="F231" s="116">
        <f>SUMIFS(ADEME!$L:$L,ADEME!$A:$A,$A231,ADEME!$B:$B,$B231,ADEME!$C:$C,$C231,ADEME!$D:$D,$D231,ADEME!$E:$E,F$9)</f>
        <v>-2.6955805895227498</v>
      </c>
      <c r="G231" s="117">
        <f>SUMIFS(ADEME!$L:$L,ADEME!$A:$A,$A231,ADEME!$B:$B,$B231,ADEME!$C:$C,$C231,ADEME!$D:$D,$D231,ADEME!$E:$E,G$9)</f>
        <v>16.555544260107023</v>
      </c>
      <c r="H231" s="117">
        <f>SUMIFS(ADEME!$L:$L,ADEME!$A:$A,$A231,ADEME!$B:$B,$B231,ADEME!$C:$C,$C231,ADEME!$D:$D,$D231,ADEME!$E:$E,H$9)</f>
        <v>18.900913969341858</v>
      </c>
      <c r="I231" s="117">
        <f>SUMIFS(ADEME!$L:$L,ADEME!$A:$A,$A231,ADEME!$B:$B,$B231,ADEME!$C:$C,$C231,ADEME!$D:$D,$D231,ADEME!$E:$E,I$9)</f>
        <v>8.3251612826898942</v>
      </c>
      <c r="J231" s="117">
        <f>SUMIFS(ADEME!$L:$L,ADEME!$A:$A,$A231,ADEME!$B:$B,$B231,ADEME!$C:$C,$C231,ADEME!$D:$D,$D231,ADEME!$E:$E,J$9)</f>
        <v>-2.5103724329810051</v>
      </c>
      <c r="K231" s="68" t="s">
        <v>581</v>
      </c>
      <c r="L231" s="54" t="str">
        <f t="shared" si="61"/>
        <v>Flux GES-UTCATF-Effet changement de pratiques</v>
      </c>
      <c r="M231" s="54">
        <f>MATCH(L231,[6]RESULTATS_4!$W:$W,FALSE)</f>
        <v>383</v>
      </c>
      <c r="N231" s="54" t="str" cm="1">
        <f t="array" ref="N231">IFERROR(INDEX([6]RESULTATS_4!G:G,$M231),"-")</f>
        <v>Flux GES</v>
      </c>
      <c r="O231" s="54" t="str" cm="1">
        <f t="array" ref="O231">IFERROR(INDEX([6]RESULTATS_4!H:H,$M231),"-")</f>
        <v>UTCATF</v>
      </c>
      <c r="P231" s="54" t="str" cm="1">
        <f t="array" ref="P231">IFERROR(INDEX([6]RESULTATS_4!I:I,$M231),"-")</f>
        <v>Effet changement de pratiques</v>
      </c>
      <c r="Q231" s="54" t="str" cm="1">
        <f t="array" ref="Q231">IFERROR(INDEX([6]RESULTATS_4!$J:$J,M231),"-")</f>
        <v>MtCO2eq</v>
      </c>
      <c r="R231" s="68"/>
      <c r="S231" s="96" t="str">
        <f t="shared" si="60"/>
        <v>Effet changement de pratiques-MtCO2eq</v>
      </c>
      <c r="T231" s="158">
        <v>232</v>
      </c>
      <c r="U231" s="8">
        <v>-10551.805055000003</v>
      </c>
      <c r="V231" s="8">
        <v>-2275.8861933712774</v>
      </c>
      <c r="W231" s="8">
        <v>11905.844344496911</v>
      </c>
      <c r="X231" s="8">
        <v>21621.947947644487</v>
      </c>
      <c r="Y231" s="8">
        <v>6696.9905348530292</v>
      </c>
      <c r="Z231" s="8">
        <v>-3356.4646387882826</v>
      </c>
      <c r="AA231" s="68"/>
      <c r="AB231" s="52" t="s">
        <v>556</v>
      </c>
      <c r="AC231" s="8" t="s">
        <v>556</v>
      </c>
      <c r="AD231" s="52" t="s">
        <v>556</v>
      </c>
      <c r="AE231" s="8" t="s">
        <v>556</v>
      </c>
      <c r="AG231" s="68"/>
      <c r="AH231" s="52">
        <f t="shared" ref="AH231:AM234" si="69">IF(AND(E231=0,U231=0),"ok 0",(E231/U231-1)*100)</f>
        <v>-99.906841548214459</v>
      </c>
      <c r="AI231" s="52">
        <f t="shared" si="69"/>
        <v>-99.881559078069287</v>
      </c>
      <c r="AJ231" s="52">
        <f t="shared" si="69"/>
        <v>-99.860946071684879</v>
      </c>
      <c r="AK231" s="52">
        <f t="shared" si="69"/>
        <v>-99.912584592215708</v>
      </c>
      <c r="AL231" s="52">
        <f t="shared" si="69"/>
        <v>-99.875688023756894</v>
      </c>
      <c r="AM231" s="52">
        <f t="shared" si="69"/>
        <v>-99.925207839106349</v>
      </c>
    </row>
    <row r="232" spans="1:40" ht="14.25" hidden="1">
      <c r="A232" s="5" t="s">
        <v>190</v>
      </c>
      <c r="B232" s="5" t="s">
        <v>228</v>
      </c>
      <c r="C232" s="5" t="s">
        <v>230</v>
      </c>
      <c r="D232" s="12" t="s">
        <v>631</v>
      </c>
      <c r="E232" s="116">
        <f>SUMIFS(ADEME!$F:$F,ADEME!$A:$A,$A232,ADEME!$B:$B,$B232,ADEME!$C:$C,$C232,ADEME!$D:$D,$D232,ADEME!$E:$E,F$9)</f>
        <v>0</v>
      </c>
      <c r="F232" s="116">
        <f>SUMIFS(ADEME!$L:$L,ADEME!$A:$A,$A232,ADEME!$B:$B,$B232,ADEME!$C:$C,$C232,ADEME!$D:$D,$D232,ADEME!$E:$E,F$9)</f>
        <v>-0.8181266295974412</v>
      </c>
      <c r="G232" s="117">
        <f>SUMIFS(ADEME!$L:$L,ADEME!$A:$A,$A232,ADEME!$B:$B,$B232,ADEME!$C:$C,$C232,ADEME!$D:$D,$D232,ADEME!$E:$E,G$9)</f>
        <v>5.2622388641576825E-2</v>
      </c>
      <c r="H232" s="117">
        <f>SUMIFS(ADEME!$L:$L,ADEME!$A:$A,$A232,ADEME!$B:$B,$B232,ADEME!$C:$C,$C232,ADEME!$D:$D,$D232,ADEME!$E:$E,H$9)</f>
        <v>-0.34759192313354409</v>
      </c>
      <c r="I232" s="117">
        <f>SUMIFS(ADEME!$L:$L,ADEME!$A:$A,$A232,ADEME!$B:$B,$B232,ADEME!$C:$C,$C232,ADEME!$D:$D,$D232,ADEME!$E:$E,I$9)</f>
        <v>-0.42959744715875425</v>
      </c>
      <c r="J232" s="117">
        <f>SUMIFS(ADEME!$L:$L,ADEME!$A:$A,$A232,ADEME!$B:$B,$B232,ADEME!$C:$C,$C232,ADEME!$D:$D,$D232,ADEME!$E:$E,J$9)</f>
        <v>-0.61755024843890693</v>
      </c>
      <c r="K232" s="68" t="s">
        <v>581</v>
      </c>
      <c r="L232" s="54" t="str">
        <f t="shared" si="61"/>
        <v>Flux GES-UTCATF-Changement d'affectation des terres</v>
      </c>
      <c r="M232" s="54">
        <f>MATCH(L232,[6]RESULTATS_4!$W:$W,FALSE)</f>
        <v>382</v>
      </c>
      <c r="N232" s="54" t="str" cm="1">
        <f t="array" ref="N232">IFERROR(INDEX([6]RESULTATS_4!G:G,$M232),"-")</f>
        <v>Flux GES</v>
      </c>
      <c r="O232" s="54" t="str" cm="1">
        <f t="array" ref="O232">IFERROR(INDEX([6]RESULTATS_4!H:H,$M232),"-")</f>
        <v>UTCATF</v>
      </c>
      <c r="P232" s="54" t="str" cm="1">
        <f t="array" ref="P232">IFERROR(INDEX([6]RESULTATS_4!I:I,$M232),"-")</f>
        <v>Changement d'affectation des terres</v>
      </c>
      <c r="Q232" s="54" t="str" cm="1">
        <f t="array" ref="Q232">IFERROR(INDEX([6]RESULTATS_4!$J:$J,M232),"-")</f>
        <v>MtCO2eq</v>
      </c>
      <c r="R232" s="68"/>
      <c r="S232" s="96" t="str">
        <f t="shared" si="60"/>
        <v>Changement d'affectation des terres-MtCO2eq</v>
      </c>
      <c r="T232" s="158">
        <v>233</v>
      </c>
      <c r="U232" s="8">
        <v>0</v>
      </c>
      <c r="V232" s="8">
        <v>-1579.778467584398</v>
      </c>
      <c r="W232" s="8">
        <v>76.972818388869982</v>
      </c>
      <c r="X232" s="8">
        <v>-702.47194353137854</v>
      </c>
      <c r="Y232" s="8">
        <v>-592.16093513808187</v>
      </c>
      <c r="Z232" s="8">
        <v>-1037.6442734805871</v>
      </c>
      <c r="AA232" s="68"/>
      <c r="AB232" s="52" t="s">
        <v>556</v>
      </c>
      <c r="AC232" s="8" t="s">
        <v>556</v>
      </c>
      <c r="AD232" s="52" t="s">
        <v>556</v>
      </c>
      <c r="AE232" s="8" t="s">
        <v>556</v>
      </c>
      <c r="AG232" s="68"/>
      <c r="AH232" s="52" t="str">
        <f t="shared" si="69"/>
        <v>ok 0</v>
      </c>
      <c r="AI232" s="52">
        <f t="shared" si="69"/>
        <v>-99.948212572434386</v>
      </c>
      <c r="AJ232" s="52">
        <f t="shared" si="69"/>
        <v>-99.931635102178902</v>
      </c>
      <c r="AK232" s="52">
        <f t="shared" si="69"/>
        <v>-99.950518746501643</v>
      </c>
      <c r="AL232" s="52">
        <f t="shared" si="69"/>
        <v>-99.927452585662607</v>
      </c>
      <c r="AM232" s="52">
        <f t="shared" si="69"/>
        <v>-99.940485360520753</v>
      </c>
    </row>
    <row r="233" spans="1:40" ht="14.25" hidden="1">
      <c r="A233" s="5" t="s">
        <v>190</v>
      </c>
      <c r="B233" s="5" t="s">
        <v>228</v>
      </c>
      <c r="C233" s="5" t="s">
        <v>231</v>
      </c>
      <c r="D233" s="12" t="s">
        <v>631</v>
      </c>
      <c r="E233" s="116">
        <f>SUMIFS(ADEME!$F:$F,ADEME!$A:$A,$A233,ADEME!$B:$B,$B233,ADEME!$C:$C,$C233,ADEME!$D:$D,$D233,ADEME!$E:$E,F$9)</f>
        <v>-9.8298982246666657</v>
      </c>
      <c r="F233" s="116">
        <f>SUMIFS(ADEME!$L:$L,ADEME!$A:$A,$A233,ADEME!$B:$B,$B233,ADEME!$C:$C,$C233,ADEME!$D:$D,$D233,ADEME!$E:$E,F$9)</f>
        <v>-3.513707219120191</v>
      </c>
      <c r="G233" s="117">
        <f>SUMIFS(ADEME!$L:$L,ADEME!$A:$A,$A233,ADEME!$B:$B,$B233,ADEME!$C:$C,$C233,ADEME!$D:$D,$D233,ADEME!$E:$E,G$9)</f>
        <v>16.6081666487486</v>
      </c>
      <c r="H233" s="117">
        <f>SUMIFS(ADEME!$L:$L,ADEME!$A:$A,$A233,ADEME!$B:$B,$B233,ADEME!$C:$C,$C233,ADEME!$D:$D,$D233,ADEME!$E:$E,H$9)</f>
        <v>18.553322046208315</v>
      </c>
      <c r="I233" s="117">
        <f>SUMIFS(ADEME!$L:$L,ADEME!$A:$A,$A233,ADEME!$B:$B,$B233,ADEME!$C:$C,$C233,ADEME!$D:$D,$D233,ADEME!$E:$E,I$9)</f>
        <v>7.8955638355311404</v>
      </c>
      <c r="J233" s="117">
        <f>SUMIFS(ADEME!$L:$L,ADEME!$A:$A,$A233,ADEME!$B:$B,$B233,ADEME!$C:$C,$C233,ADEME!$D:$D,$D233,ADEME!$E:$E,J$9)</f>
        <v>-3.1279226814199119</v>
      </c>
      <c r="K233" s="68" t="s">
        <v>581</v>
      </c>
      <c r="L233" s="54" t="str">
        <f t="shared" si="61"/>
        <v>Flux GES-UTCATF-Total UTCAT+F (hors forêts existantes)</v>
      </c>
      <c r="M233" s="54">
        <f>MATCH(L233,[6]RESULTATS_4!$W:$W,FALSE)</f>
        <v>384</v>
      </c>
      <c r="N233" s="54" t="str" cm="1">
        <f t="array" ref="N233">IFERROR(INDEX([6]RESULTATS_4!G:G,$M233),"-")</f>
        <v>Flux GES</v>
      </c>
      <c r="O233" s="54" t="str" cm="1">
        <f t="array" ref="O233">IFERROR(INDEX([6]RESULTATS_4!H:H,$M233),"-")</f>
        <v>UTCATF</v>
      </c>
      <c r="P233" s="54" t="str" cm="1">
        <f t="array" ref="P233">IFERROR(INDEX([6]RESULTATS_4!I:I,$M233),"-")</f>
        <v>Total UTCAT+F (hors forêts existantes)</v>
      </c>
      <c r="Q233" s="54" t="str" cm="1">
        <f t="array" ref="Q233">IFERROR(INDEX([6]RESULTATS_4!$J:$J,M233),"-")</f>
        <v>MtCO2eq</v>
      </c>
      <c r="R233" s="68"/>
      <c r="S233" s="96" t="str">
        <f t="shared" si="60"/>
        <v>Total UTCAT+F (hors forêts existantes)-MtCO2eq</v>
      </c>
      <c r="T233" s="158">
        <v>234</v>
      </c>
      <c r="U233" s="8">
        <v>-10551.805055000003</v>
      </c>
      <c r="V233" s="8">
        <v>-3855.6646609556756</v>
      </c>
      <c r="W233" s="8">
        <v>11982.81716288578</v>
      </c>
      <c r="X233" s="8">
        <v>20919.476004113109</v>
      </c>
      <c r="Y233" s="8">
        <v>6104.8295997149471</v>
      </c>
      <c r="Z233" s="8">
        <v>-4394.10891226887</v>
      </c>
      <c r="AA233" s="68"/>
      <c r="AB233" s="52" t="s">
        <v>556</v>
      </c>
      <c r="AC233" s="8" t="s">
        <v>556</v>
      </c>
      <c r="AD233" s="52" t="s">
        <v>556</v>
      </c>
      <c r="AE233" s="8" t="s">
        <v>556</v>
      </c>
      <c r="AG233" s="68"/>
      <c r="AH233" s="52">
        <f t="shared" si="69"/>
        <v>-99.906841548214459</v>
      </c>
      <c r="AI233" s="52">
        <f t="shared" si="69"/>
        <v>-99.908868962212878</v>
      </c>
      <c r="AJ233" s="52">
        <f t="shared" si="69"/>
        <v>-99.861400149706128</v>
      </c>
      <c r="AK233" s="52">
        <f t="shared" si="69"/>
        <v>-99.911310770678199</v>
      </c>
      <c r="AL233" s="52">
        <f t="shared" si="69"/>
        <v>-99.870666925152179</v>
      </c>
      <c r="AM233" s="52">
        <f t="shared" si="69"/>
        <v>-99.928815540445839</v>
      </c>
    </row>
    <row r="234" spans="1:40" ht="14.25" hidden="1">
      <c r="A234" s="5" t="s">
        <v>190</v>
      </c>
      <c r="B234" s="5" t="s">
        <v>228</v>
      </c>
      <c r="C234" s="3" t="s">
        <v>232</v>
      </c>
      <c r="D234" s="12" t="s">
        <v>631</v>
      </c>
      <c r="E234" s="116">
        <f>SUMIFS(ADEME!$F:$F,ADEME!$A:$A,$A234,ADEME!$B:$B,$B234,ADEME!$C:$C,$C234,ADEME!$D:$D,$D234,ADEME!$E:$E,F$9)</f>
        <v>-9.8298982246666657</v>
      </c>
      <c r="F234" s="116">
        <f>SUMIFS(ADEME!$L:$L,ADEME!$A:$A,$A234,ADEME!$B:$B,$B234,ADEME!$C:$C,$C234,ADEME!$D:$D,$D234,ADEME!$E:$E,F$9)</f>
        <v>-484.45449440471526</v>
      </c>
      <c r="G234" s="117">
        <f>SUMIFS(ADEME!$L:$L,ADEME!$A:$A,$A234,ADEME!$B:$B,$B234,ADEME!$C:$C,$C234,ADEME!$D:$D,$D234,ADEME!$E:$E,G$9)</f>
        <v>178.65991105268074</v>
      </c>
      <c r="H234" s="117">
        <f>SUMIFS(ADEME!$L:$L,ADEME!$A:$A,$A234,ADEME!$B:$B,$B234,ADEME!$C:$C,$C234,ADEME!$D:$D,$D234,ADEME!$E:$E,H$9)</f>
        <v>99.943293709005502</v>
      </c>
      <c r="I234" s="117">
        <f>SUMIFS(ADEME!$L:$L,ADEME!$A:$A,$A234,ADEME!$B:$B,$B234,ADEME!$C:$C,$C234,ADEME!$D:$D,$D234,ADEME!$E:$E,I$9)</f>
        <v>-139.65591718060645</v>
      </c>
      <c r="J234" s="117">
        <f>SUMIFS(ADEME!$L:$L,ADEME!$A:$A,$A234,ADEME!$B:$B,$B234,ADEME!$C:$C,$C234,ADEME!$D:$D,$D234,ADEME!$E:$E,J$9)</f>
        <v>-405.26913849561549</v>
      </c>
      <c r="K234" s="68" t="s">
        <v>581</v>
      </c>
      <c r="L234" s="54" t="str">
        <f t="shared" si="61"/>
        <v>Flux GES-UTCATF-Total UTCAT+Forêts nouvelles en cumul sur la période 2020-2050</v>
      </c>
      <c r="M234" s="54">
        <f>MATCH(L234,[6]RESULTATS_4!$W:$W,FALSE)</f>
        <v>385</v>
      </c>
      <c r="N234" s="54" t="str" cm="1">
        <f t="array" ref="N234">IFERROR(INDEX([6]RESULTATS_4!G:G,$M234),"-")</f>
        <v>Flux GES</v>
      </c>
      <c r="O234" s="54" t="str" cm="1">
        <f t="array" ref="O234">IFERROR(INDEX([6]RESULTATS_4!H:H,$M234),"-")</f>
        <v>UTCATF</v>
      </c>
      <c r="P234" s="54" t="str" cm="1">
        <f t="array" ref="P234">IFERROR(INDEX([6]RESULTATS_4!I:I,$M234),"-")</f>
        <v>Total UTCAT+Forêts nouvelles en cumul sur la période 2020-2050</v>
      </c>
      <c r="Q234" s="54" t="str" cm="1">
        <f t="array" ref="Q234">IFERROR(INDEX([6]RESULTATS_4!$J:$J,M234),"-")</f>
        <v>MtCO2eq</v>
      </c>
      <c r="R234" s="68"/>
      <c r="S234" s="96" t="str">
        <f t="shared" si="60"/>
        <v>Total UTCAT+Forêts nouvelles en cumul sur la période 2020-2050-MtCO2eq</v>
      </c>
      <c r="T234" s="158">
        <v>235</v>
      </c>
      <c r="U234" s="8">
        <v>-10551.805055000003</v>
      </c>
      <c r="V234" s="8">
        <v>-753910.41096259584</v>
      </c>
      <c r="W234" s="8">
        <v>116971.15603534975</v>
      </c>
      <c r="X234" s="8">
        <v>29967.224752029397</v>
      </c>
      <c r="Y234" s="8">
        <v>-227017.71382205206</v>
      </c>
      <c r="Z234" s="8">
        <v>-577793.04619754071</v>
      </c>
      <c r="AA234" s="68"/>
      <c r="AB234" s="52" t="s">
        <v>556</v>
      </c>
      <c r="AC234" s="8" t="s">
        <v>556</v>
      </c>
      <c r="AD234" s="52" t="s">
        <v>556</v>
      </c>
      <c r="AE234" s="8" t="s">
        <v>556</v>
      </c>
      <c r="AG234" s="68"/>
      <c r="AH234" s="52">
        <f t="shared" si="69"/>
        <v>-99.906841548214459</v>
      </c>
      <c r="AI234" s="52">
        <f t="shared" si="69"/>
        <v>-99.935741105659204</v>
      </c>
      <c r="AJ234" s="52">
        <f t="shared" si="69"/>
        <v>-99.847261566775757</v>
      </c>
      <c r="AK234" s="52">
        <f t="shared" si="69"/>
        <v>-99.666491326654338</v>
      </c>
      <c r="AL234" s="52">
        <f t="shared" si="69"/>
        <v>-99.938482370018903</v>
      </c>
      <c r="AM234" s="52">
        <f t="shared" si="69"/>
        <v>-99.92985911804189</v>
      </c>
    </row>
    <row r="235" spans="1:40" ht="18" hidden="1">
      <c r="A235" s="5" t="s">
        <v>0</v>
      </c>
      <c r="B235" s="5" t="s">
        <v>0</v>
      </c>
      <c r="C235" s="1" t="s">
        <v>233</v>
      </c>
      <c r="D235" s="183"/>
      <c r="E235" s="184"/>
      <c r="F235" s="184"/>
      <c r="G235" s="184"/>
      <c r="H235" s="184"/>
      <c r="I235" s="184"/>
      <c r="J235" s="184"/>
      <c r="K235" s="179"/>
      <c r="L235" s="180"/>
      <c r="M235" s="180"/>
      <c r="N235" s="180"/>
      <c r="O235" s="180"/>
      <c r="P235" s="180"/>
      <c r="Q235" s="180"/>
      <c r="R235" s="179"/>
      <c r="S235" s="181"/>
      <c r="T235" s="182"/>
      <c r="U235" s="185"/>
      <c r="V235" s="185"/>
      <c r="W235" s="185"/>
      <c r="X235" s="185"/>
      <c r="Y235" s="185"/>
      <c r="Z235" s="185"/>
      <c r="AA235" s="179"/>
      <c r="AB235" s="186"/>
      <c r="AC235" s="185"/>
      <c r="AD235" s="186"/>
      <c r="AE235" s="185"/>
      <c r="AG235" s="68"/>
      <c r="AH235" s="56"/>
      <c r="AI235" s="56"/>
      <c r="AJ235" s="56"/>
      <c r="AK235" s="56"/>
      <c r="AL235" s="56"/>
      <c r="AM235" s="56"/>
    </row>
    <row r="236" spans="1:40" ht="14.25" hidden="1">
      <c r="A236" s="5" t="s">
        <v>235</v>
      </c>
      <c r="B236" s="5" t="s">
        <v>234</v>
      </c>
      <c r="C236" s="32" t="s">
        <v>236</v>
      </c>
      <c r="D236" s="33" t="s">
        <v>237</v>
      </c>
      <c r="E236" s="116">
        <f>SUMIFS(ADEME!$F:$F,ADEME!$A:$A,$A236,ADEME!$B:$B,$B236,ADEME!$C:$C,$C236,ADEME!$D:$D,$D236,ADEME!$E:$E,F$9)</f>
        <v>114.18038202616989</v>
      </c>
      <c r="F236" s="116">
        <f>SUMIFS(ADEME!$L:$L,ADEME!$A:$A,$A236,ADEME!$B:$B,$B236,ADEME!$C:$C,$C236,ADEME!$D:$D,$D236,ADEME!$E:$E,F$9)</f>
        <v>117.73233466158412</v>
      </c>
      <c r="G236" s="117">
        <f>SUMIFS(ADEME!$L:$L,ADEME!$A:$A,$A236,ADEME!$B:$B,$B236,ADEME!$C:$C,$C236,ADEME!$D:$D,$D236,ADEME!$E:$E,G$9)</f>
        <v>125.10996032351419</v>
      </c>
      <c r="H236" s="117">
        <f>SUMIFS(ADEME!$L:$L,ADEME!$A:$A,$A236,ADEME!$B:$B,$B236,ADEME!$C:$C,$C236,ADEME!$D:$D,$D236,ADEME!$E:$E,H$9)</f>
        <v>136.84715046666992</v>
      </c>
      <c r="I236" s="117">
        <f>SUMIFS(ADEME!$L:$L,ADEME!$A:$A,$A236,ADEME!$B:$B,$B236,ADEME!$C:$C,$C236,ADEME!$D:$D,$D236,ADEME!$E:$E,I$9)</f>
        <v>125.27593030853737</v>
      </c>
      <c r="J236" s="117">
        <f>SUMIFS(ADEME!$L:$L,ADEME!$A:$A,$A236,ADEME!$B:$B,$B236,ADEME!$C:$C,$C236,ADEME!$D:$D,$D236,ADEME!$E:$E,J$9)</f>
        <v>124.54252176174126</v>
      </c>
      <c r="K236" s="68" t="s">
        <v>581</v>
      </c>
      <c r="L236" s="54" t="str">
        <f t="shared" si="61"/>
        <v>Bioénergies-Biomasse-Bois - ressources primaires et produits connexes de scierie</v>
      </c>
      <c r="M236" s="54">
        <f>MATCH(L236,[6]RESULTATS_4!$W:$W,FALSE)</f>
        <v>138</v>
      </c>
      <c r="N236" s="54" t="str" cm="1">
        <f t="array" ref="N236">IFERROR(INDEX([6]RESULTATS_4!G:G,$M236),"-")</f>
        <v>Bioénergies</v>
      </c>
      <c r="O236" s="54" t="str" cm="1">
        <f t="array" ref="O236">IFERROR(INDEX([6]RESULTATS_4!H:H,$M236),"-")</f>
        <v>Biomasse</v>
      </c>
      <c r="P236" s="54" t="str" cm="1">
        <f t="array" ref="P236">IFERROR(INDEX([6]RESULTATS_4!I:I,$M236),"-")</f>
        <v>Bois - ressources primaires et produits connexes de scierie</v>
      </c>
      <c r="Q236" s="54" t="str" cm="1">
        <f t="array" ref="Q236">IFERROR(INDEX([6]RESULTATS_4!$J:$J,M236),"-")</f>
        <v>TWh</v>
      </c>
      <c r="R236" s="68"/>
      <c r="S236" s="96" t="str">
        <f t="shared" si="60"/>
        <v>Bois - ressources primaires et produits connexes de scierie-TWh</v>
      </c>
      <c r="T236" s="158">
        <v>237</v>
      </c>
      <c r="U236" s="8">
        <v>74.266380933395851</v>
      </c>
      <c r="V236" s="8">
        <v>110.77133090084224</v>
      </c>
      <c r="W236" s="8">
        <v>114.30241151869254</v>
      </c>
      <c r="X236" s="8">
        <v>128.30427761299899</v>
      </c>
      <c r="Y236" s="8">
        <v>114.49541864653629</v>
      </c>
      <c r="Z236" s="8">
        <v>109.64849692647445</v>
      </c>
      <c r="AA236" s="68"/>
      <c r="AB236" s="52">
        <v>178</v>
      </c>
      <c r="AC236" s="8">
        <v>113.57955146355117</v>
      </c>
      <c r="AD236" s="52">
        <v>178</v>
      </c>
      <c r="AE236" s="8">
        <v>111.25689464346441</v>
      </c>
      <c r="AG236" s="68"/>
      <c r="AH236" s="52">
        <f t="shared" ref="AH236:AH260" si="70">IF(AND(E236=0,U236=0),"ok 0",(E236/U236-1)*100)</f>
        <v>53.74437341785918</v>
      </c>
      <c r="AI236" s="52">
        <f t="shared" ref="AI236:AI260" si="71">IF(AND(F236=0,V236=0),"ok 0",(F236/V236-1)*100)</f>
        <v>6.2841203623102304</v>
      </c>
      <c r="AJ236" s="52">
        <f t="shared" ref="AJ236:AJ260" si="72">IF(AND(G236=0,W236=0),"ok 0",(G236/W236-1)*100)</f>
        <v>9.4552237885674231</v>
      </c>
      <c r="AK236" s="52">
        <f t="shared" ref="AK236:AK260" si="73">IF(AND(H236=0,X236=0),"ok 0",(H236/X236-1)*100)</f>
        <v>6.6582915336919513</v>
      </c>
      <c r="AL236" s="52">
        <f t="shared" ref="AL236:AL260" si="74">IF(AND(I236=0,Y236=0),"ok 0",(I236/Y236-1)*100)</f>
        <v>9.4156707660784775</v>
      </c>
      <c r="AM236" s="52">
        <f t="shared" ref="AM236:AM260" si="75">IF(AND(J236=0,Z236=0),"ok 0",(J236/Z236-1)*100)</f>
        <v>13.583428184386426</v>
      </c>
      <c r="AN236" t="s">
        <v>592</v>
      </c>
    </row>
    <row r="237" spans="1:40" ht="14.25" hidden="1">
      <c r="A237" s="5" t="s">
        <v>235</v>
      </c>
      <c r="B237" s="5" t="s">
        <v>234</v>
      </c>
      <c r="C237" s="24" t="s">
        <v>238</v>
      </c>
      <c r="D237" s="25" t="s">
        <v>237</v>
      </c>
      <c r="E237" s="116">
        <f>SUMIFS(ADEME!$F:$F,ADEME!$A:$A,$A237,ADEME!$B:$B,$B237,ADEME!$C:$C,$C237,ADEME!$D:$D,$D237,ADEME!$E:$E,F$9)</f>
        <v>51.331328571428557</v>
      </c>
      <c r="F237" s="116">
        <f>SUMIFS(ADEME!$L:$L,ADEME!$A:$A,$A237,ADEME!$B:$B,$B237,ADEME!$C:$C,$C237,ADEME!$D:$D,$D237,ADEME!$E:$E,F$9)</f>
        <v>80.795662178524282</v>
      </c>
      <c r="G237" s="117">
        <f>SUMIFS(ADEME!$L:$L,ADEME!$A:$A,$A237,ADEME!$B:$B,$B237,ADEME!$C:$C,$C237,ADEME!$D:$D,$D237,ADEME!$E:$E,G$9)</f>
        <v>80.795662178524282</v>
      </c>
      <c r="H237" s="117">
        <f>SUMIFS(ADEME!$L:$L,ADEME!$A:$A,$A237,ADEME!$B:$B,$B237,ADEME!$C:$C,$C237,ADEME!$D:$D,$D237,ADEME!$E:$E,H$9)</f>
        <v>80.795662178524282</v>
      </c>
      <c r="I237" s="117">
        <f>SUMIFS(ADEME!$L:$L,ADEME!$A:$A,$A237,ADEME!$B:$B,$B237,ADEME!$C:$C,$C237,ADEME!$D:$D,$D237,ADEME!$E:$E,I$9)</f>
        <v>80.795662178524282</v>
      </c>
      <c r="J237" s="117">
        <f>SUMIFS(ADEME!$L:$L,ADEME!$A:$A,$A237,ADEME!$B:$B,$B237,ADEME!$C:$C,$C237,ADEME!$D:$D,$D237,ADEME!$E:$E,J$9)</f>
        <v>80.795662178524282</v>
      </c>
      <c r="K237" s="68" t="s">
        <v>581</v>
      </c>
      <c r="L237" s="54" t="str">
        <f t="shared" ref="L237:L262" si="76">A237&amp;"-"&amp;B237&amp;"-"&amp;C237</f>
        <v>Bioénergies-Biomasse-Bois énergie issu de la forêt</v>
      </c>
      <c r="M237" s="54">
        <f>MATCH(L237,[6]RESULTATS_4!$W:$W,FALSE)</f>
        <v>140</v>
      </c>
      <c r="N237" s="54" t="str" cm="1">
        <f t="array" ref="N237">IFERROR(INDEX([6]RESULTATS_4!G:G,$M237),"-")</f>
        <v>Bioénergies</v>
      </c>
      <c r="O237" s="54" t="str" cm="1">
        <f t="array" ref="O237">IFERROR(INDEX([6]RESULTATS_4!H:H,$M237),"-")</f>
        <v>Biomasse</v>
      </c>
      <c r="P237" s="54" t="str" cm="1">
        <f t="array" ref="P237">IFERROR(INDEX([6]RESULTATS_4!I:I,$M237),"-")</f>
        <v>Bois énergie issu de la forêt</v>
      </c>
      <c r="Q237" s="54" t="str" cm="1">
        <f t="array" ref="Q237">IFERROR(INDEX([6]RESULTATS_4!$J:$J,M237),"-")</f>
        <v>TWh</v>
      </c>
      <c r="R237" s="68"/>
      <c r="S237" s="96" t="str">
        <f t="shared" si="60"/>
        <v>Bois énergie issu de la forêt-TWh</v>
      </c>
      <c r="T237" s="158">
        <v>238</v>
      </c>
      <c r="U237" s="8">
        <v>48.44176728036247</v>
      </c>
      <c r="V237" s="8">
        <v>81.742996610328916</v>
      </c>
      <c r="W237" s="8">
        <v>81.742996610328916</v>
      </c>
      <c r="X237" s="8">
        <v>81.742996610328916</v>
      </c>
      <c r="Y237" s="8">
        <v>81.742996610328916</v>
      </c>
      <c r="Z237" s="8">
        <v>81.742996610328916</v>
      </c>
      <c r="AA237" s="68"/>
      <c r="AB237" s="52">
        <v>179</v>
      </c>
      <c r="AC237" s="8">
        <v>67.680686339630057</v>
      </c>
      <c r="AD237" s="52">
        <v>179</v>
      </c>
      <c r="AE237" s="8">
        <v>67.680686339630057</v>
      </c>
      <c r="AG237" s="68"/>
      <c r="AH237" s="52">
        <f t="shared" si="70"/>
        <v>5.9650203807437574</v>
      </c>
      <c r="AI237" s="52">
        <f t="shared" si="71"/>
        <v>-1.158918159460931</v>
      </c>
      <c r="AJ237" s="52">
        <f t="shared" si="72"/>
        <v>-1.158918159460931</v>
      </c>
      <c r="AK237" s="52">
        <f t="shared" si="73"/>
        <v>-1.158918159460931</v>
      </c>
      <c r="AL237" s="52">
        <f t="shared" si="74"/>
        <v>-1.158918159460931</v>
      </c>
      <c r="AM237" s="52">
        <f t="shared" si="75"/>
        <v>-1.158918159460931</v>
      </c>
      <c r="AN237" t="s">
        <v>592</v>
      </c>
    </row>
    <row r="238" spans="1:40" ht="14.25" hidden="1">
      <c r="A238" s="5" t="s">
        <v>235</v>
      </c>
      <c r="B238" s="5" t="s">
        <v>234</v>
      </c>
      <c r="C238" s="24" t="s">
        <v>239</v>
      </c>
      <c r="D238" s="25" t="s">
        <v>237</v>
      </c>
      <c r="E238" s="116">
        <f>SUMIFS(ADEME!$F:$F,ADEME!$A:$A,$A238,ADEME!$B:$B,$B238,ADEME!$C:$C,$C238,ADEME!$D:$D,$D238,ADEME!$E:$E,F$9)</f>
        <v>12.052510494214827</v>
      </c>
      <c r="F238" s="116">
        <f>SUMIFS(ADEME!$L:$L,ADEME!$A:$A,$A238,ADEME!$B:$B,$B238,ADEME!$C:$C,$C238,ADEME!$D:$D,$D238,ADEME!$E:$E,F$9)</f>
        <v>20.597531482644502</v>
      </c>
      <c r="G238" s="117">
        <f>SUMIFS(ADEME!$L:$L,ADEME!$A:$A,$A238,ADEME!$B:$B,$B238,ADEME!$C:$C,$C238,ADEME!$D:$D,$D238,ADEME!$E:$E,G$9)</f>
        <v>20.597531482644502</v>
      </c>
      <c r="H238" s="117">
        <f>SUMIFS(ADEME!$L:$L,ADEME!$A:$A,$A238,ADEME!$B:$B,$B238,ADEME!$C:$C,$C238,ADEME!$D:$D,$D238,ADEME!$E:$E,H$9)</f>
        <v>20.597531482644502</v>
      </c>
      <c r="I238" s="117">
        <f>SUMIFS(ADEME!$L:$L,ADEME!$A:$A,$A238,ADEME!$B:$B,$B238,ADEME!$C:$C,$C238,ADEME!$D:$D,$D238,ADEME!$E:$E,I$9)</f>
        <v>20.597531482644502</v>
      </c>
      <c r="J238" s="117">
        <f>SUMIFS(ADEME!$L:$L,ADEME!$A:$A,$A238,ADEME!$B:$B,$B238,ADEME!$C:$C,$C238,ADEME!$D:$D,$D238,ADEME!$E:$E,J$9)</f>
        <v>20.597531482644502</v>
      </c>
      <c r="K238" s="68" t="s">
        <v>581</v>
      </c>
      <c r="L238" s="54" t="str">
        <f t="shared" si="76"/>
        <v>Bioénergies-Biomasse-Produits connexes de scierie énergie</v>
      </c>
      <c r="M238" s="54">
        <f>MATCH(L238,[6]RESULTATS_4!$W:$W,FALSE)</f>
        <v>148</v>
      </c>
      <c r="N238" s="54" t="str" cm="1">
        <f t="array" ref="N238">IFERROR(INDEX([6]RESULTATS_4!G:G,$M238),"-")</f>
        <v>Bioénergies</v>
      </c>
      <c r="O238" s="54" t="str" cm="1">
        <f t="array" ref="O238">IFERROR(INDEX([6]RESULTATS_4!H:H,$M238),"-")</f>
        <v>Biomasse</v>
      </c>
      <c r="P238" s="54" t="str" cm="1">
        <f t="array" ref="P238">IFERROR(INDEX([6]RESULTATS_4!I:I,$M238),"-")</f>
        <v>Produits connexes de scierie énergie</v>
      </c>
      <c r="Q238" s="54" t="str" cm="1">
        <f t="array" ref="Q238">IFERROR(INDEX([6]RESULTATS_4!$J:$J,M238),"-")</f>
        <v>TWh</v>
      </c>
      <c r="R238" s="68"/>
      <c r="S238" s="96" t="str">
        <f t="shared" si="60"/>
        <v>Produits connexes de scierie énergie-TWh</v>
      </c>
      <c r="T238" s="158">
        <v>239</v>
      </c>
      <c r="U238" s="8">
        <v>16.459073396154078</v>
      </c>
      <c r="V238" s="8">
        <v>21.224367862969977</v>
      </c>
      <c r="W238" s="8">
        <v>21.224367862969977</v>
      </c>
      <c r="X238" s="8">
        <v>21.224367862969977</v>
      </c>
      <c r="Y238" s="8">
        <v>21.224367862969977</v>
      </c>
      <c r="Z238" s="8">
        <v>21.224367862969977</v>
      </c>
      <c r="AA238" s="68"/>
      <c r="AB238" s="52">
        <v>180</v>
      </c>
      <c r="AC238" s="8">
        <v>17.923131748621575</v>
      </c>
      <c r="AD238" s="52">
        <v>180</v>
      </c>
      <c r="AE238" s="8">
        <v>17.923131748621575</v>
      </c>
      <c r="AG238" s="68"/>
      <c r="AH238" s="52">
        <f t="shared" si="70"/>
        <v>-26.772849211359095</v>
      </c>
      <c r="AI238" s="52">
        <f t="shared" si="71"/>
        <v>-2.9533806819241559</v>
      </c>
      <c r="AJ238" s="52">
        <f t="shared" si="72"/>
        <v>-2.9533806819241559</v>
      </c>
      <c r="AK238" s="52">
        <f t="shared" si="73"/>
        <v>-2.9533806819241559</v>
      </c>
      <c r="AL238" s="52">
        <f t="shared" si="74"/>
        <v>-2.9533806819241559</v>
      </c>
      <c r="AM238" s="52">
        <f t="shared" si="75"/>
        <v>-2.9533806819241559</v>
      </c>
      <c r="AN238" t="s">
        <v>592</v>
      </c>
    </row>
    <row r="239" spans="1:40" ht="14.25" hidden="1">
      <c r="A239" s="5" t="s">
        <v>235</v>
      </c>
      <c r="B239" s="5" t="s">
        <v>234</v>
      </c>
      <c r="C239" s="24" t="s">
        <v>240</v>
      </c>
      <c r="D239" s="25" t="s">
        <v>237</v>
      </c>
      <c r="E239" s="116">
        <f>SUMIFS(ADEME!$F:$F,ADEME!$A:$A,$A239,ADEME!$B:$B,$B239,ADEME!$C:$C,$C239,ADEME!$D:$D,$D239,ADEME!$E:$E,F$9)</f>
        <v>50.796542960526502</v>
      </c>
      <c r="F239" s="116">
        <f>SUMIFS(ADEME!$L:$L,ADEME!$A:$A,$A239,ADEME!$B:$B,$B239,ADEME!$C:$C,$C239,ADEME!$D:$D,$D239,ADEME!$E:$E,F$9)</f>
        <v>16.339141000415335</v>
      </c>
      <c r="G239" s="117">
        <f>SUMIFS(ADEME!$L:$L,ADEME!$A:$A,$A239,ADEME!$B:$B,$B239,ADEME!$C:$C,$C239,ADEME!$D:$D,$D239,ADEME!$E:$E,G$9)</f>
        <v>23.71676666234541</v>
      </c>
      <c r="H239" s="117">
        <f>SUMIFS(ADEME!$L:$L,ADEME!$A:$A,$A239,ADEME!$B:$B,$B239,ADEME!$C:$C,$C239,ADEME!$D:$D,$D239,ADEME!$E:$E,H$9)</f>
        <v>35.453956805501129</v>
      </c>
      <c r="I239" s="117">
        <f>SUMIFS(ADEME!$L:$L,ADEME!$A:$A,$A239,ADEME!$B:$B,$B239,ADEME!$C:$C,$C239,ADEME!$D:$D,$D239,ADEME!$E:$E,I$9)</f>
        <v>23.882736647368588</v>
      </c>
      <c r="J239" s="117">
        <f>SUMIFS(ADEME!$L:$L,ADEME!$A:$A,$A239,ADEME!$B:$B,$B239,ADEME!$C:$C,$C239,ADEME!$D:$D,$D239,ADEME!$E:$E,J$9)</f>
        <v>23.149328100572472</v>
      </c>
      <c r="K239" s="68" t="s">
        <v>581</v>
      </c>
      <c r="L239" s="54" t="str">
        <f t="shared" si="76"/>
        <v>Bioénergies-Biomasse-Bois énergie issu de l'agroforesterie et des arbres hors forêt</v>
      </c>
      <c r="M239" s="54">
        <f>MATCH(L239,[6]RESULTATS_4!$W:$W,FALSE)</f>
        <v>139</v>
      </c>
      <c r="N239" s="54" t="str" cm="1">
        <f t="array" ref="N239">IFERROR(INDEX([6]RESULTATS_4!G:G,$M239),"-")</f>
        <v>Bioénergies</v>
      </c>
      <c r="O239" s="54" t="str" cm="1">
        <f t="array" ref="O239">IFERROR(INDEX([6]RESULTATS_4!H:H,$M239),"-")</f>
        <v>Biomasse</v>
      </c>
      <c r="P239" s="54" t="str" cm="1">
        <f t="array" ref="P239">IFERROR(INDEX([6]RESULTATS_4!I:I,$M239),"-")</f>
        <v>Bois énergie issu de l'agroforesterie et des arbres hors forêt</v>
      </c>
      <c r="Q239" s="54" t="str" cm="1">
        <f t="array" ref="Q239">IFERROR(INDEX([6]RESULTATS_4!$J:$J,M239),"-")</f>
        <v>TWh</v>
      </c>
      <c r="R239" s="68"/>
      <c r="S239" s="96" t="str">
        <f t="shared" si="60"/>
        <v>Bois énergie issu de l'agroforesterie et des arbres hors forêt-TWh</v>
      </c>
      <c r="T239" s="158">
        <v>240</v>
      </c>
      <c r="U239" s="8">
        <v>9.3655402568792994</v>
      </c>
      <c r="V239" s="8">
        <v>7.8039664275433624</v>
      </c>
      <c r="W239" s="8">
        <v>11.335047045393654</v>
      </c>
      <c r="X239" s="8">
        <v>25.336913139700108</v>
      </c>
      <c r="Y239" s="8">
        <v>11.528054173237402</v>
      </c>
      <c r="Z239" s="8">
        <v>6.6811324531755698</v>
      </c>
      <c r="AA239" s="68"/>
      <c r="AB239" s="52">
        <v>181</v>
      </c>
      <c r="AC239" s="8">
        <v>27.975733375299544</v>
      </c>
      <c r="AD239" s="52">
        <v>181</v>
      </c>
      <c r="AE239" s="8">
        <v>25.653076555212774</v>
      </c>
      <c r="AG239" s="68"/>
      <c r="AH239" s="52">
        <f t="shared" si="70"/>
        <v>442.3770713410234</v>
      </c>
      <c r="AI239" s="52">
        <f t="shared" si="71"/>
        <v>109.36969875662048</v>
      </c>
      <c r="AJ239" s="52">
        <f t="shared" si="72"/>
        <v>109.23394995509481</v>
      </c>
      <c r="AK239" s="52">
        <f t="shared" si="73"/>
        <v>39.930056238574487</v>
      </c>
      <c r="AL239" s="52">
        <f t="shared" si="74"/>
        <v>107.17057960061305</v>
      </c>
      <c r="AM239" s="52">
        <f t="shared" si="75"/>
        <v>246.48808810203278</v>
      </c>
      <c r="AN239" t="s">
        <v>592</v>
      </c>
    </row>
    <row r="240" spans="1:40" ht="14.25" hidden="1">
      <c r="A240" s="5" t="s">
        <v>235</v>
      </c>
      <c r="B240" s="5" t="s">
        <v>234</v>
      </c>
      <c r="C240" s="32" t="s">
        <v>241</v>
      </c>
      <c r="D240" s="33" t="s">
        <v>237</v>
      </c>
      <c r="E240" s="116">
        <f>SUMIFS(ADEME!$F:$F,ADEME!$A:$A,$A240,ADEME!$B:$B,$B240,ADEME!$C:$C,$C240,ADEME!$D:$D,$D240,ADEME!$E:$E,F$9)</f>
        <v>65.515020861779689</v>
      </c>
      <c r="F240" s="116">
        <f>SUMIFS(ADEME!$L:$L,ADEME!$A:$A,$A240,ADEME!$B:$B,$B240,ADEME!$C:$C,$C240,ADEME!$D:$D,$D240,ADEME!$E:$E,F$9)</f>
        <v>82.974260726924527</v>
      </c>
      <c r="G240" s="117">
        <f>SUMIFS(ADEME!$L:$L,ADEME!$A:$A,$A240,ADEME!$B:$B,$B240,ADEME!$C:$C,$C240,ADEME!$D:$D,$D240,ADEME!$E:$E,G$9)</f>
        <v>89.44316812574047</v>
      </c>
      <c r="H240" s="117">
        <f>SUMIFS(ADEME!$L:$L,ADEME!$A:$A,$A240,ADEME!$B:$B,$B240,ADEME!$C:$C,$C240,ADEME!$D:$D,$D240,ADEME!$E:$E,H$9)</f>
        <v>104.41968532745976</v>
      </c>
      <c r="I240" s="117">
        <f>SUMIFS(ADEME!$L:$L,ADEME!$A:$A,$A240,ADEME!$B:$B,$B240,ADEME!$C:$C,$C240,ADEME!$D:$D,$D240,ADEME!$E:$E,I$9)</f>
        <v>96.659132515907643</v>
      </c>
      <c r="J240" s="117">
        <f>SUMIFS(ADEME!$L:$L,ADEME!$A:$A,$A240,ADEME!$B:$B,$B240,ADEME!$C:$C,$C240,ADEME!$D:$D,$D240,ADEME!$E:$E,J$9)</f>
        <v>107.31761795386041</v>
      </c>
      <c r="K240" s="68" t="s">
        <v>581</v>
      </c>
      <c r="L240" s="54" t="str">
        <f t="shared" si="76"/>
        <v>Bioénergies-Biomasse-Autres biomasses solides - bois de rebut, déchets et produits dérivés du bois, résidus de culture</v>
      </c>
      <c r="M240" s="54">
        <f>MATCH(L240,[6]RESULTATS_4!$W:$W,FALSE)</f>
        <v>130</v>
      </c>
      <c r="N240" s="54" t="str" cm="1">
        <f t="array" ref="N240">IFERROR(INDEX([6]RESULTATS_4!G:G,$M240),"-")</f>
        <v>Bioénergies</v>
      </c>
      <c r="O240" s="54" t="str" cm="1">
        <f t="array" ref="O240">IFERROR(INDEX([6]RESULTATS_4!H:H,$M240),"-")</f>
        <v>Biomasse</v>
      </c>
      <c r="P240" s="54" t="str" cm="1">
        <f t="array" ref="P240">IFERROR(INDEX([6]RESULTATS_4!I:I,$M240),"-")</f>
        <v>Autres biomasses solides - bois de rebut, déchets et produits dérivés du bois, résidus de culture</v>
      </c>
      <c r="Q240" s="54" t="str" cm="1">
        <f t="array" ref="Q240">IFERROR(INDEX([6]RESULTATS_4!$J:$J,M240),"-")</f>
        <v>TWh</v>
      </c>
      <c r="R240" s="68"/>
      <c r="S240" s="96" t="str">
        <f t="shared" si="60"/>
        <v>Autres biomasses solides - bois de rebut, déchets et produits dérivés du bois, résidus de culture-TWh</v>
      </c>
      <c r="T240" s="158">
        <v>241</v>
      </c>
      <c r="U240" s="8">
        <v>64.941761293030268</v>
      </c>
      <c r="V240" s="8">
        <v>89.797689139508151</v>
      </c>
      <c r="W240" s="8">
        <v>77.198853091067036</v>
      </c>
      <c r="X240" s="8">
        <v>97.033353794887745</v>
      </c>
      <c r="Y240" s="8">
        <v>78.031074528640687</v>
      </c>
      <c r="Z240" s="8">
        <v>89.53093723877069</v>
      </c>
      <c r="AA240" s="68"/>
      <c r="AB240" s="52">
        <v>182</v>
      </c>
      <c r="AC240" s="8">
        <v>98.028523522904393</v>
      </c>
      <c r="AD240" s="52">
        <v>182</v>
      </c>
      <c r="AE240" s="8">
        <v>94.978032085777741</v>
      </c>
      <c r="AG240" s="68"/>
      <c r="AH240" s="52">
        <f t="shared" si="70"/>
        <v>0.88272870543617543</v>
      </c>
      <c r="AI240" s="52">
        <f t="shared" si="71"/>
        <v>-7.5986681594699679</v>
      </c>
      <c r="AJ240" s="52">
        <f t="shared" si="72"/>
        <v>15.860747335494118</v>
      </c>
      <c r="AK240" s="52">
        <f t="shared" si="73"/>
        <v>7.6121573084915628</v>
      </c>
      <c r="AL240" s="52">
        <f t="shared" si="74"/>
        <v>23.872614980368724</v>
      </c>
      <c r="AM240" s="52">
        <f t="shared" si="75"/>
        <v>19.866519064414902</v>
      </c>
      <c r="AN240" t="s">
        <v>592</v>
      </c>
    </row>
    <row r="241" spans="1:40" ht="14.25" hidden="1">
      <c r="A241" s="5" t="s">
        <v>235</v>
      </c>
      <c r="B241" s="5" t="s">
        <v>234</v>
      </c>
      <c r="C241" s="24" t="s">
        <v>242</v>
      </c>
      <c r="D241" s="25" t="s">
        <v>237</v>
      </c>
      <c r="E241" s="116">
        <f>SUMIFS(ADEME!$F:$F,ADEME!$A:$A,$A241,ADEME!$B:$B,$B241,ADEME!$C:$C,$C241,ADEME!$D:$D,$D241,ADEME!$E:$E,F$9)</f>
        <v>48.843592290351118</v>
      </c>
      <c r="F241" s="116">
        <f>SUMIFS(ADEME!$L:$L,ADEME!$A:$A,$A241,ADEME!$B:$B,$B241,ADEME!$C:$C,$C241,ADEME!$D:$D,$D241,ADEME!$E:$E,F$9)</f>
        <v>62.896220512537681</v>
      </c>
      <c r="G241" s="117">
        <f>SUMIFS(ADEME!$L:$L,ADEME!$A:$A,$A241,ADEME!$B:$B,$B241,ADEME!$C:$C,$C241,ADEME!$D:$D,$D241,ADEME!$E:$E,G$9)</f>
        <v>66.674351342533029</v>
      </c>
      <c r="H241" s="117">
        <f>SUMIFS(ADEME!$L:$L,ADEME!$A:$A,$A241,ADEME!$B:$B,$B241,ADEME!$C:$C,$C241,ADEME!$D:$D,$D241,ADEME!$E:$E,H$9)</f>
        <v>72.843166471908148</v>
      </c>
      <c r="I241" s="117">
        <f>SUMIFS(ADEME!$L:$L,ADEME!$A:$A,$A241,ADEME!$B:$B,$B241,ADEME!$C:$C,$C241,ADEME!$D:$D,$D241,ADEME!$E:$E,I$9)</f>
        <v>66.819804722839024</v>
      </c>
      <c r="J241" s="117">
        <f>SUMIFS(ADEME!$L:$L,ADEME!$A:$A,$A241,ADEME!$B:$B,$B241,ADEME!$C:$C,$C241,ADEME!$D:$D,$D241,ADEME!$E:$E,J$9)</f>
        <v>66.516411651651069</v>
      </c>
      <c r="K241" s="68" t="s">
        <v>581</v>
      </c>
      <c r="L241" s="54" t="str">
        <f t="shared" si="76"/>
        <v>Bioénergies-Biomasse-Déchets de bois (2nde transformation, bois de rebut, emballages, déconstruction)</v>
      </c>
      <c r="M241" s="54">
        <f>MATCH(L241,[6]RESULTATS_4!$W:$W,FALSE)</f>
        <v>143</v>
      </c>
      <c r="N241" s="54" t="str" cm="1">
        <f t="array" ref="N241">IFERROR(INDEX([6]RESULTATS_4!G:G,$M241),"-")</f>
        <v>Bioénergies</v>
      </c>
      <c r="O241" s="54" t="str" cm="1">
        <f t="array" ref="O241">IFERROR(INDEX([6]RESULTATS_4!H:H,$M241),"-")</f>
        <v>Biomasse</v>
      </c>
      <c r="P241" s="54" t="str" cm="1">
        <f t="array" ref="P241">IFERROR(INDEX([6]RESULTATS_4!I:I,$M241),"-")</f>
        <v>Déchets de bois (2nde transformation, bois de rebut, emballages, déconstruction)</v>
      </c>
      <c r="Q241" s="54" t="str" cm="1">
        <f t="array" ref="Q241">IFERROR(INDEX([6]RESULTATS_4!$J:$J,M241),"-")</f>
        <v>TWh</v>
      </c>
      <c r="R241" s="68"/>
      <c r="S241" s="96" t="str">
        <f t="shared" si="60"/>
        <v>Déchets de bois (2nde transformation, bois de rebut, emballages, déconstruction)-TWh</v>
      </c>
      <c r="T241" s="158">
        <v>242</v>
      </c>
      <c r="U241" s="8">
        <v>39.959799630742836</v>
      </c>
      <c r="V241" s="8">
        <v>59.507176163889518</v>
      </c>
      <c r="W241" s="8">
        <v>60.527424519638465</v>
      </c>
      <c r="X241" s="8">
        <v>67.620503663731753</v>
      </c>
      <c r="Y241" s="8">
        <v>61.359645957212123</v>
      </c>
      <c r="Z241" s="8">
        <v>58.704789785307881</v>
      </c>
      <c r="AA241" s="68"/>
      <c r="AB241" s="52">
        <v>183</v>
      </c>
      <c r="AC241" s="8">
        <v>70.336072616300171</v>
      </c>
      <c r="AD241" s="52">
        <v>183</v>
      </c>
      <c r="AE241" s="8">
        <v>69.800245032414367</v>
      </c>
      <c r="AG241" s="68"/>
      <c r="AH241" s="52">
        <f t="shared" si="70"/>
        <v>22.231824838214621</v>
      </c>
      <c r="AI241" s="52">
        <f t="shared" si="71"/>
        <v>5.6951859710404618</v>
      </c>
      <c r="AJ241" s="52">
        <f t="shared" si="72"/>
        <v>10.155606110251991</v>
      </c>
      <c r="AK241" s="52">
        <f t="shared" si="73"/>
        <v>7.7234899552775182</v>
      </c>
      <c r="AL241" s="52">
        <f t="shared" si="74"/>
        <v>8.8986151736182286</v>
      </c>
      <c r="AM241" s="52">
        <f t="shared" si="75"/>
        <v>13.306617560358269</v>
      </c>
      <c r="AN241" t="s">
        <v>592</v>
      </c>
    </row>
    <row r="242" spans="1:40" ht="14.25" hidden="1">
      <c r="A242" s="5" t="s">
        <v>235</v>
      </c>
      <c r="B242" s="5" t="s">
        <v>234</v>
      </c>
      <c r="C242" s="24" t="s">
        <v>243</v>
      </c>
      <c r="D242" s="25" t="s">
        <v>237</v>
      </c>
      <c r="E242" s="116">
        <f>SUMIFS(ADEME!$F:$F,ADEME!$A:$A,$A242,ADEME!$B:$B,$B242,ADEME!$C:$C,$C242,ADEME!$D:$D,$D242,ADEME!$E:$E,F$9)</f>
        <v>16.671428571428571</v>
      </c>
      <c r="F242" s="116">
        <f>SUMIFS(ADEME!$L:$L,ADEME!$A:$A,$A242,ADEME!$B:$B,$B242,ADEME!$C:$C,$C242,ADEME!$D:$D,$D242,ADEME!$E:$E,F$9)</f>
        <v>16.671428571428571</v>
      </c>
      <c r="G242" s="117">
        <f>SUMIFS(ADEME!$L:$L,ADEME!$A:$A,$A242,ADEME!$B:$B,$B242,ADEME!$C:$C,$C242,ADEME!$D:$D,$D242,ADEME!$E:$E,G$9)</f>
        <v>16.671428571428571</v>
      </c>
      <c r="H242" s="117">
        <f>SUMIFS(ADEME!$L:$L,ADEME!$A:$A,$A242,ADEME!$B:$B,$B242,ADEME!$C:$C,$C242,ADEME!$D:$D,$D242,ADEME!$E:$E,H$9)</f>
        <v>16.671428571428571</v>
      </c>
      <c r="I242" s="117">
        <f>SUMIFS(ADEME!$L:$L,ADEME!$A:$A,$A242,ADEME!$B:$B,$B242,ADEME!$C:$C,$C242,ADEME!$D:$D,$D242,ADEME!$E:$E,I$9)</f>
        <v>16.671428571428571</v>
      </c>
      <c r="J242" s="117">
        <f>SUMIFS(ADEME!$L:$L,ADEME!$A:$A,$A242,ADEME!$B:$B,$B242,ADEME!$C:$C,$C242,ADEME!$D:$D,$D242,ADEME!$E:$E,J$9)</f>
        <v>16.671428571428571</v>
      </c>
      <c r="K242" s="68" t="s">
        <v>581</v>
      </c>
      <c r="L242" s="54" t="str">
        <f t="shared" si="76"/>
        <v>Bioénergies-Biomasse-Autres produits dérivés du bois boues de papeterie, liqueurs noires…)</v>
      </c>
      <c r="M242" s="54">
        <f>MATCH(L242,[6]RESULTATS_4!$W:$W,FALSE)</f>
        <v>131</v>
      </c>
      <c r="N242" s="54" t="str" cm="1">
        <f t="array" ref="N242">IFERROR(INDEX([6]RESULTATS_4!G:G,$M242),"-")</f>
        <v>Bioénergies</v>
      </c>
      <c r="O242" s="54" t="str" cm="1">
        <f t="array" ref="O242">IFERROR(INDEX([6]RESULTATS_4!H:H,$M242),"-")</f>
        <v>Biomasse</v>
      </c>
      <c r="P242" s="54" t="str" cm="1">
        <f t="array" ref="P242">IFERROR(INDEX([6]RESULTATS_4!I:I,$M242),"-")</f>
        <v>Autres produits dérivés du bois boues de papeterie, liqueurs noires…)</v>
      </c>
      <c r="Q242" s="54" t="str" cm="1">
        <f t="array" ref="Q242">IFERROR(INDEX([6]RESULTATS_4!$J:$J,M242),"-")</f>
        <v>TWh</v>
      </c>
      <c r="R242" s="68"/>
      <c r="S242" s="96" t="str">
        <f t="shared" si="60"/>
        <v>Autres produits dérivés du bois boues de papeterie, liqueurs noires…)-TWh</v>
      </c>
      <c r="T242" s="158">
        <v>243</v>
      </c>
      <c r="U242" s="8">
        <v>16.671428571428571</v>
      </c>
      <c r="V242" s="8">
        <v>16.671428571428571</v>
      </c>
      <c r="W242" s="8">
        <v>16.671428571428571</v>
      </c>
      <c r="X242" s="8">
        <v>16.671428571428571</v>
      </c>
      <c r="Y242" s="8">
        <v>16.671428571428571</v>
      </c>
      <c r="Z242" s="8">
        <v>16.671428571428571</v>
      </c>
      <c r="AA242" s="68"/>
      <c r="AB242" s="52">
        <v>184</v>
      </c>
      <c r="AC242" s="8">
        <v>16.671428571428571</v>
      </c>
      <c r="AD242" s="52">
        <v>184</v>
      </c>
      <c r="AE242" s="8">
        <v>16.671428571428571</v>
      </c>
      <c r="AG242" s="68"/>
      <c r="AH242" s="52">
        <f t="shared" si="70"/>
        <v>0</v>
      </c>
      <c r="AI242" s="52">
        <f t="shared" si="71"/>
        <v>0</v>
      </c>
      <c r="AJ242" s="52">
        <f t="shared" si="72"/>
        <v>0</v>
      </c>
      <c r="AK242" s="52">
        <f t="shared" si="73"/>
        <v>0</v>
      </c>
      <c r="AL242" s="52">
        <f t="shared" si="74"/>
        <v>0</v>
      </c>
      <c r="AM242" s="52">
        <f t="shared" si="75"/>
        <v>0</v>
      </c>
      <c r="AN242" t="s">
        <v>592</v>
      </c>
    </row>
    <row r="243" spans="1:40" ht="14.25" hidden="1">
      <c r="A243" s="5" t="s">
        <v>235</v>
      </c>
      <c r="B243" s="5" t="s">
        <v>234</v>
      </c>
      <c r="C243" s="24" t="s">
        <v>244</v>
      </c>
      <c r="D243" s="25" t="s">
        <v>237</v>
      </c>
      <c r="E243" s="116">
        <f>SUMIFS(ADEME!$F:$F,ADEME!$A:$A,$A243,ADEME!$B:$B,$B243,ADEME!$C:$C,$C243,ADEME!$D:$D,$D243,ADEME!$E:$E,F$9)</f>
        <v>0</v>
      </c>
      <c r="F243" s="116">
        <f>SUMIFS(ADEME!$L:$L,ADEME!$A:$A,$A243,ADEME!$B:$B,$B243,ADEME!$C:$C,$C243,ADEME!$D:$D,$D243,ADEME!$E:$E,F$9)</f>
        <v>3.4066116429582807</v>
      </c>
      <c r="G243" s="117">
        <f>SUMIFS(ADEME!$L:$L,ADEME!$A:$A,$A243,ADEME!$B:$B,$B243,ADEME!$C:$C,$C243,ADEME!$D:$D,$D243,ADEME!$E:$E,G$9)</f>
        <v>6.0973882117788705</v>
      </c>
      <c r="H243" s="117">
        <f>SUMIFS(ADEME!$L:$L,ADEME!$A:$A,$A243,ADEME!$B:$B,$B243,ADEME!$C:$C,$C243,ADEME!$D:$D,$D243,ADEME!$E:$E,H$9)</f>
        <v>11.924072227298428</v>
      </c>
      <c r="I243" s="117">
        <f>SUMIFS(ADEME!$L:$L,ADEME!$A:$A,$A243,ADEME!$B:$B,$B243,ADEME!$C:$C,$C243,ADEME!$D:$D,$D243,ADEME!$E:$E,I$9)</f>
        <v>9.8759244162300348</v>
      </c>
      <c r="J243" s="117">
        <f>SUMIFS(ADEME!$L:$L,ADEME!$A:$A,$A243,ADEME!$B:$B,$B243,ADEME!$C:$C,$C243,ADEME!$D:$D,$D243,ADEME!$E:$E,J$9)</f>
        <v>16.086518487187181</v>
      </c>
      <c r="K243" s="68" t="s">
        <v>581</v>
      </c>
      <c r="L243" s="54" t="str">
        <f t="shared" si="76"/>
        <v>Bioénergies-Biomasse-Résidus de culture usage combustion</v>
      </c>
      <c r="M243" s="54">
        <f>MATCH(L243,[6]RESULTATS_4!$W:$W,FALSE)</f>
        <v>151</v>
      </c>
      <c r="N243" s="54" t="str" cm="1">
        <f t="array" ref="N243">IFERROR(INDEX([6]RESULTATS_4!G:G,$M243),"-")</f>
        <v>Bioénergies</v>
      </c>
      <c r="O243" s="54" t="str" cm="1">
        <f t="array" ref="O243">IFERROR(INDEX([6]RESULTATS_4!H:H,$M243),"-")</f>
        <v>Biomasse</v>
      </c>
      <c r="P243" s="54" t="str" cm="1">
        <f t="array" ref="P243">IFERROR(INDEX([6]RESULTATS_4!I:I,$M243),"-")</f>
        <v>Résidus de culture usage combustion</v>
      </c>
      <c r="Q243" s="54" t="str" cm="1">
        <f t="array" ref="Q243">IFERROR(INDEX([6]RESULTATS_4!$J:$J,M243),"-")</f>
        <v>TWh</v>
      </c>
      <c r="R243" s="68"/>
      <c r="S243" s="96" t="str">
        <f t="shared" si="60"/>
        <v>Résidus de culture usage combustion-TWh</v>
      </c>
      <c r="T243" s="158">
        <v>244</v>
      </c>
      <c r="U243" s="8">
        <v>4.1552665454294324</v>
      </c>
      <c r="V243" s="8">
        <v>6.8095422020950265</v>
      </c>
      <c r="W243" s="8">
        <v>0</v>
      </c>
      <c r="X243" s="8">
        <v>6.3707107798637193</v>
      </c>
      <c r="Y243" s="8">
        <v>0</v>
      </c>
      <c r="Z243" s="8">
        <v>7.0798884884410915</v>
      </c>
      <c r="AA243" s="68"/>
      <c r="AB243" s="52">
        <v>185</v>
      </c>
      <c r="AC243" s="8">
        <v>0</v>
      </c>
      <c r="AD243" s="52">
        <v>185</v>
      </c>
      <c r="AE243" s="8">
        <v>4.0462292443431487</v>
      </c>
      <c r="AG243" s="68"/>
      <c r="AH243" s="52">
        <f t="shared" si="70"/>
        <v>-100</v>
      </c>
      <c r="AI243" s="52">
        <f t="shared" si="71"/>
        <v>-49.972971135854017</v>
      </c>
      <c r="AJ243" s="52" t="e">
        <f t="shared" si="72"/>
        <v>#DIV/0!</v>
      </c>
      <c r="AK243" s="52">
        <f t="shared" si="73"/>
        <v>87.17020187115611</v>
      </c>
      <c r="AL243" s="52" t="e">
        <f t="shared" si="74"/>
        <v>#DIV/0!</v>
      </c>
      <c r="AM243" s="52">
        <f t="shared" si="75"/>
        <v>127.21429177098868</v>
      </c>
      <c r="AN243" t="s">
        <v>592</v>
      </c>
    </row>
    <row r="244" spans="1:40" ht="14.25" hidden="1">
      <c r="A244" s="5" t="s">
        <v>235</v>
      </c>
      <c r="B244" s="5" t="s">
        <v>234</v>
      </c>
      <c r="C244" s="24" t="s">
        <v>245</v>
      </c>
      <c r="D244" s="25" t="s">
        <v>237</v>
      </c>
      <c r="E244" s="116">
        <f>SUMIFS(ADEME!$F:$F,ADEME!$A:$A,$A244,ADEME!$B:$B,$B244,ADEME!$C:$C,$C244,ADEME!$D:$D,$D244,ADEME!$E:$E,F$9)</f>
        <v>0</v>
      </c>
      <c r="F244" s="116">
        <f>SUMIFS(ADEME!$L:$L,ADEME!$A:$A,$A244,ADEME!$B:$B,$B244,ADEME!$C:$C,$C244,ADEME!$D:$D,$D244,ADEME!$E:$E,F$9)</f>
        <v>0</v>
      </c>
      <c r="G244" s="117">
        <f>SUMIFS(ADEME!$L:$L,ADEME!$A:$A,$A244,ADEME!$B:$B,$B244,ADEME!$C:$C,$C244,ADEME!$D:$D,$D244,ADEME!$E:$E,G$9)</f>
        <v>0</v>
      </c>
      <c r="H244" s="117">
        <f>SUMIFS(ADEME!$L:$L,ADEME!$A:$A,$A244,ADEME!$B:$B,$B244,ADEME!$C:$C,$C244,ADEME!$D:$D,$D244,ADEME!$E:$E,H$9)</f>
        <v>2.981018056824607</v>
      </c>
      <c r="I244" s="117">
        <f>SUMIFS(ADEME!$L:$L,ADEME!$A:$A,$A244,ADEME!$B:$B,$B244,ADEME!$C:$C,$C244,ADEME!$D:$D,$D244,ADEME!$E:$E,I$9)</f>
        <v>3.2919748054100109</v>
      </c>
      <c r="J244" s="117">
        <f>SUMIFS(ADEME!$L:$L,ADEME!$A:$A,$A244,ADEME!$B:$B,$B244,ADEME!$C:$C,$C244,ADEME!$D:$D,$D244,ADEME!$E:$E,J$9)</f>
        <v>8.0432592435935906</v>
      </c>
      <c r="K244" s="68" t="s">
        <v>581</v>
      </c>
      <c r="L244" s="54" t="str">
        <f t="shared" si="76"/>
        <v>Bioénergies-Biomasse-Résidus de culture biocarburants 2G</v>
      </c>
      <c r="M244" s="54">
        <f>MATCH(L244,[6]RESULTATS_4!$W:$W,FALSE)</f>
        <v>149</v>
      </c>
      <c r="N244" s="54" t="str" cm="1">
        <f t="array" ref="N244">IFERROR(INDEX([6]RESULTATS_4!G:G,$M244),"-")</f>
        <v>Bioénergies</v>
      </c>
      <c r="O244" s="54" t="str" cm="1">
        <f t="array" ref="O244">IFERROR(INDEX([6]RESULTATS_4!H:H,$M244),"-")</f>
        <v>Biomasse</v>
      </c>
      <c r="P244" s="54" t="str" cm="1">
        <f t="array" ref="P244">IFERROR(INDEX([6]RESULTATS_4!I:I,$M244),"-")</f>
        <v>Résidus de culture biocarburants 2G</v>
      </c>
      <c r="Q244" s="54" t="str" cm="1">
        <f t="array" ref="Q244">IFERROR(INDEX([6]RESULTATS_4!$J:$J,M244),"-")</f>
        <v>TWh</v>
      </c>
      <c r="R244" s="68"/>
      <c r="S244" s="96" t="str">
        <f t="shared" si="60"/>
        <v>Résidus de culture biocarburants 2G-TWh</v>
      </c>
      <c r="T244" s="158">
        <v>245</v>
      </c>
      <c r="U244" s="8">
        <v>4.1552665454294324</v>
      </c>
      <c r="V244" s="8">
        <v>6.8095422020950265</v>
      </c>
      <c r="W244" s="8">
        <v>0</v>
      </c>
      <c r="X244" s="8">
        <v>6.3707107798637193</v>
      </c>
      <c r="Y244" s="8">
        <v>0</v>
      </c>
      <c r="Z244" s="8">
        <v>7.0748303935931531</v>
      </c>
      <c r="AA244" s="68"/>
      <c r="AB244" s="52">
        <v>186</v>
      </c>
      <c r="AC244" s="8">
        <v>11.021022335175656</v>
      </c>
      <c r="AD244" s="52">
        <v>186</v>
      </c>
      <c r="AE244" s="8">
        <v>4.460129237591655</v>
      </c>
      <c r="AG244" s="68"/>
      <c r="AH244" s="52">
        <f t="shared" si="70"/>
        <v>-100</v>
      </c>
      <c r="AI244" s="52">
        <f t="shared" si="71"/>
        <v>-100</v>
      </c>
      <c r="AJ244" s="52" t="str">
        <f t="shared" si="72"/>
        <v>ok 0</v>
      </c>
      <c r="AK244" s="52">
        <f t="shared" si="73"/>
        <v>-53.207449532210973</v>
      </c>
      <c r="AL244" s="52" t="e">
        <f t="shared" si="74"/>
        <v>#DIV/0!</v>
      </c>
      <c r="AM244" s="52">
        <f t="shared" si="75"/>
        <v>13.688368428979313</v>
      </c>
      <c r="AN244" t="s">
        <v>592</v>
      </c>
    </row>
    <row r="245" spans="1:40" ht="14.25" hidden="1">
      <c r="A245" s="5" t="s">
        <v>235</v>
      </c>
      <c r="B245" s="5" t="s">
        <v>234</v>
      </c>
      <c r="C245" s="32" t="s">
        <v>246</v>
      </c>
      <c r="D245" s="33" t="s">
        <v>237</v>
      </c>
      <c r="E245" s="116">
        <f>SUMIFS(ADEME!$F:$F,ADEME!$A:$A,$A245,ADEME!$B:$B,$B245,ADEME!$C:$C,$C245,ADEME!$D:$D,$D245,ADEME!$E:$E,F$9)</f>
        <v>9.6930042887737802</v>
      </c>
      <c r="F245" s="116">
        <f>SUMIFS(ADEME!$L:$L,ADEME!$A:$A,$A245,ADEME!$B:$B,$B245,ADEME!$C:$C,$C245,ADEME!$D:$D,$D245,ADEME!$E:$E,F$9)</f>
        <v>70.570172705097036</v>
      </c>
      <c r="G245" s="117">
        <f>SUMIFS(ADEME!$L:$L,ADEME!$A:$A,$A245,ADEME!$B:$B,$B245,ADEME!$C:$C,$C245,ADEME!$D:$D,$D245,ADEME!$E:$E,G$9)</f>
        <v>86.33616830809332</v>
      </c>
      <c r="H245" s="117">
        <f>SUMIFS(ADEME!$L:$L,ADEME!$A:$A,$A245,ADEME!$B:$B,$B245,ADEME!$C:$C,$C245,ADEME!$D:$D,$D245,ADEME!$E:$E,H$9)</f>
        <v>99.152085483727987</v>
      </c>
      <c r="I245" s="117">
        <f>SUMIFS(ADEME!$L:$L,ADEME!$A:$A,$A245,ADEME!$B:$B,$B245,ADEME!$C:$C,$C245,ADEME!$D:$D,$D245,ADEME!$E:$E,I$9)</f>
        <v>132.62609367272626</v>
      </c>
      <c r="J245" s="117">
        <f>SUMIFS(ADEME!$L:$L,ADEME!$A:$A,$A245,ADEME!$B:$B,$B245,ADEME!$C:$C,$C245,ADEME!$D:$D,$D245,ADEME!$E:$E,J$9)</f>
        <v>124.89845014297725</v>
      </c>
      <c r="K245" s="68" t="s">
        <v>581</v>
      </c>
      <c r="L245" s="54" t="str">
        <f t="shared" si="76"/>
        <v>Bioénergies-Biomasse-Biogaz</v>
      </c>
      <c r="M245" s="54">
        <f>MATCH(L245,[6]RESULTATS_4!$W:$W,FALSE)</f>
        <v>134</v>
      </c>
      <c r="N245" s="54" t="str" cm="1">
        <f t="array" ref="N245">IFERROR(INDEX([6]RESULTATS_4!G:G,$M245),"-")</f>
        <v>Bioénergies</v>
      </c>
      <c r="O245" s="54" t="str" cm="1">
        <f t="array" ref="O245">IFERROR(INDEX([6]RESULTATS_4!H:H,$M245),"-")</f>
        <v>Biomasse</v>
      </c>
      <c r="P245" s="54" t="str" cm="1">
        <f t="array" ref="P245">IFERROR(INDEX([6]RESULTATS_4!I:I,$M245),"-")</f>
        <v>Biogaz</v>
      </c>
      <c r="Q245" s="54" t="str" cm="1">
        <f t="array" ref="Q245">IFERROR(INDEX([6]RESULTATS_4!$J:$J,M245),"-")</f>
        <v>TWh</v>
      </c>
      <c r="R245" s="68"/>
      <c r="S245" s="96" t="str">
        <f t="shared" si="60"/>
        <v>Biogaz-TWh</v>
      </c>
      <c r="T245" s="158">
        <v>246</v>
      </c>
      <c r="U245" s="8">
        <v>3.0299541167099338</v>
      </c>
      <c r="V245" s="8">
        <v>19.518443810941477</v>
      </c>
      <c r="W245" s="8">
        <v>77.531593528195046</v>
      </c>
      <c r="X245" s="8">
        <v>81.747437784582857</v>
      </c>
      <c r="Y245" s="8">
        <v>93.15547289371311</v>
      </c>
      <c r="Z245" s="8">
        <v>55.310088785040136</v>
      </c>
      <c r="AA245" s="68"/>
      <c r="AB245" s="52">
        <v>187</v>
      </c>
      <c r="AC245" s="8">
        <v>92.349096746487646</v>
      </c>
      <c r="AD245" s="52">
        <v>187</v>
      </c>
      <c r="AE245" s="8">
        <v>34.504983490978645</v>
      </c>
      <c r="AG245" s="68"/>
      <c r="AH245" s="52">
        <f t="shared" si="70"/>
        <v>219.90597597890024</v>
      </c>
      <c r="AI245" s="52">
        <f t="shared" si="71"/>
        <v>261.55634838847874</v>
      </c>
      <c r="AJ245" s="52">
        <f t="shared" si="72"/>
        <v>11.356112236615413</v>
      </c>
      <c r="AK245" s="52">
        <f t="shared" si="73"/>
        <v>21.290756225300989</v>
      </c>
      <c r="AL245" s="52">
        <f t="shared" si="74"/>
        <v>42.370694445454248</v>
      </c>
      <c r="AM245" s="52">
        <f t="shared" si="75"/>
        <v>125.81495146100519</v>
      </c>
      <c r="AN245" t="s">
        <v>592</v>
      </c>
    </row>
    <row r="246" spans="1:40" ht="14.25" hidden="1">
      <c r="A246" s="5" t="s">
        <v>235</v>
      </c>
      <c r="B246" s="5" t="s">
        <v>234</v>
      </c>
      <c r="C246" s="24" t="s">
        <v>247</v>
      </c>
      <c r="D246" s="25" t="s">
        <v>237</v>
      </c>
      <c r="E246" s="116">
        <f>SUMIFS(ADEME!$F:$F,ADEME!$A:$A,$A246,ADEME!$B:$B,$B246,ADEME!$C:$C,$C246,ADEME!$D:$D,$D246,ADEME!$E:$E,F$9)</f>
        <v>0.24628357887563201</v>
      </c>
      <c r="F246" s="116">
        <f>SUMIFS(ADEME!$L:$L,ADEME!$A:$A,$A246,ADEME!$B:$B,$B246,ADEME!$C:$C,$C246,ADEME!$D:$D,$D246,ADEME!$E:$E,F$9)</f>
        <v>0.59232351935322569</v>
      </c>
      <c r="G246" s="117">
        <f>SUMIFS(ADEME!$L:$L,ADEME!$A:$A,$A246,ADEME!$B:$B,$B246,ADEME!$C:$C,$C246,ADEME!$D:$D,$D246,ADEME!$E:$E,G$9)</f>
        <v>0.27668264280198768</v>
      </c>
      <c r="H246" s="117">
        <f>SUMIFS(ADEME!$L:$L,ADEME!$A:$A,$A246,ADEME!$B:$B,$B246,ADEME!$C:$C,$C246,ADEME!$D:$D,$D246,ADEME!$E:$E,H$9)</f>
        <v>0.71641727346023321</v>
      </c>
      <c r="I246" s="117">
        <f>SUMIFS(ADEME!$L:$L,ADEME!$A:$A,$A246,ADEME!$B:$B,$B246,ADEME!$C:$C,$C246,ADEME!$D:$D,$D246,ADEME!$E:$E,I$9)</f>
        <v>1.8637812036798589</v>
      </c>
      <c r="J246" s="117">
        <f>SUMIFS(ADEME!$L:$L,ADEME!$A:$A,$A246,ADEME!$B:$B,$B246,ADEME!$C:$C,$C246,ADEME!$D:$D,$D246,ADEME!$E:$E,J$9)</f>
        <v>0.85401716506865843</v>
      </c>
      <c r="K246" s="68" t="s">
        <v>581</v>
      </c>
      <c r="L246" s="54" t="str">
        <f t="shared" si="76"/>
        <v>Bioénergies-Biomasse-Déchets alimentaires</v>
      </c>
      <c r="M246" s="54">
        <f>MATCH(L246,[6]RESULTATS_4!$W:$W,FALSE)</f>
        <v>142</v>
      </c>
      <c r="N246" s="54" t="str" cm="1">
        <f t="array" ref="N246">IFERROR(INDEX([6]RESULTATS_4!G:G,$M246),"-")</f>
        <v>Bioénergies</v>
      </c>
      <c r="O246" s="54" t="str" cm="1">
        <f t="array" ref="O246">IFERROR(INDEX([6]RESULTATS_4!H:H,$M246),"-")</f>
        <v>Biomasse</v>
      </c>
      <c r="P246" s="54" t="str" cm="1">
        <f t="array" ref="P246">IFERROR(INDEX([6]RESULTATS_4!I:I,$M246),"-")</f>
        <v>Déchets alimentaires</v>
      </c>
      <c r="Q246" s="54" t="str" cm="1">
        <f t="array" ref="Q246">IFERROR(INDEX([6]RESULTATS_4!$J:$J,M246),"-")</f>
        <v>TWh</v>
      </c>
      <c r="R246" s="68"/>
      <c r="S246" s="96" t="str">
        <f t="shared" si="60"/>
        <v>Déchets alimentaires-TWh</v>
      </c>
      <c r="T246" s="158">
        <v>247</v>
      </c>
      <c r="U246" s="8">
        <v>0.26096158737758957</v>
      </c>
      <c r="V246" s="8">
        <v>0.6250767032227218</v>
      </c>
      <c r="W246" s="8">
        <v>0.30069698003949064</v>
      </c>
      <c r="X246" s="8">
        <v>0.78213115175402315</v>
      </c>
      <c r="Y246" s="8">
        <v>2.0601815295508592</v>
      </c>
      <c r="Z246" s="8">
        <v>0.93697043783268963</v>
      </c>
      <c r="AA246" s="68"/>
      <c r="AB246" s="52">
        <v>188</v>
      </c>
      <c r="AC246" s="8">
        <v>1.2929737945275936</v>
      </c>
      <c r="AD246" s="52">
        <v>188</v>
      </c>
      <c r="AE246" s="8">
        <v>0.63779703576236368</v>
      </c>
      <c r="AG246" s="68"/>
      <c r="AH246" s="52">
        <f t="shared" si="70"/>
        <v>-5.6245858440153063</v>
      </c>
      <c r="AI246" s="52">
        <f t="shared" si="71"/>
        <v>-5.2398663557015945</v>
      </c>
      <c r="AJ246" s="52">
        <f t="shared" si="72"/>
        <v>-7.9862249479024205</v>
      </c>
      <c r="AK246" s="52">
        <f t="shared" si="73"/>
        <v>-8.4019001348327187</v>
      </c>
      <c r="AL246" s="52">
        <f t="shared" si="74"/>
        <v>-9.5331563288899908</v>
      </c>
      <c r="AM246" s="52">
        <f t="shared" si="75"/>
        <v>-8.8533500540220693</v>
      </c>
      <c r="AN246" t="s">
        <v>592</v>
      </c>
    </row>
    <row r="247" spans="1:40" ht="14.25" hidden="1">
      <c r="A247" s="5" t="s">
        <v>235</v>
      </c>
      <c r="B247" s="5" t="s">
        <v>234</v>
      </c>
      <c r="C247" s="24" t="s">
        <v>248</v>
      </c>
      <c r="D247" s="25" t="s">
        <v>237</v>
      </c>
      <c r="E247" s="116">
        <f>SUMIFS(ADEME!$F:$F,ADEME!$A:$A,$A247,ADEME!$B:$B,$B247,ADEME!$C:$C,$C247,ADEME!$D:$D,$D247,ADEME!$E:$E,F$9)</f>
        <v>4.7038341023498349</v>
      </c>
      <c r="F247" s="116">
        <f>SUMIFS(ADEME!$L:$L,ADEME!$A:$A,$A247,ADEME!$B:$B,$B247,ADEME!$C:$C,$C247,ADEME!$D:$D,$D247,ADEME!$E:$E,F$9)</f>
        <v>23.531948177702649</v>
      </c>
      <c r="G247" s="117">
        <f>SUMIFS(ADEME!$L:$L,ADEME!$A:$A,$A247,ADEME!$B:$B,$B247,ADEME!$C:$C,$C247,ADEME!$D:$D,$D247,ADEME!$E:$E,G$9)</f>
        <v>15.093112638976354</v>
      </c>
      <c r="H247" s="117">
        <f>SUMIFS(ADEME!$L:$L,ADEME!$A:$A,$A247,ADEME!$B:$B,$B247,ADEME!$C:$C,$C247,ADEME!$D:$D,$D247,ADEME!$E:$E,H$9)</f>
        <v>18.277363483891147</v>
      </c>
      <c r="I247" s="117">
        <f>SUMIFS(ADEME!$L:$L,ADEME!$A:$A,$A247,ADEME!$B:$B,$B247,ADEME!$C:$C,$C247,ADEME!$D:$D,$D247,ADEME!$E:$E,I$9)</f>
        <v>33.110109133791205</v>
      </c>
      <c r="J247" s="117">
        <f>SUMIFS(ADEME!$L:$L,ADEME!$A:$A,$A247,ADEME!$B:$B,$B247,ADEME!$C:$C,$C247,ADEME!$D:$D,$D247,ADEME!$E:$E,J$9)</f>
        <v>38.24070025212194</v>
      </c>
      <c r="K247" s="68" t="s">
        <v>581</v>
      </c>
      <c r="L247" s="54" t="str">
        <f t="shared" si="76"/>
        <v>Bioénergies-Biomasse-Déjections d'élevage méthanisées</v>
      </c>
      <c r="M247" s="54">
        <f>MATCH(L247,[6]RESULTATS_4!$W:$W,FALSE)</f>
        <v>144</v>
      </c>
      <c r="N247" s="54" t="str" cm="1">
        <f t="array" ref="N247">IFERROR(INDEX([6]RESULTATS_4!G:G,$M247),"-")</f>
        <v>Bioénergies</v>
      </c>
      <c r="O247" s="54" t="str" cm="1">
        <f t="array" ref="O247">IFERROR(INDEX([6]RESULTATS_4!H:H,$M247),"-")</f>
        <v>Biomasse</v>
      </c>
      <c r="P247" s="54" t="str" cm="1">
        <f t="array" ref="P247">IFERROR(INDEX([6]RESULTATS_4!I:I,$M247),"-")</f>
        <v>Déjections d'élevage méthanisées</v>
      </c>
      <c r="Q247" s="54" t="str" cm="1">
        <f t="array" ref="Q247">IFERROR(INDEX([6]RESULTATS_4!$J:$J,M247),"-")</f>
        <v>TWh</v>
      </c>
      <c r="R247" s="68"/>
      <c r="S247" s="96" t="str">
        <f t="shared" si="60"/>
        <v>Déjections d'élevage méthanisées-TWh</v>
      </c>
      <c r="T247" s="158">
        <v>248</v>
      </c>
      <c r="U247" s="8">
        <v>2.5705424804547685</v>
      </c>
      <c r="V247" s="8">
        <v>6.8927502063967179</v>
      </c>
      <c r="W247" s="8">
        <v>13.589476036702367</v>
      </c>
      <c r="X247" s="8">
        <v>14.155144437080809</v>
      </c>
      <c r="Y247" s="8">
        <v>28.259752555351145</v>
      </c>
      <c r="Z247" s="8">
        <v>33.608497068254337</v>
      </c>
      <c r="AA247" s="68"/>
      <c r="AB247" s="52">
        <v>189</v>
      </c>
      <c r="AC247" s="8">
        <v>18.431117263814627</v>
      </c>
      <c r="AD247" s="52">
        <v>189</v>
      </c>
      <c r="AE247" s="8">
        <v>6.8539085266813391</v>
      </c>
      <c r="AG247" s="68"/>
      <c r="AH247" s="52">
        <f t="shared" si="70"/>
        <v>82.989938431892952</v>
      </c>
      <c r="AI247" s="52">
        <f t="shared" si="71"/>
        <v>241.4014359009291</v>
      </c>
      <c r="AJ247" s="52">
        <f t="shared" si="72"/>
        <v>11.064713593172959</v>
      </c>
      <c r="AK247" s="52">
        <f t="shared" si="73"/>
        <v>29.121702467491438</v>
      </c>
      <c r="AL247" s="52">
        <f t="shared" si="74"/>
        <v>17.163478586515858</v>
      </c>
      <c r="AM247" s="52">
        <f t="shared" si="75"/>
        <v>13.782833473511836</v>
      </c>
      <c r="AN247" s="55" t="s">
        <v>535</v>
      </c>
    </row>
    <row r="248" spans="1:40" ht="14.25" hidden="1">
      <c r="A248" s="5" t="s">
        <v>235</v>
      </c>
      <c r="B248" s="5" t="s">
        <v>234</v>
      </c>
      <c r="C248" s="24" t="s">
        <v>249</v>
      </c>
      <c r="D248" s="25" t="s">
        <v>237</v>
      </c>
      <c r="E248" s="116">
        <f>SUMIFS(ADEME!$F:$F,ADEME!$A:$A,$A248,ADEME!$B:$B,$B248,ADEME!$C:$C,$C248,ADEME!$D:$D,$D248,ADEME!$E:$E,F$9)</f>
        <v>1.076798322116759</v>
      </c>
      <c r="F248" s="116">
        <f>SUMIFS(ADEME!$L:$L,ADEME!$A:$A,$A248,ADEME!$B:$B,$B248,ADEME!$C:$C,$C248,ADEME!$D:$D,$D248,ADEME!$E:$E,F$9)</f>
        <v>4.8449587810962225</v>
      </c>
      <c r="G248" s="117">
        <f>SUMIFS(ADEME!$L:$L,ADEME!$A:$A,$A248,ADEME!$B:$B,$B248,ADEME!$C:$C,$C248,ADEME!$D:$D,$D248,ADEME!$E:$E,G$9)</f>
        <v>8.671841012307727</v>
      </c>
      <c r="H248" s="117">
        <f>SUMIFS(ADEME!$L:$L,ADEME!$A:$A,$A248,ADEME!$B:$B,$B248,ADEME!$C:$C,$C248,ADEME!$D:$D,$D248,ADEME!$E:$E,H$9)</f>
        <v>11.659092844469573</v>
      </c>
      <c r="I248" s="117">
        <f>SUMIFS(ADEME!$L:$L,ADEME!$A:$A,$A248,ADEME!$B:$B,$B248,ADEME!$C:$C,$C248,ADEME!$D:$D,$D248,ADEME!$E:$E,I$9)</f>
        <v>24.580078547061422</v>
      </c>
      <c r="J248" s="117">
        <f>SUMIFS(ADEME!$L:$L,ADEME!$A:$A,$A248,ADEME!$B:$B,$B248,ADEME!$C:$C,$C248,ADEME!$D:$D,$D248,ADEME!$E:$E,J$9)</f>
        <v>12.869214789749746</v>
      </c>
      <c r="K248" s="68" t="s">
        <v>581</v>
      </c>
      <c r="L248" s="54" t="str">
        <f t="shared" si="76"/>
        <v>Bioénergies-Biomasse-Résidus de culture méthanisés</v>
      </c>
      <c r="M248" s="54">
        <f>MATCH(L248,[6]RESULTATS_4!$W:$W,FALSE)</f>
        <v>150</v>
      </c>
      <c r="N248" s="54" t="str" cm="1">
        <f t="array" ref="N248">IFERROR(INDEX([6]RESULTATS_4!G:G,$M248),"-")</f>
        <v>Bioénergies</v>
      </c>
      <c r="O248" s="54" t="str" cm="1">
        <f t="array" ref="O248">IFERROR(INDEX([6]RESULTATS_4!H:H,$M248),"-")</f>
        <v>Biomasse</v>
      </c>
      <c r="P248" s="54" t="str" cm="1">
        <f t="array" ref="P248">IFERROR(INDEX([6]RESULTATS_4!I:I,$M248),"-")</f>
        <v>Résidus de culture méthanisés</v>
      </c>
      <c r="Q248" s="54" t="str" cm="1">
        <f t="array" ref="Q248">IFERROR(INDEX([6]RESULTATS_4!$J:$J,M248),"-")</f>
        <v>TWh</v>
      </c>
      <c r="R248" s="68"/>
      <c r="S248" s="96" t="str">
        <f t="shared" si="60"/>
        <v>Résidus de culture méthanisés-TWh</v>
      </c>
      <c r="T248" s="158">
        <v>249</v>
      </c>
      <c r="U248" s="8">
        <v>0</v>
      </c>
      <c r="V248" s="8">
        <v>6.052926401862246</v>
      </c>
      <c r="W248" s="8">
        <v>19.212321424946936</v>
      </c>
      <c r="X248" s="8">
        <v>15.855991274327479</v>
      </c>
      <c r="Y248" s="8">
        <v>16.70377570820321</v>
      </c>
      <c r="Z248" s="8">
        <v>6.2932342119476372</v>
      </c>
      <c r="AA248" s="68"/>
      <c r="AB248" s="52">
        <v>190</v>
      </c>
      <c r="AC248" s="8">
        <v>18.35139648682274</v>
      </c>
      <c r="AD248" s="52">
        <v>190</v>
      </c>
      <c r="AE248" s="8">
        <v>7.4914312954250581</v>
      </c>
      <c r="AG248" s="68"/>
      <c r="AH248" s="52" t="e">
        <f t="shared" si="70"/>
        <v>#DIV/0!</v>
      </c>
      <c r="AI248" s="52">
        <f t="shared" si="71"/>
        <v>-19.956753817366412</v>
      </c>
      <c r="AJ248" s="52">
        <f t="shared" si="72"/>
        <v>-54.863127570583636</v>
      </c>
      <c r="AK248" s="52">
        <f t="shared" si="73"/>
        <v>-26.468849264902961</v>
      </c>
      <c r="AL248" s="52">
        <f t="shared" si="74"/>
        <v>47.152829255185495</v>
      </c>
      <c r="AM248" s="52">
        <f t="shared" si="75"/>
        <v>104.49286259388981</v>
      </c>
      <c r="AN248" t="s">
        <v>536</v>
      </c>
    </row>
    <row r="249" spans="1:40" ht="14.25" hidden="1">
      <c r="A249" s="5" t="s">
        <v>235</v>
      </c>
      <c r="B249" s="5" t="s">
        <v>234</v>
      </c>
      <c r="C249" s="24" t="s">
        <v>250</v>
      </c>
      <c r="D249" s="25" t="s">
        <v>237</v>
      </c>
      <c r="E249" s="116">
        <f>SUMIFS(ADEME!$F:$F,ADEME!$A:$A,$A249,ADEME!$B:$B,$B249,ADEME!$C:$C,$C249,ADEME!$D:$D,$D249,ADEME!$E:$E,F$9)</f>
        <v>2.380079904114599</v>
      </c>
      <c r="F249" s="116">
        <f>SUMIFS(ADEME!$L:$L,ADEME!$A:$A,$A249,ADEME!$B:$B,$B249,ADEME!$C:$C,$C249,ADEME!$D:$D,$D249,ADEME!$E:$E,F$9)</f>
        <v>35.396254179848931</v>
      </c>
      <c r="G249" s="117">
        <f>SUMIFS(ADEME!$L:$L,ADEME!$A:$A,$A249,ADEME!$B:$B,$B249,ADEME!$C:$C,$C249,ADEME!$D:$D,$D249,ADEME!$E:$E,G$9)</f>
        <v>57.16337335163314</v>
      </c>
      <c r="H249" s="117">
        <f>SUMIFS(ADEME!$L:$L,ADEME!$A:$A,$A249,ADEME!$B:$B,$B249,ADEME!$C:$C,$C249,ADEME!$D:$D,$D249,ADEME!$E:$E,H$9)</f>
        <v>64.515783510381269</v>
      </c>
      <c r="I249" s="117">
        <f>SUMIFS(ADEME!$L:$L,ADEME!$A:$A,$A249,ADEME!$B:$B,$B249,ADEME!$C:$C,$C249,ADEME!$D:$D,$D249,ADEME!$E:$E,I$9)</f>
        <v>67.984934037096352</v>
      </c>
      <c r="J249" s="117">
        <f>SUMIFS(ADEME!$L:$L,ADEME!$A:$A,$A249,ADEME!$B:$B,$B249,ADEME!$C:$C,$C249,ADEME!$D:$D,$D249,ADEME!$E:$E,J$9)</f>
        <v>67.994967330981524</v>
      </c>
      <c r="K249" s="68" t="s">
        <v>581</v>
      </c>
      <c r="L249" s="54" t="str">
        <f t="shared" si="76"/>
        <v>Bioénergies-Biomasse-Cultures intermédiaires méthanisées</v>
      </c>
      <c r="M249" s="54">
        <f>MATCH(L249,[6]RESULTATS_4!$W:$W,FALSE)</f>
        <v>141</v>
      </c>
      <c r="N249" s="54" t="str" cm="1">
        <f t="array" ref="N249">IFERROR(INDEX([6]RESULTATS_4!G:G,$M249),"-")</f>
        <v>Bioénergies</v>
      </c>
      <c r="O249" s="54" t="str" cm="1">
        <f t="array" ref="O249">IFERROR(INDEX([6]RESULTATS_4!H:H,$M249),"-")</f>
        <v>Biomasse</v>
      </c>
      <c r="P249" s="54" t="str" cm="1">
        <f t="array" ref="P249">IFERROR(INDEX([6]RESULTATS_4!I:I,$M249),"-")</f>
        <v>Cultures intermédiaires méthanisées</v>
      </c>
      <c r="Q249" s="54" t="str" cm="1">
        <f t="array" ref="Q249">IFERROR(INDEX([6]RESULTATS_4!$J:$J,M249),"-")</f>
        <v>TWh</v>
      </c>
      <c r="R249" s="68"/>
      <c r="S249" s="96" t="str">
        <f t="shared" si="60"/>
        <v>Cultures intermédiaires méthanisées-TWh</v>
      </c>
      <c r="T249" s="158">
        <v>250</v>
      </c>
      <c r="U249" s="8">
        <v>0.19845004887757545</v>
      </c>
      <c r="V249" s="8">
        <v>4.1454084042256083</v>
      </c>
      <c r="W249" s="8">
        <v>44.429099086506255</v>
      </c>
      <c r="X249" s="8">
        <v>50.954170921420548</v>
      </c>
      <c r="Y249" s="8">
        <v>36.193873229629133</v>
      </c>
      <c r="Z249" s="8">
        <v>14.471387067005473</v>
      </c>
      <c r="AA249" s="68"/>
      <c r="AB249" s="52">
        <v>191</v>
      </c>
      <c r="AC249" s="8">
        <v>48.806839629918876</v>
      </c>
      <c r="AD249" s="52">
        <v>191</v>
      </c>
      <c r="AE249" s="8">
        <v>17.415023631015032</v>
      </c>
      <c r="AG249" s="68"/>
      <c r="AH249" s="52">
        <f t="shared" si="70"/>
        <v>1099.3345013398705</v>
      </c>
      <c r="AI249" s="52">
        <f t="shared" si="71"/>
        <v>753.86651273654672</v>
      </c>
      <c r="AJ249" s="52">
        <f t="shared" si="72"/>
        <v>28.662013245716402</v>
      </c>
      <c r="AK249" s="52">
        <f t="shared" si="73"/>
        <v>26.615314004176206</v>
      </c>
      <c r="AL249" s="52">
        <f t="shared" si="74"/>
        <v>87.835475926467922</v>
      </c>
      <c r="AM249" s="52">
        <f t="shared" si="75"/>
        <v>369.85798262565265</v>
      </c>
      <c r="AN249" t="s">
        <v>537</v>
      </c>
    </row>
    <row r="250" spans="1:40" ht="14.25" hidden="1">
      <c r="A250" s="5" t="s">
        <v>235</v>
      </c>
      <c r="B250" s="5" t="s">
        <v>234</v>
      </c>
      <c r="C250" s="24" t="s">
        <v>251</v>
      </c>
      <c r="D250" s="25" t="s">
        <v>237</v>
      </c>
      <c r="E250" s="116">
        <f>SUMIFS(ADEME!$F:$F,ADEME!$A:$A,$A250,ADEME!$B:$B,$B250,ADEME!$C:$C,$C250,ADEME!$D:$D,$D250,ADEME!$E:$E,F$9)</f>
        <v>1.2860083813169561</v>
      </c>
      <c r="F250" s="116">
        <f>SUMIFS(ADEME!$L:$L,ADEME!$A:$A,$A250,ADEME!$B:$B,$B250,ADEME!$C:$C,$C250,ADEME!$D:$D,$D250,ADEME!$E:$E,F$9)</f>
        <v>6.204688047095992</v>
      </c>
      <c r="G250" s="117">
        <f>SUMIFS(ADEME!$L:$L,ADEME!$A:$A,$A250,ADEME!$B:$B,$B250,ADEME!$C:$C,$C250,ADEME!$D:$D,$D250,ADEME!$E:$E,G$9)</f>
        <v>5.1311586623741157</v>
      </c>
      <c r="H250" s="117">
        <f>SUMIFS(ADEME!$L:$L,ADEME!$A:$A,$A250,ADEME!$B:$B,$B250,ADEME!$C:$C,$C250,ADEME!$D:$D,$D250,ADEME!$E:$E,H$9)</f>
        <v>3.9834283715257559</v>
      </c>
      <c r="I250" s="117">
        <f>SUMIFS(ADEME!$L:$L,ADEME!$A:$A,$A250,ADEME!$B:$B,$B250,ADEME!$C:$C,$C250,ADEME!$D:$D,$D250,ADEME!$E:$E,I$9)</f>
        <v>5.0871907510974292</v>
      </c>
      <c r="J250" s="117">
        <f>SUMIFS(ADEME!$L:$L,ADEME!$A:$A,$A250,ADEME!$B:$B,$B250,ADEME!$C:$C,$C250,ADEME!$D:$D,$D250,ADEME!$E:$E,J$9)</f>
        <v>4.9395506050553886</v>
      </c>
      <c r="K250" s="68" t="s">
        <v>581</v>
      </c>
      <c r="L250" s="54" t="str">
        <f t="shared" si="76"/>
        <v>Bioénergies-Biomasse-Herbe et cultures fourragères méthanisées</v>
      </c>
      <c r="M250" s="54">
        <f>MATCH(L250,[6]RESULTATS_4!$W:$W,FALSE)</f>
        <v>147</v>
      </c>
      <c r="N250" s="54" t="str" cm="1">
        <f t="array" ref="N250">IFERROR(INDEX([6]RESULTATS_4!G:G,$M250),"-")</f>
        <v>Bioénergies</v>
      </c>
      <c r="O250" s="54" t="str" cm="1">
        <f t="array" ref="O250">IFERROR(INDEX([6]RESULTATS_4!H:H,$M250),"-")</f>
        <v>Biomasse</v>
      </c>
      <c r="P250" s="54" t="str" cm="1">
        <f t="array" ref="P250">IFERROR(INDEX([6]RESULTATS_4!I:I,$M250),"-")</f>
        <v>Herbe et cultures fourragères méthanisées</v>
      </c>
      <c r="Q250" s="54" t="str" cm="1">
        <f t="array" ref="Q250">IFERROR(INDEX([6]RESULTATS_4!$J:$J,M250),"-")</f>
        <v>TWh</v>
      </c>
      <c r="R250" s="68"/>
      <c r="S250" s="96" t="str">
        <f t="shared" si="60"/>
        <v>Herbe et cultures fourragères méthanisées-TWh</v>
      </c>
      <c r="T250" s="158">
        <v>251</v>
      </c>
      <c r="U250" s="8">
        <v>0</v>
      </c>
      <c r="V250" s="8">
        <v>1.8022820952341849</v>
      </c>
      <c r="W250" s="8">
        <v>0</v>
      </c>
      <c r="X250" s="8">
        <v>0</v>
      </c>
      <c r="Y250" s="8">
        <v>9.9378898709787649</v>
      </c>
      <c r="Z250" s="8">
        <v>0</v>
      </c>
      <c r="AA250" s="68"/>
      <c r="AB250" s="52">
        <v>192</v>
      </c>
      <c r="AC250" s="8">
        <v>5.4667695714038071</v>
      </c>
      <c r="AD250" s="52">
        <v>192</v>
      </c>
      <c r="AE250" s="8">
        <v>2.1068230020948566</v>
      </c>
      <c r="AG250" s="68"/>
      <c r="AH250" s="52" t="e">
        <f t="shared" si="70"/>
        <v>#DIV/0!</v>
      </c>
      <c r="AI250" s="52">
        <f t="shared" si="71"/>
        <v>244.26841744159739</v>
      </c>
      <c r="AJ250" s="52" t="e">
        <f t="shared" si="72"/>
        <v>#DIV/0!</v>
      </c>
      <c r="AK250" s="52" t="e">
        <f t="shared" si="73"/>
        <v>#DIV/0!</v>
      </c>
      <c r="AL250" s="52">
        <f t="shared" si="74"/>
        <v>-48.810151680656524</v>
      </c>
      <c r="AM250" s="52" t="e">
        <f t="shared" si="75"/>
        <v>#DIV/0!</v>
      </c>
      <c r="AN250" t="s">
        <v>537</v>
      </c>
    </row>
    <row r="251" spans="1:40" ht="14.25" hidden="1">
      <c r="A251" s="5" t="s">
        <v>235</v>
      </c>
      <c r="B251" s="5" t="s">
        <v>234</v>
      </c>
      <c r="C251" s="24" t="s">
        <v>252</v>
      </c>
      <c r="D251" s="25" t="s">
        <v>237</v>
      </c>
      <c r="E251" s="116">
        <f>SUMIFS(ADEME!$F:$F,ADEME!$A:$A,$A251,ADEME!$B:$B,$B251,ADEME!$C:$C,$C251,ADEME!$D:$D,$D251,ADEME!$E:$E,F$9)</f>
        <v>0</v>
      </c>
      <c r="F251" s="116">
        <f>SUMIFS(ADEME!$L:$L,ADEME!$A:$A,$A251,ADEME!$B:$B,$B251,ADEME!$C:$C,$C251,ADEME!$D:$D,$D251,ADEME!$E:$E,F$9)</f>
        <v>0</v>
      </c>
      <c r="G251" s="117">
        <f>SUMIFS(ADEME!$L:$L,ADEME!$A:$A,$A251,ADEME!$B:$B,$B251,ADEME!$C:$C,$C251,ADEME!$D:$D,$D251,ADEME!$E:$E,G$9)</f>
        <v>0</v>
      </c>
      <c r="H251" s="117">
        <f>SUMIFS(ADEME!$L:$L,ADEME!$A:$A,$A251,ADEME!$B:$B,$B251,ADEME!$C:$C,$C251,ADEME!$D:$D,$D251,ADEME!$E:$E,H$9)</f>
        <v>0</v>
      </c>
      <c r="I251" s="117">
        <f>SUMIFS(ADEME!$L:$L,ADEME!$A:$A,$A251,ADEME!$B:$B,$B251,ADEME!$C:$C,$C251,ADEME!$D:$D,$D251,ADEME!$E:$E,I$9)</f>
        <v>0</v>
      </c>
      <c r="J251" s="117">
        <f>SUMIFS(ADEME!$L:$L,ADEME!$A:$A,$A251,ADEME!$B:$B,$B251,ADEME!$C:$C,$C251,ADEME!$D:$D,$D251,ADEME!$E:$E,J$9)</f>
        <v>0</v>
      </c>
      <c r="K251" s="68" t="s">
        <v>581</v>
      </c>
      <c r="L251" s="54" t="str">
        <f t="shared" si="76"/>
        <v>Bioénergies-Biomasse-Autres biogaz</v>
      </c>
      <c r="M251" s="54">
        <f>MATCH(L251,[6]RESULTATS_4!$W:$W,FALSE)</f>
        <v>129</v>
      </c>
      <c r="N251" s="54" t="str" cm="1">
        <f t="array" ref="N251">IFERROR(INDEX([6]RESULTATS_4!G:G,$M251),"-")</f>
        <v>Bioénergies</v>
      </c>
      <c r="O251" s="54" t="str" cm="1">
        <f t="array" ref="O251">IFERROR(INDEX([6]RESULTATS_4!H:H,$M251),"-")</f>
        <v>Biomasse</v>
      </c>
      <c r="P251" s="54" t="str" cm="1">
        <f t="array" ref="P251">IFERROR(INDEX([6]RESULTATS_4!I:I,$M251),"-")</f>
        <v>Autres biogaz</v>
      </c>
      <c r="Q251" s="54" t="str" cm="1">
        <f t="array" ref="Q251">IFERROR(INDEX([6]RESULTATS_4!$J:$J,M251),"-")</f>
        <v>TWh</v>
      </c>
      <c r="R251" s="68"/>
      <c r="S251" s="96" t="str">
        <f t="shared" si="60"/>
        <v>Autres biogaz-TWh</v>
      </c>
      <c r="T251" s="158">
        <v>252</v>
      </c>
      <c r="U251" s="8">
        <v>0</v>
      </c>
      <c r="V251" s="8">
        <v>0</v>
      </c>
      <c r="W251" s="8">
        <v>0</v>
      </c>
      <c r="X251" s="8">
        <v>0</v>
      </c>
      <c r="Y251" s="8">
        <v>0</v>
      </c>
      <c r="Z251" s="8">
        <v>0</v>
      </c>
      <c r="AA251" s="68"/>
      <c r="AB251" s="52">
        <v>193</v>
      </c>
      <c r="AC251" s="8">
        <v>0</v>
      </c>
      <c r="AD251" s="52">
        <v>193</v>
      </c>
      <c r="AE251" s="8">
        <v>0</v>
      </c>
      <c r="AG251" s="68"/>
      <c r="AH251" s="52" t="str">
        <f t="shared" si="70"/>
        <v>ok 0</v>
      </c>
      <c r="AI251" s="52" t="str">
        <f t="shared" si="71"/>
        <v>ok 0</v>
      </c>
      <c r="AJ251" s="52" t="str">
        <f t="shared" si="72"/>
        <v>ok 0</v>
      </c>
      <c r="AK251" s="52" t="str">
        <f t="shared" si="73"/>
        <v>ok 0</v>
      </c>
      <c r="AL251" s="52" t="str">
        <f t="shared" si="74"/>
        <v>ok 0</v>
      </c>
      <c r="AM251" s="52" t="str">
        <f t="shared" si="75"/>
        <v>ok 0</v>
      </c>
      <c r="AN251" t="s">
        <v>537</v>
      </c>
    </row>
    <row r="252" spans="1:40" ht="14.25" hidden="1">
      <c r="A252" s="5" t="s">
        <v>235</v>
      </c>
      <c r="B252" s="5" t="s">
        <v>234</v>
      </c>
      <c r="C252" s="24" t="s">
        <v>253</v>
      </c>
      <c r="D252" s="25" t="s">
        <v>237</v>
      </c>
      <c r="E252" s="116">
        <f>SUMIFS(ADEME!$F:$F,ADEME!$A:$A,$A252,ADEME!$B:$B,$B252,ADEME!$C:$C,$C252,ADEME!$D:$D,$D252,ADEME!$E:$E,F$9)</f>
        <v>0</v>
      </c>
      <c r="F252" s="116">
        <f>SUMIFS(ADEME!$L:$L,ADEME!$A:$A,$A252,ADEME!$B:$B,$B252,ADEME!$C:$C,$C252,ADEME!$D:$D,$D252,ADEME!$E:$E,F$9)</f>
        <v>0</v>
      </c>
      <c r="G252" s="117">
        <f>SUMIFS(ADEME!$L:$L,ADEME!$A:$A,$A252,ADEME!$B:$B,$B252,ADEME!$C:$C,$C252,ADEME!$D:$D,$D252,ADEME!$E:$E,G$9)</f>
        <v>0</v>
      </c>
      <c r="H252" s="117">
        <f>SUMIFS(ADEME!$L:$L,ADEME!$A:$A,$A252,ADEME!$B:$B,$B252,ADEME!$C:$C,$C252,ADEME!$D:$D,$D252,ADEME!$E:$E,H$9)</f>
        <v>0</v>
      </c>
      <c r="I252" s="117">
        <f>SUMIFS(ADEME!$L:$L,ADEME!$A:$A,$A252,ADEME!$B:$B,$B252,ADEME!$C:$C,$C252,ADEME!$D:$D,$D252,ADEME!$E:$E,I$9)</f>
        <v>0</v>
      </c>
      <c r="J252" s="117">
        <f>SUMIFS(ADEME!$L:$L,ADEME!$A:$A,$A252,ADEME!$B:$B,$B252,ADEME!$C:$C,$C252,ADEME!$D:$D,$D252,ADEME!$E:$E,J$9)</f>
        <v>0</v>
      </c>
      <c r="K252" s="68" t="s">
        <v>581</v>
      </c>
      <c r="L252" s="54" t="str">
        <f t="shared" si="76"/>
        <v>Bioénergies-Biomasse-Biogaz d'algues</v>
      </c>
      <c r="M252" s="54">
        <f>MATCH(L252,[6]RESULTATS_4!$W:$W,FALSE)</f>
        <v>135</v>
      </c>
      <c r="N252" s="54" t="str" cm="1">
        <f t="array" ref="N252">IFERROR(INDEX([6]RESULTATS_4!G:G,$M252),"-")</f>
        <v>Bioénergies</v>
      </c>
      <c r="O252" s="54" t="str" cm="1">
        <f t="array" ref="O252">IFERROR(INDEX([6]RESULTATS_4!H:H,$M252),"-")</f>
        <v>Biomasse</v>
      </c>
      <c r="P252" s="54" t="str" cm="1">
        <f t="array" ref="P252">IFERROR(INDEX([6]RESULTATS_4!I:I,$M252),"-")</f>
        <v>Biogaz d'algues</v>
      </c>
      <c r="Q252" s="54" t="str" cm="1">
        <f t="array" ref="Q252">IFERROR(INDEX([6]RESULTATS_4!$J:$J,M252),"-")</f>
        <v>TWh</v>
      </c>
      <c r="R252" s="68"/>
      <c r="S252" s="96" t="str">
        <f t="shared" si="60"/>
        <v>Biogaz d'algues-TWh</v>
      </c>
      <c r="T252" s="158">
        <v>253</v>
      </c>
      <c r="U252" s="8">
        <v>0</v>
      </c>
      <c r="V252" s="8">
        <v>0</v>
      </c>
      <c r="W252" s="8">
        <v>0</v>
      </c>
      <c r="X252" s="8">
        <v>0</v>
      </c>
      <c r="Y252" s="8">
        <v>0</v>
      </c>
      <c r="Z252" s="8">
        <v>0</v>
      </c>
      <c r="AA252" s="68"/>
      <c r="AB252" s="52">
        <v>194</v>
      </c>
      <c r="AC252" s="8">
        <v>0</v>
      </c>
      <c r="AD252" s="52">
        <v>194</v>
      </c>
      <c r="AE252" s="8">
        <v>0</v>
      </c>
      <c r="AG252" s="68"/>
      <c r="AH252" s="52" t="str">
        <f t="shared" si="70"/>
        <v>ok 0</v>
      </c>
      <c r="AI252" s="52" t="str">
        <f t="shared" si="71"/>
        <v>ok 0</v>
      </c>
      <c r="AJ252" s="52" t="str">
        <f t="shared" si="72"/>
        <v>ok 0</v>
      </c>
      <c r="AK252" s="52" t="str">
        <f t="shared" si="73"/>
        <v>ok 0</v>
      </c>
      <c r="AL252" s="52" t="str">
        <f t="shared" si="74"/>
        <v>ok 0</v>
      </c>
      <c r="AM252" s="52" t="str">
        <f t="shared" si="75"/>
        <v>ok 0</v>
      </c>
      <c r="AN252" t="s">
        <v>537</v>
      </c>
    </row>
    <row r="253" spans="1:40" ht="14.25" hidden="1">
      <c r="A253" s="5" t="s">
        <v>235</v>
      </c>
      <c r="B253" s="5" t="s">
        <v>234</v>
      </c>
      <c r="C253" s="32" t="s">
        <v>254</v>
      </c>
      <c r="D253" s="33" t="s">
        <v>237</v>
      </c>
      <c r="E253" s="116">
        <f>SUMIFS(ADEME!$F:$F,ADEME!$A:$A,$A253,ADEME!$B:$B,$B253,ADEME!$C:$C,$C253,ADEME!$D:$D,$D253,ADEME!$E:$E,F$9)</f>
        <v>33.321803100046637</v>
      </c>
      <c r="F253" s="116">
        <f>SUMIFS(ADEME!$L:$L,ADEME!$A:$A,$A253,ADEME!$B:$B,$B253,ADEME!$C:$C,$C253,ADEME!$D:$D,$D253,ADEME!$E:$E,F$9)</f>
        <v>24.768058749715529</v>
      </c>
      <c r="G253" s="117">
        <f>SUMIFS(ADEME!$L:$L,ADEME!$A:$A,$A253,ADEME!$B:$B,$B253,ADEME!$C:$C,$C253,ADEME!$D:$D,$D253,ADEME!$E:$E,G$9)</f>
        <v>26.793499221767505</v>
      </c>
      <c r="H253" s="117">
        <f>SUMIFS(ADEME!$L:$L,ADEME!$A:$A,$A253,ADEME!$B:$B,$B253,ADEME!$C:$C,$C253,ADEME!$D:$D,$D253,ADEME!$E:$E,H$9)</f>
        <v>20.94385925439348</v>
      </c>
      <c r="I253" s="117">
        <f>SUMIFS(ADEME!$L:$L,ADEME!$A:$A,$A253,ADEME!$B:$B,$B253,ADEME!$C:$C,$C253,ADEME!$D:$D,$D253,ADEME!$E:$E,I$9)</f>
        <v>25.286349647900124</v>
      </c>
      <c r="J253" s="117">
        <f>SUMIFS(ADEME!$L:$L,ADEME!$A:$A,$A253,ADEME!$B:$B,$B253,ADEME!$C:$C,$C253,ADEME!$D:$D,$D253,ADEME!$E:$E,J$9)</f>
        <v>26.793499221767505</v>
      </c>
      <c r="K253" s="68" t="s">
        <v>581</v>
      </c>
      <c r="L253" s="54" t="str">
        <f t="shared" si="76"/>
        <v>Bioénergies-Biomasse-Biomasse liquide</v>
      </c>
      <c r="M253" s="54">
        <f>MATCH(L253,[6]RESULTATS_4!$W:$W,FALSE)</f>
        <v>137</v>
      </c>
      <c r="N253" s="54" t="str" cm="1">
        <f t="array" ref="N253">IFERROR(INDEX([6]RESULTATS_4!G:G,$M253),"-")</f>
        <v>Bioénergies</v>
      </c>
      <c r="O253" s="54" t="str" cm="1">
        <f t="array" ref="O253">IFERROR(INDEX([6]RESULTATS_4!H:H,$M253),"-")</f>
        <v>Biomasse</v>
      </c>
      <c r="P253" s="54" t="str" cm="1">
        <f t="array" ref="P253">IFERROR(INDEX([6]RESULTATS_4!I:I,$M253),"-")</f>
        <v>Biomasse liquide</v>
      </c>
      <c r="Q253" s="54" t="str" cm="1">
        <f t="array" ref="Q253">IFERROR(INDEX([6]RESULTATS_4!$J:$J,M253),"-")</f>
        <v>TWh</v>
      </c>
      <c r="R253" s="68"/>
      <c r="S253" s="96" t="str">
        <f t="shared" si="60"/>
        <v>Biomasse liquide-TWh</v>
      </c>
      <c r="T253" s="158">
        <v>254</v>
      </c>
      <c r="U253" s="8">
        <v>35.687243538225381</v>
      </c>
      <c r="V253" s="8">
        <v>29.015476852183962</v>
      </c>
      <c r="W253" s="8">
        <v>43.838720844300525</v>
      </c>
      <c r="X253" s="8">
        <v>22.145318859540509</v>
      </c>
      <c r="Y253" s="8">
        <v>28.163655801330883</v>
      </c>
      <c r="Z253" s="8">
        <v>31.444865072787259</v>
      </c>
      <c r="AA253" s="68"/>
      <c r="AB253" s="52">
        <v>195</v>
      </c>
      <c r="AC253" s="8">
        <v>34.829002191778663</v>
      </c>
      <c r="AD253" s="52">
        <v>195</v>
      </c>
      <c r="AE253" s="8">
        <v>34.829002191778663</v>
      </c>
      <c r="AG253" s="68"/>
      <c r="AH253" s="52">
        <f t="shared" si="70"/>
        <v>-6.628252012921843</v>
      </c>
      <c r="AI253" s="52">
        <f t="shared" si="71"/>
        <v>-14.638457000401617</v>
      </c>
      <c r="AJ253" s="52">
        <f t="shared" si="72"/>
        <v>-38.881658256114626</v>
      </c>
      <c r="AK253" s="52">
        <f t="shared" si="73"/>
        <v>-5.4253434451201121</v>
      </c>
      <c r="AL253" s="52">
        <f t="shared" si="74"/>
        <v>-10.216380194842422</v>
      </c>
      <c r="AM253" s="52">
        <f t="shared" si="75"/>
        <v>-14.792131689078547</v>
      </c>
      <c r="AN253" t="s">
        <v>537</v>
      </c>
    </row>
    <row r="254" spans="1:40" ht="14.25" hidden="1">
      <c r="A254" s="5" t="s">
        <v>235</v>
      </c>
      <c r="B254" s="5" t="s">
        <v>234</v>
      </c>
      <c r="C254" s="24" t="s">
        <v>255</v>
      </c>
      <c r="D254" s="25" t="s">
        <v>237</v>
      </c>
      <c r="E254" s="116">
        <f>SUMIFS(ADEME!$F:$F,ADEME!$A:$A,$A254,ADEME!$B:$B,$B254,ADEME!$C:$C,$C254,ADEME!$D:$D,$D254,ADEME!$E:$E,F$9)</f>
        <v>6.2836782136953371</v>
      </c>
      <c r="F254" s="116">
        <f>SUMIFS(ADEME!$L:$L,ADEME!$A:$A,$A254,ADEME!$B:$B,$B254,ADEME!$C:$C,$C254,ADEME!$D:$D,$D254,ADEME!$E:$E,F$9)</f>
        <v>4.2582377416433612</v>
      </c>
      <c r="G254" s="117">
        <f>SUMIFS(ADEME!$L:$L,ADEME!$A:$A,$A254,ADEME!$B:$B,$B254,ADEME!$C:$C,$C254,ADEME!$D:$D,$D254,ADEME!$E:$E,G$9)</f>
        <v>6.2836782136953371</v>
      </c>
      <c r="H254" s="117">
        <f>SUMIFS(ADEME!$L:$L,ADEME!$A:$A,$A254,ADEME!$B:$B,$B254,ADEME!$C:$C,$C254,ADEME!$D:$D,$D254,ADEME!$E:$E,H$9)</f>
        <v>6.2836782136953371</v>
      </c>
      <c r="I254" s="117">
        <f>SUMIFS(ADEME!$L:$L,ADEME!$A:$A,$A254,ADEME!$B:$B,$B254,ADEME!$C:$C,$C254,ADEME!$D:$D,$D254,ADEME!$E:$E,I$9)</f>
        <v>6.2836782136953371</v>
      </c>
      <c r="J254" s="117">
        <f>SUMIFS(ADEME!$L:$L,ADEME!$A:$A,$A254,ADEME!$B:$B,$B254,ADEME!$C:$C,$C254,ADEME!$D:$D,$D254,ADEME!$E:$E,J$9)</f>
        <v>6.2836782136953371</v>
      </c>
      <c r="K254" s="68" t="s">
        <v>581</v>
      </c>
      <c r="L254" s="54" t="str">
        <f t="shared" si="76"/>
        <v>Bioénergies-Biomasse-Ethanol</v>
      </c>
      <c r="M254" s="54">
        <f>MATCH(L254,[6]RESULTATS_4!$W:$W,FALSE)</f>
        <v>145</v>
      </c>
      <c r="N254" s="54" t="str" cm="1">
        <f t="array" ref="N254">IFERROR(INDEX([6]RESULTATS_4!G:G,$M254),"-")</f>
        <v>Bioénergies</v>
      </c>
      <c r="O254" s="54" t="str" cm="1">
        <f t="array" ref="O254">IFERROR(INDEX([6]RESULTATS_4!H:H,$M254),"-")</f>
        <v>Biomasse</v>
      </c>
      <c r="P254" s="54" t="str" cm="1">
        <f t="array" ref="P254">IFERROR(INDEX([6]RESULTATS_4!I:I,$M254),"-")</f>
        <v>Ethanol</v>
      </c>
      <c r="Q254" s="54" t="str" cm="1">
        <f t="array" ref="Q254">IFERROR(INDEX([6]RESULTATS_4!$J:$J,M254),"-")</f>
        <v>TWh</v>
      </c>
      <c r="R254" s="68"/>
      <c r="S254" s="96" t="str">
        <f t="shared" si="60"/>
        <v>Ethanol-TWh</v>
      </c>
      <c r="T254" s="158">
        <v>255</v>
      </c>
      <c r="U254" s="8">
        <v>4.4480223490700075</v>
      </c>
      <c r="V254" s="8">
        <v>3.1149189089562115</v>
      </c>
      <c r="W254" s="8">
        <v>12.671393699864559</v>
      </c>
      <c r="X254" s="8">
        <v>5.4574051889123307</v>
      </c>
      <c r="Y254" s="8">
        <v>6.5330992817460212</v>
      </c>
      <c r="Z254" s="8">
        <v>7.6822479453825672</v>
      </c>
      <c r="AA254" s="68"/>
      <c r="AB254" s="52">
        <v>196</v>
      </c>
      <c r="AC254" s="8">
        <v>4.4946059438635091</v>
      </c>
      <c r="AD254" s="52">
        <v>196</v>
      </c>
      <c r="AE254" s="8">
        <v>4.4946059438635091</v>
      </c>
      <c r="AG254" s="68"/>
      <c r="AH254" s="52">
        <f t="shared" si="70"/>
        <v>41.269034203686687</v>
      </c>
      <c r="AI254" s="52">
        <f t="shared" si="71"/>
        <v>36.704609850349776</v>
      </c>
      <c r="AJ254" s="52">
        <f t="shared" si="72"/>
        <v>-50.410520243227062</v>
      </c>
      <c r="AK254" s="52">
        <f t="shared" si="73"/>
        <v>15.140400908140816</v>
      </c>
      <c r="AL254" s="52">
        <f t="shared" si="74"/>
        <v>-3.8178061788772366</v>
      </c>
      <c r="AM254" s="52">
        <f t="shared" si="75"/>
        <v>-18.205214692762471</v>
      </c>
      <c r="AN254" t="s">
        <v>537</v>
      </c>
    </row>
    <row r="255" spans="1:40" ht="14.25" hidden="1">
      <c r="A255" s="5" t="s">
        <v>235</v>
      </c>
      <c r="B255" s="5" t="s">
        <v>234</v>
      </c>
      <c r="C255" s="24" t="s">
        <v>256</v>
      </c>
      <c r="D255" s="25" t="s">
        <v>237</v>
      </c>
      <c r="E255" s="116">
        <f>SUMIFS(ADEME!$F:$F,ADEME!$A:$A,$A255,ADEME!$B:$B,$B255,ADEME!$C:$C,$C255,ADEME!$D:$D,$D255,ADEME!$E:$E,F$9)</f>
        <v>27.038124886351298</v>
      </c>
      <c r="F255" s="116">
        <f>SUMIFS(ADEME!$L:$L,ADEME!$A:$A,$A255,ADEME!$B:$B,$B255,ADEME!$C:$C,$C255,ADEME!$D:$D,$D255,ADEME!$E:$E,F$9)</f>
        <v>20.509821008072166</v>
      </c>
      <c r="G255" s="117">
        <f>SUMIFS(ADEME!$L:$L,ADEME!$A:$A,$A255,ADEME!$B:$B,$B255,ADEME!$C:$C,$C255,ADEME!$D:$D,$D255,ADEME!$E:$E,G$9)</f>
        <v>20.509821008072166</v>
      </c>
      <c r="H255" s="117">
        <f>SUMIFS(ADEME!$L:$L,ADEME!$A:$A,$A255,ADEME!$B:$B,$B255,ADEME!$C:$C,$C255,ADEME!$D:$D,$D255,ADEME!$E:$E,H$9)</f>
        <v>14.660181040698141</v>
      </c>
      <c r="I255" s="117">
        <f>SUMIFS(ADEME!$L:$L,ADEME!$A:$A,$A255,ADEME!$B:$B,$B255,ADEME!$C:$C,$C255,ADEME!$D:$D,$D255,ADEME!$E:$E,I$9)</f>
        <v>19.002671434204789</v>
      </c>
      <c r="J255" s="117">
        <f>SUMIFS(ADEME!$L:$L,ADEME!$A:$A,$A255,ADEME!$B:$B,$B255,ADEME!$C:$C,$C255,ADEME!$D:$D,$D255,ADEME!$E:$E,J$9)</f>
        <v>20.509821008072166</v>
      </c>
      <c r="K255" s="68" t="s">
        <v>581</v>
      </c>
      <c r="L255" s="54" t="str">
        <f t="shared" si="76"/>
        <v>Bioénergies-Biomasse-Biodiesel</v>
      </c>
      <c r="M255" s="54">
        <f>MATCH(L255,[6]RESULTATS_4!$W:$W,FALSE)</f>
        <v>133</v>
      </c>
      <c r="N255" s="54" t="str" cm="1">
        <f t="array" ref="N255">IFERROR(INDEX([6]RESULTATS_4!G:G,$M255),"-")</f>
        <v>Bioénergies</v>
      </c>
      <c r="O255" s="54" t="str" cm="1">
        <f t="array" ref="O255">IFERROR(INDEX([6]RESULTATS_4!H:H,$M255),"-")</f>
        <v>Biomasse</v>
      </c>
      <c r="P255" s="54" t="str" cm="1">
        <f t="array" ref="P255">IFERROR(INDEX([6]RESULTATS_4!I:I,$M255),"-")</f>
        <v>Biodiesel</v>
      </c>
      <c r="Q255" s="54" t="str" cm="1">
        <f t="array" ref="Q255">IFERROR(INDEX([6]RESULTATS_4!$J:$J,M255),"-")</f>
        <v>TWh</v>
      </c>
      <c r="R255" s="68"/>
      <c r="S255" s="96" t="str">
        <f t="shared" si="60"/>
        <v>Biodiesel-TWh</v>
      </c>
      <c r="T255" s="158">
        <v>256</v>
      </c>
      <c r="U255" s="8">
        <v>31.239221189155376</v>
      </c>
      <c r="V255" s="8">
        <v>25.900557943227749</v>
      </c>
      <c r="W255" s="8">
        <v>31.167327144435969</v>
      </c>
      <c r="X255" s="8">
        <v>16.687913670628181</v>
      </c>
      <c r="Y255" s="8">
        <v>21.630556519584861</v>
      </c>
      <c r="Z255" s="8">
        <v>23.762617127404692</v>
      </c>
      <c r="AA255" s="68"/>
      <c r="AB255" s="52">
        <v>197</v>
      </c>
      <c r="AC255" s="8">
        <v>30.334396247915155</v>
      </c>
      <c r="AD255" s="52">
        <v>197</v>
      </c>
      <c r="AE255" s="8">
        <v>30.334396247915155</v>
      </c>
      <c r="AG255" s="68"/>
      <c r="AH255" s="52">
        <f t="shared" si="70"/>
        <v>-13.448146729927057</v>
      </c>
      <c r="AI255" s="52">
        <f t="shared" si="71"/>
        <v>-20.813207757808584</v>
      </c>
      <c r="AJ255" s="52">
        <f t="shared" si="72"/>
        <v>-34.19448221201219</v>
      </c>
      <c r="AK255" s="52">
        <f t="shared" si="73"/>
        <v>-12.150905559267011</v>
      </c>
      <c r="AL255" s="52">
        <f t="shared" si="74"/>
        <v>-12.148948100344615</v>
      </c>
      <c r="AM255" s="52">
        <f t="shared" si="75"/>
        <v>-13.688711566964473</v>
      </c>
      <c r="AN255" t="s">
        <v>537</v>
      </c>
    </row>
    <row r="256" spans="1:40" ht="14.25" hidden="1">
      <c r="A256" s="5" t="s">
        <v>235</v>
      </c>
      <c r="B256" s="5" t="s">
        <v>234</v>
      </c>
      <c r="C256" s="24" t="s">
        <v>257</v>
      </c>
      <c r="D256" s="25" t="s">
        <v>237</v>
      </c>
      <c r="E256" s="116">
        <f>SUMIFS(ADEME!$F:$F,ADEME!$A:$A,$A256,ADEME!$B:$B,$B256,ADEME!$C:$C,$C256,ADEME!$D:$D,$D256,ADEME!$E:$E,F$9)</f>
        <v>0</v>
      </c>
      <c r="F256" s="116">
        <f>SUMIFS(ADEME!$L:$L,ADEME!$A:$A,$A256,ADEME!$B:$B,$B256,ADEME!$C:$C,$C256,ADEME!$D:$D,$D256,ADEME!$E:$E,F$9)</f>
        <v>0</v>
      </c>
      <c r="G256" s="117">
        <f>SUMIFS(ADEME!$L:$L,ADEME!$A:$A,$A256,ADEME!$B:$B,$B256,ADEME!$C:$C,$C256,ADEME!$D:$D,$D256,ADEME!$E:$E,G$9)</f>
        <v>0</v>
      </c>
      <c r="H256" s="117">
        <f>SUMIFS(ADEME!$L:$L,ADEME!$A:$A,$A256,ADEME!$B:$B,$B256,ADEME!$C:$C,$C256,ADEME!$D:$D,$D256,ADEME!$E:$E,H$9)</f>
        <v>0</v>
      </c>
      <c r="I256" s="117">
        <f>SUMIFS(ADEME!$L:$L,ADEME!$A:$A,$A256,ADEME!$B:$B,$B256,ADEME!$C:$C,$C256,ADEME!$D:$D,$D256,ADEME!$E:$E,I$9)</f>
        <v>0</v>
      </c>
      <c r="J256" s="117">
        <f>SUMIFS(ADEME!$L:$L,ADEME!$A:$A,$A256,ADEME!$B:$B,$B256,ADEME!$C:$C,$C256,ADEME!$D:$D,$D256,ADEME!$E:$E,J$9)</f>
        <v>0</v>
      </c>
      <c r="K256" s="68" t="s">
        <v>581</v>
      </c>
      <c r="L256" s="54" t="str">
        <f t="shared" si="76"/>
        <v>Bioénergies-Biomasse-Biocarburants 2nde generation</v>
      </c>
      <c r="M256" s="54">
        <f>MATCH(L256,[6]RESULTATS_4!$W:$W,FALSE)</f>
        <v>132</v>
      </c>
      <c r="N256" s="54" t="str" cm="1">
        <f t="array" ref="N256">IFERROR(INDEX([6]RESULTATS_4!G:G,$M256),"-")</f>
        <v>Bioénergies</v>
      </c>
      <c r="O256" s="54" t="str" cm="1">
        <f t="array" ref="O256">IFERROR(INDEX([6]RESULTATS_4!H:H,$M256),"-")</f>
        <v>Biomasse</v>
      </c>
      <c r="P256" s="54" t="str" cm="1">
        <f t="array" ref="P256">IFERROR(INDEX([6]RESULTATS_4!I:I,$M256),"-")</f>
        <v>Biocarburants 2nde generation</v>
      </c>
      <c r="Q256" s="54" t="str" cm="1">
        <f t="array" ref="Q256">IFERROR(INDEX([6]RESULTATS_4!$J:$J,M256),"-")</f>
        <v>TWh</v>
      </c>
      <c r="R256" s="68"/>
      <c r="S256" s="96" t="str">
        <f t="shared" si="60"/>
        <v>Biocarburants 2nde generation-TWh</v>
      </c>
      <c r="T256" s="158">
        <v>257</v>
      </c>
      <c r="U256" s="8">
        <v>0</v>
      </c>
      <c r="V256" s="8">
        <v>0</v>
      </c>
      <c r="W256" s="8">
        <v>0</v>
      </c>
      <c r="X256" s="8">
        <v>0</v>
      </c>
      <c r="Y256" s="8">
        <v>0</v>
      </c>
      <c r="Z256" s="8">
        <v>0</v>
      </c>
      <c r="AA256" s="68"/>
      <c r="AB256" s="52">
        <v>198</v>
      </c>
      <c r="AC256" s="8">
        <v>0</v>
      </c>
      <c r="AD256" s="52">
        <v>198</v>
      </c>
      <c r="AE256" s="8">
        <v>0</v>
      </c>
      <c r="AG256" s="68"/>
      <c r="AH256" s="52" t="str">
        <f t="shared" si="70"/>
        <v>ok 0</v>
      </c>
      <c r="AI256" s="52" t="str">
        <f t="shared" si="71"/>
        <v>ok 0</v>
      </c>
      <c r="AJ256" s="52" t="str">
        <f t="shared" si="72"/>
        <v>ok 0</v>
      </c>
      <c r="AK256" s="52" t="str">
        <f t="shared" si="73"/>
        <v>ok 0</v>
      </c>
      <c r="AL256" s="52" t="str">
        <f t="shared" si="74"/>
        <v>ok 0</v>
      </c>
      <c r="AM256" s="52" t="str">
        <f t="shared" si="75"/>
        <v>ok 0</v>
      </c>
      <c r="AN256" t="s">
        <v>537</v>
      </c>
    </row>
    <row r="257" spans="1:40" ht="14.25" hidden="1">
      <c r="A257" s="5" t="s">
        <v>235</v>
      </c>
      <c r="B257" s="5" t="s">
        <v>234</v>
      </c>
      <c r="C257" s="24" t="s">
        <v>258</v>
      </c>
      <c r="D257" s="25" t="s">
        <v>237</v>
      </c>
      <c r="E257" s="116">
        <f>SUMIFS(ADEME!$F:$F,ADEME!$A:$A,$A257,ADEME!$B:$B,$B257,ADEME!$C:$C,$C257,ADEME!$D:$D,$D257,ADEME!$E:$E,F$9)</f>
        <v>0</v>
      </c>
      <c r="F257" s="116">
        <f>SUMIFS(ADEME!$L:$L,ADEME!$A:$A,$A257,ADEME!$B:$B,$B257,ADEME!$C:$C,$C257,ADEME!$D:$D,$D257,ADEME!$E:$E,F$9)</f>
        <v>0</v>
      </c>
      <c r="G257" s="117">
        <f>SUMIFS(ADEME!$L:$L,ADEME!$A:$A,$A257,ADEME!$B:$B,$B257,ADEME!$C:$C,$C257,ADEME!$D:$D,$D257,ADEME!$E:$E,G$9)</f>
        <v>0</v>
      </c>
      <c r="H257" s="117">
        <f>SUMIFS(ADEME!$L:$L,ADEME!$A:$A,$A257,ADEME!$B:$B,$B257,ADEME!$C:$C,$C257,ADEME!$D:$D,$D257,ADEME!$E:$E,H$9)</f>
        <v>0</v>
      </c>
      <c r="I257" s="117">
        <f>SUMIFS(ADEME!$L:$L,ADEME!$A:$A,$A257,ADEME!$B:$B,$B257,ADEME!$C:$C,$C257,ADEME!$D:$D,$D257,ADEME!$E:$E,I$9)</f>
        <v>0</v>
      </c>
      <c r="J257" s="117">
        <f>SUMIFS(ADEME!$L:$L,ADEME!$A:$A,$A257,ADEME!$B:$B,$B257,ADEME!$C:$C,$C257,ADEME!$D:$D,$D257,ADEME!$E:$E,J$9)</f>
        <v>0</v>
      </c>
      <c r="K257" s="68" t="s">
        <v>581</v>
      </c>
      <c r="L257" s="54" t="str">
        <f t="shared" si="76"/>
        <v>Bioénergies-Biomasse-Ethanol d'algues</v>
      </c>
      <c r="M257" s="54">
        <f>MATCH(L257,[6]RESULTATS_4!$W:$W,FALSE)</f>
        <v>146</v>
      </c>
      <c r="N257" s="54" t="str" cm="1">
        <f t="array" ref="N257">IFERROR(INDEX([6]RESULTATS_4!G:G,$M257),"-")</f>
        <v>Bioénergies</v>
      </c>
      <c r="O257" s="54" t="str" cm="1">
        <f t="array" ref="O257">IFERROR(INDEX([6]RESULTATS_4!H:H,$M257),"-")</f>
        <v>Biomasse</v>
      </c>
      <c r="P257" s="54" t="str" cm="1">
        <f t="array" ref="P257">IFERROR(INDEX([6]RESULTATS_4!I:I,$M257),"-")</f>
        <v>Ethanol d'algues</v>
      </c>
      <c r="Q257" s="54" t="str" cm="1">
        <f t="array" ref="Q257">IFERROR(INDEX([6]RESULTATS_4!$J:$J,M257),"-")</f>
        <v>TWh</v>
      </c>
      <c r="R257" s="68"/>
      <c r="S257" s="96" t="str">
        <f t="shared" si="60"/>
        <v>Ethanol d'algues-TWh</v>
      </c>
      <c r="T257" s="158">
        <v>258</v>
      </c>
      <c r="U257" s="8">
        <v>0</v>
      </c>
      <c r="V257" s="8">
        <v>0</v>
      </c>
      <c r="W257" s="8">
        <v>0</v>
      </c>
      <c r="X257" s="8">
        <v>0</v>
      </c>
      <c r="Y257" s="8">
        <v>0</v>
      </c>
      <c r="Z257" s="8">
        <v>0</v>
      </c>
      <c r="AA257" s="68"/>
      <c r="AB257" s="52">
        <v>199</v>
      </c>
      <c r="AC257" s="8">
        <v>0</v>
      </c>
      <c r="AD257" s="52">
        <v>199</v>
      </c>
      <c r="AE257" s="8">
        <v>0</v>
      </c>
      <c r="AG257" s="68"/>
      <c r="AH257" s="52" t="str">
        <f t="shared" si="70"/>
        <v>ok 0</v>
      </c>
      <c r="AI257" s="52" t="str">
        <f t="shared" si="71"/>
        <v>ok 0</v>
      </c>
      <c r="AJ257" s="52" t="str">
        <f t="shared" si="72"/>
        <v>ok 0</v>
      </c>
      <c r="AK257" s="52" t="str">
        <f t="shared" si="73"/>
        <v>ok 0</v>
      </c>
      <c r="AL257" s="52" t="str">
        <f t="shared" si="74"/>
        <v>ok 0</v>
      </c>
      <c r="AM257" s="52" t="str">
        <f t="shared" si="75"/>
        <v>ok 0</v>
      </c>
      <c r="AN257" t="s">
        <v>537</v>
      </c>
    </row>
    <row r="258" spans="1:40" ht="14.25" hidden="1">
      <c r="A258" s="5" t="s">
        <v>235</v>
      </c>
      <c r="B258" s="5" t="s">
        <v>234</v>
      </c>
      <c r="C258" s="24" t="s">
        <v>259</v>
      </c>
      <c r="D258" s="25" t="s">
        <v>237</v>
      </c>
      <c r="E258" s="116">
        <f>SUMIFS(ADEME!$F:$F,ADEME!$A:$A,$A258,ADEME!$B:$B,$B258,ADEME!$C:$C,$C258,ADEME!$D:$D,$D258,ADEME!$E:$E,F$9)</f>
        <v>0</v>
      </c>
      <c r="F258" s="116">
        <f>SUMIFS(ADEME!$L:$L,ADEME!$A:$A,$A258,ADEME!$B:$B,$B258,ADEME!$C:$C,$C258,ADEME!$D:$D,$D258,ADEME!$E:$E,F$9)</f>
        <v>0</v>
      </c>
      <c r="G258" s="117">
        <f>SUMIFS(ADEME!$L:$L,ADEME!$A:$A,$A258,ADEME!$B:$B,$B258,ADEME!$C:$C,$C258,ADEME!$D:$D,$D258,ADEME!$E:$E,G$9)</f>
        <v>0</v>
      </c>
      <c r="H258" s="117">
        <f>SUMIFS(ADEME!$L:$L,ADEME!$A:$A,$A258,ADEME!$B:$B,$B258,ADEME!$C:$C,$C258,ADEME!$D:$D,$D258,ADEME!$E:$E,H$9)</f>
        <v>0</v>
      </c>
      <c r="I258" s="117">
        <f>SUMIFS(ADEME!$L:$L,ADEME!$A:$A,$A258,ADEME!$B:$B,$B258,ADEME!$C:$C,$C258,ADEME!$D:$D,$D258,ADEME!$E:$E,I$9)</f>
        <v>0</v>
      </c>
      <c r="J258" s="117">
        <f>SUMIFS(ADEME!$L:$L,ADEME!$A:$A,$A258,ADEME!$B:$B,$B258,ADEME!$C:$C,$C258,ADEME!$D:$D,$D258,ADEME!$E:$E,J$9)</f>
        <v>0</v>
      </c>
      <c r="K258" s="68" t="s">
        <v>581</v>
      </c>
      <c r="L258" s="54" t="str">
        <f t="shared" si="76"/>
        <v>Bioénergies-Biomasse-Biogazole d'algues</v>
      </c>
      <c r="M258" s="54">
        <f>MATCH(L258,[6]RESULTATS_4!$W:$W,FALSE)</f>
        <v>136</v>
      </c>
      <c r="N258" s="54" t="str" cm="1">
        <f t="array" ref="N258">IFERROR(INDEX([6]RESULTATS_4!G:G,$M258),"-")</f>
        <v>Bioénergies</v>
      </c>
      <c r="O258" s="54" t="str" cm="1">
        <f t="array" ref="O258">IFERROR(INDEX([6]RESULTATS_4!H:H,$M258),"-")</f>
        <v>Biomasse</v>
      </c>
      <c r="P258" s="54" t="str" cm="1">
        <f t="array" ref="P258">IFERROR(INDEX([6]RESULTATS_4!I:I,$M258),"-")</f>
        <v>Biogazole d'algues</v>
      </c>
      <c r="Q258" s="54" t="str" cm="1">
        <f t="array" ref="Q258">IFERROR(INDEX([6]RESULTATS_4!$J:$J,M258),"-")</f>
        <v>TWh</v>
      </c>
      <c r="R258" s="68"/>
      <c r="S258" s="96" t="str">
        <f t="shared" si="60"/>
        <v>Biogazole d'algues-TWh</v>
      </c>
      <c r="T258" s="158">
        <v>259</v>
      </c>
      <c r="U258" s="8">
        <v>0</v>
      </c>
      <c r="V258" s="8">
        <v>0</v>
      </c>
      <c r="W258" s="8">
        <v>0</v>
      </c>
      <c r="X258" s="8">
        <v>0</v>
      </c>
      <c r="Y258" s="8">
        <v>0</v>
      </c>
      <c r="Z258" s="8">
        <v>0</v>
      </c>
      <c r="AA258" s="68"/>
      <c r="AB258" s="52">
        <v>200</v>
      </c>
      <c r="AC258" s="8">
        <v>0</v>
      </c>
      <c r="AD258" s="52">
        <v>200</v>
      </c>
      <c r="AE258" s="8">
        <v>0</v>
      </c>
      <c r="AG258" s="68"/>
      <c r="AH258" s="52" t="str">
        <f t="shared" si="70"/>
        <v>ok 0</v>
      </c>
      <c r="AI258" s="52" t="str">
        <f t="shared" si="71"/>
        <v>ok 0</v>
      </c>
      <c r="AJ258" s="52" t="str">
        <f t="shared" si="72"/>
        <v>ok 0</v>
      </c>
      <c r="AK258" s="52" t="str">
        <f t="shared" si="73"/>
        <v>ok 0</v>
      </c>
      <c r="AL258" s="52" t="str">
        <f t="shared" si="74"/>
        <v>ok 0</v>
      </c>
      <c r="AM258" s="52" t="str">
        <f t="shared" si="75"/>
        <v>ok 0</v>
      </c>
      <c r="AN258" t="s">
        <v>537</v>
      </c>
    </row>
    <row r="259" spans="1:40" ht="14.25" hidden="1">
      <c r="A259" s="5" t="s">
        <v>235</v>
      </c>
      <c r="B259" s="5" t="s">
        <v>234</v>
      </c>
      <c r="C259" s="32" t="s">
        <v>260</v>
      </c>
      <c r="D259" s="33" t="s">
        <v>237</v>
      </c>
      <c r="E259" s="116">
        <f>SUMIFS(ADEME!$F:$F,ADEME!$A:$A,$A259,ADEME!$B:$B,$B259,ADEME!$C:$C,$C259,ADEME!$D:$D,$D259,ADEME!$E:$E,F$9)</f>
        <v>222.71021027677</v>
      </c>
      <c r="F259" s="116">
        <f>SUMIFS(ADEME!$L:$L,ADEME!$A:$A,$A259,ADEME!$B:$B,$B259,ADEME!$C:$C,$C259,ADEME!$D:$D,$D259,ADEME!$E:$E,F$9)</f>
        <v>296.04482684332123</v>
      </c>
      <c r="G259" s="117">
        <f>SUMIFS(ADEME!$L:$L,ADEME!$A:$A,$A259,ADEME!$B:$B,$B259,ADEME!$C:$C,$C259,ADEME!$D:$D,$D259,ADEME!$E:$E,G$9)</f>
        <v>327.68279597911544</v>
      </c>
      <c r="H259" s="117">
        <f>SUMIFS(ADEME!$L:$L,ADEME!$A:$A,$A259,ADEME!$B:$B,$B259,ADEME!$C:$C,$C259,ADEME!$D:$D,$D259,ADEME!$E:$E,H$9)</f>
        <v>361.36278053225118</v>
      </c>
      <c r="I259" s="117">
        <f>SUMIFS(ADEME!$L:$L,ADEME!$A:$A,$A259,ADEME!$B:$B,$B259,ADEME!$C:$C,$C259,ADEME!$D:$D,$D259,ADEME!$E:$E,I$9)</f>
        <v>379.84750614507141</v>
      </c>
      <c r="J259" s="117">
        <f>SUMIFS(ADEME!$L:$L,ADEME!$A:$A,$A259,ADEME!$B:$B,$B259,ADEME!$C:$C,$C259,ADEME!$D:$D,$D259,ADEME!$E:$E,J$9)</f>
        <v>383.55208908034643</v>
      </c>
      <c r="K259" s="68" t="s">
        <v>581</v>
      </c>
      <c r="L259" s="54" t="str">
        <f t="shared" si="76"/>
        <v>Bioénergies-Biomasse-TOTAL BIOENERGIES</v>
      </c>
      <c r="M259" s="54">
        <f>MATCH(L259,[6]RESULTATS_4!$W:$W,FALSE)</f>
        <v>152</v>
      </c>
      <c r="N259" s="54" t="str" cm="1">
        <f t="array" ref="N259">IFERROR(INDEX([6]RESULTATS_4!G:G,$M259),"-")</f>
        <v>Bioénergies</v>
      </c>
      <c r="O259" s="54" t="str" cm="1">
        <f t="array" ref="O259">IFERROR(INDEX([6]RESULTATS_4!H:H,$M259),"-")</f>
        <v>Biomasse</v>
      </c>
      <c r="P259" s="54" t="str" cm="1">
        <f t="array" ref="P259">IFERROR(INDEX([6]RESULTATS_4!I:I,$M259),"-")</f>
        <v>TOTAL BIOENERGIES</v>
      </c>
      <c r="Q259" s="54" t="str" cm="1">
        <f t="array" ref="Q259">IFERROR(INDEX([6]RESULTATS_4!$J:$J,M259),"-")</f>
        <v>TWh</v>
      </c>
      <c r="R259" s="68"/>
      <c r="S259" s="96" t="str">
        <f t="shared" si="60"/>
        <v>TOTAL BIOENERGIES-TWh</v>
      </c>
      <c r="T259" s="158">
        <v>260</v>
      </c>
      <c r="U259" s="8">
        <v>177.92533988136142</v>
      </c>
      <c r="V259" s="8">
        <v>249.10294070347581</v>
      </c>
      <c r="W259" s="8">
        <v>312.87157898225519</v>
      </c>
      <c r="X259" s="8">
        <v>329.23038805201008</v>
      </c>
      <c r="Y259" s="8">
        <v>313.84562187022101</v>
      </c>
      <c r="Z259" s="8">
        <v>285.93438802307253</v>
      </c>
      <c r="AA259" s="68"/>
      <c r="AB259" s="52" t="s">
        <v>556</v>
      </c>
      <c r="AC259" s="8" t="s">
        <v>556</v>
      </c>
      <c r="AD259" s="52" t="s">
        <v>556</v>
      </c>
      <c r="AE259" s="8" t="s">
        <v>556</v>
      </c>
      <c r="AG259" s="68"/>
      <c r="AH259" s="52">
        <f t="shared" si="70"/>
        <v>25.170597074745295</v>
      </c>
      <c r="AI259" s="52">
        <f t="shared" si="71"/>
        <v>18.844372534214095</v>
      </c>
      <c r="AJ259" s="52">
        <f t="shared" si="72"/>
        <v>4.7339605102642679</v>
      </c>
      <c r="AK259" s="52">
        <f t="shared" si="73"/>
        <v>9.7598501372737836</v>
      </c>
      <c r="AL259" s="52">
        <f t="shared" si="74"/>
        <v>21.030047792778504</v>
      </c>
      <c r="AM259" s="52">
        <f t="shared" si="75"/>
        <v>34.139895425728575</v>
      </c>
    </row>
    <row r="260" spans="1:40" ht="14.25" hidden="1">
      <c r="A260" s="5" t="s">
        <v>235</v>
      </c>
      <c r="B260" s="5" t="s">
        <v>234</v>
      </c>
      <c r="C260" s="32" t="s">
        <v>261</v>
      </c>
      <c r="D260" s="33" t="s">
        <v>237</v>
      </c>
      <c r="E260" s="116">
        <f>SUMIFS(ADEME!$F:$F,ADEME!$A:$A,$A260,ADEME!$B:$B,$B260,ADEME!$C:$C,$C260,ADEME!$D:$D,$D260,ADEME!$E:$E,F$9)</f>
        <v>147.50218512621655</v>
      </c>
      <c r="F260" s="116">
        <f>SUMIFS(ADEME!$L:$L,ADEME!$A:$A,$A260,ADEME!$B:$B,$B260,ADEME!$C:$C,$C260,ADEME!$D:$D,$D260,ADEME!$E:$E,F$9)</f>
        <v>142.50039341129965</v>
      </c>
      <c r="G260" s="117">
        <f>SUMIFS(ADEME!$L:$L,ADEME!$A:$A,$A260,ADEME!$B:$B,$B260,ADEME!$C:$C,$C260,ADEME!$D:$D,$D260,ADEME!$E:$E,G$9)</f>
        <v>151.90345954528169</v>
      </c>
      <c r="H260" s="117">
        <f>SUMIFS(ADEME!$L:$L,ADEME!$A:$A,$A260,ADEME!$B:$B,$B260,ADEME!$C:$C,$C260,ADEME!$D:$D,$D260,ADEME!$E:$E,H$9)</f>
        <v>157.7910097210634</v>
      </c>
      <c r="I260" s="117">
        <f>SUMIFS(ADEME!$L:$L,ADEME!$A:$A,$A260,ADEME!$B:$B,$B260,ADEME!$C:$C,$C260,ADEME!$D:$D,$D260,ADEME!$E:$E,I$9)</f>
        <v>150.56227995643749</v>
      </c>
      <c r="J260" s="117">
        <f>SUMIFS(ADEME!$L:$L,ADEME!$A:$A,$A260,ADEME!$B:$B,$B260,ADEME!$C:$C,$C260,ADEME!$D:$D,$D260,ADEME!$E:$E,J$9)</f>
        <v>151.33602098350877</v>
      </c>
      <c r="K260" s="68" t="s">
        <v>581</v>
      </c>
      <c r="L260" s="54" t="str">
        <f t="shared" si="76"/>
        <v>Bioénergies-Biomasse-Total hors forêt et produits dérivés du bois</v>
      </c>
      <c r="M260" s="54">
        <f>MATCH(L260,[6]RESULTATS_4!$W:$W,FALSE)</f>
        <v>153</v>
      </c>
      <c r="N260" s="54" t="str" cm="1">
        <f t="array" ref="N260">IFERROR(INDEX([6]RESULTATS_4!G:G,$M260),"-")</f>
        <v>Bioénergies</v>
      </c>
      <c r="O260" s="54" t="str" cm="1">
        <f t="array" ref="O260">IFERROR(INDEX([6]RESULTATS_4!H:H,$M260),"-")</f>
        <v>Biomasse</v>
      </c>
      <c r="P260" s="54" t="str" cm="1">
        <f t="array" ref="P260">IFERROR(INDEX([6]RESULTATS_4!I:I,$M260),"-")</f>
        <v>Total hors forêt et produits dérivés du bois</v>
      </c>
      <c r="Q260" s="54" t="str" cm="1">
        <f t="array" ref="Q260">IFERROR(INDEX([6]RESULTATS_4!$J:$J,M260),"-")</f>
        <v>TWh</v>
      </c>
      <c r="R260" s="68"/>
      <c r="S260" s="96" t="str">
        <f t="shared" si="60"/>
        <v>Total hors forêt et produits dérivés du bois-TWh</v>
      </c>
      <c r="T260" s="158">
        <v>261</v>
      </c>
      <c r="U260" s="34">
        <v>56.393271002673472</v>
      </c>
      <c r="V260" s="34">
        <v>69.956971494858863</v>
      </c>
      <c r="W260" s="34">
        <v>132.70536141788921</v>
      </c>
      <c r="X260" s="34">
        <v>141.97109134355091</v>
      </c>
      <c r="Y260" s="34">
        <v>132.84718286828138</v>
      </c>
      <c r="Z260" s="34">
        <v>107.59080519303721</v>
      </c>
      <c r="AA260" s="68"/>
      <c r="AB260" s="52">
        <v>202</v>
      </c>
      <c r="AC260" s="34">
        <v>166.1748546487415</v>
      </c>
      <c r="AD260" s="52">
        <v>202</v>
      </c>
      <c r="AE260" s="34">
        <v>103.49342071990489</v>
      </c>
      <c r="AG260" s="68"/>
      <c r="AH260" s="52">
        <f t="shared" si="70"/>
        <v>161.55990334241085</v>
      </c>
      <c r="AI260" s="52">
        <f t="shared" si="71"/>
        <v>103.69720181750863</v>
      </c>
      <c r="AJ260" s="52">
        <f t="shared" si="72"/>
        <v>14.466708746557465</v>
      </c>
      <c r="AK260" s="52">
        <f t="shared" si="73"/>
        <v>11.143056116424743</v>
      </c>
      <c r="AL260" s="52">
        <f t="shared" si="74"/>
        <v>13.334943734351313</v>
      </c>
      <c r="AM260" s="52">
        <f t="shared" si="75"/>
        <v>40.658879457203433</v>
      </c>
    </row>
    <row r="261" spans="1:40" ht="18" hidden="1">
      <c r="A261" s="5" t="s">
        <v>0</v>
      </c>
      <c r="B261" s="5" t="s">
        <v>0</v>
      </c>
      <c r="C261" s="1" t="s">
        <v>262</v>
      </c>
      <c r="D261" s="183"/>
      <c r="E261" s="184"/>
      <c r="F261" s="184"/>
      <c r="G261" s="184"/>
      <c r="H261" s="184"/>
      <c r="I261" s="184"/>
      <c r="J261" s="184"/>
      <c r="K261" s="179"/>
      <c r="L261" s="180"/>
      <c r="M261" s="180"/>
      <c r="N261" s="180"/>
      <c r="O261" s="180"/>
      <c r="P261" s="180"/>
      <c r="Q261" s="180"/>
      <c r="R261" s="179"/>
      <c r="S261" s="181"/>
      <c r="T261" s="182"/>
      <c r="U261" s="185"/>
      <c r="V261" s="185"/>
      <c r="W261" s="185"/>
      <c r="X261" s="185"/>
      <c r="Y261" s="185"/>
      <c r="Z261" s="185"/>
      <c r="AA261" s="179"/>
      <c r="AB261" s="186"/>
      <c r="AC261" s="185"/>
      <c r="AD261" s="186"/>
      <c r="AE261" s="185"/>
      <c r="AG261" s="68"/>
      <c r="AH261" s="56"/>
      <c r="AI261" s="56"/>
      <c r="AJ261" s="56"/>
      <c r="AK261" s="56"/>
      <c r="AL261" s="56"/>
      <c r="AM261" s="56"/>
    </row>
    <row r="262" spans="1:40" ht="14.25" hidden="1">
      <c r="A262" s="110" t="s">
        <v>263</v>
      </c>
      <c r="B262" s="112" t="s">
        <v>264</v>
      </c>
      <c r="C262" s="24" t="s">
        <v>264</v>
      </c>
      <c r="D262" s="25" t="s">
        <v>0</v>
      </c>
      <c r="E262" s="120">
        <f>SUMIFS(ADEME!$F:$F,ADEME!$A:$A,$A262,ADEME!$B:$B,$B262,ADEME!$C:$C,$C262,ADEME!$D:$D,$D262,ADEME!$E:$E,F$9)</f>
        <v>0</v>
      </c>
      <c r="F262" s="120">
        <f>SUMIFS(ADEME!$L:$L,ADEME!$A:$A,$A262,ADEME!$B:$B,$B262,ADEME!$C:$C,$C262,ADEME!$D:$D,$D262,ADEME!$E:$E,F$9)</f>
        <v>0</v>
      </c>
      <c r="G262" s="121">
        <f>SUMIFS(ADEME!$L:$L,ADEME!$A:$A,$A262,ADEME!$B:$B,$B262,ADEME!$C:$C,$C262,ADEME!$D:$D,$D262,ADEME!$E:$E,G$9)</f>
        <v>0</v>
      </c>
      <c r="H262" s="121">
        <f>SUMIFS(ADEME!$L:$L,ADEME!$A:$A,$A262,ADEME!$B:$B,$B262,ADEME!$C:$C,$C262,ADEME!$D:$D,$D262,ADEME!$E:$E,H$9)</f>
        <v>0</v>
      </c>
      <c r="I262" s="121">
        <f>SUMIFS(ADEME!$L:$L,ADEME!$A:$A,$A262,ADEME!$B:$B,$B262,ADEME!$C:$C,$C262,ADEME!$D:$D,$D262,ADEME!$E:$E,I$9)</f>
        <v>0</v>
      </c>
      <c r="J262" s="121">
        <f>SUMIFS(ADEME!$L:$L,ADEME!$A:$A,$A262,ADEME!$B:$B,$B262,ADEME!$C:$C,$C262,ADEME!$D:$D,$D262,ADEME!$E:$E,J$9)</f>
        <v>0</v>
      </c>
      <c r="K262" s="68" t="s">
        <v>581</v>
      </c>
      <c r="L262" s="54" t="str">
        <f t="shared" si="76"/>
        <v>Indicateurs agro-environnementaux-Agriculture biologique en grandes cultures-Agriculture biologique en grandes cultures</v>
      </c>
      <c r="M262" s="54" t="e">
        <f>MATCH(L262,[6]RESULTATS_4!$W:$W,FALSE)</f>
        <v>#N/A</v>
      </c>
      <c r="N262" s="54" t="str" cm="1">
        <f t="array" ref="N262">IFERROR(INDEX([6]RESULTATS_4!G:G,$M262),"-")</f>
        <v>-</v>
      </c>
      <c r="O262" s="54" t="str" cm="1">
        <f t="array" ref="O262">IFERROR(INDEX([6]RESULTATS_4!H:H,$M262),"-")</f>
        <v>-</v>
      </c>
      <c r="P262" s="54" t="str" cm="1">
        <f t="array" ref="P262">IFERROR(INDEX([6]RESULTATS_4!I:I,$M262),"-")</f>
        <v>-</v>
      </c>
      <c r="Q262" s="54" t="str" cm="1">
        <f t="array" ref="Q262">IFERROR(INDEX([6]RESULTATS_4!$J:$J,M262),"-")</f>
        <v>-</v>
      </c>
      <c r="R262" s="68"/>
      <c r="S262" s="96" t="str">
        <f t="shared" si="60"/>
        <v>Agriculture biologique en grandes cultures--</v>
      </c>
      <c r="T262" s="158">
        <v>263</v>
      </c>
      <c r="U262" s="10">
        <v>6.3816792895869043E-2</v>
      </c>
      <c r="V262" s="10">
        <v>0.19486154948566309</v>
      </c>
      <c r="W262" s="10">
        <v>0.68367271991494571</v>
      </c>
      <c r="X262" s="10">
        <v>0.4892156564210256</v>
      </c>
      <c r="Y262" s="10">
        <v>0.1953469885785071</v>
      </c>
      <c r="Z262" s="10">
        <v>9.7871794317718169E-2</v>
      </c>
      <c r="AA262" s="68"/>
      <c r="AB262" s="52">
        <v>204</v>
      </c>
      <c r="AC262" s="10">
        <v>0.25</v>
      </c>
      <c r="AD262" s="52">
        <v>204</v>
      </c>
      <c r="AE262" s="10">
        <v>0.21</v>
      </c>
      <c r="AG262" s="68"/>
      <c r="AH262" s="52">
        <f t="shared" ref="AH262:AH297" si="77">IF(AND(E262=0,U262=0),"ok 0",(E262/U262-1)*100)</f>
        <v>-100</v>
      </c>
      <c r="AI262" s="52">
        <f t="shared" ref="AI262:AI297" si="78">IF(AND(F262=0,V262=0),"ok 0",(F262/V262-1)*100)</f>
        <v>-100</v>
      </c>
      <c r="AJ262" s="52">
        <f t="shared" ref="AJ262:AJ297" si="79">IF(AND(G262=0,W262=0),"ok 0",(G262/W262-1)*100)</f>
        <v>-100</v>
      </c>
      <c r="AK262" s="52">
        <f t="shared" ref="AK262:AK297" si="80">IF(AND(H262=0,X262=0),"ok 0",(H262/X262-1)*100)</f>
        <v>-100</v>
      </c>
      <c r="AL262" s="52">
        <f t="shared" ref="AL262:AL297" si="81">IF(AND(I262=0,Y262=0),"ok 0",(I262/Y262-1)*100)</f>
        <v>-100</v>
      </c>
      <c r="AM262" s="52">
        <f t="shared" ref="AM262:AM297" si="82">IF(AND(J262=0,Z262=0),"ok 0",(J262/Z262-1)*100)</f>
        <v>-100</v>
      </c>
      <c r="AN262" t="s">
        <v>531</v>
      </c>
    </row>
    <row r="263" spans="1:40" ht="14.25" hidden="1">
      <c r="A263" s="110" t="s">
        <v>263</v>
      </c>
      <c r="B263" s="112" t="s">
        <v>265</v>
      </c>
      <c r="C263" s="24" t="s">
        <v>265</v>
      </c>
      <c r="D263" s="25" t="s">
        <v>0</v>
      </c>
      <c r="E263" s="120">
        <f>SUMIFS(ADEME!$F:$F,ADEME!$A:$A,$A263,ADEME!$B:$B,$B263,ADEME!$C:$C,$C263,ADEME!$D:$D,$D263,ADEME!$E:$E,F$9)</f>
        <v>0</v>
      </c>
      <c r="F263" s="120">
        <f>SUMIFS(ADEME!$L:$L,ADEME!$A:$A,$A263,ADEME!$B:$B,$B263,ADEME!$C:$C,$C263,ADEME!$D:$D,$D263,ADEME!$E:$E,F$9)</f>
        <v>0</v>
      </c>
      <c r="G263" s="121">
        <f>SUMIFS(ADEME!$L:$L,ADEME!$A:$A,$A263,ADEME!$B:$B,$B263,ADEME!$C:$C,$C263,ADEME!$D:$D,$D263,ADEME!$E:$E,G$9)</f>
        <v>0</v>
      </c>
      <c r="H263" s="121">
        <f>SUMIFS(ADEME!$L:$L,ADEME!$A:$A,$A263,ADEME!$B:$B,$B263,ADEME!$C:$C,$C263,ADEME!$D:$D,$D263,ADEME!$E:$E,H$9)</f>
        <v>0</v>
      </c>
      <c r="I263" s="121">
        <f>SUMIFS(ADEME!$L:$L,ADEME!$A:$A,$A263,ADEME!$B:$B,$B263,ADEME!$C:$C,$C263,ADEME!$D:$D,$D263,ADEME!$E:$E,I$9)</f>
        <v>0</v>
      </c>
      <c r="J263" s="121">
        <f>SUMIFS(ADEME!$L:$L,ADEME!$A:$A,$A263,ADEME!$B:$B,$B263,ADEME!$C:$C,$C263,ADEME!$D:$D,$D263,ADEME!$E:$E,J$9)</f>
        <v>0</v>
      </c>
      <c r="K263" s="68" t="s">
        <v>581</v>
      </c>
      <c r="L263" s="54" t="str">
        <f t="shared" ref="L263:L325" si="83">A263&amp;"-"&amp;B263&amp;"-"&amp;C263</f>
        <v>Indicateurs agro-environnementaux-Production intégrée en grandes cultures-Production intégrée en grandes cultures</v>
      </c>
      <c r="M263" s="54" t="e">
        <f>MATCH(L263,[6]RESULTATS_4!$W:$W,FALSE)</f>
        <v>#N/A</v>
      </c>
      <c r="N263" s="54" t="str" cm="1">
        <f t="array" ref="N263">IFERROR(INDEX([6]RESULTATS_4!G:G,$M263),"-")</f>
        <v>-</v>
      </c>
      <c r="O263" s="54" t="str" cm="1">
        <f t="array" ref="O263">IFERROR(INDEX([6]RESULTATS_4!H:H,$M263),"-")</f>
        <v>-</v>
      </c>
      <c r="P263" s="54" t="str" cm="1">
        <f t="array" ref="P263">IFERROR(INDEX([6]RESULTATS_4!I:I,$M263),"-")</f>
        <v>-</v>
      </c>
      <c r="Q263" s="54" t="str" cm="1">
        <f t="array" ref="Q263">IFERROR(INDEX([6]RESULTATS_4!$J:$J,M263),"-")</f>
        <v>-</v>
      </c>
      <c r="R263" s="68"/>
      <c r="S263" s="96" t="str">
        <f t="shared" si="60"/>
        <v>Production intégrée en grandes cultures--</v>
      </c>
      <c r="T263" s="158">
        <v>264</v>
      </c>
      <c r="U263" s="10">
        <v>3.1908396447934521E-2</v>
      </c>
      <c r="V263" s="10">
        <v>9.7430774742831544E-2</v>
      </c>
      <c r="W263" s="10">
        <v>0.29300259424926239</v>
      </c>
      <c r="X263" s="10">
        <v>0.4892156564210256</v>
      </c>
      <c r="Y263" s="10">
        <v>0.48836747144626763</v>
      </c>
      <c r="Z263" s="10">
        <v>0.19574358863543634</v>
      </c>
      <c r="AA263" s="68"/>
      <c r="AB263" s="52">
        <v>205</v>
      </c>
      <c r="AC263" s="10">
        <v>0.25</v>
      </c>
      <c r="AD263" s="52">
        <v>205</v>
      </c>
      <c r="AE263" s="10">
        <v>0.15</v>
      </c>
      <c r="AG263" s="68"/>
      <c r="AH263" s="52">
        <f t="shared" si="77"/>
        <v>-100</v>
      </c>
      <c r="AI263" s="52">
        <f t="shared" si="78"/>
        <v>-100</v>
      </c>
      <c r="AJ263" s="52">
        <f t="shared" si="79"/>
        <v>-100</v>
      </c>
      <c r="AK263" s="52">
        <f t="shared" si="80"/>
        <v>-100</v>
      </c>
      <c r="AL263" s="52">
        <f t="shared" si="81"/>
        <v>-100</v>
      </c>
      <c r="AM263" s="52">
        <f t="shared" si="82"/>
        <v>-100</v>
      </c>
      <c r="AN263" t="s">
        <v>531</v>
      </c>
    </row>
    <row r="264" spans="1:40" ht="14.25" hidden="1">
      <c r="A264" s="110" t="s">
        <v>263</v>
      </c>
      <c r="B264" s="112" t="s">
        <v>266</v>
      </c>
      <c r="C264" s="24" t="s">
        <v>266</v>
      </c>
      <c r="D264" s="25" t="s">
        <v>0</v>
      </c>
      <c r="E264" s="132">
        <f>SUMIFS(ADEME!$F:$F,ADEME!$A:$A,$A264,ADEME!$B:$B,$B264,ADEME!$C:$C,$C264,ADEME!$D:$D,$D264,ADEME!$E:$E,F$9)</f>
        <v>0</v>
      </c>
      <c r="F264" s="132">
        <f>SUMIFS(ADEME!$L:$L,ADEME!$A:$A,$A264,ADEME!$B:$B,$B264,ADEME!$C:$C,$C264,ADEME!$D:$D,$D264,ADEME!$E:$E,F$9)</f>
        <v>0</v>
      </c>
      <c r="G264" s="133">
        <f>SUMIFS(ADEME!$L:$L,ADEME!$A:$A,$A264,ADEME!$B:$B,$B264,ADEME!$C:$C,$C264,ADEME!$D:$D,$D264,ADEME!$E:$E,G$9)</f>
        <v>0</v>
      </c>
      <c r="H264" s="133">
        <f>SUMIFS(ADEME!$L:$L,ADEME!$A:$A,$A264,ADEME!$B:$B,$B264,ADEME!$C:$C,$C264,ADEME!$D:$D,$D264,ADEME!$E:$E,H$9)</f>
        <v>0</v>
      </c>
      <c r="I264" s="133">
        <f>SUMIFS(ADEME!$L:$L,ADEME!$A:$A,$A264,ADEME!$B:$B,$B264,ADEME!$C:$C,$C264,ADEME!$D:$D,$D264,ADEME!$E:$E,I$9)</f>
        <v>0</v>
      </c>
      <c r="J264" s="133">
        <f>SUMIFS(ADEME!$L:$L,ADEME!$A:$A,$A264,ADEME!$B:$B,$B264,ADEME!$C:$C,$C264,ADEME!$D:$D,$D264,ADEME!$E:$E,J$9)</f>
        <v>0</v>
      </c>
      <c r="K264" s="68" t="s">
        <v>581</v>
      </c>
      <c r="L264" s="54" t="str">
        <f t="shared" si="83"/>
        <v>Indicateurs agro-environnementaux-Rendement global grain en culture principale ou associée,  fourrages, herbe, cultures secondaires, fruits, légumes, exprimé en matière sèche sur SAU totale-Rendement global grain en culture principale ou associée,  fourrages, herbe, cultures secondaires, fruits, légumes, exprimé en matière sèche sur SAU totale</v>
      </c>
      <c r="M264" s="54" t="e">
        <f>MATCH(L264,[6]RESULTATS_4!$W:$W,FALSE)</f>
        <v>#VALUE!</v>
      </c>
      <c r="N264" s="54" t="str" cm="1">
        <f t="array" ref="N264">IFERROR(INDEX([6]RESULTATS_4!G:G,$M264),"-")</f>
        <v>-</v>
      </c>
      <c r="O264" s="54" t="str" cm="1">
        <f t="array" ref="O264">IFERROR(INDEX([6]RESULTATS_4!H:H,$M264),"-")</f>
        <v>-</v>
      </c>
      <c r="P264" s="54" t="str" cm="1">
        <f t="array" ref="P264">IFERROR(INDEX([6]RESULTATS_4!I:I,$M264),"-")</f>
        <v>-</v>
      </c>
      <c r="Q264" s="54" t="str" cm="1">
        <f t="array" ref="Q264">IFERROR(INDEX([6]RESULTATS_4!$J:$J,M264),"-")</f>
        <v>-</v>
      </c>
      <c r="R264" s="68"/>
      <c r="S264" s="96" t="str">
        <f t="shared" si="60"/>
        <v>Rendement global grain en culture principale ou associée,  fourrages, herbe, cultures secondaires, fruits, légumes, exprimé en matière sèche sur SAU totale--</v>
      </c>
      <c r="T264" s="158">
        <v>265</v>
      </c>
      <c r="U264" s="73">
        <v>5.5599756107938285</v>
      </c>
      <c r="V264" s="73">
        <v>5.6808565120689618</v>
      </c>
      <c r="W264" s="73">
        <v>6.8225169941782982</v>
      </c>
      <c r="X264" s="73">
        <v>6.8084884921653179</v>
      </c>
      <c r="Y264" s="73">
        <v>6.6239462481870239</v>
      </c>
      <c r="Z264" s="73">
        <v>6.0991854973848811</v>
      </c>
      <c r="AA264" s="68"/>
      <c r="AB264" s="52">
        <v>206</v>
      </c>
      <c r="AC264" s="13">
        <v>5.815597279602108</v>
      </c>
      <c r="AD264" s="52">
        <v>206</v>
      </c>
      <c r="AE264" s="13">
        <v>5.221492933713205</v>
      </c>
      <c r="AG264" s="68"/>
      <c r="AH264" s="52">
        <f t="shared" si="77"/>
        <v>-100</v>
      </c>
      <c r="AI264" s="52">
        <f t="shared" si="78"/>
        <v>-100</v>
      </c>
      <c r="AJ264" s="52">
        <f t="shared" si="79"/>
        <v>-100</v>
      </c>
      <c r="AK264" s="52">
        <f t="shared" si="80"/>
        <v>-100</v>
      </c>
      <c r="AL264" s="52">
        <f t="shared" si="81"/>
        <v>-100</v>
      </c>
      <c r="AM264" s="52">
        <f t="shared" si="82"/>
        <v>-100</v>
      </c>
      <c r="AN264" t="s">
        <v>531</v>
      </c>
    </row>
    <row r="265" spans="1:40" ht="14.25" hidden="1">
      <c r="A265" s="110" t="s">
        <v>263</v>
      </c>
      <c r="B265" s="112" t="s">
        <v>268</v>
      </c>
      <c r="C265" s="24" t="s">
        <v>268</v>
      </c>
      <c r="D265" s="25" t="s">
        <v>0</v>
      </c>
      <c r="E265" s="132">
        <f>SUMIFS(ADEME!$F:$F,ADEME!$A:$A,$A265,ADEME!$B:$B,$B265,ADEME!$C:$C,$C265,ADEME!$D:$D,$D265,ADEME!$E:$E,F$9)</f>
        <v>0</v>
      </c>
      <c r="F265" s="132">
        <f>SUMIFS(ADEME!$L:$L,ADEME!$A:$A,$A265,ADEME!$B:$B,$B265,ADEME!$C:$C,$C265,ADEME!$D:$D,$D265,ADEME!$E:$E,F$9)</f>
        <v>0</v>
      </c>
      <c r="G265" s="133">
        <f>SUMIFS(ADEME!$L:$L,ADEME!$A:$A,$A265,ADEME!$B:$B,$B265,ADEME!$C:$C,$C265,ADEME!$D:$D,$D265,ADEME!$E:$E,G$9)</f>
        <v>0</v>
      </c>
      <c r="H265" s="133">
        <f>SUMIFS(ADEME!$L:$L,ADEME!$A:$A,$A265,ADEME!$B:$B,$B265,ADEME!$C:$C,$C265,ADEME!$D:$D,$D265,ADEME!$E:$E,H$9)</f>
        <v>0</v>
      </c>
      <c r="I265" s="133">
        <f>SUMIFS(ADEME!$L:$L,ADEME!$A:$A,$A265,ADEME!$B:$B,$B265,ADEME!$C:$C,$C265,ADEME!$D:$D,$D265,ADEME!$E:$E,I$9)</f>
        <v>0</v>
      </c>
      <c r="J265" s="133">
        <f>SUMIFS(ADEME!$L:$L,ADEME!$A:$A,$A265,ADEME!$B:$B,$B265,ADEME!$C:$C,$C265,ADEME!$D:$D,$D265,ADEME!$E:$E,J$9)</f>
        <v>0</v>
      </c>
      <c r="K265" s="68" t="s">
        <v>581</v>
      </c>
      <c r="L265" s="54" t="str">
        <f t="shared" si="83"/>
        <v>Indicateurs agro-environnementaux-Rendement blé tendre-Rendement blé tendre</v>
      </c>
      <c r="M265" s="54" t="e">
        <f>MATCH(L265,[6]RESULTATS_4!$W:$W,FALSE)</f>
        <v>#N/A</v>
      </c>
      <c r="N265" s="54" t="str" cm="1">
        <f t="array" ref="N265">IFERROR(INDEX([6]RESULTATS_4!G:G,$M265),"-")</f>
        <v>-</v>
      </c>
      <c r="O265" s="54" t="str" cm="1">
        <f t="array" ref="O265">IFERROR(INDEX([6]RESULTATS_4!H:H,$M265),"-")</f>
        <v>-</v>
      </c>
      <c r="P265" s="54" t="str" cm="1">
        <f t="array" ref="P265">IFERROR(INDEX([6]RESULTATS_4!I:I,$M265),"-")</f>
        <v>-</v>
      </c>
      <c r="Q265" s="54" t="str" cm="1">
        <f t="array" ref="Q265">IFERROR(INDEX([6]RESULTATS_4!$J:$J,M265),"-")</f>
        <v>-</v>
      </c>
      <c r="R265" s="68"/>
      <c r="S265" s="96" t="str">
        <f t="shared" si="60"/>
        <v>Rendement blé tendre--</v>
      </c>
      <c r="T265" s="158">
        <v>266</v>
      </c>
      <c r="U265" s="73">
        <v>6.6887622616789422</v>
      </c>
      <c r="V265" s="73">
        <v>6.555980541862934</v>
      </c>
      <c r="W265" s="73">
        <v>5.1139664711229713</v>
      </c>
      <c r="X265" s="73">
        <v>4.9625740299662606</v>
      </c>
      <c r="Y265" s="73">
        <v>6.6629596936240461</v>
      </c>
      <c r="Z265" s="73">
        <v>7.4541529204203547</v>
      </c>
      <c r="AA265" s="68"/>
      <c r="AB265" s="52">
        <v>207</v>
      </c>
      <c r="AC265" s="13">
        <v>6.2578800055373405</v>
      </c>
      <c r="AD265" s="52">
        <v>207</v>
      </c>
      <c r="AE265" s="13">
        <v>6.3178859389830642</v>
      </c>
      <c r="AG265" s="68"/>
      <c r="AH265" s="52">
        <f t="shared" si="77"/>
        <v>-100</v>
      </c>
      <c r="AI265" s="52">
        <f t="shared" si="78"/>
        <v>-100</v>
      </c>
      <c r="AJ265" s="52">
        <f t="shared" si="79"/>
        <v>-100</v>
      </c>
      <c r="AK265" s="52">
        <f t="shared" si="80"/>
        <v>-100</v>
      </c>
      <c r="AL265" s="52">
        <f t="shared" si="81"/>
        <v>-100</v>
      </c>
      <c r="AM265" s="52">
        <f t="shared" si="82"/>
        <v>-100</v>
      </c>
      <c r="AN265" t="s">
        <v>531</v>
      </c>
    </row>
    <row r="266" spans="1:40" ht="14.25" hidden="1">
      <c r="A266" s="110" t="s">
        <v>263</v>
      </c>
      <c r="B266" s="112" t="s">
        <v>270</v>
      </c>
      <c r="C266" s="24" t="s">
        <v>270</v>
      </c>
      <c r="D266" s="25" t="s">
        <v>271</v>
      </c>
      <c r="E266" s="116">
        <f>SUMIFS(ADEME!$F:$F,ADEME!$A:$A,$A266,ADEME!$B:$B,$B266,ADEME!$C:$C,$C266,ADEME!$D:$D,$D266,ADEME!$E:$E,F$9)</f>
        <v>1550.3461174698703</v>
      </c>
      <c r="F266" s="116">
        <f>SUMIFS(ADEME!$L:$L,ADEME!$A:$A,$A266,ADEME!$B:$B,$B266,ADEME!$C:$C,$C266,ADEME!$D:$D,$D266,ADEME!$E:$E,F$9)</f>
        <v>2714.7771639543012</v>
      </c>
      <c r="G266" s="117">
        <f>SUMIFS(ADEME!$L:$L,ADEME!$A:$A,$A266,ADEME!$B:$B,$B266,ADEME!$C:$C,$C266,ADEME!$D:$D,$D266,ADEME!$E:$E,G$9)</f>
        <v>1152.9124310031789</v>
      </c>
      <c r="H266" s="117">
        <f>SUMIFS(ADEME!$L:$L,ADEME!$A:$A,$A266,ADEME!$B:$B,$B266,ADEME!$C:$C,$C266,ADEME!$D:$D,$D266,ADEME!$E:$E,H$9)</f>
        <v>1662.9546030437484</v>
      </c>
      <c r="I266" s="117">
        <f>SUMIFS(ADEME!$L:$L,ADEME!$A:$A,$A266,ADEME!$B:$B,$B266,ADEME!$C:$C,$C266,ADEME!$D:$D,$D266,ADEME!$E:$E,I$9)</f>
        <v>2376.0944008699666</v>
      </c>
      <c r="J266" s="117">
        <f>SUMIFS(ADEME!$L:$L,ADEME!$A:$A,$A266,ADEME!$B:$B,$B266,ADEME!$C:$C,$C266,ADEME!$D:$D,$D266,ADEME!$E:$E,J$9)</f>
        <v>4080.3264249733202</v>
      </c>
      <c r="K266" s="68" t="s">
        <v>581</v>
      </c>
      <c r="L266" s="54" t="str">
        <f t="shared" si="83"/>
        <v>Indicateurs agro-environnementaux-Surface irriguée-Surface irriguée</v>
      </c>
      <c r="M266" s="54">
        <f>MATCH(L266,[6]RESULTATS_4!$W:$W,FALSE)</f>
        <v>391</v>
      </c>
      <c r="N266" s="54" t="str" cm="1">
        <f t="array" ref="N266">IFERROR(INDEX([6]RESULTATS_4!G:G,$M266),"-")</f>
        <v>Indicateurs agro-environnementaux</v>
      </c>
      <c r="O266" s="54" t="str" cm="1">
        <f t="array" ref="O266">IFERROR(INDEX([6]RESULTATS_4!H:H,$M266),"-")</f>
        <v>Surface irriguée</v>
      </c>
      <c r="P266" s="54" t="str" cm="1">
        <f t="array" ref="P266">IFERROR(INDEX([6]RESULTATS_4!I:I,$M266),"-")</f>
        <v>Surface irriguée</v>
      </c>
      <c r="Q266" s="54" t="str" cm="1">
        <f t="array" ref="Q266">IFERROR(INDEX([6]RESULTATS_4!$J:$J,M266),"-")</f>
        <v>kha</v>
      </c>
      <c r="R266" s="68"/>
      <c r="S266" s="96" t="str">
        <f t="shared" si="60"/>
        <v>Surface irriguée-kha</v>
      </c>
      <c r="T266" s="158">
        <v>267</v>
      </c>
      <c r="U266" s="8">
        <v>1510.4137452312107</v>
      </c>
      <c r="V266" s="8">
        <v>2230.9917443373811</v>
      </c>
      <c r="W266" s="8">
        <v>1155.3776825338041</v>
      </c>
      <c r="X266" s="8">
        <v>1721.8415072060222</v>
      </c>
      <c r="Y266" s="8">
        <v>2270.819347324762</v>
      </c>
      <c r="Z266" s="8">
        <v>3851.9544445033589</v>
      </c>
      <c r="AA266" s="68"/>
      <c r="AB266" s="52" t="s">
        <v>556</v>
      </c>
      <c r="AC266" s="8" t="s">
        <v>556</v>
      </c>
      <c r="AD266" s="52" t="s">
        <v>556</v>
      </c>
      <c r="AE266" s="8" t="s">
        <v>556</v>
      </c>
      <c r="AG266" s="68"/>
      <c r="AH266" s="52">
        <f t="shared" si="77"/>
        <v>2.6438035514928959</v>
      </c>
      <c r="AI266" s="52">
        <f t="shared" si="78"/>
        <v>21.684769602794173</v>
      </c>
      <c r="AJ266" s="52">
        <f t="shared" si="79"/>
        <v>-0.21337191880137496</v>
      </c>
      <c r="AK266" s="52">
        <f t="shared" si="80"/>
        <v>-3.4199956218866956</v>
      </c>
      <c r="AL266" s="52">
        <f t="shared" si="81"/>
        <v>4.6359942136845245</v>
      </c>
      <c r="AM266" s="52">
        <f t="shared" si="82"/>
        <v>5.9287300449734515</v>
      </c>
      <c r="AN266" t="s">
        <v>531</v>
      </c>
    </row>
    <row r="267" spans="1:40" ht="14.25" hidden="1">
      <c r="A267" s="110" t="s">
        <v>263</v>
      </c>
      <c r="B267" s="112" t="s">
        <v>270</v>
      </c>
      <c r="C267" s="35" t="s">
        <v>272</v>
      </c>
      <c r="D267" s="25" t="s">
        <v>271</v>
      </c>
      <c r="E267" s="116">
        <f>SUMIFS(ADEME!$F:$F,ADEME!$A:$A,$A267,ADEME!$B:$B,$B267,ADEME!$C:$C,$C267,ADEME!$D:$D,$D267,ADEME!$E:$E,F$9)</f>
        <v>355.17092599999995</v>
      </c>
      <c r="F267" s="116">
        <f>SUMIFS(ADEME!$L:$L,ADEME!$A:$A,$A267,ADEME!$B:$B,$B267,ADEME!$C:$C,$C267,ADEME!$D:$D,$D267,ADEME!$E:$E,F$9)</f>
        <v>736.40716056950794</v>
      </c>
      <c r="G267" s="117">
        <f>SUMIFS(ADEME!$L:$L,ADEME!$A:$A,$A267,ADEME!$B:$B,$B267,ADEME!$C:$C,$C267,ADEME!$D:$D,$D267,ADEME!$E:$E,G$9)</f>
        <v>140.62218843059514</v>
      </c>
      <c r="H267" s="117">
        <f>SUMIFS(ADEME!$L:$L,ADEME!$A:$A,$A267,ADEME!$B:$B,$B267,ADEME!$C:$C,$C267,ADEME!$D:$D,$D267,ADEME!$E:$E,H$9)</f>
        <v>216.63824777480698</v>
      </c>
      <c r="I267" s="117">
        <f>SUMIFS(ADEME!$L:$L,ADEME!$A:$A,$A267,ADEME!$B:$B,$B267,ADEME!$C:$C,$C267,ADEME!$D:$D,$D267,ADEME!$E:$E,I$9)</f>
        <v>553.98109846953207</v>
      </c>
      <c r="J267" s="117">
        <f>SUMIFS(ADEME!$L:$L,ADEME!$A:$A,$A267,ADEME!$B:$B,$B267,ADEME!$C:$C,$C267,ADEME!$D:$D,$D267,ADEME!$E:$E,J$9)</f>
        <v>1280.495210628877</v>
      </c>
      <c r="K267" s="68" t="s">
        <v>581</v>
      </c>
      <c r="L267" s="54" t="str">
        <f t="shared" si="83"/>
        <v>Indicateurs agro-environnementaux-Surface irriguée-céréales hors maïs</v>
      </c>
      <c r="M267" s="54">
        <f>MATCH(L267,[6]RESULTATS_4!$W:$W,FALSE)</f>
        <v>388</v>
      </c>
      <c r="N267" s="54" t="str" cm="1">
        <f t="array" ref="N267">IFERROR(INDEX([6]RESULTATS_4!G:G,$M267),"-")</f>
        <v>Indicateurs agro-environnementaux</v>
      </c>
      <c r="O267" s="54" t="str" cm="1">
        <f t="array" ref="O267">IFERROR(INDEX([6]RESULTATS_4!H:H,$M267),"-")</f>
        <v>Surface irriguée</v>
      </c>
      <c r="P267" s="54" t="str" cm="1">
        <f t="array" ref="P267">IFERROR(INDEX([6]RESULTATS_4!I:I,$M267),"-")</f>
        <v>céréales hors maïs</v>
      </c>
      <c r="Q267" s="54" t="str" cm="1">
        <f t="array" ref="Q267">IFERROR(INDEX([6]RESULTATS_4!$J:$J,M267),"-")</f>
        <v>kha</v>
      </c>
      <c r="R267" s="68"/>
      <c r="S267" s="96" t="str">
        <f t="shared" si="60"/>
        <v>céréales hors maïs-kha</v>
      </c>
      <c r="T267" s="158">
        <v>268</v>
      </c>
      <c r="U267" s="8">
        <v>346.94061499999987</v>
      </c>
      <c r="V267" s="8">
        <v>648.45748836132566</v>
      </c>
      <c r="W267" s="8">
        <v>127.95034224782825</v>
      </c>
      <c r="X267" s="8">
        <v>302.58262654452056</v>
      </c>
      <c r="Y267" s="8">
        <v>586.58355017337158</v>
      </c>
      <c r="Z267" s="8">
        <v>1256.593016367463</v>
      </c>
      <c r="AA267" s="68"/>
      <c r="AB267" s="52" t="s">
        <v>556</v>
      </c>
      <c r="AC267" s="8" t="s">
        <v>556</v>
      </c>
      <c r="AD267" s="52" t="s">
        <v>556</v>
      </c>
      <c r="AE267" s="8" t="s">
        <v>556</v>
      </c>
      <c r="AG267" s="68"/>
      <c r="AH267" s="52">
        <f t="shared" si="77"/>
        <v>2.3722535339369522</v>
      </c>
      <c r="AI267" s="52">
        <f t="shared" si="78"/>
        <v>13.562904860646174</v>
      </c>
      <c r="AJ267" s="52">
        <f t="shared" si="79"/>
        <v>9.9037219910070196</v>
      </c>
      <c r="AK267" s="52">
        <f t="shared" si="80"/>
        <v>-28.403606562344429</v>
      </c>
      <c r="AL267" s="52">
        <f t="shared" si="81"/>
        <v>-5.5580235235378588</v>
      </c>
      <c r="AM267" s="52">
        <f t="shared" si="82"/>
        <v>1.902142853738753</v>
      </c>
      <c r="AN267" t="s">
        <v>531</v>
      </c>
    </row>
    <row r="268" spans="1:40" ht="14.25" hidden="1">
      <c r="A268" s="110" t="s">
        <v>263</v>
      </c>
      <c r="B268" s="112" t="s">
        <v>270</v>
      </c>
      <c r="C268" s="35" t="s">
        <v>512</v>
      </c>
      <c r="D268" s="25" t="s">
        <v>0</v>
      </c>
      <c r="E268" s="116">
        <f>SUMIFS(ADEME!$F:$F,ADEME!$A:$A,$A268,ADEME!$B:$B,$B268,ADEME!$C:$C,$C268,ADEME!$D:$D,$D268,ADEME!$E:$E,F$9)</f>
        <v>0</v>
      </c>
      <c r="F268" s="116">
        <f>SUMIFS(ADEME!$L:$L,ADEME!$A:$A,$A268,ADEME!$B:$B,$B268,ADEME!$C:$C,$C268,ADEME!$D:$D,$D268,ADEME!$E:$E,F$9)</f>
        <v>0</v>
      </c>
      <c r="G268" s="117">
        <f>SUMIFS(ADEME!$L:$L,ADEME!$A:$A,$A268,ADEME!$B:$B,$B268,ADEME!$C:$C,$C268,ADEME!$D:$D,$D268,ADEME!$E:$E,G$9)</f>
        <v>0</v>
      </c>
      <c r="H268" s="117">
        <f>SUMIFS(ADEME!$L:$L,ADEME!$A:$A,$A268,ADEME!$B:$B,$B268,ADEME!$C:$C,$C268,ADEME!$D:$D,$D268,ADEME!$E:$E,H$9)</f>
        <v>0</v>
      </c>
      <c r="I268" s="117">
        <f>SUMIFS(ADEME!$L:$L,ADEME!$A:$A,$A268,ADEME!$B:$B,$B268,ADEME!$C:$C,$C268,ADEME!$D:$D,$D268,ADEME!$E:$E,I$9)</f>
        <v>0</v>
      </c>
      <c r="J268" s="117">
        <f>SUMIFS(ADEME!$L:$L,ADEME!$A:$A,$A268,ADEME!$B:$B,$B268,ADEME!$C:$C,$C268,ADEME!$D:$D,$D268,ADEME!$E:$E,J$9)</f>
        <v>0</v>
      </c>
      <c r="K268" s="68" t="s">
        <v>581</v>
      </c>
      <c r="L268" s="54" t="str">
        <f t="shared" si="83"/>
        <v>Indicateurs agro-environnementaux-Surface irriguée-maïs irrigué</v>
      </c>
      <c r="M268" s="54" t="e">
        <f>MATCH(L268,[6]RESULTATS_4!$W:$W,FALSE)</f>
        <v>#N/A</v>
      </c>
      <c r="N268" s="54" t="str" cm="1">
        <f t="array" ref="N268">IFERROR(INDEX([6]RESULTATS_4!G:G,$M268),"-")</f>
        <v>-</v>
      </c>
      <c r="O268" s="54" t="str" cm="1">
        <f t="array" ref="O268">IFERROR(INDEX([6]RESULTATS_4!H:H,$M268),"-")</f>
        <v>-</v>
      </c>
      <c r="P268" s="54" t="str" cm="1">
        <f t="array" ref="P268">IFERROR(INDEX([6]RESULTATS_4!I:I,$M268),"-")</f>
        <v>-</v>
      </c>
      <c r="Q268" s="54" t="str" cm="1">
        <f t="array" ref="Q268">IFERROR(INDEX([6]RESULTATS_4!$J:$J,M268),"-")</f>
        <v>-</v>
      </c>
      <c r="R268" s="68"/>
      <c r="S268" s="96" t="str">
        <f t="shared" ref="S268:S331" si="84">C268&amp;"-"&amp;D268</f>
        <v>maïs irrigué--</v>
      </c>
      <c r="T268" s="158">
        <v>269</v>
      </c>
      <c r="U268" s="8">
        <v>556.85855670731712</v>
      </c>
      <c r="V268" s="8">
        <v>621.73584168286948</v>
      </c>
      <c r="W268" s="8">
        <v>111.41035944154487</v>
      </c>
      <c r="X268" s="8">
        <v>263.44623839268547</v>
      </c>
      <c r="Y268" s="8">
        <v>622.61491820992148</v>
      </c>
      <c r="Z268" s="8">
        <v>1155.2208397451677</v>
      </c>
      <c r="AA268" s="68"/>
      <c r="AB268" s="52" t="s">
        <v>556</v>
      </c>
      <c r="AC268" s="8" t="s">
        <v>556</v>
      </c>
      <c r="AD268" s="52" t="s">
        <v>556</v>
      </c>
      <c r="AE268" s="8" t="s">
        <v>556</v>
      </c>
      <c r="AG268" s="68"/>
      <c r="AH268" s="52">
        <f t="shared" si="77"/>
        <v>-100</v>
      </c>
      <c r="AI268" s="52">
        <f t="shared" si="78"/>
        <v>-100</v>
      </c>
      <c r="AJ268" s="52">
        <f t="shared" si="79"/>
        <v>-100</v>
      </c>
      <c r="AK268" s="52">
        <f t="shared" si="80"/>
        <v>-100</v>
      </c>
      <c r="AL268" s="52">
        <f t="shared" si="81"/>
        <v>-100</v>
      </c>
      <c r="AM268" s="52">
        <f t="shared" si="82"/>
        <v>-100</v>
      </c>
      <c r="AN268" t="s">
        <v>531</v>
      </c>
    </row>
    <row r="269" spans="1:40" ht="14.25" hidden="1">
      <c r="A269" s="110" t="s">
        <v>263</v>
      </c>
      <c r="B269" s="112" t="s">
        <v>270</v>
      </c>
      <c r="C269" s="35" t="s">
        <v>274</v>
      </c>
      <c r="D269" s="25" t="s">
        <v>271</v>
      </c>
      <c r="E269" s="116">
        <f>SUMIFS(ADEME!$F:$F,ADEME!$A:$A,$A269,ADEME!$B:$B,$B269,ADEME!$C:$C,$C269,ADEME!$D:$D,$D269,ADEME!$E:$E,F$9)</f>
        <v>503.97820125299944</v>
      </c>
      <c r="F269" s="116">
        <f>SUMIFS(ADEME!$L:$L,ADEME!$A:$A,$A269,ADEME!$B:$B,$B269,ADEME!$C:$C,$C269,ADEME!$D:$D,$D269,ADEME!$E:$E,F$9)</f>
        <v>1122.55748981853</v>
      </c>
      <c r="G269" s="117">
        <f>SUMIFS(ADEME!$L:$L,ADEME!$A:$A,$A269,ADEME!$B:$B,$B269,ADEME!$C:$C,$C269,ADEME!$D:$D,$D269,ADEME!$E:$E,G$9)</f>
        <v>827.30492447224788</v>
      </c>
      <c r="H269" s="117">
        <f>SUMIFS(ADEME!$L:$L,ADEME!$A:$A,$A269,ADEME!$B:$B,$B269,ADEME!$C:$C,$C269,ADEME!$D:$D,$D269,ADEME!$E:$E,H$9)</f>
        <v>1062.8735978520042</v>
      </c>
      <c r="I269" s="117">
        <f>SUMIFS(ADEME!$L:$L,ADEME!$A:$A,$A269,ADEME!$B:$B,$B269,ADEME!$C:$C,$C269,ADEME!$D:$D,$D269,ADEME!$E:$E,I$9)</f>
        <v>919.81434137305882</v>
      </c>
      <c r="J269" s="117">
        <f>SUMIFS(ADEME!$L:$L,ADEME!$A:$A,$A269,ADEME!$B:$B,$B269,ADEME!$C:$C,$C269,ADEME!$D:$D,$D269,ADEME!$E:$E,J$9)</f>
        <v>1228.4258577830333</v>
      </c>
      <c r="K269" s="68" t="s">
        <v>581</v>
      </c>
      <c r="L269" s="54" t="str">
        <f t="shared" si="83"/>
        <v>Indicateurs agro-environnementaux-Surface irriguée-légumes, fruits</v>
      </c>
      <c r="M269" s="54">
        <f>MATCH(L269,[6]RESULTATS_4!$W:$W,FALSE)</f>
        <v>389</v>
      </c>
      <c r="N269" s="54" t="str" cm="1">
        <f t="array" ref="N269">IFERROR(INDEX([6]RESULTATS_4!G:G,$M269),"-")</f>
        <v>Indicateurs agro-environnementaux</v>
      </c>
      <c r="O269" s="54" t="str" cm="1">
        <f t="array" ref="O269">IFERROR(INDEX([6]RESULTATS_4!H:H,$M269),"-")</f>
        <v>Surface irriguée</v>
      </c>
      <c r="P269" s="54" t="str" cm="1">
        <f t="array" ref="P269">IFERROR(INDEX([6]RESULTATS_4!I:I,$M269),"-")</f>
        <v>légumes, fruits</v>
      </c>
      <c r="Q269" s="54" t="str" cm="1">
        <f t="array" ref="Q269">IFERROR(INDEX([6]RESULTATS_4!$J:$J,M269),"-")</f>
        <v>kha</v>
      </c>
      <c r="R269" s="68"/>
      <c r="S269" s="96" t="str">
        <f t="shared" si="84"/>
        <v>légumes, fruits-kha</v>
      </c>
      <c r="T269" s="158">
        <v>270</v>
      </c>
      <c r="U269" s="8">
        <v>479.00359789645279</v>
      </c>
      <c r="V269" s="8">
        <v>828.87760263952862</v>
      </c>
      <c r="W269" s="8">
        <v>953.93055484853699</v>
      </c>
      <c r="X269" s="8">
        <v>1177.8517608430707</v>
      </c>
      <c r="Y269" s="8">
        <v>915.99881802382879</v>
      </c>
      <c r="Z269" s="8">
        <v>1098.2827711014379</v>
      </c>
      <c r="AA269" s="68"/>
      <c r="AB269" s="52" t="s">
        <v>556</v>
      </c>
      <c r="AC269" s="8" t="s">
        <v>556</v>
      </c>
      <c r="AD269" s="52" t="s">
        <v>556</v>
      </c>
      <c r="AE269" s="8" t="s">
        <v>556</v>
      </c>
      <c r="AG269" s="68"/>
      <c r="AH269" s="52">
        <f t="shared" si="77"/>
        <v>5.2138655046063853</v>
      </c>
      <c r="AI269" s="52">
        <f t="shared" si="78"/>
        <v>35.431031824697534</v>
      </c>
      <c r="AJ269" s="52">
        <f t="shared" si="79"/>
        <v>-13.274093143645494</v>
      </c>
      <c r="AK269" s="52">
        <f t="shared" si="80"/>
        <v>-9.7616836696638778</v>
      </c>
      <c r="AL269" s="52">
        <f t="shared" si="81"/>
        <v>0.41654238784516462</v>
      </c>
      <c r="AM269" s="52">
        <f t="shared" si="82"/>
        <v>11.849688450550699</v>
      </c>
      <c r="AN269" t="s">
        <v>531</v>
      </c>
    </row>
    <row r="270" spans="1:40" ht="14.25" hidden="1">
      <c r="A270" s="110" t="s">
        <v>263</v>
      </c>
      <c r="B270" s="150" t="s">
        <v>625</v>
      </c>
      <c r="C270" s="155" t="s">
        <v>275</v>
      </c>
      <c r="D270" s="25" t="s">
        <v>276</v>
      </c>
      <c r="E270" s="116">
        <f>SUMIFS(ADEME!$F:$F,ADEME!$A:$A,$A270,ADEME!$B:$B,$B270,ADEME!$C:$C,$C270,ADEME!$D:$D,$D270,ADEME!$E:$E,F$9)</f>
        <v>1983.5729266874919</v>
      </c>
      <c r="F270" s="116">
        <f>SUMIFS(ADEME!$L:$L,ADEME!$A:$A,$A270,ADEME!$B:$B,$B270,ADEME!$C:$C,$C270,ADEME!$D:$D,$D270,ADEME!$E:$E,F$9)</f>
        <v>3721.3957288316597</v>
      </c>
      <c r="G270" s="117">
        <f>SUMIFS(ADEME!$L:$L,ADEME!$A:$A,$A270,ADEME!$B:$B,$B270,ADEME!$C:$C,$C270,ADEME!$D:$D,$D270,ADEME!$E:$E,G$9)</f>
        <v>2055.2216819433611</v>
      </c>
      <c r="H270" s="117">
        <f>SUMIFS(ADEME!$L:$L,ADEME!$A:$A,$A270,ADEME!$B:$B,$B270,ADEME!$C:$C,$C270,ADEME!$D:$D,$D270,ADEME!$E:$E,H$9)</f>
        <v>2669.8809173722693</v>
      </c>
      <c r="I270" s="117">
        <f>SUMIFS(ADEME!$L:$L,ADEME!$A:$A,$A270,ADEME!$B:$B,$B270,ADEME!$C:$C,$C270,ADEME!$D:$D,$D270,ADEME!$E:$E,I$9)</f>
        <v>3140.419227640336</v>
      </c>
      <c r="J270" s="117">
        <f>SUMIFS(ADEME!$L:$L,ADEME!$A:$A,$A270,ADEME!$B:$B,$B270,ADEME!$C:$C,$C270,ADEME!$D:$D,$D270,ADEME!$E:$E,J$9)</f>
        <v>4855.1473115013387</v>
      </c>
      <c r="K270" s="68" t="s">
        <v>581</v>
      </c>
      <c r="L270" s="54" t="str">
        <f t="shared" si="83"/>
        <v>Indicateurs agro-environnementaux-Consommation d'eau-Consommation d'eau pour l'irrigation</v>
      </c>
      <c r="M270" s="54">
        <f>MATCH(L270,[6]RESULTATS_4!$W:$W,FALSE)</f>
        <v>386</v>
      </c>
      <c r="N270" s="54" t="str" cm="1">
        <f t="array" ref="N270">IFERROR(INDEX([6]RESULTATS_4!G:G,$M270),"-")</f>
        <v>Indicateurs agro-environnementaux</v>
      </c>
      <c r="O270" s="54" t="str" cm="1">
        <f t="array" ref="O270">IFERROR(INDEX([6]RESULTATS_4!H:H,$M270),"-")</f>
        <v>Consommation d'eau</v>
      </c>
      <c r="P270" s="54" t="str" cm="1">
        <f t="array" ref="P270">IFERROR(INDEX([6]RESULTATS_4!I:I,$M270),"-")</f>
        <v>Consommation d'eau pour l'irrigation</v>
      </c>
      <c r="Q270" s="54" t="str" cm="1">
        <f t="array" ref="Q270">IFERROR(INDEX([6]RESULTATS_4!$J:$J,M270),"-")</f>
        <v>M m3</v>
      </c>
      <c r="R270" s="68"/>
      <c r="S270" s="96" t="str">
        <f t="shared" si="84"/>
        <v>Consommation d'eau pour l'irrigation-M m3</v>
      </c>
      <c r="T270" s="158">
        <v>271</v>
      </c>
      <c r="U270" s="8">
        <v>1849.1465257671414</v>
      </c>
      <c r="V270" s="8">
        <v>2602.342783653678</v>
      </c>
      <c r="W270" s="8">
        <v>1264.2629435245467</v>
      </c>
      <c r="X270" s="8">
        <v>1747.372916058416</v>
      </c>
      <c r="Y270" s="8">
        <v>2634.8940352644076</v>
      </c>
      <c r="Z270" s="8">
        <v>4523.5219713984234</v>
      </c>
      <c r="AA270" s="68"/>
      <c r="AB270" s="52" t="s">
        <v>556</v>
      </c>
      <c r="AC270" s="8" t="s">
        <v>556</v>
      </c>
      <c r="AD270" s="52" t="s">
        <v>556</v>
      </c>
      <c r="AE270" s="8" t="s">
        <v>556</v>
      </c>
      <c r="AG270" s="68"/>
      <c r="AH270" s="52">
        <f t="shared" si="77"/>
        <v>7.2696457012557225</v>
      </c>
      <c r="AI270" s="52">
        <f t="shared" si="78"/>
        <v>43.001750276988339</v>
      </c>
      <c r="AJ270" s="52">
        <f t="shared" si="79"/>
        <v>62.562834928449142</v>
      </c>
      <c r="AK270" s="52">
        <f t="shared" si="80"/>
        <v>52.79399679575971</v>
      </c>
      <c r="AL270" s="52">
        <f t="shared" si="81"/>
        <v>19.185788331909137</v>
      </c>
      <c r="AM270" s="52">
        <f t="shared" si="82"/>
        <v>7.3311314104305136</v>
      </c>
      <c r="AN270" t="s">
        <v>531</v>
      </c>
    </row>
    <row r="271" spans="1:40" ht="14.25" hidden="1">
      <c r="A271" s="110" t="s">
        <v>263</v>
      </c>
      <c r="B271" s="150" t="s">
        <v>625</v>
      </c>
      <c r="C271" s="155" t="s">
        <v>277</v>
      </c>
      <c r="D271" s="25" t="s">
        <v>276</v>
      </c>
      <c r="E271" s="116">
        <f>SUMIFS(ADEME!$F:$F,ADEME!$A:$A,$A271,ADEME!$B:$B,$B271,ADEME!$C:$C,$C271,ADEME!$D:$D,$D271,ADEME!$E:$E,F$9)</f>
        <v>740.06021561507748</v>
      </c>
      <c r="F271" s="116">
        <f>SUMIFS(ADEME!$L:$L,ADEME!$A:$A,$A271,ADEME!$B:$B,$B271,ADEME!$C:$C,$C271,ADEME!$D:$D,$D271,ADEME!$E:$E,F$9)</f>
        <v>782.29280695094064</v>
      </c>
      <c r="G271" s="117">
        <f>SUMIFS(ADEME!$L:$L,ADEME!$A:$A,$A271,ADEME!$B:$B,$B271,ADEME!$C:$C,$C271,ADEME!$D:$D,$D271,ADEME!$E:$E,G$9)</f>
        <v>214.99093352319153</v>
      </c>
      <c r="H271" s="117">
        <f>SUMIFS(ADEME!$L:$L,ADEME!$A:$A,$A271,ADEME!$B:$B,$B271,ADEME!$C:$C,$C271,ADEME!$D:$D,$D271,ADEME!$E:$E,H$9)</f>
        <v>472.57384534829458</v>
      </c>
      <c r="I271" s="117">
        <f>SUMIFS(ADEME!$L:$L,ADEME!$A:$A,$A271,ADEME!$B:$B,$B271,ADEME!$C:$C,$C271,ADEME!$D:$D,$D271,ADEME!$E:$E,I$9)</f>
        <v>1056.8131833857926</v>
      </c>
      <c r="J271" s="117">
        <f>SUMIFS(ADEME!$L:$L,ADEME!$A:$A,$A271,ADEME!$B:$B,$B271,ADEME!$C:$C,$C271,ADEME!$D:$D,$D271,ADEME!$E:$E,J$9)</f>
        <v>1742.0375297560045</v>
      </c>
      <c r="K271" s="68" t="s">
        <v>581</v>
      </c>
      <c r="L271" s="54" t="str">
        <f t="shared" si="83"/>
        <v xml:space="preserve">Indicateurs agro-environnementaux-Consommation d'eau-maïs </v>
      </c>
      <c r="M271" s="54">
        <f>MATCH(L271,[6]RESULTATS_4!$W:$W,FALSE)</f>
        <v>387</v>
      </c>
      <c r="N271" s="54" t="str" cm="1">
        <f t="array" ref="N271">IFERROR(INDEX([6]RESULTATS_4!G:G,$M271),"-")</f>
        <v>Indicateurs agro-environnementaux</v>
      </c>
      <c r="O271" s="54" t="str" cm="1">
        <f t="array" ref="O271">IFERROR(INDEX([6]RESULTATS_4!H:H,$M271),"-")</f>
        <v>Consommation d'eau</v>
      </c>
      <c r="P271" s="54" t="str" cm="1">
        <f t="array" ref="P271">IFERROR(INDEX([6]RESULTATS_4!I:I,$M271),"-")</f>
        <v xml:space="preserve">maïs </v>
      </c>
      <c r="Q271" s="54" t="str" cm="1">
        <f t="array" ref="Q271">IFERROR(INDEX([6]RESULTATS_4!$J:$J,M271),"-")</f>
        <v>M m3</v>
      </c>
      <c r="R271" s="68"/>
      <c r="S271" s="96" t="str">
        <f t="shared" si="84"/>
        <v>maïs -M m3</v>
      </c>
      <c r="T271" s="158">
        <v>272</v>
      </c>
      <c r="U271" s="8">
        <v>1004.1800574878048</v>
      </c>
      <c r="V271" s="8">
        <v>1269.761712099488</v>
      </c>
      <c r="W271" s="8">
        <v>234.71207855265254</v>
      </c>
      <c r="X271" s="8">
        <v>552.18595292991859</v>
      </c>
      <c r="Y271" s="8">
        <v>1268.1151157765362</v>
      </c>
      <c r="Z271" s="8">
        <v>2216.5611400652701</v>
      </c>
      <c r="AA271" s="68"/>
      <c r="AB271" s="52" t="s">
        <v>556</v>
      </c>
      <c r="AC271" s="8" t="s">
        <v>556</v>
      </c>
      <c r="AD271" s="52" t="s">
        <v>556</v>
      </c>
      <c r="AE271" s="8" t="s">
        <v>556</v>
      </c>
      <c r="AG271" s="68"/>
      <c r="AH271" s="52">
        <f t="shared" si="77"/>
        <v>-26.302040147410011</v>
      </c>
      <c r="AI271" s="52">
        <f t="shared" si="78"/>
        <v>-38.390581516475372</v>
      </c>
      <c r="AJ271" s="52">
        <f t="shared" si="79"/>
        <v>-8.4022710510132548</v>
      </c>
      <c r="AK271" s="52">
        <f t="shared" si="80"/>
        <v>-14.417626373724158</v>
      </c>
      <c r="AL271" s="52">
        <f t="shared" si="81"/>
        <v>-16.66267752524595</v>
      </c>
      <c r="AM271" s="52">
        <f t="shared" si="82"/>
        <v>-21.408099317995465</v>
      </c>
      <c r="AN271" t="s">
        <v>531</v>
      </c>
    </row>
    <row r="272" spans="1:40" ht="14.25" hidden="1">
      <c r="A272" s="110" t="s">
        <v>263</v>
      </c>
      <c r="B272" s="112"/>
      <c r="C272" s="24" t="s">
        <v>278</v>
      </c>
      <c r="D272" s="24" t="s">
        <v>237</v>
      </c>
      <c r="E272" s="172">
        <f>SUMIFS(ADEME!$F:$F,ADEME!$A:$A,$A272,ADEME!$C:$C,$C272,ADEME!$D:$D,$D272,ADEME!$E:$E,F$9)</f>
        <v>47.805157145642632</v>
      </c>
      <c r="F272" s="172">
        <f>SUMIFS(ADEME!$L:$L,ADEME!$A:$A,$A272,ADEME!$C:$C,$C272,ADEME!$D:$D,$D272,ADEME!$E:$E,F$9)</f>
        <v>36.743796556063565</v>
      </c>
      <c r="G272" s="173">
        <f>SUMIFS(ADEME!$L:$L,ADEME!$A:$A,$A272,ADEME!$C:$C,$C272,ADEME!$D:$D,$D272,ADEME!$E:$E,G$9)</f>
        <v>22.873481280859924</v>
      </c>
      <c r="H272" s="173">
        <f>SUMIFS(ADEME!$L:$L,ADEME!$A:$A,$A272,ADEME!$C:$C,$C272,ADEME!$D:$D,$D272,ADEME!$E:$E,H$9)</f>
        <v>24.292677317570426</v>
      </c>
      <c r="I272" s="173">
        <f>SUMIFS(ADEME!$L:$L,ADEME!$A:$A,$A272,ADEME!$C:$C,$C272,ADEME!$D:$D,$D272,ADEME!$E:$E,I$9)</f>
        <v>25.311874612753392</v>
      </c>
      <c r="J272" s="173">
        <f>SUMIFS(ADEME!$L:$L,ADEME!$A:$A,$A272,ADEME!$C:$C,$C272,ADEME!$D:$D,$D272,ADEME!$E:$E,J$9)</f>
        <v>33.069096913576644</v>
      </c>
      <c r="K272" s="68" t="s">
        <v>581</v>
      </c>
      <c r="L272" s="54" t="str">
        <f t="shared" si="83"/>
        <v xml:space="preserve">Indicateurs agro-environnementaux--Energie directe </v>
      </c>
      <c r="M272" s="54">
        <f>MATCH(L272,[6]RESULTATS_4!$W:$W,FALSE)</f>
        <v>402</v>
      </c>
      <c r="N272" s="54" t="str" cm="1">
        <f t="array" ref="N272">IFERROR(INDEX([6]RESULTATS_4!G:G,$M272),"-")</f>
        <v>Indicateurs agro-environnementaux</v>
      </c>
      <c r="O272" s="54" cm="1">
        <f t="array" ref="O272">IFERROR(INDEX([6]RESULTATS_4!H:H,$M272),"-")</f>
        <v>0</v>
      </c>
      <c r="P272" s="54" t="str" cm="1">
        <f t="array" ref="P272">IFERROR(INDEX([6]RESULTATS_4!I:I,$M272),"-")</f>
        <v xml:space="preserve">Energie directe </v>
      </c>
      <c r="Q272" s="54" t="str" cm="1">
        <f t="array" ref="Q272">IFERROR(INDEX([6]RESULTATS_4!$J:$J,M272),"-")</f>
        <v>TWh</v>
      </c>
      <c r="R272" s="68"/>
      <c r="S272" s="96" t="str">
        <f t="shared" si="84"/>
        <v>Energie directe -TWh</v>
      </c>
      <c r="T272" s="158">
        <v>273</v>
      </c>
      <c r="U272" s="8">
        <v>53823.483595106343</v>
      </c>
      <c r="V272" s="8">
        <v>39989.66053098104</v>
      </c>
      <c r="W272" s="8">
        <v>28254.411497261935</v>
      </c>
      <c r="X272" s="8">
        <v>31085.403123573957</v>
      </c>
      <c r="Y272" s="8">
        <v>34943.5003379837</v>
      </c>
      <c r="Z272" s="8">
        <v>43661.007962619966</v>
      </c>
      <c r="AA272" s="68"/>
      <c r="AB272" s="52" t="s">
        <v>556</v>
      </c>
      <c r="AC272" s="8" t="s">
        <v>556</v>
      </c>
      <c r="AD272" s="52" t="s">
        <v>556</v>
      </c>
      <c r="AE272" s="8" t="s">
        <v>556</v>
      </c>
      <c r="AG272" s="68"/>
      <c r="AH272" s="52">
        <f t="shared" si="77"/>
        <v>-99.911181599642902</v>
      </c>
      <c r="AI272" s="52">
        <f t="shared" si="78"/>
        <v>-99.908116758011488</v>
      </c>
      <c r="AJ272" s="52">
        <f t="shared" si="79"/>
        <v>-99.919044566604839</v>
      </c>
      <c r="AK272" s="52">
        <f t="shared" si="80"/>
        <v>-99.921851818292339</v>
      </c>
      <c r="AL272" s="52">
        <f t="shared" si="81"/>
        <v>-99.927563425621557</v>
      </c>
      <c r="AM272" s="52">
        <f t="shared" si="82"/>
        <v>-99.924259428591554</v>
      </c>
      <c r="AN272" t="s">
        <v>531</v>
      </c>
    </row>
    <row r="273" spans="1:40" ht="14.25" hidden="1">
      <c r="A273" s="110" t="s">
        <v>263</v>
      </c>
      <c r="B273" s="112"/>
      <c r="C273" s="24" t="s">
        <v>279</v>
      </c>
      <c r="D273" s="24" t="s">
        <v>237</v>
      </c>
      <c r="E273" s="172">
        <f>SUMIFS(ADEME!$F:$F,ADEME!$A:$A,$A273,ADEME!$C:$C,$C273,ADEME!$D:$D,$D273,ADEME!$E:$E,F$9)</f>
        <v>33.683917790162866</v>
      </c>
      <c r="F273" s="172">
        <f>SUMIFS(ADEME!$L:$L,ADEME!$A:$A,$A273,ADEME!$C:$C,$C273,ADEME!$D:$D,$D273,ADEME!$E:$E,F$9)</f>
        <v>17.29195728955289</v>
      </c>
      <c r="G273" s="173">
        <f>SUMIFS(ADEME!$L:$L,ADEME!$A:$A,$A273,ADEME!$C:$C,$C273,ADEME!$D:$D,$D273,ADEME!$E:$E,G$9)</f>
        <v>8.5388603703076296</v>
      </c>
      <c r="H273" s="173">
        <f>SUMIFS(ADEME!$L:$L,ADEME!$A:$A,$A273,ADEME!$C:$C,$C273,ADEME!$D:$D,$D273,ADEME!$E:$E,H$9)</f>
        <v>4.4860072569020959</v>
      </c>
      <c r="I273" s="173">
        <f>SUMIFS(ADEME!$L:$L,ADEME!$A:$A,$A273,ADEME!$C:$C,$C273,ADEME!$D:$D,$D273,ADEME!$E:$E,I$9)</f>
        <v>5.4256867255165488</v>
      </c>
      <c r="J273" s="173">
        <f>SUMIFS(ADEME!$L:$L,ADEME!$A:$A,$A273,ADEME!$C:$C,$C273,ADEME!$D:$D,$D273,ADEME!$E:$E,J$9)</f>
        <v>10.782115681130541</v>
      </c>
      <c r="K273" s="68" t="s">
        <v>581</v>
      </c>
      <c r="L273" s="54" t="str">
        <f t="shared" si="83"/>
        <v xml:space="preserve">Indicateurs agro-environnementaux--ED : Carburant </v>
      </c>
      <c r="M273" s="54">
        <f>MATCH(L273,[6]RESULTATS_4!$W:$W,FALSE)</f>
        <v>396</v>
      </c>
      <c r="N273" s="54" t="str" cm="1">
        <f t="array" ref="N273">IFERROR(INDEX([6]RESULTATS_4!G:G,$M273),"-")</f>
        <v>Indicateurs agro-environnementaux</v>
      </c>
      <c r="O273" s="54" cm="1">
        <f t="array" ref="O273">IFERROR(INDEX([6]RESULTATS_4!H:H,$M273),"-")</f>
        <v>0</v>
      </c>
      <c r="P273" s="54" t="str" cm="1">
        <f t="array" ref="P273">IFERROR(INDEX([6]RESULTATS_4!I:I,$M273),"-")</f>
        <v xml:space="preserve">ED : Carburant </v>
      </c>
      <c r="Q273" s="54" t="str" cm="1">
        <f t="array" ref="Q273">IFERROR(INDEX([6]RESULTATS_4!$J:$J,M273),"-")</f>
        <v>TWh</v>
      </c>
      <c r="R273" s="68"/>
      <c r="S273" s="96" t="str">
        <f t="shared" si="84"/>
        <v>ED : Carburant -TWh</v>
      </c>
      <c r="T273" s="158">
        <v>274</v>
      </c>
      <c r="U273" s="8">
        <v>31651.951319064006</v>
      </c>
      <c r="V273" s="8">
        <v>25529.790101116814</v>
      </c>
      <c r="W273" s="8">
        <v>21659.738039106098</v>
      </c>
      <c r="X273" s="8">
        <v>22153.400870945821</v>
      </c>
      <c r="Y273" s="8">
        <v>21994.133553359254</v>
      </c>
      <c r="Z273" s="8">
        <v>26123.47511250071</v>
      </c>
      <c r="AA273" s="68"/>
      <c r="AB273" s="52" t="s">
        <v>556</v>
      </c>
      <c r="AC273" s="8" t="s">
        <v>556</v>
      </c>
      <c r="AD273" s="52" t="s">
        <v>556</v>
      </c>
      <c r="AE273" s="8" t="s">
        <v>556</v>
      </c>
      <c r="AG273" s="68"/>
      <c r="AH273" s="52">
        <f t="shared" si="77"/>
        <v>-99.893580280562759</v>
      </c>
      <c r="AI273" s="52">
        <f t="shared" si="78"/>
        <v>-99.932267530516057</v>
      </c>
      <c r="AJ273" s="52">
        <f t="shared" si="79"/>
        <v>-99.960577268502092</v>
      </c>
      <c r="AK273" s="52">
        <f t="shared" si="80"/>
        <v>-99.979750254676318</v>
      </c>
      <c r="AL273" s="52">
        <f t="shared" si="81"/>
        <v>-99.975331209513868</v>
      </c>
      <c r="AM273" s="52">
        <f t="shared" si="82"/>
        <v>-99.958726334705858</v>
      </c>
      <c r="AN273" s="90" t="s">
        <v>594</v>
      </c>
    </row>
    <row r="274" spans="1:40" ht="14.25" hidden="1">
      <c r="A274" s="110" t="s">
        <v>263</v>
      </c>
      <c r="B274" s="112"/>
      <c r="C274" s="24" t="s">
        <v>280</v>
      </c>
      <c r="D274" s="24" t="s">
        <v>237</v>
      </c>
      <c r="E274" s="172">
        <f>SUMIFS(ADEME!$F:$F,ADEME!$A:$A,$A274,ADEME!$C:$C,$C274,ADEME!$D:$D,$D274,ADEME!$E:$E,F$9)</f>
        <v>8.1049663346568668</v>
      </c>
      <c r="F274" s="172">
        <f>SUMIFS(ADEME!$L:$L,ADEME!$A:$A,$A274,ADEME!$C:$C,$C274,ADEME!$D:$D,$D274,ADEME!$E:$E,F$9)</f>
        <v>14.690474438868858</v>
      </c>
      <c r="G274" s="173">
        <f>SUMIFS(ADEME!$L:$L,ADEME!$A:$A,$A274,ADEME!$C:$C,$C274,ADEME!$D:$D,$D274,ADEME!$E:$E,G$9)</f>
        <v>9.89700828397004</v>
      </c>
      <c r="H274" s="173">
        <f>SUMIFS(ADEME!$L:$L,ADEME!$A:$A,$A274,ADEME!$C:$C,$C274,ADEME!$D:$D,$D274,ADEME!$E:$E,H$9)</f>
        <v>11.619612370442134</v>
      </c>
      <c r="I274" s="173">
        <f>SUMIFS(ADEME!$L:$L,ADEME!$A:$A,$A274,ADEME!$C:$C,$C274,ADEME!$D:$D,$D274,ADEME!$E:$E,I$9)</f>
        <v>14.014037776859606</v>
      </c>
      <c r="J274" s="173">
        <f>SUMIFS(ADEME!$L:$L,ADEME!$A:$A,$A274,ADEME!$C:$C,$C274,ADEME!$D:$D,$D274,ADEME!$E:$E,J$9)</f>
        <v>18.097379571289718</v>
      </c>
      <c r="K274" s="68" t="s">
        <v>581</v>
      </c>
      <c r="L274" s="54" t="str">
        <f t="shared" si="83"/>
        <v xml:space="preserve">Indicateurs agro-environnementaux--ED : Electricité </v>
      </c>
      <c r="M274" s="54">
        <f>MATCH(L274,[6]RESULTATS_4!$W:$W,FALSE)</f>
        <v>397</v>
      </c>
      <c r="N274" s="54" t="str" cm="1">
        <f t="array" ref="N274">IFERROR(INDEX([6]RESULTATS_4!G:G,$M274),"-")</f>
        <v>Indicateurs agro-environnementaux</v>
      </c>
      <c r="O274" s="54" cm="1">
        <f t="array" ref="O274">IFERROR(INDEX([6]RESULTATS_4!H:H,$M274),"-")</f>
        <v>0</v>
      </c>
      <c r="P274" s="54" t="str" cm="1">
        <f t="array" ref="P274">IFERROR(INDEX([6]RESULTATS_4!I:I,$M274),"-")</f>
        <v xml:space="preserve">ED : Electricité </v>
      </c>
      <c r="Q274" s="54" t="str" cm="1">
        <f t="array" ref="Q274">IFERROR(INDEX([6]RESULTATS_4!$J:$J,M274),"-")</f>
        <v>TWh</v>
      </c>
      <c r="R274" s="68"/>
      <c r="S274" s="96" t="str">
        <f t="shared" si="84"/>
        <v>ED : Electricité -TWh</v>
      </c>
      <c r="T274" s="158">
        <v>275</v>
      </c>
      <c r="U274" s="8">
        <v>10445.165179992859</v>
      </c>
      <c r="V274" s="8">
        <v>7714.483842950307</v>
      </c>
      <c r="W274" s="8">
        <v>2964.5473368839503</v>
      </c>
      <c r="X274" s="8">
        <v>4391.0682531463244</v>
      </c>
      <c r="Y274" s="8">
        <v>6089.5806117222892</v>
      </c>
      <c r="Z274" s="8">
        <v>8323.6576233467622</v>
      </c>
      <c r="AA274" s="68"/>
      <c r="AB274" s="52" t="s">
        <v>556</v>
      </c>
      <c r="AC274" s="8" t="s">
        <v>556</v>
      </c>
      <c r="AD274" s="52" t="s">
        <v>556</v>
      </c>
      <c r="AE274" s="8" t="s">
        <v>556</v>
      </c>
      <c r="AG274" s="68"/>
      <c r="AH274" s="52">
        <f t="shared" si="77"/>
        <v>-99.922404613091402</v>
      </c>
      <c r="AI274" s="52">
        <f t="shared" si="78"/>
        <v>-99.809572814747753</v>
      </c>
      <c r="AJ274" s="52">
        <f t="shared" si="79"/>
        <v>-99.666154486358352</v>
      </c>
      <c r="AK274" s="52">
        <f t="shared" si="80"/>
        <v>-99.735380738795925</v>
      </c>
      <c r="AL274" s="52">
        <f t="shared" si="81"/>
        <v>-99.769868589145815</v>
      </c>
      <c r="AM274" s="52">
        <f t="shared" si="82"/>
        <v>-99.78257900084057</v>
      </c>
      <c r="AN274" s="90" t="s">
        <v>595</v>
      </c>
    </row>
    <row r="275" spans="1:40" ht="14.25" hidden="1">
      <c r="A275" s="110" t="s">
        <v>263</v>
      </c>
      <c r="B275" s="112"/>
      <c r="C275" s="24" t="s">
        <v>281</v>
      </c>
      <c r="D275" s="24" t="s">
        <v>237</v>
      </c>
      <c r="E275" s="172">
        <f>SUMIFS(ADEME!$F:$F,ADEME!$A:$A,$A275,ADEME!$C:$C,$C275,ADEME!$D:$D,$D275,ADEME!$E:$E,F$9)</f>
        <v>1.7803256898353497</v>
      </c>
      <c r="F275" s="172">
        <f>SUMIFS(ADEME!$L:$L,ADEME!$A:$A,$A275,ADEME!$C:$C,$C275,ADEME!$D:$D,$D275,ADEME!$E:$E,F$9)</f>
        <v>3.8216788546169846</v>
      </c>
      <c r="G275" s="173">
        <f>SUMIFS(ADEME!$L:$L,ADEME!$A:$A,$A275,ADEME!$C:$C,$C275,ADEME!$D:$D,$D275,ADEME!$E:$E,G$9)</f>
        <v>4.2694301851538139</v>
      </c>
      <c r="H275" s="173">
        <f>SUMIFS(ADEME!$L:$L,ADEME!$A:$A,$A275,ADEME!$C:$C,$C275,ADEME!$D:$D,$D275,ADEME!$E:$E,H$9)</f>
        <v>7.9466684111922463</v>
      </c>
      <c r="I275" s="173">
        <f>SUMIFS(ADEME!$L:$L,ADEME!$A:$A,$A275,ADEME!$C:$C,$C275,ADEME!$D:$D,$D275,ADEME!$E:$E,I$9)</f>
        <v>5.5000972896599967</v>
      </c>
      <c r="J275" s="173">
        <f>SUMIFS(ADEME!$L:$L,ADEME!$A:$A,$A275,ADEME!$C:$C,$C275,ADEME!$D:$D,$D275,ADEME!$E:$E,J$9)</f>
        <v>4.0432933804239513</v>
      </c>
      <c r="K275" s="68" t="s">
        <v>581</v>
      </c>
      <c r="L275" s="54" t="str">
        <f t="shared" si="83"/>
        <v>Indicateurs agro-environnementaux--ED : Gaz</v>
      </c>
      <c r="M275" s="54">
        <f>MATCH(L275,[6]RESULTATS_4!$W:$W,FALSE)</f>
        <v>398</v>
      </c>
      <c r="N275" s="54" t="str" cm="1">
        <f t="array" ref="N275">IFERROR(INDEX([6]RESULTATS_4!G:G,$M275),"-")</f>
        <v>Indicateurs agro-environnementaux</v>
      </c>
      <c r="O275" s="54" cm="1">
        <f t="array" ref="O275">IFERROR(INDEX([6]RESULTATS_4!H:H,$M275),"-")</f>
        <v>0</v>
      </c>
      <c r="P275" s="54" t="str" cm="1">
        <f t="array" ref="P275">IFERROR(INDEX([6]RESULTATS_4!I:I,$M275),"-")</f>
        <v>ED : Gaz</v>
      </c>
      <c r="Q275" s="54" t="str" cm="1">
        <f t="array" ref="Q275">IFERROR(INDEX([6]RESULTATS_4!$J:$J,M275),"-")</f>
        <v>TWh</v>
      </c>
      <c r="R275" s="68"/>
      <c r="S275" s="96" t="str">
        <f t="shared" si="84"/>
        <v>ED : Gaz-TWh</v>
      </c>
      <c r="T275" s="158">
        <v>276</v>
      </c>
      <c r="U275" s="8">
        <v>11403.090748238741</v>
      </c>
      <c r="V275" s="8">
        <v>4818.1332763670871</v>
      </c>
      <c r="W275" s="8">
        <v>2904.1008970175099</v>
      </c>
      <c r="X275" s="8">
        <v>2064.0609088553683</v>
      </c>
      <c r="Y275" s="8">
        <v>2743.9144691608617</v>
      </c>
      <c r="Z275" s="8">
        <v>3685.5500907089972</v>
      </c>
      <c r="AA275" s="68"/>
      <c r="AB275" s="52" t="s">
        <v>556</v>
      </c>
      <c r="AC275" s="8" t="s">
        <v>556</v>
      </c>
      <c r="AD275" s="52" t="s">
        <v>556</v>
      </c>
      <c r="AE275" s="8" t="s">
        <v>556</v>
      </c>
      <c r="AG275" s="68"/>
      <c r="AH275" s="52">
        <f t="shared" si="77"/>
        <v>-99.984387340860977</v>
      </c>
      <c r="AI275" s="52">
        <f t="shared" si="78"/>
        <v>-99.92068133786664</v>
      </c>
      <c r="AJ275" s="52">
        <f t="shared" si="79"/>
        <v>-99.852986162101374</v>
      </c>
      <c r="AK275" s="52">
        <f t="shared" si="80"/>
        <v>-99.614998357020426</v>
      </c>
      <c r="AL275" s="52">
        <f t="shared" si="81"/>
        <v>-99.799552888711503</v>
      </c>
      <c r="AM275" s="52">
        <f t="shared" si="82"/>
        <v>-99.890293354291487</v>
      </c>
      <c r="AN275" s="90" t="s">
        <v>596</v>
      </c>
    </row>
    <row r="276" spans="1:40" ht="14.25" hidden="1">
      <c r="A276" s="110" t="s">
        <v>263</v>
      </c>
      <c r="B276" s="112"/>
      <c r="C276" s="24" t="s">
        <v>282</v>
      </c>
      <c r="D276" s="24" t="s">
        <v>237</v>
      </c>
      <c r="E276" s="172">
        <f>SUMIFS(ADEME!$F:$F,ADEME!$A:$A,$A276,ADEME!$C:$C,$C276,ADEME!$D:$D,$D276,ADEME!$E:$E,F$9)</f>
        <v>4.235947330987555</v>
      </c>
      <c r="F276" s="172">
        <f>SUMIFS(ADEME!$L:$L,ADEME!$A:$A,$A276,ADEME!$C:$C,$C276,ADEME!$D:$D,$D276,ADEME!$E:$E,F$9)</f>
        <v>0.93968597302483614</v>
      </c>
      <c r="G276" s="173">
        <f>SUMIFS(ADEME!$L:$L,ADEME!$A:$A,$A276,ADEME!$C:$C,$C276,ADEME!$D:$D,$D276,ADEME!$E:$E,G$9)</f>
        <v>0.16818244142844288</v>
      </c>
      <c r="H276" s="173">
        <f>SUMIFS(ADEME!$L:$L,ADEME!$A:$A,$A276,ADEME!$C:$C,$C276,ADEME!$D:$D,$D276,ADEME!$E:$E,H$9)</f>
        <v>0.24038927903395008</v>
      </c>
      <c r="I276" s="173">
        <f>SUMIFS(ADEME!$L:$L,ADEME!$A:$A,$A276,ADEME!$C:$C,$C276,ADEME!$D:$D,$D276,ADEME!$E:$E,I$9)</f>
        <v>0.37205282071724016</v>
      </c>
      <c r="J276" s="173">
        <f>SUMIFS(ADEME!$L:$L,ADEME!$A:$A,$A276,ADEME!$C:$C,$C276,ADEME!$D:$D,$D276,ADEME!$E:$E,J$9)</f>
        <v>0.14630828073243493</v>
      </c>
      <c r="K276" s="68" t="s">
        <v>581</v>
      </c>
      <c r="L276" s="54" t="str">
        <f t="shared" si="83"/>
        <v>Indicateurs agro-environnementaux--ED : Biomasse</v>
      </c>
      <c r="M276" s="54">
        <f>MATCH(L276,[6]RESULTATS_4!$W:$W,FALSE)</f>
        <v>395</v>
      </c>
      <c r="N276" s="54" t="str" cm="1">
        <f t="array" ref="N276">IFERROR(INDEX([6]RESULTATS_4!G:G,$M276),"-")</f>
        <v>Indicateurs agro-environnementaux</v>
      </c>
      <c r="O276" s="54" cm="1">
        <f t="array" ref="O276">IFERROR(INDEX([6]RESULTATS_4!H:H,$M276),"-")</f>
        <v>0</v>
      </c>
      <c r="P276" s="54" t="str" cm="1">
        <f t="array" ref="P276">IFERROR(INDEX([6]RESULTATS_4!I:I,$M276),"-")</f>
        <v>ED : Biomasse</v>
      </c>
      <c r="Q276" s="54" t="str" cm="1">
        <f t="array" ref="Q276">IFERROR(INDEX([6]RESULTATS_4!$J:$J,M276),"-")</f>
        <v>TWh</v>
      </c>
      <c r="R276" s="68"/>
      <c r="S276" s="96" t="str">
        <f t="shared" si="84"/>
        <v>ED : Biomasse-TWh</v>
      </c>
      <c r="T276" s="158">
        <v>277</v>
      </c>
      <c r="U276" s="8">
        <v>323.27634781074221</v>
      </c>
      <c r="V276" s="8">
        <v>1927.2533105468349</v>
      </c>
      <c r="W276" s="8">
        <v>726.02522425437746</v>
      </c>
      <c r="X276" s="8">
        <v>2476.8730906264418</v>
      </c>
      <c r="Y276" s="8">
        <v>4115.8717037412925</v>
      </c>
      <c r="Z276" s="8">
        <v>5528.3251360634949</v>
      </c>
      <c r="AA276" s="68"/>
      <c r="AB276" s="52" t="s">
        <v>556</v>
      </c>
      <c r="AC276" s="8" t="s">
        <v>556</v>
      </c>
      <c r="AD276" s="52" t="s">
        <v>556</v>
      </c>
      <c r="AE276" s="8" t="s">
        <v>556</v>
      </c>
      <c r="AG276" s="68"/>
      <c r="AH276" s="52">
        <f t="shared" si="77"/>
        <v>-98.689682261113816</v>
      </c>
      <c r="AI276" s="52">
        <f t="shared" si="78"/>
        <v>-99.951242217726005</v>
      </c>
      <c r="AJ276" s="52">
        <f t="shared" si="79"/>
        <v>-99.976835179300949</v>
      </c>
      <c r="AK276" s="52">
        <f t="shared" si="80"/>
        <v>-99.990294646910101</v>
      </c>
      <c r="AL276" s="52">
        <f t="shared" si="81"/>
        <v>-99.990960534061855</v>
      </c>
      <c r="AM276" s="52">
        <f t="shared" si="82"/>
        <v>-99.997353479089384</v>
      </c>
    </row>
    <row r="277" spans="1:40" ht="14.25" hidden="1">
      <c r="A277" s="110" t="s">
        <v>263</v>
      </c>
      <c r="B277" s="112"/>
      <c r="C277" s="24" t="s">
        <v>283</v>
      </c>
      <c r="D277" s="24" t="s">
        <v>237</v>
      </c>
      <c r="E277" s="172">
        <f>SUMIFS(ADEME!$F:$F,ADEME!$A:$A,$A277,ADEME!$C:$C,$C277,ADEME!$D:$D,$D277,ADEME!$E:$E,F$9)</f>
        <v>42.587966740735496</v>
      </c>
      <c r="F277" s="172">
        <f>SUMIFS(ADEME!$L:$L,ADEME!$A:$A,$A277,ADEME!$C:$C,$C277,ADEME!$D:$D,$D277,ADEME!$E:$E,F$9)</f>
        <v>30.222773686410342</v>
      </c>
      <c r="G277" s="173">
        <f>SUMIFS(ADEME!$L:$L,ADEME!$A:$A,$A277,ADEME!$C:$C,$C277,ADEME!$D:$D,$D277,ADEME!$E:$E,G$9)</f>
        <v>19.307434119775237</v>
      </c>
      <c r="H277" s="173">
        <f>SUMIFS(ADEME!$L:$L,ADEME!$A:$A,$A277,ADEME!$C:$C,$C277,ADEME!$D:$D,$D277,ADEME!$E:$E,H$9)</f>
        <v>14.746556790278788</v>
      </c>
      <c r="I277" s="173">
        <f>SUMIFS(ADEME!$L:$L,ADEME!$A:$A,$A277,ADEME!$C:$C,$C277,ADEME!$D:$D,$D277,ADEME!$E:$E,I$9)</f>
        <v>20.725239232365709</v>
      </c>
      <c r="J277" s="173">
        <f>SUMIFS(ADEME!$L:$L,ADEME!$A:$A,$A277,ADEME!$C:$C,$C277,ADEME!$D:$D,$D277,ADEME!$E:$E,J$9)</f>
        <v>30.071035940200556</v>
      </c>
      <c r="K277" s="68" t="s">
        <v>581</v>
      </c>
      <c r="L277" s="54" t="str">
        <f t="shared" si="83"/>
        <v xml:space="preserve">Indicateurs agro-environnementaux--Energie indirecte </v>
      </c>
      <c r="M277" s="54">
        <f>MATCH(L277,[6]RESULTATS_4!$W:$W,FALSE)</f>
        <v>403</v>
      </c>
      <c r="N277" s="54" t="str" cm="1">
        <f t="array" ref="N277">IFERROR(INDEX([6]RESULTATS_4!G:G,$M277),"-")</f>
        <v>Indicateurs agro-environnementaux</v>
      </c>
      <c r="O277" s="54" cm="1">
        <f t="array" ref="O277">IFERROR(INDEX([6]RESULTATS_4!H:H,$M277),"-")</f>
        <v>0</v>
      </c>
      <c r="P277" s="54" t="str" cm="1">
        <f t="array" ref="P277">IFERROR(INDEX([6]RESULTATS_4!I:I,$M277),"-")</f>
        <v xml:space="preserve">Energie indirecte </v>
      </c>
      <c r="Q277" s="54" t="str" cm="1">
        <f t="array" ref="Q277">IFERROR(INDEX([6]RESULTATS_4!$J:$J,M277),"-")</f>
        <v>TWh</v>
      </c>
      <c r="R277" s="68"/>
      <c r="S277" s="96" t="str">
        <f t="shared" si="84"/>
        <v>Energie indirecte -TWh</v>
      </c>
      <c r="T277" s="158">
        <v>278</v>
      </c>
      <c r="U277" s="8">
        <v>49278.666337280869</v>
      </c>
      <c r="V277" s="8">
        <v>31056.613667623227</v>
      </c>
      <c r="W277" s="8">
        <v>12635.603704596368</v>
      </c>
      <c r="X277" s="8">
        <v>13416.204787402799</v>
      </c>
      <c r="Y277" s="8">
        <v>17601.448054869972</v>
      </c>
      <c r="Z277" s="8">
        <v>31857.466870685603</v>
      </c>
      <c r="AA277" s="68"/>
      <c r="AB277" s="52" t="s">
        <v>556</v>
      </c>
      <c r="AC277" s="8" t="s">
        <v>556</v>
      </c>
      <c r="AD277" s="52" t="s">
        <v>556</v>
      </c>
      <c r="AE277" s="8" t="s">
        <v>556</v>
      </c>
      <c r="AG277" s="68"/>
      <c r="AH277" s="52">
        <f t="shared" si="77"/>
        <v>-99.913577274090073</v>
      </c>
      <c r="AI277" s="52">
        <f t="shared" si="78"/>
        <v>-99.902684903093871</v>
      </c>
      <c r="AJ277" s="52">
        <f t="shared" si="79"/>
        <v>-99.847198166615883</v>
      </c>
      <c r="AK277" s="52">
        <f t="shared" si="80"/>
        <v>-99.890083991531455</v>
      </c>
      <c r="AL277" s="52">
        <f t="shared" si="81"/>
        <v>-99.882252646669983</v>
      </c>
      <c r="AM277" s="52">
        <f t="shared" si="82"/>
        <v>-99.905607573689821</v>
      </c>
    </row>
    <row r="278" spans="1:40" ht="14.25" hidden="1">
      <c r="A278" s="110" t="s">
        <v>263</v>
      </c>
      <c r="B278" s="112"/>
      <c r="C278" s="24" t="s">
        <v>284</v>
      </c>
      <c r="D278" s="24" t="s">
        <v>237</v>
      </c>
      <c r="E278" s="172">
        <f>SUMIFS(ADEME!$F:$F,ADEME!$A:$A,$A278,ADEME!$C:$C,$C278,ADEME!$D:$D,$D278,ADEME!$E:$E,F$9)</f>
        <v>25.054916401610299</v>
      </c>
      <c r="F278" s="172">
        <f>SUMIFS(ADEME!$L:$L,ADEME!$A:$A,$A278,ADEME!$C:$C,$C278,ADEME!$D:$D,$D278,ADEME!$E:$E,F$9)</f>
        <v>12.524840942256231</v>
      </c>
      <c r="G278" s="173">
        <f>SUMIFS(ADEME!$L:$L,ADEME!$A:$A,$A278,ADEME!$C:$C,$C278,ADEME!$D:$D,$D278,ADEME!$E:$E,G$9)</f>
        <v>7.9418701295241227</v>
      </c>
      <c r="H278" s="173">
        <f>SUMIFS(ADEME!$L:$L,ADEME!$A:$A,$A278,ADEME!$C:$C,$C278,ADEME!$D:$D,$D278,ADEME!$E:$E,H$9)</f>
        <v>1.9518265064715052</v>
      </c>
      <c r="I278" s="173">
        <f>SUMIFS(ADEME!$L:$L,ADEME!$A:$A,$A278,ADEME!$C:$C,$C278,ADEME!$D:$D,$D278,ADEME!$E:$E,I$9)</f>
        <v>7.4032200655352352</v>
      </c>
      <c r="J278" s="173">
        <f>SUMIFS(ADEME!$L:$L,ADEME!$A:$A,$A278,ADEME!$C:$C,$C278,ADEME!$D:$D,$D278,ADEME!$E:$E,J$9)</f>
        <v>14.578471608730428</v>
      </c>
      <c r="K278" s="68" t="s">
        <v>581</v>
      </c>
      <c r="L278" s="54" t="str">
        <f t="shared" si="83"/>
        <v xml:space="preserve">Indicateurs agro-environnementaux--EI : Azote </v>
      </c>
      <c r="M278" s="54">
        <f>MATCH(L278,[6]RESULTATS_4!$W:$W,FALSE)</f>
        <v>400</v>
      </c>
      <c r="N278" s="54" t="str" cm="1">
        <f t="array" ref="N278">IFERROR(INDEX([6]RESULTATS_4!G:G,$M278),"-")</f>
        <v>Indicateurs agro-environnementaux</v>
      </c>
      <c r="O278" s="54" cm="1">
        <f t="array" ref="O278">IFERROR(INDEX([6]RESULTATS_4!H:H,$M278),"-")</f>
        <v>0</v>
      </c>
      <c r="P278" s="54" t="str" cm="1">
        <f t="array" ref="P278">IFERROR(INDEX([6]RESULTATS_4!I:I,$M278),"-")</f>
        <v xml:space="preserve">EI : Azote </v>
      </c>
      <c r="Q278" s="54" t="str" cm="1">
        <f t="array" ref="Q278">IFERROR(INDEX([6]RESULTATS_4!$J:$J,M278),"-")</f>
        <v>TWh</v>
      </c>
      <c r="R278" s="68"/>
      <c r="S278" s="96" t="str">
        <f t="shared" si="84"/>
        <v>EI : Azote -TWh</v>
      </c>
      <c r="T278" s="158">
        <v>279</v>
      </c>
      <c r="U278" s="8">
        <v>31506.333881578601</v>
      </c>
      <c r="V278" s="8">
        <v>16571.367331615074</v>
      </c>
      <c r="W278" s="8">
        <v>614.79651043929698</v>
      </c>
      <c r="X278" s="8">
        <v>0</v>
      </c>
      <c r="Y278" s="8">
        <v>3865.1062511181954</v>
      </c>
      <c r="Z278" s="8">
        <v>15963.488330770017</v>
      </c>
      <c r="AA278" s="68"/>
      <c r="AB278" s="52" t="s">
        <v>556</v>
      </c>
      <c r="AC278" s="8" t="s">
        <v>556</v>
      </c>
      <c r="AD278" s="52" t="s">
        <v>556</v>
      </c>
      <c r="AE278" s="8" t="s">
        <v>556</v>
      </c>
      <c r="AG278" s="68"/>
      <c r="AH278" s="52">
        <f t="shared" si="77"/>
        <v>-99.920476573073273</v>
      </c>
      <c r="AI278" s="52">
        <f t="shared" si="78"/>
        <v>-99.924418783968648</v>
      </c>
      <c r="AJ278" s="52">
        <f t="shared" si="79"/>
        <v>-98.708211579820244</v>
      </c>
      <c r="AK278" s="52" t="e">
        <f t="shared" si="80"/>
        <v>#DIV/0!</v>
      </c>
      <c r="AL278" s="52">
        <f t="shared" si="81"/>
        <v>-99.80846011507721</v>
      </c>
      <c r="AM278" s="52">
        <f t="shared" si="82"/>
        <v>-99.908676153315241</v>
      </c>
      <c r="AN278" s="91" t="s">
        <v>598</v>
      </c>
    </row>
    <row r="279" spans="1:40" ht="14.25" hidden="1">
      <c r="A279" s="110" t="s">
        <v>263</v>
      </c>
      <c r="B279" s="112"/>
      <c r="C279" s="24" t="s">
        <v>285</v>
      </c>
      <c r="D279" s="24" t="s">
        <v>237</v>
      </c>
      <c r="E279" s="172">
        <f>SUMIFS(ADEME!$F:$F,ADEME!$A:$A,$A279,ADEME!$C:$C,$C279,ADEME!$D:$D,$D279,ADEME!$E:$E,F$9)</f>
        <v>10.755199538460907</v>
      </c>
      <c r="F279" s="172">
        <f>SUMIFS(ADEME!$L:$L,ADEME!$A:$A,$A279,ADEME!$C:$C,$C279,ADEME!$D:$D,$D279,ADEME!$E:$E,F$9)</f>
        <v>11.074937619367596</v>
      </c>
      <c r="G279" s="173">
        <f>SUMIFS(ADEME!$L:$L,ADEME!$A:$A,$A279,ADEME!$C:$C,$C279,ADEME!$D:$D,$D279,ADEME!$E:$E,G$9)</f>
        <v>5.58775983410872</v>
      </c>
      <c r="H279" s="173">
        <f>SUMIFS(ADEME!$L:$L,ADEME!$A:$A,$A279,ADEME!$C:$C,$C279,ADEME!$D:$D,$D279,ADEME!$E:$E,H$9)</f>
        <v>6.2244055102492943</v>
      </c>
      <c r="I279" s="173">
        <f>SUMIFS(ADEME!$L:$L,ADEME!$A:$A,$A279,ADEME!$C:$C,$C279,ADEME!$D:$D,$D279,ADEME!$E:$E,I$9)</f>
        <v>7.2022594275405449</v>
      </c>
      <c r="J279" s="173">
        <f>SUMIFS(ADEME!$L:$L,ADEME!$A:$A,$A279,ADEME!$C:$C,$C279,ADEME!$D:$D,$D279,ADEME!$E:$E,J$9)</f>
        <v>8.8190463130517962</v>
      </c>
      <c r="K279" s="68" t="s">
        <v>581</v>
      </c>
      <c r="L279" s="54" t="str">
        <f t="shared" si="83"/>
        <v>Indicateurs agro-environnementaux--EI : autres intrants</v>
      </c>
      <c r="M279" s="54">
        <f>MATCH(L279,[6]RESULTATS_4!$W:$W,FALSE)</f>
        <v>399</v>
      </c>
      <c r="N279" s="54" t="str" cm="1">
        <f t="array" ref="N279">IFERROR(INDEX([6]RESULTATS_4!G:G,$M279),"-")</f>
        <v>Indicateurs agro-environnementaux</v>
      </c>
      <c r="O279" s="54" cm="1">
        <f t="array" ref="O279">IFERROR(INDEX([6]RESULTATS_4!H:H,$M279),"-")</f>
        <v>0</v>
      </c>
      <c r="P279" s="54" t="str" cm="1">
        <f t="array" ref="P279">IFERROR(INDEX([6]RESULTATS_4!I:I,$M279),"-")</f>
        <v>EI : autres intrants</v>
      </c>
      <c r="Q279" s="54" t="str" cm="1">
        <f t="array" ref="Q279">IFERROR(INDEX([6]RESULTATS_4!$J:$J,M279),"-")</f>
        <v>TWh</v>
      </c>
      <c r="R279" s="68"/>
      <c r="S279" s="96" t="str">
        <f t="shared" si="84"/>
        <v>EI : autres intrants-TWh</v>
      </c>
      <c r="T279" s="158">
        <v>280</v>
      </c>
      <c r="U279" s="8">
        <v>10533.217435253513</v>
      </c>
      <c r="V279" s="8">
        <v>8363.0937771312583</v>
      </c>
      <c r="W279" s="8">
        <v>5930.1721386329673</v>
      </c>
      <c r="X279" s="8">
        <v>6610.6071727927492</v>
      </c>
      <c r="Y279" s="8">
        <v>7498.3560271248152</v>
      </c>
      <c r="Z279" s="8">
        <v>9185.492781109022</v>
      </c>
      <c r="AA279" s="68"/>
      <c r="AB279" s="52" t="s">
        <v>556</v>
      </c>
      <c r="AC279" s="8" t="s">
        <v>556</v>
      </c>
      <c r="AD279" s="52" t="s">
        <v>556</v>
      </c>
      <c r="AE279" s="8" t="s">
        <v>556</v>
      </c>
      <c r="AG279" s="68"/>
      <c r="AH279" s="52">
        <f t="shared" si="77"/>
        <v>-99.897892551781325</v>
      </c>
      <c r="AI279" s="52">
        <f t="shared" si="78"/>
        <v>-99.86757367650651</v>
      </c>
      <c r="AJ279" s="52">
        <f t="shared" si="79"/>
        <v>-99.905774070238081</v>
      </c>
      <c r="AK279" s="52">
        <f t="shared" si="80"/>
        <v>-99.905842151143588</v>
      </c>
      <c r="AL279" s="52">
        <f t="shared" si="81"/>
        <v>-99.903948820228237</v>
      </c>
      <c r="AM279" s="52">
        <f t="shared" si="82"/>
        <v>-99.903989404562054</v>
      </c>
      <c r="AN279" t="s">
        <v>532</v>
      </c>
    </row>
    <row r="280" spans="1:40" ht="14.25" hidden="1">
      <c r="A280" s="110" t="s">
        <v>263</v>
      </c>
      <c r="B280" s="112"/>
      <c r="C280" s="24" t="s">
        <v>286</v>
      </c>
      <c r="D280" s="24" t="s">
        <v>237</v>
      </c>
      <c r="E280" s="172">
        <f>SUMIFS(ADEME!$F:$F,ADEME!$A:$A,$A280,ADEME!$C:$C,$C280,ADEME!$D:$D,$D280,ADEME!$E:$E,F$9)</f>
        <v>6.7778508006642877</v>
      </c>
      <c r="F280" s="172">
        <f>SUMIFS(ADEME!$L:$L,ADEME!$A:$A,$A280,ADEME!$C:$C,$C280,ADEME!$D:$D,$D280,ADEME!$E:$E,F$9)</f>
        <v>6.6229951247865193</v>
      </c>
      <c r="G280" s="173">
        <f>SUMIFS(ADEME!$L:$L,ADEME!$A:$A,$A280,ADEME!$C:$C,$C280,ADEME!$D:$D,$D280,ADEME!$E:$E,G$9)</f>
        <v>5.7778041561423947</v>
      </c>
      <c r="H280" s="173">
        <f>SUMIFS(ADEME!$L:$L,ADEME!$A:$A,$A280,ADEME!$C:$C,$C280,ADEME!$D:$D,$D280,ADEME!$E:$E,H$9)</f>
        <v>6.5703247735579904</v>
      </c>
      <c r="I280" s="173">
        <f>SUMIFS(ADEME!$L:$L,ADEME!$A:$A,$A280,ADEME!$C:$C,$C280,ADEME!$D:$D,$D280,ADEME!$E:$E,I$9)</f>
        <v>6.119759739289929</v>
      </c>
      <c r="J280" s="173">
        <f>SUMIFS(ADEME!$L:$L,ADEME!$A:$A,$A280,ADEME!$C:$C,$C280,ADEME!$D:$D,$D280,ADEME!$E:$E,J$9)</f>
        <v>6.6735180184183323</v>
      </c>
      <c r="K280" s="68" t="s">
        <v>581</v>
      </c>
      <c r="L280" s="54" t="str">
        <f t="shared" si="83"/>
        <v>Indicateurs agro-environnementaux--EI : Matériel</v>
      </c>
      <c r="M280" s="54">
        <f>MATCH(L280,[6]RESULTATS_4!$W:$W,FALSE)</f>
        <v>401</v>
      </c>
      <c r="N280" s="54" t="str" cm="1">
        <f t="array" ref="N280">IFERROR(INDEX([6]RESULTATS_4!G:G,$M280),"-")</f>
        <v>Indicateurs agro-environnementaux</v>
      </c>
      <c r="O280" s="54" cm="1">
        <f t="array" ref="O280">IFERROR(INDEX([6]RESULTATS_4!H:H,$M280),"-")</f>
        <v>0</v>
      </c>
      <c r="P280" s="54" t="str" cm="1">
        <f t="array" ref="P280">IFERROR(INDEX([6]RESULTATS_4!I:I,$M280),"-")</f>
        <v>EI : Matériel</v>
      </c>
      <c r="Q280" s="54" t="str" cm="1">
        <f t="array" ref="Q280">IFERROR(INDEX([6]RESULTATS_4!$J:$J,M280),"-")</f>
        <v>TWh</v>
      </c>
      <c r="R280" s="68"/>
      <c r="S280" s="96" t="str">
        <f t="shared" si="84"/>
        <v>EI : Matériel-TWh</v>
      </c>
      <c r="T280" s="158">
        <v>281</v>
      </c>
      <c r="U280" s="8">
        <v>7239.1150204487558</v>
      </c>
      <c r="V280" s="8">
        <v>6122.1525588768909</v>
      </c>
      <c r="W280" s="8">
        <v>6090.6350555241052</v>
      </c>
      <c r="X280" s="8">
        <v>6805.5976146100484</v>
      </c>
      <c r="Y280" s="8">
        <v>6237.9857766269615</v>
      </c>
      <c r="Z280" s="8">
        <v>6708.4857588065634</v>
      </c>
      <c r="AA280" s="68"/>
      <c r="AB280" s="52" t="s">
        <v>556</v>
      </c>
      <c r="AC280" s="8" t="s">
        <v>556</v>
      </c>
      <c r="AD280" s="52" t="s">
        <v>556</v>
      </c>
      <c r="AE280" s="8" t="s">
        <v>556</v>
      </c>
      <c r="AG280" s="68"/>
      <c r="AH280" s="52">
        <f t="shared" si="77"/>
        <v>-99.906371831618671</v>
      </c>
      <c r="AI280" s="52">
        <f t="shared" si="78"/>
        <v>-99.891819175345702</v>
      </c>
      <c r="AJ280" s="52">
        <f t="shared" si="79"/>
        <v>-99.905136260776246</v>
      </c>
      <c r="AK280" s="52">
        <f t="shared" si="80"/>
        <v>-99.903457048952575</v>
      </c>
      <c r="AL280" s="52">
        <f t="shared" si="81"/>
        <v>-99.901895259809351</v>
      </c>
      <c r="AM280" s="52">
        <f t="shared" si="82"/>
        <v>-99.900521246398156</v>
      </c>
      <c r="AN280" t="s">
        <v>532</v>
      </c>
    </row>
    <row r="281" spans="1:40" ht="14.25" hidden="1">
      <c r="A281" s="110" t="s">
        <v>263</v>
      </c>
      <c r="B281" s="112"/>
      <c r="C281" s="155" t="s">
        <v>287</v>
      </c>
      <c r="D281" s="149" t="s">
        <v>237</v>
      </c>
      <c r="E281" s="172">
        <f>SUMIFS(ADEME!$F:$F,ADEME!$A:$A,$A281,ADEME!$C:$C,$C281,ADEME!$D:$D,$D281,ADEME!$E:$E,F$9)</f>
        <v>90.393123886378135</v>
      </c>
      <c r="F281" s="172">
        <f>SUMIFS(ADEME!$L:$L,ADEME!$A:$A,$A281,ADEME!$C:$C,$C281,ADEME!$D:$D,$D281,ADEME!$E:$E,F$9)</f>
        <v>66.966570242473921</v>
      </c>
      <c r="G281" s="173">
        <f>SUMIFS(ADEME!$L:$L,ADEME!$A:$A,$A281,ADEME!$C:$C,$C281,ADEME!$D:$D,$D281,ADEME!$E:$E,G$9)</f>
        <v>42.180915400635158</v>
      </c>
      <c r="H281" s="173">
        <f>SUMIFS(ADEME!$L:$L,ADEME!$A:$A,$A281,ADEME!$C:$C,$C281,ADEME!$D:$D,$D281,ADEME!$E:$E,H$9)</f>
        <v>39.039234107849218</v>
      </c>
      <c r="I281" s="173">
        <f>SUMIFS(ADEME!$L:$L,ADEME!$A:$A,$A281,ADEME!$C:$C,$C281,ADEME!$D:$D,$D281,ADEME!$E:$E,I$9)</f>
        <v>46.037113845119102</v>
      </c>
      <c r="J281" s="173">
        <f>SUMIFS(ADEME!$L:$L,ADEME!$A:$A,$A281,ADEME!$C:$C,$C281,ADEME!$D:$D,$D281,ADEME!$E:$E,J$9)</f>
        <v>63.140132853777203</v>
      </c>
      <c r="K281" s="68" t="s">
        <v>581</v>
      </c>
      <c r="L281" s="54" t="str">
        <f t="shared" si="83"/>
        <v xml:space="preserve">Indicateurs agro-environnementaux--Consommation totale d'énergie </v>
      </c>
      <c r="M281" s="54">
        <f>MATCH(L281,[6]RESULTATS_4!$W:$W,FALSE)</f>
        <v>393</v>
      </c>
      <c r="N281" s="54" t="str" cm="1">
        <f t="array" ref="N281">IFERROR(INDEX([6]RESULTATS_4!G:G,$M281),"-")</f>
        <v>Indicateurs agro-environnementaux</v>
      </c>
      <c r="O281" s="54" cm="1">
        <f t="array" ref="O281">IFERROR(INDEX([6]RESULTATS_4!H:H,$M281),"-")</f>
        <v>0</v>
      </c>
      <c r="P281" s="54" t="str" cm="1">
        <f t="array" ref="P281">IFERROR(INDEX([6]RESULTATS_4!I:I,$M281),"-")</f>
        <v xml:space="preserve">Consommation totale d'énergie </v>
      </c>
      <c r="Q281" s="54" t="str" cm="1">
        <f t="array" ref="Q281">IFERROR(INDEX([6]RESULTATS_4!$J:$J,M281),"-")</f>
        <v>TWh</v>
      </c>
      <c r="R281" s="68"/>
      <c r="S281" s="96" t="str">
        <f t="shared" si="84"/>
        <v>Consommation totale d'énergie -TWh</v>
      </c>
      <c r="T281" s="158">
        <v>282</v>
      </c>
      <c r="U281" s="8">
        <v>103102.14993238721</v>
      </c>
      <c r="V281" s="8">
        <v>71046.274198604267</v>
      </c>
      <c r="W281" s="8">
        <v>40890.015201858303</v>
      </c>
      <c r="X281" s="8">
        <v>44501.607910976752</v>
      </c>
      <c r="Y281" s="8">
        <v>52544.948392853672</v>
      </c>
      <c r="Z281" s="8">
        <v>75518.474833305576</v>
      </c>
      <c r="AA281" s="68"/>
      <c r="AB281" s="52" t="s">
        <v>556</v>
      </c>
      <c r="AC281" s="8" t="s">
        <v>556</v>
      </c>
      <c r="AD281" s="52" t="s">
        <v>556</v>
      </c>
      <c r="AE281" s="8" t="s">
        <v>556</v>
      </c>
      <c r="AG281" s="68"/>
      <c r="AH281" s="52">
        <f t="shared" si="77"/>
        <v>-99.912326635336257</v>
      </c>
      <c r="AI281" s="52">
        <f t="shared" si="78"/>
        <v>-99.905742319357557</v>
      </c>
      <c r="AJ281" s="52">
        <f t="shared" si="79"/>
        <v>-99.896842994084494</v>
      </c>
      <c r="AK281" s="52">
        <f t="shared" si="80"/>
        <v>-99.912274553796024</v>
      </c>
      <c r="AL281" s="52">
        <f t="shared" si="81"/>
        <v>-99.912385271556602</v>
      </c>
      <c r="AM281" s="52">
        <f t="shared" si="82"/>
        <v>-99.916391144030442</v>
      </c>
      <c r="AN281" t="s">
        <v>532</v>
      </c>
    </row>
    <row r="282" spans="1:40" ht="14.25" hidden="1">
      <c r="A282" s="110" t="s">
        <v>263</v>
      </c>
      <c r="B282" s="112"/>
      <c r="C282" s="24" t="s">
        <v>288</v>
      </c>
      <c r="D282" s="24" t="s">
        <v>289</v>
      </c>
      <c r="E282" s="172">
        <f>SUMIFS(ADEME!$F:$F,ADEME!$A:$A,$A282,ADEME!$C:$C,$C282,ADEME!$D:$D,$D282,ADEME!$E:$E,F$9)</f>
        <v>73.317354521238855</v>
      </c>
      <c r="F282" s="172">
        <f>SUMIFS(ADEME!$L:$L,ADEME!$A:$A,$A282,ADEME!$C:$C,$C282,ADEME!$D:$D,$D282,ADEME!$E:$E,F$9)</f>
        <v>57.016402492903232</v>
      </c>
      <c r="G282" s="173">
        <f>SUMIFS(ADEME!$L:$L,ADEME!$A:$A,$A282,ADEME!$C:$C,$C282,ADEME!$D:$D,$D282,ADEME!$E:$E,G$9)</f>
        <v>10.140193137575624</v>
      </c>
      <c r="H282" s="173">
        <f>SUMIFS(ADEME!$L:$L,ADEME!$A:$A,$A282,ADEME!$C:$C,$C282,ADEME!$D:$D,$D282,ADEME!$E:$E,H$9)</f>
        <v>17.914117242881222</v>
      </c>
      <c r="I282" s="173">
        <f>SUMIFS(ADEME!$L:$L,ADEME!$A:$A,$A282,ADEME!$C:$C,$C282,ADEME!$D:$D,$D282,ADEME!$E:$E,I$9)</f>
        <v>33.067994477932032</v>
      </c>
      <c r="J282" s="173">
        <f>SUMIFS(ADEME!$L:$L,ADEME!$A:$A,$A282,ADEME!$C:$C,$C282,ADEME!$D:$D,$D282,ADEME!$E:$E,J$9)</f>
        <v>56.175903928290552</v>
      </c>
      <c r="K282" s="68" t="s">
        <v>581</v>
      </c>
      <c r="L282" s="54" t="str">
        <f t="shared" si="83"/>
        <v>Indicateurs agro-environnementaux--NODU avec TS</v>
      </c>
      <c r="M282" s="54">
        <f>MATCH(L282,[6]RESULTATS_4!$W:$W,FALSE)</f>
        <v>405</v>
      </c>
      <c r="N282" s="54" t="str" cm="1">
        <f t="array" ref="N282">IFERROR(INDEX([6]RESULTATS_4!G:G,$M282),"-")</f>
        <v>Indicateurs agro-environnementaux</v>
      </c>
      <c r="O282" s="54" cm="1">
        <f t="array" ref="O282">IFERROR(INDEX([6]RESULTATS_4!H:H,$M282),"-")</f>
        <v>0</v>
      </c>
      <c r="P282" s="54" t="str" cm="1">
        <f t="array" ref="P282">IFERROR(INDEX([6]RESULTATS_4!I:I,$M282),"-")</f>
        <v>NODU avec TS</v>
      </c>
      <c r="Q282" s="54" t="str" cm="1">
        <f t="array" ref="Q282">IFERROR(INDEX([6]RESULTATS_4!$J:$J,M282),"-")</f>
        <v>M doses</v>
      </c>
      <c r="R282" s="68"/>
      <c r="S282" s="96" t="str">
        <f t="shared" si="84"/>
        <v>NODU avec TS-M doses</v>
      </c>
      <c r="T282" s="158">
        <v>283</v>
      </c>
      <c r="U282" s="8">
        <v>80.831154590770026</v>
      </c>
      <c r="V282" s="8">
        <v>54.391516688743749</v>
      </c>
      <c r="W282" s="8">
        <v>10.820185987521931</v>
      </c>
      <c r="X282" s="8">
        <v>19.191948562459231</v>
      </c>
      <c r="Y282" s="8">
        <v>34.481688744003357</v>
      </c>
      <c r="Z282" s="8">
        <v>56.9787995754888</v>
      </c>
      <c r="AA282" s="68"/>
      <c r="AB282" s="52">
        <v>214</v>
      </c>
      <c r="AC282" s="8">
        <v>50.790830023016674</v>
      </c>
      <c r="AD282" s="52">
        <v>214</v>
      </c>
      <c r="AE282" s="8">
        <v>58.445342875031308</v>
      </c>
      <c r="AG282" s="68"/>
      <c r="AH282" s="52">
        <f t="shared" si="77"/>
        <v>-9.2956733175121098</v>
      </c>
      <c r="AI282" s="52">
        <f t="shared" si="78"/>
        <v>4.8259102962332046</v>
      </c>
      <c r="AJ282" s="52">
        <f t="shared" si="79"/>
        <v>-6.284483933367591</v>
      </c>
      <c r="AK282" s="52">
        <f t="shared" si="80"/>
        <v>-6.6581635284159502</v>
      </c>
      <c r="AL282" s="52">
        <f t="shared" si="81"/>
        <v>-4.099840574998459</v>
      </c>
      <c r="AM282" s="52">
        <f t="shared" si="82"/>
        <v>-1.409112956362879</v>
      </c>
      <c r="AN282" t="s">
        <v>532</v>
      </c>
    </row>
    <row r="283" spans="1:40" ht="14.25" hidden="1">
      <c r="A283" s="110" t="s">
        <v>263</v>
      </c>
      <c r="B283" s="110"/>
      <c r="C283" s="5" t="s">
        <v>290</v>
      </c>
      <c r="D283" s="5" t="s">
        <v>271</v>
      </c>
      <c r="E283" s="172">
        <f>SUMIFS(ADEME!$F:$F,ADEME!$A:$A,$A283,ADEME!$C:$C,$C283,ADEME!$D:$D,$D283,ADEME!$E:$E,F$9)</f>
        <v>1892.3868239999995</v>
      </c>
      <c r="F283" s="172">
        <f>SUMIFS(ADEME!$L:$L,ADEME!$A:$A,$A283,ADEME!$C:$C,$C283,ADEME!$D:$D,$D283,ADEME!$E:$E,F$9)</f>
        <v>4599.2798280220159</v>
      </c>
      <c r="G283" s="173">
        <f>SUMIFS(ADEME!$L:$L,ADEME!$A:$A,$A283,ADEME!$C:$C,$C283,ADEME!$D:$D,$D283,ADEME!$E:$E,G$9)</f>
        <v>14196.795942347428</v>
      </c>
      <c r="H283" s="173">
        <f>SUMIFS(ADEME!$L:$L,ADEME!$A:$A,$A283,ADEME!$C:$C,$C283,ADEME!$D:$D,$D283,ADEME!$E:$E,H$9)</f>
        <v>15578.276755311161</v>
      </c>
      <c r="I283" s="173">
        <f>SUMIFS(ADEME!$L:$L,ADEME!$A:$A,$A283,ADEME!$C:$C,$C283,ADEME!$D:$D,$D283,ADEME!$E:$E,I$9)</f>
        <v>10686.126417719483</v>
      </c>
      <c r="J283" s="173">
        <f>SUMIFS(ADEME!$L:$L,ADEME!$A:$A,$A283,ADEME!$C:$C,$C283,ADEME!$D:$D,$D283,ADEME!$E:$E,J$9)</f>
        <v>4600.6102179043501</v>
      </c>
      <c r="K283" s="68" t="s">
        <v>581</v>
      </c>
      <c r="L283" s="54" t="str">
        <f t="shared" si="83"/>
        <v>Indicateurs agro-environnementaux--Surfaces de terres arables avec couverts</v>
      </c>
      <c r="M283" s="54">
        <f>MATCH(L283,[6]RESULTATS_4!$W:$W,FALSE)</f>
        <v>417</v>
      </c>
      <c r="N283" s="54" t="str" cm="1">
        <f t="array" ref="N283">IFERROR(INDEX([6]RESULTATS_4!G:G,$M283),"-")</f>
        <v>Indicateurs agro-environnementaux</v>
      </c>
      <c r="O283" s="54" cm="1">
        <f t="array" ref="O283">IFERROR(INDEX([6]RESULTATS_4!H:H,$M283),"-")</f>
        <v>0</v>
      </c>
      <c r="P283" s="54" t="str" cm="1">
        <f t="array" ref="P283">IFERROR(INDEX([6]RESULTATS_4!I:I,$M283),"-")</f>
        <v>Surfaces de terres arables avec couverts</v>
      </c>
      <c r="Q283" s="54" t="str" cm="1">
        <f t="array" ref="Q283">IFERROR(INDEX([6]RESULTATS_4!$J:$J,M283),"-")</f>
        <v>kha</v>
      </c>
      <c r="R283" s="68"/>
      <c r="S283" s="96" t="str">
        <f t="shared" si="84"/>
        <v>Surfaces de terres arables avec couverts-kha</v>
      </c>
      <c r="T283" s="158">
        <v>284</v>
      </c>
      <c r="U283" s="8">
        <v>2031.3635400000001</v>
      </c>
      <c r="V283" s="8">
        <v>4643.9145108606644</v>
      </c>
      <c r="W283" s="8">
        <v>16941.467968696186</v>
      </c>
      <c r="X283" s="8">
        <v>16243.795437711191</v>
      </c>
      <c r="Y283" s="8">
        <v>11067.428802448145</v>
      </c>
      <c r="Z283" s="8">
        <v>4654.5566979524228</v>
      </c>
      <c r="AA283" s="68"/>
      <c r="AB283" s="52">
        <v>215</v>
      </c>
      <c r="AC283" s="8">
        <v>8671.8381286384047</v>
      </c>
      <c r="AD283" s="52">
        <v>215</v>
      </c>
      <c r="AE283" s="8">
        <v>4793.810232797854</v>
      </c>
      <c r="AG283" s="68"/>
      <c r="AH283" s="52">
        <f t="shared" si="77"/>
        <v>-6.8415482144570046</v>
      </c>
      <c r="AI283" s="52">
        <f t="shared" si="78"/>
        <v>-0.96114350800949877</v>
      </c>
      <c r="AJ283" s="52">
        <f t="shared" si="79"/>
        <v>-16.20091028369125</v>
      </c>
      <c r="AK283" s="52">
        <f t="shared" si="80"/>
        <v>-4.0970639217419507</v>
      </c>
      <c r="AL283" s="52">
        <f t="shared" si="81"/>
        <v>-3.4452662089347941</v>
      </c>
      <c r="AM283" s="52">
        <f t="shared" si="82"/>
        <v>-1.1590036076218446</v>
      </c>
      <c r="AN283" t="s">
        <v>532</v>
      </c>
    </row>
    <row r="284" spans="1:40" ht="14.25" hidden="1">
      <c r="A284" s="110" t="s">
        <v>263</v>
      </c>
      <c r="B284" s="110"/>
      <c r="C284" s="5" t="s">
        <v>291</v>
      </c>
      <c r="D284" s="5" t="s">
        <v>271</v>
      </c>
      <c r="E284" s="172">
        <f>SUMIFS(ADEME!$F:$F,ADEME!$A:$A,$A284,ADEME!$C:$C,$C284,ADEME!$D:$D,$D284,ADEME!$E:$E,F$9)</f>
        <v>630.7956079999999</v>
      </c>
      <c r="F284" s="172">
        <f>SUMIFS(ADEME!$L:$L,ADEME!$A:$A,$A284,ADEME!$C:$C,$C284,ADEME!$D:$D,$D284,ADEME!$E:$E,F$9)</f>
        <v>1533.0932760073388</v>
      </c>
      <c r="G284" s="173">
        <f>SUMIFS(ADEME!$L:$L,ADEME!$A:$A,$A284,ADEME!$C:$C,$C284,ADEME!$D:$D,$D284,ADEME!$E:$E,G$9)</f>
        <v>4259.0387827042277</v>
      </c>
      <c r="H284" s="173">
        <f>SUMIFS(ADEME!$L:$L,ADEME!$A:$A,$A284,ADEME!$C:$C,$C284,ADEME!$D:$D,$D284,ADEME!$E:$E,H$9)</f>
        <v>7789.1383776555804</v>
      </c>
      <c r="I284" s="173">
        <f>SUMIFS(ADEME!$L:$L,ADEME!$A:$A,$A284,ADEME!$C:$C,$C284,ADEME!$D:$D,$D284,ADEME!$E:$E,I$9)</f>
        <v>7632.9474412282007</v>
      </c>
      <c r="J284" s="173">
        <f>SUMIFS(ADEME!$L:$L,ADEME!$A:$A,$A284,ADEME!$C:$C,$C284,ADEME!$D:$D,$D284,ADEME!$E:$E,J$9)</f>
        <v>3067.0734786029007</v>
      </c>
      <c r="K284" s="68" t="s">
        <v>581</v>
      </c>
      <c r="L284" s="54" t="str">
        <f t="shared" si="83"/>
        <v>Indicateurs agro-environnementaux--Surfaces de terres arables en semis direct</v>
      </c>
      <c r="M284" s="54">
        <f>MATCH(L284,[6]RESULTATS_4!$W:$W,FALSE)</f>
        <v>420</v>
      </c>
      <c r="N284" s="54" t="str" cm="1">
        <f t="array" ref="N284">IFERROR(INDEX([6]RESULTATS_4!G:G,$M284),"-")</f>
        <v>Indicateurs agro-environnementaux</v>
      </c>
      <c r="O284" s="54" cm="1">
        <f t="array" ref="O284">IFERROR(INDEX([6]RESULTATS_4!H:H,$M284),"-")</f>
        <v>0</v>
      </c>
      <c r="P284" s="54" t="str" cm="1">
        <f t="array" ref="P284">IFERROR(INDEX([6]RESULTATS_4!I:I,$M284),"-")</f>
        <v>Surfaces de terres arables en semis direct</v>
      </c>
      <c r="Q284" s="54" t="str" cm="1">
        <f t="array" ref="Q284">IFERROR(INDEX([6]RESULTATS_4!$J:$J,M284),"-")</f>
        <v>kha</v>
      </c>
      <c r="R284" s="68"/>
      <c r="S284" s="96" t="str">
        <f t="shared" si="84"/>
        <v>Surfaces de terres arables en semis direct-kha</v>
      </c>
      <c r="T284" s="158">
        <v>285</v>
      </c>
      <c r="U284" s="8">
        <v>677.12117999999998</v>
      </c>
      <c r="V284" s="8">
        <v>1547.9715036202215</v>
      </c>
      <c r="W284" s="8">
        <v>5082.4403906088555</v>
      </c>
      <c r="X284" s="8">
        <v>8121.8977188555964</v>
      </c>
      <c r="Y284" s="8">
        <v>7905.3062874629595</v>
      </c>
      <c r="Z284" s="8">
        <v>3103.0377986349481</v>
      </c>
      <c r="AA284" s="68"/>
      <c r="AB284" s="52">
        <v>216</v>
      </c>
      <c r="AC284" s="8">
        <v>4335.9190643192023</v>
      </c>
      <c r="AD284" s="52">
        <v>216</v>
      </c>
      <c r="AE284" s="8">
        <v>1874.7035659852172</v>
      </c>
      <c r="AG284" s="68"/>
      <c r="AH284" s="52">
        <f t="shared" si="77"/>
        <v>-6.8415482144569832</v>
      </c>
      <c r="AI284" s="52">
        <f t="shared" si="78"/>
        <v>-0.96114350800949877</v>
      </c>
      <c r="AJ284" s="52">
        <f t="shared" si="79"/>
        <v>-16.20091028369125</v>
      </c>
      <c r="AK284" s="52">
        <f t="shared" si="80"/>
        <v>-4.0970639217419613</v>
      </c>
      <c r="AL284" s="52">
        <f t="shared" si="81"/>
        <v>-3.4452662089347941</v>
      </c>
      <c r="AM284" s="52">
        <f t="shared" si="82"/>
        <v>-1.1590036076218113</v>
      </c>
      <c r="AN284" t="s">
        <v>532</v>
      </c>
    </row>
    <row r="285" spans="1:40" ht="14.25" hidden="1">
      <c r="A285" s="110" t="s">
        <v>263</v>
      </c>
      <c r="B285" s="110"/>
      <c r="C285" s="5" t="s">
        <v>292</v>
      </c>
      <c r="D285" s="5" t="s">
        <v>271</v>
      </c>
      <c r="E285" s="172">
        <f>SUMIFS(ADEME!$F:$F,ADEME!$A:$A,$A285,ADEME!$C:$C,$C285,ADEME!$D:$D,$D285,ADEME!$E:$E,F$9)</f>
        <v>0</v>
      </c>
      <c r="F285" s="172">
        <f>SUMIFS(ADEME!$L:$L,ADEME!$A:$A,$A285,ADEME!$C:$C,$C285,ADEME!$D:$D,$D285,ADEME!$E:$E,F$9)</f>
        <v>718.11696233316184</v>
      </c>
      <c r="G285" s="173">
        <f>SUMIFS(ADEME!$L:$L,ADEME!$A:$A,$A285,ADEME!$C:$C,$C285,ADEME!$D:$D,$D285,ADEME!$E:$E,G$9)</f>
        <v>4561.0330259898419</v>
      </c>
      <c r="H285" s="173">
        <f>SUMIFS(ADEME!$L:$L,ADEME!$A:$A,$A285,ADEME!$C:$C,$C285,ADEME!$D:$D,$D285,ADEME!$E:$E,H$9)</f>
        <v>6140.9566969436592</v>
      </c>
      <c r="I285" s="173">
        <f>SUMIFS(ADEME!$L:$L,ADEME!$A:$A,$A285,ADEME!$C:$C,$C285,ADEME!$D:$D,$D285,ADEME!$E:$E,I$9)</f>
        <v>2262.0239742079771</v>
      </c>
      <c r="J285" s="173">
        <f>SUMIFS(ADEME!$L:$L,ADEME!$A:$A,$A285,ADEME!$C:$C,$C285,ADEME!$D:$D,$D285,ADEME!$E:$E,J$9)</f>
        <v>920.12204358087001</v>
      </c>
      <c r="K285" s="68" t="s">
        <v>581</v>
      </c>
      <c r="L285" s="54" t="str">
        <f t="shared" si="83"/>
        <v>Indicateurs agro-environnementaux--Surfaces de terres arables avec IAE (type haies - 60 ml/ha de SAU)</v>
      </c>
      <c r="M285" s="54">
        <f>MATCH(L285,[6]RESULTATS_4!$W:$W,FALSE)</f>
        <v>419</v>
      </c>
      <c r="N285" s="54" t="str" cm="1">
        <f t="array" ref="N285">IFERROR(INDEX([6]RESULTATS_4!G:G,$M285),"-")</f>
        <v>Indicateurs agro-environnementaux</v>
      </c>
      <c r="O285" s="54" cm="1">
        <f t="array" ref="O285">IFERROR(INDEX([6]RESULTATS_4!H:H,$M285),"-")</f>
        <v>0</v>
      </c>
      <c r="P285" s="54" t="str" cm="1">
        <f t="array" ref="P285">IFERROR(INDEX([6]RESULTATS_4!I:I,$M285),"-")</f>
        <v>Surfaces de terres arables avec IAE (type haies - 60 ml/ha de SAU)</v>
      </c>
      <c r="Q285" s="54" t="str" cm="1">
        <f t="array" ref="Q285">IFERROR(INDEX([6]RESULTATS_4!$J:$J,M285),"-")</f>
        <v>kha</v>
      </c>
      <c r="R285" s="68"/>
      <c r="S285" s="96" t="str">
        <f t="shared" si="84"/>
        <v>Surfaces de terres arables avec IAE (type haies - 60 ml/ha de SAU)-kha</v>
      </c>
      <c r="T285" s="158">
        <v>286</v>
      </c>
      <c r="U285" s="8">
        <v>0</v>
      </c>
      <c r="V285" s="8">
        <v>354.79506862975472</v>
      </c>
      <c r="W285" s="8">
        <v>4340.404093579963</v>
      </c>
      <c r="X285" s="8">
        <v>7577.730571692272</v>
      </c>
      <c r="Y285" s="8">
        <v>754.73540187666367</v>
      </c>
      <c r="Z285" s="8">
        <v>0</v>
      </c>
      <c r="AA285" s="68"/>
      <c r="AB285" s="52">
        <v>217</v>
      </c>
      <c r="AC285" s="8">
        <v>838.13315513290195</v>
      </c>
      <c r="AD285" s="52">
        <v>217</v>
      </c>
      <c r="AE285" s="8">
        <v>206.28411801203785</v>
      </c>
      <c r="AG285" s="68"/>
      <c r="AH285" s="52" t="str">
        <f t="shared" si="77"/>
        <v>ok 0</v>
      </c>
      <c r="AI285" s="52">
        <f t="shared" si="78"/>
        <v>102.40330991819691</v>
      </c>
      <c r="AJ285" s="52">
        <f t="shared" si="79"/>
        <v>5.0831426672050872</v>
      </c>
      <c r="AK285" s="52">
        <f t="shared" si="80"/>
        <v>-18.960477166025047</v>
      </c>
      <c r="AL285" s="52">
        <f t="shared" si="81"/>
        <v>199.71086139372983</v>
      </c>
      <c r="AM285" s="52" t="e">
        <f t="shared" si="82"/>
        <v>#DIV/0!</v>
      </c>
      <c r="AN285" s="91" t="s">
        <v>597</v>
      </c>
    </row>
    <row r="286" spans="1:40" ht="14.25" hidden="1">
      <c r="A286" s="110" t="s">
        <v>263</v>
      </c>
      <c r="B286" s="110"/>
      <c r="C286" s="5" t="s">
        <v>293</v>
      </c>
      <c r="D286" s="5" t="s">
        <v>271</v>
      </c>
      <c r="E286" s="172">
        <f>SUMIFS(ADEME!$F:$F,ADEME!$A:$A,$A286,ADEME!$C:$C,$C286,ADEME!$D:$D,$D286,ADEME!$E:$E,F$9)</f>
        <v>3181.2266800000002</v>
      </c>
      <c r="F286" s="172">
        <f>SUMIFS(ADEME!$L:$L,ADEME!$A:$A,$A286,ADEME!$C:$C,$C286,ADEME!$D:$D,$D286,ADEME!$E:$E,F$9)</f>
        <v>766.54663800366905</v>
      </c>
      <c r="G286" s="173">
        <f>SUMIFS(ADEME!$L:$L,ADEME!$A:$A,$A286,ADEME!$C:$C,$C286,ADEME!$D:$D,$D286,ADEME!$E:$E,G$9)</f>
        <v>0</v>
      </c>
      <c r="H286" s="173">
        <f>SUMIFS(ADEME!$L:$L,ADEME!$A:$A,$A286,ADEME!$C:$C,$C286,ADEME!$D:$D,$D286,ADEME!$E:$E,H$9)</f>
        <v>0</v>
      </c>
      <c r="I286" s="173">
        <f>SUMIFS(ADEME!$L:$L,ADEME!$A:$A,$A286,ADEME!$C:$C,$C286,ADEME!$D:$D,$D286,ADEME!$E:$E,I$9)</f>
        <v>763.29474412281991</v>
      </c>
      <c r="J286" s="173">
        <f>SUMIFS(ADEME!$L:$L,ADEME!$A:$A,$A286,ADEME!$C:$C,$C286,ADEME!$D:$D,$D286,ADEME!$E:$E,J$9)</f>
        <v>1533.5367393014503</v>
      </c>
      <c r="K286" s="68" t="s">
        <v>581</v>
      </c>
      <c r="L286" s="54" t="str">
        <f t="shared" si="83"/>
        <v>Indicateurs agro-environnementaux--Surfaces de terres arables avec IAE (type haies - 200 ml/ha de SAU)</v>
      </c>
      <c r="M286" s="54">
        <f>MATCH(L286,[6]RESULTATS_4!$W:$W,FALSE)</f>
        <v>418</v>
      </c>
      <c r="N286" s="54" t="str" cm="1">
        <f t="array" ref="N286">IFERROR(INDEX([6]RESULTATS_4!G:G,$M286),"-")</f>
        <v>Indicateurs agro-environnementaux</v>
      </c>
      <c r="O286" s="54" cm="1">
        <f t="array" ref="O286">IFERROR(INDEX([6]RESULTATS_4!H:H,$M286),"-")</f>
        <v>0</v>
      </c>
      <c r="P286" s="54" t="str" cm="1">
        <f t="array" ref="P286">IFERROR(INDEX([6]RESULTATS_4!I:I,$M286),"-")</f>
        <v>Surfaces de terres arables avec IAE (type haies - 200 ml/ha de SAU)</v>
      </c>
      <c r="Q286" s="54" t="str" cm="1">
        <f t="array" ref="Q286">IFERROR(INDEX([6]RESULTATS_4!$J:$J,M286),"-")</f>
        <v>kha</v>
      </c>
      <c r="R286" s="68"/>
      <c r="S286" s="96" t="str">
        <f t="shared" si="84"/>
        <v>Surfaces de terres arables avec IAE (type haies - 200 ml/ha de SAU)-kha</v>
      </c>
      <c r="T286" s="158">
        <v>287</v>
      </c>
      <c r="U286" s="8">
        <v>0</v>
      </c>
      <c r="V286" s="8">
        <v>0</v>
      </c>
      <c r="W286" s="8">
        <v>0</v>
      </c>
      <c r="X286" s="8">
        <v>0</v>
      </c>
      <c r="Y286" s="8">
        <v>0</v>
      </c>
      <c r="Z286" s="8">
        <v>0</v>
      </c>
      <c r="AA286" s="68"/>
      <c r="AB286" s="52">
        <v>218</v>
      </c>
      <c r="AC286" s="8">
        <v>2341.3962947323694</v>
      </c>
      <c r="AD286" s="52">
        <v>218</v>
      </c>
      <c r="AE286" s="8">
        <v>2088.8062016548379</v>
      </c>
      <c r="AG286" s="68"/>
      <c r="AH286" s="52" t="e">
        <f t="shared" si="77"/>
        <v>#DIV/0!</v>
      </c>
      <c r="AI286" s="52" t="e">
        <f t="shared" si="78"/>
        <v>#DIV/0!</v>
      </c>
      <c r="AJ286" s="52" t="str">
        <f t="shared" si="79"/>
        <v>ok 0</v>
      </c>
      <c r="AK286" s="52" t="str">
        <f t="shared" si="80"/>
        <v>ok 0</v>
      </c>
      <c r="AL286" s="52" t="e">
        <f t="shared" si="81"/>
        <v>#DIV/0!</v>
      </c>
      <c r="AM286" s="52" t="e">
        <f t="shared" si="82"/>
        <v>#DIV/0!</v>
      </c>
      <c r="AN286" s="91" t="s">
        <v>597</v>
      </c>
    </row>
    <row r="287" spans="1:40" ht="14.25" hidden="1">
      <c r="A287" s="110" t="s">
        <v>263</v>
      </c>
      <c r="B287" s="110"/>
      <c r="C287" s="5" t="s">
        <v>294</v>
      </c>
      <c r="D287" s="5" t="s">
        <v>271</v>
      </c>
      <c r="E287" s="172">
        <f>SUMIFS(ADEME!$F:$F,ADEME!$A:$A,$A287,ADEME!$C:$C,$C287,ADEME!$D:$D,$D287,ADEME!$E:$E,F$9)</f>
        <v>0</v>
      </c>
      <c r="F287" s="172">
        <f>SUMIFS(ADEME!$L:$L,ADEME!$A:$A,$A287,ADEME!$C:$C,$C287,ADEME!$D:$D,$D287,ADEME!$E:$E,F$9)</f>
        <v>229.96399140110083</v>
      </c>
      <c r="G287" s="173">
        <f>SUMIFS(ADEME!$L:$L,ADEME!$A:$A,$A287,ADEME!$C:$C,$C287,ADEME!$D:$D,$D287,ADEME!$E:$E,G$9)</f>
        <v>425.90387827042281</v>
      </c>
      <c r="H287" s="173">
        <f>SUMIFS(ADEME!$L:$L,ADEME!$A:$A,$A287,ADEME!$C:$C,$C287,ADEME!$D:$D,$D287,ADEME!$E:$E,H$9)</f>
        <v>2258.8501295201186</v>
      </c>
      <c r="I287" s="173">
        <f>SUMIFS(ADEME!$L:$L,ADEME!$A:$A,$A287,ADEME!$C:$C,$C287,ADEME!$D:$D,$D287,ADEME!$E:$E,I$9)</f>
        <v>744.97567026387242</v>
      </c>
      <c r="J287" s="173">
        <f>SUMIFS(ADEME!$L:$L,ADEME!$A:$A,$A287,ADEME!$C:$C,$C287,ADEME!$D:$D,$D287,ADEME!$E:$E,J$9)</f>
        <v>0</v>
      </c>
      <c r="K287" s="68" t="s">
        <v>581</v>
      </c>
      <c r="L287" s="54" t="str">
        <f t="shared" si="83"/>
        <v>Indicateurs agro-environnementaux--Surfaces de terres arables avec agroforesterie (75 arbres / ha)</v>
      </c>
      <c r="M287" s="54">
        <f>MATCH(L287,[6]RESULTATS_4!$W:$W,FALSE)</f>
        <v>416</v>
      </c>
      <c r="N287" s="54" t="str" cm="1">
        <f t="array" ref="N287">IFERROR(INDEX([6]RESULTATS_4!G:G,$M287),"-")</f>
        <v>Indicateurs agro-environnementaux</v>
      </c>
      <c r="O287" s="54" cm="1">
        <f t="array" ref="O287">IFERROR(INDEX([6]RESULTATS_4!H:H,$M287),"-")</f>
        <v>0</v>
      </c>
      <c r="P287" s="54" t="str" cm="1">
        <f t="array" ref="P287">IFERROR(INDEX([6]RESULTATS_4!I:I,$M287),"-")</f>
        <v>Surfaces de terres arables avec agroforesterie (75 arbres / ha)</v>
      </c>
      <c r="Q287" s="54" t="str" cm="1">
        <f t="array" ref="Q287">IFERROR(INDEX([6]RESULTATS_4!$J:$J,M287),"-")</f>
        <v>kha</v>
      </c>
      <c r="R287" s="68"/>
      <c r="S287" s="96" t="str">
        <f t="shared" si="84"/>
        <v>Surfaces de terres arables avec agroforesterie (75 arbres / ha)-kha</v>
      </c>
      <c r="T287" s="158">
        <v>288</v>
      </c>
      <c r="U287" s="8">
        <v>0</v>
      </c>
      <c r="V287" s="8">
        <v>232.19572554303321</v>
      </c>
      <c r="W287" s="8">
        <v>508.2440390608856</v>
      </c>
      <c r="X287" s="8">
        <v>2355.350338468123</v>
      </c>
      <c r="Y287" s="8">
        <v>771.55789365638486</v>
      </c>
      <c r="Z287" s="8">
        <v>0</v>
      </c>
      <c r="AA287" s="68"/>
      <c r="AB287" s="52">
        <v>219</v>
      </c>
      <c r="AC287" s="8">
        <v>147.42124818685289</v>
      </c>
      <c r="AD287" s="52">
        <v>219</v>
      </c>
      <c r="AE287" s="8">
        <v>51.349819124014765</v>
      </c>
      <c r="AG287" s="68"/>
      <c r="AH287" s="52" t="str">
        <f t="shared" si="77"/>
        <v>ok 0</v>
      </c>
      <c r="AI287" s="52">
        <f t="shared" si="78"/>
        <v>-0.96114350800947657</v>
      </c>
      <c r="AJ287" s="52">
        <f t="shared" si="79"/>
        <v>-16.20091028369125</v>
      </c>
      <c r="AK287" s="52">
        <f t="shared" si="80"/>
        <v>-4.0970639217419507</v>
      </c>
      <c r="AL287" s="52">
        <f t="shared" si="81"/>
        <v>-3.4452662089347941</v>
      </c>
      <c r="AM287" s="52" t="str">
        <f t="shared" si="82"/>
        <v>ok 0</v>
      </c>
      <c r="AN287" t="s">
        <v>532</v>
      </c>
    </row>
    <row r="288" spans="1:40" ht="14.25" hidden="1">
      <c r="A288" s="110" t="s">
        <v>263</v>
      </c>
      <c r="B288" s="110"/>
      <c r="C288" s="5" t="s">
        <v>295</v>
      </c>
      <c r="D288" s="5" t="s">
        <v>271</v>
      </c>
      <c r="E288" s="172">
        <f>SUMIFS(ADEME!$F:$F,ADEME!$A:$A,$A288,ADEME!$C:$C,$C288,ADEME!$D:$D,$D288,ADEME!$E:$E,F$9)</f>
        <v>0</v>
      </c>
      <c r="F288" s="172">
        <f>SUMIFS(ADEME!$L:$L,ADEME!$A:$A,$A288,ADEME!$C:$C,$C288,ADEME!$D:$D,$D288,ADEME!$E:$E,F$9)</f>
        <v>430.9873706758687</v>
      </c>
      <c r="G288" s="173">
        <f>SUMIFS(ADEME!$L:$L,ADEME!$A:$A,$A288,ADEME!$C:$C,$C288,ADEME!$D:$D,$D288,ADEME!$E:$E,G$9)</f>
        <v>2193.7519999350125</v>
      </c>
      <c r="H288" s="173">
        <f>SUMIFS(ADEME!$L:$L,ADEME!$A:$A,$A288,ADEME!$C:$C,$C288,ADEME!$D:$D,$D288,ADEME!$E:$E,H$9)</f>
        <v>1882.7628055778459</v>
      </c>
      <c r="I288" s="173">
        <f>SUMIFS(ADEME!$L:$L,ADEME!$A:$A,$A288,ADEME!$C:$C,$C288,ADEME!$D:$D,$D288,ADEME!$E:$E,I$9)</f>
        <v>1799.3826855727855</v>
      </c>
      <c r="J288" s="173">
        <f>SUMIFS(ADEME!$L:$L,ADEME!$A:$A,$A288,ADEME!$C:$C,$C288,ADEME!$D:$D,$D288,ADEME!$E:$E,J$9)</f>
        <v>758.8377164328748</v>
      </c>
      <c r="K288" s="68" t="s">
        <v>581</v>
      </c>
      <c r="L288" s="54" t="str">
        <f t="shared" si="83"/>
        <v>Indicateurs agro-environnementaux--Surfaces de prairies avec IAE (type haies - 60 ml/ha de SAU)</v>
      </c>
      <c r="M288" s="54">
        <f>MATCH(L288,[6]RESULTATS_4!$W:$W,FALSE)</f>
        <v>414</v>
      </c>
      <c r="N288" s="54" t="str" cm="1">
        <f t="array" ref="N288">IFERROR(INDEX([6]RESULTATS_4!G:G,$M288),"-")</f>
        <v>Indicateurs agro-environnementaux</v>
      </c>
      <c r="O288" s="54" cm="1">
        <f t="array" ref="O288">IFERROR(INDEX([6]RESULTATS_4!H:H,$M288),"-")</f>
        <v>0</v>
      </c>
      <c r="P288" s="54" t="str" cm="1">
        <f t="array" ref="P288">IFERROR(INDEX([6]RESULTATS_4!I:I,$M288),"-")</f>
        <v>Surfaces de prairies avec IAE (type haies - 60 ml/ha de SAU)</v>
      </c>
      <c r="Q288" s="54" t="str" cm="1">
        <f t="array" ref="Q288">IFERROR(INDEX([6]RESULTATS_4!$J:$J,M288),"-")</f>
        <v>kha</v>
      </c>
      <c r="R288" s="68"/>
      <c r="S288" s="96" t="str">
        <f t="shared" si="84"/>
        <v>Surfaces de prairies avec IAE (type haies - 60 ml/ha de SAU)-kha</v>
      </c>
      <c r="T288" s="158">
        <v>289</v>
      </c>
      <c r="U288" s="8">
        <v>0</v>
      </c>
      <c r="V288" s="8">
        <v>183.14669501735108</v>
      </c>
      <c r="W288" s="8">
        <v>3104.1341284738396</v>
      </c>
      <c r="X288" s="8">
        <v>2954.1614238016805</v>
      </c>
      <c r="Y288" s="8">
        <v>699.01826267079218</v>
      </c>
      <c r="Z288" s="8">
        <v>0</v>
      </c>
      <c r="AA288" s="68"/>
      <c r="AB288" s="52">
        <v>220</v>
      </c>
      <c r="AC288" s="8">
        <v>179.07243530428184</v>
      </c>
      <c r="AD288" s="52">
        <v>220</v>
      </c>
      <c r="AE288" s="8">
        <v>43.054646966208516</v>
      </c>
      <c r="AG288" s="68"/>
      <c r="AH288" s="52" t="str">
        <f t="shared" si="77"/>
        <v>ok 0</v>
      </c>
      <c r="AI288" s="52">
        <f t="shared" si="78"/>
        <v>135.32358617502629</v>
      </c>
      <c r="AJ288" s="52">
        <f t="shared" si="79"/>
        <v>-29.32805384239051</v>
      </c>
      <c r="AK288" s="52">
        <f t="shared" si="80"/>
        <v>-36.267436491167182</v>
      </c>
      <c r="AL288" s="52">
        <f t="shared" si="81"/>
        <v>157.41569021354999</v>
      </c>
      <c r="AM288" s="52" t="e">
        <f t="shared" si="82"/>
        <v>#DIV/0!</v>
      </c>
      <c r="AN288" s="91" t="s">
        <v>597</v>
      </c>
    </row>
    <row r="289" spans="1:40" ht="14.25" hidden="1">
      <c r="A289" s="110" t="s">
        <v>263</v>
      </c>
      <c r="B289" s="110"/>
      <c r="C289" s="5" t="s">
        <v>296</v>
      </c>
      <c r="D289" s="5" t="s">
        <v>271</v>
      </c>
      <c r="E289" s="172">
        <f>SUMIFS(ADEME!$F:$F,ADEME!$A:$A,$A289,ADEME!$C:$C,$C289,ADEME!$D:$D,$D289,ADEME!$E:$E,F$9)</f>
        <v>1748.6333200000001</v>
      </c>
      <c r="F289" s="172">
        <f>SUMIFS(ADEME!$L:$L,ADEME!$A:$A,$A289,ADEME!$C:$C,$C289,ADEME!$D:$D,$D289,ADEME!$E:$E,F$9)</f>
        <v>389.65825736208097</v>
      </c>
      <c r="G289" s="173">
        <f>SUMIFS(ADEME!$L:$L,ADEME!$A:$A,$A289,ADEME!$C:$C,$C289,ADEME!$D:$D,$D289,ADEME!$E:$E,G$9)</f>
        <v>1406.2512820096235</v>
      </c>
      <c r="H289" s="173">
        <f>SUMIFS(ADEME!$L:$L,ADEME!$A:$A,$A289,ADEME!$C:$C,$C289,ADEME!$D:$D,$D289,ADEME!$E:$E,H$9)</f>
        <v>1086.2093109102957</v>
      </c>
      <c r="I289" s="173">
        <f>SUMIFS(ADEME!$L:$L,ADEME!$A:$A,$A289,ADEME!$C:$C,$C289,ADEME!$D:$D,$D289,ADEME!$E:$E,I$9)</f>
        <v>790.93744420781786</v>
      </c>
      <c r="J289" s="173">
        <f>SUMIFS(ADEME!$L:$L,ADEME!$A:$A,$A289,ADEME!$C:$C,$C289,ADEME!$D:$D,$D289,ADEME!$E:$E,J$9)</f>
        <v>778.29509377730756</v>
      </c>
      <c r="K289" s="68" t="s">
        <v>581</v>
      </c>
      <c r="L289" s="54" t="str">
        <f t="shared" si="83"/>
        <v>Indicateurs agro-environnementaux--Surfaces de prairies en région de bocage (type haies - 150 ml/ha de SAU)</v>
      </c>
      <c r="M289" s="54">
        <f>MATCH(L289,[6]RESULTATS_4!$W:$W,FALSE)</f>
        <v>415</v>
      </c>
      <c r="N289" s="54" t="str" cm="1">
        <f t="array" ref="N289">IFERROR(INDEX([6]RESULTATS_4!G:G,$M289),"-")</f>
        <v>Indicateurs agro-environnementaux</v>
      </c>
      <c r="O289" s="54" cm="1">
        <f t="array" ref="O289">IFERROR(INDEX([6]RESULTATS_4!H:H,$M289),"-")</f>
        <v>0</v>
      </c>
      <c r="P289" s="54" t="str" cm="1">
        <f t="array" ref="P289">IFERROR(INDEX([6]RESULTATS_4!I:I,$M289),"-")</f>
        <v>Surfaces de prairies en région de bocage (type haies - 150 ml/ha de SAU)</v>
      </c>
      <c r="Q289" s="54" t="str" cm="1">
        <f t="array" ref="Q289">IFERROR(INDEX([6]RESULTATS_4!$J:$J,M289),"-")</f>
        <v>kha</v>
      </c>
      <c r="R289" s="68"/>
      <c r="S289" s="96" t="str">
        <f t="shared" si="84"/>
        <v>Surfaces de prairies en région de bocage (type haies - 150 ml/ha de SAU)-kha</v>
      </c>
      <c r="T289" s="158">
        <v>290</v>
      </c>
      <c r="U289" s="8">
        <v>0</v>
      </c>
      <c r="V289" s="8">
        <v>0</v>
      </c>
      <c r="W289" s="8">
        <v>0</v>
      </c>
      <c r="X289" s="8">
        <v>0</v>
      </c>
      <c r="Y289" s="8">
        <v>0</v>
      </c>
      <c r="Z289" s="8">
        <v>0</v>
      </c>
      <c r="AA289" s="68"/>
      <c r="AB289" s="52">
        <v>221</v>
      </c>
      <c r="AC289" s="8">
        <v>1790.7243530428184</v>
      </c>
      <c r="AD289" s="52">
        <v>221</v>
      </c>
      <c r="AE289" s="8">
        <v>1758.0647511201812</v>
      </c>
      <c r="AG289" s="68"/>
      <c r="AH289" s="52" t="e">
        <f t="shared" si="77"/>
        <v>#DIV/0!</v>
      </c>
      <c r="AI289" s="52" t="e">
        <f t="shared" si="78"/>
        <v>#DIV/0!</v>
      </c>
      <c r="AJ289" s="52" t="e">
        <f t="shared" si="79"/>
        <v>#DIV/0!</v>
      </c>
      <c r="AK289" s="52" t="e">
        <f t="shared" si="80"/>
        <v>#DIV/0!</v>
      </c>
      <c r="AL289" s="52" t="e">
        <f t="shared" si="81"/>
        <v>#DIV/0!</v>
      </c>
      <c r="AM289" s="52" t="e">
        <f t="shared" si="82"/>
        <v>#DIV/0!</v>
      </c>
      <c r="AN289" s="91" t="s">
        <v>597</v>
      </c>
    </row>
    <row r="290" spans="1:40" ht="14.25" hidden="1">
      <c r="A290" s="110" t="s">
        <v>263</v>
      </c>
      <c r="B290" s="110"/>
      <c r="C290" s="5" t="s">
        <v>297</v>
      </c>
      <c r="D290" s="5" t="s">
        <v>271</v>
      </c>
      <c r="E290" s="172">
        <f>SUMIFS(ADEME!$F:$F,ADEME!$A:$A,$A290,ADEME!$C:$C,$C290,ADEME!$D:$D,$D290,ADEME!$E:$E,F$9)</f>
        <v>0</v>
      </c>
      <c r="F290" s="172">
        <f>SUMIFS(ADEME!$L:$L,ADEME!$A:$A,$A290,ADEME!$C:$C,$C290,ADEME!$D:$D,$D290,ADEME!$E:$E,F$9)</f>
        <v>46.758990883449734</v>
      </c>
      <c r="G290" s="173">
        <f>SUMIFS(ADEME!$L:$L,ADEME!$A:$A,$A290,ADEME!$C:$C,$C290,ADEME!$D:$D,$D290,ADEME!$E:$E,G$9)</f>
        <v>126.56261538086609</v>
      </c>
      <c r="H290" s="173">
        <f>SUMIFS(ADEME!$L:$L,ADEME!$A:$A,$A290,ADEME!$C:$C,$C290,ADEME!$D:$D,$D290,ADEME!$E:$E,H$9)</f>
        <v>494.58730623448798</v>
      </c>
      <c r="I290" s="173">
        <f>SUMIFS(ADEME!$L:$L,ADEME!$A:$A,$A290,ADEME!$C:$C,$C290,ADEME!$D:$D,$D290,ADEME!$E:$E,I$9)</f>
        <v>160.560301174187</v>
      </c>
      <c r="J290" s="173">
        <f>SUMIFS(ADEME!$L:$L,ADEME!$A:$A,$A290,ADEME!$C:$C,$C290,ADEME!$D:$D,$D290,ADEME!$E:$E,J$9)</f>
        <v>0</v>
      </c>
      <c r="K290" s="68" t="s">
        <v>581</v>
      </c>
      <c r="L290" s="54" t="str">
        <f t="shared" si="83"/>
        <v>Indicateurs agro-environnementaux--Surfaces de prairies avec agroforesterie et de prés-vergers</v>
      </c>
      <c r="M290" s="54">
        <f>MATCH(L290,[6]RESULTATS_4!$W:$W,FALSE)</f>
        <v>413</v>
      </c>
      <c r="N290" s="54" t="str" cm="1">
        <f t="array" ref="N290">IFERROR(INDEX([6]RESULTATS_4!G:G,$M290),"-")</f>
        <v>Indicateurs agro-environnementaux</v>
      </c>
      <c r="O290" s="54" cm="1">
        <f t="array" ref="O290">IFERROR(INDEX([6]RESULTATS_4!H:H,$M290),"-")</f>
        <v>0</v>
      </c>
      <c r="P290" s="54" t="str" cm="1">
        <f t="array" ref="P290">IFERROR(INDEX([6]RESULTATS_4!I:I,$M290),"-")</f>
        <v>Surfaces de prairies avec agroforesterie et de prés-vergers</v>
      </c>
      <c r="Q290" s="54" t="str" cm="1">
        <f t="array" ref="Q290">IFERROR(INDEX([6]RESULTATS_4!$J:$J,M290),"-")</f>
        <v>kha</v>
      </c>
      <c r="R290" s="68"/>
      <c r="S290" s="96" t="str">
        <f t="shared" si="84"/>
        <v>Surfaces de prairies avec agroforesterie et de prés-vergers-kha</v>
      </c>
      <c r="T290" s="158">
        <v>291</v>
      </c>
      <c r="U290" s="8">
        <v>0</v>
      </c>
      <c r="V290" s="8">
        <v>36.629339003470207</v>
      </c>
      <c r="W290" s="8">
        <v>102.52186112390662</v>
      </c>
      <c r="X290" s="8">
        <v>393.69604925981417</v>
      </c>
      <c r="Y290" s="8">
        <v>137.90156202348962</v>
      </c>
      <c r="Z290" s="8">
        <v>0</v>
      </c>
      <c r="AA290" s="68"/>
      <c r="AB290" s="52" t="s">
        <v>556</v>
      </c>
      <c r="AC290" s="8" t="s">
        <v>556</v>
      </c>
      <c r="AD290" s="52" t="s">
        <v>556</v>
      </c>
      <c r="AE290" s="8" t="s">
        <v>556</v>
      </c>
      <c r="AG290" s="68"/>
      <c r="AH290" s="52" t="str">
        <f t="shared" si="77"/>
        <v>ok 0</v>
      </c>
      <c r="AI290" s="52">
        <f t="shared" si="78"/>
        <v>27.654476317522025</v>
      </c>
      <c r="AJ290" s="52">
        <f t="shared" si="79"/>
        <v>23.449393127875553</v>
      </c>
      <c r="AK290" s="52">
        <f t="shared" si="80"/>
        <v>25.626687685680082</v>
      </c>
      <c r="AL290" s="52">
        <f t="shared" si="81"/>
        <v>16.431096804282607</v>
      </c>
      <c r="AM290" s="52" t="str">
        <f t="shared" si="82"/>
        <v>ok 0</v>
      </c>
      <c r="AN290" t="s">
        <v>532</v>
      </c>
    </row>
    <row r="291" spans="1:40" ht="14.25" hidden="1">
      <c r="A291" s="110" t="s">
        <v>263</v>
      </c>
      <c r="B291" s="110"/>
      <c r="C291" s="5" t="s">
        <v>298</v>
      </c>
      <c r="D291" s="5" t="s">
        <v>271</v>
      </c>
      <c r="E291" s="172">
        <f>SUMIFS(ADEME!$F:$F,ADEME!$A:$A,$A291,ADEME!$C:$C,$C291,ADEME!$D:$D,$D291,ADEME!$E:$E,F$9)</f>
        <v>0</v>
      </c>
      <c r="F291" s="172">
        <f>SUMIFS(ADEME!$L:$L,ADEME!$A:$A,$A291,ADEME!$C:$C,$C291,ADEME!$D:$D,$D291,ADEME!$E:$E,F$9)</f>
        <v>767.91265323437256</v>
      </c>
      <c r="G291" s="173">
        <f>SUMIFS(ADEME!$L:$L,ADEME!$A:$A,$A291,ADEME!$C:$C,$C291,ADEME!$D:$D,$D291,ADEME!$E:$E,G$9)</f>
        <v>569.7173004230857</v>
      </c>
      <c r="H291" s="173">
        <f>SUMIFS(ADEME!$L:$L,ADEME!$A:$A,$A291,ADEME!$C:$C,$C291,ADEME!$D:$D,$D291,ADEME!$E:$E,H$9)</f>
        <v>629.28443724610611</v>
      </c>
      <c r="I291" s="173">
        <f>SUMIFS(ADEME!$L:$L,ADEME!$A:$A,$A291,ADEME!$C:$C,$C291,ADEME!$D:$D,$D291,ADEME!$E:$E,I$9)</f>
        <v>600.11616143229821</v>
      </c>
      <c r="J291" s="173">
        <f>SUMIFS(ADEME!$L:$L,ADEME!$A:$A,$A291,ADEME!$C:$C,$C291,ADEME!$D:$D,$D291,ADEME!$E:$E,J$9)</f>
        <v>789.73132778581271</v>
      </c>
      <c r="K291" s="68" t="s">
        <v>581</v>
      </c>
      <c r="L291" s="54" t="str">
        <f t="shared" si="83"/>
        <v>Indicateurs agro-environnementaux--Surfaces de vignes et vergers avec enherbement</v>
      </c>
      <c r="M291" s="54">
        <f>MATCH(L291,[6]RESULTATS_4!$W:$W,FALSE)</f>
        <v>421</v>
      </c>
      <c r="N291" s="54" t="str" cm="1">
        <f t="array" ref="N291">IFERROR(INDEX([6]RESULTATS_4!G:G,$M291),"-")</f>
        <v>Indicateurs agro-environnementaux</v>
      </c>
      <c r="O291" s="54" cm="1">
        <f t="array" ref="O291">IFERROR(INDEX([6]RESULTATS_4!H:H,$M291),"-")</f>
        <v>0</v>
      </c>
      <c r="P291" s="54" t="str" cm="1">
        <f t="array" ref="P291">IFERROR(INDEX([6]RESULTATS_4!I:I,$M291),"-")</f>
        <v>Surfaces de vignes et vergers avec enherbement</v>
      </c>
      <c r="Q291" s="54" t="str" cm="1">
        <f t="array" ref="Q291">IFERROR(INDEX([6]RESULTATS_4!$J:$J,M291),"-")</f>
        <v>kha</v>
      </c>
      <c r="R291" s="68"/>
      <c r="S291" s="96" t="str">
        <f t="shared" si="84"/>
        <v>Surfaces de vignes et vergers avec enherbement-kha</v>
      </c>
      <c r="T291" s="158">
        <v>292</v>
      </c>
      <c r="U291" s="8">
        <v>0</v>
      </c>
      <c r="V291" s="8">
        <v>565.61161860207415</v>
      </c>
      <c r="W291" s="8">
        <v>569.74850633928349</v>
      </c>
      <c r="X291" s="8">
        <v>631.2956528802091</v>
      </c>
      <c r="Y291" s="8">
        <v>575.94963168383288</v>
      </c>
      <c r="Z291" s="8">
        <v>733.79843074734072</v>
      </c>
      <c r="AA291" s="68"/>
      <c r="AB291" s="52">
        <v>223</v>
      </c>
      <c r="AC291" s="8">
        <v>751.53371743363414</v>
      </c>
      <c r="AD291" s="52">
        <v>223</v>
      </c>
      <c r="AE291" s="8">
        <v>755.57622330275854</v>
      </c>
      <c r="AG291" s="68"/>
      <c r="AH291" s="52" t="str">
        <f t="shared" si="77"/>
        <v>ok 0</v>
      </c>
      <c r="AI291" s="52">
        <f t="shared" si="78"/>
        <v>35.766774935120928</v>
      </c>
      <c r="AJ291" s="52">
        <f t="shared" si="79"/>
        <v>-5.4771387464125354E-3</v>
      </c>
      <c r="AK291" s="52">
        <f t="shared" si="80"/>
        <v>-0.31858537674496201</v>
      </c>
      <c r="AL291" s="52">
        <f t="shared" si="81"/>
        <v>4.1959449957130079</v>
      </c>
      <c r="AM291" s="52">
        <f t="shared" si="82"/>
        <v>7.6223789387920737</v>
      </c>
      <c r="AN291" t="s">
        <v>532</v>
      </c>
    </row>
    <row r="292" spans="1:40" ht="14.25" hidden="1">
      <c r="A292" s="110" t="s">
        <v>263</v>
      </c>
      <c r="B292" s="110"/>
      <c r="C292" s="5" t="s">
        <v>299</v>
      </c>
      <c r="D292" s="5" t="s">
        <v>271</v>
      </c>
      <c r="E292" s="172">
        <f>SUMIFS(ADEME!$F:$F,ADEME!$A:$A,$A292,ADEME!$C:$C,$C292,ADEME!$D:$D,$D292,ADEME!$E:$E,F$9)</f>
        <v>0</v>
      </c>
      <c r="F292" s="172">
        <f>SUMIFS(ADEME!$L:$L,ADEME!$A:$A,$A292,ADEME!$C:$C,$C292,ADEME!$D:$D,$D292,ADEME!$E:$E,F$9)</f>
        <v>874.02944149385075</v>
      </c>
      <c r="G292" s="173">
        <f>SUMIFS(ADEME!$L:$L,ADEME!$A:$A,$A292,ADEME!$C:$C,$C292,ADEME!$D:$D,$D292,ADEME!$E:$E,G$9)</f>
        <v>2947.1632309971719</v>
      </c>
      <c r="H292" s="173">
        <f>SUMIFS(ADEME!$L:$L,ADEME!$A:$A,$A292,ADEME!$C:$C,$C292,ADEME!$D:$D,$D292,ADEME!$E:$E,H$9)</f>
        <v>1347.2854083799866</v>
      </c>
      <c r="I292" s="173">
        <f>SUMIFS(ADEME!$L:$L,ADEME!$A:$A,$A292,ADEME!$C:$C,$C292,ADEME!$D:$D,$D292,ADEME!$E:$E,I$9)</f>
        <v>690.33533736014579</v>
      </c>
      <c r="J292" s="173">
        <f>SUMIFS(ADEME!$L:$L,ADEME!$A:$A,$A292,ADEME!$C:$C,$C292,ADEME!$D:$D,$D292,ADEME!$E:$E,J$9)</f>
        <v>690.9159295872123</v>
      </c>
      <c r="K292" s="68" t="s">
        <v>581</v>
      </c>
      <c r="L292" s="54" t="str">
        <f t="shared" si="83"/>
        <v>Indicateurs agro-environnementaux--Surfaces de nouvelles forêts</v>
      </c>
      <c r="M292" s="54">
        <f>MATCH(L292,[6]RESULTATS_4!$W:$W,FALSE)</f>
        <v>412</v>
      </c>
      <c r="N292" s="54" t="str" cm="1">
        <f t="array" ref="N292">IFERROR(INDEX([6]RESULTATS_4!G:G,$M292),"-")</f>
        <v>Indicateurs agro-environnementaux</v>
      </c>
      <c r="O292" s="54" cm="1">
        <f t="array" ref="O292">IFERROR(INDEX([6]RESULTATS_4!H:H,$M292),"-")</f>
        <v>0</v>
      </c>
      <c r="P292" s="54" t="str" cm="1">
        <f t="array" ref="P292">IFERROR(INDEX([6]RESULTATS_4!I:I,$M292),"-")</f>
        <v>Surfaces de nouvelles forêts</v>
      </c>
      <c r="Q292" s="54" t="str" cm="1">
        <f t="array" ref="Q292">IFERROR(INDEX([6]RESULTATS_4!$J:$J,M292),"-")</f>
        <v>kha</v>
      </c>
      <c r="R292" s="68"/>
      <c r="S292" s="96" t="str">
        <f t="shared" si="84"/>
        <v>Surfaces de nouvelles forêts-kha</v>
      </c>
      <c r="T292" s="158">
        <v>293</v>
      </c>
      <c r="U292" s="8">
        <v>0</v>
      </c>
      <c r="V292" s="8">
        <v>0</v>
      </c>
      <c r="W292" s="8">
        <v>1018.1044420546677</v>
      </c>
      <c r="X292" s="8">
        <v>731.09448854742732</v>
      </c>
      <c r="Y292" s="8">
        <v>0</v>
      </c>
      <c r="Z292" s="8">
        <v>0</v>
      </c>
      <c r="AA292" s="68"/>
      <c r="AB292" s="52">
        <v>224</v>
      </c>
      <c r="AC292" s="8">
        <v>1074.7543157321998</v>
      </c>
      <c r="AD292" s="52">
        <v>224</v>
      </c>
      <c r="AE292" s="8">
        <v>1105.2049264908055</v>
      </c>
      <c r="AG292" s="68"/>
      <c r="AH292" s="52" t="str">
        <f t="shared" si="77"/>
        <v>ok 0</v>
      </c>
      <c r="AI292" s="52" t="e">
        <f t="shared" si="78"/>
        <v>#DIV/0!</v>
      </c>
      <c r="AJ292" s="52">
        <f t="shared" si="79"/>
        <v>189.47553013808795</v>
      </c>
      <c r="AK292" s="52">
        <f t="shared" si="80"/>
        <v>84.283349072544127</v>
      </c>
      <c r="AL292" s="52" t="e">
        <f t="shared" si="81"/>
        <v>#DIV/0!</v>
      </c>
      <c r="AM292" s="52" t="e">
        <f t="shared" si="82"/>
        <v>#DIV/0!</v>
      </c>
      <c r="AN292" t="s">
        <v>532</v>
      </c>
    </row>
    <row r="293" spans="1:40" ht="14.25" hidden="1">
      <c r="A293" s="110" t="s">
        <v>263</v>
      </c>
      <c r="B293" s="110"/>
      <c r="C293" s="5" t="s">
        <v>300</v>
      </c>
      <c r="D293" s="5" t="s">
        <v>271</v>
      </c>
      <c r="E293" s="172">
        <f>SUMIFS(ADEME!$F:$F,ADEME!$A:$A,$A293,ADEME!$C:$C,$C293,ADEME!$D:$D,$D293,ADEME!$E:$E,F$9)</f>
        <v>0</v>
      </c>
      <c r="F293" s="172">
        <f>SUMIFS(ADEME!$L:$L,ADEME!$A:$A,$A293,ADEME!$C:$C,$C293,ADEME!$D:$D,$D293,ADEME!$E:$E,F$9)</f>
        <v>0</v>
      </c>
      <c r="G293" s="173">
        <f>SUMIFS(ADEME!$L:$L,ADEME!$A:$A,$A293,ADEME!$C:$C,$C293,ADEME!$D:$D,$D293,ADEME!$E:$E,G$9)</f>
        <v>502.65665512102527</v>
      </c>
      <c r="H293" s="173">
        <f>SUMIFS(ADEME!$L:$L,ADEME!$A:$A,$A293,ADEME!$C:$C,$C293,ADEME!$D:$D,$D293,ADEME!$E:$E,H$9)</f>
        <v>486.07336274334529</v>
      </c>
      <c r="I293" s="173">
        <f>SUMIFS(ADEME!$L:$L,ADEME!$A:$A,$A293,ADEME!$C:$C,$C293,ADEME!$D:$D,$D293,ADEME!$E:$E,I$9)</f>
        <v>1140.199900769036</v>
      </c>
      <c r="J293" s="173">
        <f>SUMIFS(ADEME!$L:$L,ADEME!$A:$A,$A293,ADEME!$C:$C,$C293,ADEME!$D:$D,$D293,ADEME!$E:$E,J$9)</f>
        <v>0</v>
      </c>
      <c r="K293" s="68" t="s">
        <v>581</v>
      </c>
      <c r="L293" s="54" t="str">
        <f t="shared" si="83"/>
        <v>Indicateurs agro-environnementaux--Surfaces de nouvelles cultures pérennes</v>
      </c>
      <c r="M293" s="54">
        <f>MATCH(L293,[6]RESULTATS_4!$W:$W,FALSE)</f>
        <v>411</v>
      </c>
      <c r="N293" s="54" t="str" cm="1">
        <f t="array" ref="N293">IFERROR(INDEX([6]RESULTATS_4!G:G,$M293),"-")</f>
        <v>Indicateurs agro-environnementaux</v>
      </c>
      <c r="O293" s="54" cm="1">
        <f t="array" ref="O293">IFERROR(INDEX([6]RESULTATS_4!H:H,$M293),"-")</f>
        <v>0</v>
      </c>
      <c r="P293" s="54" t="str" cm="1">
        <f t="array" ref="P293">IFERROR(INDEX([6]RESULTATS_4!I:I,$M293),"-")</f>
        <v>Surfaces de nouvelles cultures pérennes</v>
      </c>
      <c r="Q293" s="54" t="str" cm="1">
        <f t="array" ref="Q293">IFERROR(INDEX([6]RESULTATS_4!$J:$J,M293),"-")</f>
        <v>kha</v>
      </c>
      <c r="R293" s="68"/>
      <c r="S293" s="96" t="str">
        <f t="shared" si="84"/>
        <v>Surfaces de nouvelles cultures pérennes-kha</v>
      </c>
      <c r="T293" s="158">
        <v>294</v>
      </c>
      <c r="U293" s="8">
        <v>0</v>
      </c>
      <c r="V293" s="8">
        <v>0</v>
      </c>
      <c r="W293" s="8">
        <v>518.54691815013996</v>
      </c>
      <c r="X293" s="8">
        <v>501.95667486099904</v>
      </c>
      <c r="Y293" s="8">
        <v>1113.6458420812539</v>
      </c>
      <c r="Z293" s="8">
        <v>0</v>
      </c>
      <c r="AA293" s="68"/>
      <c r="AB293" s="52">
        <v>225</v>
      </c>
      <c r="AC293" s="8">
        <v>305.31607525530751</v>
      </c>
      <c r="AD293" s="52">
        <v>225</v>
      </c>
      <c r="AE293" s="8">
        <v>96.687899645729928</v>
      </c>
      <c r="AG293" s="68"/>
      <c r="AH293" s="52" t="str">
        <f t="shared" si="77"/>
        <v>ok 0</v>
      </c>
      <c r="AI293" s="52" t="str">
        <f t="shared" si="78"/>
        <v>ok 0</v>
      </c>
      <c r="AJ293" s="52">
        <f t="shared" si="79"/>
        <v>-3.0643828885921209</v>
      </c>
      <c r="AK293" s="52">
        <f t="shared" si="80"/>
        <v>-3.1642794912632888</v>
      </c>
      <c r="AL293" s="52">
        <f t="shared" si="81"/>
        <v>2.3844257917899681</v>
      </c>
      <c r="AM293" s="52" t="str">
        <f t="shared" si="82"/>
        <v>ok 0</v>
      </c>
      <c r="AN293" t="s">
        <v>532</v>
      </c>
    </row>
    <row r="294" spans="1:40" ht="14.25" hidden="1">
      <c r="A294" s="110" t="s">
        <v>263</v>
      </c>
      <c r="B294" s="110"/>
      <c r="C294" s="5" t="s">
        <v>301</v>
      </c>
      <c r="D294" s="5" t="s">
        <v>271</v>
      </c>
      <c r="E294" s="172">
        <f>SUMIFS(ADEME!$F:$F,ADEME!$A:$A,$A294,ADEME!$C:$C,$C294,ADEME!$D:$D,$D294,ADEME!$E:$E,F$9)</f>
        <v>0</v>
      </c>
      <c r="F294" s="172">
        <f>SUMIFS(ADEME!$L:$L,ADEME!$A:$A,$A294,ADEME!$C:$C,$C294,ADEME!$D:$D,$D294,ADEME!$E:$E,F$9)</f>
        <v>2342.7728044398091</v>
      </c>
      <c r="G294" s="173">
        <f>SUMIFS(ADEME!$L:$L,ADEME!$A:$A,$A294,ADEME!$C:$C,$C294,ADEME!$D:$D,$D294,ADEME!$E:$E,G$9)</f>
        <v>2170.9207594830959</v>
      </c>
      <c r="H294" s="173">
        <f>SUMIFS(ADEME!$L:$L,ADEME!$A:$A,$A294,ADEME!$C:$C,$C294,ADEME!$D:$D,$D294,ADEME!$E:$E,H$9)</f>
        <v>2221.5773001088069</v>
      </c>
      <c r="I294" s="173">
        <f>SUMIFS(ADEME!$L:$L,ADEME!$A:$A,$A294,ADEME!$C:$C,$C294,ADEME!$D:$D,$D294,ADEME!$E:$E,I$9)</f>
        <v>2342.9646084370679</v>
      </c>
      <c r="J294" s="173">
        <f>SUMIFS(ADEME!$L:$L,ADEME!$A:$A,$A294,ADEME!$C:$C,$C294,ADEME!$D:$D,$D294,ADEME!$E:$E,J$9)</f>
        <v>2406.3098096912654</v>
      </c>
      <c r="K294" s="68" t="s">
        <v>581</v>
      </c>
      <c r="L294" s="54" t="str">
        <f t="shared" si="83"/>
        <v>Indicateurs agro-environnementaux--Surfaces artificialisées revégétalisées</v>
      </c>
      <c r="M294" s="54">
        <f>MATCH(L294,[6]RESULTATS_4!$W:$W,FALSE)</f>
        <v>410</v>
      </c>
      <c r="N294" s="54" t="str" cm="1">
        <f t="array" ref="N294">IFERROR(INDEX([6]RESULTATS_4!G:G,$M294),"-")</f>
        <v>Indicateurs agro-environnementaux</v>
      </c>
      <c r="O294" s="54" cm="1">
        <f t="array" ref="O294">IFERROR(INDEX([6]RESULTATS_4!H:H,$M294),"-")</f>
        <v>0</v>
      </c>
      <c r="P294" s="54" t="str" cm="1">
        <f t="array" ref="P294">IFERROR(INDEX([6]RESULTATS_4!I:I,$M294),"-")</f>
        <v>Surfaces artificialisées revégétalisées</v>
      </c>
      <c r="Q294" s="54" t="str" cm="1">
        <f t="array" ref="Q294">IFERROR(INDEX([6]RESULTATS_4!$J:$J,M294),"-")</f>
        <v>kha</v>
      </c>
      <c r="R294" s="68"/>
      <c r="S294" s="96" t="str">
        <f t="shared" si="84"/>
        <v>Surfaces artificialisées revégétalisées-kha</v>
      </c>
      <c r="T294" s="158">
        <v>295</v>
      </c>
      <c r="U294" s="8">
        <v>0</v>
      </c>
      <c r="V294" s="8">
        <v>2908.0437656024292</v>
      </c>
      <c r="W294" s="8">
        <v>2091.6464217300359</v>
      </c>
      <c r="X294" s="8">
        <v>2218.6104910724571</v>
      </c>
      <c r="Y294" s="8">
        <v>2407.4461582235167</v>
      </c>
      <c r="Z294" s="8">
        <v>2799.0725698812184</v>
      </c>
      <c r="AA294" s="68"/>
      <c r="AB294" s="52">
        <v>227</v>
      </c>
      <c r="AC294" s="8">
        <v>1074.7543157321998</v>
      </c>
      <c r="AD294" s="52">
        <v>227</v>
      </c>
      <c r="AE294" s="8">
        <v>1105.2049264908055</v>
      </c>
      <c r="AG294" s="68"/>
      <c r="AH294" s="52" t="str">
        <f t="shared" si="77"/>
        <v>ok 0</v>
      </c>
      <c r="AI294" s="52">
        <f t="shared" si="78"/>
        <v>-19.438186173429848</v>
      </c>
      <c r="AJ294" s="52">
        <f t="shared" si="79"/>
        <v>3.7900448627206762</v>
      </c>
      <c r="AK294" s="52">
        <f t="shared" si="80"/>
        <v>0.1337237450326656</v>
      </c>
      <c r="AL294" s="52">
        <f t="shared" si="81"/>
        <v>-2.6784212625561077</v>
      </c>
      <c r="AM294" s="52">
        <f t="shared" si="82"/>
        <v>-14.031889148433919</v>
      </c>
      <c r="AN294" t="s">
        <v>532</v>
      </c>
    </row>
    <row r="295" spans="1:40" ht="14.25" hidden="1">
      <c r="A295" s="110" t="s">
        <v>263</v>
      </c>
      <c r="B295" s="110"/>
      <c r="C295" s="5" t="s">
        <v>561</v>
      </c>
      <c r="D295" s="5" t="s">
        <v>638</v>
      </c>
      <c r="E295" s="172">
        <f>SUMIFS(ADEME!$F:$F,ADEME!$A:$A,$A295,ADEME!$C:$C,$C295,ADEME!$D:$D,$D295,ADEME!$E:$E,F$9)</f>
        <v>0</v>
      </c>
      <c r="F295" s="172">
        <f>SUMIFS(ADEME!$L:$L,ADEME!$A:$A,$A295,ADEME!$C:$C,$C295,ADEME!$D:$D,$D295,ADEME!$E:$E,F$9)</f>
        <v>0</v>
      </c>
      <c r="G295" s="173">
        <f>SUMIFS(ADEME!$L:$L,ADEME!$A:$A,$A295,ADEME!$C:$C,$C295,ADEME!$D:$D,$D295,ADEME!$E:$E,G$9)</f>
        <v>0</v>
      </c>
      <c r="H295" s="173">
        <f>SUMIFS(ADEME!$L:$L,ADEME!$A:$A,$A295,ADEME!$C:$C,$C295,ADEME!$D:$D,$D295,ADEME!$E:$E,H$9)</f>
        <v>0</v>
      </c>
      <c r="I295" s="173">
        <f>SUMIFS(ADEME!$L:$L,ADEME!$A:$A,$A295,ADEME!$C:$C,$C295,ADEME!$D:$D,$D295,ADEME!$E:$E,I$9)</f>
        <v>0</v>
      </c>
      <c r="J295" s="173">
        <f>SUMIFS(ADEME!$L:$L,ADEME!$A:$A,$A295,ADEME!$C:$C,$C295,ADEME!$D:$D,$D295,ADEME!$E:$E,J$9)</f>
        <v>0</v>
      </c>
      <c r="K295" s="68" t="s">
        <v>581</v>
      </c>
      <c r="L295" s="54" t="str">
        <f t="shared" si="83"/>
        <v>Indicateurs agro-environnementaux--Linéaire de haies</v>
      </c>
      <c r="M295" s="54">
        <f>MATCH(L295,[6]RESULTATS_4!$W:$W,FALSE)</f>
        <v>404</v>
      </c>
      <c r="N295" s="54" t="str" cm="1">
        <f t="array" ref="N295">IFERROR(INDEX([6]RESULTATS_4!G:G,$M295),"-")</f>
        <v>Indicateurs agro-environnementaux</v>
      </c>
      <c r="O295" s="54" cm="1">
        <f t="array" ref="O295">IFERROR(INDEX([6]RESULTATS_4!H:H,$M295),"-")</f>
        <v>0</v>
      </c>
      <c r="P295" s="54" t="str" cm="1">
        <f t="array" ref="P295">IFERROR(INDEX([6]RESULTATS_4!I:I,$M295),"-")</f>
        <v>Linéaire de haies</v>
      </c>
      <c r="Q295" s="54" t="str" cm="1">
        <f t="array" ref="Q295">IFERROR(INDEX([6]RESULTATS_4!$J:$J,M295),"-")</f>
        <v>milliers de km</v>
      </c>
      <c r="R295" s="68"/>
      <c r="S295" s="96" t="str">
        <f t="shared" si="84"/>
        <v>Linéaire de haies-Mkm</v>
      </c>
      <c r="T295" s="158">
        <v>296</v>
      </c>
      <c r="U295" s="8">
        <v>0</v>
      </c>
      <c r="V295" s="8">
        <v>32.276505818826344</v>
      </c>
      <c r="W295" s="8">
        <v>446.67229332322819</v>
      </c>
      <c r="X295" s="8">
        <v>631.91351972963707</v>
      </c>
      <c r="Y295" s="8">
        <v>87.225219872847347</v>
      </c>
      <c r="Z295" s="8">
        <v>0</v>
      </c>
      <c r="AA295" s="68"/>
      <c r="AB295" s="52" t="s">
        <v>556</v>
      </c>
      <c r="AC295" s="8" t="s">
        <v>556</v>
      </c>
      <c r="AD295" s="52" t="s">
        <v>556</v>
      </c>
      <c r="AE295" s="8" t="s">
        <v>556</v>
      </c>
      <c r="AG295" s="68"/>
      <c r="AH295" s="52" t="str">
        <f t="shared" si="77"/>
        <v>ok 0</v>
      </c>
      <c r="AI295" s="52">
        <f t="shared" si="78"/>
        <v>-100</v>
      </c>
      <c r="AJ295" s="52">
        <f t="shared" si="79"/>
        <v>-100</v>
      </c>
      <c r="AK295" s="52">
        <f t="shared" si="80"/>
        <v>-100</v>
      </c>
      <c r="AL295" s="52">
        <f t="shared" si="81"/>
        <v>-100</v>
      </c>
      <c r="AM295" s="52" t="str">
        <f t="shared" si="82"/>
        <v>ok 0</v>
      </c>
      <c r="AN295" s="91" t="s">
        <v>599</v>
      </c>
    </row>
    <row r="296" spans="1:40" s="98" customFormat="1" ht="14.25" hidden="1">
      <c r="A296" s="110" t="s">
        <v>0</v>
      </c>
      <c r="B296" s="110"/>
      <c r="C296" s="94" t="s">
        <v>0</v>
      </c>
      <c r="D296" s="183"/>
      <c r="E296" s="184"/>
      <c r="F296" s="184"/>
      <c r="G296" s="184"/>
      <c r="H296" s="184"/>
      <c r="I296" s="184"/>
      <c r="J296" s="184"/>
      <c r="K296" s="179"/>
      <c r="L296" s="180"/>
      <c r="M296" s="180"/>
      <c r="N296" s="180"/>
      <c r="O296" s="180"/>
      <c r="P296" s="180"/>
      <c r="Q296" s="180"/>
      <c r="R296" s="179"/>
      <c r="S296" s="181"/>
      <c r="T296" s="182"/>
      <c r="U296" s="185"/>
      <c r="V296" s="185"/>
      <c r="W296" s="185"/>
      <c r="X296" s="185"/>
      <c r="Y296" s="185"/>
      <c r="Z296" s="185"/>
      <c r="AA296" s="179"/>
      <c r="AB296" s="186"/>
      <c r="AC296" s="185"/>
      <c r="AD296" s="186"/>
      <c r="AE296" s="185"/>
      <c r="AG296" s="95"/>
      <c r="AH296" s="97" t="str">
        <f t="shared" si="77"/>
        <v>ok 0</v>
      </c>
      <c r="AI296" s="97" t="str">
        <f t="shared" si="78"/>
        <v>ok 0</v>
      </c>
      <c r="AJ296" s="97" t="str">
        <f t="shared" si="79"/>
        <v>ok 0</v>
      </c>
      <c r="AK296" s="97" t="str">
        <f t="shared" si="80"/>
        <v>ok 0</v>
      </c>
      <c r="AL296" s="97" t="str">
        <f t="shared" si="81"/>
        <v>ok 0</v>
      </c>
      <c r="AM296" s="97" t="str">
        <f t="shared" si="82"/>
        <v>ok 0</v>
      </c>
    </row>
    <row r="297" spans="1:40" ht="14.25" hidden="1">
      <c r="A297" s="5" t="s">
        <v>263</v>
      </c>
      <c r="B297" s="110"/>
      <c r="C297" s="24" t="s">
        <v>305</v>
      </c>
      <c r="D297" s="24" t="s">
        <v>306</v>
      </c>
      <c r="E297" s="172">
        <f>SUMIFS(ADEME!$F:$F,ADEME!$A:$A,$A297,ADEME!$C:$C,$C297,ADEME!$D:$D,$D297,ADEME!$E:$E,F$9)</f>
        <v>5743.5155842389486</v>
      </c>
      <c r="F297" s="172">
        <f>SUMIFS(ADEME!$L:$L,ADEME!$A:$A,$A297,ADEME!$C:$C,$C297,ADEME!$D:$D,$D297,ADEME!$E:$E,F$9)</f>
        <v>14405.526416391676</v>
      </c>
      <c r="G297" s="173">
        <f>SUMIFS(ADEME!$L:$L,ADEME!$A:$A,$A297,ADEME!$C:$C,$C297,ADEME!$D:$D,$D297,ADEME!$E:$E,G$9)</f>
        <v>41204.175365225543</v>
      </c>
      <c r="H297" s="173">
        <f>SUMIFS(ADEME!$L:$L,ADEME!$A:$A,$A297,ADEME!$C:$C,$C297,ADEME!$D:$D,$D297,ADEME!$E:$E,H$9)</f>
        <v>40284.951363856904</v>
      </c>
      <c r="I297" s="173">
        <f>SUMIFS(ADEME!$L:$L,ADEME!$A:$A,$A297,ADEME!$C:$C,$C297,ADEME!$D:$D,$D297,ADEME!$E:$E,I$9)</f>
        <v>34069.405178045316</v>
      </c>
      <c r="J297" s="173">
        <f>SUMIFS(ADEME!$L:$L,ADEME!$A:$A,$A297,ADEME!$C:$C,$C297,ADEME!$D:$D,$D297,ADEME!$E:$E,J$9)</f>
        <v>30476.447168109815</v>
      </c>
      <c r="K297" s="68" t="s">
        <v>581</v>
      </c>
      <c r="L297" s="54" t="str">
        <f t="shared" si="83"/>
        <v>Indicateurs agro-environnementaux--Production de cultures intermédiaires</v>
      </c>
      <c r="M297" s="54">
        <f>MATCH(L297,[6]RESULTATS_4!$W:$W,FALSE)</f>
        <v>406</v>
      </c>
      <c r="N297" s="54" t="str" cm="1">
        <f t="array" ref="N297">IFERROR(INDEX([6]RESULTATS_4!G:G,$M297),"-")</f>
        <v>Indicateurs agro-environnementaux</v>
      </c>
      <c r="O297" s="54" cm="1">
        <f t="array" ref="O297">IFERROR(INDEX([6]RESULTATS_4!H:H,$M297),"-")</f>
        <v>0</v>
      </c>
      <c r="P297" s="54" t="str" cm="1">
        <f t="array" ref="P297">IFERROR(INDEX([6]RESULTATS_4!I:I,$M297),"-")</f>
        <v>Production de cultures intermédiaires</v>
      </c>
      <c r="Q297" s="54" t="str" cm="1">
        <f t="array" ref="Q297">IFERROR(INDEX([6]RESULTATS_4!$J:$J,M297),"-")</f>
        <v>Milliers de tMS</v>
      </c>
      <c r="R297" s="68"/>
      <c r="S297" s="96" t="str">
        <f t="shared" si="84"/>
        <v>Production de cultures intermédiaires-Milliers de tMS</v>
      </c>
      <c r="T297" s="158">
        <v>298</v>
      </c>
      <c r="U297" s="8">
        <v>10406.588108745265</v>
      </c>
      <c r="V297" s="8">
        <v>21814.401038936019</v>
      </c>
      <c r="W297" s="8">
        <v>76131.009943236393</v>
      </c>
      <c r="X297" s="8">
        <v>76182.579641803517</v>
      </c>
      <c r="Y297" s="8">
        <v>49737.945111423891</v>
      </c>
      <c r="Z297" s="8">
        <v>24112.015838891733</v>
      </c>
      <c r="AA297" s="68"/>
      <c r="AB297" s="52">
        <v>228</v>
      </c>
      <c r="AC297" s="8">
        <v>36144.226676313803</v>
      </c>
      <c r="AD297" s="52">
        <v>228</v>
      </c>
      <c r="AE297" s="8">
        <v>17735.194564895872</v>
      </c>
      <c r="AG297" s="68"/>
      <c r="AH297" s="52">
        <f t="shared" si="77"/>
        <v>-44.808850660550924</v>
      </c>
      <c r="AI297" s="52">
        <f t="shared" si="78"/>
        <v>-33.963227362146753</v>
      </c>
      <c r="AJ297" s="52">
        <f t="shared" si="79"/>
        <v>-45.877277346054449</v>
      </c>
      <c r="AK297" s="52">
        <f t="shared" si="80"/>
        <v>-47.120520789307299</v>
      </c>
      <c r="AL297" s="52">
        <f t="shared" si="81"/>
        <v>-31.502185903091927</v>
      </c>
      <c r="AM297" s="52">
        <f t="shared" si="82"/>
        <v>26.395268532266414</v>
      </c>
      <c r="AN297" s="91" t="s">
        <v>600</v>
      </c>
    </row>
    <row r="298" spans="1:40" ht="18" hidden="1">
      <c r="A298" s="5" t="s">
        <v>0</v>
      </c>
      <c r="B298" s="110"/>
      <c r="C298" s="1" t="s">
        <v>307</v>
      </c>
      <c r="D298" s="183"/>
      <c r="E298" s="184"/>
      <c r="F298" s="184"/>
      <c r="G298" s="184"/>
      <c r="H298" s="184"/>
      <c r="I298" s="184"/>
      <c r="J298" s="184"/>
      <c r="K298" s="179"/>
      <c r="L298" s="180"/>
      <c r="M298" s="180"/>
      <c r="N298" s="180"/>
      <c r="O298" s="180"/>
      <c r="P298" s="180"/>
      <c r="Q298" s="180"/>
      <c r="R298" s="179"/>
      <c r="S298" s="181"/>
      <c r="T298" s="182"/>
      <c r="U298" s="185"/>
      <c r="V298" s="185"/>
      <c r="W298" s="185"/>
      <c r="X298" s="185"/>
      <c r="Y298" s="185"/>
      <c r="Z298" s="185"/>
      <c r="AA298" s="179"/>
      <c r="AB298" s="186"/>
      <c r="AC298" s="185"/>
      <c r="AD298" s="186"/>
      <c r="AE298" s="185"/>
      <c r="AG298" s="68"/>
      <c r="AH298" s="56"/>
      <c r="AI298" s="56"/>
      <c r="AJ298" s="56"/>
      <c r="AK298" s="56"/>
      <c r="AL298" s="56"/>
      <c r="AM298" s="56"/>
    </row>
    <row r="299" spans="1:40" ht="14.25">
      <c r="A299" s="5" t="s">
        <v>309</v>
      </c>
      <c r="B299" s="5" t="s">
        <v>308</v>
      </c>
      <c r="C299" s="5" t="s">
        <v>310</v>
      </c>
      <c r="D299" s="12" t="s">
        <v>180</v>
      </c>
      <c r="E299" s="116">
        <f>SUMIFS(ADEME!$F:$F,ADEME!$A:$A,$A299,ADEME!$B:$B,$B299,ADEME!$C:$C,$C299,ADEME!$D:$D,$D299,ADEME!$E:$E,F$9)</f>
        <v>63586.110571688143</v>
      </c>
      <c r="F299" s="116">
        <f>SUMIFS(ADEME!$L:$L,ADEME!$A:$A,$A299,ADEME!$B:$B,$B299,ADEME!$C:$C,$C299,ADEME!$D:$D,$D299,ADEME!$E:$E,F$9)</f>
        <v>49499.750430406988</v>
      </c>
      <c r="G299" s="117">
        <f>SUMIFS(ADEME!$L:$L,ADEME!$A:$A,$A299,ADEME!$B:$B,$B299,ADEME!$C:$C,$C299,ADEME!$D:$D,$D299,ADEME!$E:$E,G$9)</f>
        <v>44645.188585994001</v>
      </c>
      <c r="H299" s="117">
        <f>SUMIFS(ADEME!$L:$L,ADEME!$A:$A,$A299,ADEME!$B:$B,$B299,ADEME!$C:$C,$C299,ADEME!$D:$D,$D299,ADEME!$E:$E,H$9)</f>
        <v>42365.506374256802</v>
      </c>
      <c r="I299" s="117">
        <f>SUMIFS(ADEME!$L:$L,ADEME!$A:$A,$A299,ADEME!$B:$B,$B299,ADEME!$C:$C,$C299,ADEME!$D:$D,$D299,ADEME!$E:$E,I$9)</f>
        <v>50874.119199398105</v>
      </c>
      <c r="J299" s="117">
        <f>SUMIFS(ADEME!$L:$L,ADEME!$A:$A,$A299,ADEME!$B:$B,$B299,ADEME!$C:$C,$C299,ADEME!$D:$D,$D299,ADEME!$E:$E,J$9)</f>
        <v>63526.840688148543</v>
      </c>
      <c r="K299" s="68" t="s">
        <v>581</v>
      </c>
      <c r="L299" s="54" t="str">
        <f t="shared" si="83"/>
        <v>Production agricole-Productions-Cèrèales - Excl Bière</v>
      </c>
      <c r="M299" s="54">
        <f>MATCH(L299,[6]RESULTATS_4!$W:$W,FALSE)</f>
        <v>427</v>
      </c>
      <c r="N299" s="54" t="str" cm="1">
        <f t="array" ref="N299">IFERROR(INDEX([6]RESULTATS_4!G:G,$M299),"-")</f>
        <v>Production agricole</v>
      </c>
      <c r="O299" s="54" t="str" cm="1">
        <f t="array" ref="O299">IFERROR(INDEX([6]RESULTATS_4!H:H,$M299),"-")</f>
        <v>Productions</v>
      </c>
      <c r="P299" s="54" t="str" cm="1">
        <f t="array" ref="P299">IFERROR(INDEX([6]RESULTATS_4!I:I,$M299),"-")</f>
        <v>Cèrèales - Excl Bière</v>
      </c>
      <c r="Q299" s="54" t="str" cm="1">
        <f t="array" ref="Q299">IFERROR(INDEX([6]RESULTATS_4!$J:$J,M299),"-")</f>
        <v>kt</v>
      </c>
      <c r="R299" s="68"/>
      <c r="S299" s="96" t="str">
        <f t="shared" si="84"/>
        <v>Cèrèales - Excl Bière-kt</v>
      </c>
      <c r="T299" s="158">
        <v>300</v>
      </c>
      <c r="U299" s="8">
        <v>61286.15888011019</v>
      </c>
      <c r="V299" s="8">
        <v>49848.8605840155</v>
      </c>
      <c r="W299" s="8">
        <v>44160.834694470766</v>
      </c>
      <c r="X299" s="8">
        <v>41842.205279468704</v>
      </c>
      <c r="Y299" s="8">
        <v>50271.324153944297</v>
      </c>
      <c r="Z299" s="8">
        <v>63658.410558439697</v>
      </c>
      <c r="AA299" s="68"/>
      <c r="AB299" s="52">
        <v>237</v>
      </c>
      <c r="AC299" s="8">
        <v>50959.179577457209</v>
      </c>
      <c r="AD299" s="52">
        <v>237</v>
      </c>
      <c r="AE299" s="8">
        <v>50529.06039036491</v>
      </c>
      <c r="AG299" s="68"/>
      <c r="AH299" s="52">
        <f t="shared" ref="AH299:AH325" si="85">IF(AND(E299=0,U299=0),"ok 0",(E299/U299-1)*100)</f>
        <v>3.7528077034117757</v>
      </c>
      <c r="AI299" s="52">
        <f t="shared" ref="AI299:AI325" si="86">IF(AND(F299=0,V299=0),"ok 0",(F299/V299-1)*100)</f>
        <v>-0.70033727856250172</v>
      </c>
      <c r="AJ299" s="52">
        <f t="shared" ref="AJ299:AJ325" si="87">IF(AND(G299=0,W299=0),"ok 0",(G299/W299-1)*100)</f>
        <v>1.0967951463650261</v>
      </c>
      <c r="AK299" s="52">
        <f t="shared" ref="AK299:AK325" si="88">IF(AND(H299=0,X299=0),"ok 0",(H299/X299-1)*100)</f>
        <v>1.2506537150537733</v>
      </c>
      <c r="AL299" s="52">
        <f t="shared" ref="AL299:AL325" si="89">IF(AND(I299=0,Y299=0),"ok 0",(I299/Y299-1)*100)</f>
        <v>1.1990832857473377</v>
      </c>
      <c r="AM299" s="52">
        <f t="shared" ref="AM299:AM325" si="90">IF(AND(J299=0,Z299=0),"ok 0",(J299/Z299-1)*100)</f>
        <v>-0.20668104832805012</v>
      </c>
      <c r="AN299" t="s">
        <v>538</v>
      </c>
    </row>
    <row r="300" spans="1:40" ht="14.25">
      <c r="A300" s="5" t="s">
        <v>309</v>
      </c>
      <c r="B300" s="5" t="s">
        <v>308</v>
      </c>
      <c r="C300" s="15" t="s">
        <v>311</v>
      </c>
      <c r="D300" s="12" t="s">
        <v>180</v>
      </c>
      <c r="E300" s="116">
        <f>SUMIFS(ADEME!$F:$F,ADEME!$A:$A,$A300,ADEME!$B:$B,$B300,ADEME!$C:$C,$C300,ADEME!$D:$D,$D300,ADEME!$E:$E,F$9)</f>
        <v>35847.635457340053</v>
      </c>
      <c r="F300" s="116">
        <f>SUMIFS(ADEME!$L:$L,ADEME!$A:$A,$A300,ADEME!$B:$B,$B300,ADEME!$C:$C,$C300,ADEME!$D:$D,$D300,ADEME!$E:$E,F$9)</f>
        <v>29543.309369589555</v>
      </c>
      <c r="G300" s="117">
        <f>SUMIFS(ADEME!$L:$L,ADEME!$A:$A,$A300,ADEME!$B:$B,$B300,ADEME!$C:$C,$C300,ADEME!$D:$D,$D300,ADEME!$E:$E,G$9)</f>
        <v>26361.683499252144</v>
      </c>
      <c r="H300" s="117">
        <f>SUMIFS(ADEME!$L:$L,ADEME!$A:$A,$A300,ADEME!$B:$B,$B300,ADEME!$C:$C,$C300,ADEME!$D:$D,$D300,ADEME!$E:$E,H$9)</f>
        <v>24870.395320113665</v>
      </c>
      <c r="I300" s="117">
        <f>SUMIFS(ADEME!$L:$L,ADEME!$A:$A,$A300,ADEME!$B:$B,$B300,ADEME!$C:$C,$C300,ADEME!$D:$D,$D300,ADEME!$E:$E,I$9)</f>
        <v>28354.598324446426</v>
      </c>
      <c r="J300" s="117">
        <f>SUMIFS(ADEME!$L:$L,ADEME!$A:$A,$A300,ADEME!$B:$B,$B300,ADEME!$C:$C,$C300,ADEME!$D:$D,$D300,ADEME!$E:$E,J$9)</f>
        <v>35380.524778361876</v>
      </c>
      <c r="K300" s="68" t="s">
        <v>581</v>
      </c>
      <c r="L300" s="54" t="str">
        <f t="shared" si="83"/>
        <v>Production agricole-Productions-Blé</v>
      </c>
      <c r="M300" s="54">
        <f>MATCH(L300,[6]RESULTATS_4!$W:$W,FALSE)</f>
        <v>425</v>
      </c>
      <c r="N300" s="54" t="str" cm="1">
        <f t="array" ref="N300">IFERROR(INDEX([6]RESULTATS_4!G:G,$M300),"-")</f>
        <v>Production agricole</v>
      </c>
      <c r="O300" s="54" t="str" cm="1">
        <f t="array" ref="O300">IFERROR(INDEX([6]RESULTATS_4!H:H,$M300),"-")</f>
        <v>Productions</v>
      </c>
      <c r="P300" s="54" t="str" cm="1">
        <f t="array" ref="P300">IFERROR(INDEX([6]RESULTATS_4!I:I,$M300),"-")</f>
        <v>Blé</v>
      </c>
      <c r="Q300" s="54" t="str" cm="1">
        <f t="array" ref="Q300">IFERROR(INDEX([6]RESULTATS_4!$J:$J,M300),"-")</f>
        <v>kt</v>
      </c>
      <c r="R300" s="68"/>
      <c r="S300" s="96" t="str">
        <f t="shared" si="84"/>
        <v>Blé-kt</v>
      </c>
      <c r="T300" s="158">
        <v>301</v>
      </c>
      <c r="U300" s="8">
        <v>35350.622115034006</v>
      </c>
      <c r="V300" s="8">
        <v>29873.572661971626</v>
      </c>
      <c r="W300" s="8">
        <v>27926.032461559618</v>
      </c>
      <c r="X300" s="8">
        <v>26287.406447646641</v>
      </c>
      <c r="Y300" s="8">
        <v>30210.898712233262</v>
      </c>
      <c r="Z300" s="8">
        <v>38196.932647649293</v>
      </c>
      <c r="AA300" s="68"/>
      <c r="AB300" s="52">
        <v>238</v>
      </c>
      <c r="AC300" s="8">
        <v>29801.171554542278</v>
      </c>
      <c r="AD300" s="52">
        <v>238</v>
      </c>
      <c r="AE300" s="8">
        <v>28106.376812773429</v>
      </c>
      <c r="AG300" s="68"/>
      <c r="AH300" s="52">
        <f t="shared" si="85"/>
        <v>1.405953594504572</v>
      </c>
      <c r="AI300" s="52">
        <f t="shared" si="86"/>
        <v>-1.1055366431029112</v>
      </c>
      <c r="AJ300" s="52">
        <f t="shared" si="87"/>
        <v>-5.6017587333997865</v>
      </c>
      <c r="AK300" s="52">
        <f t="shared" si="88"/>
        <v>-5.3904561880422142</v>
      </c>
      <c r="AL300" s="52">
        <f t="shared" si="89"/>
        <v>-6.1444725808013301</v>
      </c>
      <c r="AM300" s="52">
        <f t="shared" si="90"/>
        <v>-7.3733875315790449</v>
      </c>
      <c r="AN300" t="s">
        <v>538</v>
      </c>
    </row>
    <row r="301" spans="1:40" ht="14.25">
      <c r="A301" s="5" t="s">
        <v>309</v>
      </c>
      <c r="B301" s="5" t="s">
        <v>308</v>
      </c>
      <c r="C301" s="15" t="s">
        <v>312</v>
      </c>
      <c r="D301" s="12" t="s">
        <v>180</v>
      </c>
      <c r="E301" s="116">
        <f>SUMIFS(ADEME!$F:$F,ADEME!$A:$A,$A301,ADEME!$B:$B,$B301,ADEME!$C:$C,$C301,ADEME!$D:$D,$D301,ADEME!$E:$E,F$9)</f>
        <v>11653.553964595834</v>
      </c>
      <c r="F301" s="116">
        <f>SUMIFS(ADEME!$L:$L,ADEME!$A:$A,$A301,ADEME!$B:$B,$B301,ADEME!$C:$C,$C301,ADEME!$D:$D,$D301,ADEME!$E:$E,F$9)</f>
        <v>9585.280729644468</v>
      </c>
      <c r="G301" s="117">
        <f>SUMIFS(ADEME!$L:$L,ADEME!$A:$A,$A301,ADEME!$B:$B,$B301,ADEME!$C:$C,$C301,ADEME!$D:$D,$D301,ADEME!$E:$E,G$9)</f>
        <v>7950.9538249313655</v>
      </c>
      <c r="H301" s="117">
        <f>SUMIFS(ADEME!$L:$L,ADEME!$A:$A,$A301,ADEME!$B:$B,$B301,ADEME!$C:$C,$C301,ADEME!$D:$D,$D301,ADEME!$E:$E,H$9)</f>
        <v>7748.1706425021785</v>
      </c>
      <c r="I301" s="117">
        <f>SUMIFS(ADEME!$L:$L,ADEME!$A:$A,$A301,ADEME!$B:$B,$B301,ADEME!$C:$C,$C301,ADEME!$D:$D,$D301,ADEME!$E:$E,I$9)</f>
        <v>9197.1766082364848</v>
      </c>
      <c r="J301" s="117">
        <f>SUMIFS(ADEME!$L:$L,ADEME!$A:$A,$A301,ADEME!$B:$B,$B301,ADEME!$C:$C,$C301,ADEME!$D:$D,$D301,ADEME!$E:$E,J$9)</f>
        <v>11604.631156397612</v>
      </c>
      <c r="K301" s="68" t="s">
        <v>581</v>
      </c>
      <c r="L301" s="54" t="str">
        <f t="shared" si="83"/>
        <v>Production agricole-Productions-Orge</v>
      </c>
      <c r="M301" s="54">
        <f>MATCH(L301,[6]RESULTATS_4!$W:$W,FALSE)</f>
        <v>437</v>
      </c>
      <c r="N301" s="54" t="str" cm="1">
        <f t="array" ref="N301">IFERROR(INDEX([6]RESULTATS_4!G:G,$M301),"-")</f>
        <v>Production agricole</v>
      </c>
      <c r="O301" s="54" t="str" cm="1">
        <f t="array" ref="O301">IFERROR(INDEX([6]RESULTATS_4!H:H,$M301),"-")</f>
        <v>Productions</v>
      </c>
      <c r="P301" s="54" t="str" cm="1">
        <f t="array" ref="P301">IFERROR(INDEX([6]RESULTATS_4!I:I,$M301),"-")</f>
        <v>Orge</v>
      </c>
      <c r="Q301" s="54" t="str" cm="1">
        <f t="array" ref="Q301">IFERROR(INDEX([6]RESULTATS_4!$J:$J,M301),"-")</f>
        <v>kt</v>
      </c>
      <c r="R301" s="68"/>
      <c r="S301" s="96" t="str">
        <f t="shared" si="84"/>
        <v>Orge-kt</v>
      </c>
      <c r="T301" s="158">
        <v>302</v>
      </c>
      <c r="U301" s="8">
        <v>10926.676810652178</v>
      </c>
      <c r="V301" s="8">
        <v>9065.3082384742847</v>
      </c>
      <c r="W301" s="8">
        <v>7870.800811380298</v>
      </c>
      <c r="X301" s="8">
        <v>7654.0429209434078</v>
      </c>
      <c r="Y301" s="8">
        <v>9165.0986365903627</v>
      </c>
      <c r="Z301" s="8">
        <v>11727.252239945721</v>
      </c>
      <c r="AA301" s="68"/>
      <c r="AB301" s="52">
        <v>239</v>
      </c>
      <c r="AC301" s="8">
        <v>9521.04828729574</v>
      </c>
      <c r="AD301" s="52">
        <v>239</v>
      </c>
      <c r="AE301" s="8">
        <v>10047.434579421342</v>
      </c>
      <c r="AG301" s="68"/>
      <c r="AH301" s="52">
        <f t="shared" si="85"/>
        <v>6.6523167705943242</v>
      </c>
      <c r="AI301" s="52">
        <f t="shared" si="86"/>
        <v>5.7358500945765556</v>
      </c>
      <c r="AJ301" s="52">
        <f t="shared" si="87"/>
        <v>1.0183590650035823</v>
      </c>
      <c r="AK301" s="52">
        <f t="shared" si="88"/>
        <v>1.2297778119484182</v>
      </c>
      <c r="AL301" s="52">
        <f t="shared" si="89"/>
        <v>0.35000137934200204</v>
      </c>
      <c r="AM301" s="52">
        <f t="shared" si="90"/>
        <v>-1.0456079654399653</v>
      </c>
      <c r="AN301" t="s">
        <v>538</v>
      </c>
    </row>
    <row r="302" spans="1:40" ht="14.25">
      <c r="A302" s="5" t="s">
        <v>309</v>
      </c>
      <c r="B302" s="5" t="s">
        <v>308</v>
      </c>
      <c r="C302" s="15" t="s">
        <v>313</v>
      </c>
      <c r="D302" s="12" t="s">
        <v>180</v>
      </c>
      <c r="E302" s="116">
        <f>SUMIFS(ADEME!$F:$F,ADEME!$A:$A,$A302,ADEME!$B:$B,$B302,ADEME!$C:$C,$C302,ADEME!$D:$D,$D302,ADEME!$E:$E,F$9)</f>
        <v>13308.145008337322</v>
      </c>
      <c r="F302" s="116">
        <f>SUMIFS(ADEME!$L:$L,ADEME!$A:$A,$A302,ADEME!$B:$B,$B302,ADEME!$C:$C,$C302,ADEME!$D:$D,$D302,ADEME!$E:$E,F$9)</f>
        <v>8277.4220891471214</v>
      </c>
      <c r="G302" s="117">
        <f>SUMIFS(ADEME!$L:$L,ADEME!$A:$A,$A302,ADEME!$B:$B,$B302,ADEME!$C:$C,$C302,ADEME!$D:$D,$D302,ADEME!$E:$E,G$9)</f>
        <v>8445.0156893417407</v>
      </c>
      <c r="H302" s="117">
        <f>SUMIFS(ADEME!$L:$L,ADEME!$A:$A,$A302,ADEME!$B:$B,$B302,ADEME!$C:$C,$C302,ADEME!$D:$D,$D302,ADEME!$E:$E,H$9)</f>
        <v>7911.3638939303482</v>
      </c>
      <c r="I302" s="117">
        <f>SUMIFS(ADEME!$L:$L,ADEME!$A:$A,$A302,ADEME!$B:$B,$B302,ADEME!$C:$C,$C302,ADEME!$D:$D,$D302,ADEME!$E:$E,I$9)</f>
        <v>11300.941327664794</v>
      </c>
      <c r="J302" s="117">
        <f>SUMIFS(ADEME!$L:$L,ADEME!$A:$A,$A302,ADEME!$B:$B,$B302,ADEME!$C:$C,$C302,ADEME!$D:$D,$D302,ADEME!$E:$E,J$9)</f>
        <v>14029.865272628926</v>
      </c>
      <c r="K302" s="68" t="s">
        <v>581</v>
      </c>
      <c r="L302" s="54" t="str">
        <f t="shared" si="83"/>
        <v>Production agricole-Productions-Maïs</v>
      </c>
      <c r="M302" s="54">
        <f>MATCH(L302,[6]RESULTATS_4!$W:$W,FALSE)</f>
        <v>435</v>
      </c>
      <c r="N302" s="54" t="str" cm="1">
        <f t="array" ref="N302">IFERROR(INDEX([6]RESULTATS_4!G:G,$M302),"-")</f>
        <v>Production agricole</v>
      </c>
      <c r="O302" s="54" t="str" cm="1">
        <f t="array" ref="O302">IFERROR(INDEX([6]RESULTATS_4!H:H,$M302),"-")</f>
        <v>Productions</v>
      </c>
      <c r="P302" s="54" t="str" cm="1">
        <f t="array" ref="P302">IFERROR(INDEX([6]RESULTATS_4!I:I,$M302),"-")</f>
        <v>Maïs</v>
      </c>
      <c r="Q302" s="54" t="str" cm="1">
        <f t="array" ref="Q302">IFERROR(INDEX([6]RESULTATS_4!$J:$J,M302),"-")</f>
        <v>kt</v>
      </c>
      <c r="R302" s="68"/>
      <c r="S302" s="96" t="str">
        <f t="shared" si="84"/>
        <v>Maïs-kt</v>
      </c>
      <c r="T302" s="158">
        <v>303</v>
      </c>
      <c r="U302" s="8">
        <v>12626.11617512384</v>
      </c>
      <c r="V302" s="8">
        <v>9018.811292872515</v>
      </c>
      <c r="W302" s="8">
        <v>6647.7810862843935</v>
      </c>
      <c r="X302" s="8">
        <v>6233.8682823402642</v>
      </c>
      <c r="Y302" s="8">
        <v>8982.6536931316805</v>
      </c>
      <c r="Z302" s="8">
        <v>11307.900546626308</v>
      </c>
      <c r="AA302" s="68"/>
      <c r="AB302" s="52">
        <v>240</v>
      </c>
      <c r="AC302" s="8">
        <v>9547.9772336564911</v>
      </c>
      <c r="AD302" s="52">
        <v>240</v>
      </c>
      <c r="AE302" s="8">
        <v>10117.256942190525</v>
      </c>
      <c r="AG302" s="68"/>
      <c r="AH302" s="52">
        <f t="shared" si="85"/>
        <v>5.4017310133517293</v>
      </c>
      <c r="AI302" s="52">
        <f t="shared" si="86"/>
        <v>-8.2204758437656515</v>
      </c>
      <c r="AJ302" s="52">
        <f t="shared" si="87"/>
        <v>27.035105093417954</v>
      </c>
      <c r="AK302" s="52">
        <f t="shared" si="88"/>
        <v>26.909384921433311</v>
      </c>
      <c r="AL302" s="52">
        <f t="shared" si="89"/>
        <v>25.808493945455368</v>
      </c>
      <c r="AM302" s="52">
        <f t="shared" si="90"/>
        <v>24.071353606083058</v>
      </c>
      <c r="AN302" t="s">
        <v>538</v>
      </c>
    </row>
    <row r="303" spans="1:40" ht="14.25">
      <c r="A303" s="5" t="s">
        <v>309</v>
      </c>
      <c r="B303" s="5" t="s">
        <v>308</v>
      </c>
      <c r="C303" s="5" t="s">
        <v>28</v>
      </c>
      <c r="D303" s="12" t="s">
        <v>180</v>
      </c>
      <c r="E303" s="116">
        <f>SUMIFS(ADEME!$F:$F,ADEME!$A:$A,$A303,ADEME!$B:$B,$B303,ADEME!$C:$C,$C303,ADEME!$D:$D,$D303,ADEME!$E:$E,F$9)</f>
        <v>8503.4246253675556</v>
      </c>
      <c r="F303" s="116">
        <f>SUMIFS(ADEME!$L:$L,ADEME!$A:$A,$A303,ADEME!$B:$B,$B303,ADEME!$C:$C,$C303,ADEME!$D:$D,$D303,ADEME!$E:$E,F$9)</f>
        <v>11715.632335328064</v>
      </c>
      <c r="G303" s="117">
        <f>SUMIFS(ADEME!$L:$L,ADEME!$A:$A,$A303,ADEME!$B:$B,$B303,ADEME!$C:$C,$C303,ADEME!$D:$D,$D303,ADEME!$E:$E,G$9)</f>
        <v>4521.7375845922352</v>
      </c>
      <c r="H303" s="117">
        <f>SUMIFS(ADEME!$L:$L,ADEME!$A:$A,$A303,ADEME!$B:$B,$B303,ADEME!$C:$C,$C303,ADEME!$D:$D,$D303,ADEME!$E:$E,H$9)</f>
        <v>4794.8335171658991</v>
      </c>
      <c r="I303" s="117">
        <f>SUMIFS(ADEME!$L:$L,ADEME!$A:$A,$A303,ADEME!$B:$B,$B303,ADEME!$C:$C,$C303,ADEME!$D:$D,$D303,ADEME!$E:$E,I$9)</f>
        <v>5672.443422440102</v>
      </c>
      <c r="J303" s="117">
        <f>SUMIFS(ADEME!$L:$L,ADEME!$A:$A,$A303,ADEME!$B:$B,$B303,ADEME!$C:$C,$C303,ADEME!$D:$D,$D303,ADEME!$E:$E,J$9)</f>
        <v>6421.3230852704828</v>
      </c>
      <c r="K303" s="68" t="s">
        <v>581</v>
      </c>
      <c r="L303" s="54" t="str">
        <f t="shared" si="83"/>
        <v>Production agricole-Productions-Pommes de terre</v>
      </c>
      <c r="M303" s="54">
        <f>MATCH(L303,[6]RESULTATS_4!$W:$W,FALSE)</f>
        <v>440</v>
      </c>
      <c r="N303" s="54" t="str" cm="1">
        <f t="array" ref="N303">IFERROR(INDEX([6]RESULTATS_4!G:G,$M303),"-")</f>
        <v>Production agricole</v>
      </c>
      <c r="O303" s="54" t="str" cm="1">
        <f t="array" ref="O303">IFERROR(INDEX([6]RESULTATS_4!H:H,$M303),"-")</f>
        <v>Productions</v>
      </c>
      <c r="P303" s="54" t="str" cm="1">
        <f t="array" ref="P303">IFERROR(INDEX([6]RESULTATS_4!I:I,$M303),"-")</f>
        <v>Pommes de terre</v>
      </c>
      <c r="Q303" s="54" t="str" cm="1">
        <f t="array" ref="Q303">IFERROR(INDEX([6]RESULTATS_4!$J:$J,M303),"-")</f>
        <v>kt</v>
      </c>
      <c r="R303" s="68"/>
      <c r="S303" s="96" t="str">
        <f t="shared" si="84"/>
        <v>Pommes de terre-kt</v>
      </c>
      <c r="T303" s="158">
        <v>304</v>
      </c>
      <c r="U303" s="8">
        <v>7424.3032601606901</v>
      </c>
      <c r="V303" s="8">
        <v>6330.4259035397972</v>
      </c>
      <c r="W303" s="8">
        <v>4425.7058627770048</v>
      </c>
      <c r="X303" s="8">
        <v>4711.5599376223136</v>
      </c>
      <c r="Y303" s="8">
        <v>5703.0596398449225</v>
      </c>
      <c r="Z303" s="8">
        <v>6716.2712091956882</v>
      </c>
      <c r="AA303" s="68"/>
      <c r="AB303" s="52">
        <v>241</v>
      </c>
      <c r="AC303" s="8">
        <v>8453.4318778957422</v>
      </c>
      <c r="AD303" s="52">
        <v>241</v>
      </c>
      <c r="AE303" s="8">
        <v>8582.9006732068665</v>
      </c>
      <c r="AG303" s="68"/>
      <c r="AH303" s="52">
        <f t="shared" si="85"/>
        <v>14.53498499983834</v>
      </c>
      <c r="AI303" s="52">
        <f t="shared" si="86"/>
        <v>85.068627511728877</v>
      </c>
      <c r="AJ303" s="52">
        <f t="shared" si="87"/>
        <v>2.1698622726584293</v>
      </c>
      <c r="AK303" s="52">
        <f t="shared" si="88"/>
        <v>1.7674311830066625</v>
      </c>
      <c r="AL303" s="52">
        <f t="shared" si="89"/>
        <v>-0.53683845756964388</v>
      </c>
      <c r="AM303" s="52">
        <f t="shared" si="90"/>
        <v>-4.3915457660699042</v>
      </c>
      <c r="AN303" t="s">
        <v>538</v>
      </c>
    </row>
    <row r="304" spans="1:40" ht="14.25">
      <c r="A304" s="5" t="s">
        <v>309</v>
      </c>
      <c r="B304" s="5" t="s">
        <v>308</v>
      </c>
      <c r="C304" s="5" t="s">
        <v>314</v>
      </c>
      <c r="D304" s="12" t="s">
        <v>180</v>
      </c>
      <c r="E304" s="116">
        <f>SUMIFS(ADEME!$F:$F,ADEME!$A:$A,$A304,ADEME!$B:$B,$B304,ADEME!$C:$C,$C304,ADEME!$D:$D,$D304,ADEME!$E:$E,F$9)</f>
        <v>33929.813877032997</v>
      </c>
      <c r="F304" s="116">
        <f>SUMIFS(ADEME!$L:$L,ADEME!$A:$A,$A304,ADEME!$B:$B,$B304,ADEME!$C:$C,$C304,ADEME!$D:$D,$D304,ADEME!$E:$E,F$9)</f>
        <v>44219.964932195209</v>
      </c>
      <c r="G304" s="117">
        <f>SUMIFS(ADEME!$L:$L,ADEME!$A:$A,$A304,ADEME!$B:$B,$B304,ADEME!$C:$C,$C304,ADEME!$D:$D,$D304,ADEME!$E:$E,G$9)</f>
        <v>20490.836492807437</v>
      </c>
      <c r="H304" s="117">
        <f>SUMIFS(ADEME!$L:$L,ADEME!$A:$A,$A304,ADEME!$B:$B,$B304,ADEME!$C:$C,$C304,ADEME!$D:$D,$D304,ADEME!$E:$E,H$9)</f>
        <v>20930.163928360667</v>
      </c>
      <c r="I304" s="117">
        <f>SUMIFS(ADEME!$L:$L,ADEME!$A:$A,$A304,ADEME!$B:$B,$B304,ADEME!$C:$C,$C304,ADEME!$D:$D,$D304,ADEME!$E:$E,I$9)</f>
        <v>22520.648197605722</v>
      </c>
      <c r="J304" s="117">
        <f>SUMIFS(ADEME!$L:$L,ADEME!$A:$A,$A304,ADEME!$B:$B,$B304,ADEME!$C:$C,$C304,ADEME!$D:$D,$D304,ADEME!$E:$E,J$9)</f>
        <v>23880.382674978304</v>
      </c>
      <c r="K304" s="68" t="s">
        <v>581</v>
      </c>
      <c r="L304" s="54" t="str">
        <f t="shared" si="83"/>
        <v>Production agricole-Productions-Betteraves à Sucre</v>
      </c>
      <c r="M304" s="54">
        <f>MATCH(L304,[6]RESULTATS_4!$W:$W,FALSE)</f>
        <v>424</v>
      </c>
      <c r="N304" s="54" t="str" cm="1">
        <f t="array" ref="N304">IFERROR(INDEX([6]RESULTATS_4!G:G,$M304),"-")</f>
        <v>Production agricole</v>
      </c>
      <c r="O304" s="54" t="str" cm="1">
        <f t="array" ref="O304">IFERROR(INDEX([6]RESULTATS_4!H:H,$M304),"-")</f>
        <v>Productions</v>
      </c>
      <c r="P304" s="54" t="str" cm="1">
        <f t="array" ref="P304">IFERROR(INDEX([6]RESULTATS_4!I:I,$M304),"-")</f>
        <v>Betteraves à Sucre</v>
      </c>
      <c r="Q304" s="54" t="str" cm="1">
        <f t="array" ref="Q304">IFERROR(INDEX([6]RESULTATS_4!$J:$J,M304),"-")</f>
        <v>kt</v>
      </c>
      <c r="R304" s="68"/>
      <c r="S304" s="96" t="str">
        <f t="shared" si="84"/>
        <v>Betteraves à Sucre-kt</v>
      </c>
      <c r="T304" s="158">
        <v>305</v>
      </c>
      <c r="U304" s="8">
        <v>35456.509702820396</v>
      </c>
      <c r="V304" s="8">
        <v>32024.892376580163</v>
      </c>
      <c r="W304" s="8">
        <v>27436.926300886771</v>
      </c>
      <c r="X304" s="8">
        <v>28021.142231983911</v>
      </c>
      <c r="Y304" s="8">
        <v>30347.522485376809</v>
      </c>
      <c r="Z304" s="8">
        <v>32707.343439104796</v>
      </c>
      <c r="AA304" s="68"/>
      <c r="AB304" s="52">
        <v>242</v>
      </c>
      <c r="AC304" s="8">
        <v>31743.052725037203</v>
      </c>
      <c r="AD304" s="52">
        <v>242</v>
      </c>
      <c r="AE304" s="8">
        <v>32075.309044985359</v>
      </c>
      <c r="AG304" s="68"/>
      <c r="AH304" s="52">
        <f t="shared" si="85"/>
        <v>-4.3058265987922617</v>
      </c>
      <c r="AI304" s="52">
        <f t="shared" si="86"/>
        <v>38.079979823861379</v>
      </c>
      <c r="AJ304" s="52">
        <f t="shared" si="87"/>
        <v>-25.316574210628083</v>
      </c>
      <c r="AK304" s="52">
        <f t="shared" si="88"/>
        <v>-25.305814605692468</v>
      </c>
      <c r="AL304" s="52">
        <f t="shared" si="89"/>
        <v>-25.790817987012048</v>
      </c>
      <c r="AM304" s="52">
        <f t="shared" si="90"/>
        <v>-26.987703176079425</v>
      </c>
      <c r="AN304" t="s">
        <v>538</v>
      </c>
    </row>
    <row r="305" spans="1:40" ht="14.25">
      <c r="A305" s="5" t="s">
        <v>309</v>
      </c>
      <c r="B305" s="5" t="s">
        <v>308</v>
      </c>
      <c r="C305" s="5" t="s">
        <v>315</v>
      </c>
      <c r="D305" s="12" t="s">
        <v>180</v>
      </c>
      <c r="E305" s="116">
        <f>SUMIFS(ADEME!$F:$F,ADEME!$A:$A,$A305,ADEME!$B:$B,$B305,ADEME!$C:$C,$C305,ADEME!$D:$D,$D305,ADEME!$E:$E,F$9)</f>
        <v>6021.2221715886999</v>
      </c>
      <c r="F305" s="116">
        <f>SUMIFS(ADEME!$L:$L,ADEME!$A:$A,$A305,ADEME!$B:$B,$B305,ADEME!$C:$C,$C305,ADEME!$D:$D,$D305,ADEME!$E:$E,F$9)</f>
        <v>5213.8502995568224</v>
      </c>
      <c r="G305" s="117">
        <f>SUMIFS(ADEME!$L:$L,ADEME!$A:$A,$A305,ADEME!$B:$B,$B305,ADEME!$C:$C,$C305,ADEME!$D:$D,$D305,ADEME!$E:$E,G$9)</f>
        <v>5963.225276602654</v>
      </c>
      <c r="H305" s="117">
        <f>SUMIFS(ADEME!$L:$L,ADEME!$A:$A,$A305,ADEME!$B:$B,$B305,ADEME!$C:$C,$C305,ADEME!$D:$D,$D305,ADEME!$E:$E,H$9)</f>
        <v>5500.6358997078587</v>
      </c>
      <c r="I305" s="117">
        <f>SUMIFS(ADEME!$L:$L,ADEME!$A:$A,$A305,ADEME!$B:$B,$B305,ADEME!$C:$C,$C305,ADEME!$D:$D,$D305,ADEME!$E:$E,I$9)</f>
        <v>4669.4958791694689</v>
      </c>
      <c r="J305" s="117">
        <f>SUMIFS(ADEME!$L:$L,ADEME!$A:$A,$A305,ADEME!$B:$B,$B305,ADEME!$C:$C,$C305,ADEME!$D:$D,$D305,ADEME!$E:$E,J$9)</f>
        <v>5418.4404993518028</v>
      </c>
      <c r="K305" s="68" t="s">
        <v>581</v>
      </c>
      <c r="L305" s="54" t="str">
        <f t="shared" si="83"/>
        <v>Production agricole-Productions-Plant Oleiferes + (Total)</v>
      </c>
      <c r="M305" s="54">
        <f>MATCH(L305,[6]RESULTATS_4!$W:$W,FALSE)</f>
        <v>438</v>
      </c>
      <c r="N305" s="54" t="str" cm="1">
        <f t="array" ref="N305">IFERROR(INDEX([6]RESULTATS_4!G:G,$M305),"-")</f>
        <v>Production agricole</v>
      </c>
      <c r="O305" s="54" t="str" cm="1">
        <f t="array" ref="O305">IFERROR(INDEX([6]RESULTATS_4!H:H,$M305),"-")</f>
        <v>Productions</v>
      </c>
      <c r="P305" s="54" t="str" cm="1">
        <f t="array" ref="P305">IFERROR(INDEX([6]RESULTATS_4!I:I,$M305),"-")</f>
        <v>Plant Oleiferes + (Total)</v>
      </c>
      <c r="Q305" s="54" t="str" cm="1">
        <f t="array" ref="Q305">IFERROR(INDEX([6]RESULTATS_4!$J:$J,M305),"-")</f>
        <v>kt</v>
      </c>
      <c r="R305" s="68"/>
      <c r="S305" s="96" t="str">
        <f t="shared" si="84"/>
        <v>Plant Oleiferes + (Total)-kt</v>
      </c>
      <c r="T305" s="158">
        <v>306</v>
      </c>
      <c r="U305" s="8">
        <v>6418.8343532215604</v>
      </c>
      <c r="V305" s="8">
        <v>5268.6418623130257</v>
      </c>
      <c r="W305" s="8">
        <v>6396.8003052589393</v>
      </c>
      <c r="X305" s="8">
        <v>5878.4307374927512</v>
      </c>
      <c r="Y305" s="8">
        <v>5109.1706148353942</v>
      </c>
      <c r="Z305" s="8">
        <v>6036.6795904944311</v>
      </c>
      <c r="AA305" s="68"/>
      <c r="AB305" s="52">
        <v>243</v>
      </c>
      <c r="AC305" s="8">
        <v>6387.6976024547903</v>
      </c>
      <c r="AD305" s="52">
        <v>243</v>
      </c>
      <c r="AE305" s="8">
        <v>5846.7152645059004</v>
      </c>
      <c r="AG305" s="68"/>
      <c r="AH305" s="52">
        <f t="shared" si="85"/>
        <v>-6.1944608592882977</v>
      </c>
      <c r="AI305" s="52">
        <f t="shared" si="86"/>
        <v>-1.039956106110218</v>
      </c>
      <c r="AJ305" s="52">
        <f t="shared" si="87"/>
        <v>-6.7779984987155872</v>
      </c>
      <c r="AK305" s="52">
        <f t="shared" si="88"/>
        <v>-6.426797467822654</v>
      </c>
      <c r="AL305" s="52">
        <f t="shared" si="89"/>
        <v>-8.605599006407239</v>
      </c>
      <c r="AM305" s="52">
        <f t="shared" si="90"/>
        <v>-10.241376602397933</v>
      </c>
      <c r="AN305" t="s">
        <v>538</v>
      </c>
    </row>
    <row r="306" spans="1:40" ht="14.25">
      <c r="A306" s="5" t="s">
        <v>309</v>
      </c>
      <c r="B306" s="5" t="s">
        <v>308</v>
      </c>
      <c r="C306" s="15" t="s">
        <v>316</v>
      </c>
      <c r="D306" s="12" t="s">
        <v>180</v>
      </c>
      <c r="E306" s="116">
        <f>SUMIFS(ADEME!$F:$F,ADEME!$A:$A,$A306,ADEME!$B:$B,$B306,ADEME!$C:$C,$C306,ADEME!$D:$D,$D306,ADEME!$E:$E,F$9)</f>
        <v>413.75860562983462</v>
      </c>
      <c r="F306" s="116">
        <f>SUMIFS(ADEME!$L:$L,ADEME!$A:$A,$A306,ADEME!$B:$B,$B306,ADEME!$C:$C,$C306,ADEME!$D:$D,$D306,ADEME!$E:$E,F$9)</f>
        <v>929.05014863012639</v>
      </c>
      <c r="G306" s="117">
        <f>SUMIFS(ADEME!$L:$L,ADEME!$A:$A,$A306,ADEME!$B:$B,$B306,ADEME!$C:$C,$C306,ADEME!$D:$D,$D306,ADEME!$E:$E,G$9)</f>
        <v>508.43206467273723</v>
      </c>
      <c r="H306" s="117">
        <f>SUMIFS(ADEME!$L:$L,ADEME!$A:$A,$A306,ADEME!$B:$B,$B306,ADEME!$C:$C,$C306,ADEME!$D:$D,$D306,ADEME!$E:$E,H$9)</f>
        <v>580.35574360075645</v>
      </c>
      <c r="I306" s="117">
        <f>SUMIFS(ADEME!$L:$L,ADEME!$A:$A,$A306,ADEME!$B:$B,$B306,ADEME!$C:$C,$C306,ADEME!$D:$D,$D306,ADEME!$E:$E,I$9)</f>
        <v>289.24671620875006</v>
      </c>
      <c r="J306" s="117">
        <f>SUMIFS(ADEME!$L:$L,ADEME!$A:$A,$A306,ADEME!$B:$B,$B306,ADEME!$C:$C,$C306,ADEME!$D:$D,$D306,ADEME!$E:$E,J$9)</f>
        <v>332.20270353322383</v>
      </c>
      <c r="K306" s="68" t="s">
        <v>581</v>
      </c>
      <c r="L306" s="54" t="str">
        <f t="shared" si="83"/>
        <v>Production agricole-Productions-Soja</v>
      </c>
      <c r="M306" s="54">
        <f>MATCH(L306,[6]RESULTATS_4!$W:$W,FALSE)</f>
        <v>441</v>
      </c>
      <c r="N306" s="54" t="str" cm="1">
        <f t="array" ref="N306">IFERROR(INDEX([6]RESULTATS_4!G:G,$M306),"-")</f>
        <v>Production agricole</v>
      </c>
      <c r="O306" s="54" t="str" cm="1">
        <f t="array" ref="O306">IFERROR(INDEX([6]RESULTATS_4!H:H,$M306),"-")</f>
        <v>Productions</v>
      </c>
      <c r="P306" s="54" t="str" cm="1">
        <f t="array" ref="P306">IFERROR(INDEX([6]RESULTATS_4!I:I,$M306),"-")</f>
        <v>Soja</v>
      </c>
      <c r="Q306" s="54" t="str" cm="1">
        <f t="array" ref="Q306">IFERROR(INDEX([6]RESULTATS_4!$J:$J,M306),"-")</f>
        <v>kt</v>
      </c>
      <c r="R306" s="68"/>
      <c r="S306" s="96" t="str">
        <f t="shared" si="84"/>
        <v>Soja-kt</v>
      </c>
      <c r="T306" s="158">
        <v>307</v>
      </c>
      <c r="U306" s="8">
        <v>339.65929493369487</v>
      </c>
      <c r="V306" s="8">
        <v>353.65645003890478</v>
      </c>
      <c r="W306" s="8">
        <v>425.85134334750978</v>
      </c>
      <c r="X306" s="8">
        <v>485.73763732629578</v>
      </c>
      <c r="Y306" s="8">
        <v>245.16614319276951</v>
      </c>
      <c r="Z306" s="8">
        <v>287.386438640005</v>
      </c>
      <c r="AA306" s="68"/>
      <c r="AB306" s="52">
        <v>244</v>
      </c>
      <c r="AC306" s="8">
        <v>1108.3606335052705</v>
      </c>
      <c r="AD306" s="52">
        <v>244</v>
      </c>
      <c r="AE306" s="8">
        <v>994.62486937523602</v>
      </c>
      <c r="AG306" s="68"/>
      <c r="AH306" s="52">
        <f t="shared" si="85"/>
        <v>21.815775926463221</v>
      </c>
      <c r="AI306" s="52">
        <f t="shared" si="86"/>
        <v>162.69848847035706</v>
      </c>
      <c r="AJ306" s="52">
        <f t="shared" si="87"/>
        <v>19.391912838898495</v>
      </c>
      <c r="AK306" s="52">
        <f t="shared" si="88"/>
        <v>19.479261849108198</v>
      </c>
      <c r="AL306" s="52">
        <f t="shared" si="89"/>
        <v>17.979877825675473</v>
      </c>
      <c r="AM306" s="52">
        <f t="shared" si="90"/>
        <v>15.59442578616521</v>
      </c>
      <c r="AN306" t="s">
        <v>538</v>
      </c>
    </row>
    <row r="307" spans="1:40" ht="14.25">
      <c r="A307" s="5" t="s">
        <v>309</v>
      </c>
      <c r="B307" s="5" t="s">
        <v>308</v>
      </c>
      <c r="C307" s="15" t="s">
        <v>317</v>
      </c>
      <c r="D307" s="12" t="s">
        <v>180</v>
      </c>
      <c r="E307" s="116">
        <f>SUMIFS(ADEME!$F:$F,ADEME!$A:$A,$A307,ADEME!$B:$B,$B307,ADEME!$C:$C,$C307,ADEME!$D:$D,$D307,ADEME!$E:$E,F$9)</f>
        <v>1576.7277886466118</v>
      </c>
      <c r="F307" s="116">
        <f>SUMIFS(ADEME!$L:$L,ADEME!$A:$A,$A307,ADEME!$B:$B,$B307,ADEME!$C:$C,$C307,ADEME!$D:$D,$D307,ADEME!$E:$E,F$9)</f>
        <v>1254.2871516173275</v>
      </c>
      <c r="G307" s="117">
        <f>SUMIFS(ADEME!$L:$L,ADEME!$A:$A,$A307,ADEME!$B:$B,$B307,ADEME!$C:$C,$C307,ADEME!$D:$D,$D307,ADEME!$E:$E,G$9)</f>
        <v>1812.7217269375167</v>
      </c>
      <c r="H307" s="117">
        <f>SUMIFS(ADEME!$L:$L,ADEME!$A:$A,$A307,ADEME!$B:$B,$B307,ADEME!$C:$C,$C307,ADEME!$D:$D,$D307,ADEME!$E:$E,H$9)</f>
        <v>1604.3469114091988</v>
      </c>
      <c r="I307" s="117">
        <f>SUMIFS(ADEME!$L:$L,ADEME!$A:$A,$A307,ADEME!$B:$B,$B307,ADEME!$C:$C,$C307,ADEME!$D:$D,$D307,ADEME!$E:$E,I$9)</f>
        <v>1344.0092767072081</v>
      </c>
      <c r="J307" s="117">
        <f>SUMIFS(ADEME!$L:$L,ADEME!$A:$A,$A307,ADEME!$B:$B,$B307,ADEME!$C:$C,$C307,ADEME!$D:$D,$D307,ADEME!$E:$E,J$9)</f>
        <v>1478.6559734696536</v>
      </c>
      <c r="K307" s="68" t="s">
        <v>581</v>
      </c>
      <c r="L307" s="54" t="str">
        <f t="shared" si="83"/>
        <v>Production agricole-Productions-Graines de Tournesol</v>
      </c>
      <c r="M307" s="54">
        <f>MATCH(L307,[6]RESULTATS_4!$W:$W,FALSE)</f>
        <v>430</v>
      </c>
      <c r="N307" s="54" t="str" cm="1">
        <f t="array" ref="N307">IFERROR(INDEX([6]RESULTATS_4!G:G,$M307),"-")</f>
        <v>Production agricole</v>
      </c>
      <c r="O307" s="54" t="str" cm="1">
        <f t="array" ref="O307">IFERROR(INDEX([6]RESULTATS_4!H:H,$M307),"-")</f>
        <v>Productions</v>
      </c>
      <c r="P307" s="54" t="str" cm="1">
        <f t="array" ref="P307">IFERROR(INDEX([6]RESULTATS_4!I:I,$M307),"-")</f>
        <v>Graines de Tournesol</v>
      </c>
      <c r="Q307" s="54" t="str" cm="1">
        <f t="array" ref="Q307">IFERROR(INDEX([6]RESULTATS_4!$J:$J,M307),"-")</f>
        <v>kt</v>
      </c>
      <c r="R307" s="68"/>
      <c r="S307" s="96" t="str">
        <f t="shared" si="84"/>
        <v>Graines de Tournesol-kt</v>
      </c>
      <c r="T307" s="158">
        <v>308</v>
      </c>
      <c r="U307" s="8">
        <v>1294.3029304218207</v>
      </c>
      <c r="V307" s="8">
        <v>1051.3688734362527</v>
      </c>
      <c r="W307" s="8">
        <v>1467.9180989911206</v>
      </c>
      <c r="X307" s="8">
        <v>1296.4874142336121</v>
      </c>
      <c r="Y307" s="8">
        <v>1093.4550588667141</v>
      </c>
      <c r="Z307" s="8">
        <v>1218.4434868012738</v>
      </c>
      <c r="AA307" s="68"/>
      <c r="AB307" s="52">
        <v>245</v>
      </c>
      <c r="AC307" s="8">
        <v>1867.0468221558067</v>
      </c>
      <c r="AD307" s="52">
        <v>245</v>
      </c>
      <c r="AE307" s="8">
        <v>1663.8012975986833</v>
      </c>
      <c r="AG307" s="68"/>
      <c r="AH307" s="52">
        <f t="shared" si="85"/>
        <v>21.820614910664471</v>
      </c>
      <c r="AI307" s="52">
        <f t="shared" si="86"/>
        <v>19.300388598900085</v>
      </c>
      <c r="AJ307" s="52">
        <f t="shared" si="87"/>
        <v>23.489296043381081</v>
      </c>
      <c r="AK307" s="52">
        <f t="shared" si="88"/>
        <v>23.745660296869953</v>
      </c>
      <c r="AL307" s="52">
        <f t="shared" si="89"/>
        <v>22.913993200614492</v>
      </c>
      <c r="AM307" s="52">
        <f t="shared" si="90"/>
        <v>21.356139163376731</v>
      </c>
      <c r="AN307" t="s">
        <v>538</v>
      </c>
    </row>
    <row r="308" spans="1:40" ht="14.25">
      <c r="A308" s="5" t="s">
        <v>309</v>
      </c>
      <c r="B308" s="5" t="s">
        <v>308</v>
      </c>
      <c r="C308" s="15" t="s">
        <v>318</v>
      </c>
      <c r="D308" s="12" t="s">
        <v>180</v>
      </c>
      <c r="E308" s="116">
        <f>SUMIFS(ADEME!$F:$F,ADEME!$A:$A,$A308,ADEME!$B:$B,$B308,ADEME!$C:$C,$C308,ADEME!$D:$D,$D308,ADEME!$E:$E,F$9)</f>
        <v>3934.0091791483783</v>
      </c>
      <c r="F308" s="116">
        <f>SUMIFS(ADEME!$L:$L,ADEME!$A:$A,$A308,ADEME!$B:$B,$B308,ADEME!$C:$C,$C308,ADEME!$D:$D,$D308,ADEME!$E:$E,F$9)</f>
        <v>2942.8123394244476</v>
      </c>
      <c r="G308" s="117">
        <f>SUMIFS(ADEME!$L:$L,ADEME!$A:$A,$A308,ADEME!$B:$B,$B308,ADEME!$C:$C,$C308,ADEME!$D:$D,$D308,ADEME!$E:$E,G$9)</f>
        <v>3504.0160896090078</v>
      </c>
      <c r="H308" s="117">
        <f>SUMIFS(ADEME!$L:$L,ADEME!$A:$A,$A308,ADEME!$B:$B,$B308,ADEME!$C:$C,$C308,ADEME!$D:$D,$D308,ADEME!$E:$E,H$9)</f>
        <v>3185.3497400400151</v>
      </c>
      <c r="I308" s="117">
        <f>SUMIFS(ADEME!$L:$L,ADEME!$A:$A,$A308,ADEME!$B:$B,$B308,ADEME!$C:$C,$C308,ADEME!$D:$D,$D308,ADEME!$E:$E,I$9)</f>
        <v>2933.6670958093478</v>
      </c>
      <c r="J308" s="117">
        <f>SUMIFS(ADEME!$L:$L,ADEME!$A:$A,$A308,ADEME!$B:$B,$B308,ADEME!$C:$C,$C308,ADEME!$D:$D,$D308,ADEME!$E:$E,J$9)</f>
        <v>3501.7968424542901</v>
      </c>
      <c r="K308" s="68" t="s">
        <v>581</v>
      </c>
      <c r="L308" s="54" t="str">
        <f t="shared" si="83"/>
        <v>Production agricole-Productions-Graines Colza/Moutarde</v>
      </c>
      <c r="M308" s="54">
        <f>MATCH(L308,[6]RESULTATS_4!$W:$W,FALSE)</f>
        <v>429</v>
      </c>
      <c r="N308" s="54" t="str" cm="1">
        <f t="array" ref="N308">IFERROR(INDEX([6]RESULTATS_4!G:G,$M308),"-")</f>
        <v>Production agricole</v>
      </c>
      <c r="O308" s="54" t="str" cm="1">
        <f t="array" ref="O308">IFERROR(INDEX([6]RESULTATS_4!H:H,$M308),"-")</f>
        <v>Productions</v>
      </c>
      <c r="P308" s="54" t="str" cm="1">
        <f t="array" ref="P308">IFERROR(INDEX([6]RESULTATS_4!I:I,$M308),"-")</f>
        <v>Graines Colza/Moutarde</v>
      </c>
      <c r="Q308" s="54" t="str" cm="1">
        <f t="array" ref="Q308">IFERROR(INDEX([6]RESULTATS_4!$J:$J,M308),"-")</f>
        <v>kt</v>
      </c>
      <c r="R308" s="68"/>
      <c r="S308" s="96" t="str">
        <f t="shared" si="84"/>
        <v>Graines Colza/Moutarde-kt</v>
      </c>
      <c r="T308" s="158">
        <v>309</v>
      </c>
      <c r="U308" s="8">
        <v>4673.1729810478628</v>
      </c>
      <c r="V308" s="8">
        <v>3765.7300856694419</v>
      </c>
      <c r="W308" s="8">
        <v>4327.0025319606311</v>
      </c>
      <c r="X308" s="8">
        <v>3925.8795249551308</v>
      </c>
      <c r="Y308" s="8">
        <v>3645.5281784294307</v>
      </c>
      <c r="Z308" s="8">
        <v>4409.6547341117894</v>
      </c>
      <c r="AA308" s="68"/>
      <c r="AB308" s="52">
        <v>246</v>
      </c>
      <c r="AC308" s="8">
        <v>3165.400668340134</v>
      </c>
      <c r="AD308" s="52">
        <v>246</v>
      </c>
      <c r="AE308" s="8">
        <v>3051.699654110841</v>
      </c>
      <c r="AG308" s="68"/>
      <c r="AH308" s="52">
        <f t="shared" si="85"/>
        <v>-15.817171863681844</v>
      </c>
      <c r="AI308" s="52">
        <f t="shared" si="86"/>
        <v>-21.852807490813632</v>
      </c>
      <c r="AJ308" s="52">
        <f t="shared" si="87"/>
        <v>-19.01978185297515</v>
      </c>
      <c r="AK308" s="52">
        <f t="shared" si="88"/>
        <v>-18.862774066496069</v>
      </c>
      <c r="AL308" s="52">
        <f t="shared" si="89"/>
        <v>-19.526966951789337</v>
      </c>
      <c r="AM308" s="52">
        <f t="shared" si="90"/>
        <v>-20.587958613507272</v>
      </c>
      <c r="AN308" t="s">
        <v>538</v>
      </c>
    </row>
    <row r="309" spans="1:40" ht="14.25">
      <c r="A309" s="5" t="s">
        <v>309</v>
      </c>
      <c r="B309" s="5" t="s">
        <v>308</v>
      </c>
      <c r="C309" s="5" t="s">
        <v>319</v>
      </c>
      <c r="D309" s="12" t="s">
        <v>180</v>
      </c>
      <c r="E309" s="116">
        <f>SUMIFS(ADEME!$F:$F,ADEME!$A:$A,$A309,ADEME!$B:$B,$B309,ADEME!$C:$C,$C309,ADEME!$D:$D,$D309,ADEME!$E:$E,F$9)</f>
        <v>2587.8743767171236</v>
      </c>
      <c r="F309" s="116">
        <f>SUMIFS(ADEME!$L:$L,ADEME!$A:$A,$A309,ADEME!$B:$B,$B309,ADEME!$C:$C,$C309,ADEME!$D:$D,$D309,ADEME!$E:$E,F$9)</f>
        <v>2042.9424900725105</v>
      </c>
      <c r="G309" s="117">
        <f>SUMIFS(ADEME!$L:$L,ADEME!$A:$A,$A309,ADEME!$B:$B,$B309,ADEME!$C:$C,$C309,ADEME!$D:$D,$D309,ADEME!$E:$E,G$9)</f>
        <v>2457.7387729699972</v>
      </c>
      <c r="H309" s="117">
        <f>SUMIFS(ADEME!$L:$L,ADEME!$A:$A,$A309,ADEME!$B:$B,$B309,ADEME!$C:$C,$C309,ADEME!$D:$D,$D309,ADEME!$E:$E,H$9)</f>
        <v>2236.2589371094682</v>
      </c>
      <c r="I309" s="117">
        <f>SUMIFS(ADEME!$L:$L,ADEME!$A:$A,$A309,ADEME!$B:$B,$B309,ADEME!$C:$C,$C309,ADEME!$D:$D,$D309,ADEME!$E:$E,I$9)</f>
        <v>1967.2848663332493</v>
      </c>
      <c r="J309" s="117">
        <f>SUMIFS(ADEME!$L:$L,ADEME!$A:$A,$A309,ADEME!$B:$B,$B309,ADEME!$C:$C,$C309,ADEME!$D:$D,$D309,ADEME!$E:$E,J$9)</f>
        <v>2292.879211869476</v>
      </c>
      <c r="K309" s="68" t="s">
        <v>581</v>
      </c>
      <c r="L309" s="54" t="str">
        <f t="shared" si="83"/>
        <v>Production agricole-Productions-Huiles</v>
      </c>
      <c r="M309" s="54">
        <f>MATCH(L309,[6]RESULTATS_4!$W:$W,FALSE)</f>
        <v>431</v>
      </c>
      <c r="N309" s="54" t="str" cm="1">
        <f t="array" ref="N309">IFERROR(INDEX([6]RESULTATS_4!G:G,$M309),"-")</f>
        <v>Production agricole</v>
      </c>
      <c r="O309" s="54" t="str" cm="1">
        <f t="array" ref="O309">IFERROR(INDEX([6]RESULTATS_4!H:H,$M309),"-")</f>
        <v>Productions</v>
      </c>
      <c r="P309" s="54" t="str" cm="1">
        <f t="array" ref="P309">IFERROR(INDEX([6]RESULTATS_4!I:I,$M309),"-")</f>
        <v>Huiles</v>
      </c>
      <c r="Q309" s="54" t="str" cm="1">
        <f t="array" ref="Q309">IFERROR(INDEX([6]RESULTATS_4!$J:$J,M309),"-")</f>
        <v>kt</v>
      </c>
      <c r="R309" s="68"/>
      <c r="S309" s="96" t="str">
        <f t="shared" si="84"/>
        <v>Huiles-kt</v>
      </c>
      <c r="T309" s="158">
        <v>310</v>
      </c>
      <c r="U309" s="8">
        <v>2484.2556109985221</v>
      </c>
      <c r="V309" s="8">
        <v>1981.9146259767006</v>
      </c>
      <c r="W309" s="8">
        <v>2413.5535221064874</v>
      </c>
      <c r="X309" s="8">
        <v>2186.4092878451343</v>
      </c>
      <c r="Y309" s="8">
        <v>1952.2163004148563</v>
      </c>
      <c r="Z309" s="8">
        <v>2304.4178464277979</v>
      </c>
      <c r="AA309" s="68"/>
      <c r="AB309" s="52">
        <v>247</v>
      </c>
      <c r="AC309" s="8">
        <v>2226.7651605892638</v>
      </c>
      <c r="AD309" s="52">
        <v>247</v>
      </c>
      <c r="AE309" s="8">
        <v>2075.1317370157362</v>
      </c>
      <c r="AG309" s="68"/>
      <c r="AH309" s="52">
        <f t="shared" si="85"/>
        <v>4.1710186850278719</v>
      </c>
      <c r="AI309" s="52">
        <f t="shared" si="86"/>
        <v>3.0792377883449351</v>
      </c>
      <c r="AJ309" s="52">
        <f t="shared" si="87"/>
        <v>1.8307135291926624</v>
      </c>
      <c r="AK309" s="52">
        <f t="shared" si="88"/>
        <v>2.2799779319207181</v>
      </c>
      <c r="AL309" s="52">
        <f t="shared" si="89"/>
        <v>0.77186969062756905</v>
      </c>
      <c r="AM309" s="52">
        <f t="shared" si="90"/>
        <v>-0.50071798290438618</v>
      </c>
      <c r="AN309" t="s">
        <v>538</v>
      </c>
    </row>
    <row r="310" spans="1:40" ht="14.25">
      <c r="A310" s="5" t="s">
        <v>309</v>
      </c>
      <c r="B310" s="5" t="s">
        <v>308</v>
      </c>
      <c r="C310" s="5" t="s">
        <v>320</v>
      </c>
      <c r="D310" s="12" t="s">
        <v>180</v>
      </c>
      <c r="E310" s="116">
        <f>SUMIFS(ADEME!$F:$F,ADEME!$A:$A,$A310,ADEME!$B:$B,$B310,ADEME!$C:$C,$C310,ADEME!$D:$D,$D310,ADEME!$E:$E,F$9)</f>
        <v>4665.580531755194</v>
      </c>
      <c r="F310" s="116">
        <f>SUMIFS(ADEME!$L:$L,ADEME!$A:$A,$A310,ADEME!$B:$B,$B310,ADEME!$C:$C,$C310,ADEME!$D:$D,$D310,ADEME!$E:$E,F$9)</f>
        <v>3836.4578104848956</v>
      </c>
      <c r="G310" s="117">
        <f>SUMIFS(ADEME!$L:$L,ADEME!$A:$A,$A310,ADEME!$B:$B,$B310,ADEME!$C:$C,$C310,ADEME!$D:$D,$D310,ADEME!$E:$E,G$9)</f>
        <v>3965.8212209880407</v>
      </c>
      <c r="H310" s="117">
        <f>SUMIFS(ADEME!$L:$L,ADEME!$A:$A,$A310,ADEME!$B:$B,$B310,ADEME!$C:$C,$C310,ADEME!$D:$D,$D310,ADEME!$E:$E,H$9)</f>
        <v>3706.8770293178131</v>
      </c>
      <c r="I310" s="117">
        <f>SUMIFS(ADEME!$L:$L,ADEME!$A:$A,$A310,ADEME!$B:$B,$B310,ADEME!$C:$C,$C310,ADEME!$D:$D,$D310,ADEME!$E:$E,I$9)</f>
        <v>3493.0684592353755</v>
      </c>
      <c r="J310" s="117">
        <f>SUMIFS(ADEME!$L:$L,ADEME!$A:$A,$A310,ADEME!$B:$B,$B310,ADEME!$C:$C,$C310,ADEME!$D:$D,$D310,ADEME!$E:$E,J$9)</f>
        <v>4180.549632302218</v>
      </c>
      <c r="K310" s="68" t="s">
        <v>581</v>
      </c>
      <c r="L310" s="54" t="str">
        <f t="shared" si="83"/>
        <v>Production agricole-Productions-Tourteaux et son</v>
      </c>
      <c r="M310" s="54">
        <f>MATCH(L310,[6]RESULTATS_4!$W:$W,FALSE)</f>
        <v>442</v>
      </c>
      <c r="N310" s="54" t="str" cm="1">
        <f t="array" ref="N310">IFERROR(INDEX([6]RESULTATS_4!G:G,$M310),"-")</f>
        <v>Production agricole</v>
      </c>
      <c r="O310" s="54" t="str" cm="1">
        <f t="array" ref="O310">IFERROR(INDEX([6]RESULTATS_4!H:H,$M310),"-")</f>
        <v>Productions</v>
      </c>
      <c r="P310" s="54" t="str" cm="1">
        <f t="array" ref="P310">IFERROR(INDEX([6]RESULTATS_4!I:I,$M310),"-")</f>
        <v>Tourteaux et son</v>
      </c>
      <c r="Q310" s="54" t="str" cm="1">
        <f t="array" ref="Q310">IFERROR(INDEX([6]RESULTATS_4!$J:$J,M310),"-")</f>
        <v>kt</v>
      </c>
      <c r="R310" s="68"/>
      <c r="S310" s="96" t="str">
        <f t="shared" si="84"/>
        <v>Tourteaux et son-kt</v>
      </c>
      <c r="T310" s="158">
        <v>311</v>
      </c>
      <c r="U310" s="8">
        <v>5287.8779302833609</v>
      </c>
      <c r="V310" s="8">
        <v>4176.0991246286767</v>
      </c>
      <c r="W310" s="8">
        <v>4542.6155986950953</v>
      </c>
      <c r="X310" s="8">
        <v>4217.2172204387125</v>
      </c>
      <c r="Y310" s="8">
        <v>4089.229515732547</v>
      </c>
      <c r="Z310" s="8">
        <v>4972.763269712138</v>
      </c>
      <c r="AA310" s="68"/>
      <c r="AB310" s="52">
        <v>248</v>
      </c>
      <c r="AC310" s="8">
        <v>4818.0993294064701</v>
      </c>
      <c r="AD310" s="52">
        <v>248</v>
      </c>
      <c r="AE310" s="8">
        <v>4569.6617599659803</v>
      </c>
      <c r="AG310" s="68"/>
      <c r="AH310" s="52">
        <f t="shared" si="85"/>
        <v>-11.768376780490842</v>
      </c>
      <c r="AI310" s="52">
        <f t="shared" si="86"/>
        <v>-8.1329801809716606</v>
      </c>
      <c r="AJ310" s="52">
        <f t="shared" si="87"/>
        <v>-12.697406707112602</v>
      </c>
      <c r="AK310" s="52">
        <f t="shared" si="88"/>
        <v>-12.10134940755575</v>
      </c>
      <c r="AL310" s="52">
        <f t="shared" si="89"/>
        <v>-14.578811343397414</v>
      </c>
      <c r="AM310" s="52">
        <f t="shared" si="90"/>
        <v>-15.931054716300208</v>
      </c>
      <c r="AN310" t="s">
        <v>538</v>
      </c>
    </row>
    <row r="311" spans="1:40" ht="14.25">
      <c r="A311" s="5" t="s">
        <v>309</v>
      </c>
      <c r="B311" s="5" t="s">
        <v>308</v>
      </c>
      <c r="C311" s="5" t="s">
        <v>33</v>
      </c>
      <c r="D311" s="12" t="s">
        <v>180</v>
      </c>
      <c r="E311" s="116">
        <f>SUMIFS(ADEME!$F:$F,ADEME!$A:$A,$A311,ADEME!$B:$B,$B311,ADEME!$C:$C,$C311,ADEME!$D:$D,$D311,ADEME!$E:$E,F$9)</f>
        <v>4597.5698598741201</v>
      </c>
      <c r="F311" s="116">
        <f>SUMIFS(ADEME!$L:$L,ADEME!$A:$A,$A311,ADEME!$B:$B,$B311,ADEME!$C:$C,$C311,ADEME!$D:$D,$D311,ADEME!$E:$E,F$9)</f>
        <v>7549.5988299612864</v>
      </c>
      <c r="G311" s="117">
        <f>SUMIFS(ADEME!$L:$L,ADEME!$A:$A,$A311,ADEME!$B:$B,$B311,ADEME!$C:$C,$C311,ADEME!$D:$D,$D311,ADEME!$E:$E,G$9)</f>
        <v>8035.4113609735659</v>
      </c>
      <c r="H311" s="117">
        <f>SUMIFS(ADEME!$L:$L,ADEME!$A:$A,$A311,ADEME!$B:$B,$B311,ADEME!$C:$C,$C311,ADEME!$D:$D,$D311,ADEME!$E:$E,H$9)</f>
        <v>7468.4769554984514</v>
      </c>
      <c r="I311" s="117">
        <f>SUMIFS(ADEME!$L:$L,ADEME!$A:$A,$A311,ADEME!$B:$B,$B311,ADEME!$C:$C,$C311,ADEME!$D:$D,$D311,ADEME!$E:$E,I$9)</f>
        <v>6382.3861857761976</v>
      </c>
      <c r="J311" s="117">
        <f>SUMIFS(ADEME!$L:$L,ADEME!$A:$A,$A311,ADEME!$B:$B,$B311,ADEME!$C:$C,$C311,ADEME!$D:$D,$D311,ADEME!$E:$E,J$9)</f>
        <v>4523.3464519459012</v>
      </c>
      <c r="K311" s="68" t="s">
        <v>581</v>
      </c>
      <c r="L311" s="54" t="str">
        <f t="shared" si="83"/>
        <v>Production agricole-Productions-Légumes</v>
      </c>
      <c r="M311" s="54">
        <f>MATCH(L311,[6]RESULTATS_4!$W:$W,FALSE)</f>
        <v>434</v>
      </c>
      <c r="N311" s="54" t="str" cm="1">
        <f t="array" ref="N311">IFERROR(INDEX([6]RESULTATS_4!G:G,$M311),"-")</f>
        <v>Production agricole</v>
      </c>
      <c r="O311" s="54" t="str" cm="1">
        <f t="array" ref="O311">IFERROR(INDEX([6]RESULTATS_4!H:H,$M311),"-")</f>
        <v>Productions</v>
      </c>
      <c r="P311" s="54" t="str" cm="1">
        <f t="array" ref="P311">IFERROR(INDEX([6]RESULTATS_4!I:I,$M311),"-")</f>
        <v>Légumes</v>
      </c>
      <c r="Q311" s="54" t="str" cm="1">
        <f t="array" ref="Q311">IFERROR(INDEX([6]RESULTATS_4!$J:$J,M311),"-")</f>
        <v>kt</v>
      </c>
      <c r="R311" s="68"/>
      <c r="S311" s="96" t="str">
        <f t="shared" si="84"/>
        <v>Légumes-kt</v>
      </c>
      <c r="T311" s="158">
        <v>312</v>
      </c>
      <c r="U311" s="8">
        <v>4675.7889017045454</v>
      </c>
      <c r="V311" s="8">
        <v>4877.4380588123713</v>
      </c>
      <c r="W311" s="8">
        <v>7910.2345964156448</v>
      </c>
      <c r="X311" s="8">
        <v>7446.7025128094156</v>
      </c>
      <c r="Y311" s="8">
        <v>6178.8935967590442</v>
      </c>
      <c r="Z311" s="8">
        <v>4454.924425100523</v>
      </c>
      <c r="AA311" s="68"/>
      <c r="AB311" s="52">
        <v>249</v>
      </c>
      <c r="AC311" s="8">
        <v>7197.119706425703</v>
      </c>
      <c r="AD311" s="52">
        <v>249</v>
      </c>
      <c r="AE311" s="8">
        <v>4951.8250554609886</v>
      </c>
      <c r="AG311" s="68"/>
      <c r="AH311" s="52">
        <f t="shared" si="85"/>
        <v>-1.6728522924101763</v>
      </c>
      <c r="AI311" s="52">
        <f t="shared" si="86"/>
        <v>54.786154922479334</v>
      </c>
      <c r="AJ311" s="52">
        <f t="shared" si="87"/>
        <v>1.5824658931688607</v>
      </c>
      <c r="AK311" s="52">
        <f t="shared" si="88"/>
        <v>0.29240382104134266</v>
      </c>
      <c r="AL311" s="52">
        <f t="shared" si="89"/>
        <v>3.2933499473739136</v>
      </c>
      <c r="AM311" s="52">
        <f t="shared" si="90"/>
        <v>1.5358740197671139</v>
      </c>
      <c r="AN311" t="s">
        <v>538</v>
      </c>
    </row>
    <row r="312" spans="1:40" ht="14.25">
      <c r="A312" s="5" t="s">
        <v>309</v>
      </c>
      <c r="B312" s="5" t="s">
        <v>308</v>
      </c>
      <c r="C312" s="5" t="s">
        <v>34</v>
      </c>
      <c r="D312" s="12" t="s">
        <v>180</v>
      </c>
      <c r="E312" s="116">
        <f>SUMIFS(ADEME!$F:$F,ADEME!$A:$A,$A312,ADEME!$B:$B,$B312,ADEME!$C:$C,$C312,ADEME!$D:$D,$D312,ADEME!$E:$E,F$9)</f>
        <v>2354.0466461375918</v>
      </c>
      <c r="F312" s="116">
        <f>SUMIFS(ADEME!$L:$L,ADEME!$A:$A,$A312,ADEME!$B:$B,$B312,ADEME!$C:$C,$C312,ADEME!$D:$D,$D312,ADEME!$E:$E,F$9)</f>
        <v>2254.9786785977326</v>
      </c>
      <c r="G312" s="117">
        <f>SUMIFS(ADEME!$L:$L,ADEME!$A:$A,$A312,ADEME!$B:$B,$B312,ADEME!$C:$C,$C312,ADEME!$D:$D,$D312,ADEME!$E:$E,G$9)</f>
        <v>5285.6872052440394</v>
      </c>
      <c r="H312" s="117">
        <f>SUMIFS(ADEME!$L:$L,ADEME!$A:$A,$A312,ADEME!$B:$B,$B312,ADEME!$C:$C,$C312,ADEME!$D:$D,$D312,ADEME!$E:$E,H$9)</f>
        <v>4434.1517840288407</v>
      </c>
      <c r="I312" s="117">
        <f>SUMIFS(ADEME!$L:$L,ADEME!$A:$A,$A312,ADEME!$B:$B,$B312,ADEME!$C:$C,$C312,ADEME!$D:$D,$D312,ADEME!$E:$E,I$9)</f>
        <v>3271.4850372432556</v>
      </c>
      <c r="J312" s="117">
        <f>SUMIFS(ADEME!$L:$L,ADEME!$A:$A,$A312,ADEME!$B:$B,$B312,ADEME!$C:$C,$C312,ADEME!$D:$D,$D312,ADEME!$E:$E,J$9)</f>
        <v>2226.2359560074815</v>
      </c>
      <c r="K312" s="68" t="s">
        <v>581</v>
      </c>
      <c r="L312" s="54" t="str">
        <f t="shared" si="83"/>
        <v>Production agricole-Productions-Fruits</v>
      </c>
      <c r="M312" s="54">
        <f>MATCH(L312,[6]RESULTATS_4!$W:$W,FALSE)</f>
        <v>428</v>
      </c>
      <c r="N312" s="54" t="str" cm="1">
        <f t="array" ref="N312">IFERROR(INDEX([6]RESULTATS_4!G:G,$M312),"-")</f>
        <v>Production agricole</v>
      </c>
      <c r="O312" s="54" t="str" cm="1">
        <f t="array" ref="O312">IFERROR(INDEX([6]RESULTATS_4!H:H,$M312),"-")</f>
        <v>Productions</v>
      </c>
      <c r="P312" s="54" t="str" cm="1">
        <f t="array" ref="P312">IFERROR(INDEX([6]RESULTATS_4!I:I,$M312),"-")</f>
        <v>Fruits</v>
      </c>
      <c r="Q312" s="54" t="str" cm="1">
        <f t="array" ref="Q312">IFERROR(INDEX([6]RESULTATS_4!$J:$J,M312),"-")</f>
        <v>kt</v>
      </c>
      <c r="R312" s="68"/>
      <c r="S312" s="96" t="str">
        <f t="shared" si="84"/>
        <v>Fruits-kt</v>
      </c>
      <c r="T312" s="158">
        <v>313</v>
      </c>
      <c r="U312" s="8">
        <v>2326.5000371070837</v>
      </c>
      <c r="V312" s="8">
        <v>2099.1807443890384</v>
      </c>
      <c r="W312" s="8">
        <v>5800.6551901897647</v>
      </c>
      <c r="X312" s="8">
        <v>4773.808787373212</v>
      </c>
      <c r="Y312" s="8">
        <v>3374.484385257937</v>
      </c>
      <c r="Z312" s="8">
        <v>2223.660820354864</v>
      </c>
      <c r="AA312" s="68"/>
      <c r="AB312" s="52">
        <v>250</v>
      </c>
      <c r="AC312" s="8">
        <v>3944.2163644696116</v>
      </c>
      <c r="AD312" s="52">
        <v>250</v>
      </c>
      <c r="AE312" s="8">
        <v>2819.5158338130013</v>
      </c>
      <c r="AG312" s="68"/>
      <c r="AH312" s="52">
        <f t="shared" si="85"/>
        <v>1.184036475011685</v>
      </c>
      <c r="AI312" s="52">
        <f t="shared" si="86"/>
        <v>7.4218446708379515</v>
      </c>
      <c r="AJ312" s="52">
        <f t="shared" si="87"/>
        <v>-8.8777554959076692</v>
      </c>
      <c r="AK312" s="52">
        <f t="shared" si="88"/>
        <v>-7.115010643969832</v>
      </c>
      <c r="AL312" s="52">
        <f t="shared" si="89"/>
        <v>-3.0522988479263158</v>
      </c>
      <c r="AM312" s="52">
        <f t="shared" si="90"/>
        <v>0.11580613504744708</v>
      </c>
      <c r="AN312" t="s">
        <v>538</v>
      </c>
    </row>
    <row r="313" spans="1:40" ht="14.25">
      <c r="A313" s="5" t="s">
        <v>309</v>
      </c>
      <c r="B313" s="5" t="s">
        <v>308</v>
      </c>
      <c r="C313" s="5" t="s">
        <v>321</v>
      </c>
      <c r="D313" s="12" t="s">
        <v>180</v>
      </c>
      <c r="E313" s="116">
        <f>SUMIFS(ADEME!$F:$F,ADEME!$A:$A,$A313,ADEME!$B:$B,$B313,ADEME!$C:$C,$C313,ADEME!$D:$D,$D313,ADEME!$E:$E,F$9)</f>
        <v>8601.9815235248043</v>
      </c>
      <c r="F313" s="116">
        <f>SUMIFS(ADEME!$L:$L,ADEME!$A:$A,$A313,ADEME!$B:$B,$B313,ADEME!$C:$C,$C313,ADEME!$D:$D,$D313,ADEME!$E:$E,F$9)</f>
        <v>6697.3181678446999</v>
      </c>
      <c r="G313" s="117">
        <f>SUMIFS(ADEME!$L:$L,ADEME!$A:$A,$A313,ADEME!$B:$B,$B313,ADEME!$C:$C,$C313,ADEME!$D:$D,$D313,ADEME!$E:$E,G$9)</f>
        <v>4739.8274829977245</v>
      </c>
      <c r="H313" s="117">
        <f>SUMIFS(ADEME!$L:$L,ADEME!$A:$A,$A313,ADEME!$B:$B,$B313,ADEME!$C:$C,$C313,ADEME!$D:$D,$D313,ADEME!$E:$E,H$9)</f>
        <v>5355.797078605593</v>
      </c>
      <c r="I313" s="117">
        <f>SUMIFS(ADEME!$L:$L,ADEME!$A:$A,$A313,ADEME!$B:$B,$B313,ADEME!$C:$C,$C313,ADEME!$D:$D,$D313,ADEME!$E:$E,I$9)</f>
        <v>5393.8464473063741</v>
      </c>
      <c r="J313" s="117">
        <f>SUMIFS(ADEME!$L:$L,ADEME!$A:$A,$A313,ADEME!$B:$B,$B313,ADEME!$C:$C,$C313,ADEME!$D:$D,$D313,ADEME!$E:$E,J$9)</f>
        <v>6872.5287089651265</v>
      </c>
      <c r="K313" s="68" t="s">
        <v>581</v>
      </c>
      <c r="L313" s="54" t="str">
        <f t="shared" si="83"/>
        <v>Production agricole-Productions-Boissons Alcooliques</v>
      </c>
      <c r="M313" s="54">
        <f>MATCH(L313,[6]RESULTATS_4!$W:$W,FALSE)</f>
        <v>426</v>
      </c>
      <c r="N313" s="54" t="str" cm="1">
        <f t="array" ref="N313">IFERROR(INDEX([6]RESULTATS_4!G:G,$M313),"-")</f>
        <v>Production agricole</v>
      </c>
      <c r="O313" s="54" t="str" cm="1">
        <f t="array" ref="O313">IFERROR(INDEX([6]RESULTATS_4!H:H,$M313),"-")</f>
        <v>Productions</v>
      </c>
      <c r="P313" s="54" t="str" cm="1">
        <f t="array" ref="P313">IFERROR(INDEX([6]RESULTATS_4!I:I,$M313),"-")</f>
        <v>Boissons Alcooliques</v>
      </c>
      <c r="Q313" s="54" t="str" cm="1">
        <f t="array" ref="Q313">IFERROR(INDEX([6]RESULTATS_4!$J:$J,M313),"-")</f>
        <v>kt</v>
      </c>
      <c r="R313" s="68"/>
      <c r="S313" s="96" t="str">
        <f t="shared" si="84"/>
        <v>Boissons Alcooliques-kt</v>
      </c>
      <c r="T313" s="158">
        <v>314</v>
      </c>
      <c r="U313" s="8">
        <v>8557.3649969506841</v>
      </c>
      <c r="V313" s="8">
        <v>6062.8894440564254</v>
      </c>
      <c r="W313" s="8">
        <v>4550.9998451592191</v>
      </c>
      <c r="X313" s="8">
        <v>5214.1598095472555</v>
      </c>
      <c r="Y313" s="8">
        <v>5403.3956036747713</v>
      </c>
      <c r="Z313" s="8">
        <v>7050.322350414971</v>
      </c>
      <c r="AA313" s="68"/>
      <c r="AB313" s="52">
        <v>251</v>
      </c>
      <c r="AC313" s="8">
        <v>7292.222409802217</v>
      </c>
      <c r="AD313" s="52">
        <v>251</v>
      </c>
      <c r="AE313" s="8">
        <v>7149.945705081529</v>
      </c>
      <c r="AG313" s="68"/>
      <c r="AH313" s="52">
        <f t="shared" si="85"/>
        <v>0.52138160041108605</v>
      </c>
      <c r="AI313" s="52">
        <f t="shared" si="86"/>
        <v>10.464131494434859</v>
      </c>
      <c r="AJ313" s="52">
        <f t="shared" si="87"/>
        <v>4.1491462154048753</v>
      </c>
      <c r="AK313" s="52">
        <f t="shared" si="88"/>
        <v>2.7163967778470521</v>
      </c>
      <c r="AL313" s="52">
        <f t="shared" si="89"/>
        <v>-0.17672510156211407</v>
      </c>
      <c r="AM313" s="52">
        <f t="shared" si="90"/>
        <v>-2.5217803188726462</v>
      </c>
      <c r="AN313" t="s">
        <v>538</v>
      </c>
    </row>
    <row r="314" spans="1:40" ht="14.25">
      <c r="A314" s="5" t="s">
        <v>309</v>
      </c>
      <c r="B314" s="5" t="s">
        <v>308</v>
      </c>
      <c r="C314" s="5" t="s">
        <v>322</v>
      </c>
      <c r="D314" s="12" t="s">
        <v>180</v>
      </c>
      <c r="E314" s="116">
        <f>SUMIFS(ADEME!$F:$F,ADEME!$A:$A,$A314,ADEME!$B:$B,$B314,ADEME!$C:$C,$C314,ADEME!$D:$D,$D314,ADEME!$E:$E,F$9)</f>
        <v>5375.9741589328869</v>
      </c>
      <c r="F314" s="116">
        <f>SUMIFS(ADEME!$L:$L,ADEME!$A:$A,$A314,ADEME!$B:$B,$B314,ADEME!$C:$C,$C314,ADEME!$D:$D,$D314,ADEME!$E:$E,F$9)</f>
        <v>3980.2473887405549</v>
      </c>
      <c r="G314" s="117">
        <f>SUMIFS(ADEME!$L:$L,ADEME!$A:$A,$A314,ADEME!$B:$B,$B314,ADEME!$C:$C,$C314,ADEME!$D:$D,$D314,ADEME!$E:$E,G$9)</f>
        <v>2118.3405281576411</v>
      </c>
      <c r="H314" s="117">
        <f>SUMIFS(ADEME!$L:$L,ADEME!$A:$A,$A314,ADEME!$B:$B,$B314,ADEME!$C:$C,$C314,ADEME!$D:$D,$D314,ADEME!$E:$E,H$9)</f>
        <v>2892.3863199674906</v>
      </c>
      <c r="I314" s="117">
        <f>SUMIFS(ADEME!$L:$L,ADEME!$A:$A,$A314,ADEME!$B:$B,$B314,ADEME!$C:$C,$C314,ADEME!$D:$D,$D314,ADEME!$E:$E,I$9)</f>
        <v>4153.1171345801195</v>
      </c>
      <c r="J314" s="117">
        <f>SUMIFS(ADEME!$L:$L,ADEME!$A:$A,$A314,ADEME!$B:$B,$B314,ADEME!$C:$C,$C314,ADEME!$D:$D,$D314,ADEME!$E:$E,J$9)</f>
        <v>5606.7884519716654</v>
      </c>
      <c r="K314" s="68" t="s">
        <v>581</v>
      </c>
      <c r="L314" s="54" t="str">
        <f t="shared" si="83"/>
        <v>Production agricole-Productions-Viande</v>
      </c>
      <c r="M314" s="54">
        <f>MATCH(L314,[6]RESULTATS_4!$W:$W,FALSE)</f>
        <v>443</v>
      </c>
      <c r="N314" s="54" t="str" cm="1">
        <f t="array" ref="N314">IFERROR(INDEX([6]RESULTATS_4!G:G,$M314),"-")</f>
        <v>Production agricole</v>
      </c>
      <c r="O314" s="54" t="str" cm="1">
        <f t="array" ref="O314">IFERROR(INDEX([6]RESULTATS_4!H:H,$M314),"-")</f>
        <v>Productions</v>
      </c>
      <c r="P314" s="54" t="str" cm="1">
        <f t="array" ref="P314">IFERROR(INDEX([6]RESULTATS_4!I:I,$M314),"-")</f>
        <v>Viande</v>
      </c>
      <c r="Q314" s="54" t="str" cm="1">
        <f t="array" ref="Q314">IFERROR(INDEX([6]RESULTATS_4!$J:$J,M314),"-")</f>
        <v>kt</v>
      </c>
      <c r="R314" s="68"/>
      <c r="S314" s="96" t="str">
        <f t="shared" si="84"/>
        <v>Viande-kt</v>
      </c>
      <c r="T314" s="158">
        <v>315</v>
      </c>
      <c r="U314" s="8">
        <v>5148.1805846548477</v>
      </c>
      <c r="V314" s="8">
        <v>4522.3471780209438</v>
      </c>
      <c r="W314" s="8">
        <v>2100.375121293474</v>
      </c>
      <c r="X314" s="8">
        <v>2895.5569344125865</v>
      </c>
      <c r="Y314" s="8">
        <v>4066.1111366883911</v>
      </c>
      <c r="Z314" s="8">
        <v>5446.6415088961721</v>
      </c>
      <c r="AA314" s="68"/>
      <c r="AB314" s="52">
        <v>252</v>
      </c>
      <c r="AC314" s="8">
        <v>4148.1156887625939</v>
      </c>
      <c r="AD314" s="52">
        <v>252</v>
      </c>
      <c r="AE314" s="8">
        <v>4892.8557353165406</v>
      </c>
      <c r="AG314" s="68"/>
      <c r="AH314" s="52">
        <f t="shared" si="85"/>
        <v>4.4247393915633371</v>
      </c>
      <c r="AI314" s="52">
        <f t="shared" si="86"/>
        <v>-11.987133405304384</v>
      </c>
      <c r="AJ314" s="52">
        <f t="shared" si="87"/>
        <v>0.85534277577536955</v>
      </c>
      <c r="AK314" s="52">
        <f t="shared" si="88"/>
        <v>-0.10949929553842885</v>
      </c>
      <c r="AL314" s="52">
        <f t="shared" si="89"/>
        <v>2.1397840582043193</v>
      </c>
      <c r="AM314" s="52">
        <f t="shared" si="90"/>
        <v>2.9402879336545285</v>
      </c>
      <c r="AN314" t="s">
        <v>538</v>
      </c>
    </row>
    <row r="315" spans="1:40" ht="14.25">
      <c r="A315" s="5" t="s">
        <v>309</v>
      </c>
      <c r="B315" s="5" t="s">
        <v>308</v>
      </c>
      <c r="C315" s="15" t="s">
        <v>42</v>
      </c>
      <c r="D315" s="12" t="s">
        <v>180</v>
      </c>
      <c r="E315" s="116">
        <f>SUMIFS(ADEME!$F:$F,ADEME!$A:$A,$A315,ADEME!$B:$B,$B315,ADEME!$C:$C,$C315,ADEME!$D:$D,$D315,ADEME!$E:$E,F$9)</f>
        <v>1381.208882369818</v>
      </c>
      <c r="F315" s="116">
        <f>SUMIFS(ADEME!$L:$L,ADEME!$A:$A,$A315,ADEME!$B:$B,$B315,ADEME!$C:$C,$C315,ADEME!$D:$D,$D315,ADEME!$E:$E,F$9)</f>
        <v>1016.1449407441827</v>
      </c>
      <c r="G315" s="117">
        <f>SUMIFS(ADEME!$L:$L,ADEME!$A:$A,$A315,ADEME!$B:$B,$B315,ADEME!$C:$C,$C315,ADEME!$D:$D,$D315,ADEME!$E:$E,G$9)</f>
        <v>548.69858659249246</v>
      </c>
      <c r="H315" s="117">
        <f>SUMIFS(ADEME!$L:$L,ADEME!$A:$A,$A315,ADEME!$B:$B,$B315,ADEME!$C:$C,$C315,ADEME!$D:$D,$D315,ADEME!$E:$E,H$9)</f>
        <v>811.1412250985419</v>
      </c>
      <c r="I315" s="117">
        <f>SUMIFS(ADEME!$L:$L,ADEME!$A:$A,$A315,ADEME!$B:$B,$B315,ADEME!$C:$C,$C315,ADEME!$D:$D,$D315,ADEME!$E:$E,I$9)</f>
        <v>1083.9683132125556</v>
      </c>
      <c r="J315" s="117">
        <f>SUMIFS(ADEME!$L:$L,ADEME!$A:$A,$A315,ADEME!$B:$B,$B315,ADEME!$C:$C,$C315,ADEME!$D:$D,$D315,ADEME!$E:$E,J$9)</f>
        <v>1398.5045501583586</v>
      </c>
      <c r="K315" s="68" t="s">
        <v>581</v>
      </c>
      <c r="L315" s="54" t="str">
        <f t="shared" si="83"/>
        <v>Production agricole-Productions-Viande de Bovins</v>
      </c>
      <c r="M315" s="54">
        <f>MATCH(L315,[6]RESULTATS_4!$W:$W,FALSE)</f>
        <v>445</v>
      </c>
      <c r="N315" s="54" t="str" cm="1">
        <f t="array" ref="N315">IFERROR(INDEX([6]RESULTATS_4!G:G,$M315),"-")</f>
        <v>Production agricole</v>
      </c>
      <c r="O315" s="54" t="str" cm="1">
        <f t="array" ref="O315">IFERROR(INDEX([6]RESULTATS_4!H:H,$M315),"-")</f>
        <v>Productions</v>
      </c>
      <c r="P315" s="54" t="str" cm="1">
        <f t="array" ref="P315">IFERROR(INDEX([6]RESULTATS_4!I:I,$M315),"-")</f>
        <v>Viande de Bovins</v>
      </c>
      <c r="Q315" s="54" t="str" cm="1">
        <f t="array" ref="Q315">IFERROR(INDEX([6]RESULTATS_4!$J:$J,M315),"-")</f>
        <v>kt</v>
      </c>
      <c r="R315" s="68"/>
      <c r="S315" s="96" t="str">
        <f t="shared" si="84"/>
        <v>Viande de Bovins-kt</v>
      </c>
      <c r="T315" s="158">
        <v>316</v>
      </c>
      <c r="U315" s="8">
        <v>1398.2957689836526</v>
      </c>
      <c r="V315" s="8">
        <v>1223.6321313205913</v>
      </c>
      <c r="W315" s="8">
        <v>612.53677117283485</v>
      </c>
      <c r="X315" s="8">
        <v>892.51140029227599</v>
      </c>
      <c r="Y315" s="8">
        <v>1152.5509994665831</v>
      </c>
      <c r="Z315" s="8">
        <v>1451.5624871710802</v>
      </c>
      <c r="AA315" s="68"/>
      <c r="AB315" s="52">
        <v>253</v>
      </c>
      <c r="AC315" s="8">
        <v>1000.5186139872609</v>
      </c>
      <c r="AD315" s="52">
        <v>253</v>
      </c>
      <c r="AE315" s="8">
        <v>1231.2869711164253</v>
      </c>
      <c r="AG315" s="68"/>
      <c r="AH315" s="52">
        <f t="shared" si="85"/>
        <v>-1.221979426159181</v>
      </c>
      <c r="AI315" s="52">
        <f t="shared" si="86"/>
        <v>-16.956664120325151</v>
      </c>
      <c r="AJ315" s="52">
        <f t="shared" si="87"/>
        <v>-10.421935071442368</v>
      </c>
      <c r="AK315" s="52">
        <f t="shared" si="88"/>
        <v>-9.116990008988946</v>
      </c>
      <c r="AL315" s="52">
        <f t="shared" si="89"/>
        <v>-5.9505120628734476</v>
      </c>
      <c r="AM315" s="52">
        <f t="shared" si="90"/>
        <v>-3.6552292775301143</v>
      </c>
      <c r="AN315" t="s">
        <v>538</v>
      </c>
    </row>
    <row r="316" spans="1:40" ht="14.25">
      <c r="A316" s="5" t="s">
        <v>309</v>
      </c>
      <c r="B316" s="5" t="s">
        <v>308</v>
      </c>
      <c r="C316" s="15" t="s">
        <v>44</v>
      </c>
      <c r="D316" s="12" t="s">
        <v>180</v>
      </c>
      <c r="E316" s="116">
        <f>SUMIFS(ADEME!$F:$F,ADEME!$A:$A,$A316,ADEME!$B:$B,$B316,ADEME!$C:$C,$C316,ADEME!$D:$D,$D316,ADEME!$E:$E,F$9)</f>
        <v>122.5160138705014</v>
      </c>
      <c r="F316" s="116">
        <f>SUMIFS(ADEME!$L:$L,ADEME!$A:$A,$A316,ADEME!$B:$B,$B316,ADEME!$C:$C,$C316,ADEME!$D:$D,$D316,ADEME!$E:$E,F$9)</f>
        <v>73.555774432633612</v>
      </c>
      <c r="G316" s="117">
        <f>SUMIFS(ADEME!$L:$L,ADEME!$A:$A,$A316,ADEME!$B:$B,$B316,ADEME!$C:$C,$C316,ADEME!$D:$D,$D316,ADEME!$E:$E,G$9)</f>
        <v>111.44863407926604</v>
      </c>
      <c r="H316" s="117">
        <f>SUMIFS(ADEME!$L:$L,ADEME!$A:$A,$A316,ADEME!$B:$B,$B316,ADEME!$C:$C,$C316,ADEME!$D:$D,$D316,ADEME!$E:$E,H$9)</f>
        <v>111.44863407926603</v>
      </c>
      <c r="I316" s="117">
        <f>SUMIFS(ADEME!$L:$L,ADEME!$A:$A,$A316,ADEME!$B:$B,$B316,ADEME!$C:$C,$C316,ADEME!$D:$D,$D316,ADEME!$E:$E,I$9)</f>
        <v>127.37969922152253</v>
      </c>
      <c r="J316" s="117">
        <f>SUMIFS(ADEME!$L:$L,ADEME!$A:$A,$A316,ADEME!$B:$B,$B316,ADEME!$C:$C,$C316,ADEME!$D:$D,$D316,ADEME!$E:$E,J$9)</f>
        <v>122.5160138705014</v>
      </c>
      <c r="K316" s="68" t="s">
        <v>581</v>
      </c>
      <c r="L316" s="54" t="str">
        <f t="shared" si="83"/>
        <v>Production agricole-Productions-Viande d'Ovins/Caprins</v>
      </c>
      <c r="M316" s="54">
        <f>MATCH(L316,[6]RESULTATS_4!$W:$W,FALSE)</f>
        <v>444</v>
      </c>
      <c r="N316" s="54" t="str" cm="1">
        <f t="array" ref="N316">IFERROR(INDEX([6]RESULTATS_4!G:G,$M316),"-")</f>
        <v>Production agricole</v>
      </c>
      <c r="O316" s="54" t="str" cm="1">
        <f t="array" ref="O316">IFERROR(INDEX([6]RESULTATS_4!H:H,$M316),"-")</f>
        <v>Productions</v>
      </c>
      <c r="P316" s="54" t="str" cm="1">
        <f t="array" ref="P316">IFERROR(INDEX([6]RESULTATS_4!I:I,$M316),"-")</f>
        <v>Viande d'Ovins/Caprins</v>
      </c>
      <c r="Q316" s="54" t="str" cm="1">
        <f t="array" ref="Q316">IFERROR(INDEX([6]RESULTATS_4!$J:$J,M316),"-")</f>
        <v>kt</v>
      </c>
      <c r="R316" s="68"/>
      <c r="S316" s="96" t="str">
        <f t="shared" si="84"/>
        <v>Viande d'Ovins/Caprins-kt</v>
      </c>
      <c r="T316" s="158">
        <v>317</v>
      </c>
      <c r="U316" s="8">
        <v>186.19181634056855</v>
      </c>
      <c r="V316" s="8">
        <v>90.867563092370958</v>
      </c>
      <c r="W316" s="8">
        <v>151.76738529240208</v>
      </c>
      <c r="X316" s="8">
        <v>168.63042810266893</v>
      </c>
      <c r="Y316" s="8">
        <v>204.00843577263873</v>
      </c>
      <c r="Z316" s="8">
        <v>223.43017960868229</v>
      </c>
      <c r="AA316" s="68"/>
      <c r="AB316" s="52">
        <v>254</v>
      </c>
      <c r="AC316" s="8">
        <v>55.922737773677774</v>
      </c>
      <c r="AD316" s="52">
        <v>254</v>
      </c>
      <c r="AE316" s="8">
        <v>63.116028814888423</v>
      </c>
      <c r="AG316" s="68"/>
      <c r="AH316" s="52">
        <f t="shared" si="85"/>
        <v>-34.199033943358714</v>
      </c>
      <c r="AI316" s="52">
        <f t="shared" si="86"/>
        <v>-19.051670442773005</v>
      </c>
      <c r="AJ316" s="52">
        <f t="shared" si="87"/>
        <v>-26.566149990300005</v>
      </c>
      <c r="AK316" s="52">
        <f t="shared" si="88"/>
        <v>-33.909534991269986</v>
      </c>
      <c r="AL316" s="52">
        <f t="shared" si="89"/>
        <v>-37.56155291368276</v>
      </c>
      <c r="AM316" s="52">
        <f t="shared" si="90"/>
        <v>-45.165861619465609</v>
      </c>
      <c r="AN316" t="s">
        <v>553</v>
      </c>
    </row>
    <row r="317" spans="1:40" ht="14.25">
      <c r="A317" s="5" t="s">
        <v>309</v>
      </c>
      <c r="B317" s="5" t="s">
        <v>308</v>
      </c>
      <c r="C317" s="15" t="s">
        <v>46</v>
      </c>
      <c r="D317" s="12" t="s">
        <v>180</v>
      </c>
      <c r="E317" s="116">
        <f>SUMIFS(ADEME!$F:$F,ADEME!$A:$A,$A317,ADEME!$B:$B,$B317,ADEME!$C:$C,$C317,ADEME!$D:$D,$D317,ADEME!$E:$E,F$9)</f>
        <v>2174.3555331262878</v>
      </c>
      <c r="F317" s="116">
        <f>SUMIFS(ADEME!$L:$L,ADEME!$A:$A,$A317,ADEME!$B:$B,$B317,ADEME!$C:$C,$C317,ADEME!$D:$D,$D317,ADEME!$E:$E,F$9)</f>
        <v>1625.2882501513827</v>
      </c>
      <c r="G317" s="117">
        <f>SUMIFS(ADEME!$L:$L,ADEME!$A:$A,$A317,ADEME!$B:$B,$B317,ADEME!$C:$C,$C317,ADEME!$D:$D,$D317,ADEME!$E:$E,G$9)</f>
        <v>584.71228548613306</v>
      </c>
      <c r="H317" s="117">
        <f>SUMIFS(ADEME!$L:$L,ADEME!$A:$A,$A317,ADEME!$B:$B,$B317,ADEME!$C:$C,$C317,ADEME!$D:$D,$D317,ADEME!$E:$E,H$9)</f>
        <v>896.87250972224047</v>
      </c>
      <c r="I317" s="117">
        <f>SUMIFS(ADEME!$L:$L,ADEME!$A:$A,$A317,ADEME!$B:$B,$B317,ADEME!$C:$C,$C317,ADEME!$D:$D,$D317,ADEME!$E:$E,I$9)</f>
        <v>1233.4832861812711</v>
      </c>
      <c r="J317" s="117">
        <f>SUMIFS(ADEME!$L:$L,ADEME!$A:$A,$A317,ADEME!$B:$B,$B317,ADEME!$C:$C,$C317,ADEME!$D:$D,$D317,ADEME!$E:$E,J$9)</f>
        <v>1591.628250248443</v>
      </c>
      <c r="K317" s="68" t="s">
        <v>581</v>
      </c>
      <c r="L317" s="54" t="str">
        <f t="shared" si="83"/>
        <v>Production agricole-Productions-Viande de Suides</v>
      </c>
      <c r="M317" s="54">
        <f>MATCH(L317,[6]RESULTATS_4!$W:$W,FALSE)</f>
        <v>446</v>
      </c>
      <c r="N317" s="54" t="str" cm="1">
        <f t="array" ref="N317">IFERROR(INDEX([6]RESULTATS_4!G:G,$M317),"-")</f>
        <v>Production agricole</v>
      </c>
      <c r="O317" s="54" t="str" cm="1">
        <f t="array" ref="O317">IFERROR(INDEX([6]RESULTATS_4!H:H,$M317),"-")</f>
        <v>Productions</v>
      </c>
      <c r="P317" s="54" t="str" cm="1">
        <f t="array" ref="P317">IFERROR(INDEX([6]RESULTATS_4!I:I,$M317),"-")</f>
        <v>Viande de Suides</v>
      </c>
      <c r="Q317" s="54" t="str" cm="1">
        <f t="array" ref="Q317">IFERROR(INDEX([6]RESULTATS_4!$J:$J,M317),"-")</f>
        <v>kt</v>
      </c>
      <c r="R317" s="68"/>
      <c r="S317" s="96" t="str">
        <f t="shared" si="84"/>
        <v>Viande de Suides-kt</v>
      </c>
      <c r="T317" s="158">
        <v>318</v>
      </c>
      <c r="U317" s="8">
        <v>2028.7682880399691</v>
      </c>
      <c r="V317" s="8">
        <v>1263.3366740328229</v>
      </c>
      <c r="W317" s="8">
        <v>560.27260736489472</v>
      </c>
      <c r="X317" s="8">
        <v>856.8712888589946</v>
      </c>
      <c r="Y317" s="8">
        <v>1175.5318114172371</v>
      </c>
      <c r="Z317" s="8">
        <v>1485.0583868452577</v>
      </c>
      <c r="AA317" s="68"/>
      <c r="AB317" s="52">
        <v>255</v>
      </c>
      <c r="AC317" s="8">
        <v>1408.3322864106533</v>
      </c>
      <c r="AD317" s="52">
        <v>255</v>
      </c>
      <c r="AE317" s="8">
        <v>1822.8817874760418</v>
      </c>
      <c r="AG317" s="68"/>
      <c r="AH317" s="52">
        <f t="shared" si="85"/>
        <v>7.1761396283936074</v>
      </c>
      <c r="AI317" s="52">
        <f t="shared" si="86"/>
        <v>28.650444775195048</v>
      </c>
      <c r="AJ317" s="52">
        <f t="shared" si="87"/>
        <v>4.3621047682813607</v>
      </c>
      <c r="AK317" s="52">
        <f t="shared" si="88"/>
        <v>4.6682881528813169</v>
      </c>
      <c r="AL317" s="52">
        <f t="shared" si="89"/>
        <v>4.9298091469057725</v>
      </c>
      <c r="AM317" s="52">
        <f t="shared" si="90"/>
        <v>7.1761396283936074</v>
      </c>
      <c r="AN317" t="s">
        <v>538</v>
      </c>
    </row>
    <row r="318" spans="1:40" ht="14.25">
      <c r="A318" s="5" t="s">
        <v>309</v>
      </c>
      <c r="B318" s="5" t="s">
        <v>308</v>
      </c>
      <c r="C318" s="15" t="s">
        <v>48</v>
      </c>
      <c r="D318" s="12" t="s">
        <v>180</v>
      </c>
      <c r="E318" s="116">
        <f>SUMIFS(ADEME!$F:$F,ADEME!$A:$A,$A318,ADEME!$B:$B,$B318,ADEME!$C:$C,$C318,ADEME!$D:$D,$D318,ADEME!$E:$E,F$9)</f>
        <v>1697.79472956628</v>
      </c>
      <c r="F318" s="116">
        <f>SUMIFS(ADEME!$L:$L,ADEME!$A:$A,$A318,ADEME!$B:$B,$B318,ADEME!$C:$C,$C318,ADEME!$D:$D,$D318,ADEME!$E:$E,F$9)</f>
        <v>1113.1909251590093</v>
      </c>
      <c r="G318" s="117">
        <f>SUMIFS(ADEME!$L:$L,ADEME!$A:$A,$A318,ADEME!$B:$B,$B318,ADEME!$C:$C,$C318,ADEME!$D:$D,$D318,ADEME!$E:$E,G$9)</f>
        <v>819.17114231158655</v>
      </c>
      <c r="H318" s="117">
        <f>SUMIFS(ADEME!$L:$L,ADEME!$A:$A,$A318,ADEME!$B:$B,$B318,ADEME!$C:$C,$C318,ADEME!$D:$D,$D318,ADEME!$E:$E,H$9)</f>
        <v>1020.266873234177</v>
      </c>
      <c r="I318" s="117">
        <f>SUMIFS(ADEME!$L:$L,ADEME!$A:$A,$A318,ADEME!$B:$B,$B318,ADEME!$C:$C,$C318,ADEME!$D:$D,$D318,ADEME!$E:$E,I$9)</f>
        <v>1569.8921883039025</v>
      </c>
      <c r="J318" s="117">
        <f>SUMIFS(ADEME!$L:$L,ADEME!$A:$A,$A318,ADEME!$B:$B,$B318,ADEME!$C:$C,$C318,ADEME!$D:$D,$D318,ADEME!$E:$E,J$9)</f>
        <v>1906.5848612430145</v>
      </c>
      <c r="K318" s="68" t="s">
        <v>581</v>
      </c>
      <c r="L318" s="54" t="str">
        <f t="shared" si="83"/>
        <v>Production agricole-Productions-Viande de Volailles</v>
      </c>
      <c r="M318" s="54">
        <f>MATCH(L318,[6]RESULTATS_4!$W:$W,FALSE)</f>
        <v>448</v>
      </c>
      <c r="N318" s="54" t="str" cm="1">
        <f t="array" ref="N318">IFERROR(INDEX([6]RESULTATS_4!G:G,$M318),"-")</f>
        <v>Production agricole</v>
      </c>
      <c r="O318" s="54" t="str" cm="1">
        <f t="array" ref="O318">IFERROR(INDEX([6]RESULTATS_4!H:H,$M318),"-")</f>
        <v>Productions</v>
      </c>
      <c r="P318" s="54" t="str" cm="1">
        <f t="array" ref="P318">IFERROR(INDEX([6]RESULTATS_4!I:I,$M318),"-")</f>
        <v>Viande de Volailles</v>
      </c>
      <c r="Q318" s="54" t="str" cm="1">
        <f t="array" ref="Q318">IFERROR(INDEX([6]RESULTATS_4!$J:$J,M318),"-")</f>
        <v>kt</v>
      </c>
      <c r="R318" s="68"/>
      <c r="S318" s="96" t="str">
        <f t="shared" si="84"/>
        <v>Viande de Volailles-kt</v>
      </c>
      <c r="T318" s="158">
        <v>319</v>
      </c>
      <c r="U318" s="8">
        <v>1534.8257112906579</v>
      </c>
      <c r="V318" s="8">
        <v>1804.3091129660179</v>
      </c>
      <c r="W318" s="8">
        <v>719.8930012746041</v>
      </c>
      <c r="X318" s="8">
        <v>923.3024623702704</v>
      </c>
      <c r="Y318" s="8">
        <v>1398.7806188071695</v>
      </c>
      <c r="Z318" s="8">
        <v>1734.9388732460072</v>
      </c>
      <c r="AA318" s="68"/>
      <c r="AB318" s="52">
        <v>256</v>
      </c>
      <c r="AC318" s="8">
        <v>1683.3420505910017</v>
      </c>
      <c r="AD318" s="52">
        <v>256</v>
      </c>
      <c r="AE318" s="8">
        <v>1775.5709479091847</v>
      </c>
      <c r="AG318" s="68"/>
      <c r="AH318" s="52">
        <f t="shared" si="85"/>
        <v>10.618079764807886</v>
      </c>
      <c r="AI318" s="52">
        <f t="shared" si="86"/>
        <v>-38.303757534700487</v>
      </c>
      <c r="AJ318" s="52">
        <f t="shared" si="87"/>
        <v>13.790680123463606</v>
      </c>
      <c r="AK318" s="52">
        <f t="shared" si="88"/>
        <v>10.501911866993495</v>
      </c>
      <c r="AL318" s="52">
        <f t="shared" si="89"/>
        <v>12.232909664036583</v>
      </c>
      <c r="AM318" s="52">
        <f t="shared" si="90"/>
        <v>9.8934890815988155</v>
      </c>
      <c r="AN318" t="s">
        <v>538</v>
      </c>
    </row>
    <row r="319" spans="1:40" ht="14.25">
      <c r="A319" s="5" t="s">
        <v>309</v>
      </c>
      <c r="B319" s="5" t="s">
        <v>308</v>
      </c>
      <c r="C319" s="5" t="s">
        <v>323</v>
      </c>
      <c r="D319" s="12" t="s">
        <v>180</v>
      </c>
      <c r="E319" s="116">
        <f>SUMIFS(ADEME!$F:$F,ADEME!$A:$A,$A319,ADEME!$B:$B,$B319,ADEME!$C:$C,$C319,ADEME!$D:$D,$D319,ADEME!$E:$E,F$9)</f>
        <v>1122.2490746273336</v>
      </c>
      <c r="F319" s="116">
        <f>SUMIFS(ADEME!$L:$L,ADEME!$A:$A,$A319,ADEME!$B:$B,$B319,ADEME!$C:$C,$C319,ADEME!$D:$D,$D319,ADEME!$E:$E,F$9)</f>
        <v>1291.7169216063717</v>
      </c>
      <c r="G319" s="117">
        <f>SUMIFS(ADEME!$L:$L,ADEME!$A:$A,$A319,ADEME!$B:$B,$B319,ADEME!$C:$C,$C319,ADEME!$D:$D,$D319,ADEME!$E:$E,G$9)</f>
        <v>1170.7313168319997</v>
      </c>
      <c r="H319" s="117">
        <f>SUMIFS(ADEME!$L:$L,ADEME!$A:$A,$A319,ADEME!$B:$B,$B319,ADEME!$C:$C,$C319,ADEME!$D:$D,$D319,ADEME!$E:$E,H$9)</f>
        <v>1180.5167787584001</v>
      </c>
      <c r="I319" s="117">
        <f>SUMIFS(ADEME!$L:$L,ADEME!$A:$A,$A319,ADEME!$B:$B,$B319,ADEME!$C:$C,$C319,ADEME!$D:$D,$D319,ADEME!$E:$E,I$9)</f>
        <v>1190.3022406848002</v>
      </c>
      <c r="J319" s="117">
        <f>SUMIFS(ADEME!$L:$L,ADEME!$A:$A,$A319,ADEME!$B:$B,$B319,ADEME!$C:$C,$C319,ADEME!$D:$D,$D319,ADEME!$E:$E,J$9)</f>
        <v>1326.0834301991467</v>
      </c>
      <c r="K319" s="68" t="s">
        <v>581</v>
      </c>
      <c r="L319" s="54" t="str">
        <f t="shared" si="83"/>
        <v>Production agricole-Productions-Oeufs</v>
      </c>
      <c r="M319" s="54">
        <f>MATCH(L319,[6]RESULTATS_4!$W:$W,FALSE)</f>
        <v>436</v>
      </c>
      <c r="N319" s="54" t="str" cm="1">
        <f t="array" ref="N319">IFERROR(INDEX([6]RESULTATS_4!G:G,$M319),"-")</f>
        <v>Production agricole</v>
      </c>
      <c r="O319" s="54" t="str" cm="1">
        <f t="array" ref="O319">IFERROR(INDEX([6]RESULTATS_4!H:H,$M319),"-")</f>
        <v>Productions</v>
      </c>
      <c r="P319" s="54" t="str" cm="1">
        <f t="array" ref="P319">IFERROR(INDEX([6]RESULTATS_4!I:I,$M319),"-")</f>
        <v>Oeufs</v>
      </c>
      <c r="Q319" s="54" t="str" cm="1">
        <f t="array" ref="Q319">IFERROR(INDEX([6]RESULTATS_4!$J:$J,M319),"-")</f>
        <v>kt</v>
      </c>
      <c r="R319" s="68"/>
      <c r="S319" s="96" t="str">
        <f t="shared" si="84"/>
        <v>Oeufs-kt</v>
      </c>
      <c r="T319" s="158">
        <v>320</v>
      </c>
      <c r="U319" s="8">
        <v>1054.5211199463113</v>
      </c>
      <c r="V319" s="8">
        <v>1031.4693441496599</v>
      </c>
      <c r="W319" s="8">
        <v>1100.077449198933</v>
      </c>
      <c r="X319" s="8">
        <v>1109.2723565533865</v>
      </c>
      <c r="Y319" s="8">
        <v>1118.4672639078401</v>
      </c>
      <c r="Z319" s="8">
        <v>1246.054031650873</v>
      </c>
      <c r="AA319" s="68"/>
      <c r="AB319" s="52">
        <v>257</v>
      </c>
      <c r="AC319" s="8">
        <v>965.00426962500012</v>
      </c>
      <c r="AD319" s="52">
        <v>257</v>
      </c>
      <c r="AE319" s="8">
        <v>983.66788772300026</v>
      </c>
      <c r="AG319" s="68"/>
      <c r="AH319" s="52">
        <f t="shared" si="85"/>
        <v>6.4226266691055578</v>
      </c>
      <c r="AI319" s="52">
        <f t="shared" si="86"/>
        <v>25.230762206632427</v>
      </c>
      <c r="AJ319" s="52">
        <f t="shared" si="87"/>
        <v>6.4226266691055578</v>
      </c>
      <c r="AK319" s="52">
        <f t="shared" si="88"/>
        <v>6.4226266691055578</v>
      </c>
      <c r="AL319" s="52">
        <f t="shared" si="89"/>
        <v>6.4226266691055356</v>
      </c>
      <c r="AM319" s="52">
        <f t="shared" si="90"/>
        <v>6.4226266691055356</v>
      </c>
      <c r="AN319" t="s">
        <v>538</v>
      </c>
    </row>
    <row r="320" spans="1:40" ht="14.25">
      <c r="A320" s="5" t="s">
        <v>309</v>
      </c>
      <c r="B320" s="5" t="s">
        <v>308</v>
      </c>
      <c r="C320" s="5" t="s">
        <v>324</v>
      </c>
      <c r="D320" s="12" t="s">
        <v>180</v>
      </c>
      <c r="E320" s="116">
        <f>SUMIFS(ADEME!$F:$F,ADEME!$A:$A,$A320,ADEME!$B:$B,$B320,ADEME!$C:$C,$C320,ADEME!$D:$D,$D320,ADEME!$E:$E,F$9)</f>
        <v>25218.151970599989</v>
      </c>
      <c r="F320" s="116">
        <f>SUMIFS(ADEME!$L:$L,ADEME!$A:$A,$A320,ADEME!$B:$B,$B320,ADEME!$C:$C,$C320,ADEME!$D:$D,$D320,ADEME!$E:$E,F$9)</f>
        <v>19299.232008132891</v>
      </c>
      <c r="G320" s="117">
        <f>SUMIFS(ADEME!$L:$L,ADEME!$A:$A,$A320,ADEME!$B:$B,$B320,ADEME!$C:$C,$C320,ADEME!$D:$D,$D320,ADEME!$E:$E,G$9)</f>
        <v>16184.66654262</v>
      </c>
      <c r="H320" s="117">
        <f>SUMIFS(ADEME!$L:$L,ADEME!$A:$A,$A320,ADEME!$B:$B,$B320,ADEME!$C:$C,$C320,ADEME!$D:$D,$D320,ADEME!$E:$E,H$9)</f>
        <v>17199.367289299997</v>
      </c>
      <c r="I320" s="117">
        <f>SUMIFS(ADEME!$L:$L,ADEME!$A:$A,$A320,ADEME!$B:$B,$B320,ADEME!$C:$C,$C320,ADEME!$D:$D,$D320,ADEME!$E:$E,I$9)</f>
        <v>20142.534491055008</v>
      </c>
      <c r="J320" s="117">
        <f>SUMIFS(ADEME!$L:$L,ADEME!$A:$A,$A320,ADEME!$B:$B,$B320,ADEME!$C:$C,$C320,ADEME!$D:$D,$D320,ADEME!$E:$E,J$9)</f>
        <v>23156.614323695983</v>
      </c>
      <c r="K320" s="68" t="s">
        <v>581</v>
      </c>
      <c r="L320" s="54" t="str">
        <f t="shared" si="83"/>
        <v>Production agricole-Productions-Lait - Excl Beurre</v>
      </c>
      <c r="M320" s="54">
        <f>MATCH(L320,[6]RESULTATS_4!$W:$W,FALSE)</f>
        <v>433</v>
      </c>
      <c r="N320" s="54" t="str" cm="1">
        <f t="array" ref="N320">IFERROR(INDEX([6]RESULTATS_4!G:G,$M320),"-")</f>
        <v>Production agricole</v>
      </c>
      <c r="O320" s="54" t="str" cm="1">
        <f t="array" ref="O320">IFERROR(INDEX([6]RESULTATS_4!H:H,$M320),"-")</f>
        <v>Productions</v>
      </c>
      <c r="P320" s="54" t="str" cm="1">
        <f t="array" ref="P320">IFERROR(INDEX([6]RESULTATS_4!I:I,$M320),"-")</f>
        <v>Lait - Excl Beurre</v>
      </c>
      <c r="Q320" s="54" t="str" cm="1">
        <f t="array" ref="Q320">IFERROR(INDEX([6]RESULTATS_4!$J:$J,M320),"-")</f>
        <v>kt</v>
      </c>
      <c r="R320" s="68"/>
      <c r="S320" s="96" t="str">
        <f t="shared" si="84"/>
        <v>Lait - Excl Beurre-kt</v>
      </c>
      <c r="T320" s="158">
        <v>321</v>
      </c>
      <c r="U320" s="8">
        <v>25196.885423604646</v>
      </c>
      <c r="V320" s="8">
        <v>18298.193004527104</v>
      </c>
      <c r="W320" s="8">
        <v>16235.967540231319</v>
      </c>
      <c r="X320" s="8">
        <v>17258.741845695316</v>
      </c>
      <c r="Y320" s="8">
        <v>19772.020047431568</v>
      </c>
      <c r="Z320" s="8">
        <v>22809.208712725434</v>
      </c>
      <c r="AA320" s="68"/>
      <c r="AB320" s="52">
        <v>258</v>
      </c>
      <c r="AC320" s="8">
        <v>19784.407161682509</v>
      </c>
      <c r="AD320" s="52">
        <v>258</v>
      </c>
      <c r="AE320" s="8">
        <v>22585.307589180837</v>
      </c>
      <c r="AG320" s="68"/>
      <c r="AH320" s="52">
        <f t="shared" si="85"/>
        <v>8.4401491048646804E-2</v>
      </c>
      <c r="AI320" s="52">
        <f t="shared" si="86"/>
        <v>5.4706986824224924</v>
      </c>
      <c r="AJ320" s="52">
        <f t="shared" si="87"/>
        <v>-0.31597129942640967</v>
      </c>
      <c r="AK320" s="52">
        <f t="shared" si="88"/>
        <v>-0.34402598362133219</v>
      </c>
      <c r="AL320" s="52">
        <f t="shared" si="89"/>
        <v>1.8739331779686896</v>
      </c>
      <c r="AM320" s="52">
        <f t="shared" si="90"/>
        <v>1.5230936563648934</v>
      </c>
      <c r="AN320" t="s">
        <v>538</v>
      </c>
    </row>
    <row r="321" spans="1:40" ht="14.25">
      <c r="A321" s="5" t="s">
        <v>309</v>
      </c>
      <c r="B321" s="5" t="s">
        <v>308</v>
      </c>
      <c r="C321" s="5" t="s">
        <v>325</v>
      </c>
      <c r="D321" s="12" t="s">
        <v>180</v>
      </c>
      <c r="E321" s="116">
        <f>SUMIFS(ADEME!$F:$F,ADEME!$A:$A,$A321,ADEME!$B:$B,$B321,ADEME!$C:$C,$C321,ADEME!$D:$D,$D321,ADEME!$E:$E,F$9)</f>
        <v>34.999999999999993</v>
      </c>
      <c r="F321" s="116">
        <f>SUMIFS(ADEME!$L:$L,ADEME!$A:$A,$A321,ADEME!$B:$B,$B321,ADEME!$C:$C,$C321,ADEME!$D:$D,$D321,ADEME!$E:$E,F$9)</f>
        <v>69.573365213949415</v>
      </c>
      <c r="G321" s="117">
        <f>SUMIFS(ADEME!$L:$L,ADEME!$A:$A,$A321,ADEME!$B:$B,$B321,ADEME!$C:$C,$C321,ADEME!$D:$D,$D321,ADEME!$E:$E,G$9)</f>
        <v>70.343076661511247</v>
      </c>
      <c r="H321" s="117">
        <f>SUMIFS(ADEME!$L:$L,ADEME!$A:$A,$A321,ADEME!$B:$B,$B321,ADEME!$C:$C,$C321,ADEME!$D:$D,$D321,ADEME!$E:$E,H$9)</f>
        <v>68.202339685976</v>
      </c>
      <c r="I321" s="117">
        <f>SUMIFS(ADEME!$L:$L,ADEME!$A:$A,$A321,ADEME!$B:$B,$B321,ADEME!$C:$C,$C321,ADEME!$D:$D,$D321,ADEME!$E:$E,I$9)</f>
        <v>63.317355138959257</v>
      </c>
      <c r="J321" s="117">
        <f>SUMIFS(ADEME!$L:$L,ADEME!$A:$A,$A321,ADEME!$B:$B,$B321,ADEME!$C:$C,$C321,ADEME!$D:$D,$D321,ADEME!$E:$E,J$9)</f>
        <v>830.88554245645048</v>
      </c>
      <c r="K321" s="68" t="s">
        <v>581</v>
      </c>
      <c r="L321" s="54" t="str">
        <f t="shared" si="83"/>
        <v>Production agricole-Productions-Poisson &amp; Fruits de Mer</v>
      </c>
      <c r="M321" s="54">
        <f>MATCH(L321,[6]RESULTATS_4!$W:$W,FALSE)</f>
        <v>439</v>
      </c>
      <c r="N321" s="54" t="str" cm="1">
        <f t="array" ref="N321">IFERROR(INDEX([6]RESULTATS_4!G:G,$M321),"-")</f>
        <v>Production agricole</v>
      </c>
      <c r="O321" s="54" t="str" cm="1">
        <f t="array" ref="O321">IFERROR(INDEX([6]RESULTATS_4!H:H,$M321),"-")</f>
        <v>Productions</v>
      </c>
      <c r="P321" s="54" t="str" cm="1">
        <f t="array" ref="P321">IFERROR(INDEX([6]RESULTATS_4!I:I,$M321),"-")</f>
        <v>Poisson &amp; Fruits de Mer</v>
      </c>
      <c r="Q321" s="54" t="str" cm="1">
        <f t="array" ref="Q321">IFERROR(INDEX([6]RESULTATS_4!$J:$J,M321),"-")</f>
        <v>kt</v>
      </c>
      <c r="R321" s="68"/>
      <c r="S321" s="96" t="str">
        <f t="shared" si="84"/>
        <v>Poisson &amp; Fruits de Mer-kt</v>
      </c>
      <c r="T321" s="158">
        <v>322</v>
      </c>
      <c r="U321" s="8">
        <v>34.999999999999993</v>
      </c>
      <c r="V321" s="8">
        <v>64.14456707607745</v>
      </c>
      <c r="W321" s="8">
        <v>72.409564866530758</v>
      </c>
      <c r="X321" s="8">
        <v>70.254322049890973</v>
      </c>
      <c r="Y321" s="8">
        <v>61.874176377342465</v>
      </c>
      <c r="Z321" s="8">
        <v>780.11334831838508</v>
      </c>
      <c r="AA321" s="68"/>
      <c r="AB321" s="52">
        <v>259</v>
      </c>
      <c r="AC321" s="8">
        <v>0</v>
      </c>
      <c r="AD321" s="52">
        <v>259</v>
      </c>
      <c r="AE321" s="8">
        <v>0</v>
      </c>
      <c r="AG321" s="68"/>
      <c r="AH321" s="52">
        <f t="shared" si="85"/>
        <v>0</v>
      </c>
      <c r="AI321" s="52">
        <f t="shared" si="86"/>
        <v>8.4633794962451603</v>
      </c>
      <c r="AJ321" s="52">
        <f t="shared" si="87"/>
        <v>-2.8538884453021884</v>
      </c>
      <c r="AK321" s="52">
        <f t="shared" si="88"/>
        <v>-2.9207916382109067</v>
      </c>
      <c r="AL321" s="52">
        <f t="shared" si="89"/>
        <v>2.3324411670799572</v>
      </c>
      <c r="AM321" s="52">
        <f t="shared" si="90"/>
        <v>6.5083098818280893</v>
      </c>
      <c r="AN321" t="s">
        <v>538</v>
      </c>
    </row>
    <row r="322" spans="1:40" ht="14.25">
      <c r="A322" s="5" t="s">
        <v>309</v>
      </c>
      <c r="B322" s="5" t="s">
        <v>308</v>
      </c>
      <c r="C322" s="5" t="s">
        <v>326</v>
      </c>
      <c r="D322" s="12" t="s">
        <v>180</v>
      </c>
      <c r="E322" s="116">
        <f>SUMIFS(ADEME!$F:$F,ADEME!$A:$A,$A322,ADEME!$B:$B,$B322,ADEME!$C:$C,$C322,ADEME!$D:$D,$D322,ADEME!$E:$E,F$9)</f>
        <v>35</v>
      </c>
      <c r="F322" s="116">
        <f>SUMIFS(ADEME!$L:$L,ADEME!$A:$A,$A322,ADEME!$B:$B,$B322,ADEME!$C:$C,$C322,ADEME!$D:$D,$D322,ADEME!$E:$E,F$9)</f>
        <v>69.573365213949415</v>
      </c>
      <c r="G322" s="117">
        <f>SUMIFS(ADEME!$L:$L,ADEME!$A:$A,$A322,ADEME!$B:$B,$B322,ADEME!$C:$C,$C322,ADEME!$D:$D,$D322,ADEME!$E:$E,G$9)</f>
        <v>70.343076661511247</v>
      </c>
      <c r="H322" s="117">
        <f>SUMIFS(ADEME!$L:$L,ADEME!$A:$A,$A322,ADEME!$B:$B,$B322,ADEME!$C:$C,$C322,ADEME!$D:$D,$D322,ADEME!$E:$E,H$9)</f>
        <v>68.202339685976014</v>
      </c>
      <c r="I322" s="117">
        <f>SUMIFS(ADEME!$L:$L,ADEME!$A:$A,$A322,ADEME!$B:$B,$B322,ADEME!$C:$C,$C322,ADEME!$D:$D,$D322,ADEME!$E:$E,I$9)</f>
        <v>63.317355138959257</v>
      </c>
      <c r="J322" s="117">
        <f>SUMIFS(ADEME!$L:$L,ADEME!$A:$A,$A322,ADEME!$B:$B,$B322,ADEME!$C:$C,$C322,ADEME!$D:$D,$D322,ADEME!$E:$E,J$9)</f>
        <v>830.88554245645048</v>
      </c>
      <c r="K322" s="68" t="s">
        <v>581</v>
      </c>
      <c r="L322" s="54" t="str">
        <f t="shared" si="83"/>
        <v>Production agricole-Productions-Aquaculture</v>
      </c>
      <c r="M322" s="54">
        <f>MATCH(L322,[6]RESULTATS_4!$W:$W,FALSE)</f>
        <v>422</v>
      </c>
      <c r="N322" s="54" t="str" cm="1">
        <f t="array" ref="N322">IFERROR(INDEX([6]RESULTATS_4!G:G,$M322),"-")</f>
        <v>Production agricole</v>
      </c>
      <c r="O322" s="54" t="str" cm="1">
        <f t="array" ref="O322">IFERROR(INDEX([6]RESULTATS_4!H:H,$M322),"-")</f>
        <v>Productions</v>
      </c>
      <c r="P322" s="54" t="str" cm="1">
        <f t="array" ref="P322">IFERROR(INDEX([6]RESULTATS_4!I:I,$M322),"-")</f>
        <v>Aquaculture</v>
      </c>
      <c r="Q322" s="54" t="str" cm="1">
        <f t="array" ref="Q322">IFERROR(INDEX([6]RESULTATS_4!$J:$J,M322),"-")</f>
        <v>kt</v>
      </c>
      <c r="R322" s="68"/>
      <c r="S322" s="96" t="str">
        <f t="shared" si="84"/>
        <v>Aquaculture-kt</v>
      </c>
      <c r="T322" s="158">
        <v>323</v>
      </c>
      <c r="U322" s="8">
        <v>35</v>
      </c>
      <c r="V322" s="8">
        <v>64.14456707607745</v>
      </c>
      <c r="W322" s="8">
        <v>72.409564866530758</v>
      </c>
      <c r="X322" s="8">
        <v>70.254322049890973</v>
      </c>
      <c r="Y322" s="8">
        <v>61.874176377342465</v>
      </c>
      <c r="Z322" s="8">
        <v>780.11334831838519</v>
      </c>
      <c r="AA322" s="68"/>
      <c r="AB322" s="52">
        <v>260</v>
      </c>
      <c r="AC322" s="8">
        <v>0</v>
      </c>
      <c r="AD322" s="52">
        <v>260</v>
      </c>
      <c r="AE322" s="8">
        <v>0</v>
      </c>
      <c r="AG322" s="68"/>
      <c r="AH322" s="52">
        <f t="shared" si="85"/>
        <v>0</v>
      </c>
      <c r="AI322" s="52">
        <f t="shared" si="86"/>
        <v>8.4633794962451603</v>
      </c>
      <c r="AJ322" s="52">
        <f t="shared" si="87"/>
        <v>-2.8538884453021884</v>
      </c>
      <c r="AK322" s="52">
        <f t="shared" si="88"/>
        <v>-2.9207916382108845</v>
      </c>
      <c r="AL322" s="52">
        <f t="shared" si="89"/>
        <v>2.3324411670799572</v>
      </c>
      <c r="AM322" s="52">
        <f t="shared" si="90"/>
        <v>6.5083098818280671</v>
      </c>
      <c r="AN322" t="s">
        <v>538</v>
      </c>
    </row>
    <row r="323" spans="1:40" ht="14.25">
      <c r="A323" s="5" t="s">
        <v>309</v>
      </c>
      <c r="B323" s="5" t="s">
        <v>308</v>
      </c>
      <c r="C323" s="5" t="s">
        <v>327</v>
      </c>
      <c r="D323" s="12" t="s">
        <v>180</v>
      </c>
      <c r="E323" s="116">
        <f>SUMIFS(ADEME!$F:$F,ADEME!$A:$A,$A323,ADEME!$B:$B,$B323,ADEME!$C:$C,$C323,ADEME!$D:$D,$D323,ADEME!$E:$E,F$9)</f>
        <v>0.13500000000000001</v>
      </c>
      <c r="F323" s="116">
        <f>SUMIFS(ADEME!$L:$L,ADEME!$A:$A,$A323,ADEME!$B:$B,$B323,ADEME!$C:$C,$C323,ADEME!$D:$D,$D323,ADEME!$E:$E,F$9)</f>
        <v>670.88602170594083</v>
      </c>
      <c r="G323" s="117">
        <f>SUMIFS(ADEME!$L:$L,ADEME!$A:$A,$A323,ADEME!$B:$B,$B323,ADEME!$C:$C,$C323,ADEME!$D:$D,$D323,ADEME!$E:$E,G$9)</f>
        <v>135.66164784720024</v>
      </c>
      <c r="H323" s="117">
        <f>SUMIFS(ADEME!$L:$L,ADEME!$A:$A,$A323,ADEME!$B:$B,$B323,ADEME!$C:$C,$C323,ADEME!$D:$D,$D323,ADEME!$E:$E,H$9)</f>
        <v>131.53308368009661</v>
      </c>
      <c r="I323" s="117">
        <f>SUMIFS(ADEME!$L:$L,ADEME!$A:$A,$A323,ADEME!$B:$B,$B323,ADEME!$C:$C,$C323,ADEME!$D:$D,$D323,ADEME!$E:$E,I$9)</f>
        <v>610.5602102685358</v>
      </c>
      <c r="J323" s="117">
        <f>SUMIFS(ADEME!$L:$L,ADEME!$A:$A,$A323,ADEME!$B:$B,$B323,ADEME!$C:$C,$C323,ADEME!$D:$D,$D323,ADEME!$E:$E,J$9)</f>
        <v>1869.4924705270143</v>
      </c>
      <c r="K323" s="68" t="s">
        <v>581</v>
      </c>
      <c r="L323" s="54" t="str">
        <f t="shared" si="83"/>
        <v>Production agricole-Productions-Insectes</v>
      </c>
      <c r="M323" s="54">
        <f>MATCH(L323,[6]RESULTATS_4!$W:$W,FALSE)</f>
        <v>432</v>
      </c>
      <c r="N323" s="54" t="str" cm="1">
        <f t="array" ref="N323">IFERROR(INDEX([6]RESULTATS_4!G:G,$M323),"-")</f>
        <v>Production agricole</v>
      </c>
      <c r="O323" s="54" t="str" cm="1">
        <f t="array" ref="O323">IFERROR(INDEX([6]RESULTATS_4!H:H,$M323),"-")</f>
        <v>Productions</v>
      </c>
      <c r="P323" s="54" t="str" cm="1">
        <f t="array" ref="P323">IFERROR(INDEX([6]RESULTATS_4!I:I,$M323),"-")</f>
        <v>Insectes</v>
      </c>
      <c r="Q323" s="54" t="str" cm="1">
        <f t="array" ref="Q323">IFERROR(INDEX([6]RESULTATS_4!$J:$J,M323),"-")</f>
        <v>kt</v>
      </c>
      <c r="R323" s="68"/>
      <c r="S323" s="96" t="str">
        <f t="shared" si="84"/>
        <v>Insectes-kt</v>
      </c>
      <c r="T323" s="158">
        <v>324</v>
      </c>
      <c r="U323" s="8">
        <v>0.13500000000000001</v>
      </c>
      <c r="V323" s="8">
        <v>618.53689680503248</v>
      </c>
      <c r="W323" s="8">
        <v>139.64701795688072</v>
      </c>
      <c r="X323" s="8">
        <v>135.49047823907546</v>
      </c>
      <c r="Y323" s="8">
        <v>596.64384363865952</v>
      </c>
      <c r="Z323" s="8">
        <v>1755.2550337163673</v>
      </c>
      <c r="AA323" s="68"/>
      <c r="AB323" s="52">
        <v>261</v>
      </c>
      <c r="AC323" s="8">
        <v>0</v>
      </c>
      <c r="AD323" s="52">
        <v>261</v>
      </c>
      <c r="AE323" s="8">
        <v>0</v>
      </c>
      <c r="AG323" s="68"/>
      <c r="AH323" s="52">
        <f t="shared" si="85"/>
        <v>0</v>
      </c>
      <c r="AI323" s="52">
        <f t="shared" si="86"/>
        <v>8.4633794962451816</v>
      </c>
      <c r="AJ323" s="52">
        <f t="shared" si="87"/>
        <v>-2.8538884453021773</v>
      </c>
      <c r="AK323" s="52">
        <f t="shared" si="88"/>
        <v>-2.9207916382108845</v>
      </c>
      <c r="AL323" s="52">
        <f t="shared" si="89"/>
        <v>2.3324411670799572</v>
      </c>
      <c r="AM323" s="52">
        <f t="shared" si="90"/>
        <v>6.5083098818280671</v>
      </c>
      <c r="AN323" t="s">
        <v>538</v>
      </c>
    </row>
    <row r="324" spans="1:40" ht="14.25">
      <c r="A324" s="5" t="s">
        <v>309</v>
      </c>
      <c r="B324" s="5" t="s">
        <v>308</v>
      </c>
      <c r="C324" s="5" t="s">
        <v>328</v>
      </c>
      <c r="D324" s="12" t="s">
        <v>180</v>
      </c>
      <c r="E324" s="116">
        <f>SUMIFS(ADEME!$F:$F,ADEME!$A:$A,$A324,ADEME!$B:$B,$B324,ADEME!$C:$C,$C324,ADEME!$D:$D,$D324,ADEME!$E:$E,F$9)</f>
        <v>4.5000000000000005E-2</v>
      </c>
      <c r="F324" s="116">
        <f>SUMIFS(ADEME!$L:$L,ADEME!$A:$A,$A324,ADEME!$B:$B,$B324,ADEME!$C:$C,$C324,ADEME!$D:$D,$D324,ADEME!$E:$E,F$9)</f>
        <v>44.725734780396053</v>
      </c>
      <c r="G324" s="117">
        <f>SUMIFS(ADEME!$L:$L,ADEME!$A:$A,$A324,ADEME!$B:$B,$B324,ADEME!$C:$C,$C324,ADEME!$D:$D,$D324,ADEME!$E:$E,G$9)</f>
        <v>4.5220549282400088E-2</v>
      </c>
      <c r="H324" s="117">
        <f>SUMIFS(ADEME!$L:$L,ADEME!$A:$A,$A324,ADEME!$B:$B,$B324,ADEME!$C:$C,$C324,ADEME!$D:$D,$D324,ADEME!$E:$E,H$9)</f>
        <v>4.3844361226698873E-2</v>
      </c>
      <c r="I324" s="117">
        <f>SUMIFS(ADEME!$L:$L,ADEME!$A:$A,$A324,ADEME!$B:$B,$B324,ADEME!$C:$C,$C324,ADEME!$D:$D,$D324,ADEME!$E:$E,I$9)</f>
        <v>40.704014017902388</v>
      </c>
      <c r="J324" s="117">
        <f>SUMIFS(ADEME!$L:$L,ADEME!$A:$A,$A324,ADEME!$B:$B,$B324,ADEME!$C:$C,$C324,ADEME!$D:$D,$D324,ADEME!$E:$E,J$9)</f>
        <v>320.48442351891669</v>
      </c>
      <c r="K324" s="68" t="s">
        <v>581</v>
      </c>
      <c r="L324" s="54" t="str">
        <f t="shared" si="83"/>
        <v>Production agricole-Productions-Viande de synthèse</v>
      </c>
      <c r="M324" s="54">
        <f>MATCH(L324,[6]RESULTATS_4!$W:$W,FALSE)</f>
        <v>447</v>
      </c>
      <c r="N324" s="54" t="str" cm="1">
        <f t="array" ref="N324">IFERROR(INDEX([6]RESULTATS_4!G:G,$M324),"-")</f>
        <v>Production agricole</v>
      </c>
      <c r="O324" s="54" t="str" cm="1">
        <f t="array" ref="O324">IFERROR(INDEX([6]RESULTATS_4!H:H,$M324),"-")</f>
        <v>Productions</v>
      </c>
      <c r="P324" s="54" t="str" cm="1">
        <f t="array" ref="P324">IFERROR(INDEX([6]RESULTATS_4!I:I,$M324),"-")</f>
        <v>Viande de synthèse</v>
      </c>
      <c r="Q324" s="54" t="str" cm="1">
        <f t="array" ref="Q324">IFERROR(INDEX([6]RESULTATS_4!$J:$J,M324),"-")</f>
        <v>kt</v>
      </c>
      <c r="R324" s="68"/>
      <c r="S324" s="96" t="str">
        <f t="shared" si="84"/>
        <v>Viande de synthèse-kt</v>
      </c>
      <c r="T324" s="158">
        <v>325</v>
      </c>
      <c r="U324" s="8">
        <v>4.5000000000000005E-2</v>
      </c>
      <c r="V324" s="8">
        <v>41.235793120335508</v>
      </c>
      <c r="W324" s="8">
        <v>4.6549005985626911E-2</v>
      </c>
      <c r="X324" s="8">
        <v>4.5163492746358488E-2</v>
      </c>
      <c r="Y324" s="8">
        <v>39.776256242577304</v>
      </c>
      <c r="Z324" s="8">
        <v>300.9008629228058</v>
      </c>
      <c r="AA324" s="68"/>
      <c r="AB324" s="52">
        <v>262</v>
      </c>
      <c r="AC324" s="8">
        <v>0</v>
      </c>
      <c r="AD324" s="52">
        <v>262</v>
      </c>
      <c r="AE324" s="8">
        <v>0</v>
      </c>
      <c r="AG324" s="68"/>
      <c r="AH324" s="52">
        <f t="shared" si="85"/>
        <v>0</v>
      </c>
      <c r="AI324" s="52">
        <f t="shared" si="86"/>
        <v>8.4633794962451603</v>
      </c>
      <c r="AJ324" s="52">
        <f t="shared" si="87"/>
        <v>-2.8538884453021662</v>
      </c>
      <c r="AK324" s="52">
        <f t="shared" si="88"/>
        <v>-2.9207916382108734</v>
      </c>
      <c r="AL324" s="52">
        <f t="shared" si="89"/>
        <v>2.3324411670799572</v>
      </c>
      <c r="AM324" s="52">
        <f t="shared" si="90"/>
        <v>6.5083098818280671</v>
      </c>
      <c r="AN324" t="s">
        <v>538</v>
      </c>
    </row>
    <row r="325" spans="1:40" ht="14.25">
      <c r="A325" s="5" t="s">
        <v>309</v>
      </c>
      <c r="B325" s="5" t="s">
        <v>308</v>
      </c>
      <c r="C325" s="5" t="s">
        <v>329</v>
      </c>
      <c r="D325" s="12" t="s">
        <v>180</v>
      </c>
      <c r="E325" s="116">
        <f>SUMIFS(ADEME!$F:$F,ADEME!$A:$A,$A325,ADEME!$B:$B,$B325,ADEME!$C:$C,$C325,ADEME!$D:$D,$D325,ADEME!$E:$E,F$9)</f>
        <v>5.3999999999999999E-2</v>
      </c>
      <c r="F325" s="116">
        <f>SUMIFS(ADEME!$L:$L,ADEME!$A:$A,$A325,ADEME!$B:$B,$B325,ADEME!$C:$C,$C325,ADEME!$D:$D,$D325,ADEME!$E:$E,F$9)</f>
        <v>107.34176347295052</v>
      </c>
      <c r="G325" s="117">
        <f>SUMIFS(ADEME!$L:$L,ADEME!$A:$A,$A325,ADEME!$B:$B,$B325,ADEME!$C:$C,$C325,ADEME!$D:$D,$D325,ADEME!$E:$E,G$9)</f>
        <v>54.264659138880106</v>
      </c>
      <c r="H325" s="117">
        <f>SUMIFS(ADEME!$L:$L,ADEME!$A:$A,$A325,ADEME!$B:$B,$B325,ADEME!$C:$C,$C325,ADEME!$D:$D,$D325,ADEME!$E:$E,H$9)</f>
        <v>52.613233472038644</v>
      </c>
      <c r="I325" s="117">
        <f>SUMIFS(ADEME!$L:$L,ADEME!$A:$A,$A325,ADEME!$B:$B,$B325,ADEME!$C:$C,$C325,ADEME!$D:$D,$D325,ADEME!$E:$E,I$9)</f>
        <v>97.689633642965731</v>
      </c>
      <c r="J325" s="117">
        <f>SUMIFS(ADEME!$L:$L,ADEME!$A:$A,$A325,ADEME!$B:$B,$B325,ADEME!$C:$C,$C325,ADEME!$D:$D,$D325,ADEME!$E:$E,J$9)</f>
        <v>267.07035293243058</v>
      </c>
      <c r="K325" s="68" t="s">
        <v>581</v>
      </c>
      <c r="L325" s="54" t="str">
        <f t="shared" si="83"/>
        <v>Production agricole-Productions-Autres protéines alternatives</v>
      </c>
      <c r="M325" s="54">
        <f>MATCH(L325,[6]RESULTATS_4!$W:$W,FALSE)</f>
        <v>423</v>
      </c>
      <c r="N325" s="54" t="str" cm="1">
        <f t="array" ref="N325">IFERROR(INDEX([6]RESULTATS_4!G:G,$M325),"-")</f>
        <v>Production agricole</v>
      </c>
      <c r="O325" s="54" t="str" cm="1">
        <f t="array" ref="O325">IFERROR(INDEX([6]RESULTATS_4!H:H,$M325),"-")</f>
        <v>Productions</v>
      </c>
      <c r="P325" s="54" t="str" cm="1">
        <f t="array" ref="P325">IFERROR(INDEX([6]RESULTATS_4!I:I,$M325),"-")</f>
        <v>Autres protéines alternatives</v>
      </c>
      <c r="Q325" s="54" t="str" cm="1">
        <f t="array" ref="Q325">IFERROR(INDEX([6]RESULTATS_4!$J:$J,M325),"-")</f>
        <v>kt</v>
      </c>
      <c r="R325" s="68"/>
      <c r="S325" s="96" t="str">
        <f t="shared" si="84"/>
        <v>Autres protéines alternatives-kt</v>
      </c>
      <c r="T325" s="158">
        <v>326</v>
      </c>
      <c r="U325" s="8">
        <v>5.3999999999999999E-2</v>
      </c>
      <c r="V325" s="8">
        <v>98.96590348880521</v>
      </c>
      <c r="W325" s="8">
        <v>55.858807182752294</v>
      </c>
      <c r="X325" s="8">
        <v>54.196191295630186</v>
      </c>
      <c r="Y325" s="8">
        <v>95.463014982185541</v>
      </c>
      <c r="Z325" s="8">
        <v>250.75071910233814</v>
      </c>
      <c r="AA325" s="68"/>
      <c r="AB325" s="52">
        <v>263</v>
      </c>
      <c r="AC325" s="8">
        <v>0</v>
      </c>
      <c r="AD325" s="52">
        <v>263</v>
      </c>
      <c r="AE325" s="8">
        <v>0</v>
      </c>
      <c r="AG325" s="68"/>
      <c r="AH325" s="52">
        <f t="shared" si="85"/>
        <v>0</v>
      </c>
      <c r="AI325" s="52">
        <f t="shared" si="86"/>
        <v>8.4633794962451603</v>
      </c>
      <c r="AJ325" s="52">
        <f t="shared" si="87"/>
        <v>-2.8538884453021773</v>
      </c>
      <c r="AK325" s="52">
        <f t="shared" si="88"/>
        <v>-2.9207916382108845</v>
      </c>
      <c r="AL325" s="52">
        <f t="shared" si="89"/>
        <v>2.332441167079935</v>
      </c>
      <c r="AM325" s="52">
        <f t="shared" si="90"/>
        <v>6.5083098818280893</v>
      </c>
      <c r="AN325" t="s">
        <v>538</v>
      </c>
    </row>
    <row r="326" spans="1:40" ht="18" hidden="1">
      <c r="A326" s="5" t="s">
        <v>0</v>
      </c>
      <c r="B326" s="5" t="s">
        <v>0</v>
      </c>
      <c r="C326" s="1" t="s">
        <v>330</v>
      </c>
      <c r="D326" s="183"/>
      <c r="E326" s="184"/>
      <c r="F326" s="184"/>
      <c r="G326" s="184"/>
      <c r="H326" s="184"/>
      <c r="I326" s="184"/>
      <c r="J326" s="184"/>
      <c r="K326" s="179"/>
      <c r="L326" s="180"/>
      <c r="M326" s="180"/>
      <c r="N326" s="180"/>
      <c r="O326" s="180"/>
      <c r="P326" s="180"/>
      <c r="Q326" s="180"/>
      <c r="R326" s="179"/>
      <c r="S326" s="181"/>
      <c r="T326" s="182"/>
      <c r="U326" s="185"/>
      <c r="V326" s="185"/>
      <c r="W326" s="185"/>
      <c r="X326" s="185"/>
      <c r="Y326" s="185"/>
      <c r="Z326" s="185"/>
      <c r="AA326" s="179"/>
      <c r="AB326" s="186"/>
      <c r="AC326" s="185"/>
      <c r="AD326" s="186"/>
      <c r="AE326" s="185"/>
      <c r="AG326" s="68"/>
      <c r="AH326" s="56"/>
      <c r="AI326" s="56"/>
      <c r="AJ326" s="56"/>
      <c r="AK326" s="56"/>
      <c r="AL326" s="56"/>
      <c r="AM326" s="56"/>
    </row>
    <row r="327" spans="1:40" ht="14.25" hidden="1">
      <c r="A327" s="5" t="s">
        <v>331</v>
      </c>
      <c r="B327" s="5" t="s">
        <v>331</v>
      </c>
      <c r="C327" s="5" t="s">
        <v>310</v>
      </c>
      <c r="D327" s="12" t="s">
        <v>180</v>
      </c>
      <c r="E327" s="134">
        <f>SUMIFS(ADEME!$F:$F,ADEME!$A:$A,$A327,ADEME!$B:$B,$B327,ADEME!$C:$C,$C327,ADEME!$D:$D,$D327,ADEME!$E:$E,F$9)</f>
        <v>29636.050876865756</v>
      </c>
      <c r="F327" s="134">
        <f>SUMIFS(ADEME!$L:$L,ADEME!$A:$A,$A327,ADEME!$B:$B,$B327,ADEME!$C:$C,$C327,ADEME!$D:$D,$D327,ADEME!$E:$E,F$9)</f>
        <v>22235.407198956931</v>
      </c>
      <c r="G327" s="135">
        <f>SUMIFS(ADEME!$L:$L,ADEME!$A:$A,$A327,ADEME!$B:$B,$B327,ADEME!$C:$C,$C327,ADEME!$D:$D,$D327,ADEME!$E:$E,G$9)</f>
        <v>23453.129735816492</v>
      </c>
      <c r="H327" s="135">
        <f>SUMIFS(ADEME!$L:$L,ADEME!$A:$A,$A327,ADEME!$B:$B,$B327,ADEME!$C:$C,$C327,ADEME!$D:$D,$D327,ADEME!$E:$E,H$9)</f>
        <v>21242.077676361499</v>
      </c>
      <c r="I327" s="135">
        <f>SUMIFS(ADEME!$L:$L,ADEME!$A:$A,$A327,ADEME!$B:$B,$B327,ADEME!$C:$C,$C327,ADEME!$D:$D,$D327,ADEME!$E:$E,I$9)</f>
        <v>23521.987622563036</v>
      </c>
      <c r="J327" s="135">
        <f>SUMIFS(ADEME!$L:$L,ADEME!$A:$A,$A327,ADEME!$B:$B,$B327,ADEME!$C:$C,$C327,ADEME!$D:$D,$D327,ADEME!$E:$E,J$9)</f>
        <v>31012.831445979118</v>
      </c>
      <c r="K327" s="68" t="s">
        <v>581</v>
      </c>
      <c r="L327" s="54" t="str">
        <f t="shared" ref="L327:L390" si="91">A327&amp;"-"&amp;B327&amp;"-"&amp;C327</f>
        <v>Solde-Solde-Cèrèales - Excl Bière</v>
      </c>
      <c r="M327" s="54">
        <f>MATCH(L327,[6]RESULTATS_4!$W:$W,FALSE)</f>
        <v>451</v>
      </c>
      <c r="N327" s="54" t="str" cm="1">
        <f t="array" ref="N327">IFERROR(INDEX([6]RESULTATS_4!G:G,$M327),"-")</f>
        <v>Solde</v>
      </c>
      <c r="O327" s="54" t="str" cm="1">
        <f t="array" ref="O327">IFERROR(INDEX([6]RESULTATS_4!H:H,$M327),"-")</f>
        <v>Solde</v>
      </c>
      <c r="P327" s="54" t="str" cm="1">
        <f t="array" ref="P327">IFERROR(INDEX([6]RESULTATS_4!I:I,$M327),"-")</f>
        <v>Cèrèales - Excl Bière</v>
      </c>
      <c r="Q327" s="54" t="str" cm="1">
        <f t="array" ref="Q327">IFERROR(INDEX([6]RESULTATS_4!$J:$J,M327),"-")</f>
        <v>kt</v>
      </c>
      <c r="R327" s="68"/>
      <c r="S327" s="96" t="str">
        <f t="shared" si="84"/>
        <v>Cèrèales - Excl Bière-kt</v>
      </c>
      <c r="T327" s="158">
        <v>328</v>
      </c>
      <c r="U327" s="36">
        <v>25361.683212410659</v>
      </c>
      <c r="V327" s="36">
        <v>19286.538560473356</v>
      </c>
      <c r="W327" s="36">
        <v>20449.929724442874</v>
      </c>
      <c r="X327" s="36">
        <v>19229.40821488755</v>
      </c>
      <c r="Y327" s="36">
        <v>20660.570579510852</v>
      </c>
      <c r="Z327" s="36">
        <v>28077.884764625083</v>
      </c>
      <c r="AA327" s="68"/>
      <c r="AB327" s="75">
        <v>265</v>
      </c>
      <c r="AC327" s="36">
        <v>21330.05073588658</v>
      </c>
      <c r="AD327" s="75">
        <v>265</v>
      </c>
      <c r="AE327" s="36">
        <v>16873.016521214846</v>
      </c>
      <c r="AG327" s="68"/>
      <c r="AH327" s="52">
        <f t="shared" ref="AH327:AH350" si="92">IF(AND(E327=0,U327=0),"ok 0",(E327/U327-1)*100)</f>
        <v>16.8536434615012</v>
      </c>
      <c r="AI327" s="52">
        <f t="shared" ref="AI327:AI350" si="93">IF(AND(F327=0,V327=0),"ok 0",(F327/V327-1)*100)</f>
        <v>15.289776489634633</v>
      </c>
      <c r="AJ327" s="52">
        <f t="shared" ref="AJ327:AJ350" si="94">IF(AND(G327=0,W327=0),"ok 0",(G327/W327-1)*100)</f>
        <v>14.685625094271249</v>
      </c>
      <c r="AK327" s="52">
        <f t="shared" ref="AK327:AK350" si="95">IF(AND(H327=0,X327=0),"ok 0",(H327/X327-1)*100)</f>
        <v>10.466621952077171</v>
      </c>
      <c r="AL327" s="52">
        <f t="shared" ref="AL327:AL350" si="96">IF(AND(I327=0,Y327=0),"ok 0",(I327/Y327-1)*100)</f>
        <v>13.849651596214185</v>
      </c>
      <c r="AM327" s="52">
        <f t="shared" ref="AM327:AM350" si="97">IF(AND(J327=0,Z327=0),"ok 0",(J327/Z327-1)*100)</f>
        <v>10.452876724715864</v>
      </c>
      <c r="AN327" t="s">
        <v>601</v>
      </c>
    </row>
    <row r="328" spans="1:40" ht="14.25" hidden="1">
      <c r="A328" s="5" t="s">
        <v>331</v>
      </c>
      <c r="B328" s="5" t="s">
        <v>331</v>
      </c>
      <c r="C328" s="15" t="s">
        <v>311</v>
      </c>
      <c r="D328" s="12" t="s">
        <v>180</v>
      </c>
      <c r="E328" s="134">
        <f>SUMIFS(ADEME!$F:$F,ADEME!$A:$A,$A328,ADEME!$B:$B,$B328,ADEME!$C:$C,$C328,ADEME!$D:$D,$D328,ADEME!$E:$E,F$9)</f>
        <v>17832.090871985529</v>
      </c>
      <c r="F328" s="134">
        <f>SUMIFS(ADEME!$L:$L,ADEME!$A:$A,$A328,ADEME!$B:$B,$B328,ADEME!$C:$C,$C328,ADEME!$D:$D,$D328,ADEME!$E:$E,F$9)</f>
        <v>14685.072932173105</v>
      </c>
      <c r="G328" s="135">
        <f>SUMIFS(ADEME!$L:$L,ADEME!$A:$A,$A328,ADEME!$B:$B,$B328,ADEME!$C:$C,$C328,ADEME!$D:$D,$D328,ADEME!$E:$E,G$9)</f>
        <v>13593.850555949139</v>
      </c>
      <c r="H328" s="135">
        <f>SUMIFS(ADEME!$L:$L,ADEME!$A:$A,$A328,ADEME!$B:$B,$B328,ADEME!$C:$C,$C328,ADEME!$D:$D,$D328,ADEME!$E:$E,H$9)</f>
        <v>12143.728780736395</v>
      </c>
      <c r="I328" s="135">
        <f>SUMIFS(ADEME!$L:$L,ADEME!$A:$A,$A328,ADEME!$B:$B,$B328,ADEME!$C:$C,$C328,ADEME!$D:$D,$D328,ADEME!$E:$E,I$9)</f>
        <v>12815.807207760941</v>
      </c>
      <c r="J328" s="135">
        <f>SUMIFS(ADEME!$L:$L,ADEME!$A:$A,$A328,ADEME!$B:$B,$B328,ADEME!$C:$C,$C328,ADEME!$D:$D,$D328,ADEME!$E:$E,J$9)</f>
        <v>17085.029126902587</v>
      </c>
      <c r="K328" s="68" t="s">
        <v>581</v>
      </c>
      <c r="L328" s="54" t="str">
        <f t="shared" si="91"/>
        <v>Solde-Solde-Blé</v>
      </c>
      <c r="M328" s="54">
        <f>MATCH(L328,[6]RESULTATS_4!$W:$W,FALSE)</f>
        <v>449</v>
      </c>
      <c r="N328" s="54" t="str" cm="1">
        <f t="array" ref="N328">IFERROR(INDEX([6]RESULTATS_4!G:G,$M328),"-")</f>
        <v>Solde</v>
      </c>
      <c r="O328" s="54" t="str" cm="1">
        <f t="array" ref="O328">IFERROR(INDEX([6]RESULTATS_4!H:H,$M328),"-")</f>
        <v>Solde</v>
      </c>
      <c r="P328" s="54" t="str" cm="1">
        <f t="array" ref="P328">IFERROR(INDEX([6]RESULTATS_4!I:I,$M328),"-")</f>
        <v>Blé</v>
      </c>
      <c r="Q328" s="54" t="str" cm="1">
        <f t="array" ref="Q328">IFERROR(INDEX([6]RESULTATS_4!$J:$J,M328),"-")</f>
        <v>kt</v>
      </c>
      <c r="R328" s="68"/>
      <c r="S328" s="96" t="str">
        <f t="shared" si="84"/>
        <v>Blé-kt</v>
      </c>
      <c r="T328" s="158">
        <v>329</v>
      </c>
      <c r="U328" s="36">
        <v>15799.234271092795</v>
      </c>
      <c r="V328" s="36">
        <v>13057.053918035894</v>
      </c>
      <c r="W328" s="36">
        <v>13376.916210975718</v>
      </c>
      <c r="X328" s="36">
        <v>12545.116003964491</v>
      </c>
      <c r="Y328" s="36">
        <v>13092.846818123155</v>
      </c>
      <c r="Z328" s="36">
        <v>17787.05491309406</v>
      </c>
      <c r="AA328" s="68"/>
      <c r="AB328" s="75">
        <v>266</v>
      </c>
      <c r="AC328" s="36">
        <v>12368.716038898572</v>
      </c>
      <c r="AD328" s="75">
        <v>266</v>
      </c>
      <c r="AE328" s="36">
        <v>9230.7267421359502</v>
      </c>
      <c r="AG328" s="68"/>
      <c r="AH328" s="52">
        <f t="shared" si="92"/>
        <v>12.866804593259108</v>
      </c>
      <c r="AI328" s="52">
        <f t="shared" si="93"/>
        <v>12.468501886849115</v>
      </c>
      <c r="AJ328" s="52">
        <f t="shared" si="94"/>
        <v>1.6217066889858023</v>
      </c>
      <c r="AK328" s="52">
        <f t="shared" si="95"/>
        <v>-3.1995497140181905</v>
      </c>
      <c r="AL328" s="52">
        <f t="shared" si="96"/>
        <v>-2.1159615949889132</v>
      </c>
      <c r="AM328" s="52">
        <f t="shared" si="97"/>
        <v>-3.9468354352168333</v>
      </c>
      <c r="AN328" t="s">
        <v>601</v>
      </c>
    </row>
    <row r="329" spans="1:40" ht="14.25" hidden="1">
      <c r="A329" s="5" t="s">
        <v>331</v>
      </c>
      <c r="B329" s="5" t="s">
        <v>331</v>
      </c>
      <c r="C329" s="15" t="s">
        <v>312</v>
      </c>
      <c r="D329" s="12" t="s">
        <v>180</v>
      </c>
      <c r="E329" s="134">
        <f>SUMIFS(ADEME!$F:$F,ADEME!$A:$A,$A329,ADEME!$B:$B,$B329,ADEME!$C:$C,$C329,ADEME!$D:$D,$D329,ADEME!$E:$E,F$9)</f>
        <v>7857.832963896295</v>
      </c>
      <c r="F329" s="134">
        <f>SUMIFS(ADEME!$L:$L,ADEME!$A:$A,$A329,ADEME!$B:$B,$B329,ADEME!$C:$C,$C329,ADEME!$D:$D,$D329,ADEME!$E:$E,F$9)</f>
        <v>6696.8727073078644</v>
      </c>
      <c r="G329" s="135">
        <f>SUMIFS(ADEME!$L:$L,ADEME!$A:$A,$A329,ADEME!$B:$B,$B329,ADEME!$C:$C,$C329,ADEME!$D:$D,$D329,ADEME!$E:$E,G$9)</f>
        <v>5713.3259441533628</v>
      </c>
      <c r="H329" s="135">
        <f>SUMIFS(ADEME!$L:$L,ADEME!$A:$A,$A329,ADEME!$B:$B,$B329,ADEME!$C:$C,$C329,ADEME!$D:$D,$D329,ADEME!$E:$E,H$9)</f>
        <v>5486.5470087402555</v>
      </c>
      <c r="I329" s="135">
        <f>SUMIFS(ADEME!$L:$L,ADEME!$A:$A,$A329,ADEME!$B:$B,$B329,ADEME!$C:$C,$C329,ADEME!$D:$D,$D329,ADEME!$E:$E,I$9)</f>
        <v>5694.4370953813086</v>
      </c>
      <c r="J329" s="135">
        <f>SUMIFS(ADEME!$L:$L,ADEME!$A:$A,$A329,ADEME!$B:$B,$B329,ADEME!$C:$C,$C329,ADEME!$D:$D,$D329,ADEME!$E:$E,J$9)</f>
        <v>7341.2018099832621</v>
      </c>
      <c r="K329" s="68" t="s">
        <v>581</v>
      </c>
      <c r="L329" s="54" t="str">
        <f t="shared" si="91"/>
        <v>Solde-Solde-Orge</v>
      </c>
      <c r="M329" s="54">
        <f>MATCH(L329,[6]RESULTATS_4!$W:$W,FALSE)</f>
        <v>460</v>
      </c>
      <c r="N329" s="54" t="str" cm="1">
        <f t="array" ref="N329">IFERROR(INDEX([6]RESULTATS_4!G:G,$M329),"-")</f>
        <v>Solde</v>
      </c>
      <c r="O329" s="54" t="str" cm="1">
        <f t="array" ref="O329">IFERROR(INDEX([6]RESULTATS_4!H:H,$M329),"-")</f>
        <v>Solde</v>
      </c>
      <c r="P329" s="54" t="str" cm="1">
        <f t="array" ref="P329">IFERROR(INDEX([6]RESULTATS_4!I:I,$M329),"-")</f>
        <v>Orge</v>
      </c>
      <c r="Q329" s="54" t="str" cm="1">
        <f t="array" ref="Q329">IFERROR(INDEX([6]RESULTATS_4!$J:$J,M329),"-")</f>
        <v>kt</v>
      </c>
      <c r="R329" s="68"/>
      <c r="S329" s="96" t="str">
        <f t="shared" si="84"/>
        <v>Orge-kt</v>
      </c>
      <c r="T329" s="158">
        <v>330</v>
      </c>
      <c r="U329" s="36">
        <v>6705.5248659833615</v>
      </c>
      <c r="V329" s="36">
        <v>5600.8564707695823</v>
      </c>
      <c r="W329" s="36">
        <v>5361.1128927563659</v>
      </c>
      <c r="X329" s="36">
        <v>5123.3626056138946</v>
      </c>
      <c r="Y329" s="36">
        <v>5138.4953876808158</v>
      </c>
      <c r="Z329" s="36">
        <v>6841.394993156262</v>
      </c>
      <c r="AA329" s="68"/>
      <c r="AB329" s="75">
        <v>267</v>
      </c>
      <c r="AC329" s="36">
        <v>6032.8945258862786</v>
      </c>
      <c r="AD329" s="75">
        <v>267</v>
      </c>
      <c r="AE329" s="36">
        <v>6012.3519739946087</v>
      </c>
      <c r="AG329" s="68"/>
      <c r="AH329" s="52">
        <f t="shared" si="92"/>
        <v>17.184457905129968</v>
      </c>
      <c r="AI329" s="52">
        <f t="shared" si="93"/>
        <v>19.568725645056297</v>
      </c>
      <c r="AJ329" s="52">
        <f t="shared" si="94"/>
        <v>6.5697749411859574</v>
      </c>
      <c r="AK329" s="52">
        <f t="shared" si="95"/>
        <v>7.0887897477411421</v>
      </c>
      <c r="AL329" s="52">
        <f t="shared" si="96"/>
        <v>10.81915358011849</v>
      </c>
      <c r="AM329" s="52">
        <f t="shared" si="97"/>
        <v>7.3056272489306462</v>
      </c>
      <c r="AN329" t="s">
        <v>601</v>
      </c>
    </row>
    <row r="330" spans="1:40" ht="14.25" hidden="1">
      <c r="A330" s="5" t="s">
        <v>331</v>
      </c>
      <c r="B330" s="5" t="s">
        <v>331</v>
      </c>
      <c r="C330" s="15" t="s">
        <v>313</v>
      </c>
      <c r="D330" s="12" t="s">
        <v>180</v>
      </c>
      <c r="E330" s="134">
        <f>SUMIFS(ADEME!$F:$F,ADEME!$A:$A,$A330,ADEME!$B:$B,$B330,ADEME!$C:$C,$C330,ADEME!$D:$D,$D330,ADEME!$E:$E,F$9)</f>
        <v>4181.5058059840048</v>
      </c>
      <c r="F330" s="134">
        <f>SUMIFS(ADEME!$L:$L,ADEME!$A:$A,$A330,ADEME!$B:$B,$B330,ADEME!$C:$C,$C330,ADEME!$D:$D,$D330,ADEME!$E:$E,F$9)</f>
        <v>1681.4799452092566</v>
      </c>
      <c r="G330" s="135">
        <f>SUMIFS(ADEME!$L:$L,ADEME!$A:$A,$A330,ADEME!$B:$B,$B330,ADEME!$C:$C,$C330,ADEME!$D:$D,$D330,ADEME!$E:$E,G$9)</f>
        <v>4144.8447890459292</v>
      </c>
      <c r="H330" s="135">
        <f>SUMIFS(ADEME!$L:$L,ADEME!$A:$A,$A330,ADEME!$B:$B,$B330,ADEME!$C:$C,$C330,ADEME!$D:$D,$D330,ADEME!$E:$E,H$9)</f>
        <v>3671.4053529401262</v>
      </c>
      <c r="I330" s="135">
        <f>SUMIFS(ADEME!$L:$L,ADEME!$A:$A,$A330,ADEME!$B:$B,$B330,ADEME!$C:$C,$C330,ADEME!$D:$D,$D330,ADEME!$E:$E,I$9)</f>
        <v>5930.0288210330509</v>
      </c>
      <c r="J330" s="135">
        <f>SUMIFS(ADEME!$L:$L,ADEME!$A:$A,$A330,ADEME!$B:$B,$B330,ADEME!$C:$C,$C330,ADEME!$D:$D,$D330,ADEME!$E:$E,J$9)</f>
        <v>7529.3812239004455</v>
      </c>
      <c r="K330" s="68" t="s">
        <v>581</v>
      </c>
      <c r="L330" s="54" t="str">
        <f t="shared" si="91"/>
        <v>Solde-Solde-Maïs</v>
      </c>
      <c r="M330" s="54">
        <f>MATCH(L330,[6]RESULTATS_4!$W:$W,FALSE)</f>
        <v>458</v>
      </c>
      <c r="N330" s="54" t="str" cm="1">
        <f t="array" ref="N330">IFERROR(INDEX([6]RESULTATS_4!G:G,$M330),"-")</f>
        <v>Solde</v>
      </c>
      <c r="O330" s="54" t="str" cm="1">
        <f t="array" ref="O330">IFERROR(INDEX([6]RESULTATS_4!H:H,$M330),"-")</f>
        <v>Solde</v>
      </c>
      <c r="P330" s="54" t="str" cm="1">
        <f t="array" ref="P330">IFERROR(INDEX([6]RESULTATS_4!I:I,$M330),"-")</f>
        <v>Maïs</v>
      </c>
      <c r="Q330" s="54" t="str" cm="1">
        <f t="array" ref="Q330">IFERROR(INDEX([6]RESULTATS_4!$J:$J,M330),"-")</f>
        <v>kt</v>
      </c>
      <c r="R330" s="68"/>
      <c r="S330" s="96" t="str">
        <f t="shared" si="84"/>
        <v>Maïs-kt</v>
      </c>
      <c r="T330" s="158">
        <v>331</v>
      </c>
      <c r="U330" s="36">
        <v>3302.6300866155816</v>
      </c>
      <c r="V330" s="36">
        <v>1589.4305161224465</v>
      </c>
      <c r="W330" s="36">
        <v>1870.7194766009115</v>
      </c>
      <c r="X330" s="36">
        <v>1792.5819991176768</v>
      </c>
      <c r="Y330" s="36">
        <v>3475.6711355555562</v>
      </c>
      <c r="Z330" s="36">
        <v>4698.6043383791266</v>
      </c>
      <c r="AA330" s="68"/>
      <c r="AB330" s="75">
        <v>268</v>
      </c>
      <c r="AC330" s="36">
        <v>3425.3927537390737</v>
      </c>
      <c r="AD330" s="75">
        <v>268</v>
      </c>
      <c r="AE330" s="36">
        <v>2586.8932967705659</v>
      </c>
      <c r="AG330" s="68"/>
      <c r="AH330" s="52">
        <f t="shared" si="92"/>
        <v>26.611388388006361</v>
      </c>
      <c r="AI330" s="52">
        <f t="shared" si="93"/>
        <v>5.791346532805508</v>
      </c>
      <c r="AJ330" s="52">
        <f t="shared" si="94"/>
        <v>121.56420782965776</v>
      </c>
      <c r="AK330" s="52">
        <f t="shared" si="95"/>
        <v>104.81101309436451</v>
      </c>
      <c r="AL330" s="52">
        <f t="shared" si="96"/>
        <v>70.615360019819207</v>
      </c>
      <c r="AM330" s="52">
        <f t="shared" si="97"/>
        <v>60.247185795130179</v>
      </c>
      <c r="AN330" t="s">
        <v>601</v>
      </c>
    </row>
    <row r="331" spans="1:40" ht="14.25" hidden="1">
      <c r="A331" s="5" t="s">
        <v>331</v>
      </c>
      <c r="B331" s="5" t="s">
        <v>331</v>
      </c>
      <c r="C331" s="5" t="s">
        <v>28</v>
      </c>
      <c r="D331" s="12" t="s">
        <v>180</v>
      </c>
      <c r="E331" s="134">
        <f>SUMIFS(ADEME!$F:$F,ADEME!$A:$A,$A331,ADEME!$B:$B,$B331,ADEME!$C:$C,$C331,ADEME!$D:$D,$D331,ADEME!$E:$E,F$9)</f>
        <v>1610.8566095397321</v>
      </c>
      <c r="F331" s="134">
        <f>SUMIFS(ADEME!$L:$L,ADEME!$A:$A,$A331,ADEME!$B:$B,$B331,ADEME!$C:$C,$C331,ADEME!$D:$D,$D331,ADEME!$E:$E,F$9)</f>
        <v>3813.064710594374</v>
      </c>
      <c r="G331" s="135">
        <f>SUMIFS(ADEME!$L:$L,ADEME!$A:$A,$A331,ADEME!$B:$B,$B331,ADEME!$C:$C,$C331,ADEME!$D:$D,$D331,ADEME!$E:$E,G$9)</f>
        <v>146.9730285372608</v>
      </c>
      <c r="H331" s="135">
        <f>SUMIFS(ADEME!$L:$L,ADEME!$A:$A,$A331,ADEME!$B:$B,$B331,ADEME!$C:$C,$C331,ADEME!$D:$D,$D331,ADEME!$E:$E,H$9)</f>
        <v>126.7077543190737</v>
      </c>
      <c r="I331" s="135">
        <f>SUMIFS(ADEME!$L:$L,ADEME!$A:$A,$A331,ADEME!$B:$B,$B331,ADEME!$C:$C,$C331,ADEME!$D:$D,$D331,ADEME!$E:$E,I$9)</f>
        <v>274.32346003486441</v>
      </c>
      <c r="J331" s="135">
        <f>SUMIFS(ADEME!$L:$L,ADEME!$A:$A,$A331,ADEME!$B:$B,$B331,ADEME!$C:$C,$C331,ADEME!$D:$D,$D331,ADEME!$E:$E,J$9)</f>
        <v>-18.623326703985541</v>
      </c>
      <c r="K331" s="68" t="s">
        <v>581</v>
      </c>
      <c r="L331" s="54" t="str">
        <f t="shared" si="91"/>
        <v>Solde-Solde-Pommes de terre</v>
      </c>
      <c r="M331" s="54">
        <f>MATCH(L331,[6]RESULTATS_4!$W:$W,FALSE)</f>
        <v>463</v>
      </c>
      <c r="N331" s="54" t="str" cm="1">
        <f t="array" ref="N331">IFERROR(INDEX([6]RESULTATS_4!G:G,$M331),"-")</f>
        <v>Solde</v>
      </c>
      <c r="O331" s="54" t="str" cm="1">
        <f t="array" ref="O331">IFERROR(INDEX([6]RESULTATS_4!H:H,$M331),"-")</f>
        <v>Solde</v>
      </c>
      <c r="P331" s="54" t="str" cm="1">
        <f t="array" ref="P331">IFERROR(INDEX([6]RESULTATS_4!I:I,$M331),"-")</f>
        <v>Pommes de terre</v>
      </c>
      <c r="Q331" s="54" t="str" cm="1">
        <f t="array" ref="Q331">IFERROR(INDEX([6]RESULTATS_4!$J:$J,M331),"-")</f>
        <v>kt</v>
      </c>
      <c r="R331" s="68"/>
      <c r="S331" s="96" t="str">
        <f t="shared" si="84"/>
        <v>Pommes de terre-kt</v>
      </c>
      <c r="T331" s="158">
        <v>332</v>
      </c>
      <c r="U331" s="36">
        <v>1394.3198660295548</v>
      </c>
      <c r="V331" s="36">
        <v>80.862686067698021</v>
      </c>
      <c r="W331" s="36">
        <v>211.1856053191332</v>
      </c>
      <c r="X331" s="36">
        <v>321.39941372854196</v>
      </c>
      <c r="Y331" s="36">
        <v>752.75370285820668</v>
      </c>
      <c r="Z331" s="36">
        <v>820.1684279141341</v>
      </c>
      <c r="AA331" s="68"/>
      <c r="AB331" s="75">
        <v>269</v>
      </c>
      <c r="AC331" s="36">
        <v>2219.1024941483424</v>
      </c>
      <c r="AD331" s="75">
        <v>269</v>
      </c>
      <c r="AE331" s="36">
        <v>2191.6249387983012</v>
      </c>
      <c r="AG331" s="68"/>
      <c r="AH331" s="52">
        <f t="shared" si="92"/>
        <v>15.529918836112145</v>
      </c>
      <c r="AI331" s="52">
        <f t="shared" si="93"/>
        <v>4615.481139721338</v>
      </c>
      <c r="AJ331" s="52">
        <f t="shared" si="94"/>
        <v>-30.405754542236696</v>
      </c>
      <c r="AK331" s="52">
        <f t="shared" si="95"/>
        <v>-60.576233525400049</v>
      </c>
      <c r="AL331" s="52">
        <f t="shared" si="96"/>
        <v>-63.557341665240855</v>
      </c>
      <c r="AM331" s="52">
        <f t="shared" si="97"/>
        <v>-102.27067100733794</v>
      </c>
      <c r="AN331" t="s">
        <v>601</v>
      </c>
    </row>
    <row r="332" spans="1:40" ht="14.25" hidden="1">
      <c r="A332" s="5" t="s">
        <v>331</v>
      </c>
      <c r="B332" s="5" t="s">
        <v>331</v>
      </c>
      <c r="C332" s="5" t="s">
        <v>332</v>
      </c>
      <c r="D332" s="12" t="s">
        <v>180</v>
      </c>
      <c r="E332" s="134">
        <f>SUMIFS(ADEME!$F:$F,ADEME!$A:$A,$A332,ADEME!$B:$B,$B332,ADEME!$C:$C,$C332,ADEME!$D:$D,$D332,ADEME!$E:$E,F$9)</f>
        <v>3008.5720051854428</v>
      </c>
      <c r="F332" s="134">
        <f>SUMIFS(ADEME!$L:$L,ADEME!$A:$A,$A332,ADEME!$B:$B,$B332,ADEME!$C:$C,$C332,ADEME!$D:$D,$D332,ADEME!$E:$E,F$9)</f>
        <v>4367.4769598294597</v>
      </c>
      <c r="G332" s="135">
        <f>SUMIFS(ADEME!$L:$L,ADEME!$A:$A,$A332,ADEME!$B:$B,$B332,ADEME!$C:$C,$C332,ADEME!$D:$D,$D332,ADEME!$E:$E,G$9)</f>
        <v>980.97441480433133</v>
      </c>
      <c r="H332" s="135">
        <f>SUMIFS(ADEME!$L:$L,ADEME!$A:$A,$A332,ADEME!$B:$B,$B332,ADEME!$C:$C,$C332,ADEME!$D:$D,$D332,ADEME!$E:$E,H$9)</f>
        <v>939.99985054882211</v>
      </c>
      <c r="I332" s="135">
        <f>SUMIFS(ADEME!$L:$L,ADEME!$A:$A,$A332,ADEME!$B:$B,$B332,ADEME!$C:$C,$C332,ADEME!$D:$D,$D332,ADEME!$E:$E,I$9)</f>
        <v>1300.929862754477</v>
      </c>
      <c r="J332" s="135">
        <f>SUMIFS(ADEME!$L:$L,ADEME!$A:$A,$A332,ADEME!$B:$B,$B332,ADEME!$C:$C,$C332,ADEME!$D:$D,$D332,ADEME!$E:$E,J$9)</f>
        <v>1654.421681518927</v>
      </c>
      <c r="K332" s="68" t="s">
        <v>581</v>
      </c>
      <c r="L332" s="54" t="str">
        <f t="shared" si="91"/>
        <v>Solde-Solde-Sucre</v>
      </c>
      <c r="M332" s="54">
        <f>MATCH(L332,[6]RESULTATS_4!$W:$W,FALSE)</f>
        <v>465</v>
      </c>
      <c r="N332" s="54" t="str" cm="1">
        <f t="array" ref="N332">IFERROR(INDEX([6]RESULTATS_4!G:G,$M332),"-")</f>
        <v>Solde</v>
      </c>
      <c r="O332" s="54" t="str" cm="1">
        <f t="array" ref="O332">IFERROR(INDEX([6]RESULTATS_4!H:H,$M332),"-")</f>
        <v>Solde</v>
      </c>
      <c r="P332" s="54" t="str" cm="1">
        <f t="array" ref="P332">IFERROR(INDEX([6]RESULTATS_4!I:I,$M332),"-")</f>
        <v>Sucre</v>
      </c>
      <c r="Q332" s="54" t="str" cm="1">
        <f t="array" ref="Q332">IFERROR(INDEX([6]RESULTATS_4!$J:$J,M332),"-")</f>
        <v>kt</v>
      </c>
      <c r="R332" s="68"/>
      <c r="S332" s="96" t="str">
        <f t="shared" ref="S332:S395" si="98">C332&amp;"-"&amp;D332</f>
        <v>Sucre-kt</v>
      </c>
      <c r="T332" s="158">
        <v>333</v>
      </c>
      <c r="U332" s="36">
        <v>1424.3593404268368</v>
      </c>
      <c r="V332" s="36">
        <v>1087.126838704155</v>
      </c>
      <c r="W332" s="36">
        <v>564.48988260282601</v>
      </c>
      <c r="X332" s="36">
        <v>477.57832943475393</v>
      </c>
      <c r="Y332" s="36">
        <v>672.77146436920214</v>
      </c>
      <c r="Z332" s="36">
        <v>1096.9380298712783</v>
      </c>
      <c r="AA332" s="68"/>
      <c r="AB332" s="75">
        <v>270</v>
      </c>
      <c r="AC332" s="36">
        <v>1030.3672438919521</v>
      </c>
      <c r="AD332" s="75">
        <v>270</v>
      </c>
      <c r="AE332" s="36">
        <v>922.24100093641368</v>
      </c>
      <c r="AG332" s="68"/>
      <c r="AH332" s="52">
        <f t="shared" si="92"/>
        <v>111.22282276632988</v>
      </c>
      <c r="AI332" s="52">
        <f t="shared" si="93"/>
        <v>301.74493024525555</v>
      </c>
      <c r="AJ332" s="52">
        <f t="shared" si="94"/>
        <v>73.780690325417766</v>
      </c>
      <c r="AK332" s="52">
        <f t="shared" si="95"/>
        <v>96.826319917274134</v>
      </c>
      <c r="AL332" s="52">
        <f t="shared" si="96"/>
        <v>93.368763637179981</v>
      </c>
      <c r="AM332" s="52">
        <f t="shared" si="97"/>
        <v>50.821799998407144</v>
      </c>
      <c r="AN332" t="s">
        <v>601</v>
      </c>
    </row>
    <row r="333" spans="1:40" ht="14.25" hidden="1">
      <c r="A333" s="5" t="s">
        <v>331</v>
      </c>
      <c r="B333" s="5" t="s">
        <v>331</v>
      </c>
      <c r="C333" s="5" t="s">
        <v>315</v>
      </c>
      <c r="D333" s="12" t="s">
        <v>180</v>
      </c>
      <c r="E333" s="134">
        <f>SUMIFS(ADEME!$F:$F,ADEME!$A:$A,$A333,ADEME!$B:$B,$B333,ADEME!$C:$C,$C333,ADEME!$D:$D,$D333,ADEME!$E:$E,F$9)</f>
        <v>-987.26723555409512</v>
      </c>
      <c r="F333" s="134">
        <f>SUMIFS(ADEME!$L:$L,ADEME!$A:$A,$A333,ADEME!$B:$B,$B333,ADEME!$C:$C,$C333,ADEME!$D:$D,$D333,ADEME!$E:$E,F$9)</f>
        <v>-600.97490833088978</v>
      </c>
      <c r="G333" s="135">
        <f>SUMIFS(ADEME!$L:$L,ADEME!$A:$A,$A333,ADEME!$B:$B,$B333,ADEME!$C:$C,$C333,ADEME!$D:$D,$D333,ADEME!$E:$E,G$9)</f>
        <v>-1299.6382205311384</v>
      </c>
      <c r="H333" s="135">
        <f>SUMIFS(ADEME!$L:$L,ADEME!$A:$A,$A333,ADEME!$B:$B,$B333,ADEME!$C:$C,$C333,ADEME!$D:$D,$D333,ADEME!$E:$E,H$9)</f>
        <v>-818.3620376587578</v>
      </c>
      <c r="I333" s="135">
        <f>SUMIFS(ADEME!$L:$L,ADEME!$A:$A,$A333,ADEME!$B:$B,$B333,ADEME!$C:$C,$C333,ADEME!$D:$D,$D333,ADEME!$E:$E,I$9)</f>
        <v>-719.81068246875179</v>
      </c>
      <c r="J333" s="135">
        <f>SUMIFS(ADEME!$L:$L,ADEME!$A:$A,$A333,ADEME!$B:$B,$B333,ADEME!$C:$C,$C333,ADEME!$D:$D,$D333,ADEME!$E:$E,J$9)</f>
        <v>-804.71664671598967</v>
      </c>
      <c r="K333" s="68" t="s">
        <v>581</v>
      </c>
      <c r="L333" s="54" t="str">
        <f t="shared" si="91"/>
        <v>Solde-Solde-Plant Oleiferes + (Total)</v>
      </c>
      <c r="M333" s="54">
        <f>MATCH(L333,[6]RESULTATS_4!$W:$W,FALSE)</f>
        <v>461</v>
      </c>
      <c r="N333" s="54" t="str" cm="1">
        <f t="array" ref="N333">IFERROR(INDEX([6]RESULTATS_4!G:G,$M333),"-")</f>
        <v>Solde</v>
      </c>
      <c r="O333" s="54" t="str" cm="1">
        <f t="array" ref="O333">IFERROR(INDEX([6]RESULTATS_4!H:H,$M333),"-")</f>
        <v>Solde</v>
      </c>
      <c r="P333" s="54" t="str" cm="1">
        <f t="array" ref="P333">IFERROR(INDEX([6]RESULTATS_4!I:I,$M333),"-")</f>
        <v>Plant Oleiferes + (Total)</v>
      </c>
      <c r="Q333" s="54" t="str" cm="1">
        <f t="array" ref="Q333">IFERROR(INDEX([6]RESULTATS_4!$J:$J,M333),"-")</f>
        <v>kt</v>
      </c>
      <c r="R333" s="68"/>
      <c r="S333" s="96" t="str">
        <f t="shared" si="98"/>
        <v>Plant Oleiferes + (Total)-kt</v>
      </c>
      <c r="T333" s="158">
        <v>334</v>
      </c>
      <c r="U333" s="36">
        <v>-458.91516172524462</v>
      </c>
      <c r="V333" s="36">
        <v>-292.81875035830456</v>
      </c>
      <c r="W333" s="36">
        <v>-348.08038935897088</v>
      </c>
      <c r="X333" s="36">
        <v>-215.17530859076976</v>
      </c>
      <c r="Y333" s="36">
        <v>-368.29078932923909</v>
      </c>
      <c r="Z333" s="36">
        <v>-411.68453611509347</v>
      </c>
      <c r="AA333" s="68"/>
      <c r="AB333" s="75">
        <v>271</v>
      </c>
      <c r="AC333" s="36">
        <v>-254.53120638346854</v>
      </c>
      <c r="AD333" s="75">
        <v>271</v>
      </c>
      <c r="AE333" s="36">
        <v>-399.5868144202243</v>
      </c>
      <c r="AG333" s="68"/>
      <c r="AH333" s="52">
        <f t="shared" si="92"/>
        <v>115.13066420437386</v>
      </c>
      <c r="AI333" s="52">
        <f t="shared" si="93"/>
        <v>105.23785023859067</v>
      </c>
      <c r="AJ333" s="52">
        <f t="shared" si="94"/>
        <v>273.37300815037815</v>
      </c>
      <c r="AK333" s="52">
        <f t="shared" si="95"/>
        <v>280.32339445375499</v>
      </c>
      <c r="AL333" s="52">
        <f t="shared" si="96"/>
        <v>95.446289541948374</v>
      </c>
      <c r="AM333" s="52">
        <f t="shared" si="97"/>
        <v>95.469243102931941</v>
      </c>
      <c r="AN333" t="s">
        <v>601</v>
      </c>
    </row>
    <row r="334" spans="1:40" ht="14.25" hidden="1">
      <c r="A334" s="5" t="s">
        <v>331</v>
      </c>
      <c r="B334" s="5" t="s">
        <v>331</v>
      </c>
      <c r="C334" s="15" t="s">
        <v>316</v>
      </c>
      <c r="D334" s="12" t="s">
        <v>180</v>
      </c>
      <c r="E334" s="134">
        <f>SUMIFS(ADEME!$F:$F,ADEME!$A:$A,$A334,ADEME!$B:$B,$B334,ADEME!$C:$C,$C334,ADEME!$D:$D,$D334,ADEME!$E:$E,F$9)</f>
        <v>-470.93183117511296</v>
      </c>
      <c r="F334" s="134">
        <f>SUMIFS(ADEME!$L:$L,ADEME!$A:$A,$A334,ADEME!$B:$B,$B334,ADEME!$C:$C,$C334,ADEME!$D:$D,$D334,ADEME!$E:$E,F$9)</f>
        <v>-186.97063082407772</v>
      </c>
      <c r="G334" s="135">
        <f>SUMIFS(ADEME!$L:$L,ADEME!$A:$A,$A334,ADEME!$B:$B,$B334,ADEME!$C:$C,$C334,ADEME!$D:$D,$D334,ADEME!$E:$E,G$9)</f>
        <v>-279.15827257222492</v>
      </c>
      <c r="H334" s="135">
        <f>SUMIFS(ADEME!$L:$L,ADEME!$A:$A,$A334,ADEME!$B:$B,$B334,ADEME!$C:$C,$C334,ADEME!$D:$D,$D334,ADEME!$E:$E,H$9)</f>
        <v>-227.98921336196929</v>
      </c>
      <c r="I334" s="135">
        <f>SUMIFS(ADEME!$L:$L,ADEME!$A:$A,$A334,ADEME!$B:$B,$B334,ADEME!$C:$C,$C334,ADEME!$D:$D,$D334,ADEME!$E:$E,I$9)</f>
        <v>-214.34558631178299</v>
      </c>
      <c r="J334" s="135">
        <f>SUMIFS(ADEME!$L:$L,ADEME!$A:$A,$A334,ADEME!$B:$B,$B334,ADEME!$C:$C,$C334,ADEME!$D:$D,$D334,ADEME!$E:$E,J$9)</f>
        <v>-220.91939442238981</v>
      </c>
      <c r="K334" s="68" t="s">
        <v>581</v>
      </c>
      <c r="L334" s="54" t="str">
        <f t="shared" si="91"/>
        <v>Solde-Solde-Soja</v>
      </c>
      <c r="M334" s="54">
        <f>MATCH(L334,[6]RESULTATS_4!$W:$W,FALSE)</f>
        <v>464</v>
      </c>
      <c r="N334" s="54" t="str" cm="1">
        <f t="array" ref="N334">IFERROR(INDEX([6]RESULTATS_4!G:G,$M334),"-")</f>
        <v>Solde</v>
      </c>
      <c r="O334" s="54" t="str" cm="1">
        <f t="array" ref="O334">IFERROR(INDEX([6]RESULTATS_4!H:H,$M334),"-")</f>
        <v>Solde</v>
      </c>
      <c r="P334" s="54" t="str" cm="1">
        <f t="array" ref="P334">IFERROR(INDEX([6]RESULTATS_4!I:I,$M334),"-")</f>
        <v>Soja</v>
      </c>
      <c r="Q334" s="54" t="str" cm="1">
        <f t="array" ref="Q334">IFERROR(INDEX([6]RESULTATS_4!$J:$J,M334),"-")</f>
        <v>kt</v>
      </c>
      <c r="R334" s="68"/>
      <c r="S334" s="96" t="str">
        <f t="shared" si="98"/>
        <v>Soja-kt</v>
      </c>
      <c r="T334" s="158">
        <v>335</v>
      </c>
      <c r="U334" s="36">
        <v>-618.77768253451359</v>
      </c>
      <c r="V334" s="36">
        <v>-258.74882407281012</v>
      </c>
      <c r="W334" s="36">
        <v>-411.03108606629019</v>
      </c>
      <c r="X334" s="36">
        <v>-332.08432429619558</v>
      </c>
      <c r="Y334" s="36">
        <v>-332.2916136663514</v>
      </c>
      <c r="Z334" s="36">
        <v>-343.46859966553922</v>
      </c>
      <c r="AA334" s="68"/>
      <c r="AB334" s="75">
        <v>272</v>
      </c>
      <c r="AC334" s="36">
        <v>-341.00318612012097</v>
      </c>
      <c r="AD334" s="75">
        <v>272</v>
      </c>
      <c r="AE334" s="36">
        <v>-332.40088509791337</v>
      </c>
      <c r="AG334" s="68"/>
      <c r="AH334" s="52">
        <f t="shared" si="92"/>
        <v>-23.893210038510759</v>
      </c>
      <c r="AI334" s="52">
        <f t="shared" si="93"/>
        <v>-27.740490611286617</v>
      </c>
      <c r="AJ334" s="52">
        <f t="shared" si="94"/>
        <v>-32.083416063766315</v>
      </c>
      <c r="AK334" s="52">
        <f t="shared" si="95"/>
        <v>-31.345987545434649</v>
      </c>
      <c r="AL334" s="52">
        <f t="shared" si="96"/>
        <v>-35.494734896618873</v>
      </c>
      <c r="AM334" s="52">
        <f t="shared" si="97"/>
        <v>-35.679886127140769</v>
      </c>
      <c r="AN334" t="s">
        <v>601</v>
      </c>
    </row>
    <row r="335" spans="1:40" ht="14.25" hidden="1">
      <c r="A335" s="5" t="s">
        <v>331</v>
      </c>
      <c r="B335" s="5" t="s">
        <v>331</v>
      </c>
      <c r="C335" s="15" t="s">
        <v>317</v>
      </c>
      <c r="D335" s="12" t="s">
        <v>180</v>
      </c>
      <c r="E335" s="134">
        <f>SUMIFS(ADEME!$F:$F,ADEME!$A:$A,$A335,ADEME!$B:$B,$B335,ADEME!$C:$C,$C335,ADEME!$D:$D,$D335,ADEME!$E:$E,F$9)</f>
        <v>268.70026674414635</v>
      </c>
      <c r="F335" s="134">
        <f>SUMIFS(ADEME!$L:$L,ADEME!$A:$A,$A335,ADEME!$B:$B,$B335,ADEME!$C:$C,$C335,ADEME!$D:$D,$D335,ADEME!$E:$E,F$9)</f>
        <v>222.27129739493421</v>
      </c>
      <c r="G335" s="135">
        <f>SUMIFS(ADEME!$L:$L,ADEME!$A:$A,$A335,ADEME!$B:$B,$B335,ADEME!$C:$C,$C335,ADEME!$D:$D,$D335,ADEME!$E:$E,G$9)</f>
        <v>394.25189626163842</v>
      </c>
      <c r="H335" s="135">
        <f>SUMIFS(ADEME!$L:$L,ADEME!$A:$A,$A335,ADEME!$B:$B,$B335,ADEME!$C:$C,$C335,ADEME!$D:$D,$D335,ADEME!$E:$E,H$9)</f>
        <v>336.77964268787036</v>
      </c>
      <c r="I335" s="135">
        <f>SUMIFS(ADEME!$L:$L,ADEME!$A:$A,$A335,ADEME!$B:$B,$B335,ADEME!$C:$C,$C335,ADEME!$D:$D,$D335,ADEME!$E:$E,I$9)</f>
        <v>213.7911979293267</v>
      </c>
      <c r="J335" s="135">
        <f>SUMIFS(ADEME!$L:$L,ADEME!$A:$A,$A335,ADEME!$B:$B,$B335,ADEME!$C:$C,$C335,ADEME!$D:$D,$D335,ADEME!$E:$E,J$9)</f>
        <v>219.18631889379867</v>
      </c>
      <c r="K335" s="68" t="s">
        <v>581</v>
      </c>
      <c r="L335" s="54" t="str">
        <f t="shared" si="91"/>
        <v>Solde-Solde-Graines de Tournesol</v>
      </c>
      <c r="M335" s="54">
        <f>MATCH(L335,[6]RESULTATS_4!$W:$W,FALSE)</f>
        <v>454</v>
      </c>
      <c r="N335" s="54" t="str" cm="1">
        <f t="array" ref="N335">IFERROR(INDEX([6]RESULTATS_4!G:G,$M335),"-")</f>
        <v>Solde</v>
      </c>
      <c r="O335" s="54" t="str" cm="1">
        <f t="array" ref="O335">IFERROR(INDEX([6]RESULTATS_4!H:H,$M335),"-")</f>
        <v>Solde</v>
      </c>
      <c r="P335" s="54" t="str" cm="1">
        <f t="array" ref="P335">IFERROR(INDEX([6]RESULTATS_4!I:I,$M335),"-")</f>
        <v>Graines de Tournesol</v>
      </c>
      <c r="Q335" s="54" t="str" cm="1">
        <f t="array" ref="Q335">IFERROR(INDEX([6]RESULTATS_4!$J:$J,M335),"-")</f>
        <v>kt</v>
      </c>
      <c r="R335" s="68"/>
      <c r="S335" s="96" t="str">
        <f t="shared" si="98"/>
        <v>Graines de Tournesol-kt</v>
      </c>
      <c r="T335" s="158">
        <v>336</v>
      </c>
      <c r="U335" s="36">
        <v>52.932147720449848</v>
      </c>
      <c r="V335" s="36">
        <v>43.118320951037049</v>
      </c>
      <c r="W335" s="36">
        <v>116.924112516891</v>
      </c>
      <c r="X335" s="36">
        <v>95.098721908552761</v>
      </c>
      <c r="Y335" s="36">
        <v>32.688592296589604</v>
      </c>
      <c r="Z335" s="36">
        <v>27.245230753885835</v>
      </c>
      <c r="AA335" s="68"/>
      <c r="AB335" s="75">
        <v>273</v>
      </c>
      <c r="AC335" s="36">
        <v>134.78463951797585</v>
      </c>
      <c r="AD335" s="75">
        <v>273</v>
      </c>
      <c r="AE335" s="36">
        <v>97.424743071465855</v>
      </c>
      <c r="AG335" s="68"/>
      <c r="AH335" s="52">
        <f t="shared" si="92"/>
        <v>407.63152132656899</v>
      </c>
      <c r="AI335" s="52">
        <f t="shared" si="93"/>
        <v>415.49154162875237</v>
      </c>
      <c r="AJ335" s="52">
        <f t="shared" si="94"/>
        <v>237.18613532746232</v>
      </c>
      <c r="AK335" s="52">
        <f t="shared" si="95"/>
        <v>254.13687579494365</v>
      </c>
      <c r="AL335" s="52">
        <f t="shared" si="96"/>
        <v>554.02387471922884</v>
      </c>
      <c r="AM335" s="52">
        <f t="shared" si="97"/>
        <v>704.49426497346644</v>
      </c>
      <c r="AN335" t="s">
        <v>601</v>
      </c>
    </row>
    <row r="336" spans="1:40" ht="14.25" hidden="1">
      <c r="A336" s="5" t="s">
        <v>331</v>
      </c>
      <c r="B336" s="5" t="s">
        <v>331</v>
      </c>
      <c r="C336" s="15" t="s">
        <v>318</v>
      </c>
      <c r="D336" s="12" t="s">
        <v>180</v>
      </c>
      <c r="E336" s="134">
        <f>SUMIFS(ADEME!$F:$F,ADEME!$A:$A,$A336,ADEME!$B:$B,$B336,ADEME!$C:$C,$C336,ADEME!$D:$D,$D336,ADEME!$E:$E,F$9)</f>
        <v>-128.92373058343628</v>
      </c>
      <c r="F336" s="134">
        <f>SUMIFS(ADEME!$L:$L,ADEME!$A:$A,$A336,ADEME!$B:$B,$B336,ADEME!$C:$C,$C336,ADEME!$D:$D,$D336,ADEME!$E:$E,F$9)</f>
        <v>-105.46891470825085</v>
      </c>
      <c r="G336" s="135">
        <f>SUMIFS(ADEME!$L:$L,ADEME!$A:$A,$A336,ADEME!$B:$B,$B336,ADEME!$C:$C,$C336,ADEME!$D:$D,$D336,ADEME!$E:$E,G$9)</f>
        <v>-104.21320688448941</v>
      </c>
      <c r="H336" s="135">
        <f>SUMIFS(ADEME!$L:$L,ADEME!$A:$A,$A336,ADEME!$B:$B,$B336,ADEME!$C:$C,$C336,ADEME!$D:$D,$D336,ADEME!$E:$E,H$9)</f>
        <v>-99.677441809247739</v>
      </c>
      <c r="I336" s="135">
        <f>SUMIFS(ADEME!$L:$L,ADEME!$A:$A,$A336,ADEME!$B:$B,$B336,ADEME!$C:$C,$C336,ADEME!$D:$D,$D336,ADEME!$E:$E,I$9)</f>
        <v>-115.46485612970127</v>
      </c>
      <c r="J336" s="135">
        <f>SUMIFS(ADEME!$L:$L,ADEME!$A:$A,$A336,ADEME!$B:$B,$B336,ADEME!$C:$C,$C336,ADEME!$D:$D,$D336,ADEME!$E:$E,J$9)</f>
        <v>-138.00399462693395</v>
      </c>
      <c r="K336" s="68" t="s">
        <v>581</v>
      </c>
      <c r="L336" s="54" t="str">
        <f t="shared" si="91"/>
        <v>Solde-Solde-Graines Colza/Moutarde</v>
      </c>
      <c r="M336" s="54">
        <f>MATCH(L336,[6]RESULTATS_4!$W:$W,FALSE)</f>
        <v>453</v>
      </c>
      <c r="N336" s="54" t="str" cm="1">
        <f t="array" ref="N336">IFERROR(INDEX([6]RESULTATS_4!G:G,$M336),"-")</f>
        <v>Solde</v>
      </c>
      <c r="O336" s="54" t="str" cm="1">
        <f t="array" ref="O336">IFERROR(INDEX([6]RESULTATS_4!H:H,$M336),"-")</f>
        <v>Solde</v>
      </c>
      <c r="P336" s="54" t="str" cm="1">
        <f t="array" ref="P336">IFERROR(INDEX([6]RESULTATS_4!I:I,$M336),"-")</f>
        <v>Graines Colza/Moutarde</v>
      </c>
      <c r="Q336" s="54" t="str" cm="1">
        <f t="array" ref="Q336">IFERROR(INDEX([6]RESULTATS_4!$J:$J,M336),"-")</f>
        <v>kt</v>
      </c>
      <c r="R336" s="68"/>
      <c r="S336" s="96" t="str">
        <f t="shared" si="98"/>
        <v>Graines Colza/Moutarde-kt</v>
      </c>
      <c r="T336" s="158">
        <v>337</v>
      </c>
      <c r="U336" s="36">
        <v>309.99751570879198</v>
      </c>
      <c r="V336" s="36">
        <v>241.04317842414093</v>
      </c>
      <c r="W336" s="36">
        <v>368.05646719860124</v>
      </c>
      <c r="X336" s="36">
        <v>316.75578796511218</v>
      </c>
      <c r="Y336" s="36">
        <v>193.47837082397473</v>
      </c>
      <c r="Z336" s="36">
        <v>233.85777418977341</v>
      </c>
      <c r="AA336" s="68"/>
      <c r="AB336" s="75">
        <v>274</v>
      </c>
      <c r="AC336" s="36">
        <v>175.93796175152693</v>
      </c>
      <c r="AD336" s="75">
        <v>274</v>
      </c>
      <c r="AE336" s="36">
        <v>129.26154638908065</v>
      </c>
      <c r="AG336" s="68"/>
      <c r="AH336" s="52">
        <f t="shared" si="92"/>
        <v>-141.58863347296813</v>
      </c>
      <c r="AI336" s="52">
        <f t="shared" si="93"/>
        <v>-143.75519581087963</v>
      </c>
      <c r="AJ336" s="52">
        <f t="shared" si="94"/>
        <v>-128.31446154925368</v>
      </c>
      <c r="AK336" s="52">
        <f t="shared" si="95"/>
        <v>-131.46823060427434</v>
      </c>
      <c r="AL336" s="52">
        <f t="shared" si="96"/>
        <v>-159.67843105044045</v>
      </c>
      <c r="AM336" s="52">
        <f t="shared" si="97"/>
        <v>-159.01193368707297</v>
      </c>
      <c r="AN336" t="s">
        <v>601</v>
      </c>
    </row>
    <row r="337" spans="1:40" ht="14.25" hidden="1">
      <c r="A337" s="5" t="s">
        <v>331</v>
      </c>
      <c r="B337" s="5" t="s">
        <v>331</v>
      </c>
      <c r="C337" s="5" t="s">
        <v>319</v>
      </c>
      <c r="D337" s="12" t="s">
        <v>180</v>
      </c>
      <c r="E337" s="134">
        <f>SUMIFS(ADEME!$F:$F,ADEME!$A:$A,$A337,ADEME!$B:$B,$B337,ADEME!$C:$C,$C337,ADEME!$D:$D,$D337,ADEME!$E:$E,F$9)</f>
        <v>-317.41814407599645</v>
      </c>
      <c r="F337" s="134">
        <f>SUMIFS(ADEME!$L:$L,ADEME!$A:$A,$A337,ADEME!$B:$B,$B337,ADEME!$C:$C,$C337,ADEME!$D:$D,$D337,ADEME!$E:$E,F$9)</f>
        <v>-802.49691787271934</v>
      </c>
      <c r="G337" s="135">
        <f>SUMIFS(ADEME!$L:$L,ADEME!$A:$A,$A337,ADEME!$B:$B,$B337,ADEME!$C:$C,$C337,ADEME!$D:$D,$D337,ADEME!$E:$E,G$9)</f>
        <v>-869.99363665185535</v>
      </c>
      <c r="H337" s="135">
        <f>SUMIFS(ADEME!$L:$L,ADEME!$A:$A,$A337,ADEME!$B:$B,$B337,ADEME!$C:$C,$C337,ADEME!$D:$D,$D337,ADEME!$E:$E,H$9)</f>
        <v>-661.89582209574621</v>
      </c>
      <c r="I337" s="135">
        <f>SUMIFS(ADEME!$L:$L,ADEME!$A:$A,$A337,ADEME!$B:$B,$B337,ADEME!$C:$C,$C337,ADEME!$D:$D,$D337,ADEME!$E:$E,I$9)</f>
        <v>-1010.6373935589745</v>
      </c>
      <c r="J337" s="135">
        <f>SUMIFS(ADEME!$L:$L,ADEME!$A:$A,$A337,ADEME!$B:$B,$B337,ADEME!$C:$C,$C337,ADEME!$D:$D,$D337,ADEME!$E:$E,J$9)</f>
        <v>-592.63339261951887</v>
      </c>
      <c r="K337" s="68" t="s">
        <v>581</v>
      </c>
      <c r="L337" s="54" t="str">
        <f t="shared" si="91"/>
        <v>Solde-Solde-Huiles</v>
      </c>
      <c r="M337" s="54">
        <f>MATCH(L337,[6]RESULTATS_4!$W:$W,FALSE)</f>
        <v>455</v>
      </c>
      <c r="N337" s="54" t="str" cm="1">
        <f t="array" ref="N337">IFERROR(INDEX([6]RESULTATS_4!G:G,$M337),"-")</f>
        <v>Solde</v>
      </c>
      <c r="O337" s="54" t="str" cm="1">
        <f t="array" ref="O337">IFERROR(INDEX([6]RESULTATS_4!H:H,$M337),"-")</f>
        <v>Solde</v>
      </c>
      <c r="P337" s="54" t="str" cm="1">
        <f t="array" ref="P337">IFERROR(INDEX([6]RESULTATS_4!I:I,$M337),"-")</f>
        <v>Huiles</v>
      </c>
      <c r="Q337" s="54" t="str" cm="1">
        <f t="array" ref="Q337">IFERROR(INDEX([6]RESULTATS_4!$J:$J,M337),"-")</f>
        <v>kt</v>
      </c>
      <c r="R337" s="68"/>
      <c r="S337" s="96" t="str">
        <f t="shared" si="98"/>
        <v>Huiles-kt</v>
      </c>
      <c r="T337" s="158">
        <v>338</v>
      </c>
      <c r="U337" s="36">
        <v>-810.58128207206971</v>
      </c>
      <c r="V337" s="36">
        <v>-1499.9244428649702</v>
      </c>
      <c r="W337" s="36">
        <v>-1539.2459257795849</v>
      </c>
      <c r="X337" s="36">
        <v>-1020.5543588698654</v>
      </c>
      <c r="Y337" s="36">
        <v>-1350.2886445314016</v>
      </c>
      <c r="Z337" s="36">
        <v>-906.4825759224816</v>
      </c>
      <c r="AA337" s="68"/>
      <c r="AB337" s="75">
        <v>275</v>
      </c>
      <c r="AC337" s="36">
        <v>-1039.124132756928</v>
      </c>
      <c r="AD337" s="75">
        <v>275</v>
      </c>
      <c r="AE337" s="36">
        <v>-1206.5513723520121</v>
      </c>
      <c r="AG337" s="68"/>
      <c r="AH337" s="52">
        <f t="shared" si="92"/>
        <v>-60.8406767962137</v>
      </c>
      <c r="AI337" s="52">
        <f t="shared" si="93"/>
        <v>-46.49751047860191</v>
      </c>
      <c r="AJ337" s="52">
        <f t="shared" si="94"/>
        <v>-43.479230831081914</v>
      </c>
      <c r="AK337" s="52">
        <f t="shared" si="95"/>
        <v>-35.143501534919523</v>
      </c>
      <c r="AL337" s="52">
        <f t="shared" si="96"/>
        <v>-25.153973733541857</v>
      </c>
      <c r="AM337" s="52">
        <f t="shared" si="97"/>
        <v>-34.622748593217501</v>
      </c>
      <c r="AN337" t="s">
        <v>601</v>
      </c>
    </row>
    <row r="338" spans="1:40" ht="14.25" hidden="1">
      <c r="A338" s="5" t="s">
        <v>331</v>
      </c>
      <c r="B338" s="5" t="s">
        <v>331</v>
      </c>
      <c r="C338" s="5" t="s">
        <v>320</v>
      </c>
      <c r="D338" s="12" t="s">
        <v>180</v>
      </c>
      <c r="E338" s="134">
        <f>SUMIFS(ADEME!$F:$F,ADEME!$A:$A,$A338,ADEME!$B:$B,$B338,ADEME!$C:$C,$C338,ADEME!$D:$D,$D338,ADEME!$E:$E,F$9)</f>
        <v>-2590.523110938203</v>
      </c>
      <c r="F338" s="134">
        <f>SUMIFS(ADEME!$L:$L,ADEME!$A:$A,$A338,ADEME!$B:$B,$B338,ADEME!$C:$C,$C338,ADEME!$D:$D,$D338,ADEME!$E:$E,F$9)</f>
        <v>-1486.9959138843763</v>
      </c>
      <c r="G338" s="135">
        <f>SUMIFS(ADEME!$L:$L,ADEME!$A:$A,$A338,ADEME!$B:$B,$B338,ADEME!$C:$C,$C338,ADEME!$D:$D,$D338,ADEME!$E:$E,G$9)</f>
        <v>965.81094977556518</v>
      </c>
      <c r="H338" s="135">
        <f>SUMIFS(ADEME!$L:$L,ADEME!$A:$A,$A338,ADEME!$B:$B,$B338,ADEME!$C:$C,$C338,ADEME!$D:$D,$D338,ADEME!$E:$E,H$9)</f>
        <v>544.00622332218222</v>
      </c>
      <c r="I338" s="135">
        <f>SUMIFS(ADEME!$L:$L,ADEME!$A:$A,$A338,ADEME!$B:$B,$B338,ADEME!$C:$C,$C338,ADEME!$D:$D,$D338,ADEME!$E:$E,I$9)</f>
        <v>-1495.9517287697827</v>
      </c>
      <c r="J338" s="135">
        <f>SUMIFS(ADEME!$L:$L,ADEME!$A:$A,$A338,ADEME!$B:$B,$B338,ADEME!$C:$C,$C338,ADEME!$D:$D,$D338,ADEME!$E:$E,J$9)</f>
        <v>-1928.3929532356412</v>
      </c>
      <c r="K338" s="68" t="s">
        <v>581</v>
      </c>
      <c r="L338" s="54" t="str">
        <f t="shared" si="91"/>
        <v>Solde-Solde-Tourteaux et son</v>
      </c>
      <c r="M338" s="54">
        <f>MATCH(L338,[6]RESULTATS_4!$W:$W,FALSE)</f>
        <v>466</v>
      </c>
      <c r="N338" s="54" t="str" cm="1">
        <f t="array" ref="N338">IFERROR(INDEX([6]RESULTATS_4!G:G,$M338),"-")</f>
        <v>Solde</v>
      </c>
      <c r="O338" s="54" t="str" cm="1">
        <f t="array" ref="O338">IFERROR(INDEX([6]RESULTATS_4!H:H,$M338),"-")</f>
        <v>Solde</v>
      </c>
      <c r="P338" s="54" t="str" cm="1">
        <f t="array" ref="P338">IFERROR(INDEX([6]RESULTATS_4!I:I,$M338),"-")</f>
        <v>Tourteaux et son</v>
      </c>
      <c r="Q338" s="54" t="str" cm="1">
        <f t="array" ref="Q338">IFERROR(INDEX([6]RESULTATS_4!$J:$J,M338),"-")</f>
        <v>kt</v>
      </c>
      <c r="R338" s="68"/>
      <c r="S338" s="96" t="str">
        <f t="shared" si="98"/>
        <v>Tourteaux et son-kt</v>
      </c>
      <c r="T338" s="158">
        <v>339</v>
      </c>
      <c r="U338" s="36">
        <v>-3648.4428473092016</v>
      </c>
      <c r="V338" s="36">
        <v>-3071.1082662048675</v>
      </c>
      <c r="W338" s="36">
        <v>962.62513670513556</v>
      </c>
      <c r="X338" s="36">
        <v>435.12243053715599</v>
      </c>
      <c r="Y338" s="36">
        <v>-2033.901377669617</v>
      </c>
      <c r="Z338" s="36">
        <v>-2478.036242818539</v>
      </c>
      <c r="AA338" s="68"/>
      <c r="AB338" s="75">
        <v>276</v>
      </c>
      <c r="AC338" s="36">
        <v>-792.7788375388543</v>
      </c>
      <c r="AD338" s="75">
        <v>276</v>
      </c>
      <c r="AE338" s="36">
        <v>-2822.5701677618335</v>
      </c>
      <c r="AG338" s="68"/>
      <c r="AH338" s="52">
        <f t="shared" si="92"/>
        <v>-28.996472759638682</v>
      </c>
      <c r="AI338" s="52">
        <f t="shared" si="93"/>
        <v>-51.581130165693033</v>
      </c>
      <c r="AJ338" s="52">
        <f t="shared" si="94"/>
        <v>0.33095053816420972</v>
      </c>
      <c r="AK338" s="52">
        <f t="shared" si="95"/>
        <v>25.023714049999633</v>
      </c>
      <c r="AL338" s="52">
        <f t="shared" si="96"/>
        <v>-26.449151114504911</v>
      </c>
      <c r="AM338" s="52">
        <f t="shared" si="97"/>
        <v>-22.180599302201042</v>
      </c>
      <c r="AN338" t="s">
        <v>601</v>
      </c>
    </row>
    <row r="339" spans="1:40" ht="14.25" hidden="1">
      <c r="A339" s="5" t="s">
        <v>331</v>
      </c>
      <c r="B339" s="5" t="s">
        <v>331</v>
      </c>
      <c r="C339" s="5" t="s">
        <v>33</v>
      </c>
      <c r="D339" s="12" t="s">
        <v>180</v>
      </c>
      <c r="E339" s="134">
        <f>SUMIFS(ADEME!$F:$F,ADEME!$A:$A,$A339,ADEME!$B:$B,$B339,ADEME!$C:$C,$C339,ADEME!$D:$D,$D339,ADEME!$E:$E,F$9)</f>
        <v>-3404.6083898672518</v>
      </c>
      <c r="F339" s="134">
        <f>SUMIFS(ADEME!$L:$L,ADEME!$A:$A,$A339,ADEME!$B:$B,$B339,ADEME!$C:$C,$C339,ADEME!$D:$D,$D339,ADEME!$E:$E,F$9)</f>
        <v>-1633.4077237279903</v>
      </c>
      <c r="G339" s="135">
        <f>SUMIFS(ADEME!$L:$L,ADEME!$A:$A,$A339,ADEME!$B:$B,$B339,ADEME!$C:$C,$C339,ADEME!$D:$D,$D339,ADEME!$E:$E,G$9)</f>
        <v>-82.704492515527136</v>
      </c>
      <c r="H339" s="135">
        <f>SUMIFS(ADEME!$L:$L,ADEME!$A:$A,$A339,ADEME!$B:$B,$B339,ADEME!$C:$C,$C339,ADEME!$D:$D,$D339,ADEME!$E:$E,H$9)</f>
        <v>-54.897814854688249</v>
      </c>
      <c r="I339" s="135">
        <f>SUMIFS(ADEME!$L:$L,ADEME!$A:$A,$A339,ADEME!$B:$B,$B339,ADEME!$C:$C,$C339,ADEME!$D:$D,$D339,ADEME!$E:$E,I$9)</f>
        <v>-23.658163585093689</v>
      </c>
      <c r="J339" s="135">
        <f>SUMIFS(ADEME!$L:$L,ADEME!$A:$A,$A339,ADEME!$B:$B,$B339,ADEME!$C:$C,$C339,ADEME!$D:$D,$D339,ADEME!$E:$E,J$9)</f>
        <v>-2818.3311540819595</v>
      </c>
      <c r="K339" s="68" t="s">
        <v>581</v>
      </c>
      <c r="L339" s="54" t="str">
        <f t="shared" si="91"/>
        <v>Solde-Solde-Légumes</v>
      </c>
      <c r="M339" s="54">
        <f>MATCH(L339,[6]RESULTATS_4!$W:$W,FALSE)</f>
        <v>457</v>
      </c>
      <c r="N339" s="54" t="str" cm="1">
        <f t="array" ref="N339">IFERROR(INDEX([6]RESULTATS_4!G:G,$M339),"-")</f>
        <v>Solde</v>
      </c>
      <c r="O339" s="54" t="str" cm="1">
        <f t="array" ref="O339">IFERROR(INDEX([6]RESULTATS_4!H:H,$M339),"-")</f>
        <v>Solde</v>
      </c>
      <c r="P339" s="54" t="str" cm="1">
        <f t="array" ref="P339">IFERROR(INDEX([6]RESULTATS_4!I:I,$M339),"-")</f>
        <v>Légumes</v>
      </c>
      <c r="Q339" s="54" t="str" cm="1">
        <f t="array" ref="Q339">IFERROR(INDEX([6]RESULTATS_4!$J:$J,M339),"-")</f>
        <v>kt</v>
      </c>
      <c r="R339" s="68"/>
      <c r="S339" s="96" t="str">
        <f t="shared" si="98"/>
        <v>Légumes-kt</v>
      </c>
      <c r="T339" s="158">
        <v>340</v>
      </c>
      <c r="U339" s="36">
        <v>-3167.8053196860501</v>
      </c>
      <c r="V339" s="36">
        <v>-4446.5771832366072</v>
      </c>
      <c r="W339" s="36">
        <v>-543.95649637735823</v>
      </c>
      <c r="X339" s="36">
        <v>-359.18156363122637</v>
      </c>
      <c r="Y339" s="36">
        <v>-557.00879529067265</v>
      </c>
      <c r="Z339" s="36">
        <v>-3044.8263413902569</v>
      </c>
      <c r="AA339" s="68"/>
      <c r="AB339" s="75">
        <v>277</v>
      </c>
      <c r="AC339" s="36">
        <v>-1677.9455871833718</v>
      </c>
      <c r="AD339" s="75">
        <v>277</v>
      </c>
      <c r="AE339" s="36">
        <v>-3491.5538397093133</v>
      </c>
      <c r="AG339" s="68"/>
      <c r="AH339" s="52">
        <f t="shared" si="92"/>
        <v>7.4753037602913741</v>
      </c>
      <c r="AI339" s="52">
        <f t="shared" si="93"/>
        <v>-63.265953644392759</v>
      </c>
      <c r="AJ339" s="52">
        <f t="shared" si="94"/>
        <v>-84.795752405509887</v>
      </c>
      <c r="AK339" s="52">
        <f t="shared" si="95"/>
        <v>-84.715859494655987</v>
      </c>
      <c r="AL339" s="52">
        <f t="shared" si="96"/>
        <v>-95.752640930427731</v>
      </c>
      <c r="AM339" s="52">
        <f t="shared" si="97"/>
        <v>-7.4386898270487389</v>
      </c>
      <c r="AN339" t="s">
        <v>601</v>
      </c>
    </row>
    <row r="340" spans="1:40" ht="14.25" hidden="1">
      <c r="A340" s="5" t="s">
        <v>331</v>
      </c>
      <c r="B340" s="5" t="s">
        <v>331</v>
      </c>
      <c r="C340" s="5" t="s">
        <v>34</v>
      </c>
      <c r="D340" s="12" t="s">
        <v>180</v>
      </c>
      <c r="E340" s="134">
        <f>SUMIFS(ADEME!$F:$F,ADEME!$A:$A,$A340,ADEME!$B:$B,$B340,ADEME!$C:$C,$C340,ADEME!$D:$D,$D340,ADEME!$E:$E,F$9)</f>
        <v>-5945.1797909978204</v>
      </c>
      <c r="F340" s="134">
        <f>SUMIFS(ADEME!$L:$L,ADEME!$A:$A,$A340,ADEME!$B:$B,$B340,ADEME!$C:$C,$C340,ADEME!$D:$D,$D340,ADEME!$E:$E,F$9)</f>
        <v>-9184.9546941568315</v>
      </c>
      <c r="G340" s="135">
        <f>SUMIFS(ADEME!$L:$L,ADEME!$A:$A,$A340,ADEME!$B:$B,$B340,ADEME!$C:$C,$C340,ADEME!$D:$D,$D340,ADEME!$E:$E,G$9)</f>
        <v>-1716.7792941101652</v>
      </c>
      <c r="H340" s="135">
        <f>SUMIFS(ADEME!$L:$L,ADEME!$A:$A,$A340,ADEME!$B:$B,$B340,ADEME!$C:$C,$C340,ADEME!$D:$D,$D340,ADEME!$E:$E,H$9)</f>
        <v>-3022.3911981835099</v>
      </c>
      <c r="I340" s="135">
        <f>SUMIFS(ADEME!$L:$L,ADEME!$A:$A,$A340,ADEME!$B:$B,$B340,ADEME!$C:$C,$C340,ADEME!$D:$D,$D340,ADEME!$E:$E,I$9)</f>
        <v>-2977.2707871667753</v>
      </c>
      <c r="J340" s="135">
        <f>SUMIFS(ADEME!$L:$L,ADEME!$A:$A,$A340,ADEME!$B:$B,$B340,ADEME!$C:$C,$C340,ADEME!$D:$D,$D340,ADEME!$E:$E,J$9)</f>
        <v>-4638.5247459377042</v>
      </c>
      <c r="K340" s="68" t="s">
        <v>581</v>
      </c>
      <c r="L340" s="54" t="str">
        <f t="shared" si="91"/>
        <v>Solde-Solde-Fruits</v>
      </c>
      <c r="M340" s="54">
        <f>MATCH(L340,[6]RESULTATS_4!$W:$W,FALSE)</f>
        <v>452</v>
      </c>
      <c r="N340" s="54" t="str" cm="1">
        <f t="array" ref="N340">IFERROR(INDEX([6]RESULTATS_4!G:G,$M340),"-")</f>
        <v>Solde</v>
      </c>
      <c r="O340" s="54" t="str" cm="1">
        <f t="array" ref="O340">IFERROR(INDEX([6]RESULTATS_4!H:H,$M340),"-")</f>
        <v>Solde</v>
      </c>
      <c r="P340" s="54" t="str" cm="1">
        <f t="array" ref="P340">IFERROR(INDEX([6]RESULTATS_4!I:I,$M340),"-")</f>
        <v>Fruits</v>
      </c>
      <c r="Q340" s="54" t="str" cm="1">
        <f t="array" ref="Q340">IFERROR(INDEX([6]RESULTATS_4!$J:$J,M340),"-")</f>
        <v>kt</v>
      </c>
      <c r="R340" s="68"/>
      <c r="S340" s="96" t="str">
        <f t="shared" si="98"/>
        <v>Fruits-kt</v>
      </c>
      <c r="T340" s="158">
        <v>341</v>
      </c>
      <c r="U340" s="36">
        <v>-4300.3648108632633</v>
      </c>
      <c r="V340" s="36">
        <v>-7479.1609159703057</v>
      </c>
      <c r="W340" s="36">
        <v>-213.90836853704405</v>
      </c>
      <c r="X340" s="36">
        <v>-1495.6615800234272</v>
      </c>
      <c r="Y340" s="36">
        <v>-1954.8283500841619</v>
      </c>
      <c r="Z340" s="36">
        <v>-3495.1088979082347</v>
      </c>
      <c r="AA340" s="68"/>
      <c r="AB340" s="75">
        <v>278</v>
      </c>
      <c r="AC340" s="36">
        <v>-5212.2010309357884</v>
      </c>
      <c r="AD340" s="75">
        <v>278</v>
      </c>
      <c r="AE340" s="36">
        <v>-5172.1364936312575</v>
      </c>
      <c r="AG340" s="68"/>
      <c r="AH340" s="52">
        <f t="shared" si="92"/>
        <v>38.248266193127314</v>
      </c>
      <c r="AI340" s="52">
        <f t="shared" si="93"/>
        <v>22.807288108270708</v>
      </c>
      <c r="AJ340" s="52">
        <f t="shared" si="94"/>
        <v>702.5769659464529</v>
      </c>
      <c r="AK340" s="52">
        <f t="shared" si="95"/>
        <v>102.07721041655486</v>
      </c>
      <c r="AL340" s="52">
        <f t="shared" si="96"/>
        <v>52.303438152950555</v>
      </c>
      <c r="AM340" s="52">
        <f t="shared" si="97"/>
        <v>32.714741698428497</v>
      </c>
      <c r="AN340" t="s">
        <v>601</v>
      </c>
    </row>
    <row r="341" spans="1:40" ht="14.25" hidden="1">
      <c r="A341" s="5" t="s">
        <v>331</v>
      </c>
      <c r="B341" s="5" t="s">
        <v>331</v>
      </c>
      <c r="C341" s="5" t="s">
        <v>321</v>
      </c>
      <c r="D341" s="12" t="s">
        <v>180</v>
      </c>
      <c r="E341" s="134">
        <f>SUMIFS(ADEME!$F:$F,ADEME!$A:$A,$A341,ADEME!$B:$B,$B341,ADEME!$C:$C,$C341,ADEME!$D:$D,$D341,ADEME!$E:$E,F$9)</f>
        <v>1131.3340476548426</v>
      </c>
      <c r="F341" s="134">
        <f>SUMIFS(ADEME!$L:$L,ADEME!$A:$A,$A341,ADEME!$B:$B,$B341,ADEME!$C:$C,$C341,ADEME!$D:$D,$D341,ADEME!$E:$E,F$9)</f>
        <v>-783.61547718287352</v>
      </c>
      <c r="G341" s="135">
        <f>SUMIFS(ADEME!$L:$L,ADEME!$A:$A,$A341,ADEME!$B:$B,$B341,ADEME!$C:$C,$C341,ADEME!$D:$D,$D341,ADEME!$E:$E,G$9)</f>
        <v>679.82841025631762</v>
      </c>
      <c r="H341" s="135">
        <f>SUMIFS(ADEME!$L:$L,ADEME!$A:$A,$A341,ADEME!$B:$B,$B341,ADEME!$C:$C,$C341,ADEME!$D:$D,$D341,ADEME!$E:$E,H$9)</f>
        <v>616.31346007822458</v>
      </c>
      <c r="I341" s="135">
        <f>SUMIFS(ADEME!$L:$L,ADEME!$A:$A,$A341,ADEME!$B:$B,$B341,ADEME!$C:$C,$C341,ADEME!$D:$D,$D341,ADEME!$E:$E,I$9)</f>
        <v>361.05505550802968</v>
      </c>
      <c r="J341" s="135">
        <f>SUMIFS(ADEME!$L:$L,ADEME!$A:$A,$A341,ADEME!$B:$B,$B341,ADEME!$C:$C,$C341,ADEME!$D:$D,$D341,ADEME!$E:$E,J$9)</f>
        <v>106.39993158814781</v>
      </c>
      <c r="K341" s="68" t="s">
        <v>581</v>
      </c>
      <c r="L341" s="54" t="str">
        <f t="shared" si="91"/>
        <v>Solde-Solde-Boissons Alcooliques</v>
      </c>
      <c r="M341" s="54">
        <f>MATCH(L341,[6]RESULTATS_4!$W:$W,FALSE)</f>
        <v>450</v>
      </c>
      <c r="N341" s="54" t="str" cm="1">
        <f t="array" ref="N341">IFERROR(INDEX([6]RESULTATS_4!G:G,$M341),"-")</f>
        <v>Solde</v>
      </c>
      <c r="O341" s="54" t="str" cm="1">
        <f t="array" ref="O341">IFERROR(INDEX([6]RESULTATS_4!H:H,$M341),"-")</f>
        <v>Solde</v>
      </c>
      <c r="P341" s="54" t="str" cm="1">
        <f t="array" ref="P341">IFERROR(INDEX([6]RESULTATS_4!I:I,$M341),"-")</f>
        <v>Boissons Alcooliques</v>
      </c>
      <c r="Q341" s="54" t="str" cm="1">
        <f t="array" ref="Q341">IFERROR(INDEX([6]RESULTATS_4!$J:$J,M341),"-")</f>
        <v>kt</v>
      </c>
      <c r="R341" s="68"/>
      <c r="S341" s="96" t="str">
        <f t="shared" si="98"/>
        <v>Boissons Alcooliques-kt</v>
      </c>
      <c r="T341" s="158">
        <v>342</v>
      </c>
      <c r="U341" s="36">
        <v>1457.9013254077122</v>
      </c>
      <c r="V341" s="36">
        <v>-874.37455936292668</v>
      </c>
      <c r="W341" s="36">
        <v>438.05681725907363</v>
      </c>
      <c r="X341" s="36">
        <v>510.47328340954971</v>
      </c>
      <c r="Y341" s="36">
        <v>399.38451847011385</v>
      </c>
      <c r="Z341" s="36">
        <v>631.91919188588076</v>
      </c>
      <c r="AA341" s="68"/>
      <c r="AB341" s="75">
        <v>279</v>
      </c>
      <c r="AC341" s="36">
        <v>736.16054030406292</v>
      </c>
      <c r="AD341" s="75">
        <v>279</v>
      </c>
      <c r="AE341" s="36">
        <v>275.44490463042041</v>
      </c>
      <c r="AG341" s="68"/>
      <c r="AH341" s="52">
        <f t="shared" si="92"/>
        <v>-22.399820348715494</v>
      </c>
      <c r="AI341" s="52">
        <f t="shared" si="93"/>
        <v>-10.379885966282076</v>
      </c>
      <c r="AJ341" s="52">
        <f t="shared" si="94"/>
        <v>55.191834362951255</v>
      </c>
      <c r="AK341" s="52">
        <f t="shared" si="95"/>
        <v>20.733734772904832</v>
      </c>
      <c r="AL341" s="52">
        <f t="shared" si="96"/>
        <v>-9.5971328855984144</v>
      </c>
      <c r="AM341" s="52">
        <f t="shared" si="97"/>
        <v>-83.162414917228418</v>
      </c>
      <c r="AN341" t="s">
        <v>601</v>
      </c>
    </row>
    <row r="342" spans="1:40" ht="14.25" hidden="1">
      <c r="A342" s="5" t="s">
        <v>331</v>
      </c>
      <c r="B342" s="5" t="s">
        <v>331</v>
      </c>
      <c r="C342" s="5" t="s">
        <v>322</v>
      </c>
      <c r="D342" s="12" t="s">
        <v>180</v>
      </c>
      <c r="E342" s="134">
        <f>SUMIFS(ADEME!$F:$F,ADEME!$A:$A,$A342,ADEME!$B:$B,$B342,ADEME!$C:$C,$C342,ADEME!$D:$D,$D342,ADEME!$E:$E,F$9)</f>
        <v>-99.119340030151335</v>
      </c>
      <c r="F342" s="134">
        <f>SUMIFS(ADEME!$L:$L,ADEME!$A:$A,$A342,ADEME!$B:$B,$B342,ADEME!$C:$C,$C342,ADEME!$D:$D,$D342,ADEME!$E:$E,F$9)</f>
        <v>-1630.3782129653796</v>
      </c>
      <c r="G342" s="135">
        <f>SUMIFS(ADEME!$L:$L,ADEME!$A:$A,$A342,ADEME!$B:$B,$B342,ADEME!$C:$C,$C342,ADEME!$D:$D,$D342,ADEME!$E:$E,G$9)</f>
        <v>330.45844440072068</v>
      </c>
      <c r="H342" s="135">
        <f>SUMIFS(ADEME!$L:$L,ADEME!$A:$A,$A342,ADEME!$B:$B,$B342,ADEME!$C:$C,$C342,ADEME!$D:$D,$D342,ADEME!$E:$E,H$9)</f>
        <v>-100.61631436523786</v>
      </c>
      <c r="I342" s="135">
        <f>SUMIFS(ADEME!$L:$L,ADEME!$A:$A,$A342,ADEME!$B:$B,$B342,ADEME!$C:$C,$C342,ADEME!$D:$D,$D342,ADEME!$E:$E,I$9)</f>
        <v>14.858184689736945</v>
      </c>
      <c r="J342" s="135">
        <f>SUMIFS(ADEME!$L:$L,ADEME!$A:$A,$A342,ADEME!$B:$B,$B342,ADEME!$C:$C,$C342,ADEME!$D:$D,$D342,ADEME!$E:$E,J$9)</f>
        <v>-90.033236041847317</v>
      </c>
      <c r="K342" s="68" t="s">
        <v>581</v>
      </c>
      <c r="L342" s="54" t="str">
        <f t="shared" si="91"/>
        <v>Solde-Solde-Viande</v>
      </c>
      <c r="M342" s="54">
        <f>MATCH(L342,[6]RESULTATS_4!$W:$W,FALSE)</f>
        <v>467</v>
      </c>
      <c r="N342" s="54" t="str" cm="1">
        <f t="array" ref="N342">IFERROR(INDEX([6]RESULTATS_4!G:G,$M342),"-")</f>
        <v>Solde</v>
      </c>
      <c r="O342" s="54" t="str" cm="1">
        <f t="array" ref="O342">IFERROR(INDEX([6]RESULTATS_4!H:H,$M342),"-")</f>
        <v>Solde</v>
      </c>
      <c r="P342" s="54" t="str" cm="1">
        <f t="array" ref="P342">IFERROR(INDEX([6]RESULTATS_4!I:I,$M342),"-")</f>
        <v>Viande</v>
      </c>
      <c r="Q342" s="54" t="str" cm="1">
        <f t="array" ref="Q342">IFERROR(INDEX([6]RESULTATS_4!$J:$J,M342),"-")</f>
        <v>kt</v>
      </c>
      <c r="R342" s="68"/>
      <c r="S342" s="96" t="str">
        <f t="shared" si="98"/>
        <v>Viande-kt</v>
      </c>
      <c r="T342" s="158">
        <v>343</v>
      </c>
      <c r="U342" s="36">
        <v>-410.8172456797119</v>
      </c>
      <c r="V342" s="36">
        <v>-1176.0802588298204</v>
      </c>
      <c r="W342" s="36">
        <v>285.3857846585492</v>
      </c>
      <c r="X342" s="36">
        <v>-149.394470485867</v>
      </c>
      <c r="Y342" s="36">
        <v>-128.74236234875821</v>
      </c>
      <c r="Z342" s="36">
        <v>-405.71426031000664</v>
      </c>
      <c r="AA342" s="68"/>
      <c r="AB342" s="75">
        <v>280</v>
      </c>
      <c r="AC342" s="36">
        <v>102.34387867902872</v>
      </c>
      <c r="AD342" s="75">
        <v>280</v>
      </c>
      <c r="AE342" s="36">
        <v>-120.81266469646539</v>
      </c>
      <c r="AG342" s="68"/>
      <c r="AH342" s="52">
        <f t="shared" si="92"/>
        <v>-75.872643840412593</v>
      </c>
      <c r="AI342" s="52">
        <f t="shared" si="93"/>
        <v>38.628142146317266</v>
      </c>
      <c r="AJ342" s="52">
        <f t="shared" si="94"/>
        <v>15.793589647816141</v>
      </c>
      <c r="AK342" s="52">
        <f t="shared" si="95"/>
        <v>-32.650576665917264</v>
      </c>
      <c r="AL342" s="52">
        <f t="shared" si="96"/>
        <v>-111.54102225457592</v>
      </c>
      <c r="AM342" s="52">
        <f t="shared" si="97"/>
        <v>-77.808708036771293</v>
      </c>
      <c r="AN342" t="s">
        <v>601</v>
      </c>
    </row>
    <row r="343" spans="1:40" ht="14.25" hidden="1">
      <c r="A343" s="5" t="s">
        <v>331</v>
      </c>
      <c r="B343" s="5" t="s">
        <v>331</v>
      </c>
      <c r="C343" s="15" t="s">
        <v>42</v>
      </c>
      <c r="D343" s="12" t="s">
        <v>180</v>
      </c>
      <c r="E343" s="134">
        <f>SUMIFS(ADEME!$F:$F,ADEME!$A:$A,$A343,ADEME!$B:$B,$B343,ADEME!$C:$C,$C343,ADEME!$D:$D,$D343,ADEME!$E:$E,F$9)</f>
        <v>-68.375429191964486</v>
      </c>
      <c r="F343" s="134">
        <f>SUMIFS(ADEME!$L:$L,ADEME!$A:$A,$A343,ADEME!$B:$B,$B343,ADEME!$C:$C,$C343,ADEME!$D:$D,$D343,ADEME!$E:$E,F$9)</f>
        <v>-645.15763560985363</v>
      </c>
      <c r="G343" s="135">
        <f>SUMIFS(ADEME!$L:$L,ADEME!$A:$A,$A343,ADEME!$B:$B,$B343,ADEME!$C:$C,$C343,ADEME!$D:$D,$D343,ADEME!$E:$E,G$9)</f>
        <v>27.318077933553127</v>
      </c>
      <c r="H343" s="135">
        <f>SUMIFS(ADEME!$L:$L,ADEME!$A:$A,$A343,ADEME!$B:$B,$B343,ADEME!$C:$C,$C343,ADEME!$D:$D,$D343,ADEME!$E:$E,H$9)</f>
        <v>-72.93876784487702</v>
      </c>
      <c r="I343" s="135">
        <f>SUMIFS(ADEME!$L:$L,ADEME!$A:$A,$A343,ADEME!$B:$B,$B343,ADEME!$C:$C,$C343,ADEME!$D:$D,$D343,ADEME!$E:$E,I$9)</f>
        <v>-140.14244624756338</v>
      </c>
      <c r="J343" s="135">
        <f>SUMIFS(ADEME!$L:$L,ADEME!$A:$A,$A343,ADEME!$B:$B,$B343,ADEME!$C:$C,$C343,ADEME!$D:$D,$D343,ADEME!$E:$E,J$9)</f>
        <v>-187.05231606820143</v>
      </c>
      <c r="K343" s="68" t="s">
        <v>581</v>
      </c>
      <c r="L343" s="54" t="str">
        <f t="shared" si="91"/>
        <v>Solde-Solde-Viande de Bovins</v>
      </c>
      <c r="M343" s="54">
        <f>MATCH(L343,[6]RESULTATS_4!$W:$W,FALSE)</f>
        <v>469</v>
      </c>
      <c r="N343" s="54" t="str" cm="1">
        <f t="array" ref="N343">IFERROR(INDEX([6]RESULTATS_4!G:G,$M343),"-")</f>
        <v>Solde</v>
      </c>
      <c r="O343" s="54" t="str" cm="1">
        <f t="array" ref="O343">IFERROR(INDEX([6]RESULTATS_4!H:H,$M343),"-")</f>
        <v>Solde</v>
      </c>
      <c r="P343" s="54" t="str" cm="1">
        <f t="array" ref="P343">IFERROR(INDEX([6]RESULTATS_4!I:I,$M343),"-")</f>
        <v>Viande de Bovins</v>
      </c>
      <c r="Q343" s="54" t="str" cm="1">
        <f t="array" ref="Q343">IFERROR(INDEX([6]RESULTATS_4!$J:$J,M343),"-")</f>
        <v>kt</v>
      </c>
      <c r="R343" s="68"/>
      <c r="S343" s="96" t="str">
        <f t="shared" si="98"/>
        <v>Viande de Bovins-kt</v>
      </c>
      <c r="T343" s="158">
        <v>344</v>
      </c>
      <c r="U343" s="36">
        <v>-49.057114608255006</v>
      </c>
      <c r="V343" s="36">
        <v>-442.79740026821605</v>
      </c>
      <c r="W343" s="36">
        <v>82.742003108417862</v>
      </c>
      <c r="X343" s="36">
        <v>-5.8362499039094473</v>
      </c>
      <c r="Y343" s="36">
        <v>-91.314977728135318</v>
      </c>
      <c r="Z343" s="36">
        <v>-138.88757502774388</v>
      </c>
      <c r="AA343" s="68"/>
      <c r="AB343" s="75">
        <v>281</v>
      </c>
      <c r="AC343" s="36">
        <v>5.2152711685831719</v>
      </c>
      <c r="AD343" s="75">
        <v>281</v>
      </c>
      <c r="AE343" s="36">
        <v>-38.169064359794675</v>
      </c>
      <c r="AG343" s="68"/>
      <c r="AH343" s="52">
        <f t="shared" si="92"/>
        <v>39.379231204231324</v>
      </c>
      <c r="AI343" s="52">
        <f t="shared" si="93"/>
        <v>45.700411795340656</v>
      </c>
      <c r="AJ343" s="52">
        <f t="shared" si="94"/>
        <v>-66.984026362332671</v>
      </c>
      <c r="AK343" s="52">
        <f t="shared" si="95"/>
        <v>1149.7540209170711</v>
      </c>
      <c r="AL343" s="52">
        <f t="shared" si="96"/>
        <v>53.471478320673896</v>
      </c>
      <c r="AM343" s="52">
        <f t="shared" si="97"/>
        <v>34.678941604989703</v>
      </c>
      <c r="AN343" t="s">
        <v>601</v>
      </c>
    </row>
    <row r="344" spans="1:40" ht="14.25" hidden="1">
      <c r="A344" s="5" t="s">
        <v>331</v>
      </c>
      <c r="B344" s="5" t="s">
        <v>331</v>
      </c>
      <c r="C344" s="15" t="s">
        <v>44</v>
      </c>
      <c r="D344" s="12" t="s">
        <v>180</v>
      </c>
      <c r="E344" s="134">
        <f>SUMIFS(ADEME!$F:$F,ADEME!$A:$A,$A344,ADEME!$B:$B,$B344,ADEME!$C:$C,$C344,ADEME!$D:$D,$D344,ADEME!$E:$E,F$9)</f>
        <v>-37.260905449982928</v>
      </c>
      <c r="F344" s="134">
        <f>SUMIFS(ADEME!$L:$L,ADEME!$A:$A,$A344,ADEME!$B:$B,$B344,ADEME!$C:$C,$C344,ADEME!$D:$D,$D344,ADEME!$E:$E,F$9)</f>
        <v>-99.194033301897676</v>
      </c>
      <c r="G344" s="135">
        <f>SUMIFS(ADEME!$L:$L,ADEME!$A:$A,$A344,ADEME!$B:$B,$B344,ADEME!$C:$C,$C344,ADEME!$D:$D,$D344,ADEME!$E:$E,G$9)</f>
        <v>76.424638975475645</v>
      </c>
      <c r="H344" s="135">
        <f>SUMIFS(ADEME!$L:$L,ADEME!$A:$A,$A344,ADEME!$B:$B,$B344,ADEME!$C:$C,$C344,ADEME!$D:$D,$D344,ADEME!$E:$E,H$9)</f>
        <v>41.400643871685233</v>
      </c>
      <c r="I344" s="135">
        <f>SUMIFS(ADEME!$L:$L,ADEME!$A:$A,$A344,ADEME!$B:$B,$B344,ADEME!$C:$C,$C344,ADEME!$D:$D,$D344,ADEME!$E:$E,I$9)</f>
        <v>39.819711462046527</v>
      </c>
      <c r="J344" s="135">
        <f>SUMIFS(ADEME!$L:$L,ADEME!$A:$A,$A344,ADEME!$B:$B,$B344,ADEME!$C:$C,$C344,ADEME!$D:$D,$D344,ADEME!$E:$E,J$9)</f>
        <v>7.6843040273246288</v>
      </c>
      <c r="K344" s="68" t="s">
        <v>581</v>
      </c>
      <c r="L344" s="54" t="str">
        <f t="shared" si="91"/>
        <v>Solde-Solde-Viande d'Ovins/Caprins</v>
      </c>
      <c r="M344" s="54">
        <f>MATCH(L344,[6]RESULTATS_4!$W:$W,FALSE)</f>
        <v>468</v>
      </c>
      <c r="N344" s="54" t="str" cm="1">
        <f t="array" ref="N344">IFERROR(INDEX([6]RESULTATS_4!G:G,$M344),"-")</f>
        <v>Solde</v>
      </c>
      <c r="O344" s="54" t="str" cm="1">
        <f t="array" ref="O344">IFERROR(INDEX([6]RESULTATS_4!H:H,$M344),"-")</f>
        <v>Solde</v>
      </c>
      <c r="P344" s="54" t="str" cm="1">
        <f t="array" ref="P344">IFERROR(INDEX([6]RESULTATS_4!I:I,$M344),"-")</f>
        <v>Viande d'Ovins/Caprins</v>
      </c>
      <c r="Q344" s="54" t="str" cm="1">
        <f t="array" ref="Q344">IFERROR(INDEX([6]RESULTATS_4!$J:$J,M344),"-")</f>
        <v>kt</v>
      </c>
      <c r="R344" s="68"/>
      <c r="S344" s="96" t="str">
        <f t="shared" si="98"/>
        <v>Viande d'Ovins/Caprins-kt</v>
      </c>
      <c r="T344" s="158">
        <v>345</v>
      </c>
      <c r="U344" s="36">
        <v>-28.589847714182497</v>
      </c>
      <c r="V344" s="36">
        <v>-142.76996235987957</v>
      </c>
      <c r="W344" s="36">
        <v>96.47191592979803</v>
      </c>
      <c r="X344" s="36">
        <v>67.239489377460828</v>
      </c>
      <c r="Y344" s="36">
        <v>79.569762366128586</v>
      </c>
      <c r="Z344" s="36">
        <v>65.040173908307167</v>
      </c>
      <c r="AA344" s="68"/>
      <c r="AB344" s="75">
        <v>282</v>
      </c>
      <c r="AC344" s="36">
        <v>-89.419032953023844</v>
      </c>
      <c r="AD344" s="75">
        <v>282</v>
      </c>
      <c r="AE344" s="36">
        <v>-124.86546642875727</v>
      </c>
      <c r="AG344" s="68"/>
      <c r="AH344" s="52">
        <f t="shared" si="92"/>
        <v>30.329149782420849</v>
      </c>
      <c r="AI344" s="52">
        <f t="shared" si="93"/>
        <v>-30.521776666257196</v>
      </c>
      <c r="AJ344" s="52">
        <f t="shared" si="94"/>
        <v>-20.78042792154211</v>
      </c>
      <c r="AK344" s="52">
        <f t="shared" si="95"/>
        <v>-38.428081094912315</v>
      </c>
      <c r="AL344" s="52">
        <f t="shared" si="96"/>
        <v>-49.956226739974454</v>
      </c>
      <c r="AM344" s="52">
        <f t="shared" si="97"/>
        <v>-88.185296001579175</v>
      </c>
      <c r="AN344" t="s">
        <v>601</v>
      </c>
    </row>
    <row r="345" spans="1:40" ht="14.25" hidden="1">
      <c r="A345" s="5" t="s">
        <v>331</v>
      </c>
      <c r="B345" s="5" t="s">
        <v>331</v>
      </c>
      <c r="C345" s="15" t="s">
        <v>46</v>
      </c>
      <c r="D345" s="12" t="s">
        <v>180</v>
      </c>
      <c r="E345" s="134">
        <f>SUMIFS(ADEME!$F:$F,ADEME!$A:$A,$A345,ADEME!$B:$B,$B345,ADEME!$C:$C,$C345,ADEME!$D:$D,$D345,ADEME!$E:$E,F$9)</f>
        <v>84.311139886869114</v>
      </c>
      <c r="F345" s="134">
        <f>SUMIFS(ADEME!$L:$L,ADEME!$A:$A,$A345,ADEME!$B:$B,$B345,ADEME!$C:$C,$C345,ADEME!$D:$D,$D345,ADEME!$E:$E,F$9)</f>
        <v>-452.35544884928868</v>
      </c>
      <c r="G345" s="135">
        <f>SUMIFS(ADEME!$L:$L,ADEME!$A:$A,$A345,ADEME!$B:$B,$B345,ADEME!$C:$C,$C345,ADEME!$D:$D,$D345,ADEME!$E:$E,G$9)</f>
        <v>54.92626576138673</v>
      </c>
      <c r="H345" s="135">
        <f>SUMIFS(ADEME!$L:$L,ADEME!$A:$A,$A345,ADEME!$B:$B,$B345,ADEME!$C:$C,$C345,ADEME!$D:$D,$D345,ADEME!$E:$E,H$9)</f>
        <v>21.573868437877081</v>
      </c>
      <c r="I345" s="135">
        <f>SUMIFS(ADEME!$L:$L,ADEME!$A:$A,$A345,ADEME!$B:$B,$B345,ADEME!$C:$C,$C345,ADEME!$D:$D,$D345,ADEME!$E:$E,I$9)</f>
        <v>12.672023337290511</v>
      </c>
      <c r="J345" s="135">
        <f>SUMIFS(ADEME!$L:$L,ADEME!$A:$A,$A345,ADEME!$B:$B,$B345,ADEME!$C:$C,$C345,ADEME!$D:$D,$D345,ADEME!$E:$E,J$9)</f>
        <v>5.6833292330320546</v>
      </c>
      <c r="K345" s="68" t="s">
        <v>581</v>
      </c>
      <c r="L345" s="54" t="str">
        <f t="shared" si="91"/>
        <v>Solde-Solde-Viande de Suides</v>
      </c>
      <c r="M345" s="54">
        <f>MATCH(L345,[6]RESULTATS_4!$W:$W,FALSE)</f>
        <v>470</v>
      </c>
      <c r="N345" s="54" t="str" cm="1">
        <f t="array" ref="N345">IFERROR(INDEX([6]RESULTATS_4!G:G,$M345),"-")</f>
        <v>Solde</v>
      </c>
      <c r="O345" s="54" t="str" cm="1">
        <f t="array" ref="O345">IFERROR(INDEX([6]RESULTATS_4!H:H,$M345),"-")</f>
        <v>Solde</v>
      </c>
      <c r="P345" s="54" t="str" cm="1">
        <f t="array" ref="P345">IFERROR(INDEX([6]RESULTATS_4!I:I,$M345),"-")</f>
        <v>Viande de Suides</v>
      </c>
      <c r="Q345" s="54" t="str" cm="1">
        <f t="array" ref="Q345">IFERROR(INDEX([6]RESULTATS_4!$J:$J,M345),"-")</f>
        <v>kt</v>
      </c>
      <c r="R345" s="68"/>
      <c r="S345" s="96" t="str">
        <f t="shared" si="98"/>
        <v>Viande de Suides-kt</v>
      </c>
      <c r="T345" s="158">
        <v>346</v>
      </c>
      <c r="U345" s="36">
        <v>-124.55989708940183</v>
      </c>
      <c r="V345" s="36">
        <v>-788.82702187751556</v>
      </c>
      <c r="W345" s="36">
        <v>30.174709694948206</v>
      </c>
      <c r="X345" s="36">
        <v>-18.942629030482408</v>
      </c>
      <c r="Y345" s="36">
        <v>-45.998126691770267</v>
      </c>
      <c r="Z345" s="36">
        <v>-81.436673008681055</v>
      </c>
      <c r="AA345" s="68"/>
      <c r="AB345" s="75">
        <v>283</v>
      </c>
      <c r="AC345" s="36">
        <v>-15.969538115549312</v>
      </c>
      <c r="AD345" s="75">
        <v>283</v>
      </c>
      <c r="AE345" s="36">
        <v>-57.943689930899154</v>
      </c>
      <c r="AG345" s="68"/>
      <c r="AH345" s="52">
        <f t="shared" si="92"/>
        <v>-167.68722667324903</v>
      </c>
      <c r="AI345" s="52">
        <f t="shared" si="93"/>
        <v>-42.654671264604858</v>
      </c>
      <c r="AJ345" s="52">
        <f t="shared" si="94"/>
        <v>82.027486980537162</v>
      </c>
      <c r="AK345" s="52">
        <f t="shared" si="95"/>
        <v>-213.89057138352072</v>
      </c>
      <c r="AL345" s="52">
        <f t="shared" si="96"/>
        <v>-127.54899872815413</v>
      </c>
      <c r="AM345" s="52">
        <f t="shared" si="97"/>
        <v>-106.97883278265337</v>
      </c>
      <c r="AN345" t="s">
        <v>601</v>
      </c>
    </row>
    <row r="346" spans="1:40" ht="14.25" hidden="1">
      <c r="A346" s="5" t="s">
        <v>331</v>
      </c>
      <c r="B346" s="5" t="s">
        <v>331</v>
      </c>
      <c r="C346" s="15" t="s">
        <v>48</v>
      </c>
      <c r="D346" s="12" t="s">
        <v>180</v>
      </c>
      <c r="E346" s="134">
        <f>SUMIFS(ADEME!$F:$F,ADEME!$A:$A,$A346,ADEME!$B:$B,$B346,ADEME!$C:$C,$C346,ADEME!$D:$D,$D346,ADEME!$E:$E,F$9)</f>
        <v>-11.625329885803239</v>
      </c>
      <c r="F346" s="134">
        <f>SUMIFS(ADEME!$L:$L,ADEME!$A:$A,$A346,ADEME!$B:$B,$B346,ADEME!$C:$C,$C346,ADEME!$D:$D,$D346,ADEME!$E:$E,F$9)</f>
        <v>-496.81145614554703</v>
      </c>
      <c r="G346" s="135">
        <f>SUMIFS(ADEME!$L:$L,ADEME!$A:$A,$A346,ADEME!$B:$B,$B346,ADEME!$C:$C,$C346,ADEME!$D:$D,$D346,ADEME!$E:$E,G$9)</f>
        <v>133.25409216578601</v>
      </c>
      <c r="H346" s="135">
        <f>SUMIFS(ADEME!$L:$L,ADEME!$A:$A,$A346,ADEME!$B:$B,$B346,ADEME!$C:$C,$C346,ADEME!$D:$D,$D346,ADEME!$E:$E,H$9)</f>
        <v>-111.76011641590185</v>
      </c>
      <c r="I346" s="135">
        <f>SUMIFS(ADEME!$L:$L,ADEME!$A:$A,$A346,ADEME!$B:$B,$B346,ADEME!$C:$C,$C346,ADEME!$D:$D,$D346,ADEME!$E:$E,I$9)</f>
        <v>-4.3357312756181727</v>
      </c>
      <c r="J346" s="135">
        <f>SUMIFS(ADEME!$L:$L,ADEME!$A:$A,$A346,ADEME!$B:$B,$B346,ADEME!$C:$C,$C346,ADEME!$D:$D,$D346,ADEME!$E:$E,J$9)</f>
        <v>-124.62899495657211</v>
      </c>
      <c r="K346" s="68" t="s">
        <v>581</v>
      </c>
      <c r="L346" s="54" t="str">
        <f t="shared" si="91"/>
        <v>Solde-Solde-Viande de Volailles</v>
      </c>
      <c r="M346" s="54">
        <f>MATCH(L346,[6]RESULTATS_4!$W:$W,FALSE)</f>
        <v>471</v>
      </c>
      <c r="N346" s="54" t="str" cm="1">
        <f t="array" ref="N346">IFERROR(INDEX([6]RESULTATS_4!G:G,$M346),"-")</f>
        <v>Solde</v>
      </c>
      <c r="O346" s="54" t="str" cm="1">
        <f t="array" ref="O346">IFERROR(INDEX([6]RESULTATS_4!H:H,$M346),"-")</f>
        <v>Solde</v>
      </c>
      <c r="P346" s="54" t="str" cm="1">
        <f t="array" ref="P346">IFERROR(INDEX([6]RESULTATS_4!I:I,$M346),"-")</f>
        <v>Viande de Volailles</v>
      </c>
      <c r="Q346" s="54" t="str" cm="1">
        <f t="array" ref="Q346">IFERROR(INDEX([6]RESULTATS_4!$J:$J,M346),"-")</f>
        <v>kt</v>
      </c>
      <c r="R346" s="68"/>
      <c r="S346" s="96" t="str">
        <f t="shared" si="98"/>
        <v>Viande de Volailles-kt</v>
      </c>
      <c r="T346" s="158">
        <v>347</v>
      </c>
      <c r="U346" s="36">
        <v>-114.7173666496883</v>
      </c>
      <c r="V346" s="36">
        <v>186.37266006104619</v>
      </c>
      <c r="W346" s="36">
        <v>43.139534417949221</v>
      </c>
      <c r="X346" s="36">
        <v>-200.00096635470845</v>
      </c>
      <c r="Y346" s="36">
        <v>-160.14282215714002</v>
      </c>
      <c r="Z346" s="36">
        <v>-255.05174730565727</v>
      </c>
      <c r="AA346" s="68"/>
      <c r="AB346" s="75">
        <v>284</v>
      </c>
      <c r="AC346" s="36">
        <v>264.79709379482415</v>
      </c>
      <c r="AD346" s="75">
        <v>284</v>
      </c>
      <c r="AE346" s="36">
        <v>182.13747382542783</v>
      </c>
      <c r="AG346" s="68"/>
      <c r="AH346" s="52">
        <f t="shared" si="92"/>
        <v>-89.866111622572859</v>
      </c>
      <c r="AI346" s="52">
        <f t="shared" si="93"/>
        <v>-366.56884973515798</v>
      </c>
      <c r="AJ346" s="52">
        <f t="shared" si="94"/>
        <v>208.89089083525781</v>
      </c>
      <c r="AK346" s="52">
        <f t="shared" si="95"/>
        <v>-44.120211790531293</v>
      </c>
      <c r="AL346" s="52">
        <f t="shared" si="96"/>
        <v>-97.29258469582625</v>
      </c>
      <c r="AM346" s="52">
        <f t="shared" si="97"/>
        <v>-51.135800372614135</v>
      </c>
      <c r="AN346" t="s">
        <v>601</v>
      </c>
    </row>
    <row r="347" spans="1:40" ht="14.25" hidden="1">
      <c r="A347" s="5" t="s">
        <v>331</v>
      </c>
      <c r="B347" s="5" t="s">
        <v>331</v>
      </c>
      <c r="C347" s="15" t="s">
        <v>333</v>
      </c>
      <c r="D347" s="12" t="s">
        <v>180</v>
      </c>
      <c r="E347" s="134">
        <f>SUMIFS(ADEME!$F:$F,ADEME!$A:$A,$A347,ADEME!$B:$B,$B347,ADEME!$C:$C,$C347,ADEME!$D:$D,$D347,ADEME!$E:$E,F$9)</f>
        <v>-66.168815389269795</v>
      </c>
      <c r="F347" s="134">
        <f>SUMIFS(ADEME!$L:$L,ADEME!$A:$A,$A347,ADEME!$B:$B,$B347,ADEME!$C:$C,$C347,ADEME!$D:$D,$D347,ADEME!$E:$E,F$9)</f>
        <v>63.140360941207419</v>
      </c>
      <c r="G347" s="135">
        <f>SUMIFS(ADEME!$L:$L,ADEME!$A:$A,$A347,ADEME!$B:$B,$B347,ADEME!$C:$C,$C347,ADEME!$D:$D,$D347,ADEME!$E:$E,G$9)</f>
        <v>38.535369564519179</v>
      </c>
      <c r="H347" s="135">
        <f>SUMIFS(ADEME!$L:$L,ADEME!$A:$A,$A347,ADEME!$B:$B,$B347,ADEME!$C:$C,$C347,ADEME!$D:$D,$D347,ADEME!$E:$E,H$9)</f>
        <v>21.108057585978695</v>
      </c>
      <c r="I347" s="135">
        <f>SUMIFS(ADEME!$L:$L,ADEME!$A:$A,$A347,ADEME!$B:$B,$B347,ADEME!$C:$C,$C347,ADEME!$D:$D,$D347,ADEME!$E:$E,I$9)</f>
        <v>106.84462741358146</v>
      </c>
      <c r="J347" s="135">
        <f>SUMIFS(ADEME!$L:$L,ADEME!$A:$A,$A347,ADEME!$B:$B,$B347,ADEME!$C:$C,$C347,ADEME!$D:$D,$D347,ADEME!$E:$E,J$9)</f>
        <v>208.28044172256955</v>
      </c>
      <c r="K347" s="68" t="s">
        <v>581</v>
      </c>
      <c r="L347" s="54" t="str">
        <f t="shared" si="91"/>
        <v>Solde-Solde-Viande, Autre (dont protéines alternatives)</v>
      </c>
      <c r="M347" s="54">
        <f>MATCH(L347,[6]RESULTATS_4!$W:$W,FALSE)</f>
        <v>472</v>
      </c>
      <c r="N347" s="54" t="str" cm="1">
        <f t="array" ref="N347">IFERROR(INDEX([6]RESULTATS_4!G:G,$M347),"-")</f>
        <v>Solde</v>
      </c>
      <c r="O347" s="54" t="str" cm="1">
        <f t="array" ref="O347">IFERROR(INDEX([6]RESULTATS_4!H:H,$M347),"-")</f>
        <v>Solde</v>
      </c>
      <c r="P347" s="54" t="str" cm="1">
        <f t="array" ref="P347">IFERROR(INDEX([6]RESULTATS_4!I:I,$M347),"-")</f>
        <v>Viande, Autre (dont protéines alternatives)</v>
      </c>
      <c r="Q347" s="54" t="str" cm="1">
        <f t="array" ref="Q347">IFERROR(INDEX([6]RESULTATS_4!$J:$J,M347),"-")</f>
        <v>kt</v>
      </c>
      <c r="R347" s="68"/>
      <c r="S347" s="96" t="str">
        <f t="shared" si="98"/>
        <v>Viande, Autre (dont protéines alternatives)-kt</v>
      </c>
      <c r="T347" s="158">
        <v>348</v>
      </c>
      <c r="U347" s="36">
        <v>-93.893019618184255</v>
      </c>
      <c r="V347" s="36">
        <v>11.941465614744573</v>
      </c>
      <c r="W347" s="36">
        <v>32.857621507435894</v>
      </c>
      <c r="X347" s="36">
        <v>8.145885425772498</v>
      </c>
      <c r="Y347" s="36">
        <v>89.143801862158782</v>
      </c>
      <c r="Z347" s="36">
        <v>4.6215611237684016</v>
      </c>
      <c r="AA347" s="68"/>
      <c r="AB347" s="75">
        <v>285</v>
      </c>
      <c r="AC347" s="36">
        <v>-62.279915215805445</v>
      </c>
      <c r="AD347" s="75">
        <v>285</v>
      </c>
      <c r="AE347" s="36">
        <v>-81.971917802442135</v>
      </c>
      <c r="AG347" s="68"/>
      <c r="AH347" s="52">
        <f t="shared" si="92"/>
        <v>-29.527439144736078</v>
      </c>
      <c r="AI347" s="52">
        <f t="shared" si="93"/>
        <v>428.74884020304557</v>
      </c>
      <c r="AJ347" s="52">
        <f t="shared" si="94"/>
        <v>17.279851056164762</v>
      </c>
      <c r="AK347" s="52">
        <f t="shared" si="95"/>
        <v>159.12539254720684</v>
      </c>
      <c r="AL347" s="52">
        <f t="shared" si="96"/>
        <v>19.856484894814219</v>
      </c>
      <c r="AM347" s="52">
        <f t="shared" si="97"/>
        <v>4406.7118262570666</v>
      </c>
      <c r="AN347" t="s">
        <v>601</v>
      </c>
    </row>
    <row r="348" spans="1:40" ht="14.25" hidden="1">
      <c r="A348" s="5" t="s">
        <v>331</v>
      </c>
      <c r="B348" s="5" t="s">
        <v>331</v>
      </c>
      <c r="C348" s="15" t="s">
        <v>323</v>
      </c>
      <c r="D348" s="12" t="s">
        <v>180</v>
      </c>
      <c r="E348" s="134">
        <f>SUMIFS(ADEME!$F:$F,ADEME!$A:$A,$A348,ADEME!$B:$B,$B348,ADEME!$C:$C,$C348,ADEME!$D:$D,$D348,ADEME!$E:$E,F$9)</f>
        <v>191.52649779710441</v>
      </c>
      <c r="F348" s="134">
        <f>SUMIFS(ADEME!$L:$L,ADEME!$A:$A,$A348,ADEME!$B:$B,$B348,ADEME!$C:$C,$C348,ADEME!$D:$D,$D348,ADEME!$E:$E,F$9)</f>
        <v>317.12673460287488</v>
      </c>
      <c r="G348" s="135">
        <f>SUMIFS(ADEME!$L:$L,ADEME!$A:$A,$A348,ADEME!$B:$B,$B348,ADEME!$C:$C,$C348,ADEME!$D:$D,$D348,ADEME!$E:$E,G$9)</f>
        <v>189.56847410191187</v>
      </c>
      <c r="H348" s="135">
        <f>SUMIFS(ADEME!$L:$L,ADEME!$A:$A,$A348,ADEME!$B:$B,$B348,ADEME!$C:$C,$C348,ADEME!$D:$D,$D348,ADEME!$E:$E,H$9)</f>
        <v>198.51269991207562</v>
      </c>
      <c r="I348" s="135">
        <f>SUMIFS(ADEME!$L:$L,ADEME!$A:$A,$A348,ADEME!$B:$B,$B348,ADEME!$C:$C,$C348,ADEME!$D:$D,$D348,ADEME!$E:$E,I$9)</f>
        <v>207.45692572223902</v>
      </c>
      <c r="J348" s="135">
        <f>SUMIFS(ADEME!$L:$L,ADEME!$A:$A,$A348,ADEME!$B:$B,$B348,ADEME!$C:$C,$C348,ADEME!$D:$D,$D348,ADEME!$E:$E,J$9)</f>
        <v>250.01121125292207</v>
      </c>
      <c r="K348" s="68" t="s">
        <v>581</v>
      </c>
      <c r="L348" s="54" t="str">
        <f t="shared" si="91"/>
        <v>Solde-Solde-Oeufs</v>
      </c>
      <c r="M348" s="54">
        <f>MATCH(L348,[6]RESULTATS_4!$W:$W,FALSE)</f>
        <v>459</v>
      </c>
      <c r="N348" s="54" t="str" cm="1">
        <f t="array" ref="N348">IFERROR(INDEX([6]RESULTATS_4!G:G,$M348),"-")</f>
        <v>Solde</v>
      </c>
      <c r="O348" s="54" t="str" cm="1">
        <f t="array" ref="O348">IFERROR(INDEX([6]RESULTATS_4!H:H,$M348),"-")</f>
        <v>Solde</v>
      </c>
      <c r="P348" s="54" t="str" cm="1">
        <f t="array" ref="P348">IFERROR(INDEX([6]RESULTATS_4!I:I,$M348),"-")</f>
        <v>Oeufs</v>
      </c>
      <c r="Q348" s="54" t="str" cm="1">
        <f t="array" ref="Q348">IFERROR(INDEX([6]RESULTATS_4!$J:$J,M348),"-")</f>
        <v>kt</v>
      </c>
      <c r="R348" s="68"/>
      <c r="S348" s="96" t="str">
        <f t="shared" si="98"/>
        <v>Oeufs-kt</v>
      </c>
      <c r="T348" s="158">
        <v>349</v>
      </c>
      <c r="U348" s="36">
        <v>115.84545338429496</v>
      </c>
      <c r="V348" s="36">
        <v>43.12354217285349</v>
      </c>
      <c r="W348" s="36">
        <v>76.440520032327072</v>
      </c>
      <c r="X348" s="36">
        <v>84.815876853520876</v>
      </c>
      <c r="Y348" s="36">
        <v>93.191233674714567</v>
      </c>
      <c r="Z348" s="36">
        <v>137.35593595726823</v>
      </c>
      <c r="AA348" s="68"/>
      <c r="AB348" s="75">
        <v>286</v>
      </c>
      <c r="AC348" s="36">
        <v>-117.91918901946599</v>
      </c>
      <c r="AD348" s="75">
        <v>286</v>
      </c>
      <c r="AE348" s="36">
        <v>-17.28582192081376</v>
      </c>
      <c r="AG348" s="68"/>
      <c r="AH348" s="52">
        <f t="shared" si="92"/>
        <v>65.329317812544758</v>
      </c>
      <c r="AI348" s="52">
        <f t="shared" si="93"/>
        <v>635.39120077781536</v>
      </c>
      <c r="AJ348" s="52">
        <f t="shared" si="94"/>
        <v>147.9947467936409</v>
      </c>
      <c r="AK348" s="52">
        <f t="shared" si="95"/>
        <v>134.05134424880379</v>
      </c>
      <c r="AL348" s="52">
        <f t="shared" si="96"/>
        <v>122.61420687526319</v>
      </c>
      <c r="AM348" s="52">
        <f t="shared" si="97"/>
        <v>82.017041717586324</v>
      </c>
      <c r="AN348" t="s">
        <v>601</v>
      </c>
    </row>
    <row r="349" spans="1:40" ht="14.25" hidden="1">
      <c r="A349" s="5" t="s">
        <v>331</v>
      </c>
      <c r="B349" s="5" t="s">
        <v>331</v>
      </c>
      <c r="C349" s="5" t="s">
        <v>324</v>
      </c>
      <c r="D349" s="12" t="s">
        <v>180</v>
      </c>
      <c r="E349" s="134">
        <f>SUMIFS(ADEME!$F:$F,ADEME!$A:$A,$A349,ADEME!$B:$B,$B349,ADEME!$C:$C,$C349,ADEME!$D:$D,$D349,ADEME!$E:$E,F$9)</f>
        <v>1262.4628348533151</v>
      </c>
      <c r="F349" s="134">
        <f>SUMIFS(ADEME!$L:$L,ADEME!$A:$A,$A349,ADEME!$B:$B,$B349,ADEME!$C:$C,$C349,ADEME!$D:$D,$D349,ADEME!$E:$E,F$9)</f>
        <v>-2313.3123465664721</v>
      </c>
      <c r="G349" s="135">
        <f>SUMIFS(ADEME!$L:$L,ADEME!$A:$A,$A349,ADEME!$B:$B,$B349,ADEME!$C:$C,$C349,ADEME!$D:$D,$D349,ADEME!$E:$E,G$9)</f>
        <v>-427.37017521364942</v>
      </c>
      <c r="H349" s="135">
        <f>SUMIFS(ADEME!$L:$L,ADEME!$A:$A,$A349,ADEME!$B:$B,$B349,ADEME!$C:$C,$C349,ADEME!$D:$D,$D349,ADEME!$E:$E,H$9)</f>
        <v>-636.36486642423915</v>
      </c>
      <c r="I349" s="135">
        <f>SUMIFS(ADEME!$L:$L,ADEME!$A:$A,$A349,ADEME!$B:$B,$B349,ADEME!$C:$C,$C349,ADEME!$D:$D,$D349,ADEME!$E:$E,I$9)</f>
        <v>691.75970377306294</v>
      </c>
      <c r="J349" s="135">
        <f>SUMIFS(ADEME!$L:$L,ADEME!$A:$A,$A349,ADEME!$B:$B,$B349,ADEME!$C:$C,$C349,ADEME!$D:$D,$D349,ADEME!$E:$E,J$9)</f>
        <v>519.49075581958823</v>
      </c>
      <c r="K349" s="68" t="s">
        <v>581</v>
      </c>
      <c r="L349" s="54" t="str">
        <f t="shared" si="91"/>
        <v>Solde-Solde-Lait - Excl Beurre</v>
      </c>
      <c r="M349" s="54">
        <f>MATCH(L349,[6]RESULTATS_4!$W:$W,FALSE)</f>
        <v>456</v>
      </c>
      <c r="N349" s="54" t="str" cm="1">
        <f t="array" ref="N349">IFERROR(INDEX([6]RESULTATS_4!G:G,$M349),"-")</f>
        <v>Solde</v>
      </c>
      <c r="O349" s="54" t="str" cm="1">
        <f t="array" ref="O349">IFERROR(INDEX([6]RESULTATS_4!H:H,$M349),"-")</f>
        <v>Solde</v>
      </c>
      <c r="P349" s="54" t="str" cm="1">
        <f t="array" ref="P349">IFERROR(INDEX([6]RESULTATS_4!I:I,$M349),"-")</f>
        <v>Lait - Excl Beurre</v>
      </c>
      <c r="Q349" s="54" t="str" cm="1">
        <f t="array" ref="Q349">IFERROR(INDEX([6]RESULTATS_4!$J:$J,M349),"-")</f>
        <v>kt</v>
      </c>
      <c r="R349" s="68"/>
      <c r="S349" s="96" t="str">
        <f t="shared" si="98"/>
        <v>Lait - Excl Beurre-kt</v>
      </c>
      <c r="T349" s="158">
        <v>350</v>
      </c>
      <c r="U349" s="36">
        <v>8165.0868995487181</v>
      </c>
      <c r="V349" s="36">
        <v>144.48688199054595</v>
      </c>
      <c r="W349" s="36">
        <v>2901.0891934604751</v>
      </c>
      <c r="X349" s="36">
        <v>2768.9663886758208</v>
      </c>
      <c r="Y349" s="36">
        <v>5079.7270876670482</v>
      </c>
      <c r="Z349" s="36">
        <v>5759.740569482572</v>
      </c>
      <c r="AA349" s="68"/>
      <c r="AB349" s="75">
        <v>287</v>
      </c>
      <c r="AC349" s="36">
        <v>923.92993579691756</v>
      </c>
      <c r="AD349" s="75">
        <v>287</v>
      </c>
      <c r="AE349" s="36">
        <v>4525.3808953709049</v>
      </c>
      <c r="AG349" s="68"/>
      <c r="AH349" s="52">
        <f t="shared" si="92"/>
        <v>-84.538280481459523</v>
      </c>
      <c r="AI349" s="52">
        <f t="shared" si="93"/>
        <v>-1701.0535452746751</v>
      </c>
      <c r="AJ349" s="52">
        <f t="shared" si="94"/>
        <v>-114.73136972751514</v>
      </c>
      <c r="AK349" s="52">
        <f t="shared" si="95"/>
        <v>-122.98203651105214</v>
      </c>
      <c r="AL349" s="52">
        <f t="shared" si="96"/>
        <v>-86.381951395527324</v>
      </c>
      <c r="AM349" s="52">
        <f t="shared" si="97"/>
        <v>-90.98065703563006</v>
      </c>
      <c r="AN349" t="s">
        <v>601</v>
      </c>
    </row>
    <row r="350" spans="1:40" ht="14.25" hidden="1">
      <c r="A350" s="5" t="s">
        <v>331</v>
      </c>
      <c r="B350" s="5" t="s">
        <v>331</v>
      </c>
      <c r="C350" s="5" t="s">
        <v>325</v>
      </c>
      <c r="D350" s="12" t="s">
        <v>180</v>
      </c>
      <c r="E350" s="134">
        <f>SUMIFS(ADEME!$F:$F,ADEME!$A:$A,$A350,ADEME!$B:$B,$B350,ADEME!$C:$C,$C350,ADEME!$D:$D,$D350,ADEME!$E:$E,F$9)</f>
        <v>-2138.3760216608175</v>
      </c>
      <c r="F350" s="134">
        <f>SUMIFS(ADEME!$L:$L,ADEME!$A:$A,$A350,ADEME!$B:$B,$B350,ADEME!$C:$C,$C350,ADEME!$D:$D,$D350,ADEME!$E:$E,F$9)</f>
        <v>-2612.9199438628802</v>
      </c>
      <c r="G350" s="135">
        <f>SUMIFS(ADEME!$L:$L,ADEME!$A:$A,$A350,ADEME!$B:$B,$B350,ADEME!$C:$C,$C350,ADEME!$D:$D,$D350,ADEME!$E:$E,G$9)</f>
        <v>-1330.8305379338428</v>
      </c>
      <c r="H350" s="135">
        <f>SUMIFS(ADEME!$L:$L,ADEME!$A:$A,$A350,ADEME!$B:$B,$B350,ADEME!$C:$C,$C350,ADEME!$D:$D,$D350,ADEME!$E:$E,H$9)</f>
        <v>-1632.2790615507943</v>
      </c>
      <c r="I350" s="135">
        <f>SUMIFS(ADEME!$L:$L,ADEME!$A:$A,$A350,ADEME!$B:$B,$B350,ADEME!$C:$C,$C350,ADEME!$D:$D,$D350,ADEME!$E:$E,I$9)</f>
        <v>-1841.8452413274667</v>
      </c>
      <c r="J350" s="135">
        <f>SUMIFS(ADEME!$L:$L,ADEME!$A:$A,$A350,ADEME!$B:$B,$B350,ADEME!$C:$C,$C350,ADEME!$D:$D,$D350,ADEME!$E:$E,J$9)</f>
        <v>-2373.2739314638038</v>
      </c>
      <c r="K350" s="68" t="s">
        <v>581</v>
      </c>
      <c r="L350" s="54" t="str">
        <f t="shared" si="91"/>
        <v>Solde-Solde-Poisson &amp; Fruits de Mer</v>
      </c>
      <c r="M350" s="54">
        <f>MATCH(L350,[6]RESULTATS_4!$W:$W,FALSE)</f>
        <v>462</v>
      </c>
      <c r="N350" s="54" t="str" cm="1">
        <f t="array" ref="N350">IFERROR(INDEX([6]RESULTATS_4!G:G,$M350),"-")</f>
        <v>Solde</v>
      </c>
      <c r="O350" s="54" t="str" cm="1">
        <f t="array" ref="O350">IFERROR(INDEX([6]RESULTATS_4!H:H,$M350),"-")</f>
        <v>Solde</v>
      </c>
      <c r="P350" s="54" t="str" cm="1">
        <f t="array" ref="P350">IFERROR(INDEX([6]RESULTATS_4!I:I,$M350),"-")</f>
        <v>Poisson &amp; Fruits de Mer</v>
      </c>
      <c r="Q350" s="54" t="str" cm="1">
        <f t="array" ref="Q350">IFERROR(INDEX([6]RESULTATS_4!$J:$J,M350),"-")</f>
        <v>kt</v>
      </c>
      <c r="R350" s="68"/>
      <c r="S350" s="96" t="str">
        <f t="shared" si="98"/>
        <v>Poisson &amp; Fruits de Mer-kt</v>
      </c>
      <c r="T350" s="158">
        <v>351</v>
      </c>
      <c r="U350" s="36">
        <v>-2313.8956599153412</v>
      </c>
      <c r="V350" s="36">
        <v>-2460.6817042219132</v>
      </c>
      <c r="W350" s="36">
        <v>-1411.3415746424621</v>
      </c>
      <c r="X350" s="36">
        <v>-1765.6104511705162</v>
      </c>
      <c r="Y350" s="36">
        <v>-2106.5144514253607</v>
      </c>
      <c r="Z350" s="36">
        <v>-2288.9979354039824</v>
      </c>
      <c r="AA350" s="68"/>
      <c r="AB350" s="75">
        <v>288</v>
      </c>
      <c r="AC350" s="36">
        <v>-2343.0479648788196</v>
      </c>
      <c r="AD350" s="75">
        <v>288</v>
      </c>
      <c r="AE350" s="36">
        <v>-2373.8293057557148</v>
      </c>
      <c r="AG350" s="68"/>
      <c r="AH350" s="52">
        <f t="shared" si="92"/>
        <v>-7.5854603686384632</v>
      </c>
      <c r="AI350" s="52">
        <f t="shared" si="93"/>
        <v>6.1868318596332239</v>
      </c>
      <c r="AJ350" s="52">
        <f t="shared" si="94"/>
        <v>-5.704574863743761</v>
      </c>
      <c r="AK350" s="52">
        <f t="shared" si="95"/>
        <v>-7.5515745577587339</v>
      </c>
      <c r="AL350" s="52">
        <f t="shared" si="96"/>
        <v>-12.564319694973236</v>
      </c>
      <c r="AM350" s="52">
        <f t="shared" si="97"/>
        <v>3.6817855864491156</v>
      </c>
      <c r="AN350" t="s">
        <v>601</v>
      </c>
    </row>
    <row r="351" spans="1:40" ht="18" hidden="1">
      <c r="A351" s="5" t="s">
        <v>0</v>
      </c>
      <c r="B351" s="5" t="s">
        <v>0</v>
      </c>
      <c r="C351" s="1" t="s">
        <v>334</v>
      </c>
      <c r="D351" s="183"/>
      <c r="E351" s="184"/>
      <c r="F351" s="184"/>
      <c r="G351" s="184"/>
      <c r="H351" s="184"/>
      <c r="I351" s="184"/>
      <c r="J351" s="184"/>
      <c r="K351" s="179"/>
      <c r="L351" s="180"/>
      <c r="M351" s="180"/>
      <c r="N351" s="180"/>
      <c r="O351" s="180"/>
      <c r="P351" s="180"/>
      <c r="Q351" s="180"/>
      <c r="R351" s="179"/>
      <c r="S351" s="181"/>
      <c r="T351" s="182"/>
      <c r="U351" s="185"/>
      <c r="V351" s="185"/>
      <c r="W351" s="185"/>
      <c r="X351" s="185"/>
      <c r="Y351" s="185"/>
      <c r="Z351" s="185"/>
      <c r="AA351" s="179"/>
      <c r="AB351" s="186"/>
      <c r="AC351" s="185"/>
      <c r="AD351" s="186"/>
      <c r="AE351" s="185"/>
      <c r="AG351" s="68"/>
      <c r="AH351" s="56"/>
      <c r="AI351" s="56"/>
      <c r="AJ351" s="56"/>
      <c r="AK351" s="56"/>
      <c r="AL351" s="56"/>
      <c r="AM351" s="56"/>
    </row>
    <row r="352" spans="1:40" ht="14.25" hidden="1">
      <c r="A352" s="5" t="s">
        <v>0</v>
      </c>
      <c r="B352" s="5" t="s">
        <v>0</v>
      </c>
      <c r="C352" s="23" t="s">
        <v>335</v>
      </c>
      <c r="D352" s="183"/>
      <c r="E352" s="184"/>
      <c r="F352" s="184"/>
      <c r="G352" s="184"/>
      <c r="H352" s="184"/>
      <c r="I352" s="184"/>
      <c r="J352" s="184"/>
      <c r="K352" s="179"/>
      <c r="L352" s="180"/>
      <c r="M352" s="180"/>
      <c r="N352" s="180"/>
      <c r="O352" s="180"/>
      <c r="P352" s="180"/>
      <c r="Q352" s="180"/>
      <c r="R352" s="179"/>
      <c r="S352" s="181"/>
      <c r="T352" s="182"/>
      <c r="U352" s="185"/>
      <c r="V352" s="185"/>
      <c r="W352" s="185"/>
      <c r="X352" s="185"/>
      <c r="Y352" s="185"/>
      <c r="Z352" s="185"/>
      <c r="AA352" s="179"/>
      <c r="AB352" s="186"/>
      <c r="AC352" s="185"/>
      <c r="AD352" s="186"/>
      <c r="AE352" s="185"/>
      <c r="AG352" s="68"/>
      <c r="AH352" s="52" t="str">
        <f t="shared" ref="AH352:AH364" si="99">IF(AND(E352=0,U352=0),"ok 0",(E352/U352-1)*100)</f>
        <v>ok 0</v>
      </c>
      <c r="AI352" s="52" t="str">
        <f t="shared" ref="AI352:AI364" si="100">IF(AND(F352=0,V352=0),"ok 0",(F352/V352-1)*100)</f>
        <v>ok 0</v>
      </c>
      <c r="AJ352" s="52" t="str">
        <f t="shared" ref="AJ352:AJ364" si="101">IF(AND(G352=0,W352=0),"ok 0",(G352/W352-1)*100)</f>
        <v>ok 0</v>
      </c>
      <c r="AK352" s="52" t="str">
        <f t="shared" ref="AK352:AK364" si="102">IF(AND(H352=0,X352=0),"ok 0",(H352/X352-1)*100)</f>
        <v>ok 0</v>
      </c>
      <c r="AL352" s="52" t="str">
        <f t="shared" ref="AL352:AL364" si="103">IF(AND(I352=0,Y352=0),"ok 0",(I352/Y352-1)*100)</f>
        <v>ok 0</v>
      </c>
      <c r="AM352" s="52" t="str">
        <f t="shared" ref="AM352:AM364" si="104">IF(AND(J352=0,Z352=0),"ok 0",(J352/Z352-1)*100)</f>
        <v>ok 0</v>
      </c>
      <c r="AN352" t="s">
        <v>538</v>
      </c>
    </row>
    <row r="353" spans="1:40" ht="14.25" hidden="1">
      <c r="A353" s="5" t="s">
        <v>336</v>
      </c>
      <c r="B353" s="5" t="s">
        <v>335</v>
      </c>
      <c r="C353" s="5" t="s">
        <v>25</v>
      </c>
      <c r="D353" s="12" t="s">
        <v>180</v>
      </c>
      <c r="E353" s="134">
        <f>SUMIFS(ADEME!$F:$F,ADEME!$A:$A,$A353,ADEME!$B:$B,$B353,ADEME!$C:$C,$C353,ADEME!$D:$D,$D353,ADEME!$E:$E,F$9)</f>
        <v>-17780.48441312497</v>
      </c>
      <c r="F353" s="134">
        <f>SUMIFS(ADEME!$L:$L,ADEME!$A:$A,$A353,ADEME!$B:$B,$B353,ADEME!$C:$C,$C353,ADEME!$D:$D,$D353,ADEME!$E:$E,F$9)</f>
        <v>-13018.068006162588</v>
      </c>
      <c r="G353" s="135">
        <f>SUMIFS(ADEME!$L:$L,ADEME!$A:$A,$A353,ADEME!$B:$B,$B353,ADEME!$C:$C,$C353,ADEME!$D:$D,$D353,ADEME!$E:$E,G$9)</f>
        <v>-8141.2438518495374</v>
      </c>
      <c r="H353" s="135">
        <f>SUMIFS(ADEME!$L:$L,ADEME!$A:$A,$A353,ADEME!$B:$B,$B353,ADEME!$C:$C,$C353,ADEME!$D:$D,$D353,ADEME!$E:$E,H$9)</f>
        <v>-8633.0177737959057</v>
      </c>
      <c r="I353" s="135">
        <f>SUMIFS(ADEME!$L:$L,ADEME!$A:$A,$A353,ADEME!$B:$B,$B353,ADEME!$C:$C,$C353,ADEME!$D:$D,$D353,ADEME!$E:$E,I$9)</f>
        <v>-14304.45346677572</v>
      </c>
      <c r="J353" s="135">
        <f>SUMIFS(ADEME!$L:$L,ADEME!$A:$A,$A353,ADEME!$B:$B,$B353,ADEME!$C:$C,$C353,ADEME!$D:$D,$D353,ADEME!$E:$E,J$9)</f>
        <v>-17501.93496017102</v>
      </c>
      <c r="K353" s="68" t="s">
        <v>581</v>
      </c>
      <c r="L353" s="54" t="str">
        <f t="shared" si="91"/>
        <v>Bilan alimentation animale-Ressources-Céréales</v>
      </c>
      <c r="M353" s="54">
        <f>MATCH(L353,[6]RESULTATS_4!$W:$W,FALSE)</f>
        <v>67</v>
      </c>
      <c r="N353" s="54" t="str" cm="1">
        <f t="array" ref="N353">IFERROR(INDEX([6]RESULTATS_4!G:G,$M353),"-")</f>
        <v>Bilan alimentation animale</v>
      </c>
      <c r="O353" s="54" t="str" cm="1">
        <f t="array" ref="O353">IFERROR(INDEX([6]RESULTATS_4!H:H,$M353),"-")</f>
        <v>Ressources</v>
      </c>
      <c r="P353" s="54" t="str" cm="1">
        <f t="array" ref="P353">IFERROR(INDEX([6]RESULTATS_4!I:I,$M353),"-")</f>
        <v>Céréales</v>
      </c>
      <c r="Q353" s="54" t="str" cm="1">
        <f t="array" ref="Q353">IFERROR(INDEX([6]RESULTATS_4!$J:$J,M353),"-")</f>
        <v>kt</v>
      </c>
      <c r="R353" s="68"/>
      <c r="S353" s="96" t="str">
        <f t="shared" si="98"/>
        <v>Céréales-kt</v>
      </c>
      <c r="T353" s="158">
        <v>354</v>
      </c>
      <c r="U353" s="36">
        <v>-18424.669385134061</v>
      </c>
      <c r="V353" s="36">
        <v>-14942.100162342231</v>
      </c>
      <c r="W353" s="36">
        <v>-8546.9835747919442</v>
      </c>
      <c r="X353" s="36">
        <v>-9029.4939025134918</v>
      </c>
      <c r="Y353" s="36">
        <v>-15349.424323992069</v>
      </c>
      <c r="Z353" s="36">
        <v>-18677.615302011342</v>
      </c>
      <c r="AA353" s="68"/>
      <c r="AB353" s="52">
        <v>291</v>
      </c>
      <c r="AC353" s="36">
        <v>-13395.589748689927</v>
      </c>
      <c r="AD353" s="52">
        <v>291</v>
      </c>
      <c r="AE353" s="36">
        <v>-16742.971682524618</v>
      </c>
      <c r="AG353" s="68"/>
      <c r="AH353" s="52">
        <f t="shared" si="99"/>
        <v>-3.4963176735689494</v>
      </c>
      <c r="AI353" s="52">
        <f t="shared" si="100"/>
        <v>-12.876584518076495</v>
      </c>
      <c r="AJ353" s="52">
        <f t="shared" si="101"/>
        <v>-4.7471686284629833</v>
      </c>
      <c r="AK353" s="52">
        <f t="shared" si="102"/>
        <v>-4.3909008965299918</v>
      </c>
      <c r="AL353" s="52">
        <f t="shared" si="103"/>
        <v>-6.8078830525454714</v>
      </c>
      <c r="AM353" s="52">
        <f t="shared" si="104"/>
        <v>-6.2945955510375846</v>
      </c>
      <c r="AN353" t="s">
        <v>538</v>
      </c>
    </row>
    <row r="354" spans="1:40" ht="14.25" hidden="1">
      <c r="A354" s="5" t="s">
        <v>336</v>
      </c>
      <c r="B354" s="5" t="s">
        <v>335</v>
      </c>
      <c r="C354" s="5" t="s">
        <v>337</v>
      </c>
      <c r="D354" s="12" t="s">
        <v>180</v>
      </c>
      <c r="E354" s="134">
        <f>SUMIFS(ADEME!$F:$F,ADEME!$A:$A,$A354,ADEME!$B:$B,$B354,ADEME!$C:$C,$C354,ADEME!$D:$D,$D354,ADEME!$E:$E,F$9)</f>
        <v>-2878.4113847010899</v>
      </c>
      <c r="F354" s="134">
        <f>SUMIFS(ADEME!$L:$L,ADEME!$A:$A,$A354,ADEME!$B:$B,$B354,ADEME!$C:$C,$C354,ADEME!$D:$D,$D354,ADEME!$E:$E,F$9)</f>
        <v>-2107.4428730463205</v>
      </c>
      <c r="G354" s="135">
        <f>SUMIFS(ADEME!$L:$L,ADEME!$A:$A,$A354,ADEME!$B:$B,$B354,ADEME!$C:$C,$C354,ADEME!$D:$D,$D354,ADEME!$E:$E,G$9)</f>
        <v>-700.63216693440756</v>
      </c>
      <c r="H354" s="135">
        <f>SUMIFS(ADEME!$L:$L,ADEME!$A:$A,$A354,ADEME!$B:$B,$B354,ADEME!$C:$C,$C354,ADEME!$D:$D,$D354,ADEME!$E:$E,H$9)</f>
        <v>-742.9540325909486</v>
      </c>
      <c r="I354" s="135">
        <f>SUMIFS(ADEME!$L:$L,ADEME!$A:$A,$A354,ADEME!$B:$B,$B354,ADEME!$C:$C,$C354,ADEME!$D:$D,$D354,ADEME!$E:$E,I$9)</f>
        <v>-799.97986884193563</v>
      </c>
      <c r="J354" s="135">
        <f>SUMIFS(ADEME!$L:$L,ADEME!$A:$A,$A354,ADEME!$B:$B,$B354,ADEME!$C:$C,$C354,ADEME!$D:$D,$D354,ADEME!$E:$E,J$9)</f>
        <v>-978.79976095819495</v>
      </c>
      <c r="K354" s="68" t="s">
        <v>581</v>
      </c>
      <c r="L354" s="54" t="str">
        <f t="shared" si="91"/>
        <v>Bilan alimentation animale-Ressources-Tourteau de soja et graine</v>
      </c>
      <c r="M354" s="54">
        <f>MATCH(L354,[6]RESULTATS_4!$W:$W,FALSE)</f>
        <v>77</v>
      </c>
      <c r="N354" s="54" t="str" cm="1">
        <f t="array" ref="N354">IFERROR(INDEX([6]RESULTATS_4!G:G,$M354),"-")</f>
        <v>Bilan alimentation animale</v>
      </c>
      <c r="O354" s="54" t="str" cm="1">
        <f t="array" ref="O354">IFERROR(INDEX([6]RESULTATS_4!H:H,$M354),"-")</f>
        <v>Ressources</v>
      </c>
      <c r="P354" s="54" t="str" cm="1">
        <f t="array" ref="P354">IFERROR(INDEX([6]RESULTATS_4!I:I,$M354),"-")</f>
        <v>Tourteau de soja et graine</v>
      </c>
      <c r="Q354" s="54" t="str" cm="1">
        <f t="array" ref="Q354">IFERROR(INDEX([6]RESULTATS_4!$J:$J,M354),"-")</f>
        <v>kt</v>
      </c>
      <c r="R354" s="68"/>
      <c r="S354" s="96" t="str">
        <f t="shared" si="98"/>
        <v>Tourteau de soja et graine-kt</v>
      </c>
      <c r="T354" s="158">
        <v>355</v>
      </c>
      <c r="U354" s="36">
        <v>-3785.4702433352859</v>
      </c>
      <c r="V354" s="36">
        <v>-3069.9533519510314</v>
      </c>
      <c r="W354" s="36">
        <v>-932.203093255064</v>
      </c>
      <c r="X354" s="36">
        <v>-984.82956855988994</v>
      </c>
      <c r="Y354" s="36">
        <v>-1096.2198755156674</v>
      </c>
      <c r="Z354" s="36">
        <v>-1333.9114672396609</v>
      </c>
      <c r="AA354" s="68"/>
      <c r="AB354" s="52">
        <v>292</v>
      </c>
      <c r="AC354" s="36">
        <v>-1461.031262132565</v>
      </c>
      <c r="AD354" s="52">
        <v>292</v>
      </c>
      <c r="AE354" s="36">
        <v>-2420.4343946000977</v>
      </c>
      <c r="AG354" s="68"/>
      <c r="AH354" s="52">
        <f t="shared" si="99"/>
        <v>-23.961589982939834</v>
      </c>
      <c r="AI354" s="52">
        <f t="shared" si="100"/>
        <v>-31.352609260105258</v>
      </c>
      <c r="AJ354" s="52">
        <f t="shared" si="101"/>
        <v>-24.841252726598206</v>
      </c>
      <c r="AK354" s="52">
        <f t="shared" si="102"/>
        <v>-24.560141540290516</v>
      </c>
      <c r="AL354" s="52">
        <f t="shared" si="103"/>
        <v>-27.023776277945966</v>
      </c>
      <c r="AM354" s="52">
        <f t="shared" si="104"/>
        <v>-26.621834732129479</v>
      </c>
      <c r="AN354" t="s">
        <v>538</v>
      </c>
    </row>
    <row r="355" spans="1:40" ht="14.25" hidden="1">
      <c r="A355" s="5" t="s">
        <v>336</v>
      </c>
      <c r="B355" s="5" t="s">
        <v>335</v>
      </c>
      <c r="C355" s="5" t="s">
        <v>338</v>
      </c>
      <c r="D355" s="12" t="s">
        <v>180</v>
      </c>
      <c r="E355" s="134">
        <f>SUMIFS(ADEME!$F:$F,ADEME!$A:$A,$A355,ADEME!$B:$B,$B355,ADEME!$C:$C,$C355,ADEME!$D:$D,$D355,ADEME!$E:$E,F$9)</f>
        <v>-4072.7252359943718</v>
      </c>
      <c r="F355" s="134">
        <f>SUMIFS(ADEME!$L:$L,ADEME!$A:$A,$A355,ADEME!$B:$B,$B355,ADEME!$C:$C,$C355,ADEME!$D:$D,$D355,ADEME!$E:$E,F$9)</f>
        <v>-2981.8655589300142</v>
      </c>
      <c r="G355" s="135">
        <f>SUMIFS(ADEME!$L:$L,ADEME!$A:$A,$A355,ADEME!$B:$B,$B355,ADEME!$C:$C,$C355,ADEME!$D:$D,$D355,ADEME!$E:$E,G$9)</f>
        <v>-2239.9713756836604</v>
      </c>
      <c r="H355" s="135">
        <f>SUMIFS(ADEME!$L:$L,ADEME!$A:$A,$A355,ADEME!$B:$B,$B355,ADEME!$C:$C,$C355,ADEME!$D:$D,$D355,ADEME!$E:$E,H$9)</f>
        <v>-2375.2774208670753</v>
      </c>
      <c r="I355" s="135">
        <f>SUMIFS(ADEME!$L:$L,ADEME!$A:$A,$A355,ADEME!$B:$B,$B355,ADEME!$C:$C,$C355,ADEME!$D:$D,$D355,ADEME!$E:$E,I$9)</f>
        <v>-4464.047046343595</v>
      </c>
      <c r="J355" s="135">
        <f>SUMIFS(ADEME!$L:$L,ADEME!$A:$A,$A355,ADEME!$B:$B,$B355,ADEME!$C:$C,$C355,ADEME!$D:$D,$D355,ADEME!$E:$E,J$9)</f>
        <v>-5461.8976702407217</v>
      </c>
      <c r="K355" s="68" t="s">
        <v>581</v>
      </c>
      <c r="L355" s="54" t="str">
        <f t="shared" si="91"/>
        <v>Bilan alimentation animale-Ressources-Autres tourteaux et graines oléoprotéagineux</v>
      </c>
      <c r="M355" s="54">
        <f>MATCH(L355,[6]RESULTATS_4!$W:$W,FALSE)</f>
        <v>65</v>
      </c>
      <c r="N355" s="54" t="str" cm="1">
        <f t="array" ref="N355">IFERROR(INDEX([6]RESULTATS_4!G:G,$M355),"-")</f>
        <v>Bilan alimentation animale</v>
      </c>
      <c r="O355" s="54" t="str" cm="1">
        <f t="array" ref="O355">IFERROR(INDEX([6]RESULTATS_4!H:H,$M355),"-")</f>
        <v>Ressources</v>
      </c>
      <c r="P355" s="54" t="str" cm="1">
        <f t="array" ref="P355">IFERROR(INDEX([6]RESULTATS_4!I:I,$M355),"-")</f>
        <v>Autres tourteaux et graines oléoprotéagineux</v>
      </c>
      <c r="Q355" s="54" t="str" cm="1">
        <f t="array" ref="Q355">IFERROR(INDEX([6]RESULTATS_4!$J:$J,M355),"-")</f>
        <v>kt</v>
      </c>
      <c r="R355" s="68"/>
      <c r="S355" s="96" t="str">
        <f t="shared" si="98"/>
        <v>Autres tourteaux et graines oléoprotéagineux-kt</v>
      </c>
      <c r="T355" s="158">
        <v>356</v>
      </c>
      <c r="U355" s="36">
        <v>-4638.7051725749061</v>
      </c>
      <c r="V355" s="36">
        <v>-3761.9126760621075</v>
      </c>
      <c r="W355" s="36">
        <v>-2495.5260102972279</v>
      </c>
      <c r="X355" s="36">
        <v>-2636.408119468178</v>
      </c>
      <c r="Y355" s="36">
        <v>-4948.5868134653692</v>
      </c>
      <c r="Z355" s="36">
        <v>-6021.5809296536381</v>
      </c>
      <c r="AA355" s="68"/>
      <c r="AB355" s="52">
        <v>293</v>
      </c>
      <c r="AC355" s="36">
        <v>-3911.2094165853559</v>
      </c>
      <c r="AD355" s="52">
        <v>293</v>
      </c>
      <c r="AE355" s="36">
        <v>-4581.6744745803735</v>
      </c>
      <c r="AG355" s="68"/>
      <c r="AH355" s="52">
        <f t="shared" si="99"/>
        <v>-12.20124831228202</v>
      </c>
      <c r="AI355" s="52">
        <f t="shared" si="100"/>
        <v>-20.735386073571238</v>
      </c>
      <c r="AJ355" s="52">
        <f t="shared" si="101"/>
        <v>-10.240511762212801</v>
      </c>
      <c r="AK355" s="52">
        <f t="shared" si="102"/>
        <v>-9.9047904105900919</v>
      </c>
      <c r="AL355" s="52">
        <f t="shared" si="103"/>
        <v>-9.7914775548307187</v>
      </c>
      <c r="AM355" s="52">
        <f t="shared" si="104"/>
        <v>-9.2946232218971367</v>
      </c>
      <c r="AN355" t="s">
        <v>538</v>
      </c>
    </row>
    <row r="356" spans="1:40" ht="14.25" hidden="1">
      <c r="A356" s="5" t="s">
        <v>336</v>
      </c>
      <c r="B356" s="5" t="s">
        <v>335</v>
      </c>
      <c r="C356" s="5" t="s">
        <v>339</v>
      </c>
      <c r="D356" s="12" t="s">
        <v>180</v>
      </c>
      <c r="E356" s="134">
        <f>SUMIFS(ADEME!$F:$F,ADEME!$A:$A,$A356,ADEME!$B:$B,$B356,ADEME!$C:$C,$C356,ADEME!$D:$D,$D356,ADEME!$E:$E,F$9)</f>
        <v>-4572.8186074065588</v>
      </c>
      <c r="F356" s="134">
        <f>SUMIFS(ADEME!$L:$L,ADEME!$A:$A,$A356,ADEME!$B:$B,$B356,ADEME!$C:$C,$C356,ADEME!$D:$D,$D356,ADEME!$E:$E,F$9)</f>
        <v>-3348.0113492926967</v>
      </c>
      <c r="G356" s="135">
        <f>SUMIFS(ADEME!$L:$L,ADEME!$A:$A,$A356,ADEME!$B:$B,$B356,ADEME!$C:$C,$C356,ADEME!$D:$D,$D356,ADEME!$E:$E,G$9)</f>
        <v>-2356.0825013581907</v>
      </c>
      <c r="H356" s="135">
        <f>SUMIFS(ADEME!$L:$L,ADEME!$A:$A,$A356,ADEME!$B:$B,$B356,ADEME!$C:$C,$C356,ADEME!$D:$D,$D356,ADEME!$E:$E,H$9)</f>
        <v>-2498.4022688540272</v>
      </c>
      <c r="I356" s="135">
        <f>SUMIFS(ADEME!$L:$L,ADEME!$A:$A,$A356,ADEME!$B:$B,$B356,ADEME!$C:$C,$C356,ADEME!$D:$D,$D356,ADEME!$E:$E,I$9)</f>
        <v>-4416.3535109316117</v>
      </c>
      <c r="J356" s="135">
        <f>SUMIFS(ADEME!$L:$L,ADEME!$A:$A,$A356,ADEME!$B:$B,$B356,ADEME!$C:$C,$C356,ADEME!$D:$D,$D356,ADEME!$E:$E,J$9)</f>
        <v>-5403.5431754856527</v>
      </c>
      <c r="K356" s="68" t="s">
        <v>581</v>
      </c>
      <c r="L356" s="54" t="str">
        <f t="shared" si="91"/>
        <v>Bilan alimentation animale-Ressources-Autres concentrés</v>
      </c>
      <c r="M356" s="54">
        <f>MATCH(L356,[6]RESULTATS_4!$W:$W,FALSE)</f>
        <v>64</v>
      </c>
      <c r="N356" s="54" t="str" cm="1">
        <f t="array" ref="N356">IFERROR(INDEX([6]RESULTATS_4!G:G,$M356),"-")</f>
        <v>Bilan alimentation animale</v>
      </c>
      <c r="O356" s="54" t="str" cm="1">
        <f t="array" ref="O356">IFERROR(INDEX([6]RESULTATS_4!H:H,$M356),"-")</f>
        <v>Ressources</v>
      </c>
      <c r="P356" s="54" t="str" cm="1">
        <f t="array" ref="P356">IFERROR(INDEX([6]RESULTATS_4!I:I,$M356),"-")</f>
        <v>Autres concentrés</v>
      </c>
      <c r="Q356" s="54" t="str" cm="1">
        <f t="array" ref="Q356">IFERROR(INDEX([6]RESULTATS_4!$J:$J,M356),"-")</f>
        <v>kt</v>
      </c>
      <c r="R356" s="68"/>
      <c r="S356" s="96" t="str">
        <f t="shared" si="98"/>
        <v>Autres concentrés-kt</v>
      </c>
      <c r="T356" s="158">
        <v>357</v>
      </c>
      <c r="U356" s="36">
        <v>-5056.2478274222367</v>
      </c>
      <c r="V356" s="36">
        <v>-4100.5328184573364</v>
      </c>
      <c r="W356" s="36">
        <v>-2599.1569822501774</v>
      </c>
      <c r="X356" s="36">
        <v>-2745.8894611804185</v>
      </c>
      <c r="Y356" s="36">
        <v>-4934.5846368066914</v>
      </c>
      <c r="Z356" s="36">
        <v>-6004.5426835604085</v>
      </c>
      <c r="AA356" s="68"/>
      <c r="AB356" s="52">
        <v>294</v>
      </c>
      <c r="AC356" s="36">
        <v>-4073.6290554429734</v>
      </c>
      <c r="AD356" s="52">
        <v>294</v>
      </c>
      <c r="AE356" s="36">
        <v>-4880.4833896981054</v>
      </c>
      <c r="AG356" s="68"/>
      <c r="AH356" s="52">
        <f t="shared" si="99"/>
        <v>-9.5610270009676039</v>
      </c>
      <c r="AI356" s="52">
        <f t="shared" si="100"/>
        <v>-18.35179725369802</v>
      </c>
      <c r="AJ356" s="52">
        <f t="shared" si="101"/>
        <v>-9.3520507823097727</v>
      </c>
      <c r="AK356" s="52">
        <f t="shared" si="102"/>
        <v>-9.0130063800893172</v>
      </c>
      <c r="AL356" s="52">
        <f t="shared" si="103"/>
        <v>-10.502021224028324</v>
      </c>
      <c r="AM356" s="52">
        <f t="shared" si="104"/>
        <v>-10.009080453707286</v>
      </c>
      <c r="AN356" t="s">
        <v>538</v>
      </c>
    </row>
    <row r="357" spans="1:40" ht="14.25" hidden="1">
      <c r="A357" s="5" t="s">
        <v>336</v>
      </c>
      <c r="B357" s="5" t="s">
        <v>335</v>
      </c>
      <c r="C357" s="5" t="s">
        <v>340</v>
      </c>
      <c r="D357" s="12" t="s">
        <v>180</v>
      </c>
      <c r="E357" s="134">
        <f>SUMIFS(ADEME!$F:$F,ADEME!$A:$A,$A357,ADEME!$B:$B,$B357,ADEME!$C:$C,$C357,ADEME!$D:$D,$D357,ADEME!$E:$E,F$9)</f>
        <v>0</v>
      </c>
      <c r="F357" s="134">
        <f>SUMIFS(ADEME!$L:$L,ADEME!$A:$A,$A357,ADEME!$B:$B,$B357,ADEME!$C:$C,$C357,ADEME!$D:$D,$D357,ADEME!$E:$E,F$9)</f>
        <v>-135.43951621055999</v>
      </c>
      <c r="G357" s="135">
        <f>SUMIFS(ADEME!$L:$L,ADEME!$A:$A,$A357,ADEME!$B:$B,$B357,ADEME!$C:$C,$C357,ADEME!$D:$D,$D357,ADEME!$E:$E,G$9)</f>
        <v>-1769.6287370656435</v>
      </c>
      <c r="H357" s="135">
        <f>SUMIFS(ADEME!$L:$L,ADEME!$A:$A,$A357,ADEME!$B:$B,$B357,ADEME!$C:$C,$C357,ADEME!$D:$D,$D357,ADEME!$E:$E,H$9)</f>
        <v>-3993.7613790560999</v>
      </c>
      <c r="I357" s="135">
        <f>SUMIFS(ADEME!$L:$L,ADEME!$A:$A,$A357,ADEME!$B:$B,$B357,ADEME!$C:$C,$C357,ADEME!$D:$D,$D357,ADEME!$E:$E,I$9)</f>
        <v>-328.4226093408945</v>
      </c>
      <c r="J357" s="135">
        <f>SUMIFS(ADEME!$L:$L,ADEME!$A:$A,$A357,ADEME!$B:$B,$B357,ADEME!$C:$C,$C357,ADEME!$D:$D,$D357,ADEME!$E:$E,J$9)</f>
        <v>0</v>
      </c>
      <c r="K357" s="68" t="s">
        <v>581</v>
      </c>
      <c r="L357" s="54" t="str">
        <f t="shared" si="91"/>
        <v>Bilan alimentation animale-Ressources-Cultures associées</v>
      </c>
      <c r="M357" s="54">
        <f>MATCH(L357,[6]RESULTATS_4!$W:$W,FALSE)</f>
        <v>68</v>
      </c>
      <c r="N357" s="54" t="str" cm="1">
        <f t="array" ref="N357">IFERROR(INDEX([6]RESULTATS_4!G:G,$M357),"-")</f>
        <v>Bilan alimentation animale</v>
      </c>
      <c r="O357" s="54" t="str" cm="1">
        <f t="array" ref="O357">IFERROR(INDEX([6]RESULTATS_4!H:H,$M357),"-")</f>
        <v>Ressources</v>
      </c>
      <c r="P357" s="54" t="str" cm="1">
        <f t="array" ref="P357">IFERROR(INDEX([6]RESULTATS_4!I:I,$M357),"-")</f>
        <v>Cultures associées</v>
      </c>
      <c r="Q357" s="54" t="str" cm="1">
        <f t="array" ref="Q357">IFERROR(INDEX([6]RESULTATS_4!$J:$J,M357),"-")</f>
        <v>kt</v>
      </c>
      <c r="R357" s="68"/>
      <c r="S357" s="96" t="str">
        <f t="shared" si="98"/>
        <v>Cultures associées-kt</v>
      </c>
      <c r="T357" s="158">
        <v>358</v>
      </c>
      <c r="U357" s="36">
        <v>0</v>
      </c>
      <c r="V357" s="36">
        <v>-138.61977316647565</v>
      </c>
      <c r="W357" s="36">
        <v>-1911.2965159786277</v>
      </c>
      <c r="X357" s="36">
        <v>-4314.5176535838018</v>
      </c>
      <c r="Y357" s="36">
        <v>-336.44863675291873</v>
      </c>
      <c r="Z357" s="36">
        <v>0</v>
      </c>
      <c r="AA357" s="68"/>
      <c r="AB357" s="52">
        <v>295</v>
      </c>
      <c r="AC357" s="36">
        <v>-330.75950430988229</v>
      </c>
      <c r="AD357" s="52">
        <v>295</v>
      </c>
      <c r="AE357" s="36">
        <v>-70.505459809109865</v>
      </c>
      <c r="AG357" s="68"/>
      <c r="AH357" s="52" t="str">
        <f t="shared" si="99"/>
        <v>ok 0</v>
      </c>
      <c r="AI357" s="52">
        <f t="shared" si="100"/>
        <v>-2.2942303852252932</v>
      </c>
      <c r="AJ357" s="52">
        <f t="shared" si="101"/>
        <v>-7.4121298149516619</v>
      </c>
      <c r="AK357" s="52">
        <f t="shared" si="102"/>
        <v>-7.4343484088254863</v>
      </c>
      <c r="AL357" s="52">
        <f t="shared" si="103"/>
        <v>-2.3855134291771218</v>
      </c>
      <c r="AM357" s="52" t="str">
        <f t="shared" si="104"/>
        <v>ok 0</v>
      </c>
      <c r="AN357" t="s">
        <v>538</v>
      </c>
    </row>
    <row r="358" spans="1:40" ht="14.25" hidden="1">
      <c r="A358" s="5" t="s">
        <v>336</v>
      </c>
      <c r="B358" s="5" t="s">
        <v>335</v>
      </c>
      <c r="C358" s="5" t="s">
        <v>341</v>
      </c>
      <c r="D358" s="12" t="s">
        <v>342</v>
      </c>
      <c r="E358" s="134">
        <f>SUMIFS(ADEME!$F:$F,ADEME!$A:$A,$A358,ADEME!$B:$B,$B358,ADEME!$C:$C,$C358,ADEME!$D:$D,$D358,ADEME!$E:$E,F$9)</f>
        <v>0</v>
      </c>
      <c r="F358" s="134">
        <f>SUMIFS(ADEME!$L:$L,ADEME!$A:$A,$A358,ADEME!$B:$B,$B358,ADEME!$C:$C,$C358,ADEME!$D:$D,$D358,ADEME!$E:$E,F$9)</f>
        <v>-254.73941044043426</v>
      </c>
      <c r="G358" s="135">
        <f>SUMIFS(ADEME!$L:$L,ADEME!$A:$A,$A358,ADEME!$B:$B,$B358,ADEME!$C:$C,$C358,ADEME!$D:$D,$D358,ADEME!$E:$E,G$9)</f>
        <v>-118.9923597554269</v>
      </c>
      <c r="H358" s="135">
        <f>SUMIFS(ADEME!$L:$L,ADEME!$A:$A,$A358,ADEME!$B:$B,$B358,ADEME!$C:$C,$C358,ADEME!$D:$D,$D358,ADEME!$E:$E,H$9)</f>
        <v>-154.0540835436347</v>
      </c>
      <c r="I358" s="135">
        <f>SUMIFS(ADEME!$L:$L,ADEME!$A:$A,$A358,ADEME!$B:$B,$B358,ADEME!$C:$C,$C358,ADEME!$D:$D,$D358,ADEME!$E:$E,I$9)</f>
        <v>-143.86843600122867</v>
      </c>
      <c r="J358" s="135">
        <f>SUMIFS(ADEME!$L:$L,ADEME!$A:$A,$A358,ADEME!$B:$B,$B358,ADEME!$C:$C,$C358,ADEME!$D:$D,$D358,ADEME!$E:$E,J$9)</f>
        <v>-489.71397561736052</v>
      </c>
      <c r="K358" s="68" t="s">
        <v>581</v>
      </c>
      <c r="L358" s="54" t="str">
        <f t="shared" si="91"/>
        <v>Bilan alimentation animale-Ressources-Biodéchets (matière sèche)  pour insectes et protéines alternatives</v>
      </c>
      <c r="M358" s="54">
        <f>MATCH(L358,[6]RESULTATS_4!$W:$W,FALSE)</f>
        <v>66</v>
      </c>
      <c r="N358" s="54" t="str" cm="1">
        <f t="array" ref="N358">IFERROR(INDEX([6]RESULTATS_4!G:G,$M358),"-")</f>
        <v>Bilan alimentation animale</v>
      </c>
      <c r="O358" s="54" t="str" cm="1">
        <f t="array" ref="O358">IFERROR(INDEX([6]RESULTATS_4!H:H,$M358),"-")</f>
        <v>Ressources</v>
      </c>
      <c r="P358" s="54" t="str" cm="1">
        <f t="array" ref="P358">IFERROR(INDEX([6]RESULTATS_4!I:I,$M358),"-")</f>
        <v>Biodéchets (matière sèche)  pour insectes et protéines alternatives</v>
      </c>
      <c r="Q358" s="54" t="str" cm="1">
        <f t="array" ref="Q358">IFERROR(INDEX([6]RESULTATS_4!$J:$J,M358),"-")</f>
        <v>kt MS</v>
      </c>
      <c r="R358" s="68"/>
      <c r="S358" s="96" t="str">
        <f t="shared" si="98"/>
        <v>Biodéchets (matière sèche)  pour insectes et protéines alternatives-kt MS</v>
      </c>
      <c r="T358" s="158">
        <v>359</v>
      </c>
      <c r="U358" s="36">
        <v>0</v>
      </c>
      <c r="V358" s="36">
        <v>-268.82550777803971</v>
      </c>
      <c r="W358" s="36">
        <v>-129.32015851762873</v>
      </c>
      <c r="X358" s="36">
        <v>-168.18480270922961</v>
      </c>
      <c r="Y358" s="36">
        <v>-159.02891066284883</v>
      </c>
      <c r="Z358" s="36">
        <v>-537.28137666892974</v>
      </c>
      <c r="AA358" s="68"/>
      <c r="AB358" s="52">
        <v>296</v>
      </c>
      <c r="AC358" s="36">
        <v>-0.15446297099999037</v>
      </c>
      <c r="AD358" s="52">
        <v>296</v>
      </c>
      <c r="AE358" s="36">
        <v>-0.22858009680274158</v>
      </c>
      <c r="AG358" s="68"/>
      <c r="AH358" s="52" t="str">
        <f t="shared" si="99"/>
        <v>ok 0</v>
      </c>
      <c r="AI358" s="52">
        <f t="shared" si="100"/>
        <v>-5.239866355701583</v>
      </c>
      <c r="AJ358" s="52">
        <f t="shared" si="101"/>
        <v>-7.9862249479024205</v>
      </c>
      <c r="AK358" s="52">
        <f t="shared" si="102"/>
        <v>-8.4019001348327187</v>
      </c>
      <c r="AL358" s="52">
        <f t="shared" si="103"/>
        <v>-9.5331563288899694</v>
      </c>
      <c r="AM358" s="52">
        <f t="shared" si="104"/>
        <v>-8.8533500540220693</v>
      </c>
      <c r="AN358" t="s">
        <v>538</v>
      </c>
    </row>
    <row r="359" spans="1:40" ht="14.25" hidden="1">
      <c r="A359" s="5" t="s">
        <v>336</v>
      </c>
      <c r="B359" s="5" t="s">
        <v>335</v>
      </c>
      <c r="C359" s="5" t="s">
        <v>343</v>
      </c>
      <c r="D359" s="12" t="s">
        <v>180</v>
      </c>
      <c r="E359" s="134">
        <f>SUMIFS(ADEME!$F:$F,ADEME!$A:$A,$A359,ADEME!$B:$B,$B359,ADEME!$C:$C,$C359,ADEME!$D:$D,$D359,ADEME!$E:$E,F$9)</f>
        <v>-0.315</v>
      </c>
      <c r="F359" s="134">
        <f>SUMIFS(ADEME!$L:$L,ADEME!$A:$A,$A359,ADEME!$B:$B,$B359,ADEME!$C:$C,$C359,ADEME!$D:$D,$D359,ADEME!$E:$E,F$9)</f>
        <v>-1207.5948390706933</v>
      </c>
      <c r="G359" s="135">
        <f>SUMIFS(ADEME!$L:$L,ADEME!$A:$A,$A359,ADEME!$B:$B,$B359,ADEME!$C:$C,$C359,ADEME!$D:$D,$D359,ADEME!$E:$E,G$9)</f>
        <v>-316.54384497680064</v>
      </c>
      <c r="H359" s="135">
        <f>SUMIFS(ADEME!$L:$L,ADEME!$A:$A,$A359,ADEME!$B:$B,$B359,ADEME!$C:$C,$C359,ADEME!$D:$D,$D359,ADEME!$E:$E,H$9)</f>
        <v>-306.9105285868921</v>
      </c>
      <c r="I359" s="135">
        <f>SUMIFS(ADEME!$L:$L,ADEME!$A:$A,$A359,ADEME!$B:$B,$B359,ADEME!$C:$C,$C359,ADEME!$D:$D,$D359,ADEME!$E:$E,I$9)</f>
        <v>-1099.0083784833644</v>
      </c>
      <c r="J359" s="135">
        <f>SUMIFS(ADEME!$L:$L,ADEME!$A:$A,$A359,ADEME!$B:$B,$B359,ADEME!$C:$C,$C359,ADEME!$D:$D,$D359,ADEME!$E:$E,J$9)</f>
        <v>-3293.8676861666445</v>
      </c>
      <c r="K359" s="68" t="s">
        <v>581</v>
      </c>
      <c r="L359" s="54" t="str">
        <f t="shared" si="91"/>
        <v>Bilan alimentation animale-Ressources-Fourniture de protéines alternatives (insectes pour aquaculture, etc.)</v>
      </c>
      <c r="M359" s="54">
        <f>MATCH(L359,[6]RESULTATS_4!$W:$W,FALSE)</f>
        <v>70</v>
      </c>
      <c r="N359" s="54" t="str" cm="1">
        <f t="array" ref="N359">IFERROR(INDEX([6]RESULTATS_4!G:G,$M359),"-")</f>
        <v>Bilan alimentation animale</v>
      </c>
      <c r="O359" s="54" t="str" cm="1">
        <f t="array" ref="O359">IFERROR(INDEX([6]RESULTATS_4!H:H,$M359),"-")</f>
        <v>Ressources</v>
      </c>
      <c r="P359" s="54" t="str" cm="1">
        <f t="array" ref="P359">IFERROR(INDEX([6]RESULTATS_4!I:I,$M359),"-")</f>
        <v>Fourniture de protéines alternatives (insectes pour aquaculture, etc.)</v>
      </c>
      <c r="Q359" s="54" t="str" cm="1">
        <f t="array" ref="Q359">IFERROR(INDEX([6]RESULTATS_4!$J:$J,M359),"-")</f>
        <v>kt</v>
      </c>
      <c r="R359" s="68"/>
      <c r="S359" s="96" t="str">
        <f t="shared" si="98"/>
        <v>Fourniture de protéines alternatives (insectes pour aquaculture, etc.)-kt</v>
      </c>
      <c r="T359" s="158">
        <v>360</v>
      </c>
      <c r="U359" s="36">
        <v>-0.315</v>
      </c>
      <c r="V359" s="36">
        <v>-1113.3664142490586</v>
      </c>
      <c r="W359" s="36">
        <v>-325.84304189938837</v>
      </c>
      <c r="X359" s="36">
        <v>-316.1444492245094</v>
      </c>
      <c r="Y359" s="36">
        <v>-1073.9589185495872</v>
      </c>
      <c r="Z359" s="36">
        <v>-3092.5922022621708</v>
      </c>
      <c r="AA359" s="68"/>
      <c r="AB359" s="52">
        <v>297</v>
      </c>
      <c r="AC359" s="36">
        <v>0</v>
      </c>
      <c r="AD359" s="52">
        <v>297</v>
      </c>
      <c r="AE359" s="36">
        <v>0</v>
      </c>
      <c r="AG359" s="68"/>
      <c r="AH359" s="52">
        <f t="shared" si="99"/>
        <v>0</v>
      </c>
      <c r="AI359" s="52">
        <f t="shared" si="100"/>
        <v>8.4633794962451603</v>
      </c>
      <c r="AJ359" s="52">
        <f t="shared" si="101"/>
        <v>-2.8538884453021662</v>
      </c>
      <c r="AK359" s="52">
        <f t="shared" si="102"/>
        <v>-2.9207916382108734</v>
      </c>
      <c r="AL359" s="52">
        <f t="shared" si="103"/>
        <v>2.332441167079935</v>
      </c>
      <c r="AM359" s="52">
        <f t="shared" si="104"/>
        <v>6.5083098818280893</v>
      </c>
      <c r="AN359" t="s">
        <v>538</v>
      </c>
    </row>
    <row r="360" spans="1:40" ht="14.25" hidden="1">
      <c r="A360" s="5" t="s">
        <v>336</v>
      </c>
      <c r="B360" s="5" t="s">
        <v>335</v>
      </c>
      <c r="C360" s="5" t="s">
        <v>344</v>
      </c>
      <c r="D360" s="12" t="s">
        <v>342</v>
      </c>
      <c r="E360" s="134">
        <f>SUMIFS(ADEME!$F:$F,ADEME!$A:$A,$A360,ADEME!$B:$B,$B360,ADEME!$C:$C,$C360,ADEME!$D:$D,$D360,ADEME!$E:$E,F$9)</f>
        <v>-45318.147319180556</v>
      </c>
      <c r="F360" s="134">
        <f>SUMIFS(ADEME!$L:$L,ADEME!$A:$A,$A360,ADEME!$B:$B,$B360,ADEME!$C:$C,$C360,ADEME!$D:$D,$D360,ADEME!$E:$E,F$9)</f>
        <v>-47403.14537092008</v>
      </c>
      <c r="G360" s="135">
        <f>SUMIFS(ADEME!$L:$L,ADEME!$A:$A,$A360,ADEME!$B:$B,$B360,ADEME!$C:$C,$C360,ADEME!$D:$D,$D360,ADEME!$E:$E,G$9)</f>
        <v>-41969.721973373344</v>
      </c>
      <c r="H360" s="135">
        <f>SUMIFS(ADEME!$L:$L,ADEME!$A:$A,$A360,ADEME!$B:$B,$B360,ADEME!$C:$C,$C360,ADEME!$D:$D,$D360,ADEME!$E:$E,H$9)</f>
        <v>-43159.613115253269</v>
      </c>
      <c r="I360" s="135">
        <f>SUMIFS(ADEME!$L:$L,ADEME!$A:$A,$A360,ADEME!$B:$B,$B360,ADEME!$C:$C,$C360,ADEME!$D:$D,$D360,ADEME!$E:$E,I$9)</f>
        <v>-47406.794756145297</v>
      </c>
      <c r="J360" s="135">
        <f>SUMIFS(ADEME!$L:$L,ADEME!$A:$A,$A360,ADEME!$B:$B,$B360,ADEME!$C:$C,$C360,ADEME!$D:$D,$D360,ADEME!$E:$E,J$9)</f>
        <v>-47162.801337898229</v>
      </c>
      <c r="K360" s="68" t="s">
        <v>581</v>
      </c>
      <c r="L360" s="54" t="str">
        <f t="shared" si="91"/>
        <v>Bilan alimentation animale-Ressources-Production herbe sur prairies naturelles</v>
      </c>
      <c r="M360" s="54">
        <f>MATCH(L360,[6]RESULTATS_4!$W:$W,FALSE)</f>
        <v>74</v>
      </c>
      <c r="N360" s="54" t="str" cm="1">
        <f t="array" ref="N360">IFERROR(INDEX([6]RESULTATS_4!G:G,$M360),"-")</f>
        <v>Bilan alimentation animale</v>
      </c>
      <c r="O360" s="54" t="str" cm="1">
        <f t="array" ref="O360">IFERROR(INDEX([6]RESULTATS_4!H:H,$M360),"-")</f>
        <v>Ressources</v>
      </c>
      <c r="P360" s="54" t="str" cm="1">
        <f t="array" ref="P360">IFERROR(INDEX([6]RESULTATS_4!I:I,$M360),"-")</f>
        <v>Production herbe sur prairies naturelles</v>
      </c>
      <c r="Q360" s="54" t="str" cm="1">
        <f t="array" ref="Q360">IFERROR(INDEX([6]RESULTATS_4!$J:$J,M360),"-")</f>
        <v>kt MS</v>
      </c>
      <c r="R360" s="68"/>
      <c r="S360" s="96" t="str">
        <f t="shared" si="98"/>
        <v>Production herbe sur prairies naturelles-kt MS</v>
      </c>
      <c r="T360" s="158">
        <v>361</v>
      </c>
      <c r="U360" s="36">
        <v>-38867.44877546667</v>
      </c>
      <c r="V360" s="36">
        <v>-31283.072157408013</v>
      </c>
      <c r="W360" s="36">
        <v>-31608.833171755112</v>
      </c>
      <c r="X360" s="36">
        <v>-32123.760108042432</v>
      </c>
      <c r="Y360" s="36">
        <v>-32876.445883567969</v>
      </c>
      <c r="Z360" s="36">
        <v>-31770.612474747133</v>
      </c>
      <c r="AA360" s="68"/>
      <c r="AB360" s="52">
        <v>298</v>
      </c>
      <c r="AC360" s="36">
        <v>-35624.662593561385</v>
      </c>
      <c r="AD360" s="52">
        <v>298</v>
      </c>
      <c r="AE360" s="36">
        <v>-36302.254587375042</v>
      </c>
      <c r="AG360" s="68"/>
      <c r="AH360" s="52">
        <f t="shared" si="99"/>
        <v>16.596660565448794</v>
      </c>
      <c r="AI360" s="52">
        <f t="shared" si="100"/>
        <v>51.529699936119421</v>
      </c>
      <c r="AJ360" s="52">
        <f t="shared" si="101"/>
        <v>32.778460202309745</v>
      </c>
      <c r="AK360" s="52">
        <f t="shared" si="102"/>
        <v>34.354175756803528</v>
      </c>
      <c r="AL360" s="52">
        <f t="shared" si="103"/>
        <v>44.196836008480368</v>
      </c>
      <c r="AM360" s="52">
        <f t="shared" si="104"/>
        <v>48.447882065180757</v>
      </c>
      <c r="AN360" s="91" t="s">
        <v>586</v>
      </c>
    </row>
    <row r="361" spans="1:40" ht="14.25" hidden="1">
      <c r="A361" s="5" t="s">
        <v>336</v>
      </c>
      <c r="B361" s="5" t="s">
        <v>335</v>
      </c>
      <c r="C361" s="5" t="s">
        <v>345</v>
      </c>
      <c r="D361" s="12" t="s">
        <v>342</v>
      </c>
      <c r="E361" s="134">
        <f>SUMIFS(ADEME!$F:$F,ADEME!$A:$A,$A361,ADEME!$B:$B,$B361,ADEME!$C:$C,$C361,ADEME!$D:$D,$D361,ADEME!$E:$E,F$9)</f>
        <v>-11879.810473782607</v>
      </c>
      <c r="F361" s="134">
        <f>SUMIFS(ADEME!$L:$L,ADEME!$A:$A,$A361,ADEME!$B:$B,$B361,ADEME!$C:$C,$C361,ADEME!$D:$D,$D361,ADEME!$E:$E,F$9)</f>
        <v>-15850.762565952622</v>
      </c>
      <c r="G361" s="135">
        <f>SUMIFS(ADEME!$L:$L,ADEME!$A:$A,$A361,ADEME!$B:$B,$B361,ADEME!$C:$C,$C361,ADEME!$D:$D,$D361,ADEME!$E:$E,G$9)</f>
        <v>-2662.5625002163088</v>
      </c>
      <c r="H361" s="135">
        <f>SUMIFS(ADEME!$L:$L,ADEME!$A:$A,$A361,ADEME!$B:$B,$B361,ADEME!$C:$C,$C361,ADEME!$D:$D,$D361,ADEME!$E:$E,H$9)</f>
        <v>-3876.5005051102812</v>
      </c>
      <c r="I361" s="135">
        <f>SUMIFS(ADEME!$L:$L,ADEME!$A:$A,$A361,ADEME!$B:$B,$B361,ADEME!$C:$C,$C361,ADEME!$D:$D,$D361,ADEME!$E:$E,I$9)</f>
        <v>-9739.834607970899</v>
      </c>
      <c r="J361" s="135">
        <f>SUMIFS(ADEME!$L:$L,ADEME!$A:$A,$A361,ADEME!$B:$B,$B361,ADEME!$C:$C,$C361,ADEME!$D:$D,$D361,ADEME!$E:$E,J$9)</f>
        <v>-12048.538155446877</v>
      </c>
      <c r="K361" s="68" t="s">
        <v>581</v>
      </c>
      <c r="L361" s="54" t="str">
        <f t="shared" si="91"/>
        <v>Bilan alimentation animale-Ressources-Production herbe sur prairies temporaires</v>
      </c>
      <c r="M361" s="54">
        <f>MATCH(L361,[6]RESULTATS_4!$W:$W,FALSE)</f>
        <v>75</v>
      </c>
      <c r="N361" s="54" t="str" cm="1">
        <f t="array" ref="N361">IFERROR(INDEX([6]RESULTATS_4!G:G,$M361),"-")</f>
        <v>Bilan alimentation animale</v>
      </c>
      <c r="O361" s="54" t="str" cm="1">
        <f t="array" ref="O361">IFERROR(INDEX([6]RESULTATS_4!H:H,$M361),"-")</f>
        <v>Ressources</v>
      </c>
      <c r="P361" s="54" t="str" cm="1">
        <f t="array" ref="P361">IFERROR(INDEX([6]RESULTATS_4!I:I,$M361),"-")</f>
        <v>Production herbe sur prairies temporaires</v>
      </c>
      <c r="Q361" s="54" t="str" cm="1">
        <f t="array" ref="Q361">IFERROR(INDEX([6]RESULTATS_4!$J:$J,M361),"-")</f>
        <v>kt MS</v>
      </c>
      <c r="R361" s="68"/>
      <c r="S361" s="96" t="str">
        <f t="shared" si="98"/>
        <v>Production herbe sur prairies temporaires-kt MS</v>
      </c>
      <c r="T361" s="158">
        <v>362</v>
      </c>
      <c r="U361" s="36">
        <v>-19736.559775499642</v>
      </c>
      <c r="V361" s="36">
        <v>-11677.044636630602</v>
      </c>
      <c r="W361" s="36">
        <v>-3473.2635893396127</v>
      </c>
      <c r="X361" s="36">
        <v>-5022.2106556910639</v>
      </c>
      <c r="Y361" s="36">
        <v>-11973.278604193598</v>
      </c>
      <c r="Z361" s="36">
        <v>-14221.740888250641</v>
      </c>
      <c r="AA361" s="68"/>
      <c r="AB361" s="52">
        <v>299</v>
      </c>
      <c r="AC361" s="36">
        <v>-8290.3847106126505</v>
      </c>
      <c r="AD361" s="52">
        <v>299</v>
      </c>
      <c r="AE361" s="36">
        <v>-13908.130701271268</v>
      </c>
      <c r="AG361" s="68"/>
      <c r="AH361" s="52">
        <f t="shared" si="99"/>
        <v>-39.808099238602679</v>
      </c>
      <c r="AI361" s="52">
        <f t="shared" si="100"/>
        <v>35.742930332125034</v>
      </c>
      <c r="AJ361" s="52">
        <f t="shared" si="101"/>
        <v>-23.341191023093245</v>
      </c>
      <c r="AK361" s="52">
        <f t="shared" si="102"/>
        <v>-22.812865272437111</v>
      </c>
      <c r="AL361" s="52">
        <f t="shared" si="103"/>
        <v>-18.653570755803205</v>
      </c>
      <c r="AM361" s="52">
        <f t="shared" si="104"/>
        <v>-15.2808488769414</v>
      </c>
      <c r="AN361" s="91" t="s">
        <v>586</v>
      </c>
    </row>
    <row r="362" spans="1:40" ht="14.25" hidden="1">
      <c r="A362" s="5" t="s">
        <v>336</v>
      </c>
      <c r="B362" s="5" t="s">
        <v>335</v>
      </c>
      <c r="C362" s="5" t="s">
        <v>346</v>
      </c>
      <c r="D362" s="12" t="s">
        <v>342</v>
      </c>
      <c r="E362" s="134">
        <f>SUMIFS(ADEME!$F:$F,ADEME!$A:$A,$A362,ADEME!$B:$B,$B362,ADEME!$C:$C,$C362,ADEME!$D:$D,$D362,ADEME!$E:$E,F$9)</f>
        <v>-3786.5681515052111</v>
      </c>
      <c r="F362" s="134">
        <f>SUMIFS(ADEME!$L:$L,ADEME!$A:$A,$A362,ADEME!$B:$B,$B362,ADEME!$C:$C,$C362,ADEME!$D:$D,$D362,ADEME!$E:$E,F$9)</f>
        <v>-10599.021323304452</v>
      </c>
      <c r="G362" s="135">
        <f>SUMIFS(ADEME!$L:$L,ADEME!$A:$A,$A362,ADEME!$B:$B,$B362,ADEME!$C:$C,$C362,ADEME!$D:$D,$D362,ADEME!$E:$E,G$9)</f>
        <v>-4939.8944248759681</v>
      </c>
      <c r="H362" s="135">
        <f>SUMIFS(ADEME!$L:$L,ADEME!$A:$A,$A362,ADEME!$B:$B,$B362,ADEME!$C:$C,$C362,ADEME!$D:$D,$D362,ADEME!$E:$E,H$9)</f>
        <v>-15574.068727891388</v>
      </c>
      <c r="I362" s="135">
        <f>SUMIFS(ADEME!$L:$L,ADEME!$A:$A,$A362,ADEME!$B:$B,$B362,ADEME!$C:$C,$C362,ADEME!$D:$D,$D362,ADEME!$E:$E,I$9)</f>
        <v>-10299.357131614086</v>
      </c>
      <c r="J362" s="135">
        <f>SUMIFS(ADEME!$L:$L,ADEME!$A:$A,$A362,ADEME!$B:$B,$B362,ADEME!$C:$C,$C362,ADEME!$D:$D,$D362,ADEME!$E:$E,J$9)</f>
        <v>-3775.0187720777403</v>
      </c>
      <c r="K362" s="68" t="s">
        <v>581</v>
      </c>
      <c r="L362" s="54" t="str">
        <f t="shared" si="91"/>
        <v>Bilan alimentation animale-Ressources-Production herbe sur prairies légumineuses</v>
      </c>
      <c r="M362" s="54">
        <f>MATCH(L362,[6]RESULTATS_4!$W:$W,FALSE)</f>
        <v>73</v>
      </c>
      <c r="N362" s="54" t="str" cm="1">
        <f t="array" ref="N362">IFERROR(INDEX([6]RESULTATS_4!G:G,$M362),"-")</f>
        <v>Bilan alimentation animale</v>
      </c>
      <c r="O362" s="54" t="str" cm="1">
        <f t="array" ref="O362">IFERROR(INDEX([6]RESULTATS_4!H:H,$M362),"-")</f>
        <v>Ressources</v>
      </c>
      <c r="P362" s="54" t="str" cm="1">
        <f t="array" ref="P362">IFERROR(INDEX([6]RESULTATS_4!I:I,$M362),"-")</f>
        <v>Production herbe sur prairies légumineuses</v>
      </c>
      <c r="Q362" s="54" t="str" cm="1">
        <f t="array" ref="Q362">IFERROR(INDEX([6]RESULTATS_4!$J:$J,M362),"-")</f>
        <v>kt MS</v>
      </c>
      <c r="R362" s="68"/>
      <c r="S362" s="96" t="str">
        <f t="shared" si="98"/>
        <v>Production herbe sur prairies légumineuses-kt MS</v>
      </c>
      <c r="T362" s="158">
        <v>363</v>
      </c>
      <c r="U362" s="36">
        <v>-2991.5726034516683</v>
      </c>
      <c r="V362" s="36">
        <v>-3677.6795211256663</v>
      </c>
      <c r="W362" s="36">
        <v>-3821.403408879677</v>
      </c>
      <c r="X362" s="36">
        <v>-11965.323751172147</v>
      </c>
      <c r="Y362" s="36">
        <v>-7508.2532098944675</v>
      </c>
      <c r="Z362" s="36">
        <v>-2642.4380044903778</v>
      </c>
      <c r="AA362" s="68"/>
      <c r="AB362" s="52">
        <v>300</v>
      </c>
      <c r="AC362" s="36">
        <v>-6291.7856076886719</v>
      </c>
      <c r="AD362" s="52">
        <v>300</v>
      </c>
      <c r="AE362" s="36">
        <v>-5146.6138521804069</v>
      </c>
      <c r="AG362" s="68"/>
      <c r="AH362" s="52">
        <f t="shared" si="99"/>
        <v>26.57450289310308</v>
      </c>
      <c r="AI362" s="52">
        <f t="shared" si="100"/>
        <v>188.19861171754027</v>
      </c>
      <c r="AJ362" s="52">
        <f t="shared" si="101"/>
        <v>29.269116508277769</v>
      </c>
      <c r="AK362" s="52">
        <f t="shared" si="102"/>
        <v>30.160027858550187</v>
      </c>
      <c r="AL362" s="52">
        <f t="shared" si="103"/>
        <v>37.173811853354486</v>
      </c>
      <c r="AM362" s="52">
        <f t="shared" si="104"/>
        <v>42.861204904816397</v>
      </c>
      <c r="AN362" t="s">
        <v>538</v>
      </c>
    </row>
    <row r="363" spans="1:40" ht="14.25" hidden="1">
      <c r="A363" s="5" t="s">
        <v>336</v>
      </c>
      <c r="B363" s="5" t="s">
        <v>335</v>
      </c>
      <c r="C363" s="5" t="s">
        <v>347</v>
      </c>
      <c r="D363" s="12" t="s">
        <v>342</v>
      </c>
      <c r="E363" s="134">
        <f>SUMIFS(ADEME!$F:$F,ADEME!$A:$A,$A363,ADEME!$B:$B,$B363,ADEME!$C:$C,$C363,ADEME!$D:$D,$D363,ADEME!$E:$E,F$9)</f>
        <v>-25768.536766395628</v>
      </c>
      <c r="F363" s="134">
        <f>SUMIFS(ADEME!$L:$L,ADEME!$A:$A,$A363,ADEME!$B:$B,$B363,ADEME!$C:$C,$C363,ADEME!$D:$D,$D363,ADEME!$E:$E,F$9)</f>
        <v>-23790.844551319948</v>
      </c>
      <c r="G363" s="135">
        <f>SUMIFS(ADEME!$L:$L,ADEME!$A:$A,$A363,ADEME!$B:$B,$B363,ADEME!$C:$C,$C363,ADEME!$D:$D,$D363,ADEME!$E:$E,G$9)</f>
        <v>-5196.8321582564104</v>
      </c>
      <c r="H363" s="135">
        <f>SUMIFS(ADEME!$L:$L,ADEME!$A:$A,$A363,ADEME!$B:$B,$B363,ADEME!$C:$C,$C363,ADEME!$D:$D,$D363,ADEME!$E:$E,H$9)</f>
        <v>-7541.0043093929253</v>
      </c>
      <c r="I363" s="135">
        <f>SUMIFS(ADEME!$L:$L,ADEME!$A:$A,$A363,ADEME!$B:$B,$B363,ADEME!$C:$C,$C363,ADEME!$D:$D,$D363,ADEME!$E:$E,I$9)</f>
        <v>-19113.136766466112</v>
      </c>
      <c r="J363" s="135">
        <f>SUMIFS(ADEME!$L:$L,ADEME!$A:$A,$A363,ADEME!$B:$B,$B363,ADEME!$C:$C,$C363,ADEME!$D:$D,$D363,ADEME!$E:$E,J$9)</f>
        <v>-23914.976181969749</v>
      </c>
      <c r="K363" s="68" t="s">
        <v>581</v>
      </c>
      <c r="L363" s="54" t="str">
        <f t="shared" si="91"/>
        <v>Bilan alimentation animale-Ressources-Production fourragère (maïs et cultures fourragères)</v>
      </c>
      <c r="M363" s="54">
        <f>MATCH(L363,[6]RESULTATS_4!$W:$W,FALSE)</f>
        <v>72</v>
      </c>
      <c r="N363" s="54" t="str" cm="1">
        <f t="array" ref="N363">IFERROR(INDEX([6]RESULTATS_4!G:G,$M363),"-")</f>
        <v>Bilan alimentation animale</v>
      </c>
      <c r="O363" s="54" t="str" cm="1">
        <f t="array" ref="O363">IFERROR(INDEX([6]RESULTATS_4!H:H,$M363),"-")</f>
        <v>Ressources</v>
      </c>
      <c r="P363" s="54" t="str" cm="1">
        <f t="array" ref="P363">IFERROR(INDEX([6]RESULTATS_4!I:I,$M363),"-")</f>
        <v>Production fourragère (maïs et cultures fourragères)</v>
      </c>
      <c r="Q363" s="54" t="str" cm="1">
        <f t="array" ref="Q363">IFERROR(INDEX([6]RESULTATS_4!$J:$J,M363),"-")</f>
        <v>kt MS</v>
      </c>
      <c r="R363" s="68"/>
      <c r="S363" s="96" t="str">
        <f t="shared" si="98"/>
        <v>Production fourragère (maïs et cultures fourragères)-kt MS</v>
      </c>
      <c r="T363" s="158">
        <v>364</v>
      </c>
      <c r="U363" s="36">
        <v>-18444.113293305581</v>
      </c>
      <c r="V363" s="36">
        <v>-11754.195798001678</v>
      </c>
      <c r="W363" s="36">
        <v>-3308.4245778638297</v>
      </c>
      <c r="X363" s="36">
        <v>-4791.5853792295038</v>
      </c>
      <c r="Y363" s="36">
        <v>-12354.100159488324</v>
      </c>
      <c r="Z363" s="36">
        <v>-15808.815890877664</v>
      </c>
      <c r="AA363" s="68"/>
      <c r="AB363" s="52">
        <v>301</v>
      </c>
      <c r="AC363" s="36">
        <v>-8863.4747258014359</v>
      </c>
      <c r="AD363" s="52">
        <v>301</v>
      </c>
      <c r="AE363" s="36">
        <v>-11196.01860091679</v>
      </c>
      <c r="AG363" s="68"/>
      <c r="AH363" s="52">
        <f t="shared" si="99"/>
        <v>39.711442651723992</v>
      </c>
      <c r="AI363" s="52">
        <f t="shared" si="100"/>
        <v>102.4029968546603</v>
      </c>
      <c r="AJ363" s="52">
        <f t="shared" si="101"/>
        <v>57.078755641813061</v>
      </c>
      <c r="AK363" s="52">
        <f t="shared" si="102"/>
        <v>57.380151089064668</v>
      </c>
      <c r="AL363" s="52">
        <f t="shared" si="103"/>
        <v>54.710877520178137</v>
      </c>
      <c r="AM363" s="52">
        <f t="shared" si="104"/>
        <v>51.276201500769417</v>
      </c>
      <c r="AN363" t="s">
        <v>538</v>
      </c>
    </row>
    <row r="364" spans="1:40" ht="14.25" hidden="1">
      <c r="A364" s="5" t="s">
        <v>336</v>
      </c>
      <c r="B364" s="5" t="s">
        <v>335</v>
      </c>
      <c r="C364" s="5" t="s">
        <v>305</v>
      </c>
      <c r="D364" s="12" t="s">
        <v>342</v>
      </c>
      <c r="E364" s="134">
        <f>SUMIFS(ADEME!$F:$F,ADEME!$A:$A,$A364,ADEME!$B:$B,$B364,ADEME!$C:$C,$C364,ADEME!$D:$D,$D364,ADEME!$E:$E,F$9)</f>
        <v>-5743.5155842389486</v>
      </c>
      <c r="F364" s="134">
        <f>SUMIFS(ADEME!$L:$L,ADEME!$A:$A,$A364,ADEME!$B:$B,$B364,ADEME!$C:$C,$C364,ADEME!$D:$D,$D364,ADEME!$E:$E,F$9)</f>
        <v>-14405.526416391676</v>
      </c>
      <c r="G364" s="135">
        <f>SUMIFS(ADEME!$L:$L,ADEME!$A:$A,$A364,ADEME!$B:$B,$B364,ADEME!$C:$C,$C364,ADEME!$D:$D,$D364,ADEME!$E:$E,G$9)</f>
        <v>-41204.175365225543</v>
      </c>
      <c r="H364" s="135">
        <f>SUMIFS(ADEME!$L:$L,ADEME!$A:$A,$A364,ADEME!$B:$B,$B364,ADEME!$C:$C,$C364,ADEME!$D:$D,$D364,ADEME!$E:$E,H$9)</f>
        <v>-40284.951363856904</v>
      </c>
      <c r="I364" s="135">
        <f>SUMIFS(ADEME!$L:$L,ADEME!$A:$A,$A364,ADEME!$B:$B,$B364,ADEME!$C:$C,$C364,ADEME!$D:$D,$D364,ADEME!$E:$E,I$9)</f>
        <v>-34069.405178045316</v>
      </c>
      <c r="J364" s="135">
        <f>SUMIFS(ADEME!$L:$L,ADEME!$A:$A,$A364,ADEME!$B:$B,$B364,ADEME!$C:$C,$C364,ADEME!$D:$D,$D364,ADEME!$E:$E,J$9)</f>
        <v>-30476.447168109815</v>
      </c>
      <c r="K364" s="68" t="s">
        <v>581</v>
      </c>
      <c r="L364" s="54" t="str">
        <f t="shared" si="91"/>
        <v>Bilan alimentation animale-Ressources-Production de cultures intermédiaires</v>
      </c>
      <c r="M364" s="54">
        <f>MATCH(L364,[6]RESULTATS_4!$W:$W,FALSE)</f>
        <v>71</v>
      </c>
      <c r="N364" s="54" t="str" cm="1">
        <f t="array" ref="N364">IFERROR(INDEX([6]RESULTATS_4!G:G,$M364),"-")</f>
        <v>Bilan alimentation animale</v>
      </c>
      <c r="O364" s="54" t="str" cm="1">
        <f t="array" ref="O364">IFERROR(INDEX([6]RESULTATS_4!H:H,$M364),"-")</f>
        <v>Ressources</v>
      </c>
      <c r="P364" s="54" t="str" cm="1">
        <f t="array" ref="P364">IFERROR(INDEX([6]RESULTATS_4!I:I,$M364),"-")</f>
        <v>Production de cultures intermédiaires</v>
      </c>
      <c r="Q364" s="54" t="str" cm="1">
        <f t="array" ref="Q364">IFERROR(INDEX([6]RESULTATS_4!$J:$J,M364),"-")</f>
        <v>kt MS</v>
      </c>
      <c r="R364" s="68"/>
      <c r="S364" s="96" t="str">
        <f t="shared" si="98"/>
        <v>Production de cultures intermédiaires-kt MS</v>
      </c>
      <c r="T364" s="158">
        <v>365</v>
      </c>
      <c r="U364" s="36">
        <v>-10406.588108745265</v>
      </c>
      <c r="V364" s="36">
        <v>-21814.401038936019</v>
      </c>
      <c r="W364" s="36">
        <v>-76131.009943236393</v>
      </c>
      <c r="X364" s="36">
        <v>-76182.579641803517</v>
      </c>
      <c r="Y364" s="36">
        <v>-49737.945111423891</v>
      </c>
      <c r="Z364" s="36">
        <v>-24112.015838891733</v>
      </c>
      <c r="AA364" s="68"/>
      <c r="AB364" s="52">
        <v>302</v>
      </c>
      <c r="AC364" s="36">
        <v>-36144.226676313803</v>
      </c>
      <c r="AD364" s="52">
        <v>302</v>
      </c>
      <c r="AE364" s="36">
        <v>-17735.194564895872</v>
      </c>
      <c r="AG364" s="68"/>
      <c r="AH364" s="52">
        <f t="shared" si="99"/>
        <v>-44.808850660550924</v>
      </c>
      <c r="AI364" s="52">
        <f t="shared" si="100"/>
        <v>-33.963227362146753</v>
      </c>
      <c r="AJ364" s="52">
        <f t="shared" si="101"/>
        <v>-45.877277346054449</v>
      </c>
      <c r="AK364" s="52">
        <f t="shared" si="102"/>
        <v>-47.120520789307299</v>
      </c>
      <c r="AL364" s="52">
        <f t="shared" si="103"/>
        <v>-31.502185903091927</v>
      </c>
      <c r="AM364" s="52">
        <f t="shared" si="104"/>
        <v>26.395268532266414</v>
      </c>
      <c r="AN364" s="91" t="s">
        <v>587</v>
      </c>
    </row>
    <row r="365" spans="1:40" ht="14.25" hidden="1">
      <c r="A365" s="5" t="s">
        <v>336</v>
      </c>
      <c r="B365" s="5" t="s">
        <v>335</v>
      </c>
      <c r="C365" s="5" t="s">
        <v>348</v>
      </c>
      <c r="D365" s="12" t="s">
        <v>342</v>
      </c>
      <c r="E365" s="134">
        <f>SUMIFS(ADEME!$F:$F,ADEME!$A:$A,$A365,ADEME!$B:$B,$B365,ADEME!$C:$C,$C365,ADEME!$D:$D,$D365,ADEME!$E:$E,F$9)</f>
        <v>0</v>
      </c>
      <c r="F365" s="134">
        <f>SUMIFS(ADEME!$L:$L,ADEME!$A:$A,$A365,ADEME!$B:$B,$B365,ADEME!$C:$C,$C365,ADEME!$D:$D,$D365,ADEME!$E:$E,F$9)</f>
        <v>0</v>
      </c>
      <c r="G365" s="135">
        <f>SUMIFS(ADEME!$L:$L,ADEME!$A:$A,$A365,ADEME!$B:$B,$B365,ADEME!$C:$C,$C365,ADEME!$D:$D,$D365,ADEME!$E:$E,G$9)</f>
        <v>0</v>
      </c>
      <c r="H365" s="135">
        <f>SUMIFS(ADEME!$L:$L,ADEME!$A:$A,$A365,ADEME!$B:$B,$B365,ADEME!$C:$C,$C365,ADEME!$D:$D,$D365,ADEME!$E:$E,H$9)</f>
        <v>0</v>
      </c>
      <c r="I365" s="135">
        <f>SUMIFS(ADEME!$L:$L,ADEME!$A:$A,$A365,ADEME!$B:$B,$B365,ADEME!$C:$C,$C365,ADEME!$D:$D,$D365,ADEME!$E:$E,I$9)</f>
        <v>0</v>
      </c>
      <c r="J365" s="135">
        <f>SUMIFS(ADEME!$L:$L,ADEME!$A:$A,$A365,ADEME!$B:$B,$B365,ADEME!$C:$C,$C365,ADEME!$D:$D,$D365,ADEME!$E:$E,J$9)</f>
        <v>0</v>
      </c>
      <c r="K365" s="68" t="s">
        <v>581</v>
      </c>
      <c r="L365" s="54" t="str">
        <f t="shared" si="91"/>
        <v>Bilan alimentation animale-Ressources-Déficit hebe</v>
      </c>
      <c r="M365" s="54">
        <f>MATCH(L365,[6]RESULTATS_4!$W:$W,FALSE)</f>
        <v>69</v>
      </c>
      <c r="N365" s="54" t="str" cm="1">
        <f t="array" ref="N365">IFERROR(INDEX([6]RESULTATS_4!G:G,$M365),"-")</f>
        <v>Bilan alimentation animale</v>
      </c>
      <c r="O365" s="54" t="str" cm="1">
        <f t="array" ref="O365">IFERROR(INDEX([6]RESULTATS_4!H:H,$M365),"-")</f>
        <v>Ressources</v>
      </c>
      <c r="P365" s="54" t="str" cm="1">
        <f t="array" ref="P365">IFERROR(INDEX([6]RESULTATS_4!I:I,$M365),"-")</f>
        <v>Déficit hebe</v>
      </c>
      <c r="Q365" s="54" t="str" cm="1">
        <f t="array" ref="Q365">IFERROR(INDEX([6]RESULTATS_4!$J:$J,M365),"-")</f>
        <v>kt MS</v>
      </c>
      <c r="R365" s="68"/>
      <c r="S365" s="96" t="str">
        <f t="shared" si="98"/>
        <v>Déficit hebe-kt MS</v>
      </c>
      <c r="T365" s="158">
        <v>366</v>
      </c>
      <c r="U365" s="36">
        <v>0</v>
      </c>
      <c r="V365" s="36">
        <v>0</v>
      </c>
      <c r="W365" s="36">
        <v>0</v>
      </c>
      <c r="X365" s="36">
        <v>0</v>
      </c>
      <c r="Y365" s="36">
        <v>0</v>
      </c>
      <c r="Z365" s="36">
        <v>0</v>
      </c>
      <c r="AA365" s="68"/>
      <c r="AB365" s="52">
        <v>303</v>
      </c>
      <c r="AC365" s="36">
        <v>0</v>
      </c>
      <c r="AD365" s="52">
        <v>303</v>
      </c>
      <c r="AE365" s="36">
        <v>0</v>
      </c>
      <c r="AG365" s="68"/>
      <c r="AH365" s="57"/>
      <c r="AI365" s="57"/>
      <c r="AJ365" s="57"/>
      <c r="AK365" s="57"/>
      <c r="AL365" s="57"/>
      <c r="AM365" s="57"/>
      <c r="AN365" t="s">
        <v>530</v>
      </c>
    </row>
    <row r="366" spans="1:40" ht="14.25" hidden="1">
      <c r="A366" s="5" t="s">
        <v>0</v>
      </c>
      <c r="B366" s="5" t="s">
        <v>0</v>
      </c>
      <c r="C366" s="23" t="s">
        <v>349</v>
      </c>
      <c r="D366" s="183"/>
      <c r="E366" s="184"/>
      <c r="F366" s="184"/>
      <c r="G366" s="184"/>
      <c r="H366" s="184"/>
      <c r="I366" s="184"/>
      <c r="J366" s="184"/>
      <c r="K366" s="179"/>
      <c r="L366" s="180"/>
      <c r="M366" s="180"/>
      <c r="N366" s="180"/>
      <c r="O366" s="180"/>
      <c r="P366" s="180"/>
      <c r="Q366" s="180"/>
      <c r="R366" s="179"/>
      <c r="S366" s="181"/>
      <c r="T366" s="182"/>
      <c r="U366" s="185"/>
      <c r="V366" s="185"/>
      <c r="W366" s="185"/>
      <c r="X366" s="185"/>
      <c r="Y366" s="185"/>
      <c r="Z366" s="185"/>
      <c r="AA366" s="179"/>
      <c r="AB366" s="186"/>
      <c r="AC366" s="185"/>
      <c r="AD366" s="186"/>
      <c r="AE366" s="185"/>
      <c r="AG366" s="68"/>
      <c r="AH366" s="52" t="str">
        <f t="shared" ref="AH366:AH377" si="105">IF(AND(E366=0,U366=0),"ok 0",(E366/U366-1)*100)</f>
        <v>ok 0</v>
      </c>
      <c r="AI366" s="52" t="str">
        <f t="shared" ref="AI366:AI377" si="106">IF(AND(F366=0,V366=0),"ok 0",(F366/V366-1)*100)</f>
        <v>ok 0</v>
      </c>
      <c r="AJ366" s="52" t="str">
        <f t="shared" ref="AJ366:AJ377" si="107">IF(AND(G366=0,W366=0),"ok 0",(G366/W366-1)*100)</f>
        <v>ok 0</v>
      </c>
      <c r="AK366" s="52" t="str">
        <f t="shared" ref="AK366:AK377" si="108">IF(AND(H366=0,X366=0),"ok 0",(H366/X366-1)*100)</f>
        <v>ok 0</v>
      </c>
      <c r="AL366" s="52" t="str">
        <f t="shared" ref="AL366:AL377" si="109">IF(AND(I366=0,Y366=0),"ok 0",(I366/Y366-1)*100)</f>
        <v>ok 0</v>
      </c>
      <c r="AM366" s="52" t="str">
        <f t="shared" ref="AM366:AM377" si="110">IF(AND(J366=0,Z366=0),"ok 0",(J366/Z366-1)*100)</f>
        <v>ok 0</v>
      </c>
      <c r="AN366" t="s">
        <v>538</v>
      </c>
    </row>
    <row r="367" spans="1:40" ht="14.25" hidden="1">
      <c r="A367" s="5" t="s">
        <v>336</v>
      </c>
      <c r="B367" s="5" t="s">
        <v>349</v>
      </c>
      <c r="C367" s="5" t="s">
        <v>350</v>
      </c>
      <c r="D367" s="12" t="s">
        <v>342</v>
      </c>
      <c r="E367" s="134">
        <f>SUMIFS(ADEME!$F:$F,ADEME!$A:$A,$A367,ADEME!$B:$B,$B367,ADEME!$C:$C,$C367,ADEME!$D:$D,$D367,ADEME!$E:$E,F$9)</f>
        <v>29233.260204932471</v>
      </c>
      <c r="F367" s="134">
        <f>SUMIFS(ADEME!$L:$L,ADEME!$A:$A,$A367,ADEME!$B:$B,$B367,ADEME!$C:$C,$C367,ADEME!$D:$D,$D367,ADEME!$E:$E,F$9)</f>
        <v>19116.328826474972</v>
      </c>
      <c r="G367" s="135">
        <f>SUMIFS(ADEME!$L:$L,ADEME!$A:$A,$A367,ADEME!$B:$B,$B367,ADEME!$C:$C,$C367,ADEME!$D:$D,$D367,ADEME!$E:$E,G$9)</f>
        <v>11483.732378974366</v>
      </c>
      <c r="H367" s="135">
        <f>SUMIFS(ADEME!$L:$L,ADEME!$A:$A,$A367,ADEME!$B:$B,$B367,ADEME!$C:$C,$C367,ADEME!$D:$D,$D367,ADEME!$E:$E,H$9)</f>
        <v>14186.908529663913</v>
      </c>
      <c r="I367" s="135">
        <f>SUMIFS(ADEME!$L:$L,ADEME!$A:$A,$A367,ADEME!$B:$B,$B367,ADEME!$C:$C,$C367,ADEME!$D:$D,$D367,ADEME!$E:$E,I$9)</f>
        <v>21824.879945568828</v>
      </c>
      <c r="J367" s="135">
        <f>SUMIFS(ADEME!$L:$L,ADEME!$A:$A,$A367,ADEME!$B:$B,$B367,ADEME!$C:$C,$C367,ADEME!$D:$D,$D367,ADEME!$E:$E,J$9)</f>
        <v>26302.545699207007</v>
      </c>
      <c r="K367" s="68" t="s">
        <v>581</v>
      </c>
      <c r="L367" s="54" t="str">
        <f t="shared" si="91"/>
        <v>Bilan alimentation animale-Emplois-Ruminants - herbe et fourrages</v>
      </c>
      <c r="M367" s="54">
        <f>MATCH(L367,[6]RESULTATS_4!$W:$W,FALSE)</f>
        <v>60</v>
      </c>
      <c r="N367" s="54" t="str" cm="1">
        <f t="array" ref="N367">IFERROR(INDEX([6]RESULTATS_4!G:G,$M367),"-")</f>
        <v>Bilan alimentation animale</v>
      </c>
      <c r="O367" s="54" t="str" cm="1">
        <f t="array" ref="O367">IFERROR(INDEX([6]RESULTATS_4!H:H,$M367),"-")</f>
        <v>Emplois</v>
      </c>
      <c r="P367" s="54" t="str" cm="1">
        <f t="array" ref="P367">IFERROR(INDEX([6]RESULTATS_4!I:I,$M367),"-")</f>
        <v>Ruminants - herbe et fourrages</v>
      </c>
      <c r="Q367" s="54" t="str" cm="1">
        <f t="array" ref="Q367">IFERROR(INDEX([6]RESULTATS_4!$J:$J,M367),"-")</f>
        <v>kt MS</v>
      </c>
      <c r="R367" s="68"/>
      <c r="S367" s="96" t="str">
        <f t="shared" si="98"/>
        <v>Ruminants - herbe et fourrages-kt MS</v>
      </c>
      <c r="T367" s="158">
        <v>368</v>
      </c>
      <c r="U367" s="36">
        <v>30436.110125487947</v>
      </c>
      <c r="V367" s="36">
        <v>21176.128209656425</v>
      </c>
      <c r="W367" s="36">
        <v>11870.790509867446</v>
      </c>
      <c r="X367" s="36">
        <v>14708.041004793047</v>
      </c>
      <c r="Y367" s="36">
        <v>22615.751014954119</v>
      </c>
      <c r="Z367" s="36">
        <v>27458.571731343134</v>
      </c>
      <c r="AA367" s="68"/>
      <c r="AB367" s="52">
        <v>305</v>
      </c>
      <c r="AC367" s="36">
        <v>15862.443704124045</v>
      </c>
      <c r="AD367" s="52">
        <v>305</v>
      </c>
      <c r="AE367" s="36">
        <v>24147.707036686268</v>
      </c>
      <c r="AG367" s="68"/>
      <c r="AH367" s="52">
        <f t="shared" si="105"/>
        <v>-3.9520487854595499</v>
      </c>
      <c r="AI367" s="52">
        <f t="shared" si="106"/>
        <v>-9.7269876853228183</v>
      </c>
      <c r="AJ367" s="52">
        <f t="shared" si="107"/>
        <v>-3.2605927176571958</v>
      </c>
      <c r="AK367" s="52">
        <f t="shared" si="108"/>
        <v>-3.5431807333098142</v>
      </c>
      <c r="AL367" s="52">
        <f t="shared" si="109"/>
        <v>-3.4969922902951422</v>
      </c>
      <c r="AM367" s="52">
        <f t="shared" si="110"/>
        <v>-4.2100734278781138</v>
      </c>
      <c r="AN367" t="s">
        <v>538</v>
      </c>
    </row>
    <row r="368" spans="1:40" ht="14.25" hidden="1">
      <c r="A368" s="5" t="s">
        <v>336</v>
      </c>
      <c r="B368" s="5" t="s">
        <v>349</v>
      </c>
      <c r="C368" s="5" t="s">
        <v>351</v>
      </c>
      <c r="D368" s="12" t="s">
        <v>342</v>
      </c>
      <c r="E368" s="134">
        <f>SUMIFS(ADEME!$F:$F,ADEME!$A:$A,$A368,ADEME!$B:$B,$B368,ADEME!$C:$C,$C368,ADEME!$D:$D,$D368,ADEME!$E:$E,F$9)</f>
        <v>34881.414234144526</v>
      </c>
      <c r="F368" s="134">
        <f>SUMIFS(ADEME!$L:$L,ADEME!$A:$A,$A368,ADEME!$B:$B,$B368,ADEME!$C:$C,$C368,ADEME!$D:$D,$D368,ADEME!$E:$E,F$9)</f>
        <v>23504.643853421014</v>
      </c>
      <c r="G368" s="135">
        <f>SUMIFS(ADEME!$L:$L,ADEME!$A:$A,$A368,ADEME!$B:$B,$B368,ADEME!$C:$C,$C368,ADEME!$D:$D,$D368,ADEME!$E:$E,G$9)</f>
        <v>19811.078621979133</v>
      </c>
      <c r="H368" s="135">
        <f>SUMIFS(ADEME!$L:$L,ADEME!$A:$A,$A368,ADEME!$B:$B,$B368,ADEME!$C:$C,$C368,ADEME!$D:$D,$D368,ADEME!$E:$E,H$9)</f>
        <v>25942.279331996266</v>
      </c>
      <c r="I368" s="135">
        <f>SUMIFS(ADEME!$L:$L,ADEME!$A:$A,$A368,ADEME!$B:$B,$B368,ADEME!$C:$C,$C368,ADEME!$D:$D,$D368,ADEME!$E:$E,I$9)</f>
        <v>27775.467364947475</v>
      </c>
      <c r="J368" s="135">
        <f>SUMIFS(ADEME!$L:$L,ADEME!$A:$A,$A368,ADEME!$B:$B,$B368,ADEME!$C:$C,$C368,ADEME!$D:$D,$D368,ADEME!$E:$E,J$9)</f>
        <v>28132.520561878813</v>
      </c>
      <c r="K368" s="68" t="s">
        <v>581</v>
      </c>
      <c r="L368" s="54" t="str">
        <f t="shared" si="91"/>
        <v>Bilan alimentation animale-Emplois-Ruminants - herbe pâturée</v>
      </c>
      <c r="M368" s="54">
        <f>MATCH(L368,[6]RESULTATS_4!$W:$W,FALSE)</f>
        <v>61</v>
      </c>
      <c r="N368" s="54" t="str" cm="1">
        <f t="array" ref="N368">IFERROR(INDEX([6]RESULTATS_4!G:G,$M368),"-")</f>
        <v>Bilan alimentation animale</v>
      </c>
      <c r="O368" s="54" t="str" cm="1">
        <f t="array" ref="O368">IFERROR(INDEX([6]RESULTATS_4!H:H,$M368),"-")</f>
        <v>Emplois</v>
      </c>
      <c r="P368" s="54" t="str" cm="1">
        <f t="array" ref="P368">IFERROR(INDEX([6]RESULTATS_4!I:I,$M368),"-")</f>
        <v>Ruminants - herbe pâturée</v>
      </c>
      <c r="Q368" s="54" t="str" cm="1">
        <f t="array" ref="Q368">IFERROR(INDEX([6]RESULTATS_4!$J:$J,M368),"-")</f>
        <v>kt MS</v>
      </c>
      <c r="R368" s="68"/>
      <c r="S368" s="96" t="str">
        <f t="shared" si="98"/>
        <v>Ruminants - herbe pâturée-kt MS</v>
      </c>
      <c r="T368" s="158">
        <v>369</v>
      </c>
      <c r="U368" s="36">
        <v>36970.052927234545</v>
      </c>
      <c r="V368" s="36">
        <v>29155.277020714304</v>
      </c>
      <c r="W368" s="36">
        <v>20953.22702832198</v>
      </c>
      <c r="X368" s="36">
        <v>27426.194170169605</v>
      </c>
      <c r="Y368" s="36">
        <v>29481.58812002117</v>
      </c>
      <c r="Z368" s="36">
        <v>29716.479347228971</v>
      </c>
      <c r="AA368" s="68"/>
      <c r="AB368" s="52">
        <v>306</v>
      </c>
      <c r="AC368" s="36">
        <v>27924.795606194039</v>
      </c>
      <c r="AD368" s="52">
        <v>306</v>
      </c>
      <c r="AE368" s="36">
        <v>32908.792283000679</v>
      </c>
      <c r="AG368" s="68"/>
      <c r="AH368" s="52">
        <f t="shared" si="105"/>
        <v>-5.6495420690928828</v>
      </c>
      <c r="AI368" s="52">
        <f t="shared" si="106"/>
        <v>-19.381167818363089</v>
      </c>
      <c r="AJ368" s="52">
        <f t="shared" si="107"/>
        <v>-5.4509427344963672</v>
      </c>
      <c r="AK368" s="52">
        <f t="shared" si="108"/>
        <v>-5.4105751201431236</v>
      </c>
      <c r="AL368" s="52">
        <f t="shared" si="109"/>
        <v>-5.787072080811873</v>
      </c>
      <c r="AM368" s="52">
        <f t="shared" si="110"/>
        <v>-5.330237027213192</v>
      </c>
      <c r="AN368" t="s">
        <v>538</v>
      </c>
    </row>
    <row r="369" spans="1:40" ht="14.25" hidden="1">
      <c r="A369" s="5" t="s">
        <v>336</v>
      </c>
      <c r="B369" s="5" t="s">
        <v>349</v>
      </c>
      <c r="C369" s="5" t="s">
        <v>352</v>
      </c>
      <c r="D369" s="12" t="s">
        <v>342</v>
      </c>
      <c r="E369" s="134">
        <f>SUMIFS(ADEME!$F:$F,ADEME!$A:$A,$A369,ADEME!$B:$B,$B369,ADEME!$C:$C,$C369,ADEME!$D:$D,$D369,ADEME!$E:$E,F$9)</f>
        <v>1214.3909718391901</v>
      </c>
      <c r="F369" s="134">
        <f>SUMIFS(ADEME!$L:$L,ADEME!$A:$A,$A369,ADEME!$B:$B,$B369,ADEME!$C:$C,$C369,ADEME!$D:$D,$D369,ADEME!$E:$E,F$9)</f>
        <v>12893.480807945107</v>
      </c>
      <c r="G369" s="135">
        <f>SUMIFS(ADEME!$L:$L,ADEME!$A:$A,$A369,ADEME!$B:$B,$B369,ADEME!$C:$C,$C369,ADEME!$D:$D,$D369,ADEME!$E:$E,G$9)</f>
        <v>18867.301180865528</v>
      </c>
      <c r="H369" s="135">
        <f>SUMIFS(ADEME!$L:$L,ADEME!$A:$A,$A369,ADEME!$B:$B,$B369,ADEME!$C:$C,$C369,ADEME!$D:$D,$D369,ADEME!$E:$E,H$9)</f>
        <v>20571.156817200525</v>
      </c>
      <c r="I369" s="135">
        <f>SUMIFS(ADEME!$L:$L,ADEME!$A:$A,$A369,ADEME!$B:$B,$B369,ADEME!$C:$C,$C369,ADEME!$D:$D,$D369,ADEME!$E:$E,I$9)</f>
        <v>22033.035912787778</v>
      </c>
      <c r="J369" s="135">
        <f>SUMIFS(ADEME!$L:$L,ADEME!$A:$A,$A369,ADEME!$B:$B,$B369,ADEME!$C:$C,$C369,ADEME!$D:$D,$D369,ADEME!$E:$E,J$9)</f>
        <v>21976.948159628857</v>
      </c>
      <c r="K369" s="68" t="s">
        <v>581</v>
      </c>
      <c r="L369" s="54" t="str">
        <f t="shared" si="91"/>
        <v>Bilan alimentation animale-Emplois-Herbe et fourrages méthanisés</v>
      </c>
      <c r="M369" s="54">
        <f>MATCH(L369,[6]RESULTATS_4!$W:$W,FALSE)</f>
        <v>59</v>
      </c>
      <c r="N369" s="54" t="str" cm="1">
        <f t="array" ref="N369">IFERROR(INDEX([6]RESULTATS_4!G:G,$M369),"-")</f>
        <v>Bilan alimentation animale</v>
      </c>
      <c r="O369" s="54" t="str" cm="1">
        <f t="array" ref="O369">IFERROR(INDEX([6]RESULTATS_4!H:H,$M369),"-")</f>
        <v>Emplois</v>
      </c>
      <c r="P369" s="54" t="str" cm="1">
        <f t="array" ref="P369">IFERROR(INDEX([6]RESULTATS_4!I:I,$M369),"-")</f>
        <v>Herbe et fourrages méthanisés</v>
      </c>
      <c r="Q369" s="54" t="str" cm="1">
        <f t="array" ref="Q369">IFERROR(INDEX([6]RESULTATS_4!$J:$J,M369),"-")</f>
        <v>kt MS</v>
      </c>
      <c r="R369" s="68"/>
      <c r="S369" s="96" t="str">
        <f t="shared" si="98"/>
        <v>Herbe et fourrages méthanisés-kt MS</v>
      </c>
      <c r="T369" s="158">
        <v>370</v>
      </c>
      <c r="U369" s="36">
        <v>79.357346023594872</v>
      </c>
      <c r="V369" s="36">
        <v>2378.3966578816653</v>
      </c>
      <c r="W369" s="36">
        <v>17766.563473610044</v>
      </c>
      <c r="X369" s="36">
        <v>20375.846698083056</v>
      </c>
      <c r="Y369" s="36">
        <v>18447.434544658972</v>
      </c>
      <c r="Z369" s="36">
        <v>5786.9014263946483</v>
      </c>
      <c r="AA369" s="68"/>
      <c r="AB369" s="52">
        <v>307</v>
      </c>
      <c r="AC369" s="36">
        <v>17594.367065464568</v>
      </c>
      <c r="AD369" s="52">
        <v>307</v>
      </c>
      <c r="AE369" s="36">
        <v>6340.398804958566</v>
      </c>
      <c r="AG369" s="68"/>
      <c r="AH369" s="52">
        <f t="shared" si="105"/>
        <v>1430.281735326837</v>
      </c>
      <c r="AI369" s="52">
        <f t="shared" si="106"/>
        <v>442.10809476282947</v>
      </c>
      <c r="AJ369" s="52">
        <f t="shared" si="107"/>
        <v>6.1955577897238712</v>
      </c>
      <c r="AK369" s="52">
        <f t="shared" si="108"/>
        <v>0.95853743901519461</v>
      </c>
      <c r="AL369" s="52">
        <f t="shared" si="109"/>
        <v>19.436856433606021</v>
      </c>
      <c r="AM369" s="52">
        <f t="shared" si="110"/>
        <v>279.77056355910526</v>
      </c>
      <c r="AN369" t="s">
        <v>538</v>
      </c>
    </row>
    <row r="370" spans="1:40" ht="14.25" hidden="1">
      <c r="A370" s="5" t="s">
        <v>336</v>
      </c>
      <c r="B370" s="5" t="s">
        <v>349</v>
      </c>
      <c r="C370" s="5" t="s">
        <v>353</v>
      </c>
      <c r="D370" s="12" t="s">
        <v>342</v>
      </c>
      <c r="E370" s="134">
        <f>SUMIFS(ADEME!$F:$F,ADEME!$A:$A,$A370,ADEME!$B:$B,$B370,ADEME!$C:$C,$C370,ADEME!$D:$D,$D370,ADEME!$E:$E,F$9)</f>
        <v>27167.512884186766</v>
      </c>
      <c r="F370" s="134">
        <f>SUMIFS(ADEME!$L:$L,ADEME!$A:$A,$A370,ADEME!$B:$B,$B370,ADEME!$C:$C,$C370,ADEME!$D:$D,$D370,ADEME!$E:$E,F$9)</f>
        <v>56534.84674004768</v>
      </c>
      <c r="G370" s="135">
        <f>SUMIFS(ADEME!$L:$L,ADEME!$A:$A,$A370,ADEME!$B:$B,$B370,ADEME!$C:$C,$C370,ADEME!$D:$D,$D370,ADEME!$E:$E,G$9)</f>
        <v>45811.074240128539</v>
      </c>
      <c r="H370" s="135">
        <f>SUMIFS(ADEME!$L:$L,ADEME!$A:$A,$A370,ADEME!$B:$B,$B370,ADEME!$C:$C,$C370,ADEME!$D:$D,$D370,ADEME!$E:$E,H$9)</f>
        <v>49735.793342644072</v>
      </c>
      <c r="I370" s="135">
        <f>SUMIFS(ADEME!$L:$L,ADEME!$A:$A,$A370,ADEME!$B:$B,$B370,ADEME!$C:$C,$C370,ADEME!$D:$D,$D370,ADEME!$E:$E,I$9)</f>
        <v>48995.145216937628</v>
      </c>
      <c r="J370" s="135">
        <f>SUMIFS(ADEME!$L:$L,ADEME!$A:$A,$A370,ADEME!$B:$B,$B370,ADEME!$C:$C,$C370,ADEME!$D:$D,$D370,ADEME!$E:$E,J$9)</f>
        <v>40965.767194787724</v>
      </c>
      <c r="K370" s="68" t="s">
        <v>581</v>
      </c>
      <c r="L370" s="54" t="str">
        <f t="shared" si="91"/>
        <v>Bilan alimentation animale-Emplois-Surplus herbe</v>
      </c>
      <c r="M370" s="54">
        <f>MATCH(L370,[6]RESULTATS_4!$W:$W,FALSE)</f>
        <v>63</v>
      </c>
      <c r="N370" s="54" t="str" cm="1">
        <f t="array" ref="N370">IFERROR(INDEX([6]RESULTATS_4!G:G,$M370),"-")</f>
        <v>Bilan alimentation animale</v>
      </c>
      <c r="O370" s="54" t="str" cm="1">
        <f t="array" ref="O370">IFERROR(INDEX([6]RESULTATS_4!H:H,$M370),"-")</f>
        <v>Emplois</v>
      </c>
      <c r="P370" s="54" t="str" cm="1">
        <f t="array" ref="P370">IFERROR(INDEX([6]RESULTATS_4!I:I,$M370),"-")</f>
        <v>Surplus herbe</v>
      </c>
      <c r="Q370" s="54" t="str" cm="1">
        <f t="array" ref="Q370">IFERROR(INDEX([6]RESULTATS_4!$J:$J,M370),"-")</f>
        <v>kt MS</v>
      </c>
      <c r="R370" s="68"/>
      <c r="S370" s="96" t="str">
        <f t="shared" si="98"/>
        <v>Surplus herbe-kt MS</v>
      </c>
      <c r="T370" s="158">
        <v>371</v>
      </c>
      <c r="U370" s="36">
        <v>22960.762157722736</v>
      </c>
      <c r="V370" s="36">
        <v>27496.591263849576</v>
      </c>
      <c r="W370" s="36">
        <v>67752.353679275155</v>
      </c>
      <c r="X370" s="36">
        <v>67575.377662892948</v>
      </c>
      <c r="Y370" s="36">
        <v>43905.249288933992</v>
      </c>
      <c r="Z370" s="36">
        <v>25593.6705922908</v>
      </c>
      <c r="AA370" s="68"/>
      <c r="AB370" s="52">
        <v>308</v>
      </c>
      <c r="AC370" s="36">
        <v>33832.927938195309</v>
      </c>
      <c r="AD370" s="52">
        <v>308</v>
      </c>
      <c r="AE370" s="36">
        <v>20891.314181993883</v>
      </c>
      <c r="AG370" s="68"/>
      <c r="AH370" s="52">
        <f t="shared" si="105"/>
        <v>18.321476863733423</v>
      </c>
      <c r="AI370" s="52">
        <f t="shared" si="106"/>
        <v>105.60674666017746</v>
      </c>
      <c r="AJ370" s="52">
        <f t="shared" si="107"/>
        <v>-32.384527249063325</v>
      </c>
      <c r="AK370" s="52">
        <f t="shared" si="108"/>
        <v>-26.399533287469833</v>
      </c>
      <c r="AL370" s="52">
        <f t="shared" si="109"/>
        <v>11.592909755523252</v>
      </c>
      <c r="AM370" s="52">
        <f t="shared" si="110"/>
        <v>60.062102257138662</v>
      </c>
      <c r="AN370" t="s">
        <v>538</v>
      </c>
    </row>
    <row r="371" spans="1:40" ht="14.25" hidden="1">
      <c r="A371" s="5" t="s">
        <v>336</v>
      </c>
      <c r="B371" s="5" t="s">
        <v>349</v>
      </c>
      <c r="C371" s="5" t="s">
        <v>354</v>
      </c>
      <c r="D371" s="12" t="s">
        <v>180</v>
      </c>
      <c r="E371" s="134">
        <f>SUMIFS(ADEME!$F:$F,ADEME!$A:$A,$A371,ADEME!$B:$B,$B371,ADEME!$C:$C,$C371,ADEME!$D:$D,$D371,ADEME!$E:$E,F$9)</f>
        <v>14933.835864509167</v>
      </c>
      <c r="F371" s="134">
        <f>SUMIFS(ADEME!$L:$L,ADEME!$A:$A,$A371,ADEME!$B:$B,$B371,ADEME!$C:$C,$C371,ADEME!$D:$D,$D371,ADEME!$E:$E,F$9)</f>
        <v>9605.7095993440307</v>
      </c>
      <c r="G371" s="135">
        <f>SUMIFS(ADEME!$L:$L,ADEME!$A:$A,$A371,ADEME!$B:$B,$B371,ADEME!$C:$C,$C371,ADEME!$D:$D,$D371,ADEME!$E:$E,G$9)</f>
        <v>6756.87697043358</v>
      </c>
      <c r="H371" s="135">
        <f>SUMIFS(ADEME!$L:$L,ADEME!$A:$A,$A371,ADEME!$B:$B,$B371,ADEME!$C:$C,$C371,ADEME!$D:$D,$D371,ADEME!$E:$E,H$9)</f>
        <v>8107.7096274715368</v>
      </c>
      <c r="I371" s="135">
        <f>SUMIFS(ADEME!$L:$L,ADEME!$A:$A,$A371,ADEME!$B:$B,$B371,ADEME!$C:$C,$C371,ADEME!$D:$D,$D371,ADEME!$E:$E,I$9)</f>
        <v>11195.062971955564</v>
      </c>
      <c r="J371" s="135">
        <f>SUMIFS(ADEME!$L:$L,ADEME!$A:$A,$A371,ADEME!$B:$B,$B371,ADEME!$C:$C,$C371,ADEME!$D:$D,$D371,ADEME!$E:$E,J$9)</f>
        <v>12550.892393209555</v>
      </c>
      <c r="K371" s="68" t="s">
        <v>581</v>
      </c>
      <c r="L371" s="54" t="str">
        <f t="shared" si="91"/>
        <v>Bilan alimentation animale-Emplois-Concentrés pour ruminants</v>
      </c>
      <c r="M371" s="54">
        <f>MATCH(L371,[6]RESULTATS_4!$W:$W,FALSE)</f>
        <v>56</v>
      </c>
      <c r="N371" s="54" t="str" cm="1">
        <f t="array" ref="N371">IFERROR(INDEX([6]RESULTATS_4!G:G,$M371),"-")</f>
        <v>Bilan alimentation animale</v>
      </c>
      <c r="O371" s="54" t="str" cm="1">
        <f t="array" ref="O371">IFERROR(INDEX([6]RESULTATS_4!H:H,$M371),"-")</f>
        <v>Emplois</v>
      </c>
      <c r="P371" s="54" t="str" cm="1">
        <f t="array" ref="P371">IFERROR(INDEX([6]RESULTATS_4!I:I,$M371),"-")</f>
        <v>Concentrés pour ruminants</v>
      </c>
      <c r="Q371" s="54" t="str" cm="1">
        <f t="array" ref="Q371">IFERROR(INDEX([6]RESULTATS_4!$J:$J,M371),"-")</f>
        <v>kt</v>
      </c>
      <c r="R371" s="68"/>
      <c r="S371" s="96" t="str">
        <f t="shared" si="98"/>
        <v>Concentrés pour ruminants-kt</v>
      </c>
      <c r="T371" s="158">
        <v>372</v>
      </c>
      <c r="U371" s="36">
        <v>15113.191141676942</v>
      </c>
      <c r="V371" s="36">
        <v>10689.00169092838</v>
      </c>
      <c r="W371" s="36">
        <v>6947.339244673869</v>
      </c>
      <c r="X371" s="36">
        <v>8454.4245468046756</v>
      </c>
      <c r="Y371" s="36">
        <v>11606.73648057082</v>
      </c>
      <c r="Z371" s="36">
        <v>13065.737701963119</v>
      </c>
      <c r="AA371" s="68"/>
      <c r="AB371" s="52">
        <v>309</v>
      </c>
      <c r="AC371" s="36">
        <v>7105.3548442644587</v>
      </c>
      <c r="AD371" s="52">
        <v>309</v>
      </c>
      <c r="AE371" s="36">
        <v>10134.530979699177</v>
      </c>
      <c r="AG371" s="68"/>
      <c r="AH371" s="52">
        <f t="shared" si="105"/>
        <v>-1.1867465678586875</v>
      </c>
      <c r="AI371" s="52">
        <f t="shared" si="106"/>
        <v>-10.134642344604794</v>
      </c>
      <c r="AJ371" s="52">
        <f t="shared" si="107"/>
        <v>-2.741513945591556</v>
      </c>
      <c r="AK371" s="52">
        <f t="shared" si="108"/>
        <v>-4.1009878012830399</v>
      </c>
      <c r="AL371" s="52">
        <f t="shared" si="109"/>
        <v>-3.5468497911051999</v>
      </c>
      <c r="AM371" s="52">
        <f t="shared" si="110"/>
        <v>-3.9404228103875671</v>
      </c>
      <c r="AN371" t="s">
        <v>538</v>
      </c>
    </row>
    <row r="372" spans="1:40" ht="14.25" hidden="1">
      <c r="A372" s="5" t="s">
        <v>336</v>
      </c>
      <c r="B372" s="5" t="s">
        <v>349</v>
      </c>
      <c r="C372" s="5" t="s">
        <v>355</v>
      </c>
      <c r="D372" s="12" t="s">
        <v>180</v>
      </c>
      <c r="E372" s="134">
        <f>SUMIFS(ADEME!$F:$F,ADEME!$A:$A,$A372,ADEME!$B:$B,$B372,ADEME!$C:$C,$C372,ADEME!$D:$D,$D372,ADEME!$E:$E,F$9)</f>
        <v>7369.706285089911</v>
      </c>
      <c r="F372" s="134">
        <f>SUMIFS(ADEME!$L:$L,ADEME!$A:$A,$A372,ADEME!$B:$B,$B372,ADEME!$C:$C,$C372,ADEME!$D:$D,$D372,ADEME!$E:$E,F$9)</f>
        <v>5524.456342780185</v>
      </c>
      <c r="G372" s="135">
        <f>SUMIFS(ADEME!$L:$L,ADEME!$A:$A,$A372,ADEME!$B:$B,$B372,ADEME!$C:$C,$C372,ADEME!$D:$D,$D372,ADEME!$E:$E,G$9)</f>
        <v>2293.1684946409282</v>
      </c>
      <c r="H372" s="135">
        <f>SUMIFS(ADEME!$L:$L,ADEME!$A:$A,$A372,ADEME!$B:$B,$B372,ADEME!$C:$C,$C372,ADEME!$D:$D,$D372,ADEME!$E:$E,H$9)</f>
        <v>3391.2991773872218</v>
      </c>
      <c r="I372" s="135">
        <f>SUMIFS(ADEME!$L:$L,ADEME!$A:$A,$A372,ADEME!$B:$B,$B372,ADEME!$C:$C,$C372,ADEME!$D:$D,$D372,ADEME!$E:$E,I$9)</f>
        <v>4490.6500887536895</v>
      </c>
      <c r="J372" s="135">
        <f>SUMIFS(ADEME!$L:$L,ADEME!$A:$A,$A372,ADEME!$B:$B,$B372,ADEME!$C:$C,$C372,ADEME!$D:$D,$D372,ADEME!$E:$E,J$9)</f>
        <v>5394.6250006858163</v>
      </c>
      <c r="K372" s="68" t="s">
        <v>581</v>
      </c>
      <c r="L372" s="54" t="str">
        <f t="shared" si="91"/>
        <v>Bilan alimentation animale-Emplois-Concentrés porcs</v>
      </c>
      <c r="M372" s="54">
        <f>MATCH(L372,[6]RESULTATS_4!$W:$W,FALSE)</f>
        <v>55</v>
      </c>
      <c r="N372" s="54" t="str" cm="1">
        <f t="array" ref="N372">IFERROR(INDEX([6]RESULTATS_4!G:G,$M372),"-")</f>
        <v>Bilan alimentation animale</v>
      </c>
      <c r="O372" s="54" t="str" cm="1">
        <f t="array" ref="O372">IFERROR(INDEX([6]RESULTATS_4!H:H,$M372),"-")</f>
        <v>Emplois</v>
      </c>
      <c r="P372" s="54" t="str" cm="1">
        <f t="array" ref="P372">IFERROR(INDEX([6]RESULTATS_4!I:I,$M372),"-")</f>
        <v>Concentrés porcs</v>
      </c>
      <c r="Q372" s="54" t="str" cm="1">
        <f t="array" ref="Q372">IFERROR(INDEX([6]RESULTATS_4!$J:$J,M372),"-")</f>
        <v>kt</v>
      </c>
      <c r="R372" s="68"/>
      <c r="S372" s="96" t="str">
        <f t="shared" si="98"/>
        <v>Concentrés porcs-kt</v>
      </c>
      <c r="T372" s="158">
        <v>373</v>
      </c>
      <c r="U372" s="36">
        <v>6876.0029202394644</v>
      </c>
      <c r="V372" s="36">
        <v>4293.9234379533118</v>
      </c>
      <c r="W372" s="36">
        <v>2194.1675985927691</v>
      </c>
      <c r="X372" s="36">
        <v>3236.8312936648517</v>
      </c>
      <c r="Y372" s="36">
        <v>4277.466378794471</v>
      </c>
      <c r="Z372" s="36">
        <v>5033.234137615289</v>
      </c>
      <c r="AA372" s="68"/>
      <c r="AB372" s="52">
        <v>310</v>
      </c>
      <c r="AC372" s="36">
        <v>5366.1511753590157</v>
      </c>
      <c r="AD372" s="52">
        <v>310</v>
      </c>
      <c r="AE372" s="36">
        <v>6735.3266760184624</v>
      </c>
      <c r="AG372" s="68"/>
      <c r="AH372" s="52">
        <f t="shared" si="105"/>
        <v>7.1800924254588949</v>
      </c>
      <c r="AI372" s="52">
        <f t="shared" si="106"/>
        <v>28.657541817126653</v>
      </c>
      <c r="AJ372" s="52">
        <f t="shared" si="107"/>
        <v>4.5120024610541876</v>
      </c>
      <c r="AK372" s="52">
        <f t="shared" si="108"/>
        <v>4.7721944614381284</v>
      </c>
      <c r="AL372" s="52">
        <f t="shared" si="109"/>
        <v>4.9838780969986507</v>
      </c>
      <c r="AM372" s="52">
        <f t="shared" si="110"/>
        <v>7.1800924254589171</v>
      </c>
      <c r="AN372" t="s">
        <v>538</v>
      </c>
    </row>
    <row r="373" spans="1:40" ht="14.25" hidden="1">
      <c r="A373" s="5" t="s">
        <v>336</v>
      </c>
      <c r="B373" s="5" t="s">
        <v>349</v>
      </c>
      <c r="C373" s="5" t="s">
        <v>356</v>
      </c>
      <c r="D373" s="12" t="s">
        <v>180</v>
      </c>
      <c r="E373" s="134">
        <f>SUMIFS(ADEME!$F:$F,ADEME!$A:$A,$A373,ADEME!$B:$B,$B373,ADEME!$C:$C,$C373,ADEME!$D:$D,$D373,ADEME!$E:$E,F$9)</f>
        <v>7480.839317240092</v>
      </c>
      <c r="F373" s="134">
        <f>SUMIFS(ADEME!$L:$L,ADEME!$A:$A,$A373,ADEME!$B:$B,$B373,ADEME!$C:$C,$C373,ADEME!$D:$D,$D373,ADEME!$E:$E,F$9)</f>
        <v>6365.1324166437207</v>
      </c>
      <c r="G373" s="135">
        <f>SUMIFS(ADEME!$L:$L,ADEME!$A:$A,$A373,ADEME!$B:$B,$B373,ADEME!$C:$C,$C373,ADEME!$D:$D,$D373,ADEME!$E:$E,G$9)</f>
        <v>6160.1840411170997</v>
      </c>
      <c r="H373" s="135">
        <f>SUMIFS(ADEME!$L:$L,ADEME!$A:$A,$A373,ADEME!$B:$B,$B373,ADEME!$C:$C,$C373,ADEME!$D:$D,$D373,ADEME!$E:$E,H$9)</f>
        <v>6825.2181110813035</v>
      </c>
      <c r="I373" s="135">
        <f>SUMIFS(ADEME!$L:$L,ADEME!$A:$A,$A373,ADEME!$B:$B,$B373,ADEME!$C:$C,$C373,ADEME!$D:$D,$D373,ADEME!$E:$E,I$9)</f>
        <v>8523.8475758206769</v>
      </c>
      <c r="J373" s="135">
        <f>SUMIFS(ADEME!$L:$L,ADEME!$A:$A,$A373,ADEME!$B:$B,$B373,ADEME!$C:$C,$C373,ADEME!$D:$D,$D373,ADEME!$E:$E,J$9)</f>
        <v>8075.572323016635</v>
      </c>
      <c r="K373" s="68" t="s">
        <v>581</v>
      </c>
      <c r="L373" s="54" t="str">
        <f t="shared" si="91"/>
        <v>Bilan alimentation animale-Emplois-Concentrés volailles</v>
      </c>
      <c r="M373" s="54">
        <f>MATCH(L373,[6]RESULTATS_4!$W:$W,FALSE)</f>
        <v>57</v>
      </c>
      <c r="N373" s="54" t="str" cm="1">
        <f t="array" ref="N373">IFERROR(INDEX([6]RESULTATS_4!G:G,$M373),"-")</f>
        <v>Bilan alimentation animale</v>
      </c>
      <c r="O373" s="54" t="str" cm="1">
        <f t="array" ref="O373">IFERROR(INDEX([6]RESULTATS_4!H:H,$M373),"-")</f>
        <v>Emplois</v>
      </c>
      <c r="P373" s="54" t="str" cm="1">
        <f t="array" ref="P373">IFERROR(INDEX([6]RESULTATS_4!I:I,$M373),"-")</f>
        <v>Concentrés volailles</v>
      </c>
      <c r="Q373" s="54" t="str" cm="1">
        <f t="array" ref="Q373">IFERROR(INDEX([6]RESULTATS_4!$J:$J,M373),"-")</f>
        <v>kt</v>
      </c>
      <c r="R373" s="68"/>
      <c r="S373" s="96" t="str">
        <f t="shared" si="98"/>
        <v>Concentrés volailles-kt</v>
      </c>
      <c r="T373" s="158">
        <v>374</v>
      </c>
      <c r="U373" s="36">
        <v>6920.359600325849</v>
      </c>
      <c r="V373" s="36">
        <v>8235.7036346699642</v>
      </c>
      <c r="W373" s="36">
        <v>5756.9154363192565</v>
      </c>
      <c r="X373" s="36">
        <v>6424.9090913706923</v>
      </c>
      <c r="Y373" s="36">
        <v>7844.7316989156097</v>
      </c>
      <c r="Z373" s="36">
        <v>7441.1044263799567</v>
      </c>
      <c r="AA373" s="68"/>
      <c r="AB373" s="52">
        <v>311</v>
      </c>
      <c r="AC373" s="36">
        <v>8624.2166509144226</v>
      </c>
      <c r="AD373" s="52">
        <v>311</v>
      </c>
      <c r="AE373" s="36">
        <v>9223.8877508216447</v>
      </c>
      <c r="AG373" s="68"/>
      <c r="AH373" s="52">
        <f t="shared" si="105"/>
        <v>8.0989970071476236</v>
      </c>
      <c r="AI373" s="52">
        <f t="shared" si="106"/>
        <v>-22.712949627663527</v>
      </c>
      <c r="AJ373" s="52">
        <f t="shared" si="107"/>
        <v>7.0049423038889946</v>
      </c>
      <c r="AK373" s="52">
        <f t="shared" si="108"/>
        <v>6.2305787368768684</v>
      </c>
      <c r="AL373" s="52">
        <f t="shared" si="109"/>
        <v>8.6569675416552805</v>
      </c>
      <c r="AM373" s="52">
        <f t="shared" si="110"/>
        <v>8.5265285941611424</v>
      </c>
      <c r="AN373" t="s">
        <v>538</v>
      </c>
    </row>
    <row r="374" spans="1:40" ht="14.25" hidden="1">
      <c r="A374" s="5" t="s">
        <v>336</v>
      </c>
      <c r="B374" s="5" t="s">
        <v>349</v>
      </c>
      <c r="C374" s="5" t="s">
        <v>357</v>
      </c>
      <c r="D374" s="12" t="s">
        <v>180</v>
      </c>
      <c r="E374" s="134">
        <f>SUMIFS(ADEME!$F:$F,ADEME!$A:$A,$A374,ADEME!$B:$B,$B374,ADEME!$C:$C,$C374,ADEME!$D:$D,$D374,ADEME!$E:$E,F$9)</f>
        <v>94.8</v>
      </c>
      <c r="F374" s="134">
        <f>SUMIFS(ADEME!$L:$L,ADEME!$A:$A,$A374,ADEME!$B:$B,$B374,ADEME!$C:$C,$C374,ADEME!$D:$D,$D374,ADEME!$E:$E,F$9)</f>
        <v>192.81761216437414</v>
      </c>
      <c r="G374" s="135">
        <f>SUMIFS(ADEME!$L:$L,ADEME!$A:$A,$A374,ADEME!$B:$B,$B374,ADEME!$C:$C,$C374,ADEME!$D:$D,$D374,ADEME!$E:$E,G$9)</f>
        <v>253.23507598144056</v>
      </c>
      <c r="H374" s="135">
        <f>SUMIFS(ADEME!$L:$L,ADEME!$A:$A,$A374,ADEME!$B:$B,$B374,ADEME!$C:$C,$C374,ADEME!$D:$D,$D374,ADEME!$E:$E,H$9)</f>
        <v>229.93931665557631</v>
      </c>
      <c r="I374" s="135">
        <f>SUMIFS(ADEME!$L:$L,ADEME!$A:$A,$A374,ADEME!$B:$B,$B374,ADEME!$C:$C,$C374,ADEME!$D:$D,$D374,ADEME!$E:$E,I$9)</f>
        <v>191.76113270656236</v>
      </c>
      <c r="J374" s="135">
        <f>SUMIFS(ADEME!$L:$L,ADEME!$A:$A,$A374,ADEME!$B:$B,$B374,ADEME!$C:$C,$C374,ADEME!$D:$D,$D374,ADEME!$E:$E,J$9)</f>
        <v>2165.0503277722369</v>
      </c>
      <c r="K374" s="68" t="s">
        <v>581</v>
      </c>
      <c r="L374" s="54" t="str">
        <f t="shared" si="91"/>
        <v>Bilan alimentation animale-Emplois-Concentrés poissons</v>
      </c>
      <c r="M374" s="54">
        <f>MATCH(L374,[6]RESULTATS_4!$W:$W,FALSE)</f>
        <v>54</v>
      </c>
      <c r="N374" s="54" t="str" cm="1">
        <f t="array" ref="N374">IFERROR(INDEX([6]RESULTATS_4!G:G,$M374),"-")</f>
        <v>Bilan alimentation animale</v>
      </c>
      <c r="O374" s="54" t="str" cm="1">
        <f t="array" ref="O374">IFERROR(INDEX([6]RESULTATS_4!H:H,$M374),"-")</f>
        <v>Emplois</v>
      </c>
      <c r="P374" s="54" t="str" cm="1">
        <f t="array" ref="P374">IFERROR(INDEX([6]RESULTATS_4!I:I,$M374),"-")</f>
        <v>Concentrés poissons</v>
      </c>
      <c r="Q374" s="54" t="str" cm="1">
        <f t="array" ref="Q374">IFERROR(INDEX([6]RESULTATS_4!$J:$J,M374),"-")</f>
        <v>kt</v>
      </c>
      <c r="R374" s="68"/>
      <c r="S374" s="96" t="str">
        <f t="shared" si="98"/>
        <v>Concentrés poissons-kt</v>
      </c>
      <c r="T374" s="158">
        <v>375</v>
      </c>
      <c r="U374" s="36">
        <v>94.8</v>
      </c>
      <c r="V374" s="36">
        <v>177.77208589655754</v>
      </c>
      <c r="W374" s="36">
        <v>260.67443351951079</v>
      </c>
      <c r="X374" s="36">
        <v>236.85742862534676</v>
      </c>
      <c r="Y374" s="36">
        <v>187.39036274280863</v>
      </c>
      <c r="Z374" s="36">
        <v>2032.7524961896211</v>
      </c>
      <c r="AA374" s="68"/>
      <c r="AB374" s="52">
        <v>312</v>
      </c>
      <c r="AC374" s="36">
        <v>0</v>
      </c>
      <c r="AD374" s="52">
        <v>312</v>
      </c>
      <c r="AE374" s="36">
        <v>0</v>
      </c>
      <c r="AG374" s="68"/>
      <c r="AH374" s="52">
        <f t="shared" si="105"/>
        <v>0</v>
      </c>
      <c r="AI374" s="52">
        <f t="shared" si="106"/>
        <v>8.4633794962451603</v>
      </c>
      <c r="AJ374" s="52">
        <f t="shared" si="107"/>
        <v>-2.8538884453021773</v>
      </c>
      <c r="AK374" s="52">
        <f t="shared" si="108"/>
        <v>-2.9207916382108845</v>
      </c>
      <c r="AL374" s="52">
        <f t="shared" si="109"/>
        <v>2.3324411670799572</v>
      </c>
      <c r="AM374" s="52">
        <f t="shared" si="110"/>
        <v>6.5083098818280671</v>
      </c>
      <c r="AN374" t="s">
        <v>538</v>
      </c>
    </row>
    <row r="375" spans="1:40" ht="14.25" hidden="1">
      <c r="A375" s="5" t="s">
        <v>336</v>
      </c>
      <c r="B375" s="5" t="s">
        <v>349</v>
      </c>
      <c r="C375" s="5" t="s">
        <v>358</v>
      </c>
      <c r="D375" s="12" t="s">
        <v>180</v>
      </c>
      <c r="E375" s="134">
        <f>SUMIFS(ADEME!$F:$F,ADEME!$A:$A,$A375,ADEME!$B:$B,$B375,ADEME!$C:$C,$C375,ADEME!$D:$D,$D375,ADEME!$E:$E,F$9)</f>
        <v>0.46500000000000002</v>
      </c>
      <c r="F375" s="134">
        <f>SUMIFS(ADEME!$L:$L,ADEME!$A:$A,$A375,ADEME!$B:$B,$B375,ADEME!$C:$C,$C375,ADEME!$D:$D,$D375,ADEME!$E:$E,F$9)</f>
        <v>1356.6806216720136</v>
      </c>
      <c r="G375" s="135">
        <f>SUMIFS(ADEME!$L:$L,ADEME!$A:$A,$A375,ADEME!$B:$B,$B375,ADEME!$C:$C,$C375,ADEME!$D:$D,$D375,ADEME!$E:$E,G$9)</f>
        <v>316.69458014107528</v>
      </c>
      <c r="H375" s="135">
        <f>SUMIFS(ADEME!$L:$L,ADEME!$A:$A,$A375,ADEME!$B:$B,$B375,ADEME!$C:$C,$C375,ADEME!$D:$D,$D375,ADEME!$E:$E,H$9)</f>
        <v>307.05667645764777</v>
      </c>
      <c r="I375" s="135">
        <f>SUMIFS(ADEME!$L:$L,ADEME!$A:$A,$A375,ADEME!$B:$B,$B375,ADEME!$C:$C,$C375,ADEME!$D:$D,$D375,ADEME!$E:$E,I$9)</f>
        <v>1234.6884252097057</v>
      </c>
      <c r="J375" s="135">
        <f>SUMIFS(ADEME!$L:$L,ADEME!$A:$A,$A375,ADEME!$B:$B,$B375,ADEME!$C:$C,$C375,ADEME!$D:$D,$D375,ADEME!$E:$E,J$9)</f>
        <v>4362.1490978963666</v>
      </c>
      <c r="K375" s="68" t="s">
        <v>581</v>
      </c>
      <c r="L375" s="54" t="str">
        <f t="shared" si="91"/>
        <v>Bilan alimentation animale-Emplois-Substrats pour insectes, viande de synthèse et autres protéines alternatives</v>
      </c>
      <c r="M375" s="54">
        <f>MATCH(L375,[6]RESULTATS_4!$W:$W,FALSE)</f>
        <v>62</v>
      </c>
      <c r="N375" s="54" t="str" cm="1">
        <f t="array" ref="N375">IFERROR(INDEX([6]RESULTATS_4!G:G,$M375),"-")</f>
        <v>Bilan alimentation animale</v>
      </c>
      <c r="O375" s="54" t="str" cm="1">
        <f t="array" ref="O375">IFERROR(INDEX([6]RESULTATS_4!H:H,$M375),"-")</f>
        <v>Emplois</v>
      </c>
      <c r="P375" s="54" t="str" cm="1">
        <f t="array" ref="P375">IFERROR(INDEX([6]RESULTATS_4!I:I,$M375),"-")</f>
        <v>Substrats pour insectes, viande de synthèse et autres protéines alternatives</v>
      </c>
      <c r="Q375" s="54" t="str" cm="1">
        <f t="array" ref="Q375">IFERROR(INDEX([6]RESULTATS_4!$J:$J,M375),"-")</f>
        <v>kt</v>
      </c>
      <c r="R375" s="68"/>
      <c r="S375" s="96" t="str">
        <f t="shared" si="98"/>
        <v>Substrats pour insectes, viande de synthèse et autres protéines alternatives-kt</v>
      </c>
      <c r="T375" s="158">
        <v>376</v>
      </c>
      <c r="U375" s="36">
        <v>0.46500000000000002</v>
      </c>
      <c r="V375" s="36">
        <v>1250.8190579835102</v>
      </c>
      <c r="W375" s="36">
        <v>325.99820525267376</v>
      </c>
      <c r="X375" s="36">
        <v>316.29499420033062</v>
      </c>
      <c r="Y375" s="36">
        <v>1206.5464393581781</v>
      </c>
      <c r="Z375" s="36">
        <v>4095.5950786715234</v>
      </c>
      <c r="AA375" s="68"/>
      <c r="AB375" s="52">
        <v>313</v>
      </c>
      <c r="AC375" s="36">
        <v>0</v>
      </c>
      <c r="AD375" s="52">
        <v>313</v>
      </c>
      <c r="AE375" s="36">
        <v>0</v>
      </c>
      <c r="AG375" s="68"/>
      <c r="AH375" s="52">
        <f t="shared" si="105"/>
        <v>0</v>
      </c>
      <c r="AI375" s="52">
        <f t="shared" si="106"/>
        <v>8.4633794962451603</v>
      </c>
      <c r="AJ375" s="52">
        <f t="shared" si="107"/>
        <v>-2.8538884453021662</v>
      </c>
      <c r="AK375" s="52">
        <f t="shared" si="108"/>
        <v>-2.9207916382108845</v>
      </c>
      <c r="AL375" s="52">
        <f t="shared" si="109"/>
        <v>2.3324411670799572</v>
      </c>
      <c r="AM375" s="52">
        <f t="shared" si="110"/>
        <v>6.5083098818280671</v>
      </c>
      <c r="AN375" t="s">
        <v>538</v>
      </c>
    </row>
    <row r="376" spans="1:40" ht="14.25" hidden="1">
      <c r="A376" s="5" t="s">
        <v>336</v>
      </c>
      <c r="B376" s="5" t="s">
        <v>349</v>
      </c>
      <c r="C376" s="5" t="s">
        <v>359</v>
      </c>
      <c r="D376" s="12" t="s">
        <v>180</v>
      </c>
      <c r="E376" s="134">
        <f>SUMIFS(ADEME!$F:$F,ADEME!$A:$A,$A376,ADEME!$B:$B,$B376,ADEME!$C:$C,$C376,ADEME!$D:$D,$D376,ADEME!$E:$E,F$9)</f>
        <v>-575.01782561217954</v>
      </c>
      <c r="F376" s="134">
        <f>SUMIFS(ADEME!$L:$L,ADEME!$A:$A,$A376,ADEME!$B:$B,$B376,ADEME!$C:$C,$C376,ADEME!$D:$D,$D376,ADEME!$E:$E,F$9)</f>
        <v>-421.0020933428255</v>
      </c>
      <c r="G376" s="135">
        <f>SUMIFS(ADEME!$L:$L,ADEME!$A:$A,$A376,ADEME!$B:$B,$B376,ADEME!$C:$C,$C376,ADEME!$D:$D,$D376,ADEME!$E:$E,G$9)</f>
        <v>-263.68186268117938</v>
      </c>
      <c r="H376" s="135">
        <f>SUMIFS(ADEME!$L:$L,ADEME!$A:$A,$A376,ADEME!$B:$B,$B376,ADEME!$C:$C,$C376,ADEME!$D:$D,$D376,ADEME!$E:$E,H$9)</f>
        <v>-279.60963319346399</v>
      </c>
      <c r="I376" s="135">
        <f>SUMIFS(ADEME!$L:$L,ADEME!$A:$A,$A376,ADEME!$B:$B,$B376,ADEME!$C:$C,$C376,ADEME!$D:$D,$D376,ADEME!$E:$E,I$9)</f>
        <v>-470.63541229970923</v>
      </c>
      <c r="J376" s="135">
        <f>SUMIFS(ADEME!$L:$L,ADEME!$A:$A,$A376,ADEME!$B:$B,$B376,ADEME!$C:$C,$C376,ADEME!$D:$D,$D376,ADEME!$E:$E,J$9)</f>
        <v>-575.83677664822358</v>
      </c>
      <c r="K376" s="68" t="s">
        <v>581</v>
      </c>
      <c r="L376" s="54" t="str">
        <f t="shared" si="91"/>
        <v>Bilan alimentation animale-Emplois-(Pertes process de conversion matières brutes / concentrés)</v>
      </c>
      <c r="M376" s="54">
        <f>MATCH(L376,[6]RESULTATS_4!$W:$W,FALSE)</f>
        <v>53</v>
      </c>
      <c r="N376" s="54" t="str" cm="1">
        <f t="array" ref="N376">IFERROR(INDEX([6]RESULTATS_4!G:G,$M376),"-")</f>
        <v>Bilan alimentation animale</v>
      </c>
      <c r="O376" s="54" t="str" cm="1">
        <f t="array" ref="O376">IFERROR(INDEX([6]RESULTATS_4!H:H,$M376),"-")</f>
        <v>Emplois</v>
      </c>
      <c r="P376" s="54" t="str" cm="1">
        <f t="array" ref="P376">IFERROR(INDEX([6]RESULTATS_4!I:I,$M376),"-")</f>
        <v>(Pertes process de conversion matières brutes / concentrés)</v>
      </c>
      <c r="Q376" s="54" t="str" cm="1">
        <f t="array" ref="Q376">IFERROR(INDEX([6]RESULTATS_4!$J:$J,M376),"-")</f>
        <v>kt</v>
      </c>
      <c r="R376" s="68"/>
      <c r="S376" s="96" t="str">
        <f t="shared" si="98"/>
        <v>(Pertes process de conversion matières brutes / concentrés)-kt</v>
      </c>
      <c r="T376" s="158">
        <v>377</v>
      </c>
      <c r="U376" s="36">
        <v>2900.4629662242287</v>
      </c>
      <c r="V376" s="36">
        <v>2352.2271826193391</v>
      </c>
      <c r="W376" s="36">
        <v>1324.8972418722203</v>
      </c>
      <c r="X376" s="36">
        <v>1399.6928228838171</v>
      </c>
      <c r="Y376" s="36">
        <v>2393.5286954345297</v>
      </c>
      <c r="Z376" s="36">
        <v>2912.5136711331897</v>
      </c>
      <c r="AA376" s="68"/>
      <c r="AB376" s="52">
        <v>314</v>
      </c>
      <c r="AC376" s="36">
        <v>2076.4963166228035</v>
      </c>
      <c r="AD376" s="52">
        <v>314</v>
      </c>
      <c r="AE376" s="36">
        <v>2602.32399467302</v>
      </c>
      <c r="AG376" s="68"/>
      <c r="AH376" s="52">
        <f t="shared" si="105"/>
        <v>-119.82503594454535</v>
      </c>
      <c r="AI376" s="52">
        <f t="shared" si="106"/>
        <v>-117.89802007449023</v>
      </c>
      <c r="AJ376" s="52">
        <f t="shared" si="107"/>
        <v>-119.90206140882059</v>
      </c>
      <c r="AK376" s="52">
        <f t="shared" si="108"/>
        <v>-119.97649974494963</v>
      </c>
      <c r="AL376" s="52">
        <f t="shared" si="109"/>
        <v>-119.66282723902202</v>
      </c>
      <c r="AM376" s="52">
        <f t="shared" si="110"/>
        <v>-119.77112699437318</v>
      </c>
      <c r="AN376" s="55" t="s">
        <v>541</v>
      </c>
    </row>
    <row r="377" spans="1:40" ht="14.25" hidden="1">
      <c r="A377" s="5" t="s">
        <v>336</v>
      </c>
      <c r="B377" s="5" t="s">
        <v>349</v>
      </c>
      <c r="C377" s="5" t="s">
        <v>360</v>
      </c>
      <c r="D377" s="12" t="s">
        <v>180</v>
      </c>
      <c r="E377" s="134">
        <f>SUMIFS(ADEME!$F:$F,ADEME!$A:$A,$A377,ADEME!$B:$B,$B377,ADEME!$C:$C,$C377,ADEME!$D:$D,$D377,ADEME!$E:$E,F$9)</f>
        <v>0.126</v>
      </c>
      <c r="F377" s="134">
        <f>SUMIFS(ADEME!$L:$L,ADEME!$A:$A,$A377,ADEME!$B:$B,$B377,ADEME!$C:$C,$C377,ADEME!$D:$D,$D377,ADEME!$E:$E,F$9)</f>
        <v>429.36705389180202</v>
      </c>
      <c r="G377" s="135">
        <f>SUMIFS(ADEME!$L:$L,ADEME!$A:$A,$A377,ADEME!$B:$B,$B377,ADEME!$C:$C,$C377,ADEME!$D:$D,$D377,ADEME!$E:$E,G$9)</f>
        <v>126.61753799072027</v>
      </c>
      <c r="H377" s="135">
        <f>SUMIFS(ADEME!$L:$L,ADEME!$A:$A,$A377,ADEME!$B:$B,$B377,ADEME!$C:$C,$C377,ADEME!$D:$D,$D377,ADEME!$E:$E,H$9)</f>
        <v>122.76421143475683</v>
      </c>
      <c r="I377" s="135">
        <f>SUMIFS(ADEME!$L:$L,ADEME!$A:$A,$A377,ADEME!$B:$B,$B377,ADEME!$C:$C,$C377,ADEME!$D:$D,$D377,ADEME!$E:$E,I$9)</f>
        <v>390.75853457186292</v>
      </c>
      <c r="J377" s="135">
        <f>SUMIFS(ADEME!$L:$L,ADEME!$A:$A,$A377,ADEME!$B:$B,$B377,ADEME!$C:$C,$C377,ADEME!$D:$D,$D377,ADEME!$E:$E,J$9)</f>
        <v>1157.3048627071996</v>
      </c>
      <c r="K377" s="68" t="s">
        <v>581</v>
      </c>
      <c r="L377" s="54" t="str">
        <f t="shared" si="91"/>
        <v>Bilan alimentation animale-Emplois-(Autoconsommation protéines alternatives)</v>
      </c>
      <c r="M377" s="54">
        <f>MATCH(L377,[6]RESULTATS_4!$W:$W,FALSE)</f>
        <v>52</v>
      </c>
      <c r="N377" s="54" t="str" cm="1">
        <f t="array" ref="N377">IFERROR(INDEX([6]RESULTATS_4!G:G,$M377),"-")</f>
        <v>Bilan alimentation animale</v>
      </c>
      <c r="O377" s="54" t="str" cm="1">
        <f t="array" ref="O377">IFERROR(INDEX([6]RESULTATS_4!H:H,$M377),"-")</f>
        <v>Emplois</v>
      </c>
      <c r="P377" s="54" t="str" cm="1">
        <f t="array" ref="P377">IFERROR(INDEX([6]RESULTATS_4!I:I,$M377),"-")</f>
        <v>(Autoconsommation protéines alternatives)</v>
      </c>
      <c r="Q377" s="54" t="str" cm="1">
        <f t="array" ref="Q377">IFERROR(INDEX([6]RESULTATS_4!$J:$J,M377),"-")</f>
        <v>kt</v>
      </c>
      <c r="R377" s="68"/>
      <c r="S377" s="96" t="str">
        <f t="shared" si="98"/>
        <v>(Autoconsommation protéines alternatives)-kt</v>
      </c>
      <c r="T377" s="158">
        <v>378</v>
      </c>
      <c r="U377" s="36">
        <v>0.126</v>
      </c>
      <c r="V377" s="36">
        <v>395.86361395522084</v>
      </c>
      <c r="W377" s="36">
        <v>130.33721675975536</v>
      </c>
      <c r="X377" s="36">
        <v>126.45777968980376</v>
      </c>
      <c r="Y377" s="36">
        <v>381.85205992874216</v>
      </c>
      <c r="Z377" s="36">
        <v>1086.5864494434654</v>
      </c>
      <c r="AA377" s="68"/>
      <c r="AB377" s="52">
        <v>315</v>
      </c>
      <c r="AC377" s="36">
        <v>0</v>
      </c>
      <c r="AD377" s="52">
        <v>315</v>
      </c>
      <c r="AE377" s="36">
        <v>0</v>
      </c>
      <c r="AG377" s="68"/>
      <c r="AH377" s="52">
        <f t="shared" si="105"/>
        <v>0</v>
      </c>
      <c r="AI377" s="52">
        <f t="shared" si="106"/>
        <v>8.463379496245139</v>
      </c>
      <c r="AJ377" s="52">
        <f t="shared" si="107"/>
        <v>-2.8538884453021662</v>
      </c>
      <c r="AK377" s="52">
        <f t="shared" si="108"/>
        <v>-2.9207916382108845</v>
      </c>
      <c r="AL377" s="52">
        <f t="shared" si="109"/>
        <v>2.332441167079935</v>
      </c>
      <c r="AM377" s="52">
        <f t="shared" si="110"/>
        <v>6.5083098818281115</v>
      </c>
      <c r="AN377" t="s">
        <v>538</v>
      </c>
    </row>
    <row r="378" spans="1:40" ht="18" hidden="1">
      <c r="A378" s="5" t="s">
        <v>0</v>
      </c>
      <c r="B378" s="5" t="s">
        <v>0</v>
      </c>
      <c r="C378" s="1" t="s">
        <v>361</v>
      </c>
      <c r="D378" s="183"/>
      <c r="E378" s="184"/>
      <c r="F378" s="184"/>
      <c r="G378" s="184"/>
      <c r="H378" s="184"/>
      <c r="I378" s="184"/>
      <c r="J378" s="184"/>
      <c r="K378" s="179"/>
      <c r="L378" s="180"/>
      <c r="M378" s="180"/>
      <c r="N378" s="180"/>
      <c r="O378" s="180"/>
      <c r="P378" s="180"/>
      <c r="Q378" s="180"/>
      <c r="R378" s="179"/>
      <c r="S378" s="181"/>
      <c r="T378" s="182"/>
      <c r="U378" s="185"/>
      <c r="V378" s="185"/>
      <c r="W378" s="185"/>
      <c r="X378" s="185"/>
      <c r="Y378" s="185"/>
      <c r="Z378" s="185"/>
      <c r="AA378" s="179"/>
      <c r="AB378" s="186"/>
      <c r="AC378" s="185"/>
      <c r="AD378" s="186"/>
      <c r="AE378" s="185"/>
      <c r="AG378" s="68"/>
      <c r="AH378" s="56"/>
      <c r="AI378" s="56"/>
      <c r="AJ378" s="56"/>
      <c r="AK378" s="56"/>
      <c r="AL378" s="56"/>
      <c r="AM378" s="56"/>
    </row>
    <row r="379" spans="1:40" ht="14.25" hidden="1">
      <c r="A379" s="5" t="s">
        <v>336</v>
      </c>
      <c r="B379" s="5" t="s">
        <v>361</v>
      </c>
      <c r="C379" s="5" t="s">
        <v>362</v>
      </c>
      <c r="D379" s="12" t="s">
        <v>271</v>
      </c>
      <c r="E379" s="116">
        <f>SUMIFS(ADEME!$F:$F,ADEME!$A:$A,$A379,ADEME!$B:$B,$B379,ADEME!$C:$C,$C379,ADEME!$D:$D,$D379,ADEME!$E:$E,F$9)</f>
        <v>10355.723400000001</v>
      </c>
      <c r="F379" s="116">
        <f>SUMIFS(ADEME!$L:$L,ADEME!$A:$A,$A379,ADEME!$B:$B,$B379,ADEME!$C:$C,$C379,ADEME!$D:$D,$D379,ADEME!$E:$E,F$9)</f>
        <v>-4194.1019596513606</v>
      </c>
      <c r="G379" s="117">
        <f>SUMIFS(ADEME!$L:$L,ADEME!$A:$A,$A379,ADEME!$B:$B,$B379,ADEME!$C:$C,$C379,ADEME!$D:$D,$D379,ADEME!$E:$E,G$9)</f>
        <v>3392.902726747669</v>
      </c>
      <c r="H379" s="117">
        <f>SUMIFS(ADEME!$L:$L,ADEME!$A:$A,$A379,ADEME!$B:$B,$B379,ADEME!$C:$C,$C379,ADEME!$D:$D,$D379,ADEME!$E:$E,H$9)</f>
        <v>3476.6946264336716</v>
      </c>
      <c r="I379" s="117">
        <f>SUMIFS(ADEME!$L:$L,ADEME!$A:$A,$A379,ADEME!$B:$B,$B379,ADEME!$C:$C,$C379,ADEME!$D:$D,$D379,ADEME!$E:$E,I$9)</f>
        <v>3690.4479930230109</v>
      </c>
      <c r="J379" s="117">
        <f>SUMIFS(ADEME!$L:$L,ADEME!$A:$A,$A379,ADEME!$B:$B,$B379,ADEME!$C:$C,$C379,ADEME!$D:$D,$D379,ADEME!$E:$E,J$9)</f>
        <v>5900.6159162117838</v>
      </c>
      <c r="K379" s="68" t="s">
        <v>581</v>
      </c>
      <c r="L379" s="54" t="str">
        <f t="shared" si="91"/>
        <v>Bilan alimentation animale-Surfaces allouées à l'alimentation animale-Surfaces de prairies permanentes allouées aux productions animales</v>
      </c>
      <c r="M379" s="54">
        <f>MATCH(L379,[6]RESULTATS_4!$W:$W,FALSE)</f>
        <v>80</v>
      </c>
      <c r="N379" s="54" t="str" cm="1">
        <f t="array" ref="N379">IFERROR(INDEX([6]RESULTATS_4!G:G,$M379),"-")</f>
        <v>Bilan alimentation animale</v>
      </c>
      <c r="O379" s="54" t="str" cm="1">
        <f t="array" ref="O379">IFERROR(INDEX([6]RESULTATS_4!H:H,$M379),"-")</f>
        <v>Surfaces allouées à l'alimentation animale</v>
      </c>
      <c r="P379" s="54" t="str" cm="1">
        <f t="array" ref="P379">IFERROR(INDEX([6]RESULTATS_4!I:I,$M379),"-")</f>
        <v>Surfaces de prairies permanentes allouées aux productions animales</v>
      </c>
      <c r="Q379" s="54" t="str" cm="1">
        <f t="array" ref="Q379">IFERROR(INDEX([6]RESULTATS_4!$J:$J,M379),"-")</f>
        <v>kha</v>
      </c>
      <c r="R379" s="68"/>
      <c r="S379" s="96" t="str">
        <f t="shared" si="98"/>
        <v>Surfaces de prairies permanentes allouées aux productions animales-kha</v>
      </c>
      <c r="T379" s="158">
        <v>380</v>
      </c>
      <c r="U379" s="8">
        <v>9317.3857499999995</v>
      </c>
      <c r="V379" s="8">
        <v>8290.1187632497549</v>
      </c>
      <c r="W379" s="8">
        <v>7397.8625495754059</v>
      </c>
      <c r="X379" s="8">
        <v>7536.0675216898844</v>
      </c>
      <c r="Y379" s="8">
        <v>7681.2459623782815</v>
      </c>
      <c r="Z379" s="8">
        <v>8729.7360351056795</v>
      </c>
      <c r="AA379" s="68"/>
      <c r="AB379" s="52" t="s">
        <v>556</v>
      </c>
      <c r="AC379" s="8" t="s">
        <v>556</v>
      </c>
      <c r="AD379" s="52" t="s">
        <v>556</v>
      </c>
      <c r="AE379" s="8" t="s">
        <v>556</v>
      </c>
      <c r="AG379" s="68"/>
      <c r="AH379" s="52">
        <f t="shared" ref="AH379:AM381" si="111">IF(AND(E379=0,U379=0),"ok 0",(E379/U379-1)*100)</f>
        <v>11.144087814546054</v>
      </c>
      <c r="AI379" s="52">
        <f t="shared" si="111"/>
        <v>-150.59157871469694</v>
      </c>
      <c r="AJ379" s="52">
        <f t="shared" si="111"/>
        <v>-54.136715787691926</v>
      </c>
      <c r="AK379" s="52">
        <f t="shared" si="111"/>
        <v>-53.865930521094121</v>
      </c>
      <c r="AL379" s="52">
        <f t="shared" si="111"/>
        <v>-51.955086308935641</v>
      </c>
      <c r="AM379" s="52">
        <f t="shared" si="111"/>
        <v>-32.407854115140466</v>
      </c>
    </row>
    <row r="380" spans="1:40" ht="14.25" hidden="1">
      <c r="A380" s="5" t="s">
        <v>336</v>
      </c>
      <c r="B380" s="5" t="s">
        <v>361</v>
      </c>
      <c r="C380" s="5" t="s">
        <v>363</v>
      </c>
      <c r="D380" s="12" t="s">
        <v>271</v>
      </c>
      <c r="E380" s="116">
        <f>SUMIFS(ADEME!$F:$F,ADEME!$A:$A,$A380,ADEME!$B:$B,$B380,ADEME!$C:$C,$C380,ADEME!$D:$D,$D380,ADEME!$E:$E,F$9)</f>
        <v>3648.3517999999999</v>
      </c>
      <c r="F380" s="116">
        <f>SUMIFS(ADEME!$L:$L,ADEME!$A:$A,$A380,ADEME!$B:$B,$B380,ADEME!$C:$C,$C380,ADEME!$D:$D,$D380,ADEME!$E:$E,F$9)</f>
        <v>-114.7991385501816</v>
      </c>
      <c r="G380" s="117">
        <f>SUMIFS(ADEME!$L:$L,ADEME!$A:$A,$A380,ADEME!$B:$B,$B380,ADEME!$C:$C,$C380,ADEME!$D:$D,$D380,ADEME!$E:$E,G$9)</f>
        <v>541.74408130489599</v>
      </c>
      <c r="H380" s="117">
        <f>SUMIFS(ADEME!$L:$L,ADEME!$A:$A,$A380,ADEME!$B:$B,$B380,ADEME!$C:$C,$C380,ADEME!$D:$D,$D380,ADEME!$E:$E,H$9)</f>
        <v>1128.1759256945736</v>
      </c>
      <c r="I380" s="117">
        <f>SUMIFS(ADEME!$L:$L,ADEME!$A:$A,$A380,ADEME!$B:$B,$B380,ADEME!$C:$C,$C380,ADEME!$D:$D,$D380,ADEME!$E:$E,I$9)</f>
        <v>1973.8051519596013</v>
      </c>
      <c r="J380" s="117">
        <f>SUMIFS(ADEME!$L:$L,ADEME!$A:$A,$A380,ADEME!$B:$B,$B380,ADEME!$C:$C,$C380,ADEME!$D:$D,$D380,ADEME!$E:$E,J$9)</f>
        <v>2897.2484097229376</v>
      </c>
      <c r="K380" s="68" t="s">
        <v>581</v>
      </c>
      <c r="L380" s="54" t="str">
        <f t="shared" si="91"/>
        <v>Bilan alimentation animale-Surfaces allouées à l'alimentation animale-Surfaces de cultures fourragères (dont ensilage de maïs et prairies temporaires ou artificielles) allouées aux productions animales</v>
      </c>
      <c r="M380" s="54">
        <f>MATCH(L380,[6]RESULTATS_4!$W:$W,FALSE)</f>
        <v>79</v>
      </c>
      <c r="N380" s="54" t="str" cm="1">
        <f t="array" ref="N380">IFERROR(INDEX([6]RESULTATS_4!G:G,$M380),"-")</f>
        <v>Bilan alimentation animale</v>
      </c>
      <c r="O380" s="54" t="str" cm="1">
        <f t="array" ref="O380">IFERROR(INDEX([6]RESULTATS_4!H:H,$M380),"-")</f>
        <v>Surfaces allouées à l'alimentation animale</v>
      </c>
      <c r="P380" s="54" t="str" cm="1">
        <f t="array" ref="P380">IFERROR(INDEX([6]RESULTATS_4!I:I,$M380),"-")</f>
        <v>Surfaces de cultures fourragères (dont ensilage de maïs et prairies temporaires ou artificielles) allouées aux productions animales</v>
      </c>
      <c r="Q380" s="54" t="str" cm="1">
        <f t="array" ref="Q380">IFERROR(INDEX([6]RESULTATS_4!$J:$J,M380),"-")</f>
        <v>kha</v>
      </c>
      <c r="R380" s="68"/>
      <c r="S380" s="96" t="str">
        <f t="shared" si="98"/>
        <v>Surfaces de cultures fourragères (dont ensilage de maïs et prairies temporaires ou artificielles) allouées aux productions animales-kha</v>
      </c>
      <c r="T380" s="158">
        <v>381</v>
      </c>
      <c r="U380" s="8">
        <v>4586.1159999999991</v>
      </c>
      <c r="V380" s="8">
        <v>3155.5585018540319</v>
      </c>
      <c r="W380" s="8">
        <v>-7401.2312880199288</v>
      </c>
      <c r="X380" s="8">
        <v>-4199.7100693407483</v>
      </c>
      <c r="Y380" s="8">
        <v>1093.6968935946779</v>
      </c>
      <c r="Z380" s="8">
        <v>3841.8673253065299</v>
      </c>
      <c r="AA380" s="68"/>
      <c r="AB380" s="52" t="s">
        <v>556</v>
      </c>
      <c r="AC380" s="8" t="s">
        <v>556</v>
      </c>
      <c r="AD380" s="52" t="s">
        <v>556</v>
      </c>
      <c r="AE380" s="8" t="s">
        <v>556</v>
      </c>
      <c r="AG380" s="68"/>
      <c r="AH380" s="52">
        <f t="shared" si="111"/>
        <v>-20.447895343249044</v>
      </c>
      <c r="AI380" s="52">
        <f t="shared" si="111"/>
        <v>-103.63799747280021</v>
      </c>
      <c r="AJ380" s="52">
        <f t="shared" si="111"/>
        <v>-107.31964804534341</v>
      </c>
      <c r="AK380" s="52">
        <f t="shared" si="111"/>
        <v>-126.86318595968386</v>
      </c>
      <c r="AL380" s="52">
        <f t="shared" si="111"/>
        <v>80.470947985620754</v>
      </c>
      <c r="AM380" s="52">
        <f t="shared" si="111"/>
        <v>-24.587494455140359</v>
      </c>
    </row>
    <row r="381" spans="1:40" ht="14.25" hidden="1">
      <c r="A381" s="5" t="s">
        <v>336</v>
      </c>
      <c r="B381" s="5" t="s">
        <v>361</v>
      </c>
      <c r="C381" s="5" t="s">
        <v>364</v>
      </c>
      <c r="D381" s="12" t="s">
        <v>271</v>
      </c>
      <c r="E381" s="116">
        <f>SUMIFS(ADEME!$F:$F,ADEME!$A:$A,$A381,ADEME!$B:$B,$B381,ADEME!$C:$C,$C381,ADEME!$D:$D,$D381,ADEME!$E:$E,F$9)</f>
        <v>4384.8345341284748</v>
      </c>
      <c r="F381" s="116">
        <f>SUMIFS(ADEME!$L:$L,ADEME!$A:$A,$A381,ADEME!$B:$B,$B381,ADEME!$C:$C,$C381,ADEME!$D:$D,$D381,ADEME!$E:$E,F$9)</f>
        <v>3210.3778971802703</v>
      </c>
      <c r="G381" s="117">
        <f>SUMIFS(ADEME!$L:$L,ADEME!$A:$A,$A381,ADEME!$B:$B,$B381,ADEME!$C:$C,$C381,ADEME!$D:$D,$D381,ADEME!$E:$E,G$9)</f>
        <v>1986.0590274052061</v>
      </c>
      <c r="H381" s="117">
        <f>SUMIFS(ADEME!$L:$L,ADEME!$A:$A,$A381,ADEME!$B:$B,$B381,ADEME!$C:$C,$C381,ADEME!$D:$D,$D381,ADEME!$E:$E,H$9)</f>
        <v>2106.027432098324</v>
      </c>
      <c r="I381" s="117">
        <f>SUMIFS(ADEME!$L:$L,ADEME!$A:$A,$A381,ADEME!$B:$B,$B381,ADEME!$C:$C,$C381,ADEME!$D:$D,$D381,ADEME!$E:$E,I$9)</f>
        <v>3573.8698053432504</v>
      </c>
      <c r="J381" s="117">
        <f>SUMIFS(ADEME!$L:$L,ADEME!$A:$A,$A381,ADEME!$B:$B,$B381,ADEME!$C:$C,$C381,ADEME!$D:$D,$D381,ADEME!$E:$E,J$9)</f>
        <v>4372.7386743238894</v>
      </c>
      <c r="K381" s="68" t="s">
        <v>581</v>
      </c>
      <c r="L381" s="54" t="str">
        <f t="shared" si="91"/>
        <v>Bilan alimentation animale-Surfaces allouées à l'alimentation animale-Surfaces de cultures de graines allouées aux productions animales</v>
      </c>
      <c r="M381" s="54">
        <f>MATCH(L381,[6]RESULTATS_4!$W:$W,FALSE)</f>
        <v>78</v>
      </c>
      <c r="N381" s="54" t="str" cm="1">
        <f t="array" ref="N381">IFERROR(INDEX([6]RESULTATS_4!G:G,$M381),"-")</f>
        <v>Bilan alimentation animale</v>
      </c>
      <c r="O381" s="54" t="str" cm="1">
        <f t="array" ref="O381">IFERROR(INDEX([6]RESULTATS_4!H:H,$M381),"-")</f>
        <v>Surfaces allouées à l'alimentation animale</v>
      </c>
      <c r="P381" s="54" t="str" cm="1">
        <f t="array" ref="P381">IFERROR(INDEX([6]RESULTATS_4!I:I,$M381),"-")</f>
        <v>Surfaces de cultures de graines allouées aux productions animales</v>
      </c>
      <c r="Q381" s="54" t="str" cm="1">
        <f t="array" ref="Q381">IFERROR(INDEX([6]RESULTATS_4!$J:$J,M381),"-")</f>
        <v>kha</v>
      </c>
      <c r="R381" s="68"/>
      <c r="S381" s="96" t="str">
        <f t="shared" si="98"/>
        <v>Surfaces de cultures de graines allouées aux productions animales-kha</v>
      </c>
      <c r="T381" s="158">
        <v>382</v>
      </c>
      <c r="U381" s="8">
        <v>5011.4611064515939</v>
      </c>
      <c r="V381" s="8">
        <v>4064.2115332989611</v>
      </c>
      <c r="W381" s="8">
        <v>2228.4006378570962</v>
      </c>
      <c r="X381" s="8">
        <v>2354.2024851004376</v>
      </c>
      <c r="Y381" s="8">
        <v>4005.701917154533</v>
      </c>
      <c r="Z381" s="8">
        <v>4874.2518184345381</v>
      </c>
      <c r="AA381" s="68"/>
      <c r="AB381" s="52" t="s">
        <v>556</v>
      </c>
      <c r="AC381" s="8" t="s">
        <v>556</v>
      </c>
      <c r="AD381" s="52" t="s">
        <v>556</v>
      </c>
      <c r="AE381" s="8" t="s">
        <v>556</v>
      </c>
      <c r="AG381" s="68"/>
      <c r="AH381" s="52">
        <f t="shared" si="111"/>
        <v>-12.503869809872814</v>
      </c>
      <c r="AI381" s="52">
        <f t="shared" si="111"/>
        <v>-21.00859242003148</v>
      </c>
      <c r="AJ381" s="52">
        <f t="shared" si="111"/>
        <v>-10.875136469397795</v>
      </c>
      <c r="AK381" s="52">
        <f t="shared" si="111"/>
        <v>-10.541788761705673</v>
      </c>
      <c r="AL381" s="52">
        <f t="shared" si="111"/>
        <v>-10.780435507743336</v>
      </c>
      <c r="AM381" s="52">
        <f t="shared" si="111"/>
        <v>-10.28902819944415</v>
      </c>
    </row>
    <row r="382" spans="1:40" ht="14.25" hidden="1">
      <c r="A382" s="5" t="s">
        <v>0</v>
      </c>
      <c r="B382" s="5" t="s">
        <v>0</v>
      </c>
      <c r="C382" s="41"/>
      <c r="D382" s="183"/>
      <c r="E382" s="184"/>
      <c r="F382" s="184"/>
      <c r="G382" s="184"/>
      <c r="H382" s="184"/>
      <c r="I382" s="184"/>
      <c r="J382" s="184"/>
      <c r="K382" s="179"/>
      <c r="L382" s="180"/>
      <c r="M382" s="180"/>
      <c r="N382" s="180"/>
      <c r="O382" s="180"/>
      <c r="P382" s="180"/>
      <c r="Q382" s="180"/>
      <c r="R382" s="179"/>
      <c r="S382" s="181"/>
      <c r="T382" s="182"/>
      <c r="U382" s="185"/>
      <c r="V382" s="185"/>
      <c r="W382" s="185"/>
      <c r="X382" s="185"/>
      <c r="Y382" s="185"/>
      <c r="Z382" s="185"/>
      <c r="AA382" s="179"/>
      <c r="AB382" s="186"/>
      <c r="AC382" s="185"/>
      <c r="AD382" s="186"/>
      <c r="AE382" s="185"/>
      <c r="AG382" s="68"/>
      <c r="AH382" s="56"/>
      <c r="AI382" s="56"/>
      <c r="AJ382" s="56"/>
      <c r="AK382" s="56"/>
      <c r="AL382" s="56"/>
      <c r="AM382" s="56"/>
    </row>
    <row r="383" spans="1:40" ht="18" hidden="1">
      <c r="A383" s="5" t="s">
        <v>0</v>
      </c>
      <c r="B383" s="5" t="s">
        <v>0</v>
      </c>
      <c r="C383" s="1" t="s">
        <v>365</v>
      </c>
      <c r="D383" s="183"/>
      <c r="E383" s="184"/>
      <c r="F383" s="184"/>
      <c r="G383" s="184"/>
      <c r="H383" s="184"/>
      <c r="I383" s="184"/>
      <c r="J383" s="184"/>
      <c r="K383" s="179"/>
      <c r="L383" s="180"/>
      <c r="M383" s="180"/>
      <c r="N383" s="180"/>
      <c r="O383" s="180"/>
      <c r="P383" s="180"/>
      <c r="Q383" s="180"/>
      <c r="R383" s="179"/>
      <c r="S383" s="181"/>
      <c r="T383" s="182"/>
      <c r="U383" s="185"/>
      <c r="V383" s="185"/>
      <c r="W383" s="185"/>
      <c r="X383" s="185"/>
      <c r="Y383" s="185"/>
      <c r="Z383" s="185"/>
      <c r="AA383" s="179"/>
      <c r="AB383" s="186"/>
      <c r="AC383" s="185"/>
      <c r="AD383" s="186"/>
      <c r="AE383" s="185"/>
      <c r="AG383" s="68"/>
      <c r="AH383" s="56"/>
      <c r="AI383" s="56"/>
      <c r="AJ383" s="56"/>
      <c r="AK383" s="56"/>
      <c r="AL383" s="56"/>
      <c r="AM383" s="56"/>
    </row>
    <row r="384" spans="1:40" ht="14.25" hidden="1">
      <c r="A384" s="5" t="s">
        <v>0</v>
      </c>
      <c r="B384" s="5" t="s">
        <v>0</v>
      </c>
      <c r="C384" s="23" t="s">
        <v>366</v>
      </c>
      <c r="D384" s="183"/>
      <c r="E384" s="184"/>
      <c r="F384" s="184"/>
      <c r="G384" s="184"/>
      <c r="H384" s="184"/>
      <c r="I384" s="184"/>
      <c r="J384" s="184"/>
      <c r="K384" s="179"/>
      <c r="L384" s="180"/>
      <c r="M384" s="180"/>
      <c r="N384" s="180"/>
      <c r="O384" s="180"/>
      <c r="P384" s="180"/>
      <c r="Q384" s="180"/>
      <c r="R384" s="179"/>
      <c r="S384" s="181"/>
      <c r="T384" s="182"/>
      <c r="U384" s="185"/>
      <c r="V384" s="185"/>
      <c r="W384" s="185"/>
      <c r="X384" s="185"/>
      <c r="Y384" s="185"/>
      <c r="Z384" s="185"/>
      <c r="AA384" s="179"/>
      <c r="AB384" s="186"/>
      <c r="AC384" s="185"/>
      <c r="AD384" s="186"/>
      <c r="AE384" s="185"/>
      <c r="AG384" s="68"/>
      <c r="AH384" s="56"/>
      <c r="AI384" s="56"/>
      <c r="AJ384" s="56"/>
      <c r="AK384" s="56"/>
      <c r="AL384" s="56"/>
      <c r="AM384" s="56"/>
    </row>
    <row r="385" spans="1:39" ht="14.25" hidden="1">
      <c r="A385" s="5" t="s">
        <v>367</v>
      </c>
      <c r="B385" s="5" t="s">
        <v>366</v>
      </c>
      <c r="C385" s="5" t="s">
        <v>368</v>
      </c>
      <c r="D385" s="12" t="s">
        <v>342</v>
      </c>
      <c r="E385" s="116">
        <f>SUMIFS(ADEME!$F:$F,ADEME!$A:$A,$A385,ADEME!$B:$B,$B385,ADEME!$C:$C,$C385,ADEME!$D:$D,$D385,ADEME!$E:$E,F$9)</f>
        <v>1879.5080948207494</v>
      </c>
      <c r="F385" s="116">
        <f>SUMIFS(ADEME!$L:$L,ADEME!$A:$A,$A385,ADEME!$B:$B,$B385,ADEME!$C:$C,$C385,ADEME!$D:$D,$D385,ADEME!$E:$E,F$9)</f>
        <v>9128.6255669028342</v>
      </c>
      <c r="G385" s="117">
        <f>SUMIFS(ADEME!$L:$L,ADEME!$A:$A,$A385,ADEME!$B:$B,$B385,ADEME!$C:$C,$C385,ADEME!$D:$D,$D385,ADEME!$E:$E,G$9)</f>
        <v>5455.3180411691437</v>
      </c>
      <c r="H385" s="117">
        <f>SUMIFS(ADEME!$L:$L,ADEME!$A:$A,$A385,ADEME!$B:$B,$B385,ADEME!$C:$C,$C385,ADEME!$D:$D,$D385,ADEME!$E:$E,H$9)</f>
        <v>6775.3499338016709</v>
      </c>
      <c r="I385" s="117">
        <f>SUMIFS(ADEME!$L:$L,ADEME!$A:$A,$A385,ADEME!$B:$B,$B385,ADEME!$C:$C,$C385,ADEME!$D:$D,$D385,ADEME!$E:$E,I$9)</f>
        <v>12618.407010614817</v>
      </c>
      <c r="J385" s="117">
        <f>SUMIFS(ADEME!$L:$L,ADEME!$A:$A,$A385,ADEME!$B:$B,$B385,ADEME!$C:$C,$C385,ADEME!$D:$D,$D385,ADEME!$E:$E,J$9)</f>
        <v>14906.627254247249</v>
      </c>
      <c r="K385" s="68" t="s">
        <v>581</v>
      </c>
      <c r="L385" s="54" t="str">
        <f t="shared" si="91"/>
        <v>Usages Non alimentaires biomasse-Méthanisation-Fumier méthanisé</v>
      </c>
      <c r="M385" s="54">
        <f>MATCH(L385,[6]RESULTATS_4!$W:$W,FALSE)</f>
        <v>524</v>
      </c>
      <c r="N385" s="54" t="str" cm="1">
        <f t="array" ref="N385">IFERROR(INDEX([6]RESULTATS_4!G:G,$M385),"-")</f>
        <v>Usages Non alimentaires biomasse</v>
      </c>
      <c r="O385" s="54" t="str" cm="1">
        <f t="array" ref="O385">IFERROR(INDEX([6]RESULTATS_4!H:H,$M385),"-")</f>
        <v>Méthanisation</v>
      </c>
      <c r="P385" s="54" t="str" cm="1">
        <f t="array" ref="P385">IFERROR(INDEX([6]RESULTATS_4!I:I,$M385),"-")</f>
        <v>Fumier méthanisé</v>
      </c>
      <c r="Q385" s="54" t="str" cm="1">
        <f t="array" ref="Q385">IFERROR(INDEX([6]RESULTATS_4!$J:$J,M385),"-")</f>
        <v>kt MS</v>
      </c>
      <c r="R385" s="68"/>
      <c r="S385" s="96" t="str">
        <f t="shared" si="98"/>
        <v>Fumier méthanisé-kt MS</v>
      </c>
      <c r="T385" s="158">
        <v>386</v>
      </c>
      <c r="U385" s="8">
        <v>938.981425721032</v>
      </c>
      <c r="V385" s="8">
        <v>2359.2872762639586</v>
      </c>
      <c r="W385" s="8">
        <v>4368.2918619969696</v>
      </c>
      <c r="X385" s="8">
        <v>4727.1864827297668</v>
      </c>
      <c r="Y385" s="8">
        <v>9831.0608239792491</v>
      </c>
      <c r="Z385" s="8">
        <v>12073.168775517968</v>
      </c>
      <c r="AA385" s="68"/>
      <c r="AB385" s="52">
        <v>319</v>
      </c>
      <c r="AC385" s="8">
        <v>6250.978437491387</v>
      </c>
      <c r="AD385" s="52">
        <v>319</v>
      </c>
      <c r="AE385" s="8">
        <v>2406.5730461738558</v>
      </c>
      <c r="AG385" s="68"/>
      <c r="AH385" s="52">
        <f t="shared" ref="AH385:AH400" si="112">IF(AND(E385=0,U385=0),"ok 0",(E385/U385-1)*100)</f>
        <v>100.16456591540125</v>
      </c>
      <c r="AI385" s="52">
        <f t="shared" ref="AI385:AI400" si="113">IF(AND(F385=0,V385=0),"ok 0",(F385/V385-1)*100)</f>
        <v>286.92301945350368</v>
      </c>
      <c r="AJ385" s="52">
        <f t="shared" ref="AJ385:AJ400" si="114">IF(AND(G385=0,W385=0),"ok 0",(G385/W385-1)*100)</f>
        <v>24.884467739645011</v>
      </c>
      <c r="AK385" s="52">
        <f t="shared" ref="AK385:AK400" si="115">IF(AND(H385=0,X385=0),"ok 0",(H385/X385-1)*100)</f>
        <v>43.32732500726668</v>
      </c>
      <c r="AL385" s="52">
        <f t="shared" ref="AL385:AL400" si="116">IF(AND(I385=0,Y385=0),"ok 0",(I385/Y385-1)*100)</f>
        <v>28.352445748650702</v>
      </c>
      <c r="AM385" s="52">
        <f t="shared" ref="AM385:AM400" si="117">IF(AND(J385=0,Z385=0),"ok 0",(J385/Z385-1)*100)</f>
        <v>23.469053828477747</v>
      </c>
    </row>
    <row r="386" spans="1:39" ht="14.25" hidden="1">
      <c r="A386" s="5" t="s">
        <v>367</v>
      </c>
      <c r="B386" s="5" t="s">
        <v>366</v>
      </c>
      <c r="C386" s="5" t="s">
        <v>369</v>
      </c>
      <c r="D386" s="12" t="s">
        <v>342</v>
      </c>
      <c r="E386" s="116">
        <f>SUMIFS(ADEME!$F:$F,ADEME!$A:$A,$A386,ADEME!$B:$B,$B386,ADEME!$C:$C,$C386,ADEME!$D:$D,$D386,ADEME!$E:$E,F$9)</f>
        <v>173.57393623085639</v>
      </c>
      <c r="F386" s="116">
        <f>SUMIFS(ADEME!$L:$L,ADEME!$A:$A,$A386,ADEME!$B:$B,$B386,ADEME!$C:$C,$C386,ADEME!$D:$D,$D386,ADEME!$E:$E,F$9)</f>
        <v>1040.9026942513065</v>
      </c>
      <c r="G386" s="117">
        <f>SUMIFS(ADEME!$L:$L,ADEME!$A:$A,$A386,ADEME!$B:$B,$B386,ADEME!$C:$C,$C386,ADEME!$D:$D,$D386,ADEME!$E:$E,G$9)</f>
        <v>750.05018327998914</v>
      </c>
      <c r="H386" s="117">
        <f>SUMIFS(ADEME!$L:$L,ADEME!$A:$A,$A386,ADEME!$B:$B,$B386,ADEME!$C:$C,$C386,ADEME!$D:$D,$D386,ADEME!$E:$E,H$9)</f>
        <v>850.84339527204372</v>
      </c>
      <c r="I386" s="117">
        <f>SUMIFS(ADEME!$L:$L,ADEME!$A:$A,$A386,ADEME!$B:$B,$B386,ADEME!$C:$C,$C386,ADEME!$D:$D,$D386,ADEME!$E:$E,I$9)</f>
        <v>1464.4077901056462</v>
      </c>
      <c r="J386" s="117">
        <f>SUMIFS(ADEME!$L:$L,ADEME!$A:$A,$A386,ADEME!$B:$B,$B386,ADEME!$C:$C,$C386,ADEME!$D:$D,$D386,ADEME!$E:$E,J$9)</f>
        <v>1597.4263343412449</v>
      </c>
      <c r="K386" s="68" t="s">
        <v>581</v>
      </c>
      <c r="L386" s="54" t="str">
        <f t="shared" si="91"/>
        <v>Usages Non alimentaires biomasse-Méthanisation-Lisier méthanisé</v>
      </c>
      <c r="M386" s="54">
        <f>MATCH(L386,[6]RESULTATS_4!$W:$W,FALSE)</f>
        <v>526</v>
      </c>
      <c r="N386" s="54" t="str" cm="1">
        <f t="array" ref="N386">IFERROR(INDEX([6]RESULTATS_4!G:G,$M386),"-")</f>
        <v>Usages Non alimentaires biomasse</v>
      </c>
      <c r="O386" s="54" t="str" cm="1">
        <f t="array" ref="O386">IFERROR(INDEX([6]RESULTATS_4!H:H,$M386),"-")</f>
        <v>Méthanisation</v>
      </c>
      <c r="P386" s="54" t="str" cm="1">
        <f t="array" ref="P386">IFERROR(INDEX([6]RESULTATS_4!I:I,$M386),"-")</f>
        <v>Lisier méthanisé</v>
      </c>
      <c r="Q386" s="54" t="str" cm="1">
        <f t="array" ref="Q386">IFERROR(INDEX([6]RESULTATS_4!$J:$J,M386),"-")</f>
        <v>kt MS</v>
      </c>
      <c r="R386" s="68"/>
      <c r="S386" s="96" t="str">
        <f t="shared" si="98"/>
        <v>Lisier méthanisé-kt MS</v>
      </c>
      <c r="T386" s="158">
        <v>387</v>
      </c>
      <c r="U386" s="8">
        <v>155.72987911386258</v>
      </c>
      <c r="V386" s="8">
        <v>509.54748983402988</v>
      </c>
      <c r="W386" s="8">
        <v>995.9241540339101</v>
      </c>
      <c r="X386" s="8">
        <v>984.09049306307054</v>
      </c>
      <c r="Y386" s="8">
        <v>1886.8973616503658</v>
      </c>
      <c r="Z386" s="8">
        <v>2175.4447364020866</v>
      </c>
      <c r="AA386" s="68"/>
      <c r="AB386" s="52">
        <v>320</v>
      </c>
      <c r="AC386" s="8">
        <v>1250.1765745013254</v>
      </c>
      <c r="AD386" s="52">
        <v>320</v>
      </c>
      <c r="AE386" s="8">
        <v>466.68118016196786</v>
      </c>
      <c r="AG386" s="68"/>
      <c r="AH386" s="52">
        <f t="shared" si="112"/>
        <v>11.458338771294517</v>
      </c>
      <c r="AI386" s="52">
        <f t="shared" si="113"/>
        <v>104.27981984374996</v>
      </c>
      <c r="AJ386" s="52">
        <f t="shared" si="114"/>
        <v>-24.688021648840262</v>
      </c>
      <c r="AK386" s="52">
        <f t="shared" si="115"/>
        <v>-13.540126515833229</v>
      </c>
      <c r="AL386" s="52">
        <f t="shared" si="116"/>
        <v>-22.390702331322942</v>
      </c>
      <c r="AM386" s="52">
        <f t="shared" si="117"/>
        <v>-26.570125748945106</v>
      </c>
    </row>
    <row r="387" spans="1:39" ht="14.25" hidden="1">
      <c r="A387" s="5" t="s">
        <v>367</v>
      </c>
      <c r="B387" s="5" t="s">
        <v>366</v>
      </c>
      <c r="C387" s="5" t="s">
        <v>249</v>
      </c>
      <c r="D387" s="12" t="s">
        <v>342</v>
      </c>
      <c r="E387" s="116">
        <f>SUMIFS(ADEME!$F:$F,ADEME!$A:$A,$A387,ADEME!$B:$B,$B387,ADEME!$C:$C,$C387,ADEME!$D:$D,$D387,ADEME!$E:$E,F$9)</f>
        <v>605.52604874817746</v>
      </c>
      <c r="F387" s="116">
        <f>SUMIFS(ADEME!$L:$L,ADEME!$A:$A,$A387,ADEME!$B:$B,$B387,ADEME!$C:$C,$C387,ADEME!$D:$D,$D387,ADEME!$E:$E,F$9)</f>
        <v>2724.5108826858573</v>
      </c>
      <c r="G387" s="117">
        <f>SUMIFS(ADEME!$L:$L,ADEME!$A:$A,$A387,ADEME!$B:$B,$B387,ADEME!$C:$C,$C387,ADEME!$D:$D,$D387,ADEME!$E:$E,G$9)</f>
        <v>4876.5172787720185</v>
      </c>
      <c r="H387" s="117">
        <f>SUMIFS(ADEME!$L:$L,ADEME!$A:$A,$A387,ADEME!$B:$B,$B387,ADEME!$C:$C,$C387,ADEME!$D:$D,$D387,ADEME!$E:$E,H$9)</f>
        <v>6556.366477449149</v>
      </c>
      <c r="I387" s="117">
        <f>SUMIFS(ADEME!$L:$L,ADEME!$A:$A,$A387,ADEME!$B:$B,$B387,ADEME!$C:$C,$C387,ADEME!$D:$D,$D387,ADEME!$E:$E,I$9)</f>
        <v>13822.344941310244</v>
      </c>
      <c r="J387" s="117">
        <f>SUMIFS(ADEME!$L:$L,ADEME!$A:$A,$A387,ADEME!$B:$B,$B387,ADEME!$C:$C,$C387,ADEME!$D:$D,$D387,ADEME!$E:$E,J$9)</f>
        <v>7236.8656433361348</v>
      </c>
      <c r="K387" s="68" t="s">
        <v>581</v>
      </c>
      <c r="L387" s="54" t="str">
        <f t="shared" si="91"/>
        <v>Usages Non alimentaires biomasse-Méthanisation-Résidus de culture méthanisés</v>
      </c>
      <c r="M387" s="54">
        <f>MATCH(L387,[6]RESULTATS_4!$W:$W,FALSE)</f>
        <v>537</v>
      </c>
      <c r="N387" s="54" t="str" cm="1">
        <f t="array" ref="N387">IFERROR(INDEX([6]RESULTATS_4!G:G,$M387),"-")</f>
        <v>Usages Non alimentaires biomasse</v>
      </c>
      <c r="O387" s="54" t="str" cm="1">
        <f t="array" ref="O387">IFERROR(INDEX([6]RESULTATS_4!H:H,$M387),"-")</f>
        <v>Méthanisation</v>
      </c>
      <c r="P387" s="54" t="str" cm="1">
        <f t="array" ref="P387">IFERROR(INDEX([6]RESULTATS_4!I:I,$M387),"-")</f>
        <v>Résidus de culture méthanisés</v>
      </c>
      <c r="Q387" s="54" t="str" cm="1">
        <f t="array" ref="Q387">IFERROR(INDEX([6]RESULTATS_4!$J:$J,M387),"-")</f>
        <v>kt MS</v>
      </c>
      <c r="R387" s="68"/>
      <c r="S387" s="96" t="str">
        <f t="shared" si="98"/>
        <v>Résidus de culture méthanisés-kt MS</v>
      </c>
      <c r="T387" s="158">
        <v>388</v>
      </c>
      <c r="U387" s="8">
        <v>0</v>
      </c>
      <c r="V387" s="8">
        <v>3403.798587165466</v>
      </c>
      <c r="W387" s="8">
        <v>10803.843988964374</v>
      </c>
      <c r="X387" s="8">
        <v>8916.4475353705293</v>
      </c>
      <c r="Y387" s="8">
        <v>9393.1900672736574</v>
      </c>
      <c r="Z387" s="8">
        <v>3538.9331204718396</v>
      </c>
      <c r="AA387" s="68"/>
      <c r="AB387" s="52">
        <v>321</v>
      </c>
      <c r="AC387" s="8">
        <v>1250.1765745013254</v>
      </c>
      <c r="AD387" s="52">
        <v>321</v>
      </c>
      <c r="AE387" s="8">
        <v>466.68118016196786</v>
      </c>
      <c r="AG387" s="68"/>
      <c r="AH387" s="52" t="e">
        <f t="shared" si="112"/>
        <v>#DIV/0!</v>
      </c>
      <c r="AI387" s="52">
        <f t="shared" si="113"/>
        <v>-19.956753817366423</v>
      </c>
      <c r="AJ387" s="52">
        <f t="shared" si="114"/>
        <v>-54.863127570583629</v>
      </c>
      <c r="AK387" s="52">
        <f t="shared" si="115"/>
        <v>-26.468849264902961</v>
      </c>
      <c r="AL387" s="52">
        <f t="shared" si="116"/>
        <v>47.152829255185445</v>
      </c>
      <c r="AM387" s="52">
        <f t="shared" si="117"/>
        <v>104.49286259388977</v>
      </c>
    </row>
    <row r="388" spans="1:39" ht="14.25" hidden="1">
      <c r="A388" s="5" t="s">
        <v>367</v>
      </c>
      <c r="B388" s="5" t="s">
        <v>366</v>
      </c>
      <c r="C388" s="5" t="s">
        <v>370</v>
      </c>
      <c r="D388" s="12" t="s">
        <v>342</v>
      </c>
      <c r="E388" s="116">
        <f>SUMIFS(ADEME!$F:$F,ADEME!$A:$A,$A388,ADEME!$B:$B,$B388,ADEME!$C:$C,$C388,ADEME!$D:$D,$D388,ADEME!$E:$E,F$9)</f>
        <v>700.13454971872784</v>
      </c>
      <c r="F388" s="116">
        <f>SUMIFS(ADEME!$L:$L,ADEME!$A:$A,$A388,ADEME!$B:$B,$B388,ADEME!$C:$C,$C388,ADEME!$D:$D,$D388,ADEME!$E:$E,F$9)</f>
        <v>10412.314493767904</v>
      </c>
      <c r="G388" s="117">
        <f>SUMIFS(ADEME!$L:$L,ADEME!$A:$A,$A388,ADEME!$B:$B,$B388,ADEME!$C:$C,$C388,ADEME!$D:$D,$D388,ADEME!$E:$E,G$9)</f>
        <v>16815.423966548544</v>
      </c>
      <c r="H388" s="117">
        <f>SUMIFS(ADEME!$L:$L,ADEME!$A:$A,$A388,ADEME!$B:$B,$B388,ADEME!$C:$C,$C388,ADEME!$D:$D,$D388,ADEME!$E:$E,H$9)</f>
        <v>18978.240587512988</v>
      </c>
      <c r="I388" s="117">
        <f>SUMIFS(ADEME!$L:$L,ADEME!$A:$A,$A388,ADEME!$B:$B,$B388,ADEME!$C:$C,$C388,ADEME!$D:$D,$D388,ADEME!$E:$E,I$9)</f>
        <v>19998.7408395126</v>
      </c>
      <c r="J388" s="117">
        <f>SUMIFS(ADEME!$L:$L,ADEME!$A:$A,$A388,ADEME!$B:$B,$B388,ADEME!$C:$C,$C388,ADEME!$D:$D,$D388,ADEME!$E:$E,J$9)</f>
        <v>20001.692276430473</v>
      </c>
      <c r="K388" s="68" t="s">
        <v>581</v>
      </c>
      <c r="L388" s="54" t="str">
        <f t="shared" si="91"/>
        <v>Usages Non alimentaires biomasse-Méthanisation-CIVE méthanisée</v>
      </c>
      <c r="M388" s="54">
        <f>MATCH(L388,[6]RESULTATS_4!$W:$W,FALSE)</f>
        <v>522</v>
      </c>
      <c r="N388" s="54" t="str" cm="1">
        <f t="array" ref="N388">IFERROR(INDEX([6]RESULTATS_4!G:G,$M388),"-")</f>
        <v>Usages Non alimentaires biomasse</v>
      </c>
      <c r="O388" s="54" t="str" cm="1">
        <f t="array" ref="O388">IFERROR(INDEX([6]RESULTATS_4!H:H,$M388),"-")</f>
        <v>Méthanisation</v>
      </c>
      <c r="P388" s="54" t="str" cm="1">
        <f t="array" ref="P388">IFERROR(INDEX([6]RESULTATS_4!I:I,$M388),"-")</f>
        <v>CIVE méthanisée</v>
      </c>
      <c r="Q388" s="54" t="str" cm="1">
        <f t="array" ref="Q388">IFERROR(INDEX([6]RESULTATS_4!$J:$J,M388),"-")</f>
        <v>kt MS</v>
      </c>
      <c r="R388" s="68"/>
      <c r="S388" s="96" t="str">
        <f t="shared" si="98"/>
        <v>CIVE méthanisée-kt MS</v>
      </c>
      <c r="T388" s="158">
        <v>389</v>
      </c>
      <c r="U388" s="8">
        <v>79.357346023594872</v>
      </c>
      <c r="V388" s="8">
        <v>1657.6897360513713</v>
      </c>
      <c r="W388" s="8">
        <v>17766.563473610044</v>
      </c>
      <c r="X388" s="8">
        <v>20375.846698083056</v>
      </c>
      <c r="Y388" s="8">
        <v>14473.414030700027</v>
      </c>
      <c r="Z388" s="8">
        <v>5786.9014263946483</v>
      </c>
      <c r="AA388" s="68"/>
      <c r="AB388" s="52">
        <v>323</v>
      </c>
      <c r="AC388" s="8">
        <v>15408.283832112575</v>
      </c>
      <c r="AD388" s="52">
        <v>323</v>
      </c>
      <c r="AE388" s="8">
        <v>5497.9103151177205</v>
      </c>
      <c r="AG388" s="68"/>
      <c r="AH388" s="52">
        <f t="shared" si="112"/>
        <v>782.2554997121008</v>
      </c>
      <c r="AI388" s="52">
        <f t="shared" si="113"/>
        <v>528.12203437840617</v>
      </c>
      <c r="AJ388" s="52">
        <f t="shared" si="114"/>
        <v>-5.353536762887745</v>
      </c>
      <c r="AK388" s="52">
        <f t="shared" si="115"/>
        <v>-6.8591314573521744</v>
      </c>
      <c r="AL388" s="52">
        <f t="shared" si="116"/>
        <v>38.175697849122692</v>
      </c>
      <c r="AM388" s="52">
        <f t="shared" si="117"/>
        <v>245.63734203594194</v>
      </c>
    </row>
    <row r="389" spans="1:39" ht="14.25" hidden="1">
      <c r="A389" s="5" t="s">
        <v>367</v>
      </c>
      <c r="B389" s="5" t="s">
        <v>366</v>
      </c>
      <c r="C389" s="5" t="s">
        <v>371</v>
      </c>
      <c r="D389" s="12" t="s">
        <v>342</v>
      </c>
      <c r="E389" s="116">
        <f>SUMIFS(ADEME!$F:$F,ADEME!$A:$A,$A389,ADEME!$B:$B,$B389,ADEME!$C:$C,$C389,ADEME!$D:$D,$D389,ADEME!$E:$E,F$9)</f>
        <v>0</v>
      </c>
      <c r="F389" s="116">
        <f>SUMIFS(ADEME!$L:$L,ADEME!$A:$A,$A389,ADEME!$B:$B,$B389,ADEME!$C:$C,$C389,ADEME!$D:$D,$D389,ADEME!$E:$E,F$9)</f>
        <v>2389.8501517499062</v>
      </c>
      <c r="G389" s="117">
        <f>SUMIFS(ADEME!$L:$L,ADEME!$A:$A,$A389,ADEME!$B:$B,$B389,ADEME!$C:$C,$C389,ADEME!$D:$D,$D389,ADEME!$E:$E,G$9)</f>
        <v>2028.6135331655555</v>
      </c>
      <c r="H389" s="117">
        <f>SUMIFS(ADEME!$L:$L,ADEME!$A:$A,$A389,ADEME!$B:$B,$B389,ADEME!$C:$C,$C389,ADEME!$D:$D,$D389,ADEME!$E:$E,H$9)</f>
        <v>1543.8569923676653</v>
      </c>
      <c r="I389" s="117">
        <f>SUMIFS(ADEME!$L:$L,ADEME!$A:$A,$A389,ADEME!$B:$B,$B389,ADEME!$C:$C,$C389,ADEME!$D:$D,$D389,ADEME!$E:$E,I$9)</f>
        <v>1963.1327391197822</v>
      </c>
      <c r="J389" s="117">
        <f>SUMIFS(ADEME!$L:$L,ADEME!$A:$A,$A389,ADEME!$B:$B,$B389,ADEME!$C:$C,$C389,ADEME!$D:$D,$D389,ADEME!$E:$E,J$9)</f>
        <v>1903.0280776019417</v>
      </c>
      <c r="K389" s="68" t="s">
        <v>581</v>
      </c>
      <c r="L389" s="54" t="str">
        <f t="shared" si="91"/>
        <v>Usages Non alimentaires biomasse-Méthanisation-Herbe méthanisée</v>
      </c>
      <c r="M389" s="54">
        <f>MATCH(L389,[6]RESULTATS_4!$W:$W,FALSE)</f>
        <v>525</v>
      </c>
      <c r="N389" s="54" t="str" cm="1">
        <f t="array" ref="N389">IFERROR(INDEX([6]RESULTATS_4!G:G,$M389),"-")</f>
        <v>Usages Non alimentaires biomasse</v>
      </c>
      <c r="O389" s="54" t="str" cm="1">
        <f t="array" ref="O389">IFERROR(INDEX([6]RESULTATS_4!H:H,$M389),"-")</f>
        <v>Méthanisation</v>
      </c>
      <c r="P389" s="54" t="str" cm="1">
        <f t="array" ref="P389">IFERROR(INDEX([6]RESULTATS_4!I:I,$M389),"-")</f>
        <v>Herbe méthanisée</v>
      </c>
      <c r="Q389" s="54" t="str" cm="1">
        <f t="array" ref="Q389">IFERROR(INDEX([6]RESULTATS_4!$J:$J,M389),"-")</f>
        <v>kt MS</v>
      </c>
      <c r="R389" s="68"/>
      <c r="S389" s="96" t="str">
        <f t="shared" si="98"/>
        <v>Herbe méthanisée-kt MS</v>
      </c>
      <c r="T389" s="158">
        <v>390</v>
      </c>
      <c r="U389" s="8">
        <v>0</v>
      </c>
      <c r="V389" s="8">
        <v>26.539605523528461</v>
      </c>
      <c r="W389" s="8">
        <v>0</v>
      </c>
      <c r="X389" s="8">
        <v>0</v>
      </c>
      <c r="Y389" s="8">
        <v>169.74288817733998</v>
      </c>
      <c r="Z389" s="8">
        <v>0</v>
      </c>
      <c r="AA389" s="68"/>
      <c r="AB389" s="52">
        <v>324</v>
      </c>
      <c r="AC389" s="8">
        <v>384.99334936836732</v>
      </c>
      <c r="AD389" s="52">
        <v>324</v>
      </c>
      <c r="AE389" s="8">
        <v>67.869246087487269</v>
      </c>
      <c r="AG389" s="68"/>
      <c r="AH389" s="52" t="str">
        <f t="shared" si="112"/>
        <v>ok 0</v>
      </c>
      <c r="AI389" s="52">
        <f t="shared" si="113"/>
        <v>8904.8442868949387</v>
      </c>
      <c r="AJ389" s="52" t="e">
        <f t="shared" si="114"/>
        <v>#DIV/0!</v>
      </c>
      <c r="AK389" s="52" t="e">
        <f t="shared" si="115"/>
        <v>#DIV/0!</v>
      </c>
      <c r="AL389" s="52">
        <f t="shared" si="116"/>
        <v>1056.5331309013586</v>
      </c>
      <c r="AM389" s="52" t="e">
        <f t="shared" si="117"/>
        <v>#DIV/0!</v>
      </c>
    </row>
    <row r="390" spans="1:39" ht="14.25" hidden="1">
      <c r="A390" s="5" t="s">
        <v>367</v>
      </c>
      <c r="B390" s="5" t="s">
        <v>366</v>
      </c>
      <c r="C390" s="5" t="s">
        <v>372</v>
      </c>
      <c r="D390" s="12" t="s">
        <v>342</v>
      </c>
      <c r="E390" s="116">
        <f>SUMIFS(ADEME!$F:$F,ADEME!$A:$A,$A390,ADEME!$B:$B,$B390,ADEME!$C:$C,$C390,ADEME!$D:$D,$D390,ADEME!$E:$E,F$9)</f>
        <v>514.25642212046228</v>
      </c>
      <c r="F390" s="116">
        <f>SUMIFS(ADEME!$L:$L,ADEME!$A:$A,$A390,ADEME!$B:$B,$B390,ADEME!$C:$C,$C390,ADEME!$D:$D,$D390,ADEME!$E:$E,F$9)</f>
        <v>91.316162427296973</v>
      </c>
      <c r="G390" s="117">
        <f>SUMIFS(ADEME!$L:$L,ADEME!$A:$A,$A390,ADEME!$B:$B,$B390,ADEME!$C:$C,$C390,ADEME!$D:$D,$D390,ADEME!$E:$E,G$9)</f>
        <v>23.263681151428965</v>
      </c>
      <c r="H390" s="117">
        <f>SUMIFS(ADEME!$L:$L,ADEME!$A:$A,$A390,ADEME!$B:$B,$B390,ADEME!$C:$C,$C390,ADEME!$D:$D,$D390,ADEME!$E:$E,H$9)</f>
        <v>49.059237319869169</v>
      </c>
      <c r="I390" s="117">
        <f>SUMIFS(ADEME!$L:$L,ADEME!$A:$A,$A390,ADEME!$B:$B,$B390,ADEME!$C:$C,$C390,ADEME!$D:$D,$D390,ADEME!$E:$E,I$9)</f>
        <v>71.162334155396351</v>
      </c>
      <c r="J390" s="117">
        <f>SUMIFS(ADEME!$L:$L,ADEME!$A:$A,$A390,ADEME!$B:$B,$B390,ADEME!$C:$C,$C390,ADEME!$D:$D,$D390,ADEME!$E:$E,J$9)</f>
        <v>72.227805596442678</v>
      </c>
      <c r="K390" s="68" t="s">
        <v>581</v>
      </c>
      <c r="L390" s="54" t="str">
        <f t="shared" si="91"/>
        <v>Usages Non alimentaires biomasse-Méthanisation-Fourrages méthanisés</v>
      </c>
      <c r="M390" s="54">
        <f>MATCH(L390,[6]RESULTATS_4!$W:$W,FALSE)</f>
        <v>523</v>
      </c>
      <c r="N390" s="54" t="str" cm="1">
        <f t="array" ref="N390">IFERROR(INDEX([6]RESULTATS_4!G:G,$M390),"-")</f>
        <v>Usages Non alimentaires biomasse</v>
      </c>
      <c r="O390" s="54" t="str" cm="1">
        <f t="array" ref="O390">IFERROR(INDEX([6]RESULTATS_4!H:H,$M390),"-")</f>
        <v>Méthanisation</v>
      </c>
      <c r="P390" s="54" t="str" cm="1">
        <f t="array" ref="P390">IFERROR(INDEX([6]RESULTATS_4!I:I,$M390),"-")</f>
        <v>Fourrages méthanisés</v>
      </c>
      <c r="Q390" s="54" t="str" cm="1">
        <f t="array" ref="Q390">IFERROR(INDEX([6]RESULTATS_4!$J:$J,M390),"-")</f>
        <v>kt MS</v>
      </c>
      <c r="R390" s="68"/>
      <c r="S390" s="96" t="str">
        <f t="shared" si="98"/>
        <v>Fourrages méthanisés-kt MS</v>
      </c>
      <c r="T390" s="158">
        <v>391</v>
      </c>
      <c r="U390" s="8">
        <v>0</v>
      </c>
      <c r="V390" s="8">
        <v>694.16731630676554</v>
      </c>
      <c r="W390" s="8">
        <v>0</v>
      </c>
      <c r="X390" s="8">
        <v>0</v>
      </c>
      <c r="Y390" s="8">
        <v>3804.2776257816063</v>
      </c>
      <c r="Z390" s="8">
        <v>0</v>
      </c>
      <c r="AA390" s="68"/>
      <c r="AB390" s="52">
        <v>325</v>
      </c>
      <c r="AC390" s="8">
        <v>1801.0898839836266</v>
      </c>
      <c r="AD390" s="52">
        <v>325</v>
      </c>
      <c r="AE390" s="8">
        <v>774.61924375335821</v>
      </c>
      <c r="AG390" s="68"/>
      <c r="AH390" s="52" t="e">
        <f t="shared" si="112"/>
        <v>#DIV/0!</v>
      </c>
      <c r="AI390" s="52">
        <f t="shared" si="113"/>
        <v>-86.845223005725231</v>
      </c>
      <c r="AJ390" s="52" t="e">
        <f t="shared" si="114"/>
        <v>#DIV/0!</v>
      </c>
      <c r="AK390" s="52" t="e">
        <f t="shared" si="115"/>
        <v>#DIV/0!</v>
      </c>
      <c r="AL390" s="52">
        <f t="shared" si="116"/>
        <v>-98.129412699190794</v>
      </c>
      <c r="AM390" s="52" t="e">
        <f t="shared" si="117"/>
        <v>#DIV/0!</v>
      </c>
    </row>
    <row r="391" spans="1:39" ht="14.25" hidden="1">
      <c r="A391" s="5" t="s">
        <v>367</v>
      </c>
      <c r="B391" s="5" t="s">
        <v>366</v>
      </c>
      <c r="C391" s="5" t="s">
        <v>373</v>
      </c>
      <c r="D391" s="12" t="s">
        <v>14</v>
      </c>
      <c r="E391" s="120">
        <f>SUMIFS(ADEME!$F:$F,ADEME!$A:$A,$A391,ADEME!$B:$B,$B391,ADEME!$C:$C,$C391,ADEME!$D:$D,$D391,ADEME!$E:$E,F$9)</f>
        <v>8.2000000000000003E-2</v>
      </c>
      <c r="F391" s="120">
        <f>SUMIFS(ADEME!$L:$L,ADEME!$A:$A,$A391,ADEME!$B:$B,$B391,ADEME!$C:$C,$C391,ADEME!$D:$D,$D391,ADEME!$E:$E,F$9)</f>
        <v>0.6</v>
      </c>
      <c r="G391" s="121">
        <f>SUMIFS(ADEME!$L:$L,ADEME!$A:$A,$A391,ADEME!$B:$B,$B391,ADEME!$C:$C,$C391,ADEME!$D:$D,$D391,ADEME!$E:$E,G$9)</f>
        <v>0.55000000000000004</v>
      </c>
      <c r="H391" s="121">
        <f>SUMIFS(ADEME!$L:$L,ADEME!$A:$A,$A391,ADEME!$B:$B,$B391,ADEME!$C:$C,$C391,ADEME!$D:$D,$D391,ADEME!$E:$E,H$9)</f>
        <v>0.55000000000000004</v>
      </c>
      <c r="I391" s="121">
        <f>SUMIFS(ADEME!$L:$L,ADEME!$A:$A,$A391,ADEME!$B:$B,$B391,ADEME!$C:$C,$C391,ADEME!$D:$D,$D391,ADEME!$E:$E,I$9)</f>
        <v>0.7</v>
      </c>
      <c r="J391" s="121">
        <f>SUMIFS(ADEME!$L:$L,ADEME!$A:$A,$A391,ADEME!$B:$B,$B391,ADEME!$C:$C,$C391,ADEME!$D:$D,$D391,ADEME!$E:$E,J$9)</f>
        <v>0.7</v>
      </c>
      <c r="K391" s="68" t="s">
        <v>581</v>
      </c>
      <c r="L391" s="54" t="str">
        <f t="shared" ref="L391:L453" si="118">A391&amp;"-"&amp;B391&amp;"-"&amp;C391</f>
        <v>Usages Non alimentaires biomasse-Méthanisation-Proportion de déjections méthanisées</v>
      </c>
      <c r="M391" s="54">
        <f>MATCH(L391,[6]RESULTATS_4!$W:$W,FALSE)</f>
        <v>534</v>
      </c>
      <c r="N391" s="54" t="str" cm="1">
        <f t="array" ref="N391">IFERROR(INDEX([6]RESULTATS_4!G:G,$M391),"-")</f>
        <v>Usages Non alimentaires biomasse</v>
      </c>
      <c r="O391" s="54" t="str" cm="1">
        <f t="array" ref="O391">IFERROR(INDEX([6]RESULTATS_4!H:H,$M391),"-")</f>
        <v>Méthanisation</v>
      </c>
      <c r="P391" s="54" t="str" cm="1">
        <f t="array" ref="P391">IFERROR(INDEX([6]RESULTATS_4!I:I,$M391),"-")</f>
        <v>Proportion de déjections méthanisées</v>
      </c>
      <c r="Q391" s="54" t="str" cm="1">
        <f t="array" ref="Q391">IFERROR(INDEX([6]RESULTATS_4!$J:$J,M391),"-")</f>
        <v>%</v>
      </c>
      <c r="R391" s="68"/>
      <c r="S391" s="96" t="str">
        <f t="shared" si="98"/>
        <v>Proportion de déjections méthanisées-%</v>
      </c>
      <c r="T391" s="158">
        <v>392</v>
      </c>
      <c r="U391" s="10">
        <v>6.8520468139298907E-2</v>
      </c>
      <c r="V391" s="10">
        <v>0.23550934428447443</v>
      </c>
      <c r="W391" s="10">
        <v>0.75</v>
      </c>
      <c r="X391" s="10">
        <v>0.65</v>
      </c>
      <c r="Y391" s="10">
        <v>0.91896773625170947</v>
      </c>
      <c r="Z391" s="10">
        <v>0.95150721766817103</v>
      </c>
      <c r="AA391" s="68"/>
      <c r="AB391" s="52">
        <v>326</v>
      </c>
      <c r="AC391" s="10">
        <v>0.8</v>
      </c>
      <c r="AD391" s="52">
        <v>326</v>
      </c>
      <c r="AE391" s="10">
        <v>0.22</v>
      </c>
      <c r="AG391" s="68"/>
      <c r="AH391" s="52">
        <f t="shared" si="112"/>
        <v>19.672270529877057</v>
      </c>
      <c r="AI391" s="52">
        <f t="shared" si="113"/>
        <v>154.76696129528227</v>
      </c>
      <c r="AJ391" s="52">
        <f t="shared" si="114"/>
        <v>-26.666666666666661</v>
      </c>
      <c r="AK391" s="52">
        <f t="shared" si="115"/>
        <v>-15.384615384615385</v>
      </c>
      <c r="AL391" s="52">
        <f t="shared" si="116"/>
        <v>-23.827576052325441</v>
      </c>
      <c r="AM391" s="52">
        <f t="shared" si="117"/>
        <v>-26.432507604569931</v>
      </c>
    </row>
    <row r="392" spans="1:39" ht="14.25" hidden="1">
      <c r="A392" s="5" t="s">
        <v>367</v>
      </c>
      <c r="B392" s="5" t="s">
        <v>366</v>
      </c>
      <c r="C392" s="5" t="s">
        <v>374</v>
      </c>
      <c r="D392" s="12" t="s">
        <v>14</v>
      </c>
      <c r="E392" s="120">
        <f>SUMIFS(ADEME!$F:$F,ADEME!$A:$A,$A392,ADEME!$B:$B,$B392,ADEME!$C:$C,$C392,ADEME!$D:$D,$D392,ADEME!$E:$E,F$9)</f>
        <v>7.2674006846166917E-3</v>
      </c>
      <c r="F392" s="120">
        <f>SUMIFS(ADEME!$L:$L,ADEME!$A:$A,$A392,ADEME!$B:$B,$B392,ADEME!$C:$C,$C392,ADEME!$D:$D,$D392,ADEME!$E:$E,F$9)</f>
        <v>0.04</v>
      </c>
      <c r="G392" s="121">
        <f>SUMIFS(ADEME!$L:$L,ADEME!$A:$A,$A392,ADEME!$B:$B,$B392,ADEME!$C:$C,$C392,ADEME!$D:$D,$D392,ADEME!$E:$E,G$9)</f>
        <v>0.08</v>
      </c>
      <c r="H392" s="121">
        <f>SUMIFS(ADEME!$L:$L,ADEME!$A:$A,$A392,ADEME!$B:$B,$B392,ADEME!$C:$C,$C392,ADEME!$D:$D,$D392,ADEME!$E:$E,H$9)</f>
        <v>0.11</v>
      </c>
      <c r="I392" s="121">
        <f>SUMIFS(ADEME!$L:$L,ADEME!$A:$A,$A392,ADEME!$B:$B,$B392,ADEME!$C:$C,$C392,ADEME!$D:$D,$D392,ADEME!$E:$E,I$9)</f>
        <v>0.21</v>
      </c>
      <c r="J392" s="121">
        <f>SUMIFS(ADEME!$L:$L,ADEME!$A:$A,$A392,ADEME!$B:$B,$B392,ADEME!$C:$C,$C392,ADEME!$D:$D,$D392,ADEME!$E:$E,J$9)</f>
        <v>0.09</v>
      </c>
      <c r="K392" s="68" t="s">
        <v>581</v>
      </c>
      <c r="L392" s="54" t="str">
        <f t="shared" si="118"/>
        <v>Usages Non alimentaires biomasse-Méthanisation-Proportion de résidus de culture méthanisés</v>
      </c>
      <c r="M392" s="54">
        <f>MATCH(L392,[6]RESULTATS_4!$W:$W,FALSE)</f>
        <v>536</v>
      </c>
      <c r="N392" s="54" t="str" cm="1">
        <f t="array" ref="N392">IFERROR(INDEX([6]RESULTATS_4!G:G,$M392),"-")</f>
        <v>Usages Non alimentaires biomasse</v>
      </c>
      <c r="O392" s="54" t="str" cm="1">
        <f t="array" ref="O392">IFERROR(INDEX([6]RESULTATS_4!H:H,$M392),"-")</f>
        <v>Méthanisation</v>
      </c>
      <c r="P392" s="54" t="str" cm="1">
        <f t="array" ref="P392">IFERROR(INDEX([6]RESULTATS_4!I:I,$M392),"-")</f>
        <v>Proportion de résidus de culture méthanisés</v>
      </c>
      <c r="Q392" s="54" t="str" cm="1">
        <f t="array" ref="Q392">IFERROR(INDEX([6]RESULTATS_4!$J:$J,M392),"-")</f>
        <v>%</v>
      </c>
      <c r="R392" s="68"/>
      <c r="S392" s="96" t="str">
        <f t="shared" si="98"/>
        <v>Proportion de résidus de culture méthanisés-%</v>
      </c>
      <c r="T392" s="158">
        <v>393</v>
      </c>
      <c r="U392" s="10">
        <v>0</v>
      </c>
      <c r="V392" s="10">
        <v>0.05</v>
      </c>
      <c r="W392" s="10">
        <v>0.17</v>
      </c>
      <c r="X392" s="10">
        <v>0.14000000000000001</v>
      </c>
      <c r="Y392" s="10">
        <v>0.13815607555627102</v>
      </c>
      <c r="Z392" s="10">
        <v>4.2156849096756904E-2</v>
      </c>
      <c r="AA392" s="68"/>
      <c r="AB392" s="52">
        <v>327</v>
      </c>
      <c r="AC392" s="10">
        <v>0.1419</v>
      </c>
      <c r="AD392" s="52">
        <v>327</v>
      </c>
      <c r="AE392" s="10">
        <v>5.9049999999999998E-2</v>
      </c>
      <c r="AG392" s="68"/>
      <c r="AH392" s="52" t="e">
        <f t="shared" si="112"/>
        <v>#DIV/0!</v>
      </c>
      <c r="AI392" s="52">
        <f t="shared" si="113"/>
        <v>-20.000000000000007</v>
      </c>
      <c r="AJ392" s="52">
        <f t="shared" si="114"/>
        <v>-52.941176470588239</v>
      </c>
      <c r="AK392" s="52">
        <f t="shared" si="115"/>
        <v>-21.428571428571431</v>
      </c>
      <c r="AL392" s="52">
        <f t="shared" si="116"/>
        <v>52.002001471492967</v>
      </c>
      <c r="AM392" s="52">
        <f t="shared" si="117"/>
        <v>113.48844121019384</v>
      </c>
    </row>
    <row r="393" spans="1:39" ht="14.25" hidden="1">
      <c r="A393" s="5" t="s">
        <v>367</v>
      </c>
      <c r="B393" s="5" t="s">
        <v>366</v>
      </c>
      <c r="C393" s="5" t="s">
        <v>375</v>
      </c>
      <c r="D393" s="12" t="s">
        <v>14</v>
      </c>
      <c r="E393" s="120">
        <f>SUMIFS(ADEME!$F:$F,ADEME!$A:$A,$A393,ADEME!$B:$B,$B393,ADEME!$C:$C,$C393,ADEME!$D:$D,$D393,ADEME!$E:$E,F$9)</f>
        <v>0.12189999999999999</v>
      </c>
      <c r="F393" s="120">
        <f>SUMIFS(ADEME!$L:$L,ADEME!$A:$A,$A393,ADEME!$B:$B,$B393,ADEME!$C:$C,$C393,ADEME!$D:$D,$D393,ADEME!$E:$E,F$9)</f>
        <v>0.7228</v>
      </c>
      <c r="G393" s="121">
        <f>SUMIFS(ADEME!$L:$L,ADEME!$A:$A,$A393,ADEME!$B:$B,$B393,ADEME!$C:$C,$C393,ADEME!$D:$D,$D393,ADEME!$E:$E,G$9)</f>
        <v>0.40810000000000002</v>
      </c>
      <c r="H393" s="121">
        <f>SUMIFS(ADEME!$L:$L,ADEME!$A:$A,$A393,ADEME!$B:$B,$B393,ADEME!$C:$C,$C393,ADEME!$D:$D,$D393,ADEME!$E:$E,H$9)</f>
        <v>0.47110000000000002</v>
      </c>
      <c r="I393" s="121">
        <f>SUMIFS(ADEME!$L:$L,ADEME!$A:$A,$A393,ADEME!$B:$B,$B393,ADEME!$C:$C,$C393,ADEME!$D:$D,$D393,ADEME!$E:$E,I$9)</f>
        <v>0.58699999999999997</v>
      </c>
      <c r="J393" s="121">
        <f>SUMIFS(ADEME!$L:$L,ADEME!$A:$A,$A393,ADEME!$B:$B,$B393,ADEME!$C:$C,$C393,ADEME!$D:$D,$D393,ADEME!$E:$E,J$9)</f>
        <v>0.65629999999999999</v>
      </c>
      <c r="K393" s="68" t="s">
        <v>581</v>
      </c>
      <c r="L393" s="54" t="str">
        <f t="shared" si="118"/>
        <v>Usages Non alimentaires biomasse-Méthanisation-Proportion de CIVE méthanisées</v>
      </c>
      <c r="M393" s="54">
        <f>MATCH(L393,[6]RESULTATS_4!$W:$W,FALSE)</f>
        <v>533</v>
      </c>
      <c r="N393" s="54" t="str" cm="1">
        <f t="array" ref="N393">IFERROR(INDEX([6]RESULTATS_4!G:G,$M393),"-")</f>
        <v>Usages Non alimentaires biomasse</v>
      </c>
      <c r="O393" s="54" t="str" cm="1">
        <f t="array" ref="O393">IFERROR(INDEX([6]RESULTATS_4!H:H,$M393),"-")</f>
        <v>Méthanisation</v>
      </c>
      <c r="P393" s="54" t="str" cm="1">
        <f t="array" ref="P393">IFERROR(INDEX([6]RESULTATS_4!I:I,$M393),"-")</f>
        <v>Proportion de CIVE méthanisées</v>
      </c>
      <c r="Q393" s="54" t="str" cm="1">
        <f t="array" ref="Q393">IFERROR(INDEX([6]RESULTATS_4!$J:$J,M393),"-")</f>
        <v>%</v>
      </c>
      <c r="R393" s="68"/>
      <c r="S393" s="96" t="str">
        <f t="shared" si="98"/>
        <v>Proportion de CIVE méthanisées-%</v>
      </c>
      <c r="T393" s="158">
        <v>394</v>
      </c>
      <c r="U393" s="10">
        <v>7.6256833838658647E-3</v>
      </c>
      <c r="V393" s="10">
        <v>7.5990614323657071E-2</v>
      </c>
      <c r="W393" s="10">
        <v>0.23336828825542799</v>
      </c>
      <c r="X393" s="10">
        <v>0.26746070812889955</v>
      </c>
      <c r="Y393" s="10">
        <v>0.29099340550311054</v>
      </c>
      <c r="Z393" s="10">
        <v>0.24000073096586988</v>
      </c>
      <c r="AA393" s="68"/>
      <c r="AB393" s="52">
        <v>328</v>
      </c>
      <c r="AC393" s="10">
        <v>0.42630000000000001</v>
      </c>
      <c r="AD393" s="52">
        <v>328</v>
      </c>
      <c r="AE393" s="10">
        <v>0.31</v>
      </c>
      <c r="AG393" s="68"/>
      <c r="AH393" s="52">
        <f t="shared" si="112"/>
        <v>1498.5452563885808</v>
      </c>
      <c r="AI393" s="52">
        <f t="shared" si="113"/>
        <v>851.17009703523468</v>
      </c>
      <c r="AJ393" s="52">
        <f t="shared" si="114"/>
        <v>74.873802713641794</v>
      </c>
      <c r="AK393" s="52">
        <f t="shared" si="115"/>
        <v>76.138021653991487</v>
      </c>
      <c r="AL393" s="52">
        <f t="shared" si="116"/>
        <v>101.72278439956787</v>
      </c>
      <c r="AM393" s="52">
        <f t="shared" si="117"/>
        <v>173.45750046625122</v>
      </c>
    </row>
    <row r="394" spans="1:39" ht="14.25" hidden="1">
      <c r="A394" s="5" t="s">
        <v>367</v>
      </c>
      <c r="B394" s="5" t="s">
        <v>366</v>
      </c>
      <c r="C394" s="5" t="s">
        <v>376</v>
      </c>
      <c r="D394" s="12" t="s">
        <v>14</v>
      </c>
      <c r="E394" s="120">
        <f>SUMIFS(ADEME!$F:$F,ADEME!$A:$A,$A394,ADEME!$B:$B,$B394,ADEME!$C:$C,$C394,ADEME!$D:$D,$D394,ADEME!$E:$E,F$9)</f>
        <v>0</v>
      </c>
      <c r="F394" s="120">
        <f>SUMIFS(ADEME!$L:$L,ADEME!$A:$A,$A394,ADEME!$B:$B,$B394,ADEME!$C:$C,$C394,ADEME!$D:$D,$D394,ADEME!$E:$E,F$9)</f>
        <v>0.1</v>
      </c>
      <c r="G394" s="121">
        <f>SUMIFS(ADEME!$L:$L,ADEME!$A:$A,$A394,ADEME!$B:$B,$B394,ADEME!$C:$C,$C394,ADEME!$D:$D,$D394,ADEME!$E:$E,G$9)</f>
        <v>0.1</v>
      </c>
      <c r="H394" s="121">
        <f>SUMIFS(ADEME!$L:$L,ADEME!$A:$A,$A394,ADEME!$B:$B,$B394,ADEME!$C:$C,$C394,ADEME!$D:$D,$D394,ADEME!$E:$E,H$9)</f>
        <v>0.1</v>
      </c>
      <c r="I394" s="121">
        <f>SUMIFS(ADEME!$L:$L,ADEME!$A:$A,$A394,ADEME!$B:$B,$B394,ADEME!$C:$C,$C394,ADEME!$D:$D,$D394,ADEME!$E:$E,I$9)</f>
        <v>0.1</v>
      </c>
      <c r="J394" s="121">
        <f>SUMIFS(ADEME!$L:$L,ADEME!$A:$A,$A394,ADEME!$B:$B,$B394,ADEME!$C:$C,$C394,ADEME!$D:$D,$D394,ADEME!$E:$E,J$9)</f>
        <v>0.1</v>
      </c>
      <c r="K394" s="68" t="s">
        <v>581</v>
      </c>
      <c r="L394" s="54" t="str">
        <f t="shared" si="118"/>
        <v>Usages Non alimentaires biomasse-Méthanisation-Proportion d'herbe méthanisée</v>
      </c>
      <c r="M394" s="54">
        <f>MATCH(L394,[6]RESULTATS_4!$W:$W,FALSE)</f>
        <v>532</v>
      </c>
      <c r="N394" s="54" t="str" cm="1">
        <f t="array" ref="N394">IFERROR(INDEX([6]RESULTATS_4!G:G,$M394),"-")</f>
        <v>Usages Non alimentaires biomasse</v>
      </c>
      <c r="O394" s="54" t="str" cm="1">
        <f t="array" ref="O394">IFERROR(INDEX([6]RESULTATS_4!H:H,$M394),"-")</f>
        <v>Méthanisation</v>
      </c>
      <c r="P394" s="54" t="str" cm="1">
        <f t="array" ref="P394">IFERROR(INDEX([6]RESULTATS_4!I:I,$M394),"-")</f>
        <v>Proportion d'herbe méthanisée</v>
      </c>
      <c r="Q394" s="54" t="str" cm="1">
        <f t="array" ref="Q394">IFERROR(INDEX([6]RESULTATS_4!$J:$J,M394),"-")</f>
        <v>%</v>
      </c>
      <c r="R394" s="68"/>
      <c r="S394" s="96" t="str">
        <f t="shared" si="98"/>
        <v>Proportion d'herbe méthanisée-%</v>
      </c>
      <c r="T394" s="158">
        <v>395</v>
      </c>
      <c r="U394" s="10">
        <v>0</v>
      </c>
      <c r="V394" s="10">
        <v>1.2472819899742435E-2</v>
      </c>
      <c r="W394" s="10">
        <v>0</v>
      </c>
      <c r="X394" s="10">
        <v>0</v>
      </c>
      <c r="Y394" s="10">
        <v>0.05</v>
      </c>
      <c r="Z394" s="10">
        <v>0</v>
      </c>
      <c r="AA394" s="68"/>
      <c r="AB394" s="52">
        <v>329</v>
      </c>
      <c r="AC394" s="10">
        <v>0.05</v>
      </c>
      <c r="AD394" s="52">
        <v>329</v>
      </c>
      <c r="AE394" s="10">
        <v>0.02</v>
      </c>
      <c r="AG394" s="68"/>
      <c r="AH394" s="52" t="str">
        <f t="shared" si="112"/>
        <v>ok 0</v>
      </c>
      <c r="AI394" s="52">
        <f t="shared" si="113"/>
        <v>701.74331709916714</v>
      </c>
      <c r="AJ394" s="52" t="e">
        <f t="shared" si="114"/>
        <v>#DIV/0!</v>
      </c>
      <c r="AK394" s="52" t="e">
        <f t="shared" si="115"/>
        <v>#DIV/0!</v>
      </c>
      <c r="AL394" s="52">
        <f t="shared" si="116"/>
        <v>100</v>
      </c>
      <c r="AM394" s="52" t="e">
        <f t="shared" si="117"/>
        <v>#DIV/0!</v>
      </c>
    </row>
    <row r="395" spans="1:39" ht="14.25" hidden="1">
      <c r="A395" s="5" t="s">
        <v>367</v>
      </c>
      <c r="B395" s="5" t="s">
        <v>366</v>
      </c>
      <c r="C395" s="5" t="s">
        <v>377</v>
      </c>
      <c r="D395" s="12" t="s">
        <v>14</v>
      </c>
      <c r="E395" s="120">
        <f>SUMIFS(ADEME!$F:$F,ADEME!$A:$A,$A395,ADEME!$B:$B,$B395,ADEME!$C:$C,$C395,ADEME!$D:$D,$D395,ADEME!$E:$E,F$9)</f>
        <v>1.2411185524555952E-2</v>
      </c>
      <c r="F395" s="120">
        <f>SUMIFS(ADEME!$L:$L,ADEME!$A:$A,$A395,ADEME!$B:$B,$B395,ADEME!$C:$C,$C395,ADEME!$D:$D,$D395,ADEME!$E:$E,F$9)</f>
        <v>1.8175760387890601E-3</v>
      </c>
      <c r="G395" s="121">
        <f>SUMIFS(ADEME!$L:$L,ADEME!$A:$A,$A395,ADEME!$B:$B,$B395,ADEME!$C:$C,$C395,ADEME!$D:$D,$D395,ADEME!$E:$E,G$9)</f>
        <v>1.8175760387890601E-3</v>
      </c>
      <c r="H395" s="121">
        <f>SUMIFS(ADEME!$L:$L,ADEME!$A:$A,$A395,ADEME!$B:$B,$B395,ADEME!$C:$C,$C395,ADEME!$D:$D,$D395,ADEME!$E:$E,H$9)</f>
        <v>1.8175760387890601E-3</v>
      </c>
      <c r="I395" s="121">
        <f>SUMIFS(ADEME!$L:$L,ADEME!$A:$A,$A395,ADEME!$B:$B,$B395,ADEME!$C:$C,$C395,ADEME!$D:$D,$D395,ADEME!$E:$E,I$9)</f>
        <v>1.8175760387890601E-3</v>
      </c>
      <c r="J395" s="121">
        <f>SUMIFS(ADEME!$L:$L,ADEME!$A:$A,$A395,ADEME!$B:$B,$B395,ADEME!$C:$C,$C395,ADEME!$D:$D,$D395,ADEME!$E:$E,J$9)</f>
        <v>1.8175760387890601E-3</v>
      </c>
      <c r="K395" s="68" t="s">
        <v>581</v>
      </c>
      <c r="L395" s="54" t="str">
        <f t="shared" si="118"/>
        <v>Usages Non alimentaires biomasse-Méthanisation-Proportion de fourrages méthanisés</v>
      </c>
      <c r="M395" s="54">
        <f>MATCH(L395,[6]RESULTATS_4!$W:$W,FALSE)</f>
        <v>535</v>
      </c>
      <c r="N395" s="54" t="str" cm="1">
        <f t="array" ref="N395">IFERROR(INDEX([6]RESULTATS_4!G:G,$M395),"-")</f>
        <v>Usages Non alimentaires biomasse</v>
      </c>
      <c r="O395" s="54" t="str" cm="1">
        <f t="array" ref="O395">IFERROR(INDEX([6]RESULTATS_4!H:H,$M395),"-")</f>
        <v>Méthanisation</v>
      </c>
      <c r="P395" s="54" t="str" cm="1">
        <f t="array" ref="P395">IFERROR(INDEX([6]RESULTATS_4!I:I,$M395),"-")</f>
        <v>Proportion de fourrages méthanisés</v>
      </c>
      <c r="Q395" s="54" t="str" cm="1">
        <f t="array" ref="Q395">IFERROR(INDEX([6]RESULTATS_4!$J:$J,M395),"-")</f>
        <v>%</v>
      </c>
      <c r="R395" s="68"/>
      <c r="S395" s="96" t="str">
        <f t="shared" si="98"/>
        <v>Proportion de fourrages méthanisés-%</v>
      </c>
      <c r="T395" s="158">
        <v>396</v>
      </c>
      <c r="U395" s="10">
        <v>0</v>
      </c>
      <c r="V395" s="10">
        <v>2.5606601717798209E-2</v>
      </c>
      <c r="W395" s="10">
        <v>0</v>
      </c>
      <c r="X395" s="10">
        <v>0</v>
      </c>
      <c r="Y395" s="10">
        <v>0.11949747468305831</v>
      </c>
      <c r="Z395" s="10">
        <v>0</v>
      </c>
      <c r="AA395" s="68"/>
      <c r="AB395" s="52">
        <v>330</v>
      </c>
      <c r="AC395" s="10">
        <v>7.6819805153394635E-2</v>
      </c>
      <c r="AD395" s="52">
        <v>330</v>
      </c>
      <c r="AE395" s="10">
        <v>2.5606601717798209E-2</v>
      </c>
      <c r="AG395" s="68"/>
      <c r="AH395" s="52" t="e">
        <f t="shared" si="112"/>
        <v>#DIV/0!</v>
      </c>
      <c r="AI395" s="52">
        <f t="shared" si="113"/>
        <v>-92.901924047478232</v>
      </c>
      <c r="AJ395" s="52" t="e">
        <f t="shared" si="114"/>
        <v>#DIV/0!</v>
      </c>
      <c r="AK395" s="52" t="e">
        <f t="shared" si="115"/>
        <v>#DIV/0!</v>
      </c>
      <c r="AL395" s="52">
        <f t="shared" si="116"/>
        <v>-98.478983724459624</v>
      </c>
      <c r="AM395" s="52" t="e">
        <f t="shared" si="117"/>
        <v>#DIV/0!</v>
      </c>
    </row>
    <row r="396" spans="1:39" ht="14.25" hidden="1">
      <c r="A396" s="5" t="s">
        <v>367</v>
      </c>
      <c r="B396" s="5" t="s">
        <v>366</v>
      </c>
      <c r="C396" s="5" t="s">
        <v>378</v>
      </c>
      <c r="D396" s="12" t="s">
        <v>237</v>
      </c>
      <c r="E396" s="116">
        <f>SUMIFS(ADEME!$F:$F,ADEME!$A:$A,$A396,ADEME!$B:$B,$B396,ADEME!$C:$C,$C396,ADEME!$D:$D,$D396,ADEME!$E:$E,F$9)</f>
        <v>4.702490909825185</v>
      </c>
      <c r="F396" s="116">
        <f>SUMIFS(ADEME!$L:$L,ADEME!$A:$A,$A396,ADEME!$B:$B,$B396,ADEME!$C:$C,$C396,ADEME!$D:$D,$D396,ADEME!$E:$E,F$9)</f>
        <v>23.525228566382395</v>
      </c>
      <c r="G396" s="117">
        <f>SUMIFS(ADEME!$L:$L,ADEME!$A:$A,$A396,ADEME!$B:$B,$B396,ADEME!$C:$C,$C396,ADEME!$D:$D,$D396,ADEME!$E:$E,G$9)</f>
        <v>15.088802759922531</v>
      </c>
      <c r="H396" s="117">
        <f>SUMIFS(ADEME!$L:$L,ADEME!$A:$A,$A396,ADEME!$B:$B,$B396,ADEME!$C:$C,$C396,ADEME!$D:$D,$D396,ADEME!$E:$E,H$9)</f>
        <v>18.272144333413532</v>
      </c>
      <c r="I396" s="117">
        <f>SUMIFS(ADEME!$L:$L,ADEME!$A:$A,$A396,ADEME!$B:$B,$B396,ADEME!$C:$C,$C396,ADEME!$D:$D,$D396,ADEME!$E:$E,I$9)</f>
        <v>33.100654452756295</v>
      </c>
      <c r="J396" s="117">
        <f>SUMIFS(ADEME!$L:$L,ADEME!$A:$A,$A396,ADEME!$B:$B,$B396,ADEME!$C:$C,$C396,ADEME!$D:$D,$D396,ADEME!$E:$E,J$9)</f>
        <v>38.229780516944551</v>
      </c>
      <c r="K396" s="68" t="s">
        <v>581</v>
      </c>
      <c r="L396" s="54" t="str">
        <f t="shared" si="118"/>
        <v>Usages Non alimentaires biomasse-Méthanisation-Production de biogaz - déjections</v>
      </c>
      <c r="M396" s="54">
        <f>MATCH(L396,[6]RESULTATS_4!$W:$W,FALSE)</f>
        <v>528</v>
      </c>
      <c r="N396" s="54" t="str" cm="1">
        <f t="array" ref="N396">IFERROR(INDEX([6]RESULTATS_4!G:G,$M396),"-")</f>
        <v>Usages Non alimentaires biomasse</v>
      </c>
      <c r="O396" s="54" t="str" cm="1">
        <f t="array" ref="O396">IFERROR(INDEX([6]RESULTATS_4!H:H,$M396),"-")</f>
        <v>Méthanisation</v>
      </c>
      <c r="P396" s="54" t="str" cm="1">
        <f t="array" ref="P396">IFERROR(INDEX([6]RESULTATS_4!I:I,$M396),"-")</f>
        <v>Production de biogaz - déjections</v>
      </c>
      <c r="Q396" s="54" t="str" cm="1">
        <f t="array" ref="Q396">IFERROR(INDEX([6]RESULTATS_4!$J:$J,M396),"-")</f>
        <v>TWh</v>
      </c>
      <c r="R396" s="68"/>
      <c r="S396" s="96" t="str">
        <f t="shared" ref="S396:S459" si="119">C396&amp;"-"&amp;D396</f>
        <v>Production de biogaz - déjections-TWh</v>
      </c>
      <c r="T396" s="158">
        <v>397</v>
      </c>
      <c r="U396" s="8">
        <v>2.5698084551109925</v>
      </c>
      <c r="V396" s="8">
        <v>6.8907819629701725</v>
      </c>
      <c r="W396" s="8">
        <v>13.585595525138983</v>
      </c>
      <c r="X396" s="8">
        <v>14.151102397378828</v>
      </c>
      <c r="Y396" s="8">
        <v>28.251682906729428</v>
      </c>
      <c r="Z396" s="8">
        <v>33.598900071199473</v>
      </c>
      <c r="AA396" s="68"/>
      <c r="AB396" s="52">
        <v>331</v>
      </c>
      <c r="AC396" s="8">
        <v>18.42585420853014</v>
      </c>
      <c r="AD396" s="52">
        <v>331</v>
      </c>
      <c r="AE396" s="8">
        <v>6.8519513746012768</v>
      </c>
      <c r="AG396" s="68"/>
      <c r="AH396" s="52">
        <f t="shared" si="112"/>
        <v>82.989938431892966</v>
      </c>
      <c r="AI396" s="52">
        <f t="shared" si="113"/>
        <v>241.40143590092907</v>
      </c>
      <c r="AJ396" s="52">
        <f t="shared" si="114"/>
        <v>11.064713593172959</v>
      </c>
      <c r="AK396" s="52">
        <f t="shared" si="115"/>
        <v>29.121702467491396</v>
      </c>
      <c r="AL396" s="52">
        <f t="shared" si="116"/>
        <v>17.163478586515858</v>
      </c>
      <c r="AM396" s="52">
        <f t="shared" si="117"/>
        <v>13.782833473511857</v>
      </c>
    </row>
    <row r="397" spans="1:39" ht="14.25" hidden="1">
      <c r="A397" s="5" t="s">
        <v>367</v>
      </c>
      <c r="B397" s="5" t="s">
        <v>366</v>
      </c>
      <c r="C397" s="5" t="s">
        <v>379</v>
      </c>
      <c r="D397" s="12" t="s">
        <v>237</v>
      </c>
      <c r="E397" s="116">
        <f>SUMIFS(ADEME!$F:$F,ADEME!$A:$A,$A397,ADEME!$B:$B,$B397,ADEME!$C:$C,$C397,ADEME!$D:$D,$D397,ADEME!$E:$E,F$9)</f>
        <v>2.3794002658735995</v>
      </c>
      <c r="F397" s="116">
        <f>SUMIFS(ADEME!$L:$L,ADEME!$A:$A,$A397,ADEME!$B:$B,$B397,ADEME!$C:$C,$C397,ADEME!$D:$D,$D397,ADEME!$E:$E,F$9)</f>
        <v>35.38614668392529</v>
      </c>
      <c r="G397" s="117">
        <f>SUMIFS(ADEME!$L:$L,ADEME!$A:$A,$A397,ADEME!$B:$B,$B397,ADEME!$C:$C,$C397,ADEME!$D:$D,$D397,ADEME!$E:$E,G$9)</f>
        <v>57.147050196075561</v>
      </c>
      <c r="H397" s="117">
        <f>SUMIFS(ADEME!$L:$L,ADEME!$A:$A,$A397,ADEME!$B:$B,$B397,ADEME!$C:$C,$C397,ADEME!$D:$D,$D397,ADEME!$E:$E,H$9)</f>
        <v>64.497360854257025</v>
      </c>
      <c r="I397" s="117">
        <f>SUMIFS(ADEME!$L:$L,ADEME!$A:$A,$A397,ADEME!$B:$B,$B397,ADEME!$C:$C,$C397,ADEME!$D:$D,$D397,ADEME!$E:$E,I$9)</f>
        <v>67.965520755675186</v>
      </c>
      <c r="J397" s="117">
        <f>SUMIFS(ADEME!$L:$L,ADEME!$A:$A,$A397,ADEME!$B:$B,$B397,ADEME!$C:$C,$C397,ADEME!$D:$D,$D397,ADEME!$E:$E,J$9)</f>
        <v>67.975551184526211</v>
      </c>
      <c r="K397" s="68" t="s">
        <v>581</v>
      </c>
      <c r="L397" s="54" t="str">
        <f t="shared" si="118"/>
        <v>Usages Non alimentaires biomasse-Méthanisation-Production de biogaz - CIVE</v>
      </c>
      <c r="M397" s="54">
        <f>MATCH(L397,[6]RESULTATS_4!$W:$W,FALSE)</f>
        <v>527</v>
      </c>
      <c r="N397" s="54" t="str" cm="1">
        <f t="array" ref="N397">IFERROR(INDEX([6]RESULTATS_4!G:G,$M397),"-")</f>
        <v>Usages Non alimentaires biomasse</v>
      </c>
      <c r="O397" s="54" t="str" cm="1">
        <f t="array" ref="O397">IFERROR(INDEX([6]RESULTATS_4!H:H,$M397),"-")</f>
        <v>Méthanisation</v>
      </c>
      <c r="P397" s="54" t="str" cm="1">
        <f t="array" ref="P397">IFERROR(INDEX([6]RESULTATS_4!I:I,$M397),"-")</f>
        <v>Production de biogaz - CIVE</v>
      </c>
      <c r="Q397" s="54" t="str" cm="1">
        <f t="array" ref="Q397">IFERROR(INDEX([6]RESULTATS_4!$J:$J,M397),"-")</f>
        <v>TWh</v>
      </c>
      <c r="R397" s="68"/>
      <c r="S397" s="96" t="str">
        <f t="shared" si="119"/>
        <v>Production de biogaz - CIVE-TWh</v>
      </c>
      <c r="T397" s="158">
        <v>398</v>
      </c>
      <c r="U397" s="8">
        <v>0.19839338093045641</v>
      </c>
      <c r="V397" s="8">
        <v>4.1442246716663762</v>
      </c>
      <c r="W397" s="8">
        <v>44.416412237337802</v>
      </c>
      <c r="X397" s="8">
        <v>50.93962082037698</v>
      </c>
      <c r="Y397" s="8">
        <v>36.183537971432877</v>
      </c>
      <c r="Z397" s="8">
        <v>14.467254723366906</v>
      </c>
      <c r="AA397" s="68"/>
      <c r="AB397" s="52">
        <v>332</v>
      </c>
      <c r="AC397" s="8">
        <v>48.792902705121733</v>
      </c>
      <c r="AD397" s="52">
        <v>332</v>
      </c>
      <c r="AE397" s="8">
        <v>17.410050724010063</v>
      </c>
      <c r="AG397" s="68"/>
      <c r="AH397" s="52">
        <f t="shared" si="112"/>
        <v>1099.3345013398707</v>
      </c>
      <c r="AI397" s="52">
        <f t="shared" si="113"/>
        <v>753.86651273654672</v>
      </c>
      <c r="AJ397" s="52">
        <f t="shared" si="114"/>
        <v>28.662013245716402</v>
      </c>
      <c r="AK397" s="52">
        <f t="shared" si="115"/>
        <v>26.615314004176184</v>
      </c>
      <c r="AL397" s="52">
        <f t="shared" si="116"/>
        <v>87.83547592646795</v>
      </c>
      <c r="AM397" s="52">
        <f t="shared" si="117"/>
        <v>369.85798262565277</v>
      </c>
    </row>
    <row r="398" spans="1:39" ht="14.25" hidden="1">
      <c r="A398" s="5" t="s">
        <v>367</v>
      </c>
      <c r="B398" s="5" t="s">
        <v>366</v>
      </c>
      <c r="C398" s="5" t="s">
        <v>380</v>
      </c>
      <c r="D398" s="12" t="s">
        <v>237</v>
      </c>
      <c r="E398" s="116">
        <f>SUMIFS(ADEME!$F:$F,ADEME!$A:$A,$A398,ADEME!$B:$B,$B398,ADEME!$C:$C,$C398,ADEME!$D:$D,$D398,ADEME!$E:$E,F$9)</f>
        <v>1.0764908394493538</v>
      </c>
      <c r="F398" s="116">
        <f>SUMIFS(ADEME!$L:$L,ADEME!$A:$A,$A398,ADEME!$B:$B,$B398,ADEME!$C:$C,$C398,ADEME!$D:$D,$D398,ADEME!$E:$E,F$9)</f>
        <v>4.8435752900386282</v>
      </c>
      <c r="G398" s="117">
        <f>SUMIFS(ADEME!$L:$L,ADEME!$A:$A,$A398,ADEME!$B:$B,$B398,ADEME!$C:$C,$C398,ADEME!$D:$D,$D398,ADEME!$E:$E,G$9)</f>
        <v>8.6693647446993793</v>
      </c>
      <c r="H398" s="117">
        <f>SUMIFS(ADEME!$L:$L,ADEME!$A:$A,$A398,ADEME!$B:$B,$B398,ADEME!$C:$C,$C398,ADEME!$D:$D,$D398,ADEME!$E:$E,H$9)</f>
        <v>11.655763559037277</v>
      </c>
      <c r="I398" s="117">
        <f>SUMIFS(ADEME!$L:$L,ADEME!$A:$A,$A398,ADEME!$B:$B,$B398,ADEME!$C:$C,$C398,ADEME!$D:$D,$D398,ADEME!$E:$E,I$9)</f>
        <v>24.573059639285052</v>
      </c>
      <c r="J398" s="117">
        <f>SUMIFS(ADEME!$L:$L,ADEME!$A:$A,$A398,ADEME!$B:$B,$B398,ADEME!$C:$C,$C398,ADEME!$D:$D,$D398,ADEME!$E:$E,J$9)</f>
        <v>12.865539950729577</v>
      </c>
      <c r="K398" s="68" t="s">
        <v>581</v>
      </c>
      <c r="L398" s="54" t="str">
        <f t="shared" si="118"/>
        <v>Usages Non alimentaires biomasse-Méthanisation-Production de biogaz - résidus de culture</v>
      </c>
      <c r="M398" s="54">
        <f>MATCH(L398,[6]RESULTATS_4!$W:$W,FALSE)</f>
        <v>531</v>
      </c>
      <c r="N398" s="54" t="str" cm="1">
        <f t="array" ref="N398">IFERROR(INDEX([6]RESULTATS_4!G:G,$M398),"-")</f>
        <v>Usages Non alimentaires biomasse</v>
      </c>
      <c r="O398" s="54" t="str" cm="1">
        <f t="array" ref="O398">IFERROR(INDEX([6]RESULTATS_4!H:H,$M398),"-")</f>
        <v>Méthanisation</v>
      </c>
      <c r="P398" s="54" t="str" cm="1">
        <f t="array" ref="P398">IFERROR(INDEX([6]RESULTATS_4!I:I,$M398),"-")</f>
        <v>Production de biogaz - résidus de culture</v>
      </c>
      <c r="Q398" s="54" t="str" cm="1">
        <f t="array" ref="Q398">IFERROR(INDEX([6]RESULTATS_4!$J:$J,M398),"-")</f>
        <v>TWh</v>
      </c>
      <c r="R398" s="68"/>
      <c r="S398" s="96" t="str">
        <f t="shared" si="119"/>
        <v>Production de biogaz - résidus de culture-TWh</v>
      </c>
      <c r="T398" s="158">
        <v>399</v>
      </c>
      <c r="U398" s="8">
        <v>0</v>
      </c>
      <c r="V398" s="8">
        <v>6.0511979723899616</v>
      </c>
      <c r="W398" s="8">
        <v>19.206835294705591</v>
      </c>
      <c r="X398" s="8">
        <v>15.851463553220148</v>
      </c>
      <c r="Y398" s="8">
        <v>16.699005899962426</v>
      </c>
      <c r="Z398" s="8">
        <v>6.2914371619315377</v>
      </c>
      <c r="AA398" s="68"/>
      <c r="AB398" s="52">
        <v>333</v>
      </c>
      <c r="AC398" s="8">
        <v>18.346156196021315</v>
      </c>
      <c r="AD398" s="52">
        <v>333</v>
      </c>
      <c r="AE398" s="8">
        <v>7.4892920969975627</v>
      </c>
      <c r="AG398" s="68"/>
      <c r="AH398" s="52" t="e">
        <f t="shared" si="112"/>
        <v>#DIV/0!</v>
      </c>
      <c r="AI398" s="52">
        <f t="shared" si="113"/>
        <v>-19.956753817366423</v>
      </c>
      <c r="AJ398" s="52">
        <f t="shared" si="114"/>
        <v>-54.863127570583636</v>
      </c>
      <c r="AK398" s="52">
        <f t="shared" si="115"/>
        <v>-26.46884926490295</v>
      </c>
      <c r="AL398" s="52">
        <f t="shared" si="116"/>
        <v>47.152829255185445</v>
      </c>
      <c r="AM398" s="52">
        <f t="shared" si="117"/>
        <v>104.49286259388977</v>
      </c>
    </row>
    <row r="399" spans="1:39" ht="14.25" hidden="1">
      <c r="A399" s="5" t="s">
        <v>367</v>
      </c>
      <c r="B399" s="5" t="s">
        <v>366</v>
      </c>
      <c r="C399" s="5" t="s">
        <v>381</v>
      </c>
      <c r="D399" s="12" t="s">
        <v>237</v>
      </c>
      <c r="E399" s="116">
        <f>SUMIFS(ADEME!$F:$F,ADEME!$A:$A,$A399,ADEME!$B:$B,$B399,ADEME!$C:$C,$C399,ADEME!$D:$D,$D399,ADEME!$E:$E,F$9)</f>
        <v>0</v>
      </c>
      <c r="F399" s="116">
        <f>SUMIFS(ADEME!$L:$L,ADEME!$A:$A,$A399,ADEME!$B:$B,$B399,ADEME!$C:$C,$C399,ADEME!$D:$D,$D399,ADEME!$E:$E,F$9)</f>
        <v>5.9746258573447966</v>
      </c>
      <c r="G399" s="117">
        <f>SUMIFS(ADEME!$L:$L,ADEME!$A:$A,$A399,ADEME!$B:$B,$B399,ADEME!$C:$C,$C399,ADEME!$D:$D,$D399,ADEME!$E:$E,G$9)</f>
        <v>5.0715342386365965</v>
      </c>
      <c r="H399" s="117">
        <f>SUMIFS(ADEME!$L:$L,ADEME!$A:$A,$A399,ADEME!$B:$B,$B399,ADEME!$C:$C,$C399,ADEME!$D:$D,$D399,ADEME!$E:$E,H$9)</f>
        <v>3.8596427896905618</v>
      </c>
      <c r="I399" s="117">
        <f>SUMIFS(ADEME!$L:$L,ADEME!$A:$A,$A399,ADEME!$B:$B,$B399,ADEME!$C:$C,$C399,ADEME!$D:$D,$D399,ADEME!$E:$E,I$9)</f>
        <v>4.9078322404260035</v>
      </c>
      <c r="J399" s="117">
        <f>SUMIFS(ADEME!$L:$L,ADEME!$A:$A,$A399,ADEME!$B:$B,$B399,ADEME!$C:$C,$C399,ADEME!$D:$D,$D399,ADEME!$E:$E,J$9)</f>
        <v>4.7575705746104706</v>
      </c>
      <c r="K399" s="68" t="s">
        <v>581</v>
      </c>
      <c r="L399" s="54" t="str">
        <f t="shared" si="118"/>
        <v>Usages Non alimentaires biomasse-Méthanisation-Production de biogaz - herbe</v>
      </c>
      <c r="M399" s="54">
        <f>MATCH(L399,[6]RESULTATS_4!$W:$W,FALSE)</f>
        <v>530</v>
      </c>
      <c r="N399" s="54" t="str" cm="1">
        <f t="array" ref="N399">IFERROR(INDEX([6]RESULTATS_4!G:G,$M399),"-")</f>
        <v>Usages Non alimentaires biomasse</v>
      </c>
      <c r="O399" s="54" t="str" cm="1">
        <f t="array" ref="O399">IFERROR(INDEX([6]RESULTATS_4!H:H,$M399),"-")</f>
        <v>Méthanisation</v>
      </c>
      <c r="P399" s="54" t="str" cm="1">
        <f t="array" ref="P399">IFERROR(INDEX([6]RESULTATS_4!I:I,$M399),"-")</f>
        <v>Production de biogaz - herbe</v>
      </c>
      <c r="Q399" s="54" t="str" cm="1">
        <f t="array" ref="Q399">IFERROR(INDEX([6]RESULTATS_4!$J:$J,M399),"-")</f>
        <v>TWh</v>
      </c>
      <c r="R399" s="68"/>
      <c r="S399" s="96" t="str">
        <f t="shared" si="119"/>
        <v>Production de biogaz - herbe-TWh</v>
      </c>
      <c r="T399" s="158">
        <v>400</v>
      </c>
      <c r="U399" s="8">
        <v>0</v>
      </c>
      <c r="V399" s="8">
        <v>6.634901911674225E-2</v>
      </c>
      <c r="W399" s="8">
        <v>0</v>
      </c>
      <c r="X399" s="8">
        <v>0</v>
      </c>
      <c r="Y399" s="8">
        <v>0.42435725439192762</v>
      </c>
      <c r="Z399" s="8">
        <v>0</v>
      </c>
      <c r="AA399" s="68"/>
      <c r="AB399" s="52">
        <v>334</v>
      </c>
      <c r="AC399" s="8">
        <v>0.96248345041958827</v>
      </c>
      <c r="AD399" s="52">
        <v>334</v>
      </c>
      <c r="AE399" s="8">
        <v>0.16967312879256738</v>
      </c>
      <c r="AG399" s="68"/>
      <c r="AH399" s="52" t="str">
        <f t="shared" si="112"/>
        <v>ok 0</v>
      </c>
      <c r="AI399" s="52">
        <f t="shared" si="113"/>
        <v>8904.8442868949405</v>
      </c>
      <c r="AJ399" s="52" t="e">
        <f t="shared" si="114"/>
        <v>#DIV/0!</v>
      </c>
      <c r="AK399" s="52" t="e">
        <f t="shared" si="115"/>
        <v>#DIV/0!</v>
      </c>
      <c r="AL399" s="52">
        <f t="shared" si="116"/>
        <v>1056.5331309013586</v>
      </c>
      <c r="AM399" s="52" t="e">
        <f t="shared" si="117"/>
        <v>#DIV/0!</v>
      </c>
    </row>
    <row r="400" spans="1:39" ht="14.25" hidden="1">
      <c r="A400" s="5" t="s">
        <v>367</v>
      </c>
      <c r="B400" s="5" t="s">
        <v>366</v>
      </c>
      <c r="C400" s="5" t="s">
        <v>382</v>
      </c>
      <c r="D400" s="12" t="s">
        <v>237</v>
      </c>
      <c r="E400" s="116">
        <f>SUMIFS(ADEME!$F:$F,ADEME!$A:$A,$A400,ADEME!$B:$B,$B400,ADEME!$C:$C,$C400,ADEME!$D:$D,$D400,ADEME!$E:$E,F$9)</f>
        <v>1.2856411581524401</v>
      </c>
      <c r="F400" s="116">
        <f>SUMIFS(ADEME!$L:$L,ADEME!$A:$A,$A400,ADEME!$B:$B,$B400,ADEME!$C:$C,$C400,ADEME!$D:$D,$D400,ADEME!$E:$E,F$9)</f>
        <v>0.22829042433147492</v>
      </c>
      <c r="G400" s="117">
        <f>SUMIFS(ADEME!$L:$L,ADEME!$A:$A,$A400,ADEME!$B:$B,$B400,ADEME!$C:$C,$C400,ADEME!$D:$D,$D400,ADEME!$E:$E,G$9)</f>
        <v>5.8159207531308647E-2</v>
      </c>
      <c r="H400" s="117">
        <f>SUMIFS(ADEME!$L:$L,ADEME!$A:$A,$A400,ADEME!$B:$B,$B400,ADEME!$C:$C,$C400,ADEME!$D:$D,$D400,ADEME!$E:$E,H$9)</f>
        <v>0.1226481031115204</v>
      </c>
      <c r="I400" s="117">
        <f>SUMIFS(ADEME!$L:$L,ADEME!$A:$A,$A400,ADEME!$B:$B,$B400,ADEME!$C:$C,$C400,ADEME!$D:$D,$D400,ADEME!$E:$E,I$9)</f>
        <v>0.17790584962095773</v>
      </c>
      <c r="J400" s="117">
        <f>SUMIFS(ADEME!$L:$L,ADEME!$A:$A,$A400,ADEME!$B:$B,$B400,ADEME!$C:$C,$C400,ADEME!$D:$D,$D400,ADEME!$E:$E,J$9)</f>
        <v>0.18056952843666782</v>
      </c>
      <c r="K400" s="68" t="s">
        <v>581</v>
      </c>
      <c r="L400" s="54" t="str">
        <f t="shared" si="118"/>
        <v>Usages Non alimentaires biomasse-Méthanisation-Production de biogaz - fourrages</v>
      </c>
      <c r="M400" s="54">
        <f>MATCH(L400,[6]RESULTATS_4!$W:$W,FALSE)</f>
        <v>529</v>
      </c>
      <c r="N400" s="54" t="str" cm="1">
        <f t="array" ref="N400">IFERROR(INDEX([6]RESULTATS_4!G:G,$M400),"-")</f>
        <v>Usages Non alimentaires biomasse</v>
      </c>
      <c r="O400" s="54" t="str" cm="1">
        <f t="array" ref="O400">IFERROR(INDEX([6]RESULTATS_4!H:H,$M400),"-")</f>
        <v>Méthanisation</v>
      </c>
      <c r="P400" s="54" t="str" cm="1">
        <f t="array" ref="P400">IFERROR(INDEX([6]RESULTATS_4!I:I,$M400),"-")</f>
        <v>Production de biogaz - fourrages</v>
      </c>
      <c r="Q400" s="54" t="str" cm="1">
        <f t="array" ref="Q400">IFERROR(INDEX([6]RESULTATS_4!$J:$J,M400),"-")</f>
        <v>TWh</v>
      </c>
      <c r="R400" s="68"/>
      <c r="S400" s="96" t="str">
        <f t="shared" si="119"/>
        <v>Production de biogaz - fourrages-TWh</v>
      </c>
      <c r="T400" s="158">
        <v>401</v>
      </c>
      <c r="U400" s="8">
        <v>0</v>
      </c>
      <c r="V400" s="8">
        <v>1.7354184296003772</v>
      </c>
      <c r="W400" s="8">
        <v>0</v>
      </c>
      <c r="X400" s="8">
        <v>0</v>
      </c>
      <c r="Y400" s="8">
        <v>9.5106948253095407</v>
      </c>
      <c r="Z400" s="8">
        <v>0</v>
      </c>
      <c r="AA400" s="68"/>
      <c r="AB400" s="52">
        <v>335</v>
      </c>
      <c r="AC400" s="8">
        <v>4.5027250701770436</v>
      </c>
      <c r="AD400" s="52">
        <v>335</v>
      </c>
      <c r="AE400" s="8">
        <v>1.9365482643072445</v>
      </c>
      <c r="AG400" s="68"/>
      <c r="AH400" s="52" t="e">
        <f t="shared" si="112"/>
        <v>#DIV/0!</v>
      </c>
      <c r="AI400" s="52">
        <f t="shared" si="113"/>
        <v>-86.845223005725231</v>
      </c>
      <c r="AJ400" s="52" t="e">
        <f t="shared" si="114"/>
        <v>#DIV/0!</v>
      </c>
      <c r="AK400" s="52" t="e">
        <f t="shared" si="115"/>
        <v>#DIV/0!</v>
      </c>
      <c r="AL400" s="52">
        <f t="shared" si="116"/>
        <v>-98.129412699190794</v>
      </c>
      <c r="AM400" s="52" t="e">
        <f t="shared" si="117"/>
        <v>#DIV/0!</v>
      </c>
    </row>
    <row r="401" spans="1:40" ht="14.25" hidden="1">
      <c r="A401" s="5" t="s">
        <v>0</v>
      </c>
      <c r="B401" s="5" t="s">
        <v>0</v>
      </c>
      <c r="C401" s="23" t="s">
        <v>383</v>
      </c>
      <c r="D401" s="183"/>
      <c r="E401" s="184"/>
      <c r="F401" s="184"/>
      <c r="G401" s="184"/>
      <c r="H401" s="184"/>
      <c r="I401" s="184"/>
      <c r="J401" s="184"/>
      <c r="K401" s="179"/>
      <c r="L401" s="180"/>
      <c r="M401" s="180"/>
      <c r="N401" s="180"/>
      <c r="O401" s="180"/>
      <c r="P401" s="180"/>
      <c r="Q401" s="180"/>
      <c r="R401" s="179"/>
      <c r="S401" s="181"/>
      <c r="T401" s="182"/>
      <c r="U401" s="185"/>
      <c r="V401" s="185"/>
      <c r="W401" s="185"/>
      <c r="X401" s="185"/>
      <c r="Y401" s="185"/>
      <c r="Z401" s="185"/>
      <c r="AA401" s="179"/>
      <c r="AB401" s="186"/>
      <c r="AC401" s="185"/>
      <c r="AD401" s="186"/>
      <c r="AE401" s="185"/>
      <c r="AG401" s="68"/>
      <c r="AH401" s="56"/>
      <c r="AI401" s="56"/>
      <c r="AJ401" s="56"/>
      <c r="AK401" s="56"/>
      <c r="AL401" s="56"/>
      <c r="AM401" s="56"/>
    </row>
    <row r="402" spans="1:40" ht="14.25" hidden="1">
      <c r="A402" s="5" t="s">
        <v>367</v>
      </c>
      <c r="B402" s="5" t="s">
        <v>383</v>
      </c>
      <c r="C402" s="5" t="s">
        <v>384</v>
      </c>
      <c r="D402" s="12" t="s">
        <v>342</v>
      </c>
      <c r="E402" s="116">
        <f>SUMIFS(ADEME!$F:$F,ADEME!$A:$A,$A402,ADEME!$B:$B,$B402,ADEME!$C:$C,$C402,ADEME!$D:$D,$D402,ADEME!$E:$E,F$9)</f>
        <v>0</v>
      </c>
      <c r="F402" s="116">
        <f>SUMIFS(ADEME!$L:$L,ADEME!$A:$A,$A402,ADEME!$B:$B,$B402,ADEME!$C:$C,$C402,ADEME!$D:$D,$D402,ADEME!$E:$E,F$9)</f>
        <v>681.12772067146432</v>
      </c>
      <c r="G402" s="117">
        <f>SUMIFS(ADEME!$L:$L,ADEME!$A:$A,$A402,ADEME!$B:$B,$B402,ADEME!$C:$C,$C402,ADEME!$D:$D,$D402,ADEME!$E:$E,G$9)</f>
        <v>1219.1293196930046</v>
      </c>
      <c r="H402" s="117">
        <f>SUMIFS(ADEME!$L:$L,ADEME!$A:$A,$A402,ADEME!$B:$B,$B402,ADEME!$C:$C,$C402,ADEME!$D:$D,$D402,ADEME!$E:$E,H$9)</f>
        <v>2384.1332645269631</v>
      </c>
      <c r="I402" s="117">
        <f>SUMIFS(ADEME!$L:$L,ADEME!$A:$A,$A402,ADEME!$B:$B,$B402,ADEME!$C:$C,$C402,ADEME!$D:$D,$D402,ADEME!$E:$E,I$9)</f>
        <v>1974.6207059014637</v>
      </c>
      <c r="J402" s="117">
        <f>SUMIFS(ADEME!$L:$L,ADEME!$A:$A,$A402,ADEME!$B:$B,$B402,ADEME!$C:$C,$C402,ADEME!$D:$D,$D402,ADEME!$E:$E,J$9)</f>
        <v>3216.3847303716157</v>
      </c>
      <c r="K402" s="68" t="s">
        <v>581</v>
      </c>
      <c r="L402" s="54" t="str">
        <f t="shared" si="118"/>
        <v>Usages Non alimentaires biomasse-Autres usages-Résidus de culture utilisés en combustion</v>
      </c>
      <c r="M402" s="54">
        <f>MATCH(L402,[6]RESULTATS_4!$W:$W,FALSE)</f>
        <v>509</v>
      </c>
      <c r="N402" s="54" t="str" cm="1">
        <f t="array" ref="N402">IFERROR(INDEX([6]RESULTATS_4!G:G,$M402),"-")</f>
        <v>Usages Non alimentaires biomasse</v>
      </c>
      <c r="O402" s="54" t="str" cm="1">
        <f t="array" ref="O402">IFERROR(INDEX([6]RESULTATS_4!H:H,$M402),"-")</f>
        <v>Autres usages</v>
      </c>
      <c r="P402" s="54" t="str" cm="1">
        <f t="array" ref="P402">IFERROR(INDEX([6]RESULTATS_4!I:I,$M402),"-")</f>
        <v>Résidus de culture utilisés en combustion</v>
      </c>
      <c r="Q402" s="54" t="str" cm="1">
        <f t="array" ref="Q402">IFERROR(INDEX([6]RESULTATS_4!$J:$J,M402),"-")</f>
        <v>kt MS</v>
      </c>
      <c r="R402" s="68"/>
      <c r="S402" s="96" t="str">
        <f t="shared" si="119"/>
        <v>Résidus de culture utilisés en combustion-kt MS</v>
      </c>
      <c r="T402" s="158">
        <v>403</v>
      </c>
      <c r="U402" s="8">
        <v>830.8159331049992</v>
      </c>
      <c r="V402" s="8">
        <v>1361.5194348661864</v>
      </c>
      <c r="W402" s="8">
        <v>0</v>
      </c>
      <c r="X402" s="8">
        <v>1273.778219338647</v>
      </c>
      <c r="Y402" s="8">
        <v>0</v>
      </c>
      <c r="Z402" s="8">
        <v>1415.5732481887358</v>
      </c>
      <c r="AA402" s="68"/>
      <c r="AB402" s="52">
        <v>337</v>
      </c>
      <c r="AC402" s="8">
        <v>0</v>
      </c>
      <c r="AD402" s="52">
        <v>337</v>
      </c>
      <c r="AE402" s="8">
        <v>809.01470181096954</v>
      </c>
      <c r="AG402" s="68"/>
      <c r="AH402" s="52">
        <f t="shared" ref="AH402:AM407" si="120">IF(AND(E402=0,U402=0),"ok 0",(E402/U402-1)*100)</f>
        <v>-100</v>
      </c>
      <c r="AI402" s="52">
        <f t="shared" si="120"/>
        <v>-49.972971135854017</v>
      </c>
      <c r="AJ402" s="52" t="e">
        <f t="shared" si="120"/>
        <v>#DIV/0!</v>
      </c>
      <c r="AK402" s="52">
        <f t="shared" si="120"/>
        <v>87.170201871156095</v>
      </c>
      <c r="AL402" s="52" t="e">
        <f t="shared" si="120"/>
        <v>#DIV/0!</v>
      </c>
      <c r="AM402" s="52">
        <f t="shared" si="120"/>
        <v>127.21429177098868</v>
      </c>
    </row>
    <row r="403" spans="1:40" ht="14.25" hidden="1">
      <c r="A403" s="5" t="s">
        <v>367</v>
      </c>
      <c r="B403" s="5" t="s">
        <v>383</v>
      </c>
      <c r="C403" s="5" t="s">
        <v>385</v>
      </c>
      <c r="D403" s="12" t="s">
        <v>342</v>
      </c>
      <c r="E403" s="116">
        <f>SUMIFS(ADEME!$F:$F,ADEME!$A:$A,$A403,ADEME!$B:$B,$B403,ADEME!$C:$C,$C403,ADEME!$D:$D,$D403,ADEME!$E:$E,F$9)</f>
        <v>0</v>
      </c>
      <c r="F403" s="116">
        <f>SUMIFS(ADEME!$L:$L,ADEME!$A:$A,$A403,ADEME!$B:$B,$B403,ADEME!$C:$C,$C403,ADEME!$D:$D,$D403,ADEME!$E:$E,F$9)</f>
        <v>0</v>
      </c>
      <c r="G403" s="117">
        <f>SUMIFS(ADEME!$L:$L,ADEME!$A:$A,$A403,ADEME!$B:$B,$B403,ADEME!$C:$C,$C403,ADEME!$D:$D,$D403,ADEME!$E:$E,G$9)</f>
        <v>0</v>
      </c>
      <c r="H403" s="117">
        <f>SUMIFS(ADEME!$L:$L,ADEME!$A:$A,$A403,ADEME!$B:$B,$B403,ADEME!$C:$C,$C403,ADEME!$D:$D,$D403,ADEME!$E:$E,H$9)</f>
        <v>596.03331613174078</v>
      </c>
      <c r="I403" s="117">
        <f>SUMIFS(ADEME!$L:$L,ADEME!$A:$A,$A403,ADEME!$B:$B,$B403,ADEME!$C:$C,$C403,ADEME!$D:$D,$D403,ADEME!$E:$E,I$9)</f>
        <v>658.20690196715452</v>
      </c>
      <c r="J403" s="117">
        <f>SUMIFS(ADEME!$L:$L,ADEME!$A:$A,$A403,ADEME!$B:$B,$B403,ADEME!$C:$C,$C403,ADEME!$D:$D,$D403,ADEME!$E:$E,J$9)</f>
        <v>1608.1923651858078</v>
      </c>
      <c r="K403" s="68" t="s">
        <v>581</v>
      </c>
      <c r="L403" s="54" t="str">
        <f t="shared" si="118"/>
        <v>Usages Non alimentaires biomasse-Autres usages-Résidus de culture utilisés en carburant 2G</v>
      </c>
      <c r="M403" s="54">
        <f>MATCH(L403,[6]RESULTATS_4!$W:$W,FALSE)</f>
        <v>508</v>
      </c>
      <c r="N403" s="54" t="str" cm="1">
        <f t="array" ref="N403">IFERROR(INDEX([6]RESULTATS_4!G:G,$M403),"-")</f>
        <v>Usages Non alimentaires biomasse</v>
      </c>
      <c r="O403" s="54" t="str" cm="1">
        <f t="array" ref="O403">IFERROR(INDEX([6]RESULTATS_4!H:H,$M403),"-")</f>
        <v>Autres usages</v>
      </c>
      <c r="P403" s="54" t="str" cm="1">
        <f t="array" ref="P403">IFERROR(INDEX([6]RESULTATS_4!I:I,$M403),"-")</f>
        <v>Résidus de culture utilisés en carburant 2G</v>
      </c>
      <c r="Q403" s="54" t="str" cm="1">
        <f t="array" ref="Q403">IFERROR(INDEX([6]RESULTATS_4!$J:$J,M403),"-")</f>
        <v>kt MS</v>
      </c>
      <c r="R403" s="68"/>
      <c r="S403" s="96" t="str">
        <f t="shared" si="119"/>
        <v>Résidus de culture utilisés en carburant 2G-kt MS</v>
      </c>
      <c r="T403" s="158">
        <v>404</v>
      </c>
      <c r="U403" s="8">
        <v>830.8159331049992</v>
      </c>
      <c r="V403" s="8">
        <v>1361.5194348661864</v>
      </c>
      <c r="W403" s="8">
        <v>0</v>
      </c>
      <c r="X403" s="8">
        <v>1273.778219338647</v>
      </c>
      <c r="Y403" s="8">
        <v>0</v>
      </c>
      <c r="Z403" s="8">
        <v>1414.561918170582</v>
      </c>
      <c r="AA403" s="68"/>
      <c r="AB403" s="52">
        <v>338</v>
      </c>
      <c r="AC403" s="8">
        <v>2203.5748742139272</v>
      </c>
      <c r="AD403" s="52">
        <v>338</v>
      </c>
      <c r="AE403" s="8">
        <v>891.77105578810574</v>
      </c>
      <c r="AG403" s="68"/>
      <c r="AH403" s="52">
        <f t="shared" si="120"/>
        <v>-100</v>
      </c>
      <c r="AI403" s="52">
        <f t="shared" si="120"/>
        <v>-100</v>
      </c>
      <c r="AJ403" s="52" t="str">
        <f t="shared" si="120"/>
        <v>ok 0</v>
      </c>
      <c r="AK403" s="52">
        <f t="shared" si="120"/>
        <v>-53.207449532210973</v>
      </c>
      <c r="AL403" s="52" t="e">
        <f t="shared" si="120"/>
        <v>#DIV/0!</v>
      </c>
      <c r="AM403" s="52">
        <f t="shared" si="120"/>
        <v>13.688368428979292</v>
      </c>
    </row>
    <row r="404" spans="1:40" ht="14.25" hidden="1">
      <c r="A404" s="5" t="s">
        <v>367</v>
      </c>
      <c r="B404" s="5" t="s">
        <v>383</v>
      </c>
      <c r="C404" s="5" t="s">
        <v>386</v>
      </c>
      <c r="D404" s="12" t="s">
        <v>342</v>
      </c>
      <c r="E404" s="116">
        <f>SUMIFS(ADEME!$F:$F,ADEME!$A:$A,$A404,ADEME!$B:$B,$B404,ADEME!$C:$C,$C404,ADEME!$D:$D,$D404,ADEME!$E:$E,F$9)</f>
        <v>833.20856386785977</v>
      </c>
      <c r="F404" s="116">
        <f>SUMIFS(ADEME!$L:$L,ADEME!$A:$A,$A404,ADEME!$B:$B,$B404,ADEME!$C:$C,$C404,ADEME!$D:$D,$D404,ADEME!$E:$E,F$9)</f>
        <v>1362.2554413429286</v>
      </c>
      <c r="G404" s="117">
        <f>SUMIFS(ADEME!$L:$L,ADEME!$A:$A,$A404,ADEME!$B:$B,$B404,ADEME!$C:$C,$C404,ADEME!$D:$D,$D404,ADEME!$E:$E,G$9)</f>
        <v>609.56465984650231</v>
      </c>
      <c r="H404" s="117">
        <f>SUMIFS(ADEME!$L:$L,ADEME!$A:$A,$A404,ADEME!$B:$B,$B404,ADEME!$C:$C,$C404,ADEME!$D:$D,$D404,ADEME!$E:$E,H$9)</f>
        <v>1192.0666322634816</v>
      </c>
      <c r="I404" s="117">
        <f>SUMIFS(ADEME!$L:$L,ADEME!$A:$A,$A404,ADEME!$B:$B,$B404,ADEME!$C:$C,$C404,ADEME!$D:$D,$D404,ADEME!$E:$E,I$9)</f>
        <v>658.20690196715452</v>
      </c>
      <c r="J404" s="117">
        <f>SUMIFS(ADEME!$L:$L,ADEME!$A:$A,$A404,ADEME!$B:$B,$B404,ADEME!$C:$C,$C404,ADEME!$D:$D,$D404,ADEME!$E:$E,J$9)</f>
        <v>1608.1923651858078</v>
      </c>
      <c r="K404" s="68" t="s">
        <v>581</v>
      </c>
      <c r="L404" s="54" t="str">
        <f t="shared" si="118"/>
        <v>Usages Non alimentaires biomasse-Autres usages-Résidus de culture utilisés comme matériau</v>
      </c>
      <c r="M404" s="54">
        <f>MATCH(L404,[6]RESULTATS_4!$W:$W,FALSE)</f>
        <v>507</v>
      </c>
      <c r="N404" s="54" t="str" cm="1">
        <f t="array" ref="N404">IFERROR(INDEX([6]RESULTATS_4!G:G,$M404),"-")</f>
        <v>Usages Non alimentaires biomasse</v>
      </c>
      <c r="O404" s="54" t="str" cm="1">
        <f t="array" ref="O404">IFERROR(INDEX([6]RESULTATS_4!H:H,$M404),"-")</f>
        <v>Autres usages</v>
      </c>
      <c r="P404" s="54" t="str" cm="1">
        <f t="array" ref="P404">IFERROR(INDEX([6]RESULTATS_4!I:I,$M404),"-")</f>
        <v>Résidus de culture utilisés comme matériau</v>
      </c>
      <c r="Q404" s="54" t="str" cm="1">
        <f t="array" ref="Q404">IFERROR(INDEX([6]RESULTATS_4!$J:$J,M404),"-")</f>
        <v>kt MS</v>
      </c>
      <c r="R404" s="68"/>
      <c r="S404" s="96" t="str">
        <f t="shared" si="119"/>
        <v>Résidus de culture utilisés comme matériau-kt MS</v>
      </c>
      <c r="T404" s="158">
        <v>405</v>
      </c>
      <c r="U404" s="8">
        <v>830.8159331049992</v>
      </c>
      <c r="V404" s="8">
        <v>1361.5194348661864</v>
      </c>
      <c r="W404" s="8">
        <v>635.52023464496312</v>
      </c>
      <c r="X404" s="8">
        <v>1273.778219338647</v>
      </c>
      <c r="Y404" s="8">
        <v>679.89699544178268</v>
      </c>
      <c r="Z404" s="8">
        <v>1678.9362565259114</v>
      </c>
      <c r="AA404" s="68"/>
      <c r="AB404" s="52">
        <v>339</v>
      </c>
      <c r="AC404" s="8">
        <v>1454.5048674679388</v>
      </c>
      <c r="AD404" s="52">
        <v>339</v>
      </c>
      <c r="AE404" s="8">
        <v>356.70842231524227</v>
      </c>
      <c r="AG404" s="68"/>
      <c r="AH404" s="52">
        <f t="shared" si="120"/>
        <v>0.28798566174803586</v>
      </c>
      <c r="AI404" s="52">
        <f t="shared" si="120"/>
        <v>5.4057728291967422E-2</v>
      </c>
      <c r="AJ404" s="52">
        <f t="shared" si="120"/>
        <v>-4.084146087490204</v>
      </c>
      <c r="AK404" s="52">
        <f t="shared" si="120"/>
        <v>-6.4148990644219523</v>
      </c>
      <c r="AL404" s="52">
        <f t="shared" si="120"/>
        <v>-3.1902028719121511</v>
      </c>
      <c r="AM404" s="52">
        <f t="shared" si="120"/>
        <v>-4.2136138918393629</v>
      </c>
    </row>
    <row r="405" spans="1:40" ht="14.25" hidden="1">
      <c r="A405" s="5" t="s">
        <v>367</v>
      </c>
      <c r="B405" s="5" t="s">
        <v>383</v>
      </c>
      <c r="C405" s="5" t="s">
        <v>387</v>
      </c>
      <c r="D405" s="12" t="s">
        <v>342</v>
      </c>
      <c r="E405" s="116">
        <f>SUMIFS(ADEME!$F:$F,ADEME!$A:$A,$A405,ADEME!$B:$B,$B405,ADEME!$C:$C,$C405,ADEME!$D:$D,$D405,ADEME!$E:$E,F$9)</f>
        <v>15605.671778480537</v>
      </c>
      <c r="F405" s="116">
        <f>SUMIFS(ADEME!$L:$L,ADEME!$A:$A,$A405,ADEME!$B:$B,$B405,ADEME!$C:$C,$C405,ADEME!$D:$D,$D405,ADEME!$E:$E,F$9)</f>
        <v>10358.724047549316</v>
      </c>
      <c r="G405" s="117">
        <f>SUMIFS(ADEME!$L:$L,ADEME!$A:$A,$A405,ADEME!$B:$B,$B405,ADEME!$C:$C,$C405,ADEME!$D:$D,$D405,ADEME!$E:$E,G$9)</f>
        <v>6753.1983488360775</v>
      </c>
      <c r="H405" s="117">
        <f>SUMIFS(ADEME!$L:$L,ADEME!$A:$A,$A405,ADEME!$B:$B,$B405,ADEME!$C:$C,$C405,ADEME!$D:$D,$D405,ADEME!$E:$E,H$9)</f>
        <v>8387.280382268993</v>
      </c>
      <c r="I405" s="117">
        <f>SUMIFS(ADEME!$L:$L,ADEME!$A:$A,$A405,ADEME!$B:$B,$B405,ADEME!$C:$C,$C405,ADEME!$D:$D,$D405,ADEME!$E:$E,I$9)</f>
        <v>12273.222624306203</v>
      </c>
      <c r="J405" s="117">
        <f>SUMIFS(ADEME!$L:$L,ADEME!$A:$A,$A405,ADEME!$B:$B,$B405,ADEME!$C:$C,$C405,ADEME!$D:$D,$D405,ADEME!$E:$E,J$9)</f>
        <v>14498.847177383344</v>
      </c>
      <c r="K405" s="68" t="s">
        <v>581</v>
      </c>
      <c r="L405" s="54" t="str">
        <f t="shared" si="118"/>
        <v>Usages Non alimentaires biomasse-Autres usages-Résidus de culture utilisés en litière</v>
      </c>
      <c r="M405" s="54">
        <f>MATCH(L405,[6]RESULTATS_4!$W:$W,FALSE)</f>
        <v>510</v>
      </c>
      <c r="N405" s="54" t="str" cm="1">
        <f t="array" ref="N405">IFERROR(INDEX([6]RESULTATS_4!G:G,$M405),"-")</f>
        <v>Usages Non alimentaires biomasse</v>
      </c>
      <c r="O405" s="54" t="str" cm="1">
        <f t="array" ref="O405">IFERROR(INDEX([6]RESULTATS_4!H:H,$M405),"-")</f>
        <v>Autres usages</v>
      </c>
      <c r="P405" s="54" t="str" cm="1">
        <f t="array" ref="P405">IFERROR(INDEX([6]RESULTATS_4!I:I,$M405),"-")</f>
        <v>Résidus de culture utilisés en litière</v>
      </c>
      <c r="Q405" s="54" t="str" cm="1">
        <f t="array" ref="Q405">IFERROR(INDEX([6]RESULTATS_4!$J:$J,M405),"-")</f>
        <v>kt MS</v>
      </c>
      <c r="R405" s="68"/>
      <c r="S405" s="96" t="str">
        <f t="shared" si="119"/>
        <v>Résidus de culture utilisés en litière-kt MS</v>
      </c>
      <c r="T405" s="158">
        <v>406</v>
      </c>
      <c r="U405" s="8">
        <v>6090.5170298871017</v>
      </c>
      <c r="V405" s="8">
        <v>4452.358890343643</v>
      </c>
      <c r="W405" s="8">
        <v>2588.6173997019077</v>
      </c>
      <c r="X405" s="8">
        <v>3232.2642616955673</v>
      </c>
      <c r="Y405" s="8">
        <v>4754.639574219188</v>
      </c>
      <c r="Z405" s="8">
        <v>5639.3190608359482</v>
      </c>
      <c r="AA405" s="68"/>
      <c r="AB405" s="52">
        <v>340</v>
      </c>
      <c r="AC405" s="8">
        <v>3472.7657986063255</v>
      </c>
      <c r="AD405" s="52">
        <v>340</v>
      </c>
      <c r="AE405" s="8">
        <v>4861.7637296441517</v>
      </c>
      <c r="AG405" s="68"/>
      <c r="AH405" s="52">
        <f t="shared" si="120"/>
        <v>156.2290147437584</v>
      </c>
      <c r="AI405" s="52">
        <f t="shared" si="120"/>
        <v>132.6569870639922</v>
      </c>
      <c r="AJ405" s="52">
        <f t="shared" si="120"/>
        <v>160.88051287972266</v>
      </c>
      <c r="AK405" s="52">
        <f t="shared" si="120"/>
        <v>159.48622090290442</v>
      </c>
      <c r="AL405" s="52">
        <f t="shared" si="120"/>
        <v>158.13150361290477</v>
      </c>
      <c r="AM405" s="52">
        <f t="shared" si="120"/>
        <v>157.10279948647025</v>
      </c>
      <c r="AN405" t="s">
        <v>542</v>
      </c>
    </row>
    <row r="406" spans="1:40" ht="14.25" hidden="1">
      <c r="A406" s="5" t="s">
        <v>367</v>
      </c>
      <c r="B406" s="5" t="s">
        <v>383</v>
      </c>
      <c r="C406" s="5" t="s">
        <v>388</v>
      </c>
      <c r="D406" s="12" t="s">
        <v>342</v>
      </c>
      <c r="E406" s="116">
        <f>SUMIFS(ADEME!$F:$F,ADEME!$A:$A,$A406,ADEME!$B:$B,$B406,ADEME!$C:$C,$C406,ADEME!$D:$D,$D406,ADEME!$E:$E,F$9)</f>
        <v>66276.4499956894</v>
      </c>
      <c r="F406" s="116">
        <f>SUMIFS(ADEME!$L:$L,ADEME!$A:$A,$A406,ADEME!$B:$B,$B406,ADEME!$C:$C,$C406,ADEME!$D:$D,$D406,ADEME!$E:$E,F$9)</f>
        <v>52986.153974896864</v>
      </c>
      <c r="G406" s="117">
        <f>SUMIFS(ADEME!$L:$L,ADEME!$A:$A,$A406,ADEME!$B:$B,$B406,ADEME!$C:$C,$C406,ADEME!$D:$D,$D406,ADEME!$E:$E,G$9)</f>
        <v>47498.056377502624</v>
      </c>
      <c r="H406" s="117">
        <f>SUMIFS(ADEME!$L:$L,ADEME!$A:$A,$A406,ADEME!$B:$B,$B406,ADEME!$C:$C,$C406,ADEME!$D:$D,$D406,ADEME!$E:$E,H$9)</f>
        <v>40487.451540533759</v>
      </c>
      <c r="I406" s="117">
        <f>SUMIFS(ADEME!$L:$L,ADEME!$A:$A,$A406,ADEME!$B:$B,$B406,ADEME!$C:$C,$C406,ADEME!$D:$D,$D406,ADEME!$E:$E,I$9)</f>
        <v>36434.088121263238</v>
      </c>
      <c r="J406" s="117">
        <f>SUMIFS(ADEME!$L:$L,ADEME!$A:$A,$A406,ADEME!$B:$B,$B406,ADEME!$C:$C,$C406,ADEME!$D:$D,$D406,ADEME!$E:$E,J$9)</f>
        <v>52241.135977827682</v>
      </c>
      <c r="K406" s="68" t="s">
        <v>581</v>
      </c>
      <c r="L406" s="54" t="str">
        <f t="shared" si="118"/>
        <v>Usages Non alimentaires biomasse-Autres usages-Résidus de culture laissés au champ</v>
      </c>
      <c r="M406" s="54">
        <f>MATCH(L406,[6]RESULTATS_4!$W:$W,FALSE)</f>
        <v>506</v>
      </c>
      <c r="N406" s="54" t="str" cm="1">
        <f t="array" ref="N406">IFERROR(INDEX([6]RESULTATS_4!G:G,$M406),"-")</f>
        <v>Usages Non alimentaires biomasse</v>
      </c>
      <c r="O406" s="54" t="str" cm="1">
        <f t="array" ref="O406">IFERROR(INDEX([6]RESULTATS_4!H:H,$M406),"-")</f>
        <v>Autres usages</v>
      </c>
      <c r="P406" s="54" t="str" cm="1">
        <f t="array" ref="P406">IFERROR(INDEX([6]RESULTATS_4!I:I,$M406),"-")</f>
        <v>Résidus de culture laissés au champ</v>
      </c>
      <c r="Q406" s="54" t="str" cm="1">
        <f t="array" ref="Q406">IFERROR(INDEX([6]RESULTATS_4!$J:$J,M406),"-")</f>
        <v>kt MS</v>
      </c>
      <c r="R406" s="68"/>
      <c r="S406" s="96" t="str">
        <f t="shared" si="119"/>
        <v>Résidus de culture laissés au champ-kt MS</v>
      </c>
      <c r="T406" s="158">
        <v>407</v>
      </c>
      <c r="U406" s="8">
        <v>74498.628481297812</v>
      </c>
      <c r="V406" s="8">
        <v>56135.255961201648</v>
      </c>
      <c r="W406" s="8">
        <v>49524.04184118507</v>
      </c>
      <c r="X406" s="8">
        <v>47718.864511850319</v>
      </c>
      <c r="Y406" s="8">
        <v>53161.972907243638</v>
      </c>
      <c r="Z406" s="8">
        <v>70259.489222102551</v>
      </c>
      <c r="AA406" s="68"/>
      <c r="AB406" s="52">
        <v>341</v>
      </c>
      <c r="AC406" s="8">
        <v>55274.685798423714</v>
      </c>
      <c r="AD406" s="52">
        <v>341</v>
      </c>
      <c r="AE406" s="8">
        <v>60209.700085946977</v>
      </c>
      <c r="AG406" s="68"/>
      <c r="AH406" s="52">
        <f t="shared" si="120"/>
        <v>-11.036684370199534</v>
      </c>
      <c r="AI406" s="52">
        <f t="shared" si="120"/>
        <v>-5.609847024624437</v>
      </c>
      <c r="AJ406" s="52">
        <f t="shared" si="120"/>
        <v>-4.0909129957111041</v>
      </c>
      <c r="AK406" s="52">
        <f t="shared" si="120"/>
        <v>-15.15420168793149</v>
      </c>
      <c r="AL406" s="52">
        <f t="shared" si="120"/>
        <v>-31.465884110747755</v>
      </c>
      <c r="AM406" s="52">
        <f t="shared" si="120"/>
        <v>-25.645437283661</v>
      </c>
    </row>
    <row r="407" spans="1:40" ht="14.25" hidden="1">
      <c r="A407" s="5" t="s">
        <v>367</v>
      </c>
      <c r="B407" s="5" t="s">
        <v>383</v>
      </c>
      <c r="C407" s="5" t="s">
        <v>389</v>
      </c>
      <c r="D407" s="12" t="s">
        <v>342</v>
      </c>
      <c r="E407" s="116">
        <f>SUMIFS(ADEME!$F:$F,ADEME!$A:$A,$A407,ADEME!$B:$B,$B407,ADEME!$C:$C,$C407,ADEME!$D:$D,$D407,ADEME!$E:$E,F$9)</f>
        <v>5043.381034520221</v>
      </c>
      <c r="F407" s="116">
        <f>SUMIFS(ADEME!$L:$L,ADEME!$A:$A,$A407,ADEME!$B:$B,$B407,ADEME!$C:$C,$C407,ADEME!$D:$D,$D407,ADEME!$E:$E,F$9)</f>
        <v>3993.2119226237719</v>
      </c>
      <c r="G407" s="117">
        <f>SUMIFS(ADEME!$L:$L,ADEME!$A:$A,$A407,ADEME!$B:$B,$B407,ADEME!$C:$C,$C407,ADEME!$D:$D,$D407,ADEME!$E:$E,G$9)</f>
        <v>24388.751398676999</v>
      </c>
      <c r="H407" s="117">
        <f>SUMIFS(ADEME!$L:$L,ADEME!$A:$A,$A407,ADEME!$B:$B,$B407,ADEME!$C:$C,$C407,ADEME!$D:$D,$D407,ADEME!$E:$E,H$9)</f>
        <v>21306.710776343916</v>
      </c>
      <c r="I407" s="117">
        <f>SUMIFS(ADEME!$L:$L,ADEME!$A:$A,$A407,ADEME!$B:$B,$B407,ADEME!$C:$C,$C407,ADEME!$D:$D,$D407,ADEME!$E:$E,I$9)</f>
        <v>14070.664338532715</v>
      </c>
      <c r="J407" s="117">
        <f>SUMIFS(ADEME!$L:$L,ADEME!$A:$A,$A407,ADEME!$B:$B,$B407,ADEME!$C:$C,$C407,ADEME!$D:$D,$D407,ADEME!$E:$E,J$9)</f>
        <v>10474.754891679342</v>
      </c>
      <c r="K407" s="68" t="s">
        <v>581</v>
      </c>
      <c r="L407" s="54" t="str">
        <f t="shared" si="118"/>
        <v>Usages Non alimentaires biomasse-Autres usages-Cultures intermédiaires laissées au champ</v>
      </c>
      <c r="M407" s="54">
        <f>MATCH(L407,[6]RESULTATS_4!$W:$W,FALSE)</f>
        <v>505</v>
      </c>
      <c r="N407" s="54" t="str" cm="1">
        <f t="array" ref="N407">IFERROR(INDEX([6]RESULTATS_4!G:G,$M407),"-")</f>
        <v>Usages Non alimentaires biomasse</v>
      </c>
      <c r="O407" s="54" t="str" cm="1">
        <f t="array" ref="O407">IFERROR(INDEX([6]RESULTATS_4!H:H,$M407),"-")</f>
        <v>Autres usages</v>
      </c>
      <c r="P407" s="54" t="str" cm="1">
        <f t="array" ref="P407">IFERROR(INDEX([6]RESULTATS_4!I:I,$M407),"-")</f>
        <v>Cultures intermédiaires laissées au champ</v>
      </c>
      <c r="Q407" s="54" t="str" cm="1">
        <f t="array" ref="Q407">IFERROR(INDEX([6]RESULTATS_4!$J:$J,M407),"-")</f>
        <v>kt MS</v>
      </c>
      <c r="R407" s="68"/>
      <c r="S407" s="96" t="str">
        <f t="shared" si="119"/>
        <v>Cultures intermédiaires laissées au champ-kt MS</v>
      </c>
      <c r="T407" s="158">
        <v>408</v>
      </c>
      <c r="U407" s="8">
        <v>10327.230762721671</v>
      </c>
      <c r="V407" s="8">
        <v>20156.711302884647</v>
      </c>
      <c r="W407" s="8">
        <v>58364.446469626346</v>
      </c>
      <c r="X407" s="8">
        <v>55806.732943720461</v>
      </c>
      <c r="Y407" s="8">
        <v>35264.531080723864</v>
      </c>
      <c r="Z407" s="8">
        <v>18325.114412497085</v>
      </c>
      <c r="AA407" s="68"/>
      <c r="AB407" s="52">
        <v>342</v>
      </c>
      <c r="AC407" s="8">
        <v>20735.942844201229</v>
      </c>
      <c r="AD407" s="52">
        <v>342</v>
      </c>
      <c r="AE407" s="8">
        <v>12237.284249778151</v>
      </c>
      <c r="AG407" s="68"/>
      <c r="AH407" s="52">
        <f t="shared" si="120"/>
        <v>-51.164245765424596</v>
      </c>
      <c r="AI407" s="52">
        <f t="shared" si="120"/>
        <v>-80.189169440293071</v>
      </c>
      <c r="AJ407" s="52">
        <f t="shared" si="120"/>
        <v>-58.212999738857739</v>
      </c>
      <c r="AK407" s="52">
        <f t="shared" si="120"/>
        <v>-61.82053732148924</v>
      </c>
      <c r="AL407" s="52">
        <f t="shared" si="120"/>
        <v>-60.099669817461553</v>
      </c>
      <c r="AM407" s="52">
        <f t="shared" si="120"/>
        <v>-42.839347924966155</v>
      </c>
      <c r="AN407" s="91" t="s">
        <v>589</v>
      </c>
    </row>
    <row r="408" spans="1:40" ht="14.25" hidden="1">
      <c r="A408" s="5" t="s">
        <v>0</v>
      </c>
      <c r="B408" s="5" t="s">
        <v>0</v>
      </c>
      <c r="C408" s="2" t="s">
        <v>390</v>
      </c>
      <c r="D408" s="183"/>
      <c r="E408" s="184"/>
      <c r="F408" s="184"/>
      <c r="G408" s="184"/>
      <c r="H408" s="184"/>
      <c r="I408" s="184"/>
      <c r="J408" s="184"/>
      <c r="K408" s="179"/>
      <c r="L408" s="180"/>
      <c r="M408" s="180"/>
      <c r="N408" s="180"/>
      <c r="O408" s="180"/>
      <c r="P408" s="180"/>
      <c r="Q408" s="180"/>
      <c r="R408" s="179"/>
      <c r="S408" s="181"/>
      <c r="T408" s="182"/>
      <c r="U408" s="185"/>
      <c r="V408" s="185"/>
      <c r="W408" s="185"/>
      <c r="X408" s="185"/>
      <c r="Y408" s="185"/>
      <c r="Z408" s="185"/>
      <c r="AA408" s="179"/>
      <c r="AB408" s="186"/>
      <c r="AC408" s="185"/>
      <c r="AD408" s="186"/>
      <c r="AE408" s="185"/>
      <c r="AG408" s="68"/>
      <c r="AH408" s="56"/>
      <c r="AI408" s="56"/>
      <c r="AJ408" s="56"/>
      <c r="AK408" s="56"/>
      <c r="AL408" s="56"/>
      <c r="AM408" s="56"/>
    </row>
    <row r="409" spans="1:40" ht="14.25" hidden="1">
      <c r="A409" s="5" t="s">
        <v>367</v>
      </c>
      <c r="B409" s="5" t="s">
        <v>390</v>
      </c>
      <c r="C409" s="5" t="s">
        <v>391</v>
      </c>
      <c r="D409" s="12" t="s">
        <v>180</v>
      </c>
      <c r="E409" s="116">
        <f>SUMIFS(ADEME!$F:$F,ADEME!$A:$A,$A409,ADEME!$B:$B,$B409,ADEME!$C:$C,$C409,ADEME!$D:$D,$D409,ADEME!$E:$E,F$9)</f>
        <v>2327.6880034479682</v>
      </c>
      <c r="F409" s="116">
        <f>SUMIFS(ADEME!$L:$L,ADEME!$A:$A,$A409,ADEME!$B:$B,$B409,ADEME!$C:$C,$C409,ADEME!$D:$D,$D409,ADEME!$E:$E,F$9)</f>
        <v>1551.7920022986455</v>
      </c>
      <c r="G409" s="117">
        <f>SUMIFS(ADEME!$L:$L,ADEME!$A:$A,$A409,ADEME!$B:$B,$B409,ADEME!$C:$C,$C409,ADEME!$D:$D,$D409,ADEME!$E:$E,G$9)</f>
        <v>2327.6880034479682</v>
      </c>
      <c r="H409" s="117">
        <f>SUMIFS(ADEME!$L:$L,ADEME!$A:$A,$A409,ADEME!$B:$B,$B409,ADEME!$C:$C,$C409,ADEME!$D:$D,$D409,ADEME!$E:$E,H$9)</f>
        <v>2327.6880034479682</v>
      </c>
      <c r="I409" s="117">
        <f>SUMIFS(ADEME!$L:$L,ADEME!$A:$A,$A409,ADEME!$B:$B,$B409,ADEME!$C:$C,$C409,ADEME!$D:$D,$D409,ADEME!$E:$E,I$9)</f>
        <v>2327.6880034479682</v>
      </c>
      <c r="J409" s="117">
        <f>SUMIFS(ADEME!$L:$L,ADEME!$A:$A,$A409,ADEME!$B:$B,$B409,ADEME!$C:$C,$C409,ADEME!$D:$D,$D409,ADEME!$E:$E,J$9)</f>
        <v>2327.6880034479682</v>
      </c>
      <c r="K409" s="68" t="s">
        <v>581</v>
      </c>
      <c r="L409" s="54" t="str">
        <f t="shared" si="118"/>
        <v>Usages Non alimentaires biomasse-Biocarburants-Blé utilisé en production d'éthanol</v>
      </c>
      <c r="M409" s="54">
        <f>MATCH(L409,[6]RESULTATS_4!$W:$W,FALSE)</f>
        <v>513</v>
      </c>
      <c r="N409" s="54" t="str" cm="1">
        <f t="array" ref="N409">IFERROR(INDEX([6]RESULTATS_4!G:G,$M409),"-")</f>
        <v>Usages Non alimentaires biomasse</v>
      </c>
      <c r="O409" s="54" t="str" cm="1">
        <f t="array" ref="O409">IFERROR(INDEX([6]RESULTATS_4!H:H,$M409),"-")</f>
        <v>Biocarburants</v>
      </c>
      <c r="P409" s="54" t="str" cm="1">
        <f t="array" ref="P409">IFERROR(INDEX([6]RESULTATS_4!I:I,$M409),"-")</f>
        <v>Blé utilisé en production d'éthanol</v>
      </c>
      <c r="Q409" s="54" t="str" cm="1">
        <f t="array" ref="Q409">IFERROR(INDEX([6]RESULTATS_4!$J:$J,M409),"-")</f>
        <v>kt</v>
      </c>
      <c r="R409" s="68"/>
      <c r="S409" s="96" t="str">
        <f t="shared" si="119"/>
        <v>Blé utilisé en production d'éthanol-kt</v>
      </c>
      <c r="T409" s="158">
        <v>410</v>
      </c>
      <c r="U409" s="8">
        <v>1138.2436717483827</v>
      </c>
      <c r="V409" s="8">
        <v>767.46666666666692</v>
      </c>
      <c r="W409" s="8">
        <v>3643.9931805656142</v>
      </c>
      <c r="X409" s="8">
        <v>1394.9666000000007</v>
      </c>
      <c r="Y409" s="8">
        <v>1723.5247249445868</v>
      </c>
      <c r="Z409" s="8">
        <v>2077.5289962389725</v>
      </c>
      <c r="AA409" s="68"/>
      <c r="AB409" s="52">
        <v>344</v>
      </c>
      <c r="AC409" s="8">
        <v>1151.2000000000003</v>
      </c>
      <c r="AD409" s="52">
        <v>344</v>
      </c>
      <c r="AE409" s="8">
        <v>1151.2000000000003</v>
      </c>
      <c r="AG409" s="68"/>
      <c r="AH409" s="52">
        <f t="shared" ref="AH409:AH419" si="121">IF(AND(E409=0,U409=0),"ok 0",(E409/U409-1)*100)</f>
        <v>104.49821608694356</v>
      </c>
      <c r="AI409" s="52">
        <f t="shared" ref="AI409:AI419" si="122">IF(AND(F409=0,V409=0),"ok 0",(F409/V409-1)*100)</f>
        <v>102.19666464975394</v>
      </c>
      <c r="AJ409" s="52">
        <f t="shared" ref="AJ409:AJ419" si="123">IF(AND(G409=0,W409=0),"ok 0",(G409/W409-1)*100)</f>
        <v>-36.122602647498134</v>
      </c>
      <c r="AK409" s="52">
        <f t="shared" ref="AK409:AK419" si="124">IF(AND(H409=0,X409=0),"ok 0",(H409/X409-1)*100)</f>
        <v>66.863350237057077</v>
      </c>
      <c r="AL409" s="52">
        <f t="shared" ref="AL409:AL419" si="125">IF(AND(I409=0,Y409=0),"ok 0",(I409/Y409-1)*100)</f>
        <v>35.053937420178642</v>
      </c>
      <c r="AM409" s="52">
        <f t="shared" ref="AM409:AM419" si="126">IF(AND(J409=0,Z409=0),"ok 0",(J409/Z409-1)*100)</f>
        <v>12.041180058707624</v>
      </c>
      <c r="AN409" s="55" t="s">
        <v>544</v>
      </c>
    </row>
    <row r="410" spans="1:40" ht="14.25" hidden="1">
      <c r="A410" s="5" t="s">
        <v>367</v>
      </c>
      <c r="B410" s="5" t="s">
        <v>390</v>
      </c>
      <c r="C410" s="5" t="s">
        <v>392</v>
      </c>
      <c r="D410" s="12" t="s">
        <v>180</v>
      </c>
      <c r="E410" s="116">
        <f>SUMIFS(ADEME!$F:$F,ADEME!$A:$A,$A410,ADEME!$B:$B,$B410,ADEME!$C:$C,$C410,ADEME!$D:$D,$D410,ADEME!$E:$E,F$9)</f>
        <v>224.25168831554853</v>
      </c>
      <c r="F410" s="116">
        <f>SUMIFS(ADEME!$L:$L,ADEME!$A:$A,$A410,ADEME!$B:$B,$B410,ADEME!$C:$C,$C410,ADEME!$D:$D,$D410,ADEME!$E:$E,F$9)</f>
        <v>165.6012467560974</v>
      </c>
      <c r="G410" s="117">
        <f>SUMIFS(ADEME!$L:$L,ADEME!$A:$A,$A410,ADEME!$B:$B,$B410,ADEME!$C:$C,$C410,ADEME!$D:$D,$D410,ADEME!$E:$E,G$9)</f>
        <v>224.25168831554853</v>
      </c>
      <c r="H410" s="117">
        <f>SUMIFS(ADEME!$L:$L,ADEME!$A:$A,$A410,ADEME!$B:$B,$B410,ADEME!$C:$C,$C410,ADEME!$D:$D,$D410,ADEME!$E:$E,H$9)</f>
        <v>224.25168831554853</v>
      </c>
      <c r="I410" s="117">
        <f>SUMIFS(ADEME!$L:$L,ADEME!$A:$A,$A410,ADEME!$B:$B,$B410,ADEME!$C:$C,$C410,ADEME!$D:$D,$D410,ADEME!$E:$E,I$9)</f>
        <v>224.25168831554853</v>
      </c>
      <c r="J410" s="117">
        <f>SUMIFS(ADEME!$L:$L,ADEME!$A:$A,$A410,ADEME!$B:$B,$B410,ADEME!$C:$C,$C410,ADEME!$D:$D,$D410,ADEME!$E:$E,J$9)</f>
        <v>224.25168831554853</v>
      </c>
      <c r="K410" s="68" t="s">
        <v>581</v>
      </c>
      <c r="L410" s="54" t="str">
        <f t="shared" si="118"/>
        <v>Usages Non alimentaires biomasse-Biocarburants-Maïs utilisé en production d'éthanol</v>
      </c>
      <c r="M410" s="54">
        <f>MATCH(L410,[6]RESULTATS_4!$W:$W,FALSE)</f>
        <v>519</v>
      </c>
      <c r="N410" s="54" t="str" cm="1">
        <f t="array" ref="N410">IFERROR(INDEX([6]RESULTATS_4!G:G,$M410),"-")</f>
        <v>Usages Non alimentaires biomasse</v>
      </c>
      <c r="O410" s="54" t="str" cm="1">
        <f t="array" ref="O410">IFERROR(INDEX([6]RESULTATS_4!H:H,$M410),"-")</f>
        <v>Biocarburants</v>
      </c>
      <c r="P410" s="54" t="str" cm="1">
        <f t="array" ref="P410">IFERROR(INDEX([6]RESULTATS_4!I:I,$M410),"-")</f>
        <v>Maïs utilisé en production d'éthanol</v>
      </c>
      <c r="Q410" s="54" t="str" cm="1">
        <f t="array" ref="Q410">IFERROR(INDEX([6]RESULTATS_4!$J:$J,M410),"-")</f>
        <v>kt</v>
      </c>
      <c r="R410" s="68"/>
      <c r="S410" s="96" t="str">
        <f t="shared" si="119"/>
        <v>Maïs utilisé en production d'éthanol-kt</v>
      </c>
      <c r="T410" s="158">
        <v>411</v>
      </c>
      <c r="U410" s="8">
        <v>393.29603592823099</v>
      </c>
      <c r="V410" s="8">
        <v>293.02153846153851</v>
      </c>
      <c r="W410" s="8">
        <v>975.30451102895393</v>
      </c>
      <c r="X410" s="8">
        <v>459.08233846153848</v>
      </c>
      <c r="Y410" s="8">
        <v>540.00146146983718</v>
      </c>
      <c r="Z410" s="8">
        <v>624.28591442414017</v>
      </c>
      <c r="AA410" s="68"/>
      <c r="AB410" s="52">
        <v>345</v>
      </c>
      <c r="AC410" s="8">
        <v>396.80000000000007</v>
      </c>
      <c r="AD410" s="52">
        <v>345</v>
      </c>
      <c r="AE410" s="8">
        <v>396.80000000000007</v>
      </c>
      <c r="AG410" s="68"/>
      <c r="AH410" s="52">
        <f t="shared" si="121"/>
        <v>-42.981452181107116</v>
      </c>
      <c r="AI410" s="52">
        <f t="shared" si="122"/>
        <v>-43.484957581767006</v>
      </c>
      <c r="AJ410" s="52">
        <f t="shared" si="123"/>
        <v>-77.007007987796428</v>
      </c>
      <c r="AK410" s="52">
        <f t="shared" si="124"/>
        <v>-51.152185669556928</v>
      </c>
      <c r="AL410" s="52">
        <f t="shared" si="125"/>
        <v>-58.472021963578605</v>
      </c>
      <c r="AM410" s="52">
        <f t="shared" si="126"/>
        <v>-64.078688444796171</v>
      </c>
    </row>
    <row r="411" spans="1:40" ht="14.25" hidden="1">
      <c r="A411" s="5" t="s">
        <v>367</v>
      </c>
      <c r="B411" s="5" t="s">
        <v>390</v>
      </c>
      <c r="C411" s="5" t="s">
        <v>393</v>
      </c>
      <c r="D411" s="12" t="s">
        <v>180</v>
      </c>
      <c r="E411" s="116">
        <f>SUMIFS(ADEME!$F:$F,ADEME!$A:$A,$A411,ADEME!$B:$B,$B411,ADEME!$C:$C,$C411,ADEME!$D:$D,$D411,ADEME!$E:$E,F$9)</f>
        <v>108.64157105489997</v>
      </c>
      <c r="F411" s="116">
        <f>SUMIFS(ADEME!$L:$L,ADEME!$A:$A,$A411,ADEME!$B:$B,$B411,ADEME!$C:$C,$C411,ADEME!$D:$D,$D411,ADEME!$E:$E,F$9)</f>
        <v>78.221931159527983</v>
      </c>
      <c r="G411" s="117">
        <f>SUMIFS(ADEME!$L:$L,ADEME!$A:$A,$A411,ADEME!$B:$B,$B411,ADEME!$C:$C,$C411,ADEME!$D:$D,$D411,ADEME!$E:$E,G$9)</f>
        <v>108.64157105489997</v>
      </c>
      <c r="H411" s="117">
        <f>SUMIFS(ADEME!$L:$L,ADEME!$A:$A,$A411,ADEME!$B:$B,$B411,ADEME!$C:$C,$C411,ADEME!$D:$D,$D411,ADEME!$E:$E,H$9)</f>
        <v>108.64157105489997</v>
      </c>
      <c r="I411" s="117">
        <f>SUMIFS(ADEME!$L:$L,ADEME!$A:$A,$A411,ADEME!$B:$B,$B411,ADEME!$C:$C,$C411,ADEME!$D:$D,$D411,ADEME!$E:$E,I$9)</f>
        <v>108.64157105489997</v>
      </c>
      <c r="J411" s="117">
        <f>SUMIFS(ADEME!$L:$L,ADEME!$A:$A,$A411,ADEME!$B:$B,$B411,ADEME!$C:$C,$C411,ADEME!$D:$D,$D411,ADEME!$E:$E,J$9)</f>
        <v>108.64157105489997</v>
      </c>
      <c r="K411" s="68" t="s">
        <v>581</v>
      </c>
      <c r="L411" s="54" t="str">
        <f t="shared" si="118"/>
        <v>Usages Non alimentaires biomasse-Biocarburants-Pomme de terre utilisée en production d'éthanol</v>
      </c>
      <c r="M411" s="54">
        <f>MATCH(L411,[6]RESULTATS_4!$W:$W,FALSE)</f>
        <v>520</v>
      </c>
      <c r="N411" s="54" t="str" cm="1">
        <f t="array" ref="N411">IFERROR(INDEX([6]RESULTATS_4!G:G,$M411),"-")</f>
        <v>Usages Non alimentaires biomasse</v>
      </c>
      <c r="O411" s="54" t="str" cm="1">
        <f t="array" ref="O411">IFERROR(INDEX([6]RESULTATS_4!H:H,$M411),"-")</f>
        <v>Biocarburants</v>
      </c>
      <c r="P411" s="54" t="str" cm="1">
        <f t="array" ref="P411">IFERROR(INDEX([6]RESULTATS_4!I:I,$M411),"-")</f>
        <v>Pomme de terre utilisée en production d'éthanol</v>
      </c>
      <c r="Q411" s="54" t="str" cm="1">
        <f t="array" ref="Q411">IFERROR(INDEX([6]RESULTATS_4!$J:$J,M411),"-")</f>
        <v>kt</v>
      </c>
      <c r="R411" s="68"/>
      <c r="S411" s="96" t="str">
        <f t="shared" si="119"/>
        <v>Pomme de terre utilisée en production d'éthanol-kt</v>
      </c>
      <c r="T411" s="158">
        <v>412</v>
      </c>
      <c r="U411" s="8">
        <v>133.12939746847238</v>
      </c>
      <c r="V411" s="8">
        <v>96.768000000000015</v>
      </c>
      <c r="W411" s="8">
        <v>354.79496424722942</v>
      </c>
      <c r="X411" s="8">
        <v>157.38912000000005</v>
      </c>
      <c r="Y411" s="8">
        <v>187.61300893262649</v>
      </c>
      <c r="Z411" s="8">
        <v>219.44757319022318</v>
      </c>
      <c r="AA411" s="68"/>
      <c r="AB411" s="52">
        <v>346</v>
      </c>
      <c r="AC411" s="8">
        <v>134.4</v>
      </c>
      <c r="AD411" s="52">
        <v>346</v>
      </c>
      <c r="AE411" s="8">
        <v>134.4</v>
      </c>
      <c r="AG411" s="68"/>
      <c r="AH411" s="52">
        <f t="shared" si="121"/>
        <v>-18.394003788210334</v>
      </c>
      <c r="AI411" s="52">
        <f t="shared" si="122"/>
        <v>-19.165497727008962</v>
      </c>
      <c r="AJ411" s="52">
        <f t="shared" si="123"/>
        <v>-69.379054946451831</v>
      </c>
      <c r="AK411" s="52">
        <f t="shared" si="124"/>
        <v>-30.972629458186219</v>
      </c>
      <c r="AL411" s="52">
        <f t="shared" si="125"/>
        <v>-42.092730310660855</v>
      </c>
      <c r="AM411" s="52">
        <f t="shared" si="126"/>
        <v>-50.493154480807824</v>
      </c>
    </row>
    <row r="412" spans="1:40" ht="14.25" hidden="1">
      <c r="A412" s="5" t="s">
        <v>367</v>
      </c>
      <c r="B412" s="5" t="s">
        <v>390</v>
      </c>
      <c r="C412" s="5" t="s">
        <v>394</v>
      </c>
      <c r="D412" s="12" t="s">
        <v>180</v>
      </c>
      <c r="E412" s="116">
        <f>SUMIFS(ADEME!$F:$F,ADEME!$A:$A,$A412,ADEME!$B:$B,$B412,ADEME!$C:$C,$C412,ADEME!$D:$D,$D412,ADEME!$E:$E,F$9)</f>
        <v>0</v>
      </c>
      <c r="F412" s="116">
        <f>SUMIFS(ADEME!$L:$L,ADEME!$A:$A,$A412,ADEME!$B:$B,$B412,ADEME!$C:$C,$C412,ADEME!$D:$D,$D412,ADEME!$E:$E,F$9)</f>
        <v>0</v>
      </c>
      <c r="G412" s="117">
        <f>SUMIFS(ADEME!$L:$L,ADEME!$A:$A,$A412,ADEME!$B:$B,$B412,ADEME!$C:$C,$C412,ADEME!$D:$D,$D412,ADEME!$E:$E,G$9)</f>
        <v>0</v>
      </c>
      <c r="H412" s="117">
        <f>SUMIFS(ADEME!$L:$L,ADEME!$A:$A,$A412,ADEME!$B:$B,$B412,ADEME!$C:$C,$C412,ADEME!$D:$D,$D412,ADEME!$E:$E,H$9)</f>
        <v>0</v>
      </c>
      <c r="I412" s="117">
        <f>SUMIFS(ADEME!$L:$L,ADEME!$A:$A,$A412,ADEME!$B:$B,$B412,ADEME!$C:$C,$C412,ADEME!$D:$D,$D412,ADEME!$E:$E,I$9)</f>
        <v>0</v>
      </c>
      <c r="J412" s="117">
        <f>SUMIFS(ADEME!$L:$L,ADEME!$A:$A,$A412,ADEME!$B:$B,$B412,ADEME!$C:$C,$C412,ADEME!$D:$D,$D412,ADEME!$E:$E,J$9)</f>
        <v>0</v>
      </c>
      <c r="K412" s="68" t="s">
        <v>581</v>
      </c>
      <c r="L412" s="54" t="str">
        <f t="shared" si="118"/>
        <v>Usages Non alimentaires biomasse-Biocarburants-Huile de soja utilisée en production de biocarburant</v>
      </c>
      <c r="M412" s="54">
        <f>MATCH(L412,[6]RESULTATS_4!$W:$W,FALSE)</f>
        <v>517</v>
      </c>
      <c r="N412" s="54" t="str" cm="1">
        <f t="array" ref="N412">IFERROR(INDEX([6]RESULTATS_4!G:G,$M412),"-")</f>
        <v>Usages Non alimentaires biomasse</v>
      </c>
      <c r="O412" s="54" t="str" cm="1">
        <f t="array" ref="O412">IFERROR(INDEX([6]RESULTATS_4!H:H,$M412),"-")</f>
        <v>Biocarburants</v>
      </c>
      <c r="P412" s="54" t="str" cm="1">
        <f t="array" ref="P412">IFERROR(INDEX([6]RESULTATS_4!I:I,$M412),"-")</f>
        <v>Huile de soja utilisée en production de biocarburant</v>
      </c>
      <c r="Q412" s="54" t="str" cm="1">
        <f t="array" ref="Q412">IFERROR(INDEX([6]RESULTATS_4!$J:$J,M412),"-")</f>
        <v>kt</v>
      </c>
      <c r="R412" s="68"/>
      <c r="S412" s="96" t="str">
        <f t="shared" si="119"/>
        <v>Huile de soja utilisée en production de biocarburant-kt</v>
      </c>
      <c r="T412" s="158">
        <v>413</v>
      </c>
      <c r="U412" s="8">
        <v>0</v>
      </c>
      <c r="V412" s="8">
        <v>0</v>
      </c>
      <c r="W412" s="8">
        <v>0</v>
      </c>
      <c r="X412" s="8">
        <v>0</v>
      </c>
      <c r="Y412" s="8">
        <v>0</v>
      </c>
      <c r="Z412" s="8">
        <v>0</v>
      </c>
      <c r="AA412" s="68"/>
      <c r="AB412" s="52">
        <v>347</v>
      </c>
      <c r="AC412" s="8">
        <v>0</v>
      </c>
      <c r="AD412" s="52">
        <v>347</v>
      </c>
      <c r="AE412" s="8">
        <v>0</v>
      </c>
      <c r="AG412" s="68"/>
      <c r="AH412" s="52" t="str">
        <f t="shared" si="121"/>
        <v>ok 0</v>
      </c>
      <c r="AI412" s="52" t="str">
        <f t="shared" si="122"/>
        <v>ok 0</v>
      </c>
      <c r="AJ412" s="52" t="str">
        <f t="shared" si="123"/>
        <v>ok 0</v>
      </c>
      <c r="AK412" s="52" t="str">
        <f t="shared" si="124"/>
        <v>ok 0</v>
      </c>
      <c r="AL412" s="52" t="str">
        <f t="shared" si="125"/>
        <v>ok 0</v>
      </c>
      <c r="AM412" s="52" t="str">
        <f t="shared" si="126"/>
        <v>ok 0</v>
      </c>
    </row>
    <row r="413" spans="1:40" ht="14.25" hidden="1">
      <c r="A413" s="5" t="s">
        <v>367</v>
      </c>
      <c r="B413" s="5" t="s">
        <v>390</v>
      </c>
      <c r="C413" s="5" t="s">
        <v>395</v>
      </c>
      <c r="D413" s="12" t="s">
        <v>180</v>
      </c>
      <c r="E413" s="116">
        <f>SUMIFS(ADEME!$F:$F,ADEME!$A:$A,$A413,ADEME!$B:$B,$B413,ADEME!$C:$C,$C413,ADEME!$D:$D,$D413,ADEME!$E:$E,F$9)</f>
        <v>110.33531492435276</v>
      </c>
      <c r="F413" s="116">
        <f>SUMIFS(ADEME!$L:$L,ADEME!$A:$A,$A413,ADEME!$B:$B,$B413,ADEME!$C:$C,$C413,ADEME!$D:$D,$D413,ADEME!$E:$E,F$9)</f>
        <v>110.33531492435276</v>
      </c>
      <c r="G413" s="117">
        <f>SUMIFS(ADEME!$L:$L,ADEME!$A:$A,$A413,ADEME!$B:$B,$B413,ADEME!$C:$C,$C413,ADEME!$D:$D,$D413,ADEME!$E:$E,G$9)</f>
        <v>110.33531492435276</v>
      </c>
      <c r="H413" s="117">
        <f>SUMIFS(ADEME!$L:$L,ADEME!$A:$A,$A413,ADEME!$B:$B,$B413,ADEME!$C:$C,$C413,ADEME!$D:$D,$D413,ADEME!$E:$E,H$9)</f>
        <v>78.841272988654453</v>
      </c>
      <c r="I413" s="117">
        <f>SUMIFS(ADEME!$L:$L,ADEME!$A:$A,$A413,ADEME!$B:$B,$B413,ADEME!$C:$C,$C413,ADEME!$D:$D,$D413,ADEME!$E:$E,I$9)</f>
        <v>102.22092974039464</v>
      </c>
      <c r="J413" s="117">
        <f>SUMIFS(ADEME!$L:$L,ADEME!$A:$A,$A413,ADEME!$B:$B,$B413,ADEME!$C:$C,$C413,ADEME!$D:$D,$D413,ADEME!$E:$E,J$9)</f>
        <v>110.33531492435276</v>
      </c>
      <c r="K413" s="68" t="s">
        <v>581</v>
      </c>
      <c r="L413" s="54" t="str">
        <f t="shared" si="118"/>
        <v>Usages Non alimentaires biomasse-Biocarburants-Huile de tourneseol utilisée en production de biocarburant</v>
      </c>
      <c r="M413" s="54">
        <f>MATCH(L413,[6]RESULTATS_4!$W:$W,FALSE)</f>
        <v>518</v>
      </c>
      <c r="N413" s="54" t="str" cm="1">
        <f t="array" ref="N413">IFERROR(INDEX([6]RESULTATS_4!G:G,$M413),"-")</f>
        <v>Usages Non alimentaires biomasse</v>
      </c>
      <c r="O413" s="54" t="str" cm="1">
        <f t="array" ref="O413">IFERROR(INDEX([6]RESULTATS_4!H:H,$M413),"-")</f>
        <v>Biocarburants</v>
      </c>
      <c r="P413" s="54" t="str" cm="1">
        <f t="array" ref="P413">IFERROR(INDEX([6]RESULTATS_4!I:I,$M413),"-")</f>
        <v>Huile de tourneseol utilisée en production de biocarburant</v>
      </c>
      <c r="Q413" s="54" t="str" cm="1">
        <f t="array" ref="Q413">IFERROR(INDEX([6]RESULTATS_4!$J:$J,M413),"-")</f>
        <v>kt</v>
      </c>
      <c r="R413" s="68"/>
      <c r="S413" s="96" t="str">
        <f t="shared" si="119"/>
        <v>Huile de tourneseol utilisée en production de biocarburant-kt</v>
      </c>
      <c r="T413" s="158">
        <v>414</v>
      </c>
      <c r="U413" s="8">
        <v>0</v>
      </c>
      <c r="V413" s="8">
        <v>0</v>
      </c>
      <c r="W413" s="8">
        <v>0</v>
      </c>
      <c r="X413" s="8">
        <v>0</v>
      </c>
      <c r="Y413" s="8">
        <v>0</v>
      </c>
      <c r="Z413" s="8">
        <v>0</v>
      </c>
      <c r="AA413" s="68"/>
      <c r="AB413" s="52">
        <v>348</v>
      </c>
      <c r="AC413" s="8">
        <v>0</v>
      </c>
      <c r="AD413" s="52">
        <v>348</v>
      </c>
      <c r="AE413" s="8">
        <v>0</v>
      </c>
      <c r="AG413" s="68"/>
      <c r="AH413" s="52" t="e">
        <f t="shared" si="121"/>
        <v>#DIV/0!</v>
      </c>
      <c r="AI413" s="52" t="e">
        <f t="shared" si="122"/>
        <v>#DIV/0!</v>
      </c>
      <c r="AJ413" s="52" t="e">
        <f t="shared" si="123"/>
        <v>#DIV/0!</v>
      </c>
      <c r="AK413" s="52" t="e">
        <f t="shared" si="124"/>
        <v>#DIV/0!</v>
      </c>
      <c r="AL413" s="52" t="e">
        <f t="shared" si="125"/>
        <v>#DIV/0!</v>
      </c>
      <c r="AM413" s="52" t="e">
        <f t="shared" si="126"/>
        <v>#DIV/0!</v>
      </c>
      <c r="AN413" t="s">
        <v>543</v>
      </c>
    </row>
    <row r="414" spans="1:40" ht="14.25" hidden="1">
      <c r="A414" s="5" t="s">
        <v>367</v>
      </c>
      <c r="B414" s="5" t="s">
        <v>390</v>
      </c>
      <c r="C414" s="5" t="s">
        <v>396</v>
      </c>
      <c r="D414" s="12" t="s">
        <v>180</v>
      </c>
      <c r="E414" s="116">
        <f>SUMIFS(ADEME!$F:$F,ADEME!$A:$A,$A414,ADEME!$B:$B,$B414,ADEME!$C:$C,$C414,ADEME!$D:$D,$D414,ADEME!$E:$E,F$9)</f>
        <v>1319.7652230776089</v>
      </c>
      <c r="F414" s="116">
        <f>SUMIFS(ADEME!$L:$L,ADEME!$A:$A,$A414,ADEME!$B:$B,$B414,ADEME!$C:$C,$C414,ADEME!$D:$D,$D414,ADEME!$E:$E,F$9)</f>
        <v>1319.7652230776089</v>
      </c>
      <c r="G414" s="117">
        <f>SUMIFS(ADEME!$L:$L,ADEME!$A:$A,$A414,ADEME!$B:$B,$B414,ADEME!$C:$C,$C414,ADEME!$D:$D,$D414,ADEME!$E:$E,G$9)</f>
        <v>1319.7652230776089</v>
      </c>
      <c r="H414" s="117">
        <f>SUMIFS(ADEME!$L:$L,ADEME!$A:$A,$A414,ADEME!$B:$B,$B414,ADEME!$C:$C,$C414,ADEME!$D:$D,$D414,ADEME!$E:$E,H$9)</f>
        <v>943.05227936253686</v>
      </c>
      <c r="I414" s="117">
        <f>SUMIFS(ADEME!$L:$L,ADEME!$A:$A,$A414,ADEME!$B:$B,$B414,ADEME!$C:$C,$C414,ADEME!$D:$D,$D414,ADEME!$E:$E,I$9)</f>
        <v>1222.7057876666854</v>
      </c>
      <c r="J414" s="117">
        <f>SUMIFS(ADEME!$L:$L,ADEME!$A:$A,$A414,ADEME!$B:$B,$B414,ADEME!$C:$C,$C414,ADEME!$D:$D,$D414,ADEME!$E:$E,J$9)</f>
        <v>1319.7652230776089</v>
      </c>
      <c r="K414" s="68" t="s">
        <v>581</v>
      </c>
      <c r="L414" s="54" t="str">
        <f t="shared" si="118"/>
        <v>Usages Non alimentaires biomasse-Biocarburants-Huile de colza utilisée en production de biocarburant</v>
      </c>
      <c r="M414" s="54">
        <f>MATCH(L414,[6]RESULTATS_4!$W:$W,FALSE)</f>
        <v>514</v>
      </c>
      <c r="N414" s="54" t="str" cm="1">
        <f t="array" ref="N414">IFERROR(INDEX([6]RESULTATS_4!G:G,$M414),"-")</f>
        <v>Usages Non alimentaires biomasse</v>
      </c>
      <c r="O414" s="54" t="str" cm="1">
        <f t="array" ref="O414">IFERROR(INDEX([6]RESULTATS_4!H:H,$M414),"-")</f>
        <v>Biocarburants</v>
      </c>
      <c r="P414" s="54" t="str" cm="1">
        <f t="array" ref="P414">IFERROR(INDEX([6]RESULTATS_4!I:I,$M414),"-")</f>
        <v>Huile de colza utilisée en production de biocarburant</v>
      </c>
      <c r="Q414" s="54" t="str" cm="1">
        <f t="array" ref="Q414">IFERROR(INDEX([6]RESULTATS_4!$J:$J,M414),"-")</f>
        <v>kt</v>
      </c>
      <c r="R414" s="68"/>
      <c r="S414" s="96" t="str">
        <f t="shared" si="119"/>
        <v>Huile de colza utilisée en production de biocarburant-kt</v>
      </c>
      <c r="T414" s="158">
        <v>415</v>
      </c>
      <c r="U414" s="8">
        <v>1637.6331764626734</v>
      </c>
      <c r="V414" s="8">
        <v>1810.2872692362405</v>
      </c>
      <c r="W414" s="8">
        <v>2178.6895802469139</v>
      </c>
      <c r="X414" s="8">
        <v>1165.8771364044592</v>
      </c>
      <c r="Y414" s="8">
        <v>1511.6073133862608</v>
      </c>
      <c r="Z414" s="8">
        <v>1660.741635610872</v>
      </c>
      <c r="AA414" s="68"/>
      <c r="AB414" s="52">
        <v>349</v>
      </c>
      <c r="AC414" s="8">
        <v>2120.4273599999992</v>
      </c>
      <c r="AD414" s="52">
        <v>349</v>
      </c>
      <c r="AE414" s="8">
        <v>2120.4273599999992</v>
      </c>
      <c r="AG414" s="68"/>
      <c r="AH414" s="52">
        <f t="shared" si="121"/>
        <v>-19.410204797613272</v>
      </c>
      <c r="AI414" s="52">
        <f t="shared" si="122"/>
        <v>-27.096365007614654</v>
      </c>
      <c r="AJ414" s="52">
        <f t="shared" si="123"/>
        <v>-39.423897968611108</v>
      </c>
      <c r="AK414" s="52">
        <f t="shared" si="124"/>
        <v>-19.112207460308341</v>
      </c>
      <c r="AL414" s="52">
        <f t="shared" si="125"/>
        <v>-19.112207460308341</v>
      </c>
      <c r="AM414" s="52">
        <f t="shared" si="126"/>
        <v>-20.531574883280467</v>
      </c>
    </row>
    <row r="415" spans="1:40" ht="14.25" hidden="1">
      <c r="A415" s="5" t="s">
        <v>367</v>
      </c>
      <c r="B415" s="5" t="s">
        <v>390</v>
      </c>
      <c r="C415" s="5" t="s">
        <v>397</v>
      </c>
      <c r="D415" s="12" t="s">
        <v>180</v>
      </c>
      <c r="E415" s="116">
        <f>SUMIFS(ADEME!$F:$F,ADEME!$A:$A,$A415,ADEME!$B:$B,$B415,ADEME!$C:$C,$C415,ADEME!$D:$D,$D415,ADEME!$E:$E,F$9)</f>
        <v>0</v>
      </c>
      <c r="F415" s="116">
        <f>SUMIFS(ADEME!$L:$L,ADEME!$A:$A,$A415,ADEME!$B:$B,$B415,ADEME!$C:$C,$C415,ADEME!$D:$D,$D415,ADEME!$E:$E,F$9)</f>
        <v>0</v>
      </c>
      <c r="G415" s="117">
        <f>SUMIFS(ADEME!$L:$L,ADEME!$A:$A,$A415,ADEME!$B:$B,$B415,ADEME!$C:$C,$C415,ADEME!$D:$D,$D415,ADEME!$E:$E,G$9)</f>
        <v>0</v>
      </c>
      <c r="H415" s="117">
        <f>SUMIFS(ADEME!$L:$L,ADEME!$A:$A,$A415,ADEME!$B:$B,$B415,ADEME!$C:$C,$C415,ADEME!$D:$D,$D415,ADEME!$E:$E,H$9)</f>
        <v>0</v>
      </c>
      <c r="I415" s="117">
        <f>SUMIFS(ADEME!$L:$L,ADEME!$A:$A,$A415,ADEME!$B:$B,$B415,ADEME!$C:$C,$C415,ADEME!$D:$D,$D415,ADEME!$E:$E,I$9)</f>
        <v>0</v>
      </c>
      <c r="J415" s="117">
        <f>SUMIFS(ADEME!$L:$L,ADEME!$A:$A,$A415,ADEME!$B:$B,$B415,ADEME!$C:$C,$C415,ADEME!$D:$D,$D415,ADEME!$E:$E,J$9)</f>
        <v>0</v>
      </c>
      <c r="K415" s="68" t="s">
        <v>581</v>
      </c>
      <c r="L415" s="54" t="str">
        <f t="shared" si="118"/>
        <v>Usages Non alimentaires biomasse-Biocarburants-Huile de palmiste utilisée en production de biocarburant</v>
      </c>
      <c r="M415" s="54">
        <f>MATCH(L415,[6]RESULTATS_4!$W:$W,FALSE)</f>
        <v>516</v>
      </c>
      <c r="N415" s="54" t="str" cm="1">
        <f t="array" ref="N415">IFERROR(INDEX([6]RESULTATS_4!G:G,$M415),"-")</f>
        <v>Usages Non alimentaires biomasse</v>
      </c>
      <c r="O415" s="54" t="str" cm="1">
        <f t="array" ref="O415">IFERROR(INDEX([6]RESULTATS_4!H:H,$M415),"-")</f>
        <v>Biocarburants</v>
      </c>
      <c r="P415" s="54" t="str" cm="1">
        <f t="array" ref="P415">IFERROR(INDEX([6]RESULTATS_4!I:I,$M415),"-")</f>
        <v>Huile de palmiste utilisée en production de biocarburant</v>
      </c>
      <c r="Q415" s="54" t="str" cm="1">
        <f t="array" ref="Q415">IFERROR(INDEX([6]RESULTATS_4!$J:$J,M415),"-")</f>
        <v>kt</v>
      </c>
      <c r="R415" s="68"/>
      <c r="S415" s="96" t="str">
        <f t="shared" si="119"/>
        <v>Huile de palmiste utilisée en production de biocarburant-kt</v>
      </c>
      <c r="T415" s="158">
        <v>416</v>
      </c>
      <c r="U415" s="8">
        <v>10.436261663686563</v>
      </c>
      <c r="V415" s="8">
        <v>2.6999999999999247E-2</v>
      </c>
      <c r="W415" s="8">
        <v>2.6999999999999247E-2</v>
      </c>
      <c r="X415" s="8">
        <v>2.6999999999999247E-2</v>
      </c>
      <c r="Y415" s="8">
        <v>2.6999999999999247E-2</v>
      </c>
      <c r="Z415" s="8">
        <v>2.6999999999999247E-2</v>
      </c>
      <c r="AA415" s="68"/>
      <c r="AB415" s="52">
        <v>350</v>
      </c>
      <c r="AC415" s="8">
        <v>2.6999999999999247E-2</v>
      </c>
      <c r="AD415" s="52">
        <v>350</v>
      </c>
      <c r="AE415" s="8">
        <v>2.6999999999999247E-2</v>
      </c>
      <c r="AG415" s="68"/>
      <c r="AH415" s="52">
        <f t="shared" si="121"/>
        <v>-100</v>
      </c>
      <c r="AI415" s="52">
        <f t="shared" si="122"/>
        <v>-100</v>
      </c>
      <c r="AJ415" s="52">
        <f t="shared" si="123"/>
        <v>-100</v>
      </c>
      <c r="AK415" s="52">
        <f t="shared" si="124"/>
        <v>-100</v>
      </c>
      <c r="AL415" s="52">
        <f t="shared" si="125"/>
        <v>-100</v>
      </c>
      <c r="AM415" s="52">
        <f t="shared" si="126"/>
        <v>-100</v>
      </c>
      <c r="AN415" s="55" t="s">
        <v>544</v>
      </c>
    </row>
    <row r="416" spans="1:40" ht="14.25" hidden="1">
      <c r="A416" s="5" t="s">
        <v>367</v>
      </c>
      <c r="B416" s="5" t="s">
        <v>390</v>
      </c>
      <c r="C416" s="5" t="s">
        <v>398</v>
      </c>
      <c r="D416" s="12" t="s">
        <v>180</v>
      </c>
      <c r="E416" s="116">
        <f>SUMIFS(ADEME!$F:$F,ADEME!$A:$A,$A416,ADEME!$B:$B,$B416,ADEME!$C:$C,$C416,ADEME!$D:$D,$D416,ADEME!$E:$E,F$9)</f>
        <v>256.67478524507328</v>
      </c>
      <c r="F416" s="116">
        <f>SUMIFS(ADEME!$L:$L,ADEME!$A:$A,$A416,ADEME!$B:$B,$B416,ADEME!$C:$C,$C416,ADEME!$D:$D,$D416,ADEME!$E:$E,F$9)</f>
        <v>0.64168696311270423</v>
      </c>
      <c r="G416" s="117">
        <f>SUMIFS(ADEME!$L:$L,ADEME!$A:$A,$A416,ADEME!$B:$B,$B416,ADEME!$C:$C,$C416,ADEME!$D:$D,$D416,ADEME!$E:$E,G$9)</f>
        <v>0.64168696311270423</v>
      </c>
      <c r="H416" s="117">
        <f>SUMIFS(ADEME!$L:$L,ADEME!$A:$A,$A416,ADEME!$B:$B,$B416,ADEME!$C:$C,$C416,ADEME!$D:$D,$D416,ADEME!$E:$E,H$9)</f>
        <v>0.64168696311270423</v>
      </c>
      <c r="I416" s="117">
        <f>SUMIFS(ADEME!$L:$L,ADEME!$A:$A,$A416,ADEME!$B:$B,$B416,ADEME!$C:$C,$C416,ADEME!$D:$D,$D416,ADEME!$E:$E,I$9)</f>
        <v>0.64168696311270423</v>
      </c>
      <c r="J416" s="117">
        <f>SUMIFS(ADEME!$L:$L,ADEME!$A:$A,$A416,ADEME!$B:$B,$B416,ADEME!$C:$C,$C416,ADEME!$D:$D,$D416,ADEME!$E:$E,J$9)</f>
        <v>0.64168696311270423</v>
      </c>
      <c r="K416" s="68" t="s">
        <v>581</v>
      </c>
      <c r="L416" s="54" t="str">
        <f t="shared" si="118"/>
        <v>Usages Non alimentaires biomasse-Biocarburants-Huile de palme utilisée en production de biocarburant</v>
      </c>
      <c r="M416" s="54">
        <f>MATCH(L416,[6]RESULTATS_4!$W:$W,FALSE)</f>
        <v>515</v>
      </c>
      <c r="N416" s="54" t="str" cm="1">
        <f t="array" ref="N416">IFERROR(INDEX([6]RESULTATS_4!G:G,$M416),"-")</f>
        <v>Usages Non alimentaires biomasse</v>
      </c>
      <c r="O416" s="54" t="str" cm="1">
        <f t="array" ref="O416">IFERROR(INDEX([6]RESULTATS_4!H:H,$M416),"-")</f>
        <v>Biocarburants</v>
      </c>
      <c r="P416" s="54" t="str" cm="1">
        <f t="array" ref="P416">IFERROR(INDEX([6]RESULTATS_4!I:I,$M416),"-")</f>
        <v>Huile de palme utilisée en production de biocarburant</v>
      </c>
      <c r="Q416" s="54" t="str" cm="1">
        <f t="array" ref="Q416">IFERROR(INDEX([6]RESULTATS_4!$J:$J,M416),"-")</f>
        <v>kt</v>
      </c>
      <c r="R416" s="68"/>
      <c r="S416" s="96" t="str">
        <f t="shared" si="119"/>
        <v>Huile de palme utilisée en production de biocarburant-kt</v>
      </c>
      <c r="T416" s="158">
        <v>417</v>
      </c>
      <c r="U416" s="8">
        <v>336.08627839168395</v>
      </c>
      <c r="V416" s="8">
        <v>0.86950000000001637</v>
      </c>
      <c r="W416" s="8">
        <v>0.86950000000001637</v>
      </c>
      <c r="X416" s="8">
        <v>0.86950000000001637</v>
      </c>
      <c r="Y416" s="8">
        <v>0.86950000000001637</v>
      </c>
      <c r="Z416" s="8">
        <v>0.86950000000001637</v>
      </c>
      <c r="AA416" s="68"/>
      <c r="AB416" s="52">
        <v>351</v>
      </c>
      <c r="AC416" s="8">
        <v>0.86950000000001637</v>
      </c>
      <c r="AD416" s="52">
        <v>351</v>
      </c>
      <c r="AE416" s="8">
        <v>0.86950000000001637</v>
      </c>
      <c r="AG416" s="68"/>
      <c r="AH416" s="52">
        <f t="shared" si="121"/>
        <v>-23.628305662054551</v>
      </c>
      <c r="AI416" s="52">
        <f t="shared" si="122"/>
        <v>-26.200464276861169</v>
      </c>
      <c r="AJ416" s="52">
        <f t="shared" si="123"/>
        <v>-26.200464276861169</v>
      </c>
      <c r="AK416" s="52">
        <f t="shared" si="124"/>
        <v>-26.200464276861169</v>
      </c>
      <c r="AL416" s="52">
        <f t="shared" si="125"/>
        <v>-26.200464276861169</v>
      </c>
      <c r="AM416" s="52">
        <f t="shared" si="126"/>
        <v>-26.200464276861169</v>
      </c>
    </row>
    <row r="417" spans="1:39" ht="14.25" hidden="1">
      <c r="A417" s="5" t="s">
        <v>367</v>
      </c>
      <c r="B417" s="5" t="s">
        <v>390</v>
      </c>
      <c r="C417" s="5" t="s">
        <v>399</v>
      </c>
      <c r="D417" s="12" t="s">
        <v>180</v>
      </c>
      <c r="E417" s="116">
        <f>SUMIFS(ADEME!$F:$F,ADEME!$A:$A,$A417,ADEME!$B:$B,$B417,ADEME!$C:$C,$C417,ADEME!$D:$D,$D417,ADEME!$E:$E,F$9)</f>
        <v>213.89565437089439</v>
      </c>
      <c r="F417" s="116">
        <f>SUMIFS(ADEME!$L:$L,ADEME!$A:$A,$A417,ADEME!$B:$B,$B417,ADEME!$C:$C,$C417,ADEME!$D:$D,$D417,ADEME!$E:$E,F$9)</f>
        <v>0.53473913592722511</v>
      </c>
      <c r="G417" s="117">
        <f>SUMIFS(ADEME!$L:$L,ADEME!$A:$A,$A417,ADEME!$B:$B,$B417,ADEME!$C:$C,$C417,ADEME!$D:$D,$D417,ADEME!$E:$E,G$9)</f>
        <v>0.53473913592722511</v>
      </c>
      <c r="H417" s="117">
        <f>SUMIFS(ADEME!$L:$L,ADEME!$A:$A,$A417,ADEME!$B:$B,$B417,ADEME!$C:$C,$C417,ADEME!$D:$D,$D417,ADEME!$E:$E,H$9)</f>
        <v>0.53473913592722511</v>
      </c>
      <c r="I417" s="117">
        <f>SUMIFS(ADEME!$L:$L,ADEME!$A:$A,$A417,ADEME!$B:$B,$B417,ADEME!$C:$C,$C417,ADEME!$D:$D,$D417,ADEME!$E:$E,I$9)</f>
        <v>0.53473913592722511</v>
      </c>
      <c r="J417" s="117">
        <f>SUMIFS(ADEME!$L:$L,ADEME!$A:$A,$A417,ADEME!$B:$B,$B417,ADEME!$C:$C,$C417,ADEME!$D:$D,$D417,ADEME!$E:$E,J$9)</f>
        <v>0.53473913592722511</v>
      </c>
      <c r="K417" s="68" t="s">
        <v>581</v>
      </c>
      <c r="L417" s="54" t="str">
        <f t="shared" si="118"/>
        <v>Usages Non alimentaires biomasse-Biocarburants-Autres huiles utilisées en production de biocarburant</v>
      </c>
      <c r="M417" s="54">
        <f>MATCH(L417,[6]RESULTATS_4!$W:$W,FALSE)</f>
        <v>511</v>
      </c>
      <c r="N417" s="54" t="str" cm="1">
        <f t="array" ref="N417">IFERROR(INDEX([6]RESULTATS_4!G:G,$M417),"-")</f>
        <v>Usages Non alimentaires biomasse</v>
      </c>
      <c r="O417" s="54" t="str" cm="1">
        <f t="array" ref="O417">IFERROR(INDEX([6]RESULTATS_4!H:H,$M417),"-")</f>
        <v>Biocarburants</v>
      </c>
      <c r="P417" s="54" t="str" cm="1">
        <f t="array" ref="P417">IFERROR(INDEX([6]RESULTATS_4!I:I,$M417),"-")</f>
        <v>Autres huiles utilisées en production de biocarburant</v>
      </c>
      <c r="Q417" s="54" t="str" cm="1">
        <f t="array" ref="Q417">IFERROR(INDEX([6]RESULTATS_4!$J:$J,M417),"-")</f>
        <v>kt</v>
      </c>
      <c r="R417" s="68"/>
      <c r="S417" s="96" t="str">
        <f t="shared" si="119"/>
        <v>Autres huiles utilisées en production de biocarburant-kt</v>
      </c>
      <c r="T417" s="158">
        <v>418</v>
      </c>
      <c r="U417" s="8">
        <v>220.12781546183328</v>
      </c>
      <c r="V417" s="8">
        <v>0.569500000000005</v>
      </c>
      <c r="W417" s="8">
        <v>0.569500000000005</v>
      </c>
      <c r="X417" s="8">
        <v>0.569500000000005</v>
      </c>
      <c r="Y417" s="8">
        <v>0.569500000000005</v>
      </c>
      <c r="Z417" s="8">
        <v>0.569500000000005</v>
      </c>
      <c r="AA417" s="68"/>
      <c r="AB417" s="52">
        <v>352</v>
      </c>
      <c r="AC417" s="8">
        <v>0.569500000000005</v>
      </c>
      <c r="AD417" s="52">
        <v>352</v>
      </c>
      <c r="AE417" s="8">
        <v>0.569500000000005</v>
      </c>
      <c r="AG417" s="68"/>
      <c r="AH417" s="52">
        <f t="shared" si="121"/>
        <v>-2.8311556528481718</v>
      </c>
      <c r="AI417" s="52">
        <f t="shared" si="122"/>
        <v>-6.1037513736224014</v>
      </c>
      <c r="AJ417" s="52">
        <f t="shared" si="123"/>
        <v>-6.1037513736224014</v>
      </c>
      <c r="AK417" s="52">
        <f t="shared" si="124"/>
        <v>-6.1037513736224014</v>
      </c>
      <c r="AL417" s="52">
        <f t="shared" si="125"/>
        <v>-6.1037513736224014</v>
      </c>
      <c r="AM417" s="52">
        <f t="shared" si="126"/>
        <v>-6.1037513736224014</v>
      </c>
    </row>
    <row r="418" spans="1:39" ht="14.25" hidden="1">
      <c r="A418" s="5" t="s">
        <v>367</v>
      </c>
      <c r="B418" s="5" t="s">
        <v>390</v>
      </c>
      <c r="C418" s="5" t="s">
        <v>400</v>
      </c>
      <c r="D418" s="12" t="s">
        <v>180</v>
      </c>
      <c r="E418" s="116">
        <f>SUMIFS(ADEME!$F:$F,ADEME!$A:$A,$A418,ADEME!$B:$B,$B418,ADEME!$C:$C,$C418,ADEME!$D:$D,$D418,ADEME!$E:$E,F$9)</f>
        <v>1421.7283620552566</v>
      </c>
      <c r="F418" s="116">
        <f>SUMIFS(ADEME!$L:$L,ADEME!$A:$A,$A418,ADEME!$B:$B,$B418,ADEME!$C:$C,$C418,ADEME!$D:$D,$D418,ADEME!$E:$E,F$9)</f>
        <v>909.90615171536433</v>
      </c>
      <c r="G418" s="117">
        <f>SUMIFS(ADEME!$L:$L,ADEME!$A:$A,$A418,ADEME!$B:$B,$B418,ADEME!$C:$C,$C418,ADEME!$D:$D,$D418,ADEME!$E:$E,G$9)</f>
        <v>1421.7283620552566</v>
      </c>
      <c r="H418" s="117">
        <f>SUMIFS(ADEME!$L:$L,ADEME!$A:$A,$A418,ADEME!$B:$B,$B418,ADEME!$C:$C,$C418,ADEME!$D:$D,$D418,ADEME!$E:$E,H$9)</f>
        <v>1421.7283620552566</v>
      </c>
      <c r="I418" s="117">
        <f>SUMIFS(ADEME!$L:$L,ADEME!$A:$A,$A418,ADEME!$B:$B,$B418,ADEME!$C:$C,$C418,ADEME!$D:$D,$D418,ADEME!$E:$E,I$9)</f>
        <v>1421.7283620552566</v>
      </c>
      <c r="J418" s="117">
        <f>SUMIFS(ADEME!$L:$L,ADEME!$A:$A,$A418,ADEME!$B:$B,$B418,ADEME!$C:$C,$C418,ADEME!$D:$D,$D418,ADEME!$E:$E,J$9)</f>
        <v>1421.7283620552566</v>
      </c>
      <c r="K418" s="68" t="s">
        <v>581</v>
      </c>
      <c r="L418" s="54" t="str">
        <f t="shared" si="118"/>
        <v>Usages Non alimentaires biomasse-Biocarburants-Sucre utilisé en production d'éthanol</v>
      </c>
      <c r="M418" s="54">
        <f>MATCH(L418,[6]RESULTATS_4!$W:$W,FALSE)</f>
        <v>521</v>
      </c>
      <c r="N418" s="54" t="str" cm="1">
        <f t="array" ref="N418">IFERROR(INDEX([6]RESULTATS_4!G:G,$M418),"-")</f>
        <v>Usages Non alimentaires biomasse</v>
      </c>
      <c r="O418" s="54" t="str" cm="1">
        <f t="array" ref="O418">IFERROR(INDEX([6]RESULTATS_4!H:H,$M418),"-")</f>
        <v>Biocarburants</v>
      </c>
      <c r="P418" s="54" t="str" cm="1">
        <f t="array" ref="P418">IFERROR(INDEX([6]RESULTATS_4!I:I,$M418),"-")</f>
        <v>Sucre utilisé en production d'éthanol</v>
      </c>
      <c r="Q418" s="54" t="str" cm="1">
        <f t="array" ref="Q418">IFERROR(INDEX([6]RESULTATS_4!$J:$J,M418),"-")</f>
        <v>kt</v>
      </c>
      <c r="R418" s="68"/>
      <c r="S418" s="96" t="str">
        <f t="shared" si="119"/>
        <v>Sucre utilisé en production d'éthanol-kt</v>
      </c>
      <c r="T418" s="158">
        <v>419</v>
      </c>
      <c r="U418" s="8">
        <v>1451.0946676877847</v>
      </c>
      <c r="V418" s="8">
        <v>940.12784000000011</v>
      </c>
      <c r="W418" s="8">
        <v>2465.1951124741731</v>
      </c>
      <c r="X418" s="8">
        <v>2482.5250775</v>
      </c>
      <c r="Y418" s="8">
        <v>2465.1951124741731</v>
      </c>
      <c r="Z418" s="8">
        <v>2465.1951124741731</v>
      </c>
      <c r="AA418" s="68"/>
      <c r="AB418" s="52">
        <v>353</v>
      </c>
      <c r="AC418" s="8">
        <v>1468.94975</v>
      </c>
      <c r="AD418" s="52">
        <v>353</v>
      </c>
      <c r="AE418" s="8">
        <v>1468.94975</v>
      </c>
      <c r="AG418" s="68"/>
      <c r="AH418" s="52">
        <f t="shared" si="121"/>
        <v>-2.0237346526344235</v>
      </c>
      <c r="AI418" s="52">
        <f t="shared" si="122"/>
        <v>-3.2146360312695132</v>
      </c>
      <c r="AJ418" s="52">
        <f t="shared" si="123"/>
        <v>-42.327957942917124</v>
      </c>
      <c r="AK418" s="52">
        <f t="shared" si="124"/>
        <v>-42.730553864656514</v>
      </c>
      <c r="AL418" s="52">
        <f t="shared" si="125"/>
        <v>-42.327957942917124</v>
      </c>
      <c r="AM418" s="52">
        <f t="shared" si="126"/>
        <v>-42.327957942917124</v>
      </c>
    </row>
    <row r="419" spans="1:39" ht="14.25" hidden="1">
      <c r="A419" s="5" t="s">
        <v>367</v>
      </c>
      <c r="B419" s="5" t="s">
        <v>390</v>
      </c>
      <c r="C419" s="5" t="s">
        <v>401</v>
      </c>
      <c r="D419" s="12" t="s">
        <v>180</v>
      </c>
      <c r="E419" s="116">
        <f>SUMIFS(ADEME!$F:$F,ADEME!$A:$A,$A419,ADEME!$B:$B,$B419,ADEME!$C:$C,$C419,ADEME!$D:$D,$D419,ADEME!$E:$E,F$9)</f>
        <v>8672.189678153145</v>
      </c>
      <c r="F419" s="116">
        <f>SUMIFS(ADEME!$L:$L,ADEME!$A:$A,$A419,ADEME!$B:$B,$B419,ADEME!$C:$C,$C419,ADEME!$D:$D,$D419,ADEME!$E:$E,F$9)</f>
        <v>5550.2013940180132</v>
      </c>
      <c r="G419" s="117">
        <f>SUMIFS(ADEME!$L:$L,ADEME!$A:$A,$A419,ADEME!$B:$B,$B419,ADEME!$C:$C,$C419,ADEME!$D:$D,$D419,ADEME!$E:$E,G$9)</f>
        <v>8672.189678153145</v>
      </c>
      <c r="H419" s="117">
        <f>SUMIFS(ADEME!$L:$L,ADEME!$A:$A,$A419,ADEME!$B:$B,$B419,ADEME!$C:$C,$C419,ADEME!$D:$D,$D419,ADEME!$E:$E,H$9)</f>
        <v>8672.189678153145</v>
      </c>
      <c r="I419" s="117">
        <f>SUMIFS(ADEME!$L:$L,ADEME!$A:$A,$A419,ADEME!$B:$B,$B419,ADEME!$C:$C,$C419,ADEME!$D:$D,$D419,ADEME!$E:$E,I$9)</f>
        <v>8672.189678153145</v>
      </c>
      <c r="J419" s="117">
        <f>SUMIFS(ADEME!$L:$L,ADEME!$A:$A,$A419,ADEME!$B:$B,$B419,ADEME!$C:$C,$C419,ADEME!$D:$D,$D419,ADEME!$E:$E,J$9)</f>
        <v>8672.189678153145</v>
      </c>
      <c r="K419" s="68" t="s">
        <v>581</v>
      </c>
      <c r="L419" s="54" t="str">
        <f t="shared" si="118"/>
        <v>Usages Non alimentaires biomasse-Biocarburants-Betterave utilisée en production d'éthanol</v>
      </c>
      <c r="M419" s="54">
        <f>MATCH(L419,[6]RESULTATS_4!$W:$W,FALSE)</f>
        <v>512</v>
      </c>
      <c r="N419" s="54" t="str" cm="1">
        <f t="array" ref="N419">IFERROR(INDEX([6]RESULTATS_4!G:G,$M419),"-")</f>
        <v>Usages Non alimentaires biomasse</v>
      </c>
      <c r="O419" s="54" t="str" cm="1">
        <f t="array" ref="O419">IFERROR(INDEX([6]RESULTATS_4!H:H,$M419),"-")</f>
        <v>Biocarburants</v>
      </c>
      <c r="P419" s="54" t="str" cm="1">
        <f t="array" ref="P419">IFERROR(INDEX([6]RESULTATS_4!I:I,$M419),"-")</f>
        <v>Betterave utilisée en production d'éthanol</v>
      </c>
      <c r="Q419" s="54" t="str" cm="1">
        <f t="array" ref="Q419">IFERROR(INDEX([6]RESULTATS_4!$J:$J,M419),"-")</f>
        <v>kt</v>
      </c>
      <c r="R419" s="68"/>
      <c r="S419" s="96" t="str">
        <f t="shared" si="119"/>
        <v>Betterave utilisée en production d'éthanol-kt</v>
      </c>
      <c r="T419" s="158">
        <v>420</v>
      </c>
      <c r="U419" s="8">
        <v>8528.4352277088747</v>
      </c>
      <c r="V419" s="8">
        <v>5525.3592806468469</v>
      </c>
      <c r="W419" s="8">
        <v>14488.549443780346</v>
      </c>
      <c r="X419" s="8">
        <v>14590.401850458078</v>
      </c>
      <c r="Y419" s="8">
        <v>14488.549443780346</v>
      </c>
      <c r="Z419" s="8">
        <v>14488.549443780346</v>
      </c>
      <c r="AA419" s="68"/>
      <c r="AB419" s="52">
        <v>354</v>
      </c>
      <c r="AC419" s="8">
        <v>8633.3738760106971</v>
      </c>
      <c r="AD419" s="52">
        <v>354</v>
      </c>
      <c r="AE419" s="8">
        <v>8633.3738760106971</v>
      </c>
      <c r="AG419" s="68"/>
      <c r="AH419" s="52">
        <f t="shared" si="121"/>
        <v>1.685589989324332</v>
      </c>
      <c r="AI419" s="52">
        <f t="shared" si="122"/>
        <v>0.44960177446158323</v>
      </c>
      <c r="AJ419" s="52">
        <f t="shared" si="123"/>
        <v>-40.144527843841892</v>
      </c>
      <c r="AK419" s="52">
        <f t="shared" si="124"/>
        <v>-40.562365813928047</v>
      </c>
      <c r="AL419" s="52">
        <f t="shared" si="125"/>
        <v>-40.144527843841892</v>
      </c>
      <c r="AM419" s="52">
        <f t="shared" si="126"/>
        <v>-40.144527843841892</v>
      </c>
    </row>
    <row r="420" spans="1:39" ht="18" hidden="1">
      <c r="A420" s="5" t="s">
        <v>0</v>
      </c>
      <c r="B420" s="5" t="s">
        <v>0</v>
      </c>
      <c r="C420" s="1" t="s">
        <v>402</v>
      </c>
      <c r="D420" s="183"/>
      <c r="E420" s="184"/>
      <c r="F420" s="184"/>
      <c r="G420" s="184"/>
      <c r="H420" s="184"/>
      <c r="I420" s="184"/>
      <c r="J420" s="184"/>
      <c r="K420" s="179"/>
      <c r="L420" s="180"/>
      <c r="M420" s="180"/>
      <c r="N420" s="180"/>
      <c r="O420" s="180"/>
      <c r="P420" s="180"/>
      <c r="Q420" s="180"/>
      <c r="R420" s="179"/>
      <c r="S420" s="181"/>
      <c r="T420" s="182"/>
      <c r="U420" s="185"/>
      <c r="V420" s="185"/>
      <c r="W420" s="185"/>
      <c r="X420" s="185"/>
      <c r="Y420" s="185"/>
      <c r="Z420" s="185"/>
      <c r="AA420" s="179"/>
      <c r="AB420" s="186"/>
      <c r="AC420" s="185"/>
      <c r="AD420" s="186"/>
      <c r="AE420" s="185"/>
      <c r="AG420" s="68"/>
      <c r="AH420" s="56"/>
      <c r="AI420" s="56"/>
      <c r="AJ420" s="56"/>
      <c r="AK420" s="56"/>
      <c r="AL420" s="56"/>
      <c r="AM420" s="56"/>
    </row>
    <row r="421" spans="1:39" ht="14.25" hidden="1">
      <c r="A421" s="5" t="s">
        <v>403</v>
      </c>
      <c r="B421" s="5" t="s">
        <v>404</v>
      </c>
      <c r="C421" s="5" t="s">
        <v>405</v>
      </c>
      <c r="D421" s="111" t="s">
        <v>630</v>
      </c>
      <c r="E421" s="116">
        <f>SUMIFS(ADEME!$F:$F,ADEME!$A:$A,$A421,ADEME!$B:$B,$B421,ADEME!$C:$C,$C421,ADEME!$D:$D,$D421,ADEME!$E:$E,F$9)</f>
        <v>17805.173395640457</v>
      </c>
      <c r="F421" s="116">
        <f>SUMIFS(ADEME!$L:$L,ADEME!$A:$A,$A421,ADEME!$B:$B,$B421,ADEME!$C:$C,$C421,ADEME!$D:$D,$D421,ADEME!$E:$E,F$9)</f>
        <v>9587.308224876575</v>
      </c>
      <c r="G421" s="117">
        <f>SUMIFS(ADEME!$L:$L,ADEME!$A:$A,$A421,ADEME!$B:$B,$B421,ADEME!$C:$C,$C421,ADEME!$D:$D,$D421,ADEME!$E:$E,G$9)</f>
        <v>7383.3562423037411</v>
      </c>
      <c r="H421" s="117">
        <f>SUMIFS(ADEME!$L:$L,ADEME!$A:$A,$A421,ADEME!$B:$B,$B421,ADEME!$C:$C,$C421,ADEME!$D:$D,$D421,ADEME!$E:$E,H$9)</f>
        <v>6751.7269531790462</v>
      </c>
      <c r="I421" s="117">
        <f>SUMIFS(ADEME!$L:$L,ADEME!$A:$A,$A421,ADEME!$B:$B,$B421,ADEME!$C:$C,$C421,ADEME!$D:$D,$D421,ADEME!$E:$E,I$9)</f>
        <v>8186.3422533675484</v>
      </c>
      <c r="J421" s="117">
        <f>SUMIFS(ADEME!$L:$L,ADEME!$A:$A,$A421,ADEME!$B:$B,$B421,ADEME!$C:$C,$C421,ADEME!$D:$D,$D421,ADEME!$E:$E,J$9)</f>
        <v>9113.4062388309922</v>
      </c>
      <c r="K421" s="68" t="s">
        <v>581</v>
      </c>
      <c r="L421" s="54" t="str">
        <f t="shared" si="118"/>
        <v>Empreinte climatique-Productions Finales-Céréales et maîs</v>
      </c>
      <c r="M421" s="54">
        <f>MATCH(L421,[6]RESULTATS_4!$W:$W,FALSE)</f>
        <v>261</v>
      </c>
      <c r="N421" s="54" t="str" cm="1">
        <f t="array" ref="N421">IFERROR(INDEX([6]RESULTATS_4!G:G,$M421),"-")</f>
        <v>Empreinte climatique</v>
      </c>
      <c r="O421" s="54" t="str" cm="1">
        <f t="array" ref="O421">IFERROR(INDEX([6]RESULTATS_4!H:H,$M421),"-")</f>
        <v>Productions Finales</v>
      </c>
      <c r="P421" s="54" t="str" cm="1">
        <f t="array" ref="P421">IFERROR(INDEX([6]RESULTATS_4!I:I,$M421),"-")</f>
        <v>Céréales et maîs</v>
      </c>
      <c r="Q421" s="54" t="str" cm="1">
        <f t="array" ref="Q421">IFERROR(INDEX([6]RESULTATS_4!$J:$J,M421),"-")</f>
        <v>ktCO2eq</v>
      </c>
      <c r="R421" s="68"/>
      <c r="S421" s="96" t="str">
        <f t="shared" si="119"/>
        <v>Céréales et maîs-ktCO2eq</v>
      </c>
      <c r="T421" s="158">
        <v>422</v>
      </c>
      <c r="U421" s="8">
        <v>16722.472172115034</v>
      </c>
      <c r="V421" s="8">
        <v>11160.67857937149</v>
      </c>
      <c r="W421" s="8">
        <v>6453.2597833223945</v>
      </c>
      <c r="X421" s="8">
        <v>6869.6824164819527</v>
      </c>
      <c r="Y421" s="8">
        <v>8124.9064791218552</v>
      </c>
      <c r="Z421" s="8">
        <v>10018.116816978183</v>
      </c>
      <c r="AA421" s="68"/>
      <c r="AB421" s="52"/>
      <c r="AC421" s="8"/>
      <c r="AD421" s="52"/>
      <c r="AE421" s="8"/>
      <c r="AG421" s="68"/>
      <c r="AH421" s="52">
        <f t="shared" ref="AH421:AM427" si="127">IF(AND(E421=0,U421=0),"ok 0",(E421/U421-1)*100)</f>
        <v>6.4745284810869164</v>
      </c>
      <c r="AI421" s="52">
        <f t="shared" si="127"/>
        <v>-14.097443478060622</v>
      </c>
      <c r="AJ421" s="52">
        <f t="shared" si="127"/>
        <v>14.412816006339302</v>
      </c>
      <c r="AK421" s="52">
        <f t="shared" si="127"/>
        <v>-1.7170439061331866</v>
      </c>
      <c r="AL421" s="52">
        <f t="shared" si="127"/>
        <v>0.75614130948535863</v>
      </c>
      <c r="AM421" s="52">
        <f t="shared" si="127"/>
        <v>-9.0307449461353269</v>
      </c>
    </row>
    <row r="422" spans="1:39" ht="14.25" hidden="1">
      <c r="A422" s="5" t="s">
        <v>403</v>
      </c>
      <c r="B422" s="5" t="s">
        <v>404</v>
      </c>
      <c r="C422" s="5" t="s">
        <v>28</v>
      </c>
      <c r="D422" s="111" t="s">
        <v>630</v>
      </c>
      <c r="E422" s="116">
        <f>SUMIFS(ADEME!$F:$F,ADEME!$A:$A,$A422,ADEME!$B:$B,$B422,ADEME!$C:$C,$C422,ADEME!$D:$D,$D422,ADEME!$E:$E,F$9)</f>
        <v>435.15892840936215</v>
      </c>
      <c r="F422" s="116">
        <f>SUMIFS(ADEME!$L:$L,ADEME!$A:$A,$A422,ADEME!$B:$B,$B422,ADEME!$C:$C,$C422,ADEME!$D:$D,$D422,ADEME!$E:$E,F$9)</f>
        <v>429.88189672331214</v>
      </c>
      <c r="G422" s="117">
        <f>SUMIFS(ADEME!$L:$L,ADEME!$A:$A,$A422,ADEME!$B:$B,$B422,ADEME!$C:$C,$C422,ADEME!$D:$D,$D422,ADEME!$E:$E,G$9)</f>
        <v>122.09927427313728</v>
      </c>
      <c r="H422" s="117">
        <f>SUMIFS(ADEME!$L:$L,ADEME!$A:$A,$A422,ADEME!$B:$B,$B422,ADEME!$C:$C,$C422,ADEME!$D:$D,$D422,ADEME!$E:$E,H$9)</f>
        <v>127.99270873029089</v>
      </c>
      <c r="I422" s="117">
        <f>SUMIFS(ADEME!$L:$L,ADEME!$A:$A,$A422,ADEME!$B:$B,$B422,ADEME!$C:$C,$C422,ADEME!$D:$D,$D422,ADEME!$E:$E,I$9)</f>
        <v>156.8699303891498</v>
      </c>
      <c r="J422" s="117">
        <f>SUMIFS(ADEME!$L:$L,ADEME!$A:$A,$A422,ADEME!$B:$B,$B422,ADEME!$C:$C,$C422,ADEME!$D:$D,$D422,ADEME!$E:$E,J$9)</f>
        <v>153.84591123696916</v>
      </c>
      <c r="K422" s="68" t="s">
        <v>581</v>
      </c>
      <c r="L422" s="54" t="str">
        <f t="shared" si="118"/>
        <v>Empreinte climatique-Productions Finales-Pommes de terre</v>
      </c>
      <c r="M422" s="54">
        <f>MATCH(L422,[6]RESULTATS_4!$W:$W,FALSE)</f>
        <v>265</v>
      </c>
      <c r="N422" s="54" t="str" cm="1">
        <f t="array" ref="N422">IFERROR(INDEX([6]RESULTATS_4!G:G,$M422),"-")</f>
        <v>Empreinte climatique</v>
      </c>
      <c r="O422" s="54" t="str" cm="1">
        <f t="array" ref="O422">IFERROR(INDEX([6]RESULTATS_4!H:H,$M422),"-")</f>
        <v>Productions Finales</v>
      </c>
      <c r="P422" s="54" t="str" cm="1">
        <f t="array" ref="P422">IFERROR(INDEX([6]RESULTATS_4!I:I,$M422),"-")</f>
        <v>Pommes de terre</v>
      </c>
      <c r="Q422" s="54" t="str" cm="1">
        <f t="array" ref="Q422">IFERROR(INDEX([6]RESULTATS_4!$J:$J,M422),"-")</f>
        <v>ktCO2eq</v>
      </c>
      <c r="R422" s="68"/>
      <c r="S422" s="96" t="str">
        <f t="shared" si="119"/>
        <v>Pommes de terre-ktCO2eq</v>
      </c>
      <c r="T422" s="158">
        <v>423</v>
      </c>
      <c r="U422" s="8">
        <v>407.26102773734414</v>
      </c>
      <c r="V422" s="8">
        <v>282.41738222496542</v>
      </c>
      <c r="W422" s="8">
        <v>113.5897372830559</v>
      </c>
      <c r="X422" s="8">
        <v>139.12352327860467</v>
      </c>
      <c r="Y422" s="8">
        <v>182.3002131269084</v>
      </c>
      <c r="Z422" s="8">
        <v>205.43703029996129</v>
      </c>
      <c r="AA422" s="68"/>
      <c r="AB422" s="52"/>
      <c r="AC422" s="8"/>
      <c r="AD422" s="52"/>
      <c r="AE422" s="8"/>
      <c r="AG422" s="68"/>
      <c r="AH422" s="52">
        <f t="shared" si="127"/>
        <v>6.8501277490293777</v>
      </c>
      <c r="AI422" s="52">
        <f t="shared" si="127"/>
        <v>52.215098566730859</v>
      </c>
      <c r="AJ422" s="52">
        <f t="shared" si="127"/>
        <v>7.4914663891477717</v>
      </c>
      <c r="AK422" s="52">
        <f t="shared" si="127"/>
        <v>-8.0006704013839141</v>
      </c>
      <c r="AL422" s="52">
        <f t="shared" si="127"/>
        <v>-13.949672521806267</v>
      </c>
      <c r="AM422" s="52">
        <f t="shared" si="127"/>
        <v>-25.112862558256055</v>
      </c>
    </row>
    <row r="423" spans="1:39" ht="14.25" hidden="1">
      <c r="A423" s="5" t="s">
        <v>403</v>
      </c>
      <c r="B423" s="5" t="s">
        <v>404</v>
      </c>
      <c r="C423" s="5" t="s">
        <v>406</v>
      </c>
      <c r="D423" s="111" t="s">
        <v>630</v>
      </c>
      <c r="E423" s="116">
        <f>SUMIFS(ADEME!$F:$F,ADEME!$A:$A,$A423,ADEME!$B:$B,$B423,ADEME!$C:$C,$C423,ADEME!$D:$D,$D423,ADEME!$E:$E,F$9)</f>
        <v>25449.433541771981</v>
      </c>
      <c r="F423" s="116">
        <f>SUMIFS(ADEME!$L:$L,ADEME!$A:$A,$A423,ADEME!$B:$B,$B423,ADEME!$C:$C,$C423,ADEME!$D:$D,$D423,ADEME!$E:$E,F$9)</f>
        <v>13048.218829460771</v>
      </c>
      <c r="G423" s="117">
        <f>SUMIFS(ADEME!$L:$L,ADEME!$A:$A,$A423,ADEME!$B:$B,$B423,ADEME!$C:$C,$C423,ADEME!$D:$D,$D423,ADEME!$E:$E,G$9)</f>
        <v>8693.0234422870326</v>
      </c>
      <c r="H423" s="117">
        <f>SUMIFS(ADEME!$L:$L,ADEME!$A:$A,$A423,ADEME!$B:$B,$B423,ADEME!$C:$C,$C423,ADEME!$D:$D,$D423,ADEME!$E:$E,H$9)</f>
        <v>9134.7292964095013</v>
      </c>
      <c r="I423" s="117">
        <f>SUMIFS(ADEME!$L:$L,ADEME!$A:$A,$A423,ADEME!$B:$B,$B423,ADEME!$C:$C,$C423,ADEME!$D:$D,$D423,ADEME!$E:$E,I$9)</f>
        <v>11685.082801378712</v>
      </c>
      <c r="J423" s="117">
        <f>SUMIFS(ADEME!$L:$L,ADEME!$A:$A,$A423,ADEME!$B:$B,$B423,ADEME!$C:$C,$C423,ADEME!$D:$D,$D423,ADEME!$E:$E,J$9)</f>
        <v>11822.273226405207</v>
      </c>
      <c r="K423" s="68" t="s">
        <v>581</v>
      </c>
      <c r="L423" s="54" t="str">
        <f t="shared" si="118"/>
        <v>Empreinte climatique-Productions Finales-Produits laitiers</v>
      </c>
      <c r="M423" s="54">
        <f>MATCH(L423,[6]RESULTATS_4!$W:$W,FALSE)</f>
        <v>266</v>
      </c>
      <c r="N423" s="54" t="str" cm="1">
        <f t="array" ref="N423">IFERROR(INDEX([6]RESULTATS_4!G:G,$M423),"-")</f>
        <v>Empreinte climatique</v>
      </c>
      <c r="O423" s="54" t="str" cm="1">
        <f t="array" ref="O423">IFERROR(INDEX([6]RESULTATS_4!H:H,$M423),"-")</f>
        <v>Productions Finales</v>
      </c>
      <c r="P423" s="54" t="str" cm="1">
        <f t="array" ref="P423">IFERROR(INDEX([6]RESULTATS_4!I:I,$M423),"-")</f>
        <v>Produits laitiers</v>
      </c>
      <c r="Q423" s="54" t="str" cm="1">
        <f t="array" ref="Q423">IFERROR(INDEX([6]RESULTATS_4!$J:$J,M423),"-")</f>
        <v>ktCO2eq</v>
      </c>
      <c r="R423" s="68"/>
      <c r="S423" s="96" t="str">
        <f t="shared" si="119"/>
        <v>Produits laitiers-ktCO2eq</v>
      </c>
      <c r="T423" s="158">
        <v>424</v>
      </c>
      <c r="U423" s="8">
        <v>26750.572393465383</v>
      </c>
      <c r="V423" s="8">
        <v>15730.947225383446</v>
      </c>
      <c r="W423" s="8">
        <v>7984.3039221600993</v>
      </c>
      <c r="X423" s="8">
        <v>9759.4510725471755</v>
      </c>
      <c r="Y423" s="8">
        <v>12467.077561206437</v>
      </c>
      <c r="Z423" s="8">
        <v>13804.108610988882</v>
      </c>
      <c r="AA423" s="68"/>
      <c r="AB423" s="52"/>
      <c r="AC423" s="8"/>
      <c r="AD423" s="52"/>
      <c r="AE423" s="8"/>
      <c r="AG423" s="68"/>
      <c r="AH423" s="52">
        <f t="shared" si="127"/>
        <v>-4.8639663950190588</v>
      </c>
      <c r="AI423" s="52">
        <f t="shared" si="127"/>
        <v>-17.053826177700394</v>
      </c>
      <c r="AJ423" s="52">
        <f t="shared" si="127"/>
        <v>8.8764096035962794</v>
      </c>
      <c r="AK423" s="52">
        <f t="shared" si="127"/>
        <v>-6.401197890063548</v>
      </c>
      <c r="AL423" s="52">
        <f t="shared" si="127"/>
        <v>-6.2724785017865159</v>
      </c>
      <c r="AM423" s="52">
        <f t="shared" si="127"/>
        <v>-14.356851575378204</v>
      </c>
    </row>
    <row r="424" spans="1:39" ht="14.25" hidden="1">
      <c r="A424" s="5" t="s">
        <v>403</v>
      </c>
      <c r="B424" s="5" t="s">
        <v>404</v>
      </c>
      <c r="C424" s="5" t="s">
        <v>332</v>
      </c>
      <c r="D424" s="111" t="s">
        <v>630</v>
      </c>
      <c r="E424" s="116">
        <f>SUMIFS(ADEME!$F:$F,ADEME!$A:$A,$A424,ADEME!$B:$B,$B424,ADEME!$C:$C,$C424,ADEME!$D:$D,$D424,ADEME!$E:$E,F$9)</f>
        <v>1209.9205602220263</v>
      </c>
      <c r="F424" s="116">
        <f>SUMIFS(ADEME!$L:$L,ADEME!$A:$A,$A424,ADEME!$B:$B,$B424,ADEME!$C:$C,$C424,ADEME!$D:$D,$D424,ADEME!$E:$E,F$9)</f>
        <v>1031.5433873645889</v>
      </c>
      <c r="G424" s="117">
        <f>SUMIFS(ADEME!$L:$L,ADEME!$A:$A,$A424,ADEME!$B:$B,$B424,ADEME!$C:$C,$C424,ADEME!$D:$D,$D424,ADEME!$E:$E,G$9)</f>
        <v>389.3980019247021</v>
      </c>
      <c r="H424" s="117">
        <f>SUMIFS(ADEME!$L:$L,ADEME!$A:$A,$A424,ADEME!$B:$B,$B424,ADEME!$C:$C,$C424,ADEME!$D:$D,$D424,ADEME!$E:$E,H$9)</f>
        <v>390.62152754194574</v>
      </c>
      <c r="I424" s="117">
        <f>SUMIFS(ADEME!$L:$L,ADEME!$A:$A,$A424,ADEME!$B:$B,$B424,ADEME!$C:$C,$C424,ADEME!$D:$D,$D424,ADEME!$E:$E,I$9)</f>
        <v>469.74422011566276</v>
      </c>
      <c r="J424" s="117">
        <f>SUMIFS(ADEME!$L:$L,ADEME!$A:$A,$A424,ADEME!$B:$B,$B424,ADEME!$C:$C,$C424,ADEME!$D:$D,$D424,ADEME!$E:$E,J$9)</f>
        <v>444.9342783452467</v>
      </c>
      <c r="K424" s="68" t="s">
        <v>581</v>
      </c>
      <c r="L424" s="54" t="str">
        <f t="shared" si="118"/>
        <v>Empreinte climatique-Productions Finales-Sucre</v>
      </c>
      <c r="M424" s="54">
        <f>MATCH(L424,[6]RESULTATS_4!$W:$W,FALSE)</f>
        <v>267</v>
      </c>
      <c r="N424" s="54" t="str" cm="1">
        <f t="array" ref="N424">IFERROR(INDEX([6]RESULTATS_4!G:G,$M424),"-")</f>
        <v>Empreinte climatique</v>
      </c>
      <c r="O424" s="54" t="str" cm="1">
        <f t="array" ref="O424">IFERROR(INDEX([6]RESULTATS_4!H:H,$M424),"-")</f>
        <v>Productions Finales</v>
      </c>
      <c r="P424" s="54" t="str" cm="1">
        <f t="array" ref="P424">IFERROR(INDEX([6]RESULTATS_4!I:I,$M424),"-")</f>
        <v>Sucre</v>
      </c>
      <c r="Q424" s="54" t="str" cm="1">
        <f t="array" ref="Q424">IFERROR(INDEX([6]RESULTATS_4!$J:$J,M424),"-")</f>
        <v>ktCO2eq</v>
      </c>
      <c r="R424" s="68"/>
      <c r="S424" s="96" t="str">
        <f t="shared" si="119"/>
        <v>Sucre-ktCO2eq</v>
      </c>
      <c r="T424" s="158">
        <v>425</v>
      </c>
      <c r="U424" s="8">
        <v>1155.450141448197</v>
      </c>
      <c r="V424" s="8">
        <v>848.86847326976294</v>
      </c>
      <c r="W424" s="8">
        <v>423.67952513268563</v>
      </c>
      <c r="X424" s="8">
        <v>495.36679566712507</v>
      </c>
      <c r="Y424" s="8">
        <v>580.19772195903022</v>
      </c>
      <c r="Z424" s="8">
        <v>597.68380663416201</v>
      </c>
      <c r="AA424" s="68"/>
      <c r="AB424" s="52"/>
      <c r="AC424" s="8"/>
      <c r="AD424" s="52"/>
      <c r="AE424" s="8"/>
      <c r="AG424" s="68"/>
      <c r="AH424" s="52">
        <f t="shared" si="127"/>
        <v>4.7142162885157601</v>
      </c>
      <c r="AI424" s="52">
        <f t="shared" si="127"/>
        <v>21.51981371050087</v>
      </c>
      <c r="AJ424" s="52">
        <f t="shared" si="127"/>
        <v>-8.0913806720415486</v>
      </c>
      <c r="AK424" s="52">
        <f t="shared" si="127"/>
        <v>-21.144991759917176</v>
      </c>
      <c r="AL424" s="52">
        <f t="shared" si="127"/>
        <v>-19.037217428297136</v>
      </c>
      <c r="AM424" s="52">
        <f t="shared" si="127"/>
        <v>-25.556912633976083</v>
      </c>
    </row>
    <row r="425" spans="1:39" ht="14.25" hidden="1">
      <c r="A425" s="5" t="s">
        <v>403</v>
      </c>
      <c r="B425" s="5" t="s">
        <v>404</v>
      </c>
      <c r="C425" s="5" t="s">
        <v>407</v>
      </c>
      <c r="D425" s="111" t="s">
        <v>630</v>
      </c>
      <c r="E425" s="116">
        <f>SUMIFS(ADEME!$F:$F,ADEME!$A:$A,$A425,ADEME!$B:$B,$B425,ADEME!$C:$C,$C425,ADEME!$D:$D,$D425,ADEME!$E:$E,F$9)</f>
        <v>40378.032582176907</v>
      </c>
      <c r="F425" s="116">
        <f>SUMIFS(ADEME!$L:$L,ADEME!$A:$A,$A425,ADEME!$B:$B,$B425,ADEME!$C:$C,$C425,ADEME!$D:$D,$D425,ADEME!$E:$E,F$9)</f>
        <v>22936.850332857786</v>
      </c>
      <c r="G425" s="117">
        <f>SUMIFS(ADEME!$L:$L,ADEME!$A:$A,$A425,ADEME!$B:$B,$B425,ADEME!$C:$C,$C425,ADEME!$D:$D,$D425,ADEME!$E:$E,G$9)</f>
        <v>10520.015101304562</v>
      </c>
      <c r="H425" s="117">
        <f>SUMIFS(ADEME!$L:$L,ADEME!$A:$A,$A425,ADEME!$B:$B,$B425,ADEME!$C:$C,$C425,ADEME!$D:$D,$D425,ADEME!$E:$E,H$9)</f>
        <v>13439.39944156632</v>
      </c>
      <c r="I425" s="117">
        <f>SUMIFS(ADEME!$L:$L,ADEME!$A:$A,$A425,ADEME!$B:$B,$B425,ADEME!$C:$C,$C425,ADEME!$D:$D,$D425,ADEME!$E:$E,I$9)</f>
        <v>20878.715548098138</v>
      </c>
      <c r="J425" s="117">
        <f>SUMIFS(ADEME!$L:$L,ADEME!$A:$A,$A425,ADEME!$B:$B,$B425,ADEME!$C:$C,$C425,ADEME!$D:$D,$D425,ADEME!$E:$E,J$9)</f>
        <v>29046.596035539624</v>
      </c>
      <c r="K425" s="68" t="s">
        <v>581</v>
      </c>
      <c r="L425" s="54" t="str">
        <f t="shared" si="118"/>
        <v>Empreinte climatique-Productions Finales-Viande, abats, graisses animales, œufs</v>
      </c>
      <c r="M425" s="54">
        <f>MATCH(L425,[6]RESULTATS_4!$W:$W,FALSE)</f>
        <v>269</v>
      </c>
      <c r="N425" s="54" t="str" cm="1">
        <f t="array" ref="N425">IFERROR(INDEX([6]RESULTATS_4!G:G,$M425),"-")</f>
        <v>Empreinte climatique</v>
      </c>
      <c r="O425" s="54" t="str" cm="1">
        <f t="array" ref="O425">IFERROR(INDEX([6]RESULTATS_4!H:H,$M425),"-")</f>
        <v>Productions Finales</v>
      </c>
      <c r="P425" s="54" t="str" cm="1">
        <f t="array" ref="P425">IFERROR(INDEX([6]RESULTATS_4!I:I,$M425),"-")</f>
        <v>Viande, abats, graisses animales, œufs</v>
      </c>
      <c r="Q425" s="54" t="str" cm="1">
        <f t="array" ref="Q425">IFERROR(INDEX([6]RESULTATS_4!$J:$J,M425),"-")</f>
        <v>ktCO2eq</v>
      </c>
      <c r="R425" s="68"/>
      <c r="S425" s="96" t="str">
        <f t="shared" si="119"/>
        <v>Viande, abats, graisses animales, œufs-ktCO2eq</v>
      </c>
      <c r="T425" s="158">
        <v>426</v>
      </c>
      <c r="U425" s="8">
        <v>41107.963913177351</v>
      </c>
      <c r="V425" s="8">
        <v>30342.875662006863</v>
      </c>
      <c r="W425" s="8">
        <v>10059.130101908087</v>
      </c>
      <c r="X425" s="8">
        <v>15050.827735168843</v>
      </c>
      <c r="Y425" s="8">
        <v>22653.381509985495</v>
      </c>
      <c r="Z425" s="8">
        <v>32802.528713292864</v>
      </c>
      <c r="AA425" s="68"/>
      <c r="AB425" s="52"/>
      <c r="AC425" s="8"/>
      <c r="AD425" s="52"/>
      <c r="AE425" s="8"/>
      <c r="AG425" s="68"/>
      <c r="AH425" s="52">
        <f t="shared" si="127"/>
        <v>-1.7756445747157512</v>
      </c>
      <c r="AI425" s="52">
        <f t="shared" si="127"/>
        <v>-24.407789860281316</v>
      </c>
      <c r="AJ425" s="52">
        <f t="shared" si="127"/>
        <v>4.5817580121470858</v>
      </c>
      <c r="AK425" s="52">
        <f t="shared" si="127"/>
        <v>-10.70657589042192</v>
      </c>
      <c r="AL425" s="52">
        <f t="shared" si="127"/>
        <v>-7.8340002401190878</v>
      </c>
      <c r="AM425" s="52">
        <f t="shared" si="127"/>
        <v>-11.450131514498729</v>
      </c>
    </row>
    <row r="426" spans="1:39" ht="14.25" hidden="1">
      <c r="A426" s="5" t="s">
        <v>403</v>
      </c>
      <c r="B426" s="5" t="s">
        <v>404</v>
      </c>
      <c r="C426" s="5" t="s">
        <v>36</v>
      </c>
      <c r="D426" s="111" t="s">
        <v>630</v>
      </c>
      <c r="E426" s="116">
        <f>SUMIFS(ADEME!$F:$F,ADEME!$A:$A,$A426,ADEME!$B:$B,$B426,ADEME!$C:$C,$C426,ADEME!$D:$D,$D426,ADEME!$E:$E,F$9)</f>
        <v>1427.0788587957672</v>
      </c>
      <c r="F426" s="116">
        <f>SUMIFS(ADEME!$L:$L,ADEME!$A:$A,$A426,ADEME!$B:$B,$B426,ADEME!$C:$C,$C426,ADEME!$D:$D,$D426,ADEME!$E:$E,F$9)</f>
        <v>739.1469578037437</v>
      </c>
      <c r="G426" s="117">
        <f>SUMIFS(ADEME!$L:$L,ADEME!$A:$A,$A426,ADEME!$B:$B,$B426,ADEME!$C:$C,$C426,ADEME!$D:$D,$D426,ADEME!$E:$E,G$9)</f>
        <v>413.27073286457738</v>
      </c>
      <c r="H426" s="117">
        <f>SUMIFS(ADEME!$L:$L,ADEME!$A:$A,$A426,ADEME!$B:$B,$B426,ADEME!$C:$C,$C426,ADEME!$D:$D,$D426,ADEME!$E:$E,H$9)</f>
        <v>461.4612855997695</v>
      </c>
      <c r="I426" s="117">
        <f>SUMIFS(ADEME!$L:$L,ADEME!$A:$A,$A426,ADEME!$B:$B,$B426,ADEME!$C:$C,$C426,ADEME!$D:$D,$D426,ADEME!$E:$E,I$9)</f>
        <v>521.35864930503749</v>
      </c>
      <c r="J426" s="117">
        <f>SUMIFS(ADEME!$L:$L,ADEME!$A:$A,$A426,ADEME!$B:$B,$B426,ADEME!$C:$C,$C426,ADEME!$D:$D,$D426,ADEME!$E:$E,J$9)</f>
        <v>586.93933694804491</v>
      </c>
      <c r="K426" s="68" t="s">
        <v>581</v>
      </c>
      <c r="L426" s="54" t="str">
        <f t="shared" si="118"/>
        <v>Empreinte climatique-Productions Finales-Boissons alcooliques</v>
      </c>
      <c r="M426" s="54">
        <f>MATCH(L426,[6]RESULTATS_4!$W:$W,FALSE)</f>
        <v>259</v>
      </c>
      <c r="N426" s="54" t="str" cm="1">
        <f t="array" ref="N426">IFERROR(INDEX([6]RESULTATS_4!G:G,$M426),"-")</f>
        <v>Empreinte climatique</v>
      </c>
      <c r="O426" s="54" t="str" cm="1">
        <f t="array" ref="O426">IFERROR(INDEX([6]RESULTATS_4!H:H,$M426),"-")</f>
        <v>Productions Finales</v>
      </c>
      <c r="P426" s="54" t="str" cm="1">
        <f t="array" ref="P426">IFERROR(INDEX([6]RESULTATS_4!I:I,$M426),"-")</f>
        <v>Boissons alcooliques</v>
      </c>
      <c r="Q426" s="54" t="str" cm="1">
        <f t="array" ref="Q426">IFERROR(INDEX([6]RESULTATS_4!$J:$J,M426),"-")</f>
        <v>ktCO2eq</v>
      </c>
      <c r="R426" s="68"/>
      <c r="S426" s="96" t="str">
        <f t="shared" si="119"/>
        <v>Boissons alcooliques-ktCO2eq</v>
      </c>
      <c r="T426" s="158">
        <v>427</v>
      </c>
      <c r="U426" s="8">
        <v>1417.8489565729733</v>
      </c>
      <c r="V426" s="8">
        <v>811.92202848849047</v>
      </c>
      <c r="W426" s="8">
        <v>349.6961852828702</v>
      </c>
      <c r="X426" s="8">
        <v>460.58708823561915</v>
      </c>
      <c r="Y426" s="8">
        <v>531.88092883867159</v>
      </c>
      <c r="Z426" s="8">
        <v>665.69986950286398</v>
      </c>
      <c r="AA426" s="68"/>
      <c r="AB426" s="52"/>
      <c r="AC426" s="8"/>
      <c r="AD426" s="52"/>
      <c r="AE426" s="8"/>
      <c r="AG426" s="68"/>
      <c r="AH426" s="52">
        <f t="shared" si="127"/>
        <v>0.65097923019270532</v>
      </c>
      <c r="AI426" s="52">
        <f t="shared" si="127"/>
        <v>-8.963307821593169</v>
      </c>
      <c r="AJ426" s="52">
        <f t="shared" si="127"/>
        <v>18.179937402028436</v>
      </c>
      <c r="AK426" s="52">
        <f t="shared" si="127"/>
        <v>0.18980066668805584</v>
      </c>
      <c r="AL426" s="52">
        <f t="shared" si="127"/>
        <v>-1.9783148752125501</v>
      </c>
      <c r="AM426" s="52">
        <f t="shared" si="127"/>
        <v>-11.831237493502355</v>
      </c>
    </row>
    <row r="427" spans="1:39" ht="14.25" hidden="1">
      <c r="A427" s="5" t="s">
        <v>403</v>
      </c>
      <c r="B427" s="5" t="s">
        <v>404</v>
      </c>
      <c r="C427" s="5" t="s">
        <v>408</v>
      </c>
      <c r="D427" s="111" t="s">
        <v>630</v>
      </c>
      <c r="E427" s="116">
        <f>SUMIFS(ADEME!$F:$F,ADEME!$A:$A,$A427,ADEME!$B:$B,$B427,ADEME!$C:$C,$C427,ADEME!$D:$D,$D427,ADEME!$E:$E,F$9)</f>
        <v>6846.7782084524424</v>
      </c>
      <c r="F427" s="116">
        <f>SUMIFS(ADEME!$L:$L,ADEME!$A:$A,$A427,ADEME!$B:$B,$B427,ADEME!$C:$C,$C427,ADEME!$D:$D,$D427,ADEME!$E:$E,F$9)</f>
        <v>3737.638748125617</v>
      </c>
      <c r="G427" s="117">
        <f>SUMIFS(ADEME!$L:$L,ADEME!$A:$A,$A427,ADEME!$B:$B,$B427,ADEME!$C:$C,$C427,ADEME!$D:$D,$D427,ADEME!$E:$E,G$9)</f>
        <v>3806.830044603847</v>
      </c>
      <c r="H427" s="117">
        <f>SUMIFS(ADEME!$L:$L,ADEME!$A:$A,$A427,ADEME!$B:$B,$B427,ADEME!$C:$C,$C427,ADEME!$D:$D,$D427,ADEME!$E:$E,H$9)</f>
        <v>4105.105984336049</v>
      </c>
      <c r="I427" s="117">
        <f>SUMIFS(ADEME!$L:$L,ADEME!$A:$A,$A427,ADEME!$B:$B,$B427,ADEME!$C:$C,$C427,ADEME!$D:$D,$D427,ADEME!$E:$E,I$9)</f>
        <v>2923.6143610108011</v>
      </c>
      <c r="J427" s="117">
        <f>SUMIFS(ADEME!$L:$L,ADEME!$A:$A,$A427,ADEME!$B:$B,$B427,ADEME!$C:$C,$C427,ADEME!$D:$D,$D427,ADEME!$E:$E,J$9)</f>
        <v>3004.4541126572399</v>
      </c>
      <c r="K427" s="68" t="s">
        <v>581</v>
      </c>
      <c r="L427" s="54" t="str">
        <f t="shared" si="118"/>
        <v>Empreinte climatique-Productions Finales-Tourteaux, huiles, oléoprotéagineux</v>
      </c>
      <c r="M427" s="54">
        <f>MATCH(L427,[6]RESULTATS_4!$W:$W,FALSE)</f>
        <v>268</v>
      </c>
      <c r="N427" s="54" t="str" cm="1">
        <f t="array" ref="N427">IFERROR(INDEX([6]RESULTATS_4!G:G,$M427),"-")</f>
        <v>Empreinte climatique</v>
      </c>
      <c r="O427" s="54" t="str" cm="1">
        <f t="array" ref="O427">IFERROR(INDEX([6]RESULTATS_4!H:H,$M427),"-")</f>
        <v>Productions Finales</v>
      </c>
      <c r="P427" s="54" t="str" cm="1">
        <f t="array" ref="P427">IFERROR(INDEX([6]RESULTATS_4!I:I,$M427),"-")</f>
        <v>Tourteaux, huiles, oléoprotéagineux</v>
      </c>
      <c r="Q427" s="54" t="str" cm="1">
        <f t="array" ref="Q427">IFERROR(INDEX([6]RESULTATS_4!$J:$J,M427),"-")</f>
        <v>ktCO2eq</v>
      </c>
      <c r="R427" s="68"/>
      <c r="S427" s="96" t="str">
        <f t="shared" si="119"/>
        <v>Tourteaux, huiles, oléoprotéagineux-ktCO2eq</v>
      </c>
      <c r="T427" s="158">
        <v>428</v>
      </c>
      <c r="U427" s="8">
        <v>7180.7310041266919</v>
      </c>
      <c r="V427" s="8">
        <v>5026.2697298822422</v>
      </c>
      <c r="W427" s="8">
        <v>3770.4420397587951</v>
      </c>
      <c r="X427" s="8">
        <v>5304.8969383263675</v>
      </c>
      <c r="Y427" s="8">
        <v>3076.8859358223267</v>
      </c>
      <c r="Z427" s="8">
        <v>3483.4173856506513</v>
      </c>
      <c r="AA427" s="68"/>
      <c r="AB427" s="52"/>
      <c r="AC427" s="8"/>
      <c r="AD427" s="52"/>
      <c r="AE427" s="8"/>
      <c r="AG427" s="68"/>
      <c r="AH427" s="52">
        <f t="shared" si="127"/>
        <v>-4.6506796520066063</v>
      </c>
      <c r="AI427" s="52">
        <f t="shared" si="127"/>
        <v>-25.63791939169997</v>
      </c>
      <c r="AJ427" s="52">
        <f t="shared" si="127"/>
        <v>0.96508590932695704</v>
      </c>
      <c r="AK427" s="52">
        <f t="shared" si="127"/>
        <v>-22.61666848458772</v>
      </c>
      <c r="AL427" s="52">
        <f t="shared" si="127"/>
        <v>-4.9813863109801071</v>
      </c>
      <c r="AM427" s="52">
        <f t="shared" si="127"/>
        <v>-13.749810027544207</v>
      </c>
    </row>
    <row r="428" spans="1:39" ht="14.25" hidden="1">
      <c r="A428" s="5" t="s">
        <v>403</v>
      </c>
      <c r="B428" s="5" t="s">
        <v>404</v>
      </c>
      <c r="C428" s="5" t="s">
        <v>409</v>
      </c>
      <c r="D428" s="111" t="s">
        <v>630</v>
      </c>
      <c r="E428" s="116">
        <f>SUMIFS(ADEME!$F:$F,ADEME!$A:$A,$A428,ADEME!$B:$B,$B428,ADEME!$C:$C,$C428,ADEME!$D:$D,$D428,ADEME!$E:$E,F$9)</f>
        <v>0</v>
      </c>
      <c r="F428" s="116">
        <f>SUMIFS(ADEME!$L:$L,ADEME!$A:$A,$A428,ADEME!$B:$B,$B428,ADEME!$C:$C,$C428,ADEME!$D:$D,$D428,ADEME!$E:$E,F$9)</f>
        <v>0</v>
      </c>
      <c r="G428" s="117">
        <f>SUMIFS(ADEME!$L:$L,ADEME!$A:$A,$A428,ADEME!$B:$B,$B428,ADEME!$C:$C,$C428,ADEME!$D:$D,$D428,ADEME!$E:$E,G$9)</f>
        <v>0</v>
      </c>
      <c r="H428" s="117">
        <f>SUMIFS(ADEME!$L:$L,ADEME!$A:$A,$A428,ADEME!$B:$B,$B428,ADEME!$C:$C,$C428,ADEME!$D:$D,$D428,ADEME!$E:$E,H$9)</f>
        <v>0</v>
      </c>
      <c r="I428" s="117">
        <f>SUMIFS(ADEME!$L:$L,ADEME!$A:$A,$A428,ADEME!$B:$B,$B428,ADEME!$C:$C,$C428,ADEME!$D:$D,$D428,ADEME!$E:$E,I$9)</f>
        <v>0</v>
      </c>
      <c r="J428" s="117">
        <f>SUMIFS(ADEME!$L:$L,ADEME!$A:$A,$A428,ADEME!$B:$B,$B428,ADEME!$C:$C,$C428,ADEME!$D:$D,$D428,ADEME!$E:$E,J$9)</f>
        <v>0</v>
      </c>
      <c r="K428" s="68" t="s">
        <v>581</v>
      </c>
      <c r="L428" s="54" t="str">
        <f t="shared" si="118"/>
        <v>Empreinte climatique-Productions Finales-Café, cacao, thé, épices, stimulants</v>
      </c>
      <c r="M428" s="54">
        <f>MATCH(L428,[6]RESULTATS_4!$W:$W,FALSE)</f>
        <v>260</v>
      </c>
      <c r="N428" s="54" t="str" cm="1">
        <f t="array" ref="N428">IFERROR(INDEX([6]RESULTATS_4!G:G,$M428),"-")</f>
        <v>Empreinte climatique</v>
      </c>
      <c r="O428" s="54" t="str" cm="1">
        <f t="array" ref="O428">IFERROR(INDEX([6]RESULTATS_4!H:H,$M428),"-")</f>
        <v>Productions Finales</v>
      </c>
      <c r="P428" s="54" t="str" cm="1">
        <f t="array" ref="P428">IFERROR(INDEX([6]RESULTATS_4!I:I,$M428),"-")</f>
        <v>Café, cacao, thé, épices, stimulants</v>
      </c>
      <c r="Q428" s="54" t="str" cm="1">
        <f t="array" ref="Q428">IFERROR(INDEX([6]RESULTATS_4!$J:$J,M428),"-")</f>
        <v>ktCO2eq</v>
      </c>
      <c r="R428" s="68"/>
      <c r="S428" s="96" t="str">
        <f t="shared" si="119"/>
        <v>Café, cacao, thé, épices, stimulants-ktCO2eq</v>
      </c>
      <c r="T428" s="158">
        <v>429</v>
      </c>
      <c r="U428" s="8">
        <v>0</v>
      </c>
      <c r="V428" s="8">
        <v>0</v>
      </c>
      <c r="W428" s="8">
        <v>0</v>
      </c>
      <c r="X428" s="8">
        <v>0</v>
      </c>
      <c r="Y428" s="8">
        <v>0</v>
      </c>
      <c r="Z428" s="8">
        <v>0</v>
      </c>
      <c r="AA428" s="68"/>
      <c r="AB428" s="52"/>
      <c r="AC428" s="8"/>
      <c r="AD428" s="52"/>
      <c r="AE428" s="8"/>
      <c r="AG428" s="68"/>
      <c r="AH428" s="57"/>
      <c r="AI428" s="57"/>
      <c r="AJ428" s="57"/>
      <c r="AK428" s="57"/>
      <c r="AL428" s="57"/>
      <c r="AM428" s="57"/>
    </row>
    <row r="429" spans="1:39" ht="14.25" hidden="1">
      <c r="A429" s="5" t="s">
        <v>403</v>
      </c>
      <c r="B429" s="5" t="s">
        <v>404</v>
      </c>
      <c r="C429" s="5" t="s">
        <v>410</v>
      </c>
      <c r="D429" s="111" t="s">
        <v>630</v>
      </c>
      <c r="E429" s="116">
        <f>SUMIFS(ADEME!$F:$F,ADEME!$A:$A,$A429,ADEME!$B:$B,$B429,ADEME!$C:$C,$C429,ADEME!$D:$D,$D429,ADEME!$E:$E,F$9)</f>
        <v>3339.5830865307576</v>
      </c>
      <c r="F429" s="116">
        <f>SUMIFS(ADEME!$L:$L,ADEME!$A:$A,$A429,ADEME!$B:$B,$B429,ADEME!$C:$C,$C429,ADEME!$D:$D,$D429,ADEME!$E:$E,F$9)</f>
        <v>3166.1279985121869</v>
      </c>
      <c r="G429" s="117">
        <f>SUMIFS(ADEME!$L:$L,ADEME!$A:$A,$A429,ADEME!$B:$B,$B429,ADEME!$C:$C,$C429,ADEME!$D:$D,$D429,ADEME!$E:$E,G$9)</f>
        <v>2773.7431341109605</v>
      </c>
      <c r="H429" s="117">
        <f>SUMIFS(ADEME!$L:$L,ADEME!$A:$A,$A429,ADEME!$B:$B,$B429,ADEME!$C:$C,$C429,ADEME!$D:$D,$D429,ADEME!$E:$E,H$9)</f>
        <v>2570.5299205430529</v>
      </c>
      <c r="I429" s="117">
        <f>SUMIFS(ADEME!$L:$L,ADEME!$A:$A,$A429,ADEME!$B:$B,$B429,ADEME!$C:$C,$C429,ADEME!$D:$D,$D429,ADEME!$E:$E,I$9)</f>
        <v>2473.388073710089</v>
      </c>
      <c r="J429" s="117">
        <f>SUMIFS(ADEME!$L:$L,ADEME!$A:$A,$A429,ADEME!$B:$B,$B429,ADEME!$C:$C,$C429,ADEME!$D:$D,$D429,ADEME!$E:$E,J$9)</f>
        <v>1661.9034884667249</v>
      </c>
      <c r="K429" s="68" t="s">
        <v>581</v>
      </c>
      <c r="L429" s="54" t="str">
        <f t="shared" si="118"/>
        <v>Empreinte climatique-Productions Finales-Fruits et légumes</v>
      </c>
      <c r="M429" s="54">
        <f>MATCH(L429,[6]RESULTATS_4!$W:$W,FALSE)</f>
        <v>263</v>
      </c>
      <c r="N429" s="54" t="str" cm="1">
        <f t="array" ref="N429">IFERROR(INDEX([6]RESULTATS_4!G:G,$M429),"-")</f>
        <v>Empreinte climatique</v>
      </c>
      <c r="O429" s="54" t="str" cm="1">
        <f t="array" ref="O429">IFERROR(INDEX([6]RESULTATS_4!H:H,$M429),"-")</f>
        <v>Productions Finales</v>
      </c>
      <c r="P429" s="54" t="str" cm="1">
        <f t="array" ref="P429">IFERROR(INDEX([6]RESULTATS_4!I:I,$M429),"-")</f>
        <v>Fruits et légumes</v>
      </c>
      <c r="Q429" s="54" t="str" cm="1">
        <f t="array" ref="Q429">IFERROR(INDEX([6]RESULTATS_4!$J:$J,M429),"-")</f>
        <v>ktCO2eq</v>
      </c>
      <c r="R429" s="68"/>
      <c r="S429" s="96" t="str">
        <f t="shared" si="119"/>
        <v>Fruits et légumes-ktCO2eq</v>
      </c>
      <c r="T429" s="158">
        <v>430</v>
      </c>
      <c r="U429" s="8">
        <v>3291.5062232789091</v>
      </c>
      <c r="V429" s="8">
        <v>2387.5749146735807</v>
      </c>
      <c r="W429" s="8">
        <v>2380.847448383689</v>
      </c>
      <c r="X429" s="8">
        <v>2586.3281764036806</v>
      </c>
      <c r="Y429" s="8">
        <v>2401.0634878243472</v>
      </c>
      <c r="Z429" s="8">
        <v>1760.1223610631109</v>
      </c>
      <c r="AA429" s="68"/>
      <c r="AB429" s="52"/>
      <c r="AC429" s="8"/>
      <c r="AD429" s="52"/>
      <c r="AE429" s="8"/>
      <c r="AG429" s="68"/>
      <c r="AH429" s="52">
        <f t="shared" ref="AH429:AH438" si="128">IF(AND(E429=0,U429=0),"ok 0",(E429/U429-1)*100)</f>
        <v>1.4606341288929903</v>
      </c>
      <c r="AI429" s="52">
        <f t="shared" ref="AI429:AI438" si="129">IF(AND(F429=0,V429=0),"ok 0",(F429/V429-1)*100)</f>
        <v>32.608530063445016</v>
      </c>
      <c r="AJ429" s="52">
        <f t="shared" ref="AJ429:AJ438" si="130">IF(AND(G429=0,W429=0),"ok 0",(G429/W429-1)*100)</f>
        <v>16.502346086642405</v>
      </c>
      <c r="AK429" s="52">
        <f t="shared" ref="AK429:AK438" si="131">IF(AND(H429=0,X429=0),"ok 0",(H429/X429-1)*100)</f>
        <v>-0.61083724814053886</v>
      </c>
      <c r="AL429" s="52">
        <f t="shared" ref="AL429:AL438" si="132">IF(AND(I429=0,Y429=0),"ok 0",(I429/Y429-1)*100)</f>
        <v>3.0121896506483781</v>
      </c>
      <c r="AM429" s="52">
        <f t="shared" ref="AM429:AM438" si="133">IF(AND(J429=0,Z429=0),"ok 0",(J429/Z429-1)*100)</f>
        <v>-5.580229804992765</v>
      </c>
    </row>
    <row r="430" spans="1:39" ht="14.25" hidden="1">
      <c r="A430" s="5" t="s">
        <v>403</v>
      </c>
      <c r="B430" s="5" t="s">
        <v>404</v>
      </c>
      <c r="C430" s="5" t="s">
        <v>411</v>
      </c>
      <c r="D430" s="111" t="s">
        <v>630</v>
      </c>
      <c r="E430" s="116">
        <f>SUMIFS(ADEME!$F:$F,ADEME!$A:$A,$A430,ADEME!$B:$B,$B430,ADEME!$C:$C,$C430,ADEME!$D:$D,$D430,ADEME!$E:$E,F$9)</f>
        <v>31.192505122903498</v>
      </c>
      <c r="F430" s="116">
        <f>SUMIFS(ADEME!$L:$L,ADEME!$A:$A,$A430,ADEME!$B:$B,$B430,ADEME!$C:$C,$C430,ADEME!$D:$D,$D430,ADEME!$E:$E,F$9)</f>
        <v>41.328314749679876</v>
      </c>
      <c r="G430" s="117">
        <f>SUMIFS(ADEME!$L:$L,ADEME!$A:$A,$A430,ADEME!$B:$B,$B430,ADEME!$C:$C,$C430,ADEME!$D:$D,$D430,ADEME!$E:$E,G$9)</f>
        <v>35.857086946792585</v>
      </c>
      <c r="H430" s="117">
        <f>SUMIFS(ADEME!$L:$L,ADEME!$A:$A,$A430,ADEME!$B:$B,$B430,ADEME!$C:$C,$C430,ADEME!$D:$D,$D430,ADEME!$E:$E,H$9)</f>
        <v>31.805982250839389</v>
      </c>
      <c r="I430" s="117">
        <f>SUMIFS(ADEME!$L:$L,ADEME!$A:$A,$A430,ADEME!$B:$B,$B430,ADEME!$C:$C,$C430,ADEME!$D:$D,$D430,ADEME!$E:$E,I$9)</f>
        <v>32.873701385599716</v>
      </c>
      <c r="J430" s="117">
        <f>SUMIFS(ADEME!$L:$L,ADEME!$A:$A,$A430,ADEME!$B:$B,$B430,ADEME!$C:$C,$C430,ADEME!$D:$D,$D430,ADEME!$E:$E,J$9)</f>
        <v>682.13977423709946</v>
      </c>
      <c r="K430" s="68" t="s">
        <v>581</v>
      </c>
      <c r="L430" s="54" t="str">
        <f t="shared" si="118"/>
        <v>Empreinte climatique-Productions Finales-Poissons et produits halieutiques</v>
      </c>
      <c r="M430" s="54">
        <f>MATCH(L430,[6]RESULTATS_4!$W:$W,FALSE)</f>
        <v>264</v>
      </c>
      <c r="N430" s="54" t="str" cm="1">
        <f t="array" ref="N430">IFERROR(INDEX([6]RESULTATS_4!G:G,$M430),"-")</f>
        <v>Empreinte climatique</v>
      </c>
      <c r="O430" s="54" t="str" cm="1">
        <f t="array" ref="O430">IFERROR(INDEX([6]RESULTATS_4!H:H,$M430),"-")</f>
        <v>Productions Finales</v>
      </c>
      <c r="P430" s="54" t="str" cm="1">
        <f t="array" ref="P430">IFERROR(INDEX([6]RESULTATS_4!I:I,$M430),"-")</f>
        <v>Poissons et produits halieutiques</v>
      </c>
      <c r="Q430" s="54" t="str" cm="1">
        <f t="array" ref="Q430">IFERROR(INDEX([6]RESULTATS_4!$J:$J,M430),"-")</f>
        <v>ktCO2eq</v>
      </c>
      <c r="R430" s="68"/>
      <c r="S430" s="96" t="str">
        <f t="shared" si="119"/>
        <v>Poissons et produits halieutiques-ktCO2eq</v>
      </c>
      <c r="T430" s="158">
        <v>431</v>
      </c>
      <c r="U430" s="8">
        <v>32.935221518964852</v>
      </c>
      <c r="V430" s="8">
        <v>48.9217667278173</v>
      </c>
      <c r="W430" s="8">
        <v>31.574762136146003</v>
      </c>
      <c r="X430" s="8">
        <v>35.228733695365896</v>
      </c>
      <c r="Y430" s="8">
        <v>34.586929403237612</v>
      </c>
      <c r="Z430" s="8">
        <v>682.98570340447759</v>
      </c>
      <c r="AA430" s="68"/>
      <c r="AB430" s="52"/>
      <c r="AC430" s="8"/>
      <c r="AD430" s="52"/>
      <c r="AE430" s="8"/>
      <c r="AG430" s="68"/>
      <c r="AH430" s="52">
        <f t="shared" si="128"/>
        <v>-5.2913456041516422</v>
      </c>
      <c r="AI430" s="52">
        <f t="shared" si="129"/>
        <v>-15.521622553790005</v>
      </c>
      <c r="AJ430" s="52">
        <f t="shared" si="130"/>
        <v>13.562492702816865</v>
      </c>
      <c r="AK430" s="52">
        <f t="shared" si="131"/>
        <v>-9.7157947092964889</v>
      </c>
      <c r="AL430" s="52">
        <f t="shared" si="132"/>
        <v>-4.9533972723161845</v>
      </c>
      <c r="AM430" s="52">
        <f t="shared" si="133"/>
        <v>-0.12385752193075916</v>
      </c>
    </row>
    <row r="431" spans="1:39" ht="14.25" hidden="1">
      <c r="A431" s="5" t="s">
        <v>403</v>
      </c>
      <c r="B431" s="5" t="s">
        <v>404</v>
      </c>
      <c r="C431" s="42" t="s">
        <v>412</v>
      </c>
      <c r="D431" s="111" t="s">
        <v>630</v>
      </c>
      <c r="E431" s="136">
        <f>SUMIFS(ADEME!$F:$F,ADEME!$A:$A,$A431,ADEME!$B:$B,$B431,ADEME!$C:$C,$C431,ADEME!$D:$D,$D431,ADEME!$E:$E,F$9)</f>
        <v>96922.351667122595</v>
      </c>
      <c r="F431" s="136">
        <f>SUMIFS(ADEME!$L:$L,ADEME!$A:$A,$A431,ADEME!$B:$B,$B431,ADEME!$C:$C,$C431,ADEME!$D:$D,$D431,ADEME!$E:$E,F$9)</f>
        <v>54718.044690474257</v>
      </c>
      <c r="G431" s="137">
        <f>SUMIFS(ADEME!$L:$L,ADEME!$A:$A,$A431,ADEME!$B:$B,$B431,ADEME!$C:$C,$C431,ADEME!$D:$D,$D431,ADEME!$E:$E,G$9)</f>
        <v>34137.593060619358</v>
      </c>
      <c r="H431" s="137">
        <f>SUMIFS(ADEME!$L:$L,ADEME!$A:$A,$A431,ADEME!$B:$B,$B431,ADEME!$C:$C,$C431,ADEME!$D:$D,$D431,ADEME!$E:$E,H$9)</f>
        <v>37013.373100156809</v>
      </c>
      <c r="I431" s="137">
        <f>SUMIFS(ADEME!$L:$L,ADEME!$A:$A,$A431,ADEME!$B:$B,$B431,ADEME!$C:$C,$C431,ADEME!$D:$D,$D431,ADEME!$E:$E,I$9)</f>
        <v>47327.989538760747</v>
      </c>
      <c r="J431" s="137">
        <f>SUMIFS(ADEME!$L:$L,ADEME!$A:$A,$A431,ADEME!$B:$B,$B431,ADEME!$C:$C,$C431,ADEME!$D:$D,$D431,ADEME!$E:$E,J$9)</f>
        <v>56516.492402667151</v>
      </c>
      <c r="K431" s="68" t="s">
        <v>581</v>
      </c>
      <c r="L431" s="54" t="str">
        <f t="shared" si="118"/>
        <v>Empreinte climatique-Productions Finales-Emissions de GES dues aux productions</v>
      </c>
      <c r="M431" s="54">
        <f>MATCH(L431,[6]RESULTATS_4!$W:$W,FALSE)</f>
        <v>262</v>
      </c>
      <c r="N431" s="54" t="str" cm="1">
        <f t="array" ref="N431">IFERROR(INDEX([6]RESULTATS_4!G:G,$M431),"-")</f>
        <v>Empreinte climatique</v>
      </c>
      <c r="O431" s="54" t="str" cm="1">
        <f t="array" ref="O431">IFERROR(INDEX([6]RESULTATS_4!H:H,$M431),"-")</f>
        <v>Productions Finales</v>
      </c>
      <c r="P431" s="54" t="str" cm="1">
        <f t="array" ref="P431">IFERROR(INDEX([6]RESULTATS_4!I:I,$M431),"-")</f>
        <v>Emissions de GES dues aux productions</v>
      </c>
      <c r="Q431" s="54" t="str" cm="1">
        <f t="array" ref="Q431">IFERROR(INDEX([6]RESULTATS_4!$J:$J,M431),"-")</f>
        <v>ktCO2eq</v>
      </c>
      <c r="R431" s="68"/>
      <c r="S431" s="96" t="str">
        <f t="shared" si="119"/>
        <v>Emissions de GES dues aux productions-ktCO2eq</v>
      </c>
      <c r="T431" s="158">
        <v>432</v>
      </c>
      <c r="U431" s="37">
        <v>98066.741053440841</v>
      </c>
      <c r="V431" s="37">
        <v>66640.475762028655</v>
      </c>
      <c r="W431" s="37">
        <v>31566.523505367826</v>
      </c>
      <c r="X431" s="37">
        <v>40701.492479804729</v>
      </c>
      <c r="Y431" s="37">
        <v>50052.280767288299</v>
      </c>
      <c r="Z431" s="37">
        <v>64020.100297815166</v>
      </c>
      <c r="AA431" s="68"/>
      <c r="AB431" s="52"/>
      <c r="AC431" s="37"/>
      <c r="AD431" s="52"/>
      <c r="AE431" s="37"/>
      <c r="AG431" s="68"/>
      <c r="AH431" s="52">
        <f t="shared" si="128"/>
        <v>-1.1669495427553911</v>
      </c>
      <c r="AI431" s="52">
        <f t="shared" si="129"/>
        <v>-17.890675201853423</v>
      </c>
      <c r="AJ431" s="52">
        <f t="shared" si="130"/>
        <v>8.1449246535315378</v>
      </c>
      <c r="AK431" s="52">
        <f t="shared" si="131"/>
        <v>-9.0613860940797046</v>
      </c>
      <c r="AL431" s="52">
        <f t="shared" si="132"/>
        <v>-5.4428912864007089</v>
      </c>
      <c r="AM431" s="52">
        <f t="shared" si="133"/>
        <v>-11.720706247322287</v>
      </c>
    </row>
    <row r="432" spans="1:39" ht="14.25" hidden="1">
      <c r="A432" s="5" t="s">
        <v>403</v>
      </c>
      <c r="B432" s="5" t="s">
        <v>181</v>
      </c>
      <c r="C432" s="5" t="s">
        <v>405</v>
      </c>
      <c r="D432" s="111" t="s">
        <v>630</v>
      </c>
      <c r="E432" s="134">
        <f>SUMIFS(ADEME!$F:$F,ADEME!$A:$A,$A432,ADEME!$B:$B,$B432,ADEME!$C:$C,$C432,ADEME!$D:$D,$D432,ADEME!$E:$E,F$9)</f>
        <v>12255.744879352542</v>
      </c>
      <c r="F432" s="134">
        <f>SUMIFS(ADEME!$L:$L,ADEME!$A:$A,$A432,ADEME!$B:$B,$B432,ADEME!$C:$C,$C432,ADEME!$D:$D,$D432,ADEME!$E:$E,F$9)</f>
        <v>6442.4242111477733</v>
      </c>
      <c r="G432" s="135">
        <f>SUMIFS(ADEME!$L:$L,ADEME!$A:$A,$A432,ADEME!$B:$B,$B432,ADEME!$C:$C,$C432,ADEME!$D:$D,$D432,ADEME!$E:$E,G$9)</f>
        <v>4983.8271546363158</v>
      </c>
      <c r="H432" s="135">
        <f>SUMIFS(ADEME!$L:$L,ADEME!$A:$A,$A432,ADEME!$B:$B,$B432,ADEME!$C:$C,$C432,ADEME!$D:$D,$D432,ADEME!$E:$E,H$9)</f>
        <v>4494.2835094745697</v>
      </c>
      <c r="I432" s="135">
        <f>SUMIFS(ADEME!$L:$L,ADEME!$A:$A,$A432,ADEME!$B:$B,$B432,ADEME!$C:$C,$C432,ADEME!$D:$D,$D432,ADEME!$E:$E,I$9)</f>
        <v>5612.4390062380526</v>
      </c>
      <c r="J432" s="135">
        <f>SUMIFS(ADEME!$L:$L,ADEME!$A:$A,$A432,ADEME!$B:$B,$B432,ADEME!$C:$C,$C432,ADEME!$D:$D,$D432,ADEME!$E:$E,J$9)</f>
        <v>6495.5331444949488</v>
      </c>
      <c r="K432" s="68" t="s">
        <v>581</v>
      </c>
      <c r="L432" s="54" t="str">
        <f t="shared" si="118"/>
        <v>Empreinte climatique-Export-Céréales et maîs</v>
      </c>
      <c r="M432" s="54">
        <f>MATCH(L432,[6]RESULTATS_4!$W:$W,FALSE)</f>
        <v>239</v>
      </c>
      <c r="N432" s="54" t="str" cm="1">
        <f t="array" ref="N432">IFERROR(INDEX([6]RESULTATS_4!G:G,$M432),"-")</f>
        <v>Empreinte climatique</v>
      </c>
      <c r="O432" s="54" t="str" cm="1">
        <f t="array" ref="O432">IFERROR(INDEX([6]RESULTATS_4!H:H,$M432),"-")</f>
        <v>Export</v>
      </c>
      <c r="P432" s="54" t="str" cm="1">
        <f t="array" ref="P432">IFERROR(INDEX([6]RESULTATS_4!I:I,$M432),"-")</f>
        <v>Céréales et maîs</v>
      </c>
      <c r="Q432" s="54" t="str" cm="1">
        <f t="array" ref="Q432">IFERROR(INDEX([6]RESULTATS_4!$J:$J,M432),"-")</f>
        <v>ktCO2eq</v>
      </c>
      <c r="R432" s="68"/>
      <c r="S432" s="96" t="str">
        <f t="shared" si="119"/>
        <v>Céréales et maîs-ktCO2eq</v>
      </c>
      <c r="T432" s="158">
        <v>433</v>
      </c>
      <c r="U432" s="36">
        <v>10786.817131589971</v>
      </c>
      <c r="V432" s="36">
        <v>6839.7437696211473</v>
      </c>
      <c r="W432" s="36">
        <v>3974.8596204279706</v>
      </c>
      <c r="X432" s="36">
        <v>4315.1970615195851</v>
      </c>
      <c r="Y432" s="36">
        <v>5206.9305562581476</v>
      </c>
      <c r="Z432" s="36">
        <v>6743.887975965351</v>
      </c>
      <c r="AA432" s="68"/>
      <c r="AB432" s="52"/>
      <c r="AC432" s="36"/>
      <c r="AD432" s="52"/>
      <c r="AE432" s="36"/>
      <c r="AG432" s="68"/>
      <c r="AH432" s="52">
        <f t="shared" si="128"/>
        <v>13.617805232469449</v>
      </c>
      <c r="AI432" s="52">
        <f t="shared" si="129"/>
        <v>-5.8089830826423157</v>
      </c>
      <c r="AJ432" s="52">
        <f t="shared" si="130"/>
        <v>25.383727491229237</v>
      </c>
      <c r="AK432" s="52">
        <f t="shared" si="131"/>
        <v>4.1501337112034298</v>
      </c>
      <c r="AL432" s="52">
        <f t="shared" si="132"/>
        <v>7.7878597687946804</v>
      </c>
      <c r="AM432" s="52">
        <f t="shared" si="133"/>
        <v>-3.6826654350653243</v>
      </c>
    </row>
    <row r="433" spans="1:39" ht="14.25" hidden="1">
      <c r="A433" s="5" t="s">
        <v>403</v>
      </c>
      <c r="B433" s="5" t="s">
        <v>181</v>
      </c>
      <c r="C433" s="5" t="s">
        <v>28</v>
      </c>
      <c r="D433" s="111" t="s">
        <v>630</v>
      </c>
      <c r="E433" s="134">
        <f>SUMIFS(ADEME!$F:$F,ADEME!$A:$A,$A433,ADEME!$B:$B,$B433,ADEME!$C:$C,$C433,ADEME!$D:$D,$D433,ADEME!$E:$E,F$9)</f>
        <v>123.99440277140573</v>
      </c>
      <c r="F433" s="134">
        <f>SUMIFS(ADEME!$L:$L,ADEME!$A:$A,$A433,ADEME!$B:$B,$B433,ADEME!$C:$C,$C433,ADEME!$D:$D,$D433,ADEME!$E:$E,F$9)</f>
        <v>188.52259027271049</v>
      </c>
      <c r="G433" s="135">
        <f>SUMIFS(ADEME!$L:$L,ADEME!$A:$A,$A433,ADEME!$B:$B,$B433,ADEME!$C:$C,$C433,ADEME!$D:$D,$D433,ADEME!$E:$E,G$9)</f>
        <v>7.2823385418802316</v>
      </c>
      <c r="H433" s="135">
        <f>SUMIFS(ADEME!$L:$L,ADEME!$A:$A,$A433,ADEME!$B:$B,$B433,ADEME!$C:$C,$C433,ADEME!$D:$D,$D433,ADEME!$E:$E,H$9)</f>
        <v>6.5070479007423039</v>
      </c>
      <c r="I433" s="135">
        <f>SUMIFS(ADEME!$L:$L,ADEME!$A:$A,$A433,ADEME!$B:$B,$B433,ADEME!$C:$C,$C433,ADEME!$D:$D,$D433,ADEME!$E:$E,I$9)</f>
        <v>14.747960038508021</v>
      </c>
      <c r="J433" s="135">
        <f>SUMIFS(ADEME!$L:$L,ADEME!$A:$A,$A433,ADEME!$B:$B,$B433,ADEME!$C:$C,$C433,ADEME!$D:$D,$D433,ADEME!$E:$E,J$9)</f>
        <v>2.5470411152493577</v>
      </c>
      <c r="K433" s="68" t="s">
        <v>581</v>
      </c>
      <c r="L433" s="54" t="str">
        <f t="shared" si="118"/>
        <v>Empreinte climatique-Export-Pommes de terre</v>
      </c>
      <c r="M433" s="54">
        <f>MATCH(L433,[6]RESULTATS_4!$W:$W,FALSE)</f>
        <v>243</v>
      </c>
      <c r="N433" s="54" t="str" cm="1">
        <f t="array" ref="N433">IFERROR(INDEX([6]RESULTATS_4!G:G,$M433),"-")</f>
        <v>Empreinte climatique</v>
      </c>
      <c r="O433" s="54" t="str" cm="1">
        <f t="array" ref="O433">IFERROR(INDEX([6]RESULTATS_4!H:H,$M433),"-")</f>
        <v>Export</v>
      </c>
      <c r="P433" s="54" t="str" cm="1">
        <f t="array" ref="P433">IFERROR(INDEX([6]RESULTATS_4!I:I,$M433),"-")</f>
        <v>Pommes de terre</v>
      </c>
      <c r="Q433" s="54" t="str" cm="1">
        <f t="array" ref="Q433">IFERROR(INDEX([6]RESULTATS_4!$J:$J,M433),"-")</f>
        <v>ktCO2eq</v>
      </c>
      <c r="R433" s="68"/>
      <c r="S433" s="96" t="str">
        <f t="shared" si="119"/>
        <v>Pommes de terre-ktCO2eq</v>
      </c>
      <c r="T433" s="158">
        <v>434</v>
      </c>
      <c r="U433" s="36">
        <v>108.43417433985424</v>
      </c>
      <c r="V433" s="36">
        <v>8.5054119588621031</v>
      </c>
      <c r="W433" s="36">
        <v>8.6176003722954011</v>
      </c>
      <c r="X433" s="36">
        <v>14.268199761244521</v>
      </c>
      <c r="Y433" s="36">
        <v>35.792540844729203</v>
      </c>
      <c r="Z433" s="36">
        <v>37.730633138789905</v>
      </c>
      <c r="AA433" s="68"/>
      <c r="AB433" s="52"/>
      <c r="AC433" s="36"/>
      <c r="AD433" s="52"/>
      <c r="AE433" s="36"/>
      <c r="AG433" s="68"/>
      <c r="AH433" s="52">
        <f t="shared" si="128"/>
        <v>14.349930292992919</v>
      </c>
      <c r="AI433" s="52">
        <f t="shared" si="129"/>
        <v>2116.5015778722141</v>
      </c>
      <c r="AJ433" s="52">
        <f t="shared" si="130"/>
        <v>-15.494589824655636</v>
      </c>
      <c r="AK433" s="52">
        <f t="shared" si="131"/>
        <v>-54.394751898436155</v>
      </c>
      <c r="AL433" s="52">
        <f t="shared" si="132"/>
        <v>-58.795995784468587</v>
      </c>
      <c r="AM433" s="52">
        <f t="shared" si="133"/>
        <v>-93.249407965458147</v>
      </c>
    </row>
    <row r="434" spans="1:39" ht="14.25" hidden="1">
      <c r="A434" s="5" t="s">
        <v>403</v>
      </c>
      <c r="B434" s="5" t="s">
        <v>181</v>
      </c>
      <c r="C434" s="5" t="s">
        <v>406</v>
      </c>
      <c r="D434" s="111" t="s">
        <v>630</v>
      </c>
      <c r="E434" s="134">
        <f>SUMIFS(ADEME!$F:$F,ADEME!$A:$A,$A434,ADEME!$B:$B,$B434,ADEME!$C:$C,$C434,ADEME!$D:$D,$D434,ADEME!$E:$E,F$9)</f>
        <v>1344.3852000861798</v>
      </c>
      <c r="F434" s="134">
        <f>SUMIFS(ADEME!$L:$L,ADEME!$A:$A,$A434,ADEME!$B:$B,$B434,ADEME!$C:$C,$C434,ADEME!$D:$D,$D434,ADEME!$E:$E,F$9)</f>
        <v>0</v>
      </c>
      <c r="G434" s="135">
        <f>SUMIFS(ADEME!$L:$L,ADEME!$A:$A,$A434,ADEME!$B:$B,$B434,ADEME!$C:$C,$C434,ADEME!$D:$D,$D434,ADEME!$E:$E,G$9)</f>
        <v>0</v>
      </c>
      <c r="H434" s="135">
        <f>SUMIFS(ADEME!$L:$L,ADEME!$A:$A,$A434,ADEME!$B:$B,$B434,ADEME!$C:$C,$C434,ADEME!$D:$D,$D434,ADEME!$E:$E,H$9)</f>
        <v>0</v>
      </c>
      <c r="I434" s="135">
        <f>SUMIFS(ADEME!$L:$L,ADEME!$A:$A,$A434,ADEME!$B:$B,$B434,ADEME!$C:$C,$C434,ADEME!$D:$D,$D434,ADEME!$E:$E,I$9)</f>
        <v>429.14495417959034</v>
      </c>
      <c r="J434" s="135">
        <f>SUMIFS(ADEME!$L:$L,ADEME!$A:$A,$A434,ADEME!$B:$B,$B434,ADEME!$C:$C,$C434,ADEME!$D:$D,$D434,ADEME!$E:$E,J$9)</f>
        <v>285.01415945856365</v>
      </c>
      <c r="K434" s="68" t="s">
        <v>581</v>
      </c>
      <c r="L434" s="54" t="str">
        <f t="shared" si="118"/>
        <v>Empreinte climatique-Export-Produits laitiers</v>
      </c>
      <c r="M434" s="54">
        <f>MATCH(L434,[6]RESULTATS_4!$W:$W,FALSE)</f>
        <v>244</v>
      </c>
      <c r="N434" s="54" t="str" cm="1">
        <f t="array" ref="N434">IFERROR(INDEX([6]RESULTATS_4!G:G,$M434),"-")</f>
        <v>Empreinte climatique</v>
      </c>
      <c r="O434" s="54" t="str" cm="1">
        <f t="array" ref="O434">IFERROR(INDEX([6]RESULTATS_4!H:H,$M434),"-")</f>
        <v>Export</v>
      </c>
      <c r="P434" s="54" t="str" cm="1">
        <f t="array" ref="P434">IFERROR(INDEX([6]RESULTATS_4!I:I,$M434),"-")</f>
        <v>Produits laitiers</v>
      </c>
      <c r="Q434" s="54" t="str" cm="1">
        <f t="array" ref="Q434">IFERROR(INDEX([6]RESULTATS_4!$J:$J,M434),"-")</f>
        <v>ktCO2eq</v>
      </c>
      <c r="R434" s="68"/>
      <c r="S434" s="96" t="str">
        <f t="shared" si="119"/>
        <v>Produits laitiers-ktCO2eq</v>
      </c>
      <c r="T434" s="158">
        <v>435</v>
      </c>
      <c r="U434" s="36">
        <v>8685.1656230896569</v>
      </c>
      <c r="V434" s="36">
        <v>124.56482502510613</v>
      </c>
      <c r="W434" s="36">
        <v>1429.9800554880433</v>
      </c>
      <c r="X434" s="36">
        <v>1569.5184255664594</v>
      </c>
      <c r="Y434" s="36">
        <v>3209.7241183363576</v>
      </c>
      <c r="Z434" s="36">
        <v>3493.1737594812798</v>
      </c>
      <c r="AA434" s="68"/>
      <c r="AB434" s="52"/>
      <c r="AC434" s="36"/>
      <c r="AD434" s="52"/>
      <c r="AE434" s="36"/>
      <c r="AG434" s="68"/>
      <c r="AH434" s="52">
        <f t="shared" si="128"/>
        <v>-84.520903130366221</v>
      </c>
      <c r="AI434" s="52">
        <f t="shared" si="129"/>
        <v>-100</v>
      </c>
      <c r="AJ434" s="52">
        <f t="shared" si="130"/>
        <v>-100</v>
      </c>
      <c r="AK434" s="52">
        <f t="shared" si="131"/>
        <v>-100</v>
      </c>
      <c r="AL434" s="52">
        <f t="shared" si="132"/>
        <v>-86.629849221994135</v>
      </c>
      <c r="AM434" s="52">
        <f t="shared" si="133"/>
        <v>-91.840825018080778</v>
      </c>
    </row>
    <row r="435" spans="1:39" ht="14.25" hidden="1">
      <c r="A435" s="5" t="s">
        <v>403</v>
      </c>
      <c r="B435" s="5" t="s">
        <v>181</v>
      </c>
      <c r="C435" s="5" t="s">
        <v>332</v>
      </c>
      <c r="D435" s="111" t="s">
        <v>630</v>
      </c>
      <c r="E435" s="134">
        <f>SUMIFS(ADEME!$F:$F,ADEME!$A:$A,$A435,ADEME!$B:$B,$B435,ADEME!$C:$C,$C435,ADEME!$D:$D,$D435,ADEME!$E:$E,F$9)</f>
        <v>96.04875813354785</v>
      </c>
      <c r="F435" s="134">
        <f>SUMIFS(ADEME!$L:$L,ADEME!$A:$A,$A435,ADEME!$B:$B,$B435,ADEME!$C:$C,$C435,ADEME!$D:$D,$D435,ADEME!$E:$E,F$9)</f>
        <v>119.38286728998204</v>
      </c>
      <c r="G435" s="135">
        <f>SUMIFS(ADEME!$L:$L,ADEME!$A:$A,$A435,ADEME!$B:$B,$B435,ADEME!$C:$C,$C435,ADEME!$D:$D,$D435,ADEME!$E:$E,G$9)</f>
        <v>17.666534028275947</v>
      </c>
      <c r="H435" s="135">
        <f>SUMIFS(ADEME!$L:$L,ADEME!$A:$A,$A435,ADEME!$B:$B,$B435,ADEME!$C:$C,$C435,ADEME!$D:$D,$D435,ADEME!$E:$E,H$9)</f>
        <v>18.153713788516825</v>
      </c>
      <c r="I435" s="135">
        <f>SUMIFS(ADEME!$L:$L,ADEME!$A:$A,$A435,ADEME!$B:$B,$B435,ADEME!$C:$C,$C435,ADEME!$D:$D,$D435,ADEME!$E:$E,I$9)</f>
        <v>26.207457895023214</v>
      </c>
      <c r="J435" s="135">
        <f>SUMIFS(ADEME!$L:$L,ADEME!$A:$A,$A435,ADEME!$B:$B,$B435,ADEME!$C:$C,$C435,ADEME!$D:$D,$D435,ADEME!$E:$E,J$9)</f>
        <v>28.700424204694119</v>
      </c>
      <c r="K435" s="68" t="s">
        <v>581</v>
      </c>
      <c r="L435" s="54" t="str">
        <f t="shared" si="118"/>
        <v>Empreinte climatique-Export-Sucre</v>
      </c>
      <c r="M435" s="54">
        <f>MATCH(L435,[6]RESULTATS_4!$W:$W,FALSE)</f>
        <v>245</v>
      </c>
      <c r="N435" s="54" t="str" cm="1">
        <f t="array" ref="N435">IFERROR(INDEX([6]RESULTATS_4!G:G,$M435),"-")</f>
        <v>Empreinte climatique</v>
      </c>
      <c r="O435" s="54" t="str" cm="1">
        <f t="array" ref="O435">IFERROR(INDEX([6]RESULTATS_4!H:H,$M435),"-")</f>
        <v>Export</v>
      </c>
      <c r="P435" s="54" t="str" cm="1">
        <f t="array" ref="P435">IFERROR(INDEX([6]RESULTATS_4!I:I,$M435),"-")</f>
        <v>Sucre</v>
      </c>
      <c r="Q435" s="54" t="str" cm="1">
        <f t="array" ref="Q435">IFERROR(INDEX([6]RESULTATS_4!$J:$J,M435),"-")</f>
        <v>ktCO2eq</v>
      </c>
      <c r="R435" s="68"/>
      <c r="S435" s="96" t="str">
        <f t="shared" si="119"/>
        <v>Sucre-ktCO2eq</v>
      </c>
      <c r="T435" s="158">
        <v>436</v>
      </c>
      <c r="U435" s="36">
        <v>63.445625247281242</v>
      </c>
      <c r="V435" s="36">
        <v>50.451619263444833</v>
      </c>
      <c r="W435" s="36">
        <v>20.39952812045934</v>
      </c>
      <c r="X435" s="36">
        <v>24.705362331695717</v>
      </c>
      <c r="Y435" s="36">
        <v>32.959091416685411</v>
      </c>
      <c r="Z435" s="36">
        <v>34.00584376890793</v>
      </c>
      <c r="AA435" s="68"/>
      <c r="AB435" s="52"/>
      <c r="AC435" s="36"/>
      <c r="AD435" s="52"/>
      <c r="AE435" s="36"/>
      <c r="AG435" s="68"/>
      <c r="AH435" s="52">
        <f t="shared" si="128"/>
        <v>51.387519248482327</v>
      </c>
      <c r="AI435" s="52">
        <f t="shared" si="129"/>
        <v>136.62841556501232</v>
      </c>
      <c r="AJ435" s="52">
        <f t="shared" si="130"/>
        <v>-13.397339762199623</v>
      </c>
      <c r="AK435" s="52">
        <f t="shared" si="131"/>
        <v>-26.519135624145296</v>
      </c>
      <c r="AL435" s="52">
        <f t="shared" si="132"/>
        <v>-20.484889696456278</v>
      </c>
      <c r="AM435" s="52">
        <f t="shared" si="133"/>
        <v>-15.601493673462786</v>
      </c>
    </row>
    <row r="436" spans="1:39" ht="14.25" hidden="1">
      <c r="A436" s="5" t="s">
        <v>403</v>
      </c>
      <c r="B436" s="5" t="s">
        <v>181</v>
      </c>
      <c r="C436" s="5" t="s">
        <v>407</v>
      </c>
      <c r="D436" s="111" t="s">
        <v>630</v>
      </c>
      <c r="E436" s="134">
        <f>SUMIFS(ADEME!$F:$F,ADEME!$A:$A,$A436,ADEME!$B:$B,$B436,ADEME!$C:$C,$C436,ADEME!$D:$D,$D436,ADEME!$E:$E,F$9)</f>
        <v>689.32653358933885</v>
      </c>
      <c r="F436" s="134">
        <f>SUMIFS(ADEME!$L:$L,ADEME!$A:$A,$A436,ADEME!$B:$B,$B436,ADEME!$C:$C,$C436,ADEME!$D:$D,$D436,ADEME!$E:$E,F$9)</f>
        <v>1788.7206838879101</v>
      </c>
      <c r="G436" s="135">
        <f>SUMIFS(ADEME!$L:$L,ADEME!$A:$A,$A436,ADEME!$B:$B,$B436,ADEME!$C:$C,$C436,ADEME!$D:$D,$D436,ADEME!$E:$E,G$9)</f>
        <v>2492.0681202280703</v>
      </c>
      <c r="H436" s="135">
        <f>SUMIFS(ADEME!$L:$L,ADEME!$A:$A,$A436,ADEME!$B:$B,$B436,ADEME!$C:$C,$C436,ADEME!$D:$D,$D436,ADEME!$E:$E,H$9)</f>
        <v>1232.2504365740647</v>
      </c>
      <c r="I436" s="135">
        <f>SUMIFS(ADEME!$L:$L,ADEME!$A:$A,$A436,ADEME!$B:$B,$B436,ADEME!$C:$C,$C436,ADEME!$D:$D,$D436,ADEME!$E:$E,I$9)</f>
        <v>2798.709144435139</v>
      </c>
      <c r="J436" s="135">
        <f>SUMIFS(ADEME!$L:$L,ADEME!$A:$A,$A436,ADEME!$B:$B,$B436,ADEME!$C:$C,$C436,ADEME!$D:$D,$D436,ADEME!$E:$E,J$9)</f>
        <v>3431.3774194211251</v>
      </c>
      <c r="K436" s="68" t="s">
        <v>581</v>
      </c>
      <c r="L436" s="54" t="str">
        <f t="shared" si="118"/>
        <v>Empreinte climatique-Export-Viande, abats, graisses animales, œufs</v>
      </c>
      <c r="M436" s="54">
        <f>MATCH(L436,[6]RESULTATS_4!$W:$W,FALSE)</f>
        <v>247</v>
      </c>
      <c r="N436" s="54" t="str" cm="1">
        <f t="array" ref="N436">IFERROR(INDEX([6]RESULTATS_4!G:G,$M436),"-")</f>
        <v>Empreinte climatique</v>
      </c>
      <c r="O436" s="54" t="str" cm="1">
        <f t="array" ref="O436">IFERROR(INDEX([6]RESULTATS_4!H:H,$M436),"-")</f>
        <v>Export</v>
      </c>
      <c r="P436" s="54" t="str" cm="1">
        <f t="array" ref="P436">IFERROR(INDEX([6]RESULTATS_4!I:I,$M436),"-")</f>
        <v>Viande, abats, graisses animales, œufs</v>
      </c>
      <c r="Q436" s="54" t="str" cm="1">
        <f t="array" ref="Q436">IFERROR(INDEX([6]RESULTATS_4!$J:$J,M436),"-")</f>
        <v>ktCO2eq</v>
      </c>
      <c r="R436" s="68"/>
      <c r="S436" s="96" t="str">
        <f t="shared" si="119"/>
        <v>Viande, abats, graisses animales, œufs-ktCO2eq</v>
      </c>
      <c r="T436" s="158">
        <v>437</v>
      </c>
      <c r="U436" s="36">
        <v>234.14099397286904</v>
      </c>
      <c r="V436" s="36">
        <v>800.73350833651659</v>
      </c>
      <c r="W436" s="36">
        <v>2559.9423248500902</v>
      </c>
      <c r="X436" s="36">
        <v>1315.282288924411</v>
      </c>
      <c r="Y436" s="36">
        <v>3078.2251225762939</v>
      </c>
      <c r="Z436" s="36">
        <v>1327.5762362440735</v>
      </c>
      <c r="AA436" s="68"/>
      <c r="AB436" s="52"/>
      <c r="AC436" s="36"/>
      <c r="AD436" s="52"/>
      <c r="AE436" s="36"/>
      <c r="AG436" s="68"/>
      <c r="AH436" s="52">
        <f t="shared" si="128"/>
        <v>194.40659744923357</v>
      </c>
      <c r="AI436" s="52">
        <f t="shared" si="129"/>
        <v>123.38526679168042</v>
      </c>
      <c r="AJ436" s="52">
        <f t="shared" si="130"/>
        <v>-2.6513958522872083</v>
      </c>
      <c r="AK436" s="52">
        <f t="shared" si="131"/>
        <v>-6.3128541340160993</v>
      </c>
      <c r="AL436" s="52">
        <f t="shared" si="132"/>
        <v>-9.0804267722698668</v>
      </c>
      <c r="AM436" s="52">
        <f t="shared" si="133"/>
        <v>158.46933123246038</v>
      </c>
    </row>
    <row r="437" spans="1:39" ht="14.25" hidden="1">
      <c r="A437" s="5" t="s">
        <v>403</v>
      </c>
      <c r="B437" s="5" t="s">
        <v>181</v>
      </c>
      <c r="C437" s="5" t="s">
        <v>36</v>
      </c>
      <c r="D437" s="111" t="s">
        <v>630</v>
      </c>
      <c r="E437" s="134">
        <f>SUMIFS(ADEME!$F:$F,ADEME!$A:$A,$A437,ADEME!$B:$B,$B437,ADEME!$C:$C,$C437,ADEME!$D:$D,$D437,ADEME!$E:$E,F$9)</f>
        <v>253.0410146375342</v>
      </c>
      <c r="F437" s="134">
        <f>SUMIFS(ADEME!$L:$L,ADEME!$A:$A,$A437,ADEME!$B:$B,$B437,ADEME!$C:$C,$C437,ADEME!$D:$D,$D437,ADEME!$E:$E,F$9)</f>
        <v>7.0347091693832002</v>
      </c>
      <c r="G437" s="135">
        <f>SUMIFS(ADEME!$L:$L,ADEME!$A:$A,$A437,ADEME!$B:$B,$B437,ADEME!$C:$C,$C437,ADEME!$D:$D,$D437,ADEME!$E:$E,G$9)</f>
        <v>75.306484049403963</v>
      </c>
      <c r="H437" s="135">
        <f>SUMIFS(ADEME!$L:$L,ADEME!$A:$A,$A437,ADEME!$B:$B,$B437,ADEME!$C:$C,$C437,ADEME!$D:$D,$D437,ADEME!$E:$E,H$9)</f>
        <v>75.764881135151569</v>
      </c>
      <c r="I437" s="135">
        <f>SUMIFS(ADEME!$L:$L,ADEME!$A:$A,$A437,ADEME!$B:$B,$B437,ADEME!$C:$C,$C437,ADEME!$D:$D,$D437,ADEME!$E:$E,I$9)</f>
        <v>59.812477882850622</v>
      </c>
      <c r="J437" s="135">
        <f>SUMIFS(ADEME!$L:$L,ADEME!$A:$A,$A437,ADEME!$B:$B,$B437,ADEME!$C:$C,$C437,ADEME!$D:$D,$D437,ADEME!$E:$E,J$9)</f>
        <v>39.918164109121435</v>
      </c>
      <c r="K437" s="68" t="s">
        <v>581</v>
      </c>
      <c r="L437" s="54" t="str">
        <f t="shared" si="118"/>
        <v>Empreinte climatique-Export-Boissons alcooliques</v>
      </c>
      <c r="M437" s="54">
        <f>MATCH(L437,[6]RESULTATS_4!$W:$W,FALSE)</f>
        <v>237</v>
      </c>
      <c r="N437" s="54" t="str" cm="1">
        <f t="array" ref="N437">IFERROR(INDEX([6]RESULTATS_4!G:G,$M437),"-")</f>
        <v>Empreinte climatique</v>
      </c>
      <c r="O437" s="54" t="str" cm="1">
        <f t="array" ref="O437">IFERROR(INDEX([6]RESULTATS_4!H:H,$M437),"-")</f>
        <v>Export</v>
      </c>
      <c r="P437" s="54" t="str" cm="1">
        <f t="array" ref="P437">IFERROR(INDEX([6]RESULTATS_4!I:I,$M437),"-")</f>
        <v>Boissons alcooliques</v>
      </c>
      <c r="Q437" s="54" t="str" cm="1">
        <f t="array" ref="Q437">IFERROR(INDEX([6]RESULTATS_4!$J:$J,M437),"-")</f>
        <v>ktCO2eq</v>
      </c>
      <c r="R437" s="68"/>
      <c r="S437" s="96" t="str">
        <f t="shared" si="119"/>
        <v>Boissons alcooliques-ktCO2eq</v>
      </c>
      <c r="T437" s="158">
        <v>438</v>
      </c>
      <c r="U437" s="36">
        <v>243.25693767390672</v>
      </c>
      <c r="V437" s="36">
        <v>79.184749741923298</v>
      </c>
      <c r="W437" s="36">
        <v>79.471883822044475</v>
      </c>
      <c r="X437" s="36">
        <v>97.515781142344068</v>
      </c>
      <c r="Y437" s="36">
        <v>96.214006275637018</v>
      </c>
      <c r="Z437" s="36">
        <v>75.016221522502022</v>
      </c>
      <c r="AA437" s="68"/>
      <c r="AB437" s="52"/>
      <c r="AC437" s="36"/>
      <c r="AD437" s="52"/>
      <c r="AE437" s="36"/>
      <c r="AG437" s="68"/>
      <c r="AH437" s="52">
        <f t="shared" si="128"/>
        <v>4.0221163092759804</v>
      </c>
      <c r="AI437" s="52">
        <f t="shared" si="129"/>
        <v>-91.116080820725557</v>
      </c>
      <c r="AJ437" s="52">
        <f t="shared" si="130"/>
        <v>-5.2413502389949462</v>
      </c>
      <c r="AK437" s="52">
        <f t="shared" si="131"/>
        <v>-22.305005151363812</v>
      </c>
      <c r="AL437" s="52">
        <f t="shared" si="132"/>
        <v>-37.833918160004806</v>
      </c>
      <c r="AM437" s="52">
        <f t="shared" si="133"/>
        <v>-46.787290403386287</v>
      </c>
    </row>
    <row r="438" spans="1:39" ht="14.25" hidden="1">
      <c r="A438" s="5" t="s">
        <v>403</v>
      </c>
      <c r="B438" s="5" t="s">
        <v>181</v>
      </c>
      <c r="C438" s="5" t="s">
        <v>408</v>
      </c>
      <c r="D438" s="111" t="s">
        <v>630</v>
      </c>
      <c r="E438" s="134">
        <f>SUMIFS(ADEME!$F:$F,ADEME!$A:$A,$A438,ADEME!$B:$B,$B438,ADEME!$C:$C,$C438,ADEME!$D:$D,$D438,ADEME!$E:$E,F$9)</f>
        <v>858.89138645309265</v>
      </c>
      <c r="F438" s="134">
        <f>SUMIFS(ADEME!$L:$L,ADEME!$A:$A,$A438,ADEME!$B:$B,$B438,ADEME!$C:$C,$C438,ADEME!$D:$D,$D438,ADEME!$E:$E,F$9)</f>
        <v>437.59205310415228</v>
      </c>
      <c r="G438" s="135">
        <f>SUMIFS(ADEME!$L:$L,ADEME!$A:$A,$A438,ADEME!$B:$B,$B438,ADEME!$C:$C,$C438,ADEME!$D:$D,$D438,ADEME!$E:$E,G$9)</f>
        <v>602.02785149106069</v>
      </c>
      <c r="H438" s="135">
        <f>SUMIFS(ADEME!$L:$L,ADEME!$A:$A,$A438,ADEME!$B:$B,$B438,ADEME!$C:$C,$C438,ADEME!$D:$D,$D438,ADEME!$E:$E,H$9)</f>
        <v>1080.763089251305</v>
      </c>
      <c r="I438" s="135">
        <f>SUMIFS(ADEME!$L:$L,ADEME!$A:$A,$A438,ADEME!$B:$B,$B438,ADEME!$C:$C,$C438,ADEME!$D:$D,$D438,ADEME!$E:$E,I$9)</f>
        <v>110.56595548584218</v>
      </c>
      <c r="J438" s="135">
        <f>SUMIFS(ADEME!$L:$L,ADEME!$A:$A,$A438,ADEME!$B:$B,$B438,ADEME!$C:$C,$C438,ADEME!$D:$D,$D438,ADEME!$E:$E,J$9)</f>
        <v>150.70820106577168</v>
      </c>
      <c r="K438" s="68" t="s">
        <v>581</v>
      </c>
      <c r="L438" s="54" t="str">
        <f t="shared" si="118"/>
        <v>Empreinte climatique-Export-Tourteaux, huiles, oléoprotéagineux</v>
      </c>
      <c r="M438" s="54">
        <f>MATCH(L438,[6]RESULTATS_4!$W:$W,FALSE)</f>
        <v>246</v>
      </c>
      <c r="N438" s="54" t="str" cm="1">
        <f t="array" ref="N438">IFERROR(INDEX([6]RESULTATS_4!G:G,$M438),"-")</f>
        <v>Empreinte climatique</v>
      </c>
      <c r="O438" s="54" t="str" cm="1">
        <f t="array" ref="O438">IFERROR(INDEX([6]RESULTATS_4!H:H,$M438),"-")</f>
        <v>Export</v>
      </c>
      <c r="P438" s="54" t="str" cm="1">
        <f t="array" ref="P438">IFERROR(INDEX([6]RESULTATS_4!I:I,$M438),"-")</f>
        <v>Tourteaux, huiles, oléoprotéagineux</v>
      </c>
      <c r="Q438" s="54" t="str" cm="1">
        <f t="array" ref="Q438">IFERROR(INDEX([6]RESULTATS_4!$J:$J,M438),"-")</f>
        <v>ktCO2eq</v>
      </c>
      <c r="R438" s="68"/>
      <c r="S438" s="96" t="str">
        <f t="shared" si="119"/>
        <v>Tourteaux, huiles, oléoprotéagineux-ktCO2eq</v>
      </c>
      <c r="T438" s="158">
        <v>439</v>
      </c>
      <c r="U438" s="36">
        <v>1090.9363748610265</v>
      </c>
      <c r="V438" s="36">
        <v>878.6571969610153</v>
      </c>
      <c r="W438" s="36">
        <v>782.03991508973297</v>
      </c>
      <c r="X438" s="36">
        <v>2145.6863491345853</v>
      </c>
      <c r="Y438" s="36">
        <v>178.26710813485963</v>
      </c>
      <c r="Z438" s="36">
        <v>265.27726514581343</v>
      </c>
      <c r="AA438" s="68"/>
      <c r="AB438" s="52"/>
      <c r="AC438" s="36"/>
      <c r="AD438" s="52"/>
      <c r="AE438" s="36"/>
      <c r="AG438" s="68"/>
      <c r="AH438" s="52">
        <f t="shared" si="128"/>
        <v>-21.270258628739359</v>
      </c>
      <c r="AI438" s="52">
        <f t="shared" si="129"/>
        <v>-50.197636277533661</v>
      </c>
      <c r="AJ438" s="52">
        <f t="shared" si="130"/>
        <v>-23.018270567176526</v>
      </c>
      <c r="AK438" s="52">
        <f t="shared" si="131"/>
        <v>-49.630891314231143</v>
      </c>
      <c r="AL438" s="52">
        <f t="shared" si="132"/>
        <v>-37.97736630012605</v>
      </c>
      <c r="AM438" s="52">
        <f t="shared" si="133"/>
        <v>-43.188421750754728</v>
      </c>
    </row>
    <row r="439" spans="1:39" ht="14.25" hidden="1">
      <c r="A439" s="5" t="s">
        <v>403</v>
      </c>
      <c r="B439" s="5" t="s">
        <v>181</v>
      </c>
      <c r="C439" s="5" t="s">
        <v>409</v>
      </c>
      <c r="D439" s="111" t="s">
        <v>630</v>
      </c>
      <c r="E439" s="134">
        <f>SUMIFS(ADEME!$F:$F,ADEME!$A:$A,$A439,ADEME!$B:$B,$B439,ADEME!$C:$C,$C439,ADEME!$D:$D,$D439,ADEME!$E:$E,F$9)</f>
        <v>0</v>
      </c>
      <c r="F439" s="134">
        <f>SUMIFS(ADEME!$L:$L,ADEME!$A:$A,$A439,ADEME!$B:$B,$B439,ADEME!$C:$C,$C439,ADEME!$D:$D,$D439,ADEME!$E:$E,F$9)</f>
        <v>0</v>
      </c>
      <c r="G439" s="135">
        <f>SUMIFS(ADEME!$L:$L,ADEME!$A:$A,$A439,ADEME!$B:$B,$B439,ADEME!$C:$C,$C439,ADEME!$D:$D,$D439,ADEME!$E:$E,G$9)</f>
        <v>0</v>
      </c>
      <c r="H439" s="135">
        <f>SUMIFS(ADEME!$L:$L,ADEME!$A:$A,$A439,ADEME!$B:$B,$B439,ADEME!$C:$C,$C439,ADEME!$D:$D,$D439,ADEME!$E:$E,H$9)</f>
        <v>0</v>
      </c>
      <c r="I439" s="135">
        <f>SUMIFS(ADEME!$L:$L,ADEME!$A:$A,$A439,ADEME!$B:$B,$B439,ADEME!$C:$C,$C439,ADEME!$D:$D,$D439,ADEME!$E:$E,I$9)</f>
        <v>0</v>
      </c>
      <c r="J439" s="135">
        <f>SUMIFS(ADEME!$L:$L,ADEME!$A:$A,$A439,ADEME!$B:$B,$B439,ADEME!$C:$C,$C439,ADEME!$D:$D,$D439,ADEME!$E:$E,J$9)</f>
        <v>0</v>
      </c>
      <c r="K439" s="68" t="s">
        <v>581</v>
      </c>
      <c r="L439" s="54" t="str">
        <f t="shared" si="118"/>
        <v>Empreinte climatique-Export-Café, cacao, thé, épices, stimulants</v>
      </c>
      <c r="M439" s="54">
        <f>MATCH(L439,[6]RESULTATS_4!$W:$W,FALSE)</f>
        <v>238</v>
      </c>
      <c r="N439" s="54" t="str" cm="1">
        <f t="array" ref="N439">IFERROR(INDEX([6]RESULTATS_4!G:G,$M439),"-")</f>
        <v>Empreinte climatique</v>
      </c>
      <c r="O439" s="54" t="str" cm="1">
        <f t="array" ref="O439">IFERROR(INDEX([6]RESULTATS_4!H:H,$M439),"-")</f>
        <v>Export</v>
      </c>
      <c r="P439" s="54" t="str" cm="1">
        <f t="array" ref="P439">IFERROR(INDEX([6]RESULTATS_4!I:I,$M439),"-")</f>
        <v>Café, cacao, thé, épices, stimulants</v>
      </c>
      <c r="Q439" s="54" t="str" cm="1">
        <f t="array" ref="Q439">IFERROR(INDEX([6]RESULTATS_4!$J:$J,M439),"-")</f>
        <v>ktCO2eq</v>
      </c>
      <c r="R439" s="68"/>
      <c r="S439" s="96" t="str">
        <f t="shared" si="119"/>
        <v>Café, cacao, thé, épices, stimulants-ktCO2eq</v>
      </c>
      <c r="T439" s="158">
        <v>440</v>
      </c>
      <c r="U439" s="36">
        <v>0</v>
      </c>
      <c r="V439" s="36">
        <v>0</v>
      </c>
      <c r="W439" s="36">
        <v>0</v>
      </c>
      <c r="X439" s="36">
        <v>0</v>
      </c>
      <c r="Y439" s="36">
        <v>0</v>
      </c>
      <c r="Z439" s="36">
        <v>0</v>
      </c>
      <c r="AA439" s="68"/>
      <c r="AB439" s="52"/>
      <c r="AC439" s="36"/>
      <c r="AD439" s="52"/>
      <c r="AE439" s="36"/>
      <c r="AG439" s="68"/>
      <c r="AH439" s="57"/>
      <c r="AI439" s="57"/>
      <c r="AJ439" s="57"/>
      <c r="AK439" s="57"/>
      <c r="AL439" s="57"/>
      <c r="AM439" s="57"/>
    </row>
    <row r="440" spans="1:39" ht="14.25" hidden="1">
      <c r="A440" s="5" t="s">
        <v>403</v>
      </c>
      <c r="B440" s="5" t="s">
        <v>181</v>
      </c>
      <c r="C440" s="5" t="s">
        <v>410</v>
      </c>
      <c r="D440" s="111" t="s">
        <v>630</v>
      </c>
      <c r="E440" s="134">
        <f>SUMIFS(ADEME!$F:$F,ADEME!$A:$A,$A440,ADEME!$B:$B,$B440,ADEME!$C:$C,$C440,ADEME!$D:$D,$D440,ADEME!$E:$E,F$9)</f>
        <v>0</v>
      </c>
      <c r="F440" s="134">
        <f>SUMIFS(ADEME!$L:$L,ADEME!$A:$A,$A440,ADEME!$B:$B,$B440,ADEME!$C:$C,$C440,ADEME!$D:$D,$D440,ADEME!$E:$E,F$9)</f>
        <v>205.91864897680847</v>
      </c>
      <c r="G440" s="135">
        <f>SUMIFS(ADEME!$L:$L,ADEME!$A:$A,$A440,ADEME!$B:$B,$B440,ADEME!$C:$C,$C440,ADEME!$D:$D,$D440,ADEME!$E:$E,G$9)</f>
        <v>296.23612673548791</v>
      </c>
      <c r="H440" s="135">
        <f>SUMIFS(ADEME!$L:$L,ADEME!$A:$A,$A440,ADEME!$B:$B,$B440,ADEME!$C:$C,$C440,ADEME!$D:$D,$D440,ADEME!$E:$E,H$9)</f>
        <v>343.79070066721494</v>
      </c>
      <c r="I440" s="135">
        <f>SUMIFS(ADEME!$L:$L,ADEME!$A:$A,$A440,ADEME!$B:$B,$B440,ADEME!$C:$C,$C440,ADEME!$D:$D,$D440,ADEME!$E:$E,I$9)</f>
        <v>293.62797499663901</v>
      </c>
      <c r="J440" s="135">
        <f>SUMIFS(ADEME!$L:$L,ADEME!$A:$A,$A440,ADEME!$B:$B,$B440,ADEME!$C:$C,$C440,ADEME!$D:$D,$D440,ADEME!$E:$E,J$9)</f>
        <v>45.115654377100149</v>
      </c>
      <c r="K440" s="68" t="s">
        <v>581</v>
      </c>
      <c r="L440" s="54" t="str">
        <f t="shared" si="118"/>
        <v>Empreinte climatique-Export-Fruits et légumes</v>
      </c>
      <c r="M440" s="54">
        <f>MATCH(L440,[6]RESULTATS_4!$W:$W,FALSE)</f>
        <v>241</v>
      </c>
      <c r="N440" s="54" t="str" cm="1">
        <f t="array" ref="N440">IFERROR(INDEX([6]RESULTATS_4!G:G,$M440),"-")</f>
        <v>Empreinte climatique</v>
      </c>
      <c r="O440" s="54" t="str" cm="1">
        <f t="array" ref="O440">IFERROR(INDEX([6]RESULTATS_4!H:H,$M440),"-")</f>
        <v>Export</v>
      </c>
      <c r="P440" s="54" t="str" cm="1">
        <f t="array" ref="P440">IFERROR(INDEX([6]RESULTATS_4!I:I,$M440),"-")</f>
        <v>Fruits et légumes</v>
      </c>
      <c r="Q440" s="54" t="str" cm="1">
        <f t="array" ref="Q440">IFERROR(INDEX([6]RESULTATS_4!$J:$J,M440),"-")</f>
        <v>ktCO2eq</v>
      </c>
      <c r="R440" s="68"/>
      <c r="S440" s="96" t="str">
        <f t="shared" si="119"/>
        <v>Fruits et légumes-ktCO2eq</v>
      </c>
      <c r="T440" s="158">
        <v>441</v>
      </c>
      <c r="U440" s="36">
        <v>56.629463256021239</v>
      </c>
      <c r="V440" s="36">
        <v>75.736743976047322</v>
      </c>
      <c r="W440" s="36">
        <v>163.83883967566948</v>
      </c>
      <c r="X440" s="36">
        <v>122.44841550761247</v>
      </c>
      <c r="Y440" s="36">
        <v>352.46003591127442</v>
      </c>
      <c r="Z440" s="36">
        <v>82.071748006983995</v>
      </c>
      <c r="AA440" s="68"/>
      <c r="AB440" s="52"/>
      <c r="AC440" s="36"/>
      <c r="AD440" s="52"/>
      <c r="AE440" s="36"/>
      <c r="AG440" s="68"/>
      <c r="AH440" s="52">
        <f t="shared" ref="AH440:AH449" si="134">IF(AND(E440=0,U440=0),"ok 0",(E440/U440-1)*100)</f>
        <v>-100</v>
      </c>
      <c r="AI440" s="52">
        <f t="shared" ref="AI440:AI449" si="135">IF(AND(F440=0,V440=0),"ok 0",(F440/V440-1)*100)</f>
        <v>171.8873801096239</v>
      </c>
      <c r="AJ440" s="52">
        <f t="shared" ref="AJ440:AJ449" si="136">IF(AND(G440=0,W440=0),"ok 0",(G440/W440-1)*100)</f>
        <v>80.809463325001701</v>
      </c>
      <c r="AK440" s="52">
        <f t="shared" ref="AK440:AK449" si="137">IF(AND(H440=0,X440=0),"ok 0",(H440/X440-1)*100)</f>
        <v>180.76369893560761</v>
      </c>
      <c r="AL440" s="52">
        <f t="shared" ref="AL440:AL449" si="138">IF(AND(I440=0,Y440=0),"ok 0",(I440/Y440-1)*100)</f>
        <v>-16.691838767628486</v>
      </c>
      <c r="AM440" s="52">
        <f t="shared" ref="AM440:AM449" si="139">IF(AND(J440=0,Z440=0),"ok 0",(J440/Z440-1)*100)</f>
        <v>-45.029007578514133</v>
      </c>
    </row>
    <row r="441" spans="1:39" ht="14.25" hidden="1">
      <c r="A441" s="5" t="s">
        <v>403</v>
      </c>
      <c r="B441" s="5" t="s">
        <v>181</v>
      </c>
      <c r="C441" s="5" t="s">
        <v>411</v>
      </c>
      <c r="D441" s="111" t="s">
        <v>630</v>
      </c>
      <c r="E441" s="134">
        <f>SUMIFS(ADEME!$F:$F,ADEME!$A:$A,$A441,ADEME!$B:$B,$B441,ADEME!$C:$C,$C441,ADEME!$D:$D,$D441,ADEME!$E:$E,F$9)</f>
        <v>0</v>
      </c>
      <c r="F441" s="134">
        <f>SUMIFS(ADEME!$L:$L,ADEME!$A:$A,$A441,ADEME!$B:$B,$B441,ADEME!$C:$C,$C441,ADEME!$D:$D,$D441,ADEME!$E:$E,F$9)</f>
        <v>0</v>
      </c>
      <c r="G441" s="135">
        <f>SUMIFS(ADEME!$L:$L,ADEME!$A:$A,$A441,ADEME!$B:$B,$B441,ADEME!$C:$C,$C441,ADEME!$D:$D,$D441,ADEME!$E:$E,G$9)</f>
        <v>0.15902770349128281</v>
      </c>
      <c r="H441" s="135">
        <f>SUMIFS(ADEME!$L:$L,ADEME!$A:$A,$A441,ADEME!$B:$B,$B441,ADEME!$C:$C,$C441,ADEME!$D:$D,$D441,ADEME!$E:$E,H$9)</f>
        <v>0.15135851941654016</v>
      </c>
      <c r="I441" s="135">
        <f>SUMIFS(ADEME!$L:$L,ADEME!$A:$A,$A441,ADEME!$B:$B,$B441,ADEME!$C:$C,$C441,ADEME!$D:$D,$D441,ADEME!$E:$E,I$9)</f>
        <v>0.15490506289285771</v>
      </c>
      <c r="J441" s="135">
        <f>SUMIFS(ADEME!$L:$L,ADEME!$A:$A,$A441,ADEME!$B:$B,$B441,ADEME!$C:$C,$C441,ADEME!$D:$D,$D441,ADEME!$E:$E,J$9)</f>
        <v>2.2192968241703124</v>
      </c>
      <c r="K441" s="68" t="s">
        <v>581</v>
      </c>
      <c r="L441" s="54" t="str">
        <f t="shared" si="118"/>
        <v>Empreinte climatique-Export-Poissons et produits halieutiques</v>
      </c>
      <c r="M441" s="54">
        <f>MATCH(L441,[6]RESULTATS_4!$W:$W,FALSE)</f>
        <v>242</v>
      </c>
      <c r="N441" s="54" t="str" cm="1">
        <f t="array" ref="N441">IFERROR(INDEX([6]RESULTATS_4!G:G,$M441),"-")</f>
        <v>Empreinte climatique</v>
      </c>
      <c r="O441" s="54" t="str" cm="1">
        <f t="array" ref="O441">IFERROR(INDEX([6]RESULTATS_4!H:H,$M441),"-")</f>
        <v>Export</v>
      </c>
      <c r="P441" s="54" t="str" cm="1">
        <f t="array" ref="P441">IFERROR(INDEX([6]RESULTATS_4!I:I,$M441),"-")</f>
        <v>Poissons et produits halieutiques</v>
      </c>
      <c r="Q441" s="54" t="str" cm="1">
        <f t="array" ref="Q441">IFERROR(INDEX([6]RESULTATS_4!$J:$J,M441),"-")</f>
        <v>ktCO2eq</v>
      </c>
      <c r="R441" s="68"/>
      <c r="S441" s="96" t="str">
        <f t="shared" si="119"/>
        <v>Poissons et produits halieutiques-ktCO2eq</v>
      </c>
      <c r="T441" s="158">
        <v>442</v>
      </c>
      <c r="U441" s="36">
        <v>0</v>
      </c>
      <c r="V441" s="36">
        <v>0</v>
      </c>
      <c r="W441" s="36">
        <v>8.2684714741792564E-2</v>
      </c>
      <c r="X441" s="36">
        <v>9.0706488507229954E-2</v>
      </c>
      <c r="Y441" s="36">
        <v>8.2143467944179135E-2</v>
      </c>
      <c r="Z441" s="36">
        <v>1.6395346308723344</v>
      </c>
      <c r="AA441" s="68"/>
      <c r="AB441" s="52"/>
      <c r="AC441" s="36"/>
      <c r="AD441" s="52"/>
      <c r="AE441" s="36"/>
      <c r="AG441" s="68"/>
      <c r="AH441" s="52" t="str">
        <f t="shared" si="134"/>
        <v>ok 0</v>
      </c>
      <c r="AI441" s="52" t="str">
        <f t="shared" si="135"/>
        <v>ok 0</v>
      </c>
      <c r="AJ441" s="52">
        <f t="shared" si="136"/>
        <v>92.330231757941931</v>
      </c>
      <c r="AK441" s="52">
        <f t="shared" si="137"/>
        <v>66.866253900321368</v>
      </c>
      <c r="AL441" s="52">
        <f t="shared" si="138"/>
        <v>88.578674323957159</v>
      </c>
      <c r="AM441" s="52">
        <f t="shared" si="139"/>
        <v>35.361387455994667</v>
      </c>
    </row>
    <row r="442" spans="1:39" ht="14.25" hidden="1">
      <c r="A442" s="5" t="s">
        <v>403</v>
      </c>
      <c r="B442" s="5" t="s">
        <v>181</v>
      </c>
      <c r="C442" s="42" t="s">
        <v>413</v>
      </c>
      <c r="D442" s="111" t="s">
        <v>630</v>
      </c>
      <c r="E442" s="136">
        <f>SUMIFS(ADEME!$F:$F,ADEME!$A:$A,$A442,ADEME!$B:$B,$B442,ADEME!$C:$C,$C442,ADEME!$D:$D,$D442,ADEME!$E:$E,F$9)</f>
        <v>15621.432175023643</v>
      </c>
      <c r="F442" s="136">
        <f>SUMIFS(ADEME!$L:$L,ADEME!$A:$A,$A442,ADEME!$B:$B,$B442,ADEME!$C:$C,$C442,ADEME!$D:$D,$D442,ADEME!$E:$E,F$9)</f>
        <v>9189.5957638487216</v>
      </c>
      <c r="G442" s="137">
        <f>SUMIFS(ADEME!$L:$L,ADEME!$A:$A,$A442,ADEME!$B:$B,$B442,ADEME!$C:$C,$C442,ADEME!$D:$D,$D442,ADEME!$E:$E,G$9)</f>
        <v>8474.5736374139869</v>
      </c>
      <c r="H442" s="137">
        <f>SUMIFS(ADEME!$L:$L,ADEME!$A:$A,$A442,ADEME!$B:$B,$B442,ADEME!$C:$C,$C442,ADEME!$D:$D,$D442,ADEME!$E:$E,H$9)</f>
        <v>7251.6647373109818</v>
      </c>
      <c r="I442" s="137">
        <f>SUMIFS(ADEME!$L:$L,ADEME!$A:$A,$A442,ADEME!$B:$B,$B442,ADEME!$C:$C,$C442,ADEME!$D:$D,$D442,ADEME!$E:$E,I$9)</f>
        <v>9345.4098362145396</v>
      </c>
      <c r="J442" s="137">
        <f>SUMIFS(ADEME!$L:$L,ADEME!$A:$A,$A442,ADEME!$B:$B,$B442,ADEME!$C:$C,$C442,ADEME!$D:$D,$D442,ADEME!$E:$E,J$9)</f>
        <v>10481.133505070746</v>
      </c>
      <c r="K442" s="68" t="s">
        <v>581</v>
      </c>
      <c r="L442" s="54" t="str">
        <f t="shared" si="118"/>
        <v>Empreinte climatique-Export-Emissions de GES des exportations</v>
      </c>
      <c r="M442" s="54">
        <f>MATCH(L442,[6]RESULTATS_4!$W:$W,FALSE)</f>
        <v>240</v>
      </c>
      <c r="N442" s="54" t="str" cm="1">
        <f t="array" ref="N442">IFERROR(INDEX([6]RESULTATS_4!G:G,$M442),"-")</f>
        <v>Empreinte climatique</v>
      </c>
      <c r="O442" s="54" t="str" cm="1">
        <f t="array" ref="O442">IFERROR(INDEX([6]RESULTATS_4!H:H,$M442),"-")</f>
        <v>Export</v>
      </c>
      <c r="P442" s="54" t="str" cm="1">
        <f t="array" ref="P442">IFERROR(INDEX([6]RESULTATS_4!I:I,$M442),"-")</f>
        <v>Emissions de GES des exportations</v>
      </c>
      <c r="Q442" s="54" t="str" cm="1">
        <f t="array" ref="Q442">IFERROR(INDEX([6]RESULTATS_4!$J:$J,M442),"-")</f>
        <v>ktCO2eq</v>
      </c>
      <c r="R442" s="68"/>
      <c r="S442" s="96" t="str">
        <f t="shared" si="119"/>
        <v>Emissions de GES des exportations-ktCO2eq</v>
      </c>
      <c r="T442" s="158">
        <v>443</v>
      </c>
      <c r="U442" s="37">
        <v>21268.82632403059</v>
      </c>
      <c r="V442" s="37">
        <v>8857.5778248840634</v>
      </c>
      <c r="W442" s="37">
        <v>9019.2324525610475</v>
      </c>
      <c r="X442" s="37">
        <v>9604.7125903764427</v>
      </c>
      <c r="Y442" s="37">
        <v>12190.654723221929</v>
      </c>
      <c r="Z442" s="37">
        <v>12060.379217904572</v>
      </c>
      <c r="AA442" s="68"/>
      <c r="AB442" s="52"/>
      <c r="AC442" s="37"/>
      <c r="AD442" s="52"/>
      <c r="AE442" s="37"/>
      <c r="AG442" s="68"/>
      <c r="AH442" s="52">
        <f t="shared" si="134"/>
        <v>-26.552448465979694</v>
      </c>
      <c r="AI442" s="52">
        <f t="shared" si="135"/>
        <v>3.7484055520449644</v>
      </c>
      <c r="AJ442" s="52">
        <f t="shared" si="136"/>
        <v>-6.0388599363840783</v>
      </c>
      <c r="AK442" s="52">
        <f t="shared" si="137"/>
        <v>-24.498888758244842</v>
      </c>
      <c r="AL442" s="52">
        <f t="shared" si="138"/>
        <v>-23.339557649742094</v>
      </c>
      <c r="AM442" s="52">
        <f t="shared" si="139"/>
        <v>-13.094494661405943</v>
      </c>
    </row>
    <row r="443" spans="1:39" ht="14.25" hidden="1">
      <c r="A443" s="5" t="s">
        <v>403</v>
      </c>
      <c r="B443" s="5" t="s">
        <v>223</v>
      </c>
      <c r="C443" s="5" t="s">
        <v>405</v>
      </c>
      <c r="D443" s="111" t="s">
        <v>630</v>
      </c>
      <c r="E443" s="134">
        <f>SUMIFS(ADEME!$F:$F,ADEME!$A:$A,$A443,ADEME!$B:$B,$B443,ADEME!$C:$C,$C443,ADEME!$D:$D,$D443,ADEME!$E:$E,F$9)</f>
        <v>202.04151408392337</v>
      </c>
      <c r="F443" s="134">
        <f>SUMIFS(ADEME!$L:$L,ADEME!$A:$A,$A443,ADEME!$B:$B,$B443,ADEME!$C:$C,$C443,ADEME!$D:$D,$D443,ADEME!$E:$E,F$9)</f>
        <v>325.88165650668253</v>
      </c>
      <c r="G443" s="135">
        <f>SUMIFS(ADEME!$L:$L,ADEME!$A:$A,$A443,ADEME!$B:$B,$B443,ADEME!$C:$C,$C443,ADEME!$D:$D,$D443,ADEME!$E:$E,G$9)</f>
        <v>24.983072549085506</v>
      </c>
      <c r="H443" s="135">
        <f>SUMIFS(ADEME!$L:$L,ADEME!$A:$A,$A443,ADEME!$B:$B,$B443,ADEME!$C:$C,$C443,ADEME!$D:$D,$D443,ADEME!$E:$E,H$9)</f>
        <v>42.772679216551118</v>
      </c>
      <c r="I443" s="135">
        <f>SUMIFS(ADEME!$L:$L,ADEME!$A:$A,$A443,ADEME!$B:$B,$B443,ADEME!$C:$C,$C443,ADEME!$D:$D,$D443,ADEME!$E:$E,I$9)</f>
        <v>273.78916703904878</v>
      </c>
      <c r="J443" s="135">
        <f>SUMIFS(ADEME!$L:$L,ADEME!$A:$A,$A443,ADEME!$B:$B,$B443,ADEME!$C:$C,$C443,ADEME!$D:$D,$D443,ADEME!$E:$E,J$9)</f>
        <v>252.4641463998467</v>
      </c>
      <c r="K443" s="68" t="s">
        <v>581</v>
      </c>
      <c r="L443" s="54" t="str">
        <f t="shared" si="118"/>
        <v>Empreinte climatique-Import-Céréales et maîs</v>
      </c>
      <c r="M443" s="54">
        <f>MATCH(L443,[6]RESULTATS_4!$W:$W,FALSE)</f>
        <v>250</v>
      </c>
      <c r="N443" s="54" t="str" cm="1">
        <f t="array" ref="N443">IFERROR(INDEX([6]RESULTATS_4!G:G,$M443),"-")</f>
        <v>Empreinte climatique</v>
      </c>
      <c r="O443" s="54" t="str" cm="1">
        <f t="array" ref="O443">IFERROR(INDEX([6]RESULTATS_4!H:H,$M443),"-")</f>
        <v>Import</v>
      </c>
      <c r="P443" s="54" t="str" cm="1">
        <f t="array" ref="P443">IFERROR(INDEX([6]RESULTATS_4!I:I,$M443),"-")</f>
        <v>Céréales et maîs</v>
      </c>
      <c r="Q443" s="54" t="str" cm="1">
        <f t="array" ref="Q443">IFERROR(INDEX([6]RESULTATS_4!$J:$J,M443),"-")</f>
        <v>ktCO2eq</v>
      </c>
      <c r="R443" s="68"/>
      <c r="S443" s="96" t="str">
        <f t="shared" si="119"/>
        <v>Céréales et maîs-ktCO2eq</v>
      </c>
      <c r="T443" s="158">
        <v>444</v>
      </c>
      <c r="U443" s="36">
        <v>335.25137928797244</v>
      </c>
      <c r="V443" s="36">
        <v>1052.8084937808951</v>
      </c>
      <c r="W443" s="36">
        <v>232.71084119532173</v>
      </c>
      <c r="X443" s="36">
        <v>288.40103574481191</v>
      </c>
      <c r="Y443" s="36">
        <v>491.61412554532626</v>
      </c>
      <c r="Z443" s="36">
        <v>700.78840320226811</v>
      </c>
      <c r="AA443" s="68"/>
      <c r="AB443" s="52"/>
      <c r="AC443" s="36"/>
      <c r="AD443" s="52"/>
      <c r="AE443" s="36"/>
      <c r="AG443" s="68"/>
      <c r="AH443" s="52">
        <f t="shared" si="134"/>
        <v>-39.734322789951946</v>
      </c>
      <c r="AI443" s="52">
        <f t="shared" si="135"/>
        <v>-69.046444967748968</v>
      </c>
      <c r="AJ443" s="52">
        <f t="shared" si="136"/>
        <v>-89.264328030116829</v>
      </c>
      <c r="AK443" s="52">
        <f t="shared" si="137"/>
        <v>-85.169027182552142</v>
      </c>
      <c r="AL443" s="52">
        <f t="shared" si="138"/>
        <v>-44.308116302527658</v>
      </c>
      <c r="AM443" s="52">
        <f t="shared" si="139"/>
        <v>-63.974268802650535</v>
      </c>
    </row>
    <row r="444" spans="1:39" ht="14.25" hidden="1">
      <c r="A444" s="5" t="s">
        <v>403</v>
      </c>
      <c r="B444" s="5" t="s">
        <v>223</v>
      </c>
      <c r="C444" s="5" t="s">
        <v>28</v>
      </c>
      <c r="D444" s="111" t="s">
        <v>630</v>
      </c>
      <c r="E444" s="134">
        <f>SUMIFS(ADEME!$F:$F,ADEME!$A:$A,$A444,ADEME!$B:$B,$B444,ADEME!$C:$C,$C444,ADEME!$D:$D,$D444,ADEME!$E:$E,F$9)</f>
        <v>6.2717953908069086</v>
      </c>
      <c r="F444" s="134">
        <f>SUMIFS(ADEME!$L:$L,ADEME!$A:$A,$A444,ADEME!$B:$B,$B444,ADEME!$C:$C,$C444,ADEME!$D:$D,$D444,ADEME!$E:$E,F$9)</f>
        <v>2.7850713318857752</v>
      </c>
      <c r="G444" s="135">
        <f>SUMIFS(ADEME!$L:$L,ADEME!$A:$A,$A444,ADEME!$B:$B,$B444,ADEME!$C:$C,$C444,ADEME!$D:$D,$D444,ADEME!$E:$E,G$9)</f>
        <v>1.6431163602701786</v>
      </c>
      <c r="H444" s="135">
        <f>SUMIFS(ADEME!$L:$L,ADEME!$A:$A,$A444,ADEME!$B:$B,$B444,ADEME!$C:$C,$C444,ADEME!$D:$D,$D444,ADEME!$E:$E,H$9)</f>
        <v>1.7009866443394233</v>
      </c>
      <c r="I444" s="135">
        <f>SUMIFS(ADEME!$L:$L,ADEME!$A:$A,$A444,ADEME!$B:$B,$B444,ADEME!$C:$C,$C444,ADEME!$D:$D,$D444,ADEME!$E:$E,I$9)</f>
        <v>3.0688548845156767</v>
      </c>
      <c r="J444" s="135">
        <f>SUMIFS(ADEME!$L:$L,ADEME!$A:$A,$A444,ADEME!$B:$B,$B444,ADEME!$C:$C,$C444,ADEME!$D:$D,$D444,ADEME!$E:$E,J$9)</f>
        <v>3.2482440784449973</v>
      </c>
      <c r="K444" s="68" t="s">
        <v>581</v>
      </c>
      <c r="L444" s="54" t="str">
        <f t="shared" si="118"/>
        <v>Empreinte climatique-Import-Pommes de terre</v>
      </c>
      <c r="M444" s="54">
        <f>MATCH(L444,[6]RESULTATS_4!$W:$W,FALSE)</f>
        <v>254</v>
      </c>
      <c r="N444" s="54" t="str" cm="1">
        <f t="array" ref="N444">IFERROR(INDEX([6]RESULTATS_4!G:G,$M444),"-")</f>
        <v>Empreinte climatique</v>
      </c>
      <c r="O444" s="54" t="str" cm="1">
        <f t="array" ref="O444">IFERROR(INDEX([6]RESULTATS_4!H:H,$M444),"-")</f>
        <v>Import</v>
      </c>
      <c r="P444" s="54" t="str" cm="1">
        <f t="array" ref="P444">IFERROR(INDEX([6]RESULTATS_4!I:I,$M444),"-")</f>
        <v>Pommes de terre</v>
      </c>
      <c r="Q444" s="54" t="str" cm="1">
        <f t="array" ref="Q444">IFERROR(INDEX([6]RESULTATS_4!$J:$J,M444),"-")</f>
        <v>ktCO2eq</v>
      </c>
      <c r="R444" s="68"/>
      <c r="S444" s="96" t="str">
        <f t="shared" si="119"/>
        <v>Pommes de terre-ktCO2eq</v>
      </c>
      <c r="T444" s="158">
        <v>445</v>
      </c>
      <c r="U444" s="36">
        <v>6.6506283677993601</v>
      </c>
      <c r="V444" s="36">
        <v>3.7211711095044224</v>
      </c>
      <c r="W444" s="36">
        <v>1.4737708860645782</v>
      </c>
      <c r="X444" s="36">
        <v>1.7658488906450365</v>
      </c>
      <c r="Y444" s="36">
        <v>3.1504405925800705</v>
      </c>
      <c r="Z444" s="36">
        <v>3.5941967100453676</v>
      </c>
      <c r="AA444" s="68"/>
      <c r="AB444" s="52"/>
      <c r="AC444" s="36"/>
      <c r="AD444" s="52"/>
      <c r="AE444" s="36"/>
      <c r="AG444" s="68"/>
      <c r="AH444" s="52">
        <f t="shared" si="134"/>
        <v>-5.6961982543884737</v>
      </c>
      <c r="AI444" s="52">
        <f t="shared" si="135"/>
        <v>-25.156053029319448</v>
      </c>
      <c r="AJ444" s="52">
        <f t="shared" si="136"/>
        <v>11.49062420806839</v>
      </c>
      <c r="AK444" s="52">
        <f t="shared" si="137"/>
        <v>-3.6731481753186745</v>
      </c>
      <c r="AL444" s="52">
        <f t="shared" si="138"/>
        <v>-2.5896602607439978</v>
      </c>
      <c r="AM444" s="52">
        <f t="shared" si="139"/>
        <v>-9.6253115649867595</v>
      </c>
    </row>
    <row r="445" spans="1:39" ht="14.25" hidden="1">
      <c r="A445" s="5" t="s">
        <v>403</v>
      </c>
      <c r="B445" s="5" t="s">
        <v>223</v>
      </c>
      <c r="C445" s="5" t="s">
        <v>406</v>
      </c>
      <c r="D445" s="111" t="s">
        <v>630</v>
      </c>
      <c r="E445" s="134">
        <f>SUMIFS(ADEME!$F:$F,ADEME!$A:$A,$A445,ADEME!$B:$B,$B445,ADEME!$C:$C,$C445,ADEME!$D:$D,$D445,ADEME!$E:$E,F$9)</f>
        <v>0</v>
      </c>
      <c r="F445" s="134">
        <f>SUMIFS(ADEME!$L:$L,ADEME!$A:$A,$A445,ADEME!$B:$B,$B445,ADEME!$C:$C,$C445,ADEME!$D:$D,$D445,ADEME!$E:$E,F$9)</f>
        <v>1641.9573491425665</v>
      </c>
      <c r="G445" s="135">
        <f>SUMIFS(ADEME!$L:$L,ADEME!$A:$A,$A445,ADEME!$B:$B,$B445,ADEME!$C:$C,$C445,ADEME!$D:$D,$D445,ADEME!$E:$E,G$9)</f>
        <v>238.93947498154526</v>
      </c>
      <c r="H445" s="135">
        <f>SUMIFS(ADEME!$L:$L,ADEME!$A:$A,$A445,ADEME!$B:$B,$B445,ADEME!$C:$C,$C445,ADEME!$D:$D,$D445,ADEME!$E:$E,H$9)</f>
        <v>351.71786974469114</v>
      </c>
      <c r="I445" s="135">
        <f>SUMIFS(ADEME!$L:$L,ADEME!$A:$A,$A445,ADEME!$B:$B,$B445,ADEME!$C:$C,$C445,ADEME!$D:$D,$D445,ADEME!$E:$E,I$9)</f>
        <v>0</v>
      </c>
      <c r="J445" s="135">
        <f>SUMIFS(ADEME!$L:$L,ADEME!$A:$A,$A445,ADEME!$B:$B,$B445,ADEME!$C:$C,$C445,ADEME!$D:$D,$D445,ADEME!$E:$E,J$9)</f>
        <v>0</v>
      </c>
      <c r="K445" s="68" t="s">
        <v>581</v>
      </c>
      <c r="L445" s="54" t="str">
        <f t="shared" si="118"/>
        <v>Empreinte climatique-Import-Produits laitiers</v>
      </c>
      <c r="M445" s="54">
        <f>MATCH(L445,[6]RESULTATS_4!$W:$W,FALSE)</f>
        <v>255</v>
      </c>
      <c r="N445" s="54" t="str" cm="1">
        <f t="array" ref="N445">IFERROR(INDEX([6]RESULTATS_4!G:G,$M445),"-")</f>
        <v>Empreinte climatique</v>
      </c>
      <c r="O445" s="54" t="str" cm="1">
        <f t="array" ref="O445">IFERROR(INDEX([6]RESULTATS_4!H:H,$M445),"-")</f>
        <v>Import</v>
      </c>
      <c r="P445" s="54" t="str" cm="1">
        <f t="array" ref="P445">IFERROR(INDEX([6]RESULTATS_4!I:I,$M445),"-")</f>
        <v>Produits laitiers</v>
      </c>
      <c r="Q445" s="54" t="str" cm="1">
        <f t="array" ref="Q445">IFERROR(INDEX([6]RESULTATS_4!$J:$J,M445),"-")</f>
        <v>ktCO2eq</v>
      </c>
      <c r="R445" s="68"/>
      <c r="S445" s="96" t="str">
        <f t="shared" si="119"/>
        <v>Produits laitiers-ktCO2eq</v>
      </c>
      <c r="T445" s="158">
        <v>446</v>
      </c>
      <c r="U445" s="36">
        <v>0</v>
      </c>
      <c r="V445" s="36">
        <v>0</v>
      </c>
      <c r="W445" s="36">
        <v>0</v>
      </c>
      <c r="X445" s="36">
        <v>0</v>
      </c>
      <c r="Y445" s="36">
        <v>0</v>
      </c>
      <c r="Z445" s="36">
        <v>0</v>
      </c>
      <c r="AA445" s="68"/>
      <c r="AB445" s="52"/>
      <c r="AC445" s="36"/>
      <c r="AD445" s="52"/>
      <c r="AE445" s="36"/>
      <c r="AG445" s="68"/>
      <c r="AH445" s="52" t="str">
        <f t="shared" si="134"/>
        <v>ok 0</v>
      </c>
      <c r="AI445" s="52" t="e">
        <f t="shared" si="135"/>
        <v>#DIV/0!</v>
      </c>
      <c r="AJ445" s="52" t="e">
        <f t="shared" si="136"/>
        <v>#DIV/0!</v>
      </c>
      <c r="AK445" s="52" t="e">
        <f t="shared" si="137"/>
        <v>#DIV/0!</v>
      </c>
      <c r="AL445" s="52" t="str">
        <f t="shared" si="138"/>
        <v>ok 0</v>
      </c>
      <c r="AM445" s="52" t="str">
        <f t="shared" si="139"/>
        <v>ok 0</v>
      </c>
    </row>
    <row r="446" spans="1:39" ht="14.25" hidden="1">
      <c r="A446" s="5" t="s">
        <v>403</v>
      </c>
      <c r="B446" s="5" t="s">
        <v>223</v>
      </c>
      <c r="C446" s="5" t="s">
        <v>332</v>
      </c>
      <c r="D446" s="111" t="s">
        <v>630</v>
      </c>
      <c r="E446" s="134">
        <f>SUMIFS(ADEME!$F:$F,ADEME!$A:$A,$A446,ADEME!$B:$B,$B446,ADEME!$C:$C,$C446,ADEME!$D:$D,$D446,ADEME!$E:$E,F$9)</f>
        <v>0</v>
      </c>
      <c r="F446" s="134">
        <f>SUMIFS(ADEME!$L:$L,ADEME!$A:$A,$A446,ADEME!$B:$B,$B446,ADEME!$C:$C,$C446,ADEME!$D:$D,$D446,ADEME!$E:$E,F$9)</f>
        <v>0</v>
      </c>
      <c r="G446" s="135">
        <f>SUMIFS(ADEME!$L:$L,ADEME!$A:$A,$A446,ADEME!$B:$B,$B446,ADEME!$C:$C,$C446,ADEME!$D:$D,$D446,ADEME!$E:$E,G$9)</f>
        <v>16.757982700189714</v>
      </c>
      <c r="H446" s="135">
        <f>SUMIFS(ADEME!$L:$L,ADEME!$A:$A,$A446,ADEME!$B:$B,$B446,ADEME!$C:$C,$C446,ADEME!$D:$D,$D446,ADEME!$E:$E,H$9)</f>
        <v>17.101336716492845</v>
      </c>
      <c r="I446" s="135">
        <f>SUMIFS(ADEME!$L:$L,ADEME!$A:$A,$A446,ADEME!$B:$B,$B446,ADEME!$C:$C,$C446,ADEME!$D:$D,$D446,ADEME!$E:$E,I$9)</f>
        <v>21.154549355657718</v>
      </c>
      <c r="J446" s="135">
        <f>SUMIFS(ADEME!$L:$L,ADEME!$A:$A,$A446,ADEME!$B:$B,$B446,ADEME!$C:$C,$C446,ADEME!$D:$D,$D446,ADEME!$E:$E,J$9)</f>
        <v>19.124091402803391</v>
      </c>
      <c r="K446" s="68" t="s">
        <v>581</v>
      </c>
      <c r="L446" s="54" t="str">
        <f t="shared" si="118"/>
        <v>Empreinte climatique-Import-Sucre</v>
      </c>
      <c r="M446" s="54">
        <f>MATCH(L446,[6]RESULTATS_4!$W:$W,FALSE)</f>
        <v>256</v>
      </c>
      <c r="N446" s="54" t="str" cm="1">
        <f t="array" ref="N446">IFERROR(INDEX([6]RESULTATS_4!G:G,$M446),"-")</f>
        <v>Empreinte climatique</v>
      </c>
      <c r="O446" s="54" t="str" cm="1">
        <f t="array" ref="O446">IFERROR(INDEX([6]RESULTATS_4!H:H,$M446),"-")</f>
        <v>Import</v>
      </c>
      <c r="P446" s="54" t="str" cm="1">
        <f t="array" ref="P446">IFERROR(INDEX([6]RESULTATS_4!I:I,$M446),"-")</f>
        <v>Sucre</v>
      </c>
      <c r="Q446" s="54" t="str" cm="1">
        <f t="array" ref="Q446">IFERROR(INDEX([6]RESULTATS_4!$J:$J,M446),"-")</f>
        <v>ktCO2eq</v>
      </c>
      <c r="R446" s="68"/>
      <c r="S446" s="96" t="str">
        <f t="shared" si="119"/>
        <v>Sucre-ktCO2eq</v>
      </c>
      <c r="T446" s="158">
        <v>447</v>
      </c>
      <c r="U446" s="36">
        <v>91.562555338114024</v>
      </c>
      <c r="V446" s="36">
        <v>87.927444737480243</v>
      </c>
      <c r="W446" s="36">
        <v>51.653867067810253</v>
      </c>
      <c r="X446" s="36">
        <v>65.158370818137143</v>
      </c>
      <c r="Y446" s="36">
        <v>82.612888387429919</v>
      </c>
      <c r="Z446" s="36">
        <v>75.490502115084681</v>
      </c>
      <c r="AA446" s="68"/>
      <c r="AB446" s="52"/>
      <c r="AC446" s="36"/>
      <c r="AD446" s="52"/>
      <c r="AE446" s="36"/>
      <c r="AG446" s="68"/>
      <c r="AH446" s="52">
        <f t="shared" si="134"/>
        <v>-100</v>
      </c>
      <c r="AI446" s="52">
        <f t="shared" si="135"/>
        <v>-100</v>
      </c>
      <c r="AJ446" s="52">
        <f t="shared" si="136"/>
        <v>-67.557157573139406</v>
      </c>
      <c r="AK446" s="52">
        <f t="shared" si="137"/>
        <v>-73.754198421835611</v>
      </c>
      <c r="AL446" s="52">
        <f t="shared" si="138"/>
        <v>-74.393160960007648</v>
      </c>
      <c r="AM446" s="52">
        <f t="shared" si="139"/>
        <v>-74.666890712094002</v>
      </c>
    </row>
    <row r="447" spans="1:39" ht="14.25" hidden="1">
      <c r="A447" s="5" t="s">
        <v>403</v>
      </c>
      <c r="B447" s="5" t="s">
        <v>223</v>
      </c>
      <c r="C447" s="5" t="s">
        <v>407</v>
      </c>
      <c r="D447" s="111" t="s">
        <v>630</v>
      </c>
      <c r="E447" s="134">
        <f>SUMIFS(ADEME!$F:$F,ADEME!$A:$A,$A447,ADEME!$B:$B,$B447,ADEME!$C:$C,$C447,ADEME!$D:$D,$D447,ADEME!$E:$E,F$9)</f>
        <v>4067.014921967495</v>
      </c>
      <c r="F447" s="134">
        <f>SUMIFS(ADEME!$L:$L,ADEME!$A:$A,$A447,ADEME!$B:$B,$B447,ADEME!$C:$C,$C447,ADEME!$D:$D,$D447,ADEME!$E:$E,F$9)</f>
        <v>10718.074631148327</v>
      </c>
      <c r="G447" s="135">
        <f>SUMIFS(ADEME!$L:$L,ADEME!$A:$A,$A447,ADEME!$B:$B,$B447,ADEME!$C:$C,$C447,ADEME!$D:$D,$D447,ADEME!$E:$E,G$9)</f>
        <v>0</v>
      </c>
      <c r="H447" s="135">
        <f>SUMIFS(ADEME!$L:$L,ADEME!$A:$A,$A447,ADEME!$B:$B,$B447,ADEME!$C:$C,$C447,ADEME!$D:$D,$D447,ADEME!$E:$E,H$9)</f>
        <v>756.27319887216163</v>
      </c>
      <c r="I447" s="135">
        <f>SUMIFS(ADEME!$L:$L,ADEME!$A:$A,$A447,ADEME!$B:$B,$B447,ADEME!$C:$C,$C447,ADEME!$D:$D,$D447,ADEME!$E:$E,I$9)</f>
        <v>1314.2759410358956</v>
      </c>
      <c r="J447" s="135">
        <f>SUMIFS(ADEME!$L:$L,ADEME!$A:$A,$A447,ADEME!$B:$B,$B447,ADEME!$C:$C,$C447,ADEME!$D:$D,$D447,ADEME!$E:$E,J$9)</f>
        <v>1709.5956441954245</v>
      </c>
      <c r="K447" s="68" t="s">
        <v>581</v>
      </c>
      <c r="L447" s="54" t="str">
        <f t="shared" si="118"/>
        <v>Empreinte climatique-Import-Viande, abats, graisses animales, œufs</v>
      </c>
      <c r="M447" s="54">
        <f>MATCH(L447,[6]RESULTATS_4!$W:$W,FALSE)</f>
        <v>258</v>
      </c>
      <c r="N447" s="54" t="str" cm="1">
        <f t="array" ref="N447">IFERROR(INDEX([6]RESULTATS_4!G:G,$M447),"-")</f>
        <v>Empreinte climatique</v>
      </c>
      <c r="O447" s="54" t="str" cm="1">
        <f t="array" ref="O447">IFERROR(INDEX([6]RESULTATS_4!H:H,$M447),"-")</f>
        <v>Import</v>
      </c>
      <c r="P447" s="54" t="str" cm="1">
        <f t="array" ref="P447">IFERROR(INDEX([6]RESULTATS_4!I:I,$M447),"-")</f>
        <v>Viande, abats, graisses animales, œufs</v>
      </c>
      <c r="Q447" s="54" t="str" cm="1">
        <f t="array" ref="Q447">IFERROR(INDEX([6]RESULTATS_4!$J:$J,M447),"-")</f>
        <v>ktCO2eq</v>
      </c>
      <c r="R447" s="68"/>
      <c r="S447" s="96" t="str">
        <f t="shared" si="119"/>
        <v>Viande, abats, graisses animales, œufs-ktCO2eq</v>
      </c>
      <c r="T447" s="158">
        <v>448</v>
      </c>
      <c r="U447" s="36">
        <v>5012.1231517823599</v>
      </c>
      <c r="V447" s="36">
        <v>11346.505581074269</v>
      </c>
      <c r="W447" s="36">
        <v>0</v>
      </c>
      <c r="X447" s="36">
        <v>361.41894729276464</v>
      </c>
      <c r="Y447" s="36">
        <v>1212.4642337791468</v>
      </c>
      <c r="Z447" s="36">
        <v>1810.630121052789</v>
      </c>
      <c r="AA447" s="68"/>
      <c r="AB447" s="52"/>
      <c r="AC447" s="36"/>
      <c r="AD447" s="52"/>
      <c r="AE447" s="36"/>
      <c r="AG447" s="68"/>
      <c r="AH447" s="52">
        <f t="shared" si="134"/>
        <v>-18.856444688091411</v>
      </c>
      <c r="AI447" s="52">
        <f t="shared" si="135"/>
        <v>-5.5385417601534588</v>
      </c>
      <c r="AJ447" s="52" t="str">
        <f t="shared" si="136"/>
        <v>ok 0</v>
      </c>
      <c r="AK447" s="52">
        <f t="shared" si="137"/>
        <v>109.25112104306707</v>
      </c>
      <c r="AL447" s="52">
        <f t="shared" si="138"/>
        <v>8.3970895322339025</v>
      </c>
      <c r="AM447" s="52">
        <f t="shared" si="139"/>
        <v>-5.580072687546922</v>
      </c>
    </row>
    <row r="448" spans="1:39" ht="14.25" hidden="1">
      <c r="A448" s="5" t="s">
        <v>403</v>
      </c>
      <c r="B448" s="5" t="s">
        <v>223</v>
      </c>
      <c r="C448" s="5" t="s">
        <v>36</v>
      </c>
      <c r="D448" s="111" t="s">
        <v>630</v>
      </c>
      <c r="E448" s="134">
        <f>SUMIFS(ADEME!$F:$F,ADEME!$A:$A,$A448,ADEME!$B:$B,$B448,ADEME!$C:$C,$C448,ADEME!$D:$D,$D448,ADEME!$E:$E,F$9)</f>
        <v>64.061038756177823</v>
      </c>
      <c r="F448" s="134">
        <f>SUMIFS(ADEME!$L:$L,ADEME!$A:$A,$A448,ADEME!$B:$B,$B448,ADEME!$C:$C,$C448,ADEME!$D:$D,$D448,ADEME!$E:$E,F$9)</f>
        <v>94.281690996249097</v>
      </c>
      <c r="G448" s="135">
        <f>SUMIFS(ADEME!$L:$L,ADEME!$A:$A,$A448,ADEME!$B:$B,$B448,ADEME!$C:$C,$C448,ADEME!$D:$D,$D448,ADEME!$E:$E,G$9)</f>
        <v>15.684995454452888</v>
      </c>
      <c r="H448" s="135">
        <f>SUMIFS(ADEME!$L:$L,ADEME!$A:$A,$A448,ADEME!$B:$B,$B448,ADEME!$C:$C,$C448,ADEME!$D:$D,$D448,ADEME!$E:$E,H$9)</f>
        <v>22.331863297944146</v>
      </c>
      <c r="I448" s="135">
        <f>SUMIFS(ADEME!$L:$L,ADEME!$A:$A,$A448,ADEME!$B:$B,$B448,ADEME!$C:$C,$C448,ADEME!$D:$D,$D448,ADEME!$E:$E,I$9)</f>
        <v>24.677313334522804</v>
      </c>
      <c r="J448" s="135">
        <f>SUMIFS(ADEME!$L:$L,ADEME!$A:$A,$A448,ADEME!$B:$B,$B448,ADEME!$C:$C,$C448,ADEME!$D:$D,$D448,ADEME!$E:$E,J$9)</f>
        <v>30.761236686180759</v>
      </c>
      <c r="K448" s="68" t="s">
        <v>581</v>
      </c>
      <c r="L448" s="54" t="str">
        <f t="shared" si="118"/>
        <v>Empreinte climatique-Import-Boissons alcooliques</v>
      </c>
      <c r="M448" s="54">
        <f>MATCH(L448,[6]RESULTATS_4!$W:$W,FALSE)</f>
        <v>248</v>
      </c>
      <c r="N448" s="54" t="str" cm="1">
        <f t="array" ref="N448">IFERROR(INDEX([6]RESULTATS_4!G:G,$M448),"-")</f>
        <v>Empreinte climatique</v>
      </c>
      <c r="O448" s="54" t="str" cm="1">
        <f t="array" ref="O448">IFERROR(INDEX([6]RESULTATS_4!H:H,$M448),"-")</f>
        <v>Import</v>
      </c>
      <c r="P448" s="54" t="str" cm="1">
        <f t="array" ref="P448">IFERROR(INDEX([6]RESULTATS_4!I:I,$M448),"-")</f>
        <v>Boissons alcooliques</v>
      </c>
      <c r="Q448" s="54" t="str" cm="1">
        <f t="array" ref="Q448">IFERROR(INDEX([6]RESULTATS_4!$J:$J,M448),"-")</f>
        <v>ktCO2eq</v>
      </c>
      <c r="R448" s="68"/>
      <c r="S448" s="96" t="str">
        <f t="shared" si="119"/>
        <v>Boissons alcooliques-ktCO2eq</v>
      </c>
      <c r="T448" s="158">
        <v>449</v>
      </c>
      <c r="U448" s="36">
        <v>0</v>
      </c>
      <c r="V448" s="36">
        <v>197.43016942016106</v>
      </c>
      <c r="W448" s="36">
        <v>45.601575251660371</v>
      </c>
      <c r="X448" s="36">
        <v>52.127727157058857</v>
      </c>
      <c r="Y448" s="36">
        <v>56.628303225827963</v>
      </c>
      <c r="Z448" s="36">
        <v>14.899038374709798</v>
      </c>
      <c r="AA448" s="68"/>
      <c r="AB448" s="52"/>
      <c r="AC448" s="36"/>
      <c r="AD448" s="52"/>
      <c r="AE448" s="36"/>
      <c r="AG448" s="68"/>
      <c r="AH448" s="52" t="e">
        <f t="shared" si="134"/>
        <v>#DIV/0!</v>
      </c>
      <c r="AI448" s="52">
        <f t="shared" si="135"/>
        <v>-52.245550275751683</v>
      </c>
      <c r="AJ448" s="52">
        <f t="shared" si="136"/>
        <v>-65.604268344037536</v>
      </c>
      <c r="AK448" s="52">
        <f t="shared" si="137"/>
        <v>-57.159338195085517</v>
      </c>
      <c r="AL448" s="52">
        <f t="shared" si="138"/>
        <v>-56.422297810845293</v>
      </c>
      <c r="AM448" s="52">
        <f t="shared" si="139"/>
        <v>106.46457786427388</v>
      </c>
    </row>
    <row r="449" spans="1:40" ht="14.25" hidden="1">
      <c r="A449" s="5" t="s">
        <v>403</v>
      </c>
      <c r="B449" s="5" t="s">
        <v>223</v>
      </c>
      <c r="C449" s="5" t="s">
        <v>408</v>
      </c>
      <c r="D449" s="111" t="s">
        <v>630</v>
      </c>
      <c r="E449" s="134">
        <f>SUMIFS(ADEME!$F:$F,ADEME!$A:$A,$A449,ADEME!$B:$B,$B449,ADEME!$C:$C,$C449,ADEME!$D:$D,$D449,ADEME!$E:$E,F$9)</f>
        <v>3154.2049787523697</v>
      </c>
      <c r="F449" s="134">
        <f>SUMIFS(ADEME!$L:$L,ADEME!$A:$A,$A449,ADEME!$B:$B,$B449,ADEME!$C:$C,$C449,ADEME!$D:$D,$D449,ADEME!$E:$E,F$9)</f>
        <v>1617.027852687585</v>
      </c>
      <c r="G449" s="135">
        <f>SUMIFS(ADEME!$L:$L,ADEME!$A:$A,$A449,ADEME!$B:$B,$B449,ADEME!$C:$C,$C449,ADEME!$D:$D,$D449,ADEME!$E:$E,G$9)</f>
        <v>792.31570946519776</v>
      </c>
      <c r="H449" s="135">
        <f>SUMIFS(ADEME!$L:$L,ADEME!$A:$A,$A449,ADEME!$B:$B,$B449,ADEME!$C:$C,$C449,ADEME!$D:$D,$D449,ADEME!$E:$E,H$9)</f>
        <v>537.62494873057415</v>
      </c>
      <c r="I449" s="135">
        <f>SUMIFS(ADEME!$L:$L,ADEME!$A:$A,$A449,ADEME!$B:$B,$B449,ADEME!$C:$C,$C449,ADEME!$D:$D,$D449,ADEME!$E:$E,I$9)</f>
        <v>1760.7415218046613</v>
      </c>
      <c r="J449" s="135">
        <f>SUMIFS(ADEME!$L:$L,ADEME!$A:$A,$A449,ADEME!$B:$B,$B449,ADEME!$C:$C,$C449,ADEME!$D:$D,$D449,ADEME!$E:$E,J$9)</f>
        <v>1690.1279903299137</v>
      </c>
      <c r="K449" s="68" t="s">
        <v>581</v>
      </c>
      <c r="L449" s="54" t="str">
        <f t="shared" si="118"/>
        <v>Empreinte climatique-Import-Tourteaux, huiles, oléoprotéagineux</v>
      </c>
      <c r="M449" s="54">
        <f>MATCH(L449,[6]RESULTATS_4!$W:$W,FALSE)</f>
        <v>257</v>
      </c>
      <c r="N449" s="54" t="str" cm="1">
        <f t="array" ref="N449">IFERROR(INDEX([6]RESULTATS_4!G:G,$M449),"-")</f>
        <v>Empreinte climatique</v>
      </c>
      <c r="O449" s="54" t="str" cm="1">
        <f t="array" ref="O449">IFERROR(INDEX([6]RESULTATS_4!H:H,$M449),"-")</f>
        <v>Import</v>
      </c>
      <c r="P449" s="54" t="str" cm="1">
        <f t="array" ref="P449">IFERROR(INDEX([6]RESULTATS_4!I:I,$M449),"-")</f>
        <v>Tourteaux, huiles, oléoprotéagineux</v>
      </c>
      <c r="Q449" s="54" t="str" cm="1">
        <f t="array" ref="Q449">IFERROR(INDEX([6]RESULTATS_4!$J:$J,M449),"-")</f>
        <v>ktCO2eq</v>
      </c>
      <c r="R449" s="68"/>
      <c r="S449" s="96" t="str">
        <f t="shared" si="119"/>
        <v>Tourteaux, huiles, oléoprotéagineux-ktCO2eq</v>
      </c>
      <c r="T449" s="158">
        <v>450</v>
      </c>
      <c r="U449" s="36">
        <v>3875.5167057280569</v>
      </c>
      <c r="V449" s="36">
        <v>3063.1017102867218</v>
      </c>
      <c r="W449" s="36">
        <v>816.03245259568246</v>
      </c>
      <c r="X449" s="36">
        <v>728.62662197067766</v>
      </c>
      <c r="Y449" s="36">
        <v>1807.9363444242733</v>
      </c>
      <c r="Z449" s="36">
        <v>1821.8527317185935</v>
      </c>
      <c r="AA449" s="68"/>
      <c r="AB449" s="52"/>
      <c r="AC449" s="36"/>
      <c r="AD449" s="52"/>
      <c r="AE449" s="36"/>
      <c r="AG449" s="68"/>
      <c r="AH449" s="52">
        <f t="shared" si="134"/>
        <v>-18.612014390483221</v>
      </c>
      <c r="AI449" s="52">
        <f t="shared" si="135"/>
        <v>-47.209462641832324</v>
      </c>
      <c r="AJ449" s="52">
        <f t="shared" si="136"/>
        <v>-2.9063480324888036</v>
      </c>
      <c r="AK449" s="52">
        <f t="shared" si="137"/>
        <v>-26.213930081707893</v>
      </c>
      <c r="AL449" s="52">
        <f t="shared" si="138"/>
        <v>-2.610425016630824</v>
      </c>
      <c r="AM449" s="52">
        <f t="shared" si="139"/>
        <v>-7.2302628579874799</v>
      </c>
    </row>
    <row r="450" spans="1:40" ht="14.25" hidden="1">
      <c r="A450" s="5" t="s">
        <v>403</v>
      </c>
      <c r="B450" s="5" t="s">
        <v>223</v>
      </c>
      <c r="C450" s="5" t="s">
        <v>409</v>
      </c>
      <c r="D450" s="111" t="s">
        <v>630</v>
      </c>
      <c r="E450" s="134">
        <f>SUMIFS(ADEME!$F:$F,ADEME!$A:$A,$A450,ADEME!$B:$B,$B450,ADEME!$C:$C,$C450,ADEME!$D:$D,$D450,ADEME!$E:$E,F$9)</f>
        <v>115.3421423247253</v>
      </c>
      <c r="F450" s="134">
        <f>SUMIFS(ADEME!$L:$L,ADEME!$A:$A,$A450,ADEME!$B:$B,$B450,ADEME!$C:$C,$C450,ADEME!$D:$D,$D450,ADEME!$E:$E,F$9)</f>
        <v>54.103485696642025</v>
      </c>
      <c r="G450" s="135">
        <f>SUMIFS(ADEME!$L:$L,ADEME!$A:$A,$A450,ADEME!$B:$B,$B450,ADEME!$C:$C,$C450,ADEME!$D:$D,$D450,ADEME!$E:$E,G$9)</f>
        <v>11.253086743556086</v>
      </c>
      <c r="H450" s="135">
        <f>SUMIFS(ADEME!$L:$L,ADEME!$A:$A,$A450,ADEME!$B:$B,$B450,ADEME!$C:$C,$C450,ADEME!$D:$D,$D450,ADEME!$E:$E,H$9)</f>
        <v>13.388645351728526</v>
      </c>
      <c r="I450" s="135">
        <f>SUMIFS(ADEME!$L:$L,ADEME!$A:$A,$A450,ADEME!$B:$B,$B450,ADEME!$C:$C,$C450,ADEME!$D:$D,$D450,ADEME!$E:$E,I$9)</f>
        <v>13.321604898251257</v>
      </c>
      <c r="J450" s="135">
        <f>SUMIFS(ADEME!$L:$L,ADEME!$A:$A,$A450,ADEME!$B:$B,$B450,ADEME!$C:$C,$C450,ADEME!$D:$D,$D450,ADEME!$E:$E,J$9)</f>
        <v>25.852218678315221</v>
      </c>
      <c r="K450" s="68" t="s">
        <v>581</v>
      </c>
      <c r="L450" s="54" t="str">
        <f t="shared" si="118"/>
        <v>Empreinte climatique-Import-Café, cacao, thé, épices, stimulants</v>
      </c>
      <c r="M450" s="54">
        <f>MATCH(L450,[6]RESULTATS_4!$W:$W,FALSE)</f>
        <v>249</v>
      </c>
      <c r="N450" s="54" t="str" cm="1">
        <f t="array" ref="N450">IFERROR(INDEX([6]RESULTATS_4!G:G,$M450),"-")</f>
        <v>Empreinte climatique</v>
      </c>
      <c r="O450" s="54" t="str" cm="1">
        <f t="array" ref="O450">IFERROR(INDEX([6]RESULTATS_4!H:H,$M450),"-")</f>
        <v>Import</v>
      </c>
      <c r="P450" s="54" t="str" cm="1">
        <f t="array" ref="P450">IFERROR(INDEX([6]RESULTATS_4!I:I,$M450),"-")</f>
        <v>Café, cacao, thé, épices, stimulants</v>
      </c>
      <c r="Q450" s="54" t="str" cm="1">
        <f t="array" ref="Q450">IFERROR(INDEX([6]RESULTATS_4!$J:$J,M450),"-")</f>
        <v>ktCO2eq</v>
      </c>
      <c r="R450" s="68"/>
      <c r="S450" s="96" t="str">
        <f t="shared" si="119"/>
        <v>Café, cacao, thé, épices, stimulants-ktCO2eq</v>
      </c>
      <c r="T450" s="158">
        <v>451</v>
      </c>
      <c r="U450" s="36">
        <v>68.155250478911555</v>
      </c>
      <c r="V450" s="36">
        <v>110.09166181432545</v>
      </c>
      <c r="W450" s="36">
        <v>16.25913018017485</v>
      </c>
      <c r="X450" s="36">
        <v>21.213012478295411</v>
      </c>
      <c r="Y450" s="36">
        <v>18.153367872924864</v>
      </c>
      <c r="Z450" s="36">
        <v>40.194413671966807</v>
      </c>
      <c r="AA450" s="68"/>
      <c r="AB450" s="52"/>
      <c r="AC450" s="36"/>
      <c r="AD450" s="52"/>
      <c r="AE450" s="36"/>
      <c r="AG450" s="68"/>
      <c r="AH450" s="57"/>
      <c r="AI450" s="57"/>
      <c r="AJ450" s="57"/>
      <c r="AK450" s="57"/>
      <c r="AL450" s="57"/>
      <c r="AM450" s="57"/>
      <c r="AN450" t="s">
        <v>529</v>
      </c>
    </row>
    <row r="451" spans="1:40" ht="14.25" hidden="1">
      <c r="A451" s="5" t="s">
        <v>403</v>
      </c>
      <c r="B451" s="5" t="s">
        <v>223</v>
      </c>
      <c r="C451" s="5" t="s">
        <v>410</v>
      </c>
      <c r="D451" s="111" t="s">
        <v>630</v>
      </c>
      <c r="E451" s="134">
        <f>SUMIFS(ADEME!$F:$F,ADEME!$A:$A,$A451,ADEME!$B:$B,$B451,ADEME!$C:$C,$C451,ADEME!$D:$D,$D451,ADEME!$E:$E,F$9)</f>
        <v>2956.4126994580697</v>
      </c>
      <c r="F451" s="134">
        <f>SUMIFS(ADEME!$L:$L,ADEME!$A:$A,$A451,ADEME!$B:$B,$B451,ADEME!$C:$C,$C451,ADEME!$D:$D,$D451,ADEME!$E:$E,F$9)</f>
        <v>1742.1574490859546</v>
      </c>
      <c r="G451" s="135">
        <f>SUMIFS(ADEME!$L:$L,ADEME!$A:$A,$A451,ADEME!$B:$B,$B451,ADEME!$C:$C,$C451,ADEME!$D:$D,$D451,ADEME!$E:$E,G$9)</f>
        <v>468.31980953265708</v>
      </c>
      <c r="H451" s="135">
        <f>SUMIFS(ADEME!$L:$L,ADEME!$A:$A,$A451,ADEME!$B:$B,$B451,ADEME!$C:$C,$C451,ADEME!$D:$D,$D451,ADEME!$E:$E,H$9)</f>
        <v>612.58535067246942</v>
      </c>
      <c r="I451" s="135">
        <f>SUMIFS(ADEME!$L:$L,ADEME!$A:$A,$A451,ADEME!$B:$B,$B451,ADEME!$C:$C,$C451,ADEME!$D:$D,$D451,ADEME!$E:$E,I$9)</f>
        <v>585.76381697991428</v>
      </c>
      <c r="J451" s="135">
        <f>SUMIFS(ADEME!$L:$L,ADEME!$A:$A,$A451,ADEME!$B:$B,$B451,ADEME!$C:$C,$C451,ADEME!$D:$D,$D451,ADEME!$E:$E,J$9)</f>
        <v>1222.63330120971</v>
      </c>
      <c r="K451" s="68" t="s">
        <v>581</v>
      </c>
      <c r="L451" s="54" t="str">
        <f t="shared" si="118"/>
        <v>Empreinte climatique-Import-Fruits et légumes</v>
      </c>
      <c r="M451" s="54">
        <f>MATCH(L451,[6]RESULTATS_4!$W:$W,FALSE)</f>
        <v>252</v>
      </c>
      <c r="N451" s="54" t="str" cm="1">
        <f t="array" ref="N451">IFERROR(INDEX([6]RESULTATS_4!G:G,$M451),"-")</f>
        <v>Empreinte climatique</v>
      </c>
      <c r="O451" s="54" t="str" cm="1">
        <f t="array" ref="O451">IFERROR(INDEX([6]RESULTATS_4!H:H,$M451),"-")</f>
        <v>Import</v>
      </c>
      <c r="P451" s="54" t="str" cm="1">
        <f t="array" ref="P451">IFERROR(INDEX([6]RESULTATS_4!I:I,$M451),"-")</f>
        <v>Fruits et légumes</v>
      </c>
      <c r="Q451" s="54" t="str" cm="1">
        <f t="array" ref="Q451">IFERROR(INDEX([6]RESULTATS_4!$J:$J,M451),"-")</f>
        <v>ktCO2eq</v>
      </c>
      <c r="R451" s="68"/>
      <c r="S451" s="96" t="str">
        <f t="shared" si="119"/>
        <v>Fruits et légumes-ktCO2eq</v>
      </c>
      <c r="T451" s="158">
        <v>452</v>
      </c>
      <c r="U451" s="36">
        <v>2631.5442258334524</v>
      </c>
      <c r="V451" s="36">
        <v>3057.5985770331386</v>
      </c>
      <c r="W451" s="36">
        <v>356.95465284643876</v>
      </c>
      <c r="X451" s="36">
        <v>398.09182806956755</v>
      </c>
      <c r="Y451" s="36">
        <v>776.20083696414633</v>
      </c>
      <c r="Z451" s="36">
        <v>1390.6662271352723</v>
      </c>
      <c r="AA451" s="68"/>
      <c r="AB451" s="52"/>
      <c r="AC451" s="36"/>
      <c r="AD451" s="52"/>
      <c r="AE451" s="36"/>
      <c r="AG451" s="68"/>
      <c r="AH451" s="52">
        <f t="shared" ref="AH451:AM453" si="140">IF(AND(E451=0,U451=0),"ok 0",(E451/U451-1)*100)</f>
        <v>12.345164882103642</v>
      </c>
      <c r="AI451" s="52">
        <f t="shared" si="140"/>
        <v>-43.02203493382013</v>
      </c>
      <c r="AJ451" s="52">
        <f t="shared" si="140"/>
        <v>31.198684706353276</v>
      </c>
      <c r="AK451" s="52">
        <f t="shared" si="140"/>
        <v>53.880413381763418</v>
      </c>
      <c r="AL451" s="52">
        <f t="shared" si="140"/>
        <v>-24.534503303173917</v>
      </c>
      <c r="AM451" s="52">
        <f t="shared" si="140"/>
        <v>-12.082908367718447</v>
      </c>
    </row>
    <row r="452" spans="1:40" ht="14.25" hidden="1">
      <c r="A452" s="5" t="s">
        <v>403</v>
      </c>
      <c r="B452" s="5" t="s">
        <v>223</v>
      </c>
      <c r="C452" s="5" t="s">
        <v>411</v>
      </c>
      <c r="D452" s="111" t="s">
        <v>630</v>
      </c>
      <c r="E452" s="134">
        <f>SUMIFS(ADEME!$F:$F,ADEME!$A:$A,$A452,ADEME!$B:$B,$B452,ADEME!$C:$C,$C452,ADEME!$D:$D,$D452,ADEME!$E:$E,F$9)</f>
        <v>3090.7158909488753</v>
      </c>
      <c r="F452" s="134">
        <f>SUMIFS(ADEME!$L:$L,ADEME!$A:$A,$A452,ADEME!$B:$B,$B452,ADEME!$C:$C,$C452,ADEME!$D:$D,$D452,ADEME!$E:$E,F$9)</f>
        <v>2580.9491176959277</v>
      </c>
      <c r="G452" s="135">
        <f>SUMIFS(ADEME!$L:$L,ADEME!$A:$A,$A452,ADEME!$B:$B,$B452,ADEME!$C:$C,$C452,ADEME!$D:$D,$D452,ADEME!$E:$E,G$9)</f>
        <v>804.55624262312926</v>
      </c>
      <c r="H452" s="135">
        <f>SUMIFS(ADEME!$L:$L,ADEME!$A:$A,$A452,ADEME!$B:$B,$B452,ADEME!$C:$C,$C452,ADEME!$D:$D,$D452,ADEME!$E:$E,H$9)</f>
        <v>1017.5166450634242</v>
      </c>
      <c r="I452" s="135">
        <f>SUMIFS(ADEME!$L:$L,ADEME!$A:$A,$A452,ADEME!$B:$B,$B452,ADEME!$C:$C,$C452,ADEME!$D:$D,$D452,ADEME!$E:$E,I$9)</f>
        <v>1281.8907951810104</v>
      </c>
      <c r="J452" s="135">
        <f>SUMIFS(ADEME!$L:$L,ADEME!$A:$A,$A452,ADEME!$B:$B,$B452,ADEME!$C:$C,$C452,ADEME!$D:$D,$D452,ADEME!$E:$E,J$9)</f>
        <v>1674.563333719783</v>
      </c>
      <c r="K452" s="68" t="s">
        <v>581</v>
      </c>
      <c r="L452" s="54" t="str">
        <f t="shared" si="118"/>
        <v>Empreinte climatique-Import-Poissons et produits halieutiques</v>
      </c>
      <c r="M452" s="54">
        <f>MATCH(L452,[6]RESULTATS_4!$W:$W,FALSE)</f>
        <v>253</v>
      </c>
      <c r="N452" s="54" t="str" cm="1">
        <f t="array" ref="N452">IFERROR(INDEX([6]RESULTATS_4!G:G,$M452),"-")</f>
        <v>Empreinte climatique</v>
      </c>
      <c r="O452" s="54" t="str" cm="1">
        <f t="array" ref="O452">IFERROR(INDEX([6]RESULTATS_4!H:H,$M452),"-")</f>
        <v>Import</v>
      </c>
      <c r="P452" s="54" t="str" cm="1">
        <f t="array" ref="P452">IFERROR(INDEX([6]RESULTATS_4!I:I,$M452),"-")</f>
        <v>Poissons et produits halieutiques</v>
      </c>
      <c r="Q452" s="54" t="str" cm="1">
        <f t="array" ref="Q452">IFERROR(INDEX([6]RESULTATS_4!$J:$J,M452),"-")</f>
        <v>ktCO2eq</v>
      </c>
      <c r="R452" s="68"/>
      <c r="S452" s="96" t="str">
        <f t="shared" si="119"/>
        <v>Poissons et produits halieutiques-ktCO2eq</v>
      </c>
      <c r="T452" s="158">
        <v>453</v>
      </c>
      <c r="U452" s="36">
        <v>3345.4128442002248</v>
      </c>
      <c r="V452" s="36">
        <v>2730.5734042138424</v>
      </c>
      <c r="W452" s="36">
        <v>684.12742209636997</v>
      </c>
      <c r="X452" s="36">
        <v>1012.5984429235521</v>
      </c>
      <c r="Y452" s="36">
        <v>1327.9195411083251</v>
      </c>
      <c r="Z452" s="36">
        <v>1566.327246956613</v>
      </c>
      <c r="AA452" s="68"/>
      <c r="AB452" s="52"/>
      <c r="AC452" s="36"/>
      <c r="AD452" s="52"/>
      <c r="AE452" s="36"/>
      <c r="AG452" s="68"/>
      <c r="AH452" s="52">
        <f t="shared" si="140"/>
        <v>-7.613319046493916</v>
      </c>
      <c r="AI452" s="52">
        <f t="shared" si="140"/>
        <v>-5.4795921723625245</v>
      </c>
      <c r="AJ452" s="52">
        <f t="shared" si="140"/>
        <v>17.603273401573283</v>
      </c>
      <c r="AK452" s="52">
        <f t="shared" si="140"/>
        <v>0.48570113594808006</v>
      </c>
      <c r="AL452" s="52">
        <f t="shared" si="140"/>
        <v>-3.4662300314443506</v>
      </c>
      <c r="AM452" s="52">
        <f t="shared" si="140"/>
        <v>6.9101834864632394</v>
      </c>
    </row>
    <row r="453" spans="1:40" ht="14.25" hidden="1">
      <c r="A453" s="5" t="s">
        <v>403</v>
      </c>
      <c r="B453" s="5" t="s">
        <v>223</v>
      </c>
      <c r="C453" s="42" t="s">
        <v>414</v>
      </c>
      <c r="D453" s="111" t="s">
        <v>630</v>
      </c>
      <c r="E453" s="136">
        <f>SUMIFS(ADEME!$F:$F,ADEME!$A:$A,$A453,ADEME!$B:$B,$B453,ADEME!$C:$C,$C453,ADEME!$D:$D,$D453,ADEME!$E:$E,F$9)</f>
        <v>13656.064981682443</v>
      </c>
      <c r="F453" s="136">
        <f>SUMIFS(ADEME!$L:$L,ADEME!$A:$A,$A453,ADEME!$B:$B,$B453,ADEME!$C:$C,$C453,ADEME!$D:$D,$D453,ADEME!$E:$E,F$9)</f>
        <v>18777.218304291819</v>
      </c>
      <c r="G453" s="137">
        <f>SUMIFS(ADEME!$L:$L,ADEME!$A:$A,$A453,ADEME!$B:$B,$B453,ADEME!$C:$C,$C453,ADEME!$D:$D,$D453,ADEME!$E:$E,G$9)</f>
        <v>2374.4534904100838</v>
      </c>
      <c r="H453" s="137">
        <f>SUMIFS(ADEME!$L:$L,ADEME!$A:$A,$A453,ADEME!$B:$B,$B453,ADEME!$C:$C,$C453,ADEME!$D:$D,$D453,ADEME!$E:$E,H$9)</f>
        <v>3373.0135243103764</v>
      </c>
      <c r="I453" s="137">
        <f>SUMIFS(ADEME!$L:$L,ADEME!$A:$A,$A453,ADEME!$B:$B,$B453,ADEME!$C:$C,$C453,ADEME!$D:$D,$D453,ADEME!$E:$E,I$9)</f>
        <v>5278.6835645134779</v>
      </c>
      <c r="J453" s="137">
        <f>SUMIFS(ADEME!$L:$L,ADEME!$A:$A,$A453,ADEME!$B:$B,$B453,ADEME!$C:$C,$C453,ADEME!$D:$D,$D453,ADEME!$E:$E,J$9)</f>
        <v>6628.3702067004224</v>
      </c>
      <c r="K453" s="68" t="s">
        <v>581</v>
      </c>
      <c r="L453" s="54" t="str">
        <f t="shared" si="118"/>
        <v>Empreinte climatique-Import-Emissions de GES des importations</v>
      </c>
      <c r="M453" s="54">
        <f>MATCH(L453,[6]RESULTATS_4!$W:$W,FALSE)</f>
        <v>251</v>
      </c>
      <c r="N453" s="54" t="str" cm="1">
        <f t="array" ref="N453">IFERROR(INDEX([6]RESULTATS_4!G:G,$M453),"-")</f>
        <v>Empreinte climatique</v>
      </c>
      <c r="O453" s="54" t="str" cm="1">
        <f t="array" ref="O453">IFERROR(INDEX([6]RESULTATS_4!H:H,$M453),"-")</f>
        <v>Import</v>
      </c>
      <c r="P453" s="54" t="str" cm="1">
        <f t="array" ref="P453">IFERROR(INDEX([6]RESULTATS_4!I:I,$M453),"-")</f>
        <v>Emissions de GES des importations</v>
      </c>
      <c r="Q453" s="54" t="str" cm="1">
        <f t="array" ref="Q453">IFERROR(INDEX([6]RESULTATS_4!$J:$J,M453),"-")</f>
        <v>ktCO2eq</v>
      </c>
      <c r="R453" s="68"/>
      <c r="S453" s="96" t="str">
        <f t="shared" si="119"/>
        <v>Emissions de GES des importations-ktCO2eq</v>
      </c>
      <c r="T453" s="158">
        <v>454</v>
      </c>
      <c r="U453" s="37">
        <v>15366.216741016895</v>
      </c>
      <c r="V453" s="37">
        <v>21649.758213470337</v>
      </c>
      <c r="W453" s="37">
        <v>2204.8137121195232</v>
      </c>
      <c r="X453" s="37">
        <v>2929.4018353455103</v>
      </c>
      <c r="Y453" s="37">
        <v>5776.68008189998</v>
      </c>
      <c r="Z453" s="37">
        <v>7424.4428809373421</v>
      </c>
      <c r="AA453" s="68"/>
      <c r="AB453" s="52"/>
      <c r="AC453" s="37"/>
      <c r="AD453" s="52"/>
      <c r="AE453" s="37"/>
      <c r="AG453" s="68"/>
      <c r="AH453" s="52">
        <f t="shared" si="140"/>
        <v>-11.129296092574048</v>
      </c>
      <c r="AI453" s="52">
        <f t="shared" si="140"/>
        <v>-13.268230900570721</v>
      </c>
      <c r="AJ453" s="52">
        <f t="shared" si="140"/>
        <v>7.6940640090397139</v>
      </c>
      <c r="AK453" s="52">
        <f t="shared" si="140"/>
        <v>15.143422237685055</v>
      </c>
      <c r="AL453" s="52">
        <f t="shared" si="140"/>
        <v>-8.6208083246096638</v>
      </c>
      <c r="AM453" s="52">
        <f t="shared" si="140"/>
        <v>-10.722322024739118</v>
      </c>
    </row>
    <row r="454" spans="1:40" ht="18" hidden="1">
      <c r="A454" s="110" t="s">
        <v>416</v>
      </c>
      <c r="B454" s="110"/>
      <c r="C454" s="1" t="s">
        <v>415</v>
      </c>
      <c r="D454" s="183"/>
      <c r="E454" s="184"/>
      <c r="F454" s="184"/>
      <c r="G454" s="184"/>
      <c r="H454" s="184"/>
      <c r="I454" s="184"/>
      <c r="J454" s="184"/>
      <c r="K454" s="179"/>
      <c r="L454" s="180"/>
      <c r="M454" s="180"/>
      <c r="N454" s="180"/>
      <c r="O454" s="180"/>
      <c r="P454" s="180"/>
      <c r="Q454" s="180"/>
      <c r="R454" s="179"/>
      <c r="S454" s="181"/>
      <c r="T454" s="182"/>
      <c r="U454" s="185"/>
      <c r="V454" s="185"/>
      <c r="W454" s="185"/>
      <c r="X454" s="185"/>
      <c r="Y454" s="185"/>
      <c r="Z454" s="185"/>
      <c r="AA454" s="179"/>
      <c r="AB454" s="186"/>
      <c r="AC454" s="185"/>
      <c r="AD454" s="186"/>
      <c r="AE454" s="185"/>
      <c r="AG454" s="68"/>
      <c r="AH454" s="56"/>
      <c r="AI454" s="56"/>
      <c r="AJ454" s="56"/>
      <c r="AK454" s="56"/>
      <c r="AL454" s="56"/>
      <c r="AM454" s="56"/>
    </row>
    <row r="455" spans="1:40" ht="14.25" hidden="1">
      <c r="A455" s="110" t="s">
        <v>416</v>
      </c>
      <c r="B455" s="110"/>
      <c r="C455" s="5" t="s">
        <v>417</v>
      </c>
      <c r="D455" s="4" t="s">
        <v>626</v>
      </c>
      <c r="E455" s="172">
        <f>SUMIFS(ADEME!$F:$F,ADEME!$A:$A,$A455,ADEME!$C:$C,$C455,ADEME!$D:$D,$D455,ADEME!$E:$E,F$9)</f>
        <v>1742.05</v>
      </c>
      <c r="F455" s="172">
        <f>SUMIFS(ADEME!$L:$L,ADEME!$A:$A,$A455,ADEME!$C:$C,$C455,ADEME!$D:$D,$D455,ADEME!$E:$E,F$9)</f>
        <v>1088.1030000000001</v>
      </c>
      <c r="G455" s="173">
        <f>SUMIFS(ADEME!$L:$L,ADEME!$A:$A,$A455,ADEME!$C:$C,$C455,ADEME!$D:$D,$D455,ADEME!$E:$E,G$9)</f>
        <v>382.23199999999997</v>
      </c>
      <c r="H455" s="173">
        <f>SUMIFS(ADEME!$L:$L,ADEME!$A:$A,$A455,ADEME!$C:$C,$C455,ADEME!$D:$D,$D455,ADEME!$E:$E,H$9)</f>
        <v>14.615999999999985</v>
      </c>
      <c r="I455" s="173">
        <f>SUMIFS(ADEME!$L:$L,ADEME!$A:$A,$A455,ADEME!$C:$C,$C455,ADEME!$D:$D,$D455,ADEME!$E:$E,I$9)</f>
        <v>494.19800000000009</v>
      </c>
      <c r="J455" s="173">
        <f>SUMIFS(ADEME!$L:$L,ADEME!$A:$A,$A455,ADEME!$C:$C,$C455,ADEME!$D:$D,$D455,ADEME!$E:$E,J$9)</f>
        <v>1199.1579999999999</v>
      </c>
      <c r="K455" s="68" t="s">
        <v>581</v>
      </c>
      <c r="L455" s="54" t="str">
        <f t="shared" ref="L455:L508" si="141">A455&amp;"-"&amp;B455&amp;"-"&amp;C455</f>
        <v>Bilan azote--Engrais minéraux</v>
      </c>
      <c r="M455" s="54">
        <f>MATCH(L455,[6]RESULTATS_4!$W:$W,FALSE)</f>
        <v>82</v>
      </c>
      <c r="N455" s="54" t="str" cm="1">
        <f t="array" ref="N455">IFERROR(INDEX([6]RESULTATS_4!G:G,$M455),"-")</f>
        <v>Bilan azote</v>
      </c>
      <c r="O455" s="54" cm="1">
        <f t="array" ref="O455">IFERROR(INDEX([6]RESULTATS_4!H:H,$M455),"-")</f>
        <v>0</v>
      </c>
      <c r="P455" s="54" t="str" cm="1">
        <f t="array" ref="P455">IFERROR(INDEX([6]RESULTATS_4!I:I,$M455),"-")</f>
        <v>Engrais minéraux</v>
      </c>
      <c r="Q455" s="54" t="str" cm="1">
        <f t="array" ref="Q455">IFERROR(INDEX([6]RESULTATS_4!$J:$J,M455),"-")</f>
        <v>ktN</v>
      </c>
      <c r="R455" s="68"/>
      <c r="S455" s="96" t="str">
        <f t="shared" si="119"/>
        <v>Engrais minéraux-ktN</v>
      </c>
      <c r="T455" s="158">
        <v>456</v>
      </c>
      <c r="U455" s="36">
        <v>2111.123</v>
      </c>
      <c r="V455" s="36">
        <v>1333.7840000000001</v>
      </c>
      <c r="W455" s="36">
        <v>50.885999999999967</v>
      </c>
      <c r="X455" s="36">
        <v>0</v>
      </c>
      <c r="Y455" s="36">
        <v>315.93100000000004</v>
      </c>
      <c r="Z455" s="36">
        <v>1304.845</v>
      </c>
      <c r="AA455" s="68"/>
      <c r="AB455" s="52"/>
      <c r="AC455" s="36"/>
      <c r="AD455" s="52"/>
      <c r="AE455" s="36"/>
      <c r="AG455" s="68"/>
      <c r="AH455" s="52">
        <f t="shared" ref="AH455:AH465" si="142">IF(AND(E455=0,U455=0),"ok 0",(E455/U455-1)*100)</f>
        <v>-17.482306810166914</v>
      </c>
      <c r="AI455" s="52">
        <f t="shared" ref="AI455:AI465" si="143">IF(AND(F455=0,V455=0),"ok 0",(F455/V455-1)*100)</f>
        <v>-18.419849091007244</v>
      </c>
      <c r="AJ455" s="52">
        <f t="shared" ref="AJ455:AJ465" si="144">IF(AND(G455=0,W455=0),"ok 0",(G455/W455-1)*100)</f>
        <v>651.15355893566061</v>
      </c>
      <c r="AK455" s="52" t="e">
        <f t="shared" ref="AK455:AK465" si="145">IF(AND(H455=0,X455=0),"ok 0",(H455/X455-1)*100)</f>
        <v>#DIV/0!</v>
      </c>
      <c r="AL455" s="52">
        <f t="shared" ref="AL455:AL465" si="146">IF(AND(I455=0,Y455=0),"ok 0",(I455/Y455-1)*100)</f>
        <v>56.425928446401286</v>
      </c>
      <c r="AM455" s="52">
        <f t="shared" ref="AM455:AM465" si="147">IF(AND(J455=0,Z455=0),"ok 0",(J455/Z455-1)*100)</f>
        <v>-8.0995827090574064</v>
      </c>
    </row>
    <row r="456" spans="1:40" ht="14.25" hidden="1">
      <c r="A456" s="110" t="s">
        <v>416</v>
      </c>
      <c r="B456" s="110"/>
      <c r="C456" s="5" t="s">
        <v>418</v>
      </c>
      <c r="D456" s="4" t="s">
        <v>626</v>
      </c>
      <c r="E456" s="172">
        <f>SUMIFS(ADEME!$F:$F,ADEME!$A:$A,$A456,ADEME!$C:$C,$C456,ADEME!$D:$D,$D456,ADEME!$E:$E,F$9)</f>
        <v>430.83499999999998</v>
      </c>
      <c r="F456" s="172">
        <f>SUMIFS(ADEME!$L:$L,ADEME!$A:$A,$A456,ADEME!$C:$C,$C456,ADEME!$D:$D,$D456,ADEME!$E:$E,F$9)</f>
        <v>777.88499999999999</v>
      </c>
      <c r="G456" s="173">
        <f>SUMIFS(ADEME!$L:$L,ADEME!$A:$A,$A456,ADEME!$C:$C,$C456,ADEME!$D:$D,$D456,ADEME!$E:$E,G$9)</f>
        <v>746.83199999999999</v>
      </c>
      <c r="H456" s="173">
        <f>SUMIFS(ADEME!$L:$L,ADEME!$A:$A,$A456,ADEME!$C:$C,$C456,ADEME!$D:$D,$D456,ADEME!$E:$E,H$9)</f>
        <v>1321.14</v>
      </c>
      <c r="I456" s="173">
        <f>SUMIFS(ADEME!$L:$L,ADEME!$A:$A,$A456,ADEME!$C:$C,$C456,ADEME!$D:$D,$D456,ADEME!$E:$E,I$9)</f>
        <v>852.34799999999996</v>
      </c>
      <c r="J456" s="173">
        <f>SUMIFS(ADEME!$L:$L,ADEME!$A:$A,$A456,ADEME!$C:$C,$C456,ADEME!$D:$D,$D456,ADEME!$E:$E,J$9)</f>
        <v>565.99099999999999</v>
      </c>
      <c r="K456" s="68" t="s">
        <v>581</v>
      </c>
      <c r="L456" s="54" t="str">
        <f t="shared" si="141"/>
        <v>Bilan azote--Fixation symbiotique</v>
      </c>
      <c r="M456" s="54">
        <f>MATCH(L456,[6]RESULTATS_4!$W:$W,FALSE)</f>
        <v>85</v>
      </c>
      <c r="N456" s="54" t="str" cm="1">
        <f t="array" ref="N456">IFERROR(INDEX([6]RESULTATS_4!G:G,$M456),"-")</f>
        <v>Bilan azote</v>
      </c>
      <c r="O456" s="54" cm="1">
        <f t="array" ref="O456">IFERROR(INDEX([6]RESULTATS_4!H:H,$M456),"-")</f>
        <v>0</v>
      </c>
      <c r="P456" s="54" t="str" cm="1">
        <f t="array" ref="P456">IFERROR(INDEX([6]RESULTATS_4!I:I,$M456),"-")</f>
        <v>Fixation symbiotique</v>
      </c>
      <c r="Q456" s="54" t="str" cm="1">
        <f t="array" ref="Q456">IFERROR(INDEX([6]RESULTATS_4!$J:$J,M456),"-")</f>
        <v>ktN</v>
      </c>
      <c r="R456" s="68"/>
      <c r="S456" s="96" t="str">
        <f t="shared" si="119"/>
        <v>Fixation symbiotique-ktN</v>
      </c>
      <c r="T456" s="158">
        <v>457</v>
      </c>
      <c r="U456" s="36">
        <v>427.95800000000003</v>
      </c>
      <c r="V456" s="36">
        <v>528.005</v>
      </c>
      <c r="W456" s="36">
        <v>1063.5119999999999</v>
      </c>
      <c r="X456" s="36">
        <v>1685.0809999999999</v>
      </c>
      <c r="Y456" s="36">
        <v>882.44899999999996</v>
      </c>
      <c r="Z456" s="36">
        <v>480.96199999999999</v>
      </c>
      <c r="AA456" s="68"/>
      <c r="AB456" s="52"/>
      <c r="AC456" s="36"/>
      <c r="AD456" s="52"/>
      <c r="AE456" s="36"/>
      <c r="AG456" s="68"/>
      <c r="AH456" s="52">
        <f t="shared" si="142"/>
        <v>0.67226223134044805</v>
      </c>
      <c r="AI456" s="52">
        <f t="shared" si="143"/>
        <v>47.325309419418375</v>
      </c>
      <c r="AJ456" s="52">
        <f t="shared" si="144"/>
        <v>-29.776814930155936</v>
      </c>
      <c r="AK456" s="52">
        <f t="shared" si="145"/>
        <v>-21.597834169396002</v>
      </c>
      <c r="AL456" s="52">
        <f t="shared" si="146"/>
        <v>-3.4110753142674533</v>
      </c>
      <c r="AM456" s="52">
        <f t="shared" si="147"/>
        <v>17.678943450833962</v>
      </c>
    </row>
    <row r="457" spans="1:40" ht="14.25" hidden="1">
      <c r="A457" s="110" t="s">
        <v>416</v>
      </c>
      <c r="B457" s="110"/>
      <c r="C457" s="5" t="s">
        <v>419</v>
      </c>
      <c r="D457" s="4" t="s">
        <v>626</v>
      </c>
      <c r="E457" s="172">
        <f>SUMIFS(ADEME!$F:$F,ADEME!$A:$A,$A457,ADEME!$C:$C,$C457,ADEME!$D:$D,$D457,ADEME!$E:$E,F$9)</f>
        <v>2543.2619442882465</v>
      </c>
      <c r="F457" s="172">
        <f>SUMIFS(ADEME!$L:$L,ADEME!$A:$A,$A457,ADEME!$C:$C,$C457,ADEME!$D:$D,$D457,ADEME!$E:$E,F$9)</f>
        <v>2560.4534977494409</v>
      </c>
      <c r="G457" s="173">
        <f>SUMIFS(ADEME!$L:$L,ADEME!$A:$A,$A457,ADEME!$C:$C,$C457,ADEME!$D:$D,$D457,ADEME!$E:$E,G$9)</f>
        <v>1836.6857289291554</v>
      </c>
      <c r="H457" s="173">
        <f>SUMIFS(ADEME!$L:$L,ADEME!$A:$A,$A457,ADEME!$C:$C,$C457,ADEME!$D:$D,$D457,ADEME!$E:$E,H$9)</f>
        <v>2236.9700600380847</v>
      </c>
      <c r="I457" s="173">
        <f>SUMIFS(ADEME!$L:$L,ADEME!$A:$A,$A457,ADEME!$C:$C,$C457,ADEME!$D:$D,$D457,ADEME!$E:$E,I$9)</f>
        <v>2220.169803985068</v>
      </c>
      <c r="J457" s="173">
        <f>SUMIFS(ADEME!$L:$L,ADEME!$A:$A,$A457,ADEME!$C:$C,$C457,ADEME!$D:$D,$D457,ADEME!$E:$E,J$9)</f>
        <v>2163.8230890396098</v>
      </c>
      <c r="K457" s="68" t="s">
        <v>581</v>
      </c>
      <c r="L457" s="54" t="str">
        <f t="shared" si="141"/>
        <v>Bilan azote--Recyclage (redéposition atmosph., pâture, végétaux laissés au champ)</v>
      </c>
      <c r="M457" s="54">
        <f>MATCH(L457,[6]RESULTATS_4!$W:$W,FALSE)</f>
        <v>89</v>
      </c>
      <c r="N457" s="54" t="str" cm="1">
        <f t="array" ref="N457">IFERROR(INDEX([6]RESULTATS_4!G:G,$M457),"-")</f>
        <v>Bilan azote</v>
      </c>
      <c r="O457" s="54" cm="1">
        <f t="array" ref="O457">IFERROR(INDEX([6]RESULTATS_4!H:H,$M457),"-")</f>
        <v>0</v>
      </c>
      <c r="P457" s="54" t="str" cm="1">
        <f t="array" ref="P457">IFERROR(INDEX([6]RESULTATS_4!I:I,$M457),"-")</f>
        <v>Recyclage (redéposition atmosph., pâture, végétaux laissés au champ)</v>
      </c>
      <c r="Q457" s="54" t="str" cm="1">
        <f t="array" ref="Q457">IFERROR(INDEX([6]RESULTATS_4!$J:$J,M457),"-")</f>
        <v>ktN</v>
      </c>
      <c r="R457" s="68"/>
      <c r="S457" s="96" t="str">
        <f t="shared" si="119"/>
        <v>Recyclage (redéposition atmosph., pâture, végétaux laissés au champ)-ktN</v>
      </c>
      <c r="T457" s="158">
        <v>458</v>
      </c>
      <c r="U457" s="36">
        <v>2426.4662123828411</v>
      </c>
      <c r="V457" s="36">
        <v>1754.2387013350401</v>
      </c>
      <c r="W457" s="36">
        <v>1683.1094982823802</v>
      </c>
      <c r="X457" s="36">
        <v>2298.958445384028</v>
      </c>
      <c r="Y457" s="36">
        <v>1976.9471474533407</v>
      </c>
      <c r="Z457" s="36">
        <v>1801.8074749221535</v>
      </c>
      <c r="AA457" s="68"/>
      <c r="AB457" s="52"/>
      <c r="AC457" s="43"/>
      <c r="AD457" s="52"/>
      <c r="AE457" s="43"/>
      <c r="AG457" s="68"/>
      <c r="AH457" s="52">
        <f t="shared" si="142"/>
        <v>4.8134085407564475</v>
      </c>
      <c r="AI457" s="52">
        <f t="shared" si="143"/>
        <v>45.958101129614889</v>
      </c>
      <c r="AJ457" s="52">
        <f t="shared" si="144"/>
        <v>9.1245537383931605</v>
      </c>
      <c r="AK457" s="52">
        <f t="shared" si="145"/>
        <v>-2.6963682388608134</v>
      </c>
      <c r="AL457" s="52">
        <f t="shared" si="146"/>
        <v>12.302941777934805</v>
      </c>
      <c r="AM457" s="52">
        <f t="shared" si="147"/>
        <v>20.091803322832646</v>
      </c>
    </row>
    <row r="458" spans="1:40" ht="14.25" hidden="1">
      <c r="A458" s="110" t="s">
        <v>416</v>
      </c>
      <c r="B458" s="110"/>
      <c r="C458" s="5" t="s">
        <v>420</v>
      </c>
      <c r="D458" s="4" t="s">
        <v>626</v>
      </c>
      <c r="E458" s="172">
        <f>SUMIFS(ADEME!$F:$F,ADEME!$A:$A,$A458,ADEME!$C:$C,$C458,ADEME!$D:$D,$D458,ADEME!$E:$E,F$9)</f>
        <v>200.21188419332705</v>
      </c>
      <c r="F458" s="172">
        <f>SUMIFS(ADEME!$L:$L,ADEME!$A:$A,$A458,ADEME!$C:$C,$C458,ADEME!$D:$D,$D458,ADEME!$E:$E,F$9)</f>
        <v>157.40573599553727</v>
      </c>
      <c r="G458" s="173">
        <f>SUMIFS(ADEME!$L:$L,ADEME!$A:$A,$A458,ADEME!$C:$C,$C458,ADEME!$D:$D,$D458,ADEME!$E:$E,G$9)</f>
        <v>961.88769886405851</v>
      </c>
      <c r="H458" s="173">
        <f>SUMIFS(ADEME!$L:$L,ADEME!$A:$A,$A458,ADEME!$C:$C,$C458,ADEME!$D:$D,$D458,ADEME!$E:$E,H$9)</f>
        <v>828.48421463018542</v>
      </c>
      <c r="I458" s="173">
        <f>SUMIFS(ADEME!$L:$L,ADEME!$A:$A,$A458,ADEME!$C:$C,$C458,ADEME!$D:$D,$D458,ADEME!$E:$E,I$9)</f>
        <v>558.42459320739329</v>
      </c>
      <c r="J458" s="173">
        <f>SUMIFS(ADEME!$L:$L,ADEME!$A:$A,$A458,ADEME!$C:$C,$C458,ADEME!$D:$D,$D458,ADEME!$E:$E,J$9)</f>
        <v>415.9236731326024</v>
      </c>
      <c r="K458" s="68" t="s">
        <v>581</v>
      </c>
      <c r="L458" s="54" t="str">
        <f t="shared" si="141"/>
        <v>Bilan azote--Recyclage (engrais verts)</v>
      </c>
      <c r="M458" s="54">
        <f>MATCH(L458,[6]RESULTATS_4!$W:$W,FALSE)</f>
        <v>86</v>
      </c>
      <c r="N458" s="54" t="str" cm="1">
        <f t="array" ref="N458">IFERROR(INDEX([6]RESULTATS_4!G:G,$M458),"-")</f>
        <v>Bilan azote</v>
      </c>
      <c r="O458" s="54" cm="1">
        <f t="array" ref="O458">IFERROR(INDEX([6]RESULTATS_4!H:H,$M458),"-")</f>
        <v>0</v>
      </c>
      <c r="P458" s="54" t="str" cm="1">
        <f t="array" ref="P458">IFERROR(INDEX([6]RESULTATS_4!I:I,$M458),"-")</f>
        <v>Recyclage (engrais verts)</v>
      </c>
      <c r="Q458" s="54" t="str" cm="1">
        <f t="array" ref="Q458">IFERROR(INDEX([6]RESULTATS_4!$J:$J,M458),"-")</f>
        <v>ktN</v>
      </c>
      <c r="R458" s="68"/>
      <c r="S458" s="96" t="str">
        <f t="shared" si="119"/>
        <v>Recyclage (engrais verts)-ktN</v>
      </c>
      <c r="T458" s="158">
        <v>459</v>
      </c>
      <c r="U458" s="36">
        <v>408.74020714245432</v>
      </c>
      <c r="V458" s="36">
        <v>793.25377598485284</v>
      </c>
      <c r="W458" s="36">
        <v>2292.8295891825392</v>
      </c>
      <c r="X458" s="36">
        <v>2136.2500561616216</v>
      </c>
      <c r="Y458" s="36">
        <v>1395.1535442574552</v>
      </c>
      <c r="Z458" s="36">
        <v>725.4894230621494</v>
      </c>
      <c r="AA458" s="68"/>
      <c r="AB458" s="52"/>
      <c r="AC458" s="43"/>
      <c r="AD458" s="52"/>
      <c r="AE458" s="43"/>
      <c r="AG458" s="68"/>
      <c r="AH458" s="52">
        <f t="shared" si="142"/>
        <v>-51.017325750008943</v>
      </c>
      <c r="AI458" s="52">
        <f t="shared" si="143"/>
        <v>-80.156950932869819</v>
      </c>
      <c r="AJ458" s="52">
        <f t="shared" si="144"/>
        <v>-58.04800743142016</v>
      </c>
      <c r="AK458" s="52">
        <f t="shared" si="145"/>
        <v>-61.217825963745454</v>
      </c>
      <c r="AL458" s="52">
        <f t="shared" si="146"/>
        <v>-59.973968778855479</v>
      </c>
      <c r="AM458" s="52">
        <f t="shared" si="147"/>
        <v>-42.669919104117369</v>
      </c>
    </row>
    <row r="459" spans="1:40" ht="14.25" hidden="1">
      <c r="A459" s="110" t="s">
        <v>416</v>
      </c>
      <c r="B459" s="110"/>
      <c r="C459" s="5" t="s">
        <v>421</v>
      </c>
      <c r="D459" s="4" t="s">
        <v>626</v>
      </c>
      <c r="E459" s="172">
        <f>SUMIFS(ADEME!$F:$F,ADEME!$A:$A,$A459,ADEME!$C:$C,$C459,ADEME!$D:$D,$D459,ADEME!$E:$E,F$9)</f>
        <v>864.36500000000001</v>
      </c>
      <c r="F459" s="172">
        <f>SUMIFS(ADEME!$L:$L,ADEME!$A:$A,$A459,ADEME!$C:$C,$C459,ADEME!$D:$D,$D459,ADEME!$E:$E,F$9)</f>
        <v>251.38699999999994</v>
      </c>
      <c r="G459" s="173">
        <f>SUMIFS(ADEME!$L:$L,ADEME!$A:$A,$A459,ADEME!$C:$C,$C459,ADEME!$D:$D,$D459,ADEME!$E:$E,G$9)</f>
        <v>199.06700000000001</v>
      </c>
      <c r="H459" s="173">
        <f>SUMIFS(ADEME!$L:$L,ADEME!$A:$A,$A459,ADEME!$C:$C,$C459,ADEME!$D:$D,$D459,ADEME!$E:$E,H$9)</f>
        <v>239.15300000000002</v>
      </c>
      <c r="I459" s="173">
        <f>SUMIFS(ADEME!$L:$L,ADEME!$A:$A,$A459,ADEME!$C:$C,$C459,ADEME!$D:$D,$D459,ADEME!$E:$E,I$9)</f>
        <v>215.44799999999998</v>
      </c>
      <c r="J459" s="173">
        <f>SUMIFS(ADEME!$L:$L,ADEME!$A:$A,$A459,ADEME!$C:$C,$C459,ADEME!$D:$D,$D459,ADEME!$E:$E,J$9)</f>
        <v>236.04899999999998</v>
      </c>
      <c r="K459" s="68" t="s">
        <v>581</v>
      </c>
      <c r="L459" s="54" t="str">
        <f t="shared" si="141"/>
        <v>Bilan azote--Recyclage (épandage fumier, lisier)</v>
      </c>
      <c r="M459" s="54">
        <f>MATCH(L459,[6]RESULTATS_4!$W:$W,FALSE)</f>
        <v>88</v>
      </c>
      <c r="N459" s="54" t="str" cm="1">
        <f t="array" ref="N459">IFERROR(INDEX([6]RESULTATS_4!G:G,$M459),"-")</f>
        <v>Bilan azote</v>
      </c>
      <c r="O459" s="54" cm="1">
        <f t="array" ref="O459">IFERROR(INDEX([6]RESULTATS_4!H:H,$M459),"-")</f>
        <v>0</v>
      </c>
      <c r="P459" s="54" t="str" cm="1">
        <f t="array" ref="P459">IFERROR(INDEX([6]RESULTATS_4!I:I,$M459),"-")</f>
        <v>Recyclage (épandage fumier, lisier)</v>
      </c>
      <c r="Q459" s="54" t="str" cm="1">
        <f t="array" ref="Q459">IFERROR(INDEX([6]RESULTATS_4!$J:$J,M459),"-")</f>
        <v>ktN</v>
      </c>
      <c r="R459" s="68"/>
      <c r="S459" s="96" t="str">
        <f t="shared" si="119"/>
        <v>Recyclage (épandage fumier, lisier)-ktN</v>
      </c>
      <c r="T459" s="158">
        <v>460</v>
      </c>
      <c r="U459" s="36">
        <v>870.68700000000001</v>
      </c>
      <c r="V459" s="36">
        <v>548.12300000000005</v>
      </c>
      <c r="W459" s="36">
        <v>108.32399999999996</v>
      </c>
      <c r="X459" s="36">
        <v>183.42399999999998</v>
      </c>
      <c r="Y459" s="36">
        <v>57.912000000000035</v>
      </c>
      <c r="Z459" s="36">
        <v>38.778999999999996</v>
      </c>
      <c r="AA459" s="68"/>
      <c r="AB459" s="52"/>
      <c r="AC459" s="43"/>
      <c r="AD459" s="52"/>
      <c r="AE459" s="43"/>
      <c r="AG459" s="68"/>
      <c r="AH459" s="52">
        <f t="shared" si="142"/>
        <v>-0.72609330333402999</v>
      </c>
      <c r="AI459" s="52">
        <f t="shared" si="143"/>
        <v>-54.136753976753404</v>
      </c>
      <c r="AJ459" s="52">
        <f t="shared" si="144"/>
        <v>83.769986337284521</v>
      </c>
      <c r="AK459" s="52">
        <f t="shared" si="145"/>
        <v>30.382610781577135</v>
      </c>
      <c r="AL459" s="52">
        <f t="shared" si="146"/>
        <v>272.02652300041416</v>
      </c>
      <c r="AM459" s="52">
        <f t="shared" si="147"/>
        <v>508.70316408365352</v>
      </c>
    </row>
    <row r="460" spans="1:40" ht="14.25" hidden="1">
      <c r="A460" s="110" t="s">
        <v>416</v>
      </c>
      <c r="B460" s="110"/>
      <c r="C460" s="5" t="s">
        <v>422</v>
      </c>
      <c r="D460" s="4" t="s">
        <v>626</v>
      </c>
      <c r="E460" s="172">
        <f>SUMIFS(ADEME!$F:$F,ADEME!$A:$A,$A460,ADEME!$C:$C,$C460,ADEME!$D:$D,$D460,ADEME!$E:$E,F$9)</f>
        <v>109.184</v>
      </c>
      <c r="F460" s="172">
        <f>SUMIFS(ADEME!$L:$L,ADEME!$A:$A,$A460,ADEME!$C:$C,$C460,ADEME!$D:$D,$D460,ADEME!$E:$E,F$9)</f>
        <v>944.15800000000002</v>
      </c>
      <c r="G460" s="173">
        <f>SUMIFS(ADEME!$L:$L,ADEME!$A:$A,$A460,ADEME!$C:$C,$C460,ADEME!$D:$D,$D460,ADEME!$E:$E,G$9)</f>
        <v>1021.384</v>
      </c>
      <c r="H460" s="173">
        <f>SUMIFS(ADEME!$L:$L,ADEME!$A:$A,$A460,ADEME!$C:$C,$C460,ADEME!$D:$D,$D460,ADEME!$E:$E,H$9)</f>
        <v>1189.729</v>
      </c>
      <c r="I460" s="173">
        <f>SUMIFS(ADEME!$L:$L,ADEME!$A:$A,$A460,ADEME!$C:$C,$C460,ADEME!$D:$D,$D460,ADEME!$E:$E,I$9)</f>
        <v>1499.7809999999999</v>
      </c>
      <c r="J460" s="173">
        <f>SUMIFS(ADEME!$L:$L,ADEME!$A:$A,$A460,ADEME!$C:$C,$C460,ADEME!$D:$D,$D460,ADEME!$E:$E,J$9)</f>
        <v>1477.6610000000001</v>
      </c>
      <c r="K460" s="68" t="s">
        <v>581</v>
      </c>
      <c r="L460" s="54" t="str">
        <f t="shared" si="141"/>
        <v>Bilan azote--Recyclage (épandage digestat)</v>
      </c>
      <c r="M460" s="54">
        <f>MATCH(L460,[6]RESULTATS_4!$W:$W,FALSE)</f>
        <v>87</v>
      </c>
      <c r="N460" s="54" t="str" cm="1">
        <f t="array" ref="N460">IFERROR(INDEX([6]RESULTATS_4!G:G,$M460),"-")</f>
        <v>Bilan azote</v>
      </c>
      <c r="O460" s="54" cm="1">
        <f t="array" ref="O460">IFERROR(INDEX([6]RESULTATS_4!H:H,$M460),"-")</f>
        <v>0</v>
      </c>
      <c r="P460" s="54" t="str" cm="1">
        <f t="array" ref="P460">IFERROR(INDEX([6]RESULTATS_4!I:I,$M460),"-")</f>
        <v>Recyclage (épandage digestat)</v>
      </c>
      <c r="Q460" s="54" t="str" cm="1">
        <f t="array" ref="Q460">IFERROR(INDEX([6]RESULTATS_4!$J:$J,M460),"-")</f>
        <v>ktN</v>
      </c>
      <c r="R460" s="68"/>
      <c r="S460" s="96" t="str">
        <f t="shared" ref="S460:S523" si="148">C460&amp;"-"&amp;D460</f>
        <v>Recyclage (épandage digestat)-ktN</v>
      </c>
      <c r="T460" s="158">
        <v>461</v>
      </c>
      <c r="U460" s="36">
        <v>67.188999999999993</v>
      </c>
      <c r="V460" s="36">
        <v>261.98899999999998</v>
      </c>
      <c r="W460" s="36">
        <v>1098.1859999999999</v>
      </c>
      <c r="X460" s="36">
        <v>1182.902</v>
      </c>
      <c r="Y460" s="36">
        <v>1331.7739999999999</v>
      </c>
      <c r="Z460" s="36">
        <v>1013.662</v>
      </c>
      <c r="AA460" s="68"/>
      <c r="AB460" s="52"/>
      <c r="AC460" s="43"/>
      <c r="AD460" s="52"/>
      <c r="AE460" s="43"/>
      <c r="AG460" s="68"/>
      <c r="AH460" s="52">
        <f t="shared" si="142"/>
        <v>62.502790635371873</v>
      </c>
      <c r="AI460" s="52">
        <f t="shared" si="143"/>
        <v>260.38077934569776</v>
      </c>
      <c r="AJ460" s="52">
        <f t="shared" si="144"/>
        <v>-6.9935329716459655</v>
      </c>
      <c r="AK460" s="52">
        <f t="shared" si="145"/>
        <v>0.57713994904058374</v>
      </c>
      <c r="AL460" s="52">
        <f t="shared" si="146"/>
        <v>12.615278568285614</v>
      </c>
      <c r="AM460" s="52">
        <f t="shared" si="147"/>
        <v>45.774528393093547</v>
      </c>
    </row>
    <row r="461" spans="1:40" ht="14.25" hidden="1">
      <c r="A461" s="110" t="s">
        <v>416</v>
      </c>
      <c r="B461" s="110"/>
      <c r="C461" s="5" t="s">
        <v>423</v>
      </c>
      <c r="D461" s="4" t="s">
        <v>626</v>
      </c>
      <c r="E461" s="172">
        <f>SUMIFS(ADEME!$F:$F,ADEME!$A:$A,$A461,ADEME!$C:$C,$C461,ADEME!$D:$D,$D461,ADEME!$E:$E,F$9)</f>
        <v>-1228.1220000000001</v>
      </c>
      <c r="F461" s="172">
        <f>SUMIFS(ADEME!$L:$L,ADEME!$A:$A,$A461,ADEME!$C:$C,$C461,ADEME!$D:$D,$D461,ADEME!$E:$E,F$9)</f>
        <v>-1284.625</v>
      </c>
      <c r="G461" s="173">
        <f>SUMIFS(ADEME!$L:$L,ADEME!$A:$A,$A461,ADEME!$C:$C,$C461,ADEME!$D:$D,$D461,ADEME!$E:$E,G$9)</f>
        <v>-1137.3789999999999</v>
      </c>
      <c r="H461" s="173">
        <f>SUMIFS(ADEME!$L:$L,ADEME!$A:$A,$A461,ADEME!$C:$C,$C461,ADEME!$D:$D,$D461,ADEME!$E:$E,H$9)</f>
        <v>-1169.626</v>
      </c>
      <c r="I461" s="173">
        <f>SUMIFS(ADEME!$L:$L,ADEME!$A:$A,$A461,ADEME!$C:$C,$C461,ADEME!$D:$D,$D461,ADEME!$E:$E,I$9)</f>
        <v>-1284.7239999999999</v>
      </c>
      <c r="J461" s="173">
        <f>SUMIFS(ADEME!$L:$L,ADEME!$A:$A,$A461,ADEME!$C:$C,$C461,ADEME!$D:$D,$D461,ADEME!$E:$E,J$9)</f>
        <v>-1278.1120000000001</v>
      </c>
      <c r="K461" s="68" t="s">
        <v>581</v>
      </c>
      <c r="L461" s="54" t="str">
        <f t="shared" si="141"/>
        <v>Bilan azote--Exportations par les fourrages et pâture</v>
      </c>
      <c r="M461" s="54">
        <f>MATCH(L461,[6]RESULTATS_4!$W:$W,FALSE)</f>
        <v>84</v>
      </c>
      <c r="N461" s="54" t="str" cm="1">
        <f t="array" ref="N461">IFERROR(INDEX([6]RESULTATS_4!G:G,$M461),"-")</f>
        <v>Bilan azote</v>
      </c>
      <c r="O461" s="54" cm="1">
        <f t="array" ref="O461">IFERROR(INDEX([6]RESULTATS_4!H:H,$M461),"-")</f>
        <v>0</v>
      </c>
      <c r="P461" s="54" t="str" cm="1">
        <f t="array" ref="P461">IFERROR(INDEX([6]RESULTATS_4!I:I,$M461),"-")</f>
        <v>Exportations par les fourrages et pâture</v>
      </c>
      <c r="Q461" s="54" t="str" cm="1">
        <f t="array" ref="Q461">IFERROR(INDEX([6]RESULTATS_4!$J:$J,M461),"-")</f>
        <v>ktN</v>
      </c>
      <c r="R461" s="68"/>
      <c r="S461" s="96" t="str">
        <f t="shared" si="148"/>
        <v>Exportations par les fourrages et pâture-ktN</v>
      </c>
      <c r="T461" s="158">
        <v>462</v>
      </c>
      <c r="U461" s="36">
        <v>-1053.308</v>
      </c>
      <c r="V461" s="36">
        <v>-847.77099999999996</v>
      </c>
      <c r="W461" s="36">
        <v>-856.59900000000005</v>
      </c>
      <c r="X461" s="36">
        <v>-870.55399999999997</v>
      </c>
      <c r="Y461" s="36">
        <v>-890.952</v>
      </c>
      <c r="Z461" s="36">
        <v>-860.98400000000004</v>
      </c>
      <c r="AA461" s="68"/>
      <c r="AB461" s="52"/>
      <c r="AC461" s="43"/>
      <c r="AD461" s="52"/>
      <c r="AE461" s="43"/>
      <c r="AG461" s="68"/>
      <c r="AH461" s="52">
        <f t="shared" si="142"/>
        <v>16.596664983081876</v>
      </c>
      <c r="AI461" s="52">
        <f t="shared" si="143"/>
        <v>51.529717341121618</v>
      </c>
      <c r="AJ461" s="52">
        <f t="shared" si="144"/>
        <v>32.7784646024569</v>
      </c>
      <c r="AK461" s="52">
        <f t="shared" si="145"/>
        <v>34.35421582118974</v>
      </c>
      <c r="AL461" s="52">
        <f t="shared" si="146"/>
        <v>44.196769298458264</v>
      </c>
      <c r="AM461" s="52">
        <f t="shared" si="147"/>
        <v>48.447822491474881</v>
      </c>
    </row>
    <row r="462" spans="1:40" ht="14.25" hidden="1">
      <c r="A462" s="110" t="s">
        <v>416</v>
      </c>
      <c r="B462" s="110"/>
      <c r="C462" s="5" t="s">
        <v>424</v>
      </c>
      <c r="D462" s="4" t="s">
        <v>626</v>
      </c>
      <c r="E462" s="172">
        <f>SUMIFS(ADEME!$F:$F,ADEME!$A:$A,$A462,ADEME!$C:$C,$C462,ADEME!$D:$D,$D462,ADEME!$E:$E,F$9)</f>
        <v>-2959.319</v>
      </c>
      <c r="F462" s="172">
        <f>SUMIFS(ADEME!$L:$L,ADEME!$A:$A,$A462,ADEME!$C:$C,$C462,ADEME!$D:$D,$D462,ADEME!$E:$E,F$9)</f>
        <v>-3263.2460000000001</v>
      </c>
      <c r="G462" s="173">
        <f>SUMIFS(ADEME!$L:$L,ADEME!$A:$A,$A462,ADEME!$C:$C,$C462,ADEME!$D:$D,$D462,ADEME!$E:$E,G$9)</f>
        <v>-3334.1419999999998</v>
      </c>
      <c r="H462" s="173">
        <f>SUMIFS(ADEME!$L:$L,ADEME!$A:$A,$A462,ADEME!$C:$C,$C462,ADEME!$D:$D,$D462,ADEME!$E:$E,H$9)</f>
        <v>-3853.192</v>
      </c>
      <c r="I462" s="173">
        <f>SUMIFS(ADEME!$L:$L,ADEME!$A:$A,$A462,ADEME!$C:$C,$C462,ADEME!$D:$D,$D462,ADEME!$E:$E,I$9)</f>
        <v>-3573.701</v>
      </c>
      <c r="J462" s="173">
        <f>SUMIFS(ADEME!$L:$L,ADEME!$A:$A,$A462,ADEME!$C:$C,$C462,ADEME!$D:$D,$D462,ADEME!$E:$E,J$9)</f>
        <v>-3606.1089999999999</v>
      </c>
      <c r="K462" s="68" t="s">
        <v>581</v>
      </c>
      <c r="L462" s="54" t="str">
        <f t="shared" si="141"/>
        <v>Bilan azote--Exportations par les cultures</v>
      </c>
      <c r="M462" s="54">
        <f>MATCH(L462,[6]RESULTATS_4!$W:$W,FALSE)</f>
        <v>83</v>
      </c>
      <c r="N462" s="54" t="str" cm="1">
        <f t="array" ref="N462">IFERROR(INDEX([6]RESULTATS_4!G:G,$M462),"-")</f>
        <v>Bilan azote</v>
      </c>
      <c r="O462" s="54" cm="1">
        <f t="array" ref="O462">IFERROR(INDEX([6]RESULTATS_4!H:H,$M462),"-")</f>
        <v>0</v>
      </c>
      <c r="P462" s="54" t="str" cm="1">
        <f t="array" ref="P462">IFERROR(INDEX([6]RESULTATS_4!I:I,$M462),"-")</f>
        <v>Exportations par les cultures</v>
      </c>
      <c r="Q462" s="54" t="str" cm="1">
        <f t="array" ref="Q462">IFERROR(INDEX([6]RESULTATS_4!$J:$J,M462),"-")</f>
        <v>ktN</v>
      </c>
      <c r="R462" s="68"/>
      <c r="S462" s="96" t="str">
        <f t="shared" si="148"/>
        <v>Exportations par les cultures-ktN</v>
      </c>
      <c r="T462" s="158">
        <v>463</v>
      </c>
      <c r="U462" s="36">
        <v>-3277.201</v>
      </c>
      <c r="V462" s="36">
        <v>-3037.1120000000001</v>
      </c>
      <c r="W462" s="36">
        <v>-4498.915</v>
      </c>
      <c r="X462" s="36">
        <v>-5094.1499999999996</v>
      </c>
      <c r="Y462" s="36">
        <v>-4056.98</v>
      </c>
      <c r="Z462" s="36">
        <v>-3518.6</v>
      </c>
      <c r="AA462" s="68"/>
      <c r="AB462" s="52"/>
      <c r="AC462" s="43"/>
      <c r="AD462" s="52"/>
      <c r="AE462" s="43"/>
      <c r="AG462" s="68"/>
      <c r="AH462" s="52">
        <f t="shared" si="142"/>
        <v>-9.69980175155567</v>
      </c>
      <c r="AI462" s="52">
        <f t="shared" si="143"/>
        <v>7.4456918282895135</v>
      </c>
      <c r="AJ462" s="52">
        <f t="shared" si="144"/>
        <v>-25.890086832047288</v>
      </c>
      <c r="AK462" s="52">
        <f t="shared" si="145"/>
        <v>-24.360452676108867</v>
      </c>
      <c r="AL462" s="52">
        <f t="shared" si="146"/>
        <v>-11.912284507195004</v>
      </c>
      <c r="AM462" s="52">
        <f t="shared" si="147"/>
        <v>2.4870403001193697</v>
      </c>
    </row>
    <row r="463" spans="1:40" ht="14.25" hidden="1">
      <c r="A463" s="110" t="s">
        <v>416</v>
      </c>
      <c r="B463" s="110"/>
      <c r="C463" s="5" t="s">
        <v>425</v>
      </c>
      <c r="D463" s="4" t="s">
        <v>626</v>
      </c>
      <c r="E463" s="172">
        <f>SUMIFS(ADEME!$F:$F,ADEME!$A:$A,$A463,ADEME!$C:$C,$C463,ADEME!$D:$D,$D463,ADEME!$E:$E,F$9)</f>
        <v>-733.95</v>
      </c>
      <c r="F463" s="172">
        <f>SUMIFS(ADEME!$L:$L,ADEME!$A:$A,$A463,ADEME!$C:$C,$C463,ADEME!$D:$D,$D463,ADEME!$E:$E,F$9)</f>
        <v>-392.65600000000001</v>
      </c>
      <c r="G463" s="173">
        <f>SUMIFS(ADEME!$L:$L,ADEME!$A:$A,$A463,ADEME!$C:$C,$C463,ADEME!$D:$D,$D463,ADEME!$E:$E,G$9)</f>
        <v>-332.08600000000001</v>
      </c>
      <c r="H463" s="173">
        <f>SUMIFS(ADEME!$L:$L,ADEME!$A:$A,$A463,ADEME!$C:$C,$C463,ADEME!$D:$D,$D463,ADEME!$E:$E,H$9)</f>
        <v>-332.62299999999999</v>
      </c>
      <c r="I463" s="173">
        <f>SUMIFS(ADEME!$L:$L,ADEME!$A:$A,$A463,ADEME!$C:$C,$C463,ADEME!$D:$D,$D463,ADEME!$E:$E,I$9)</f>
        <v>-325.44200000000001</v>
      </c>
      <c r="J463" s="173">
        <f>SUMIFS(ADEME!$L:$L,ADEME!$A:$A,$A463,ADEME!$C:$C,$C463,ADEME!$D:$D,$D463,ADEME!$E:$E,J$9)</f>
        <v>-353.73700000000002</v>
      </c>
      <c r="K463" s="68" t="s">
        <v>581</v>
      </c>
      <c r="L463" s="54" t="str">
        <f t="shared" si="141"/>
        <v>Bilan azote--Volatilisation</v>
      </c>
      <c r="M463" s="54">
        <f>MATCH(L463,[6]RESULTATS_4!$W:$W,FALSE)</f>
        <v>92</v>
      </c>
      <c r="N463" s="54" t="str" cm="1">
        <f t="array" ref="N463">IFERROR(INDEX([6]RESULTATS_4!G:G,$M463),"-")</f>
        <v>Bilan azote</v>
      </c>
      <c r="O463" s="54" cm="1">
        <f t="array" ref="O463">IFERROR(INDEX([6]RESULTATS_4!H:H,$M463),"-")</f>
        <v>0</v>
      </c>
      <c r="P463" s="54" t="str" cm="1">
        <f t="array" ref="P463">IFERROR(INDEX([6]RESULTATS_4!I:I,$M463),"-")</f>
        <v>Volatilisation</v>
      </c>
      <c r="Q463" s="54" t="str" cm="1">
        <f t="array" ref="Q463">IFERROR(INDEX([6]RESULTATS_4!$J:$J,M463),"-")</f>
        <v>ktN</v>
      </c>
      <c r="R463" s="68"/>
      <c r="S463" s="96" t="str">
        <f t="shared" si="148"/>
        <v>Volatilisation-ktN</v>
      </c>
      <c r="T463" s="158">
        <v>464</v>
      </c>
      <c r="U463" s="36">
        <v>-757.59400000000005</v>
      </c>
      <c r="V463" s="36">
        <v>-355.86</v>
      </c>
      <c r="W463" s="36">
        <v>-293.19</v>
      </c>
      <c r="X463" s="36">
        <v>-311.97699999999998</v>
      </c>
      <c r="Y463" s="36">
        <v>-285.798</v>
      </c>
      <c r="Z463" s="36">
        <v>-303.73200000000003</v>
      </c>
      <c r="AA463" s="68"/>
      <c r="AB463" s="52"/>
      <c r="AC463" s="43"/>
      <c r="AD463" s="52"/>
      <c r="AE463" s="43"/>
      <c r="AG463" s="68"/>
      <c r="AH463" s="52">
        <f t="shared" si="142"/>
        <v>-3.1209328479370191</v>
      </c>
      <c r="AI463" s="52">
        <f t="shared" si="143"/>
        <v>10.340021356713303</v>
      </c>
      <c r="AJ463" s="52">
        <f t="shared" si="144"/>
        <v>13.2664824857601</v>
      </c>
      <c r="AK463" s="52">
        <f t="shared" si="145"/>
        <v>6.6177955426201418</v>
      </c>
      <c r="AL463" s="52">
        <f t="shared" si="146"/>
        <v>13.871335698640298</v>
      </c>
      <c r="AM463" s="52">
        <f t="shared" si="147"/>
        <v>16.463527056747385</v>
      </c>
    </row>
    <row r="464" spans="1:40" ht="14.25" hidden="1">
      <c r="A464" s="110" t="s">
        <v>416</v>
      </c>
      <c r="B464" s="110"/>
      <c r="C464" s="5" t="s">
        <v>426</v>
      </c>
      <c r="D464" s="4" t="s">
        <v>626</v>
      </c>
      <c r="E464" s="172">
        <f>SUMIFS(ADEME!$F:$F,ADEME!$A:$A,$A464,ADEME!$C:$C,$C464,ADEME!$D:$D,$D464,ADEME!$E:$E,F$9)</f>
        <v>-968.51700000000005</v>
      </c>
      <c r="F464" s="172">
        <f>SUMIFS(ADEME!$L:$L,ADEME!$A:$A,$A464,ADEME!$C:$C,$C464,ADEME!$D:$D,$D464,ADEME!$E:$E,F$9)</f>
        <v>-838.86699999999996</v>
      </c>
      <c r="G464" s="173">
        <f>SUMIFS(ADEME!$L:$L,ADEME!$A:$A,$A464,ADEME!$C:$C,$C464,ADEME!$D:$D,$D464,ADEME!$E:$E,G$9)</f>
        <v>-344.48099999999999</v>
      </c>
      <c r="H464" s="173">
        <f>SUMIFS(ADEME!$L:$L,ADEME!$A:$A,$A464,ADEME!$C:$C,$C464,ADEME!$D:$D,$D464,ADEME!$E:$E,H$9)</f>
        <v>-474.65199999999999</v>
      </c>
      <c r="I464" s="173">
        <f>SUMIFS(ADEME!$L:$L,ADEME!$A:$A,$A464,ADEME!$C:$C,$C464,ADEME!$D:$D,$D464,ADEME!$E:$E,I$9)</f>
        <v>-656.50199999999995</v>
      </c>
      <c r="J464" s="173">
        <f>SUMIFS(ADEME!$L:$L,ADEME!$A:$A,$A464,ADEME!$C:$C,$C464,ADEME!$D:$D,$D464,ADEME!$E:$E,J$9)</f>
        <v>-820.64800000000002</v>
      </c>
      <c r="K464" s="68" t="s">
        <v>581</v>
      </c>
      <c r="L464" s="54" t="str">
        <f t="shared" si="141"/>
        <v>Bilan azote--Solde au sol</v>
      </c>
      <c r="M464" s="54">
        <f>MATCH(L464,[6]RESULTATS_4!$W:$W,FALSE)</f>
        <v>90</v>
      </c>
      <c r="N464" s="54" t="str" cm="1">
        <f t="array" ref="N464">IFERROR(INDEX([6]RESULTATS_4!G:G,$M464),"-")</f>
        <v>Bilan azote</v>
      </c>
      <c r="O464" s="54" cm="1">
        <f t="array" ref="O464">IFERROR(INDEX([6]RESULTATS_4!H:H,$M464),"-")</f>
        <v>0</v>
      </c>
      <c r="P464" s="54" t="str" cm="1">
        <f t="array" ref="P464">IFERROR(INDEX([6]RESULTATS_4!I:I,$M464),"-")</f>
        <v>Solde au sol</v>
      </c>
      <c r="Q464" s="54" t="str" cm="1">
        <f t="array" ref="Q464">IFERROR(INDEX([6]RESULTATS_4!$J:$J,M464),"-")</f>
        <v>ktN</v>
      </c>
      <c r="R464" s="68"/>
      <c r="S464" s="96" t="str">
        <f t="shared" si="148"/>
        <v>Solde au sol-ktN</v>
      </c>
      <c r="T464" s="158">
        <v>465</v>
      </c>
      <c r="U464" s="36">
        <v>-1224.0609999999999</v>
      </c>
      <c r="V464" s="36">
        <v>-978.649</v>
      </c>
      <c r="W464" s="36">
        <v>-648.14300000000003</v>
      </c>
      <c r="X464" s="36">
        <v>-1209.9359999999999</v>
      </c>
      <c r="Y464" s="36">
        <v>-726.43700000000001</v>
      </c>
      <c r="Z464" s="36">
        <v>-682.23</v>
      </c>
      <c r="AA464" s="68"/>
      <c r="AB464" s="52"/>
      <c r="AC464" s="43"/>
      <c r="AD464" s="52"/>
      <c r="AE464" s="43"/>
      <c r="AG464" s="68"/>
      <c r="AH464" s="52">
        <f t="shared" si="142"/>
        <v>-20.876737352141749</v>
      </c>
      <c r="AI464" s="52">
        <f t="shared" si="143"/>
        <v>-14.283159743687479</v>
      </c>
      <c r="AJ464" s="52">
        <f t="shared" si="144"/>
        <v>-46.851080702869588</v>
      </c>
      <c r="AK464" s="52">
        <f t="shared" si="145"/>
        <v>-60.770487034024946</v>
      </c>
      <c r="AL464" s="52">
        <f t="shared" si="146"/>
        <v>-9.6271252703262746</v>
      </c>
      <c r="AM464" s="52">
        <f t="shared" si="147"/>
        <v>20.289052079210833</v>
      </c>
    </row>
    <row r="465" spans="1:39" ht="14.25" hidden="1">
      <c r="A465" s="110" t="s">
        <v>416</v>
      </c>
      <c r="B465" s="110"/>
      <c r="C465" s="4" t="s">
        <v>427</v>
      </c>
      <c r="D465" s="25" t="s">
        <v>626</v>
      </c>
      <c r="E465" s="172">
        <f>SUMIFS(ADEME!$F:$F,ADEME!$A:$A,$A465,ADEME!$C:$C,$C465,ADEME!$D:$D,$D465,ADEME!$E:$E,F$9)</f>
        <v>0</v>
      </c>
      <c r="F465" s="172">
        <f>SUMIFS(ADEME!$L:$L,ADEME!$A:$A,$A465,ADEME!$C:$C,$C465,ADEME!$D:$D,$D465,ADEME!$E:$E,F$9)</f>
        <v>0</v>
      </c>
      <c r="G465" s="173">
        <f>SUMIFS(ADEME!$L:$L,ADEME!$A:$A,$A465,ADEME!$C:$C,$C465,ADEME!$D:$D,$D465,ADEME!$E:$E,G$9)</f>
        <v>0</v>
      </c>
      <c r="H465" s="173">
        <f>SUMIFS(ADEME!$L:$L,ADEME!$A:$A,$A465,ADEME!$C:$C,$C465,ADEME!$D:$D,$D465,ADEME!$E:$E,H$9)</f>
        <v>0</v>
      </c>
      <c r="I465" s="173">
        <f>SUMIFS(ADEME!$L:$L,ADEME!$A:$A,$A465,ADEME!$C:$C,$C465,ADEME!$D:$D,$D465,ADEME!$E:$E,I$9)</f>
        <v>0</v>
      </c>
      <c r="J465" s="173">
        <f>SUMIFS(ADEME!$L:$L,ADEME!$A:$A,$A465,ADEME!$C:$C,$C465,ADEME!$D:$D,$D465,ADEME!$E:$E,J$9)</f>
        <v>0</v>
      </c>
      <c r="K465" s="68" t="s">
        <v>581</v>
      </c>
      <c r="L465" s="54" t="str">
        <f t="shared" si="141"/>
        <v>Bilan azote--Solde au sol (kg/ha)</v>
      </c>
      <c r="M465" s="54">
        <f>MATCH(L465,[6]RESULTATS_4!$W:$W,FALSE)</f>
        <v>91</v>
      </c>
      <c r="N465" s="54" t="str" cm="1">
        <f t="array" ref="N465">IFERROR(INDEX([6]RESULTATS_4!G:G,$M465),"-")</f>
        <v>Bilan azote</v>
      </c>
      <c r="O465" s="54" cm="1">
        <f t="array" ref="O465">IFERROR(INDEX([6]RESULTATS_4!H:H,$M465),"-")</f>
        <v>0</v>
      </c>
      <c r="P465" s="54" t="str" cm="1">
        <f t="array" ref="P465">IFERROR(INDEX([6]RESULTATS_4!I:I,$M465),"-")</f>
        <v>Solde au sol (kg/ha)</v>
      </c>
      <c r="Q465" s="54" t="str" cm="1">
        <f t="array" ref="Q465">IFERROR(INDEX([6]RESULTATS_4!$J:$J,M465),"-")</f>
        <v>kg/ha</v>
      </c>
      <c r="R465" s="68"/>
      <c r="S465" s="96" t="str">
        <f t="shared" si="148"/>
        <v>Solde au sol (kg/ha)-ktN</v>
      </c>
      <c r="T465" s="158">
        <v>466</v>
      </c>
      <c r="U465" s="63" t="str" cm="1">
        <f t="array" aca="1" ref="U465" ca="1">IFERROR(INDIRECT(ADDRESS($T465,9,,,U$10)),"-")</f>
        <v>-</v>
      </c>
      <c r="V465" s="63" t="str" cm="1">
        <f t="array" aca="1" ref="V465" ca="1">IFERROR(INDIRECT(ADDRESS($T465,15,,,V$10)),"-")</f>
        <v>-</v>
      </c>
      <c r="W465" s="63" t="str" cm="1">
        <f t="array" aca="1" ref="W465" ca="1">IFERROR(INDIRECT(ADDRESS($T465,15,,,W$10)),"-")</f>
        <v>-</v>
      </c>
      <c r="X465" s="63" t="str" cm="1">
        <f t="array" aca="1" ref="X465" ca="1">IFERROR(INDIRECT(ADDRESS($T465,15,,,X$10)),"-")</f>
        <v>-</v>
      </c>
      <c r="Y465" s="63" t="str" cm="1">
        <f t="array" aca="1" ref="Y465" ca="1">IFERROR(INDIRECT(ADDRESS($T465,15,,,Y$10)),"-")</f>
        <v>-</v>
      </c>
      <c r="Z465" s="63" t="str" cm="1">
        <f t="array" aca="1" ref="Z465" ca="1">IFERROR(INDIRECT(ADDRESS($T465,15,,,Z$10)),"-")</f>
        <v>-</v>
      </c>
      <c r="AA465" s="68"/>
      <c r="AB465" s="52"/>
      <c r="AC465" s="63"/>
      <c r="AD465" s="52"/>
      <c r="AE465" s="63"/>
      <c r="AG465" s="68"/>
      <c r="AH465" s="52" t="e">
        <f t="shared" ca="1" si="142"/>
        <v>#VALUE!</v>
      </c>
      <c r="AI465" s="52" t="e">
        <f t="shared" ca="1" si="143"/>
        <v>#VALUE!</v>
      </c>
      <c r="AJ465" s="52" t="e">
        <f t="shared" ca="1" si="144"/>
        <v>#VALUE!</v>
      </c>
      <c r="AK465" s="52" t="e">
        <f t="shared" ca="1" si="145"/>
        <v>#VALUE!</v>
      </c>
      <c r="AL465" s="52" t="e">
        <f t="shared" ca="1" si="146"/>
        <v>#VALUE!</v>
      </c>
      <c r="AM465" s="52" t="e">
        <f t="shared" ca="1" si="147"/>
        <v>#VALUE!</v>
      </c>
    </row>
    <row r="466" spans="1:39" ht="18" hidden="1">
      <c r="A466" s="5" t="s">
        <v>0</v>
      </c>
      <c r="B466" s="5" t="s">
        <v>0</v>
      </c>
      <c r="C466" s="1" t="s">
        <v>429</v>
      </c>
      <c r="D466" s="183"/>
      <c r="E466" s="184"/>
      <c r="F466" s="184"/>
      <c r="G466" s="184"/>
      <c r="H466" s="184"/>
      <c r="I466" s="184"/>
      <c r="J466" s="184"/>
      <c r="K466" s="179"/>
      <c r="L466" s="180"/>
      <c r="M466" s="180"/>
      <c r="N466" s="180"/>
      <c r="O466" s="180"/>
      <c r="P466" s="180"/>
      <c r="Q466" s="180"/>
      <c r="R466" s="179"/>
      <c r="S466" s="181"/>
      <c r="T466" s="182"/>
      <c r="U466" s="185"/>
      <c r="V466" s="185"/>
      <c r="W466" s="185"/>
      <c r="X466" s="185"/>
      <c r="Y466" s="185"/>
      <c r="Z466" s="185"/>
      <c r="AA466" s="179"/>
      <c r="AB466" s="186"/>
      <c r="AC466" s="185"/>
      <c r="AD466" s="186"/>
      <c r="AE466" s="185"/>
      <c r="AG466" s="68"/>
      <c r="AH466" s="56"/>
      <c r="AI466" s="56"/>
      <c r="AJ466" s="56"/>
      <c r="AK466" s="56"/>
      <c r="AL466" s="56"/>
      <c r="AM466" s="56"/>
    </row>
    <row r="467" spans="1:39" ht="14.25" hidden="1">
      <c r="A467" s="5" t="s">
        <v>0</v>
      </c>
      <c r="B467" s="5" t="s">
        <v>0</v>
      </c>
      <c r="C467" s="42" t="s">
        <v>1</v>
      </c>
      <c r="D467" s="183"/>
      <c r="E467" s="184"/>
      <c r="F467" s="184"/>
      <c r="G467" s="184"/>
      <c r="H467" s="184"/>
      <c r="I467" s="184"/>
      <c r="J467" s="184"/>
      <c r="K467" s="179"/>
      <c r="L467" s="180"/>
      <c r="M467" s="180"/>
      <c r="N467" s="180"/>
      <c r="O467" s="180"/>
      <c r="P467" s="180"/>
      <c r="Q467" s="180"/>
      <c r="R467" s="179"/>
      <c r="S467" s="181"/>
      <c r="T467" s="182"/>
      <c r="U467" s="185"/>
      <c r="V467" s="185"/>
      <c r="W467" s="185"/>
      <c r="X467" s="185"/>
      <c r="Y467" s="185"/>
      <c r="Z467" s="185"/>
      <c r="AA467" s="179"/>
      <c r="AB467" s="186"/>
      <c r="AC467" s="185"/>
      <c r="AD467" s="186"/>
      <c r="AE467" s="185"/>
      <c r="AG467" s="68"/>
      <c r="AH467" s="56"/>
      <c r="AI467" s="56"/>
      <c r="AJ467" s="56"/>
      <c r="AK467" s="56"/>
      <c r="AL467" s="56"/>
      <c r="AM467" s="56"/>
    </row>
    <row r="468" spans="1:39" ht="14.25" hidden="1">
      <c r="A468" s="5" t="s">
        <v>430</v>
      </c>
      <c r="B468" s="5" t="s">
        <v>1</v>
      </c>
      <c r="C468" s="4" t="s">
        <v>311</v>
      </c>
      <c r="D468" s="4" t="s">
        <v>180</v>
      </c>
      <c r="E468" s="134">
        <f>SUMIFS(ADEME!$F:$F,ADEME!$A:$A,$A468,ADEME!$B:$B,$B468,ADEME!$C:$C,$C468,ADEME!$D:$D,$D468,ADEME!$E:$E,F$9)</f>
        <v>6519.7483910387718</v>
      </c>
      <c r="F468" s="134">
        <f>SUMIFS(ADEME!$L:$L,ADEME!$A:$A,$A468,ADEME!$B:$B,$B468,ADEME!$C:$C,$C468,ADEME!$D:$D,$D468,ADEME!$E:$E,F$9)</f>
        <v>5961.9783042377367</v>
      </c>
      <c r="G468" s="135">
        <f>SUMIFS(ADEME!$L:$L,ADEME!$A:$A,$A468,ADEME!$B:$B,$B468,ADEME!$C:$C,$C468,ADEME!$D:$D,$D468,ADEME!$E:$E,G$9)</f>
        <v>5132.3130705382437</v>
      </c>
      <c r="H468" s="135">
        <f>SUMIFS(ADEME!$L:$L,ADEME!$A:$A,$A468,ADEME!$B:$B,$B468,ADEME!$C:$C,$C468,ADEME!$D:$D,$D468,ADEME!$E:$E,H$9)</f>
        <v>4998.7584553197757</v>
      </c>
      <c r="I468" s="135">
        <f>SUMIFS(ADEME!$L:$L,ADEME!$A:$A,$A468,ADEME!$B:$B,$B468,ADEME!$C:$C,$C468,ADEME!$D:$D,$D468,ADEME!$E:$E,I$9)</f>
        <v>4820.495472213257</v>
      </c>
      <c r="J468" s="135">
        <f>SUMIFS(ADEME!$L:$L,ADEME!$A:$A,$A468,ADEME!$B:$B,$B468,ADEME!$C:$C,$C468,ADEME!$D:$D,$D468,ADEME!$E:$E,J$9)</f>
        <v>5650.7363495503596</v>
      </c>
      <c r="K468" s="68" t="s">
        <v>581</v>
      </c>
      <c r="L468" s="54" t="str">
        <f t="shared" si="141"/>
        <v>Bilan d'approvisionnement-Alimentation humaine-Blé</v>
      </c>
      <c r="M468" s="54">
        <f>MATCH(L468,[6]RESULTATS_4!$W:$W,FALSE)</f>
        <v>99</v>
      </c>
      <c r="N468" s="54" t="str" cm="1">
        <f t="array" ref="N468">IFERROR(INDEX([6]RESULTATS_4!G:G,$M468),"-")</f>
        <v>Bilan d'approvisionnement</v>
      </c>
      <c r="O468" s="54" t="str" cm="1">
        <f t="array" ref="O468">IFERROR(INDEX([6]RESULTATS_4!H:H,$M468),"-")</f>
        <v>Alimentation humaine</v>
      </c>
      <c r="P468" s="54" t="str" cm="1">
        <f t="array" ref="P468">IFERROR(INDEX([6]RESULTATS_4!I:I,$M468),"-")</f>
        <v>Blé</v>
      </c>
      <c r="Q468" s="54" t="str" cm="1">
        <f t="array" ref="Q468">IFERROR(INDEX([6]RESULTATS_4!$J:$J,M468),"-")</f>
        <v>kt</v>
      </c>
      <c r="R468" s="68"/>
      <c r="S468" s="96" t="str">
        <f t="shared" si="148"/>
        <v>Blé-kt</v>
      </c>
      <c r="T468" s="158">
        <v>469</v>
      </c>
      <c r="U468" s="36">
        <v>8187.2431890324124</v>
      </c>
      <c r="V468" s="36">
        <v>7468.780072162067</v>
      </c>
      <c r="W468" s="36">
        <v>6513.0899987377343</v>
      </c>
      <c r="X468" s="36">
        <v>6343.6043853876836</v>
      </c>
      <c r="Y468" s="36">
        <v>6117.382244131114</v>
      </c>
      <c r="Z468" s="36">
        <v>7078.8763203926992</v>
      </c>
      <c r="AA468" s="68"/>
      <c r="AB468" s="52"/>
      <c r="AC468" s="36"/>
      <c r="AD468" s="52"/>
      <c r="AE468" s="36"/>
      <c r="AG468" s="68"/>
      <c r="AH468" s="52">
        <f t="shared" ref="AH468:AM473" si="149">IF(AND(E468=0,U468=0),"ok 0",(E468/U468-1)*100)</f>
        <v>-20.366987513298827</v>
      </c>
      <c r="AI468" s="52">
        <f t="shared" si="149"/>
        <v>-20.174670473167922</v>
      </c>
      <c r="AJ468" s="52">
        <f t="shared" si="149"/>
        <v>-21.200028380800685</v>
      </c>
      <c r="AK468" s="52">
        <f t="shared" si="149"/>
        <v>-21.200028380800717</v>
      </c>
      <c r="AL468" s="52">
        <f t="shared" si="149"/>
        <v>-21.200028380800674</v>
      </c>
      <c r="AM468" s="52">
        <f t="shared" si="149"/>
        <v>-20.17467047316789</v>
      </c>
    </row>
    <row r="469" spans="1:39" ht="14.25" hidden="1">
      <c r="A469" s="5" t="s">
        <v>430</v>
      </c>
      <c r="B469" s="5" t="s">
        <v>1</v>
      </c>
      <c r="C469" s="4" t="s">
        <v>25</v>
      </c>
      <c r="D469" s="4" t="s">
        <v>180</v>
      </c>
      <c r="E469" s="134">
        <f>SUMIFS(ADEME!$F:$F,ADEME!$A:$A,$A469,ADEME!$B:$B,$B469,ADEME!$C:$C,$C469,ADEME!$D:$D,$D469,ADEME!$E:$E,F$9)</f>
        <v>8121.3815968027566</v>
      </c>
      <c r="F469" s="134">
        <f>SUMIFS(ADEME!$L:$L,ADEME!$A:$A,$A469,ADEME!$B:$B,$B469,ADEME!$C:$C,$C469,ADEME!$D:$D,$D469,ADEME!$E:$E,F$9)</f>
        <v>8122.3487440123481</v>
      </c>
      <c r="G469" s="135">
        <f>SUMIFS(ADEME!$L:$L,ADEME!$A:$A,$A469,ADEME!$B:$B,$B469,ADEME!$C:$C,$C469,ADEME!$D:$D,$D469,ADEME!$E:$E,G$9)</f>
        <v>6766.0389876524951</v>
      </c>
      <c r="H469" s="135">
        <f>SUMIFS(ADEME!$L:$L,ADEME!$A:$A,$A469,ADEME!$B:$B,$B469,ADEME!$C:$C,$C469,ADEME!$D:$D,$D469,ADEME!$E:$E,H$9)</f>
        <v>6415.5414428495269</v>
      </c>
      <c r="I469" s="135">
        <f>SUMIFS(ADEME!$L:$L,ADEME!$A:$A,$A469,ADEME!$B:$B,$B469,ADEME!$C:$C,$C469,ADEME!$D:$D,$D469,ADEME!$E:$E,I$9)</f>
        <v>6076.6645554181132</v>
      </c>
      <c r="J469" s="135">
        <f>SUMIFS(ADEME!$L:$L,ADEME!$A:$A,$A469,ADEME!$B:$B,$B469,ADEME!$C:$C,$C469,ADEME!$D:$D,$D469,ADEME!$E:$E,J$9)</f>
        <v>6938.7694274477089</v>
      </c>
      <c r="K469" s="68" t="s">
        <v>581</v>
      </c>
      <c r="L469" s="54" t="str">
        <f t="shared" si="141"/>
        <v>Bilan d'approvisionnement-Alimentation humaine-Céréales</v>
      </c>
      <c r="M469" s="54">
        <f>MATCH(L469,[6]RESULTATS_4!$W:$W,FALSE)</f>
        <v>100</v>
      </c>
      <c r="N469" s="54" t="str" cm="1">
        <f t="array" ref="N469">IFERROR(INDEX([6]RESULTATS_4!G:G,$M469),"-")</f>
        <v>Bilan d'approvisionnement</v>
      </c>
      <c r="O469" s="54" t="str" cm="1">
        <f t="array" ref="O469">IFERROR(INDEX([6]RESULTATS_4!H:H,$M469),"-")</f>
        <v>Alimentation humaine</v>
      </c>
      <c r="P469" s="54" t="str" cm="1">
        <f t="array" ref="P469">IFERROR(INDEX([6]RESULTATS_4!I:I,$M469),"-")</f>
        <v>Céréales</v>
      </c>
      <c r="Q469" s="54" t="str" cm="1">
        <f t="array" ref="Q469">IFERROR(INDEX([6]RESULTATS_4!$J:$J,M469),"-")</f>
        <v>kt</v>
      </c>
      <c r="R469" s="68"/>
      <c r="S469" s="96" t="str">
        <f t="shared" si="148"/>
        <v>Céréales-kt</v>
      </c>
      <c r="T469" s="158">
        <v>470</v>
      </c>
      <c r="U469" s="36">
        <v>9346.4090873632795</v>
      </c>
      <c r="V469" s="36">
        <v>8943.9055680702095</v>
      </c>
      <c r="W469" s="36">
        <v>7772.1259836238387</v>
      </c>
      <c r="X469" s="36">
        <v>7384.7302959665776</v>
      </c>
      <c r="Y469" s="36">
        <v>6973.8606942308361</v>
      </c>
      <c r="Z469" s="36">
        <v>8168.0120834297832</v>
      </c>
      <c r="AA469" s="68"/>
      <c r="AB469" s="52"/>
      <c r="AC469" s="36"/>
      <c r="AD469" s="52"/>
      <c r="AE469" s="36"/>
      <c r="AG469" s="68"/>
      <c r="AH469" s="52">
        <f t="shared" si="149"/>
        <v>-13.106932075301614</v>
      </c>
      <c r="AI469" s="52">
        <f t="shared" si="149"/>
        <v>-9.1856607586603296</v>
      </c>
      <c r="AJ469" s="52">
        <f t="shared" si="149"/>
        <v>-12.944810700330988</v>
      </c>
      <c r="AK469" s="52">
        <f t="shared" si="149"/>
        <v>-13.124228160998729</v>
      </c>
      <c r="AL469" s="52">
        <f t="shared" si="149"/>
        <v>-12.865128486935983</v>
      </c>
      <c r="AM469" s="52">
        <f t="shared" si="149"/>
        <v>-15.049471565741246</v>
      </c>
    </row>
    <row r="470" spans="1:39" ht="14.25" hidden="1">
      <c r="A470" s="5" t="s">
        <v>430</v>
      </c>
      <c r="B470" s="5" t="s">
        <v>1</v>
      </c>
      <c r="C470" s="4" t="s">
        <v>431</v>
      </c>
      <c r="D470" s="4" t="s">
        <v>180</v>
      </c>
      <c r="E470" s="134">
        <f>SUMIFS(ADEME!$F:$F,ADEME!$A:$A,$A470,ADEME!$B:$B,$B470,ADEME!$C:$C,$C470,ADEME!$D:$D,$D470,ADEME!$E:$E,F$9)</f>
        <v>15287.544370092815</v>
      </c>
      <c r="F470" s="134">
        <f>SUMIFS(ADEME!$L:$L,ADEME!$A:$A,$A470,ADEME!$B:$B,$B470,ADEME!$C:$C,$C470,ADEME!$D:$D,$D470,ADEME!$E:$E,F$9)</f>
        <v>15062.060287485934</v>
      </c>
      <c r="G470" s="135">
        <f>SUMIFS(ADEME!$L:$L,ADEME!$A:$A,$A470,ADEME!$B:$B,$B470,ADEME!$C:$C,$C470,ADEME!$D:$D,$D470,ADEME!$E:$E,G$9)</f>
        <v>11243.212162704815</v>
      </c>
      <c r="H470" s="135">
        <f>SUMIFS(ADEME!$L:$L,ADEME!$A:$A,$A470,ADEME!$B:$B,$B470,ADEME!$C:$C,$C470,ADEME!$D:$D,$D470,ADEME!$E:$E,H$9)</f>
        <v>12137.417590230132</v>
      </c>
      <c r="I470" s="135">
        <f>SUMIFS(ADEME!$L:$L,ADEME!$A:$A,$A470,ADEME!$B:$B,$B470,ADEME!$C:$C,$C470,ADEME!$D:$D,$D470,ADEME!$E:$E,I$9)</f>
        <v>12265.224422669604</v>
      </c>
      <c r="J470" s="135">
        <f>SUMIFS(ADEME!$L:$L,ADEME!$A:$A,$A470,ADEME!$B:$B,$B470,ADEME!$C:$C,$C470,ADEME!$D:$D,$D470,ADEME!$E:$E,J$9)</f>
        <v>14277.157283998213</v>
      </c>
      <c r="K470" s="68" t="s">
        <v>581</v>
      </c>
      <c r="L470" s="54" t="str">
        <f t="shared" si="141"/>
        <v>Bilan d'approvisionnement-Alimentation humaine-Lait</v>
      </c>
      <c r="M470" s="54">
        <f>MATCH(L470,[6]RESULTATS_4!$W:$W,FALSE)</f>
        <v>102</v>
      </c>
      <c r="N470" s="54" t="str" cm="1">
        <f t="array" ref="N470">IFERROR(INDEX([6]RESULTATS_4!G:G,$M470),"-")</f>
        <v>Bilan d'approvisionnement</v>
      </c>
      <c r="O470" s="54" t="str" cm="1">
        <f t="array" ref="O470">IFERROR(INDEX([6]RESULTATS_4!H:H,$M470),"-")</f>
        <v>Alimentation humaine</v>
      </c>
      <c r="P470" s="54" t="str" cm="1">
        <f t="array" ref="P470">IFERROR(INDEX([6]RESULTATS_4!I:I,$M470),"-")</f>
        <v>Lait</v>
      </c>
      <c r="Q470" s="54" t="str" cm="1">
        <f t="array" ref="Q470">IFERROR(INDEX([6]RESULTATS_4!$J:$J,M470),"-")</f>
        <v>kt</v>
      </c>
      <c r="R470" s="68"/>
      <c r="S470" s="96" t="str">
        <f t="shared" si="148"/>
        <v>Lait-kt</v>
      </c>
      <c r="T470" s="158">
        <v>471</v>
      </c>
      <c r="U470" s="36">
        <v>16983.627320090178</v>
      </c>
      <c r="V470" s="36">
        <v>18102.361816230452</v>
      </c>
      <c r="W470" s="36">
        <v>13297.163178652016</v>
      </c>
      <c r="X470" s="36">
        <v>14448.793881998386</v>
      </c>
      <c r="Y470" s="36">
        <v>14650.738602490404</v>
      </c>
      <c r="Z470" s="36">
        <v>17001.246964118665</v>
      </c>
      <c r="AA470" s="68"/>
      <c r="AB470" s="52"/>
      <c r="AC470" s="36"/>
      <c r="AD470" s="52"/>
      <c r="AE470" s="36"/>
      <c r="AG470" s="68"/>
      <c r="AH470" s="52">
        <f t="shared" si="149"/>
        <v>-9.9865765895077114</v>
      </c>
      <c r="AI470" s="52">
        <f t="shared" si="149"/>
        <v>-16.795054477469375</v>
      </c>
      <c r="AJ470" s="52">
        <f t="shared" si="149"/>
        <v>-15.446535387673698</v>
      </c>
      <c r="AK470" s="52">
        <f t="shared" si="149"/>
        <v>-15.99701892521268</v>
      </c>
      <c r="AL470" s="52">
        <f t="shared" si="149"/>
        <v>-16.282552330947318</v>
      </c>
      <c r="AM470" s="52">
        <f t="shared" si="149"/>
        <v>-16.022881650208809</v>
      </c>
    </row>
    <row r="471" spans="1:39" ht="14.25" hidden="1">
      <c r="A471" s="5" t="s">
        <v>430</v>
      </c>
      <c r="B471" s="5" t="s">
        <v>1</v>
      </c>
      <c r="C471" s="4" t="s">
        <v>322</v>
      </c>
      <c r="D471" s="4" t="s">
        <v>180</v>
      </c>
      <c r="E471" s="134">
        <f>SUMIFS(ADEME!$F:$F,ADEME!$A:$A,$A471,ADEME!$B:$B,$B471,ADEME!$C:$C,$C471,ADEME!$D:$D,$D471,ADEME!$E:$E,F$9)</f>
        <v>5386.8199086986024</v>
      </c>
      <c r="F471" s="134">
        <f>SUMIFS(ADEME!$L:$L,ADEME!$A:$A,$A471,ADEME!$B:$B,$B471,ADEME!$C:$C,$C471,ADEME!$D:$D,$D471,ADEME!$E:$E,F$9)</f>
        <v>5555.3993758204579</v>
      </c>
      <c r="G471" s="135">
        <f>SUMIFS(ADEME!$L:$L,ADEME!$A:$A,$A471,ADEME!$B:$B,$B471,ADEME!$C:$C,$C471,ADEME!$D:$D,$D471,ADEME!$E:$E,G$9)</f>
        <v>1744.4163337579425</v>
      </c>
      <c r="H471" s="135">
        <f>SUMIFS(ADEME!$L:$L,ADEME!$A:$A,$A471,ADEME!$B:$B,$B471,ADEME!$C:$C,$C471,ADEME!$D:$D,$D471,ADEME!$E:$E,H$9)</f>
        <v>2939.6060865557793</v>
      </c>
      <c r="I471" s="135">
        <f>SUMIFS(ADEME!$L:$L,ADEME!$A:$A,$A471,ADEME!$B:$B,$B471,ADEME!$C:$C,$C471,ADEME!$D:$D,$D471,ADEME!$E:$E,I$9)</f>
        <v>4055.2269380353373</v>
      </c>
      <c r="J471" s="135">
        <f>SUMIFS(ADEME!$L:$L,ADEME!$A:$A,$A471,ADEME!$B:$B,$B471,ADEME!$C:$C,$C471,ADEME!$D:$D,$D471,ADEME!$E:$E,J$9)</f>
        <v>5610.9849386328706</v>
      </c>
      <c r="K471" s="68" t="s">
        <v>581</v>
      </c>
      <c r="L471" s="54" t="str">
        <f t="shared" si="141"/>
        <v>Bilan d'approvisionnement-Alimentation humaine-Viande</v>
      </c>
      <c r="M471" s="54">
        <f>MATCH(L471,[6]RESULTATS_4!$W:$W,FALSE)</f>
        <v>104</v>
      </c>
      <c r="N471" s="54" t="str" cm="1">
        <f t="array" ref="N471">IFERROR(INDEX([6]RESULTATS_4!G:G,$M471),"-")</f>
        <v>Bilan d'approvisionnement</v>
      </c>
      <c r="O471" s="54" t="str" cm="1">
        <f t="array" ref="O471">IFERROR(INDEX([6]RESULTATS_4!H:H,$M471),"-")</f>
        <v>Alimentation humaine</v>
      </c>
      <c r="P471" s="54" t="str" cm="1">
        <f t="array" ref="P471">IFERROR(INDEX([6]RESULTATS_4!I:I,$M471),"-")</f>
        <v>Viande</v>
      </c>
      <c r="Q471" s="54" t="str" cm="1">
        <f t="array" ref="Q471">IFERROR(INDEX([6]RESULTATS_4!$J:$J,M471),"-")</f>
        <v>kt</v>
      </c>
      <c r="R471" s="68"/>
      <c r="S471" s="96" t="str">
        <f t="shared" si="148"/>
        <v>Viande-kt</v>
      </c>
      <c r="T471" s="158">
        <v>472</v>
      </c>
      <c r="U471" s="36">
        <v>5483.8339551684239</v>
      </c>
      <c r="V471" s="36">
        <v>5611.3672272168897</v>
      </c>
      <c r="W471" s="36">
        <v>1774.6755704602563</v>
      </c>
      <c r="X471" s="36">
        <v>2996.2055085692632</v>
      </c>
      <c r="Y471" s="36">
        <v>4125.5445079530627</v>
      </c>
      <c r="Z471" s="36">
        <v>5768.6802204145051</v>
      </c>
      <c r="AA471" s="68"/>
      <c r="AB471" s="52"/>
      <c r="AC471" s="36"/>
      <c r="AD471" s="52"/>
      <c r="AE471" s="36"/>
      <c r="AG471" s="68"/>
      <c r="AH471" s="52">
        <f t="shared" si="149"/>
        <v>-1.7690916111416377</v>
      </c>
      <c r="AI471" s="52">
        <f t="shared" si="149"/>
        <v>-0.99740133073041859</v>
      </c>
      <c r="AJ471" s="52">
        <f t="shared" si="149"/>
        <v>-1.7050573753300768</v>
      </c>
      <c r="AK471" s="52">
        <f t="shared" si="149"/>
        <v>-1.8890367116543683</v>
      </c>
      <c r="AL471" s="52">
        <f t="shared" si="149"/>
        <v>-1.7044433718305552</v>
      </c>
      <c r="AM471" s="52">
        <f t="shared" si="149"/>
        <v>-2.7336457518233437</v>
      </c>
    </row>
    <row r="472" spans="1:39" ht="14.25" hidden="1">
      <c r="A472" s="5" t="s">
        <v>430</v>
      </c>
      <c r="B472" s="5" t="s">
        <v>1</v>
      </c>
      <c r="C472" s="4" t="s">
        <v>34</v>
      </c>
      <c r="D472" s="4" t="s">
        <v>180</v>
      </c>
      <c r="E472" s="134">
        <f>SUMIFS(ADEME!$F:$F,ADEME!$A:$A,$A472,ADEME!$B:$B,$B472,ADEME!$C:$C,$C472,ADEME!$D:$D,$D472,ADEME!$E:$E,F$9)</f>
        <v>6659.2392444237666</v>
      </c>
      <c r="F472" s="134">
        <f>SUMIFS(ADEME!$L:$L,ADEME!$A:$A,$A472,ADEME!$B:$B,$B472,ADEME!$C:$C,$C472,ADEME!$D:$D,$D472,ADEME!$E:$E,F$9)</f>
        <v>9745.1989613842052</v>
      </c>
      <c r="G472" s="135">
        <f>SUMIFS(ADEME!$L:$L,ADEME!$A:$A,$A472,ADEME!$B:$B,$B472,ADEME!$C:$C,$C472,ADEME!$D:$D,$D472,ADEME!$E:$E,G$9)</f>
        <v>4477.813085962387</v>
      </c>
      <c r="H472" s="135">
        <f>SUMIFS(ADEME!$L:$L,ADEME!$A:$A,$A472,ADEME!$B:$B,$B472,ADEME!$C:$C,$C472,ADEME!$D:$D,$D472,ADEME!$E:$E,H$9)</f>
        <v>5004.913747769051</v>
      </c>
      <c r="I472" s="135">
        <f>SUMIFS(ADEME!$L:$L,ADEME!$A:$A,$A472,ADEME!$B:$B,$B472,ADEME!$C:$C,$C472,ADEME!$D:$D,$D472,ADEME!$E:$E,I$9)</f>
        <v>4344.985516447603</v>
      </c>
      <c r="J472" s="135">
        <f>SUMIFS(ADEME!$L:$L,ADEME!$A:$A,$A472,ADEME!$B:$B,$B472,ADEME!$C:$C,$C472,ADEME!$D:$D,$D472,ADEME!$E:$E,J$9)</f>
        <v>5415.5182070171513</v>
      </c>
      <c r="K472" s="68" t="s">
        <v>581</v>
      </c>
      <c r="L472" s="54" t="str">
        <f t="shared" si="141"/>
        <v>Bilan d'approvisionnement-Alimentation humaine-Fruits</v>
      </c>
      <c r="M472" s="54">
        <f>MATCH(L472,[6]RESULTATS_4!$W:$W,FALSE)</f>
        <v>101</v>
      </c>
      <c r="N472" s="54" t="str" cm="1">
        <f t="array" ref="N472">IFERROR(INDEX([6]RESULTATS_4!G:G,$M472),"-")</f>
        <v>Bilan d'approvisionnement</v>
      </c>
      <c r="O472" s="54" t="str" cm="1">
        <f t="array" ref="O472">IFERROR(INDEX([6]RESULTATS_4!H:H,$M472),"-")</f>
        <v>Alimentation humaine</v>
      </c>
      <c r="P472" s="54" t="str" cm="1">
        <f t="array" ref="P472">IFERROR(INDEX([6]RESULTATS_4!I:I,$M472),"-")</f>
        <v>Fruits</v>
      </c>
      <c r="Q472" s="54" t="str" cm="1">
        <f t="array" ref="Q472">IFERROR(INDEX([6]RESULTATS_4!$J:$J,M472),"-")</f>
        <v>kt</v>
      </c>
      <c r="R472" s="68"/>
      <c r="S472" s="96" t="str">
        <f t="shared" si="148"/>
        <v>Fruits-kt</v>
      </c>
      <c r="T472" s="158">
        <v>473</v>
      </c>
      <c r="U472" s="36">
        <v>5142.0259719313708</v>
      </c>
      <c r="V472" s="36">
        <v>7961.2472918295935</v>
      </c>
      <c r="W472" s="36">
        <v>3660.5553272956122</v>
      </c>
      <c r="X472" s="36">
        <v>3947.0899475490492</v>
      </c>
      <c r="Y472" s="36">
        <v>3581.0288071590207</v>
      </c>
      <c r="Z472" s="36">
        <v>4383.3674824107502</v>
      </c>
      <c r="AA472" s="68"/>
      <c r="AB472" s="52"/>
      <c r="AC472" s="36"/>
      <c r="AD472" s="52"/>
      <c r="AE472" s="36"/>
      <c r="AG472" s="68"/>
      <c r="AH472" s="52">
        <f t="shared" si="149"/>
        <v>29.506137868115889</v>
      </c>
      <c r="AI472" s="52">
        <f t="shared" si="149"/>
        <v>22.407941923691176</v>
      </c>
      <c r="AJ472" s="52">
        <f t="shared" si="149"/>
        <v>22.326059452584701</v>
      </c>
      <c r="AK472" s="52">
        <f t="shared" si="149"/>
        <v>26.800093594949836</v>
      </c>
      <c r="AL472" s="52">
        <f t="shared" si="149"/>
        <v>21.333442159451966</v>
      </c>
      <c r="AM472" s="52">
        <f t="shared" si="149"/>
        <v>23.546981373296628</v>
      </c>
    </row>
    <row r="473" spans="1:39" ht="14.25" hidden="1">
      <c r="A473" s="5" t="s">
        <v>430</v>
      </c>
      <c r="B473" s="5" t="s">
        <v>1</v>
      </c>
      <c r="C473" s="4" t="s">
        <v>33</v>
      </c>
      <c r="D473" s="4" t="s">
        <v>180</v>
      </c>
      <c r="E473" s="134">
        <f>SUMIFS(ADEME!$F:$F,ADEME!$A:$A,$A473,ADEME!$B:$B,$B473,ADEME!$C:$C,$C473,ADEME!$D:$D,$D473,ADEME!$E:$E,F$9)</f>
        <v>7002.9431615593658</v>
      </c>
      <c r="F473" s="134">
        <f>SUMIFS(ADEME!$L:$L,ADEME!$A:$A,$A473,ADEME!$B:$B,$B473,ADEME!$C:$C,$C473,ADEME!$D:$D,$D473,ADEME!$E:$E,F$9)</f>
        <v>8022.7096833660953</v>
      </c>
      <c r="G473" s="135">
        <f>SUMIFS(ADEME!$L:$L,ADEME!$A:$A,$A473,ADEME!$B:$B,$B473,ADEME!$C:$C,$C473,ADEME!$D:$D,$D473,ADEME!$E:$E,G$9)</f>
        <v>7020.7313138056352</v>
      </c>
      <c r="H473" s="135">
        <f>SUMIFS(ADEME!$L:$L,ADEME!$A:$A,$A473,ADEME!$B:$B,$B473,ADEME!$C:$C,$C473,ADEME!$D:$D,$D473,ADEME!$E:$E,H$9)</f>
        <v>6509.894632023128</v>
      </c>
      <c r="I473" s="135">
        <f>SUMIFS(ADEME!$L:$L,ADEME!$A:$A,$A473,ADEME!$B:$B,$B473,ADEME!$C:$C,$C473,ADEME!$D:$D,$D473,ADEME!$E:$E,I$9)</f>
        <v>5496.7020662002233</v>
      </c>
      <c r="J473" s="135">
        <f>SUMIFS(ADEME!$L:$L,ADEME!$A:$A,$A473,ADEME!$B:$B,$B473,ADEME!$C:$C,$C473,ADEME!$D:$D,$D473,ADEME!$E:$E,J$9)</f>
        <v>6358.9147994577397</v>
      </c>
      <c r="K473" s="68" t="s">
        <v>581</v>
      </c>
      <c r="L473" s="54" t="str">
        <f t="shared" si="141"/>
        <v>Bilan d'approvisionnement-Alimentation humaine-Légumes</v>
      </c>
      <c r="M473" s="54">
        <f>MATCH(L473,[6]RESULTATS_4!$W:$W,FALSE)</f>
        <v>103</v>
      </c>
      <c r="N473" s="54" t="str" cm="1">
        <f t="array" ref="N473">IFERROR(INDEX([6]RESULTATS_4!G:G,$M473),"-")</f>
        <v>Bilan d'approvisionnement</v>
      </c>
      <c r="O473" s="54" t="str" cm="1">
        <f t="array" ref="O473">IFERROR(INDEX([6]RESULTATS_4!H:H,$M473),"-")</f>
        <v>Alimentation humaine</v>
      </c>
      <c r="P473" s="54" t="str" cm="1">
        <f t="array" ref="P473">IFERROR(INDEX([6]RESULTATS_4!I:I,$M473),"-")</f>
        <v>Légumes</v>
      </c>
      <c r="Q473" s="54" t="str" cm="1">
        <f t="array" ref="Q473">IFERROR(INDEX([6]RESULTATS_4!$J:$J,M473),"-")</f>
        <v>kt</v>
      </c>
      <c r="R473" s="68"/>
      <c r="S473" s="96" t="str">
        <f t="shared" si="148"/>
        <v>Légumes-kt</v>
      </c>
      <c r="T473" s="158">
        <v>474</v>
      </c>
      <c r="U473" s="36">
        <v>6744.8590465656935</v>
      </c>
      <c r="V473" s="36">
        <v>8020.2474289884676</v>
      </c>
      <c r="W473" s="36">
        <v>7229.683648781046</v>
      </c>
      <c r="X473" s="36">
        <v>6675.4079023744998</v>
      </c>
      <c r="Y473" s="36">
        <v>5711.450082537026</v>
      </c>
      <c r="Z473" s="36">
        <v>6395.7780012095373</v>
      </c>
      <c r="AA473" s="68"/>
      <c r="AB473" s="52"/>
      <c r="AC473" s="36"/>
      <c r="AD473" s="52"/>
      <c r="AE473" s="36"/>
      <c r="AG473" s="68"/>
      <c r="AH473" s="52">
        <f t="shared" si="149"/>
        <v>3.8263826302653792</v>
      </c>
      <c r="AI473" s="52">
        <f t="shared" si="149"/>
        <v>3.0700478999290404E-2</v>
      </c>
      <c r="AJ473" s="52">
        <f t="shared" si="149"/>
        <v>-2.8902002511636993</v>
      </c>
      <c r="AK473" s="52">
        <f t="shared" si="149"/>
        <v>-2.4794480393100393</v>
      </c>
      <c r="AL473" s="52">
        <f t="shared" si="149"/>
        <v>-3.7599561098048073</v>
      </c>
      <c r="AM473" s="52">
        <f t="shared" si="149"/>
        <v>-0.57636774986289385</v>
      </c>
    </row>
    <row r="474" spans="1:39" ht="14.25" hidden="1">
      <c r="A474" s="5" t="s">
        <v>0</v>
      </c>
      <c r="B474" s="5" t="s">
        <v>0</v>
      </c>
      <c r="C474" s="42" t="s">
        <v>432</v>
      </c>
      <c r="D474" s="183"/>
      <c r="E474" s="184"/>
      <c r="F474" s="184"/>
      <c r="G474" s="184"/>
      <c r="H474" s="184"/>
      <c r="I474" s="184"/>
      <c r="J474" s="184"/>
      <c r="K474" s="179"/>
      <c r="L474" s="180"/>
      <c r="M474" s="180"/>
      <c r="N474" s="180"/>
      <c r="O474" s="180"/>
      <c r="P474" s="180"/>
      <c r="Q474" s="180"/>
      <c r="R474" s="179"/>
      <c r="S474" s="181"/>
      <c r="T474" s="182"/>
      <c r="U474" s="185"/>
      <c r="V474" s="185"/>
      <c r="W474" s="185"/>
      <c r="X474" s="185"/>
      <c r="Y474" s="185"/>
      <c r="Z474" s="185"/>
      <c r="AA474" s="179"/>
      <c r="AB474" s="186"/>
      <c r="AC474" s="185"/>
      <c r="AD474" s="186"/>
      <c r="AE474" s="185"/>
      <c r="AG474" s="68"/>
      <c r="AH474" s="56"/>
      <c r="AI474" s="56"/>
      <c r="AJ474" s="56"/>
      <c r="AK474" s="56"/>
      <c r="AL474" s="56"/>
      <c r="AM474" s="56"/>
    </row>
    <row r="475" spans="1:39" ht="14.25" hidden="1">
      <c r="A475" s="5" t="s">
        <v>430</v>
      </c>
      <c r="B475" s="5" t="s">
        <v>432</v>
      </c>
      <c r="C475" s="4" t="s">
        <v>311</v>
      </c>
      <c r="D475" s="4" t="s">
        <v>180</v>
      </c>
      <c r="E475" s="134">
        <f>SUMIFS(ADEME!$F:$F,ADEME!$A:$A,$A475,ADEME!$B:$B,$B475,ADEME!$C:$C,$C475,ADEME!$D:$D,$D475,ADEME!$E:$E,F$9)</f>
        <v>6514.9068480715259</v>
      </c>
      <c r="F475" s="134">
        <f>SUMIFS(ADEME!$L:$L,ADEME!$A:$A,$A475,ADEME!$B:$B,$B475,ADEME!$C:$C,$C475,ADEME!$D:$D,$D475,ADEME!$E:$E,F$9)</f>
        <v>4769.9206855919192</v>
      </c>
      <c r="G475" s="135">
        <f>SUMIFS(ADEME!$L:$L,ADEME!$A:$A,$A475,ADEME!$B:$B,$B475,ADEME!$C:$C,$C475,ADEME!$D:$D,$D475,ADEME!$E:$E,G$9)</f>
        <v>3356.7170142848545</v>
      </c>
      <c r="H475" s="135">
        <f>SUMIFS(ADEME!$L:$L,ADEME!$A:$A,$A475,ADEME!$B:$B,$B475,ADEME!$C:$C,$C475,ADEME!$D:$D,$D475,ADEME!$E:$E,H$9)</f>
        <v>3559.4803660549833</v>
      </c>
      <c r="I475" s="135">
        <f>SUMIFS(ADEME!$L:$L,ADEME!$A:$A,$A475,ADEME!$B:$B,$B475,ADEME!$C:$C,$C475,ADEME!$D:$D,$D475,ADEME!$E:$E,I$9)</f>
        <v>6291.9906084337335</v>
      </c>
      <c r="J475" s="135">
        <f>SUMIFS(ADEME!$L:$L,ADEME!$A:$A,$A475,ADEME!$B:$B,$B475,ADEME!$C:$C,$C475,ADEME!$D:$D,$D475,ADEME!$E:$E,J$9)</f>
        <v>7698.4423525574939</v>
      </c>
      <c r="K475" s="68" t="s">
        <v>581</v>
      </c>
      <c r="L475" s="54" t="str">
        <f t="shared" si="141"/>
        <v>Bilan d'approvisionnement-Alimentation animale-Blé</v>
      </c>
      <c r="M475" s="54">
        <f>MATCH(L475,[6]RESULTATS_4!$W:$W,FALSE)</f>
        <v>93</v>
      </c>
      <c r="N475" s="54" t="str" cm="1">
        <f t="array" ref="N475">IFERROR(INDEX([6]RESULTATS_4!G:G,$M475),"-")</f>
        <v>Bilan d'approvisionnement</v>
      </c>
      <c r="O475" s="54" t="str" cm="1">
        <f t="array" ref="O475">IFERROR(INDEX([6]RESULTATS_4!H:H,$M475),"-")</f>
        <v>Alimentation animale</v>
      </c>
      <c r="P475" s="54" t="str" cm="1">
        <f t="array" ref="P475">IFERROR(INDEX([6]RESULTATS_4!I:I,$M475),"-")</f>
        <v>Blé</v>
      </c>
      <c r="Q475" s="54" t="str" cm="1">
        <f t="array" ref="Q475">IFERROR(INDEX([6]RESULTATS_4!$J:$J,M475),"-")</f>
        <v>kt</v>
      </c>
      <c r="R475" s="68"/>
      <c r="S475" s="96" t="str">
        <f t="shared" si="148"/>
        <v>Blé-kt</v>
      </c>
      <c r="T475" s="158">
        <v>476</v>
      </c>
      <c r="U475" s="36">
        <v>7266.9944781567974</v>
      </c>
      <c r="V475" s="36">
        <v>5893.4115506798671</v>
      </c>
      <c r="W475" s="36">
        <v>3735.5881441246884</v>
      </c>
      <c r="X475" s="36">
        <v>3946.4765638673466</v>
      </c>
      <c r="Y475" s="36">
        <v>7092.1364085813493</v>
      </c>
      <c r="Z475" s="36">
        <v>8629.9129343776949</v>
      </c>
      <c r="AA475" s="68"/>
      <c r="AB475" s="52"/>
      <c r="AC475" s="36"/>
      <c r="AD475" s="52"/>
      <c r="AE475" s="36"/>
      <c r="AG475" s="68"/>
      <c r="AH475" s="52">
        <f t="shared" ref="AH475:AM480" si="150">IF(AND(E475=0,U475=0),"ok 0",(E475/U475-1)*100)</f>
        <v>-10.349362894741477</v>
      </c>
      <c r="AI475" s="52">
        <f t="shared" si="150"/>
        <v>-19.063506008813203</v>
      </c>
      <c r="AJ475" s="52">
        <f t="shared" si="150"/>
        <v>-10.142208274103236</v>
      </c>
      <c r="AK475" s="52">
        <f t="shared" si="150"/>
        <v>-9.806119244583245</v>
      </c>
      <c r="AL475" s="52">
        <f t="shared" si="150"/>
        <v>-11.282154685849733</v>
      </c>
      <c r="AM475" s="52">
        <f t="shared" si="150"/>
        <v>-10.793510767758052</v>
      </c>
    </row>
    <row r="476" spans="1:39" ht="14.25" hidden="1">
      <c r="A476" s="5" t="s">
        <v>430</v>
      </c>
      <c r="B476" s="5" t="s">
        <v>432</v>
      </c>
      <c r="C476" s="4" t="s">
        <v>25</v>
      </c>
      <c r="D476" s="4" t="s">
        <v>180</v>
      </c>
      <c r="E476" s="134">
        <f>SUMIFS(ADEME!$F:$F,ADEME!$A:$A,$A476,ADEME!$B:$B,$B476,ADEME!$C:$C,$C476,ADEME!$D:$D,$D476,ADEME!$E:$E,F$9)</f>
        <v>17780.48441312497</v>
      </c>
      <c r="F476" s="134">
        <f>SUMIFS(ADEME!$L:$L,ADEME!$A:$A,$A476,ADEME!$B:$B,$B476,ADEME!$C:$C,$C476,ADEME!$D:$D,$D476,ADEME!$E:$E,F$9)</f>
        <v>13018.068006162588</v>
      </c>
      <c r="G476" s="135">
        <f>SUMIFS(ADEME!$L:$L,ADEME!$A:$A,$A476,ADEME!$B:$B,$B476,ADEME!$C:$C,$C476,ADEME!$D:$D,$D476,ADEME!$E:$E,G$9)</f>
        <v>8141.2438518495374</v>
      </c>
      <c r="H476" s="135">
        <f>SUMIFS(ADEME!$L:$L,ADEME!$A:$A,$A476,ADEME!$B:$B,$B476,ADEME!$C:$C,$C476,ADEME!$D:$D,$D476,ADEME!$E:$E,H$9)</f>
        <v>8633.0177737959057</v>
      </c>
      <c r="I476" s="135">
        <f>SUMIFS(ADEME!$L:$L,ADEME!$A:$A,$A476,ADEME!$B:$B,$B476,ADEME!$C:$C,$C476,ADEME!$D:$D,$D476,ADEME!$E:$E,I$9)</f>
        <v>14304.45346677572</v>
      </c>
      <c r="J476" s="135">
        <f>SUMIFS(ADEME!$L:$L,ADEME!$A:$A,$A476,ADEME!$B:$B,$B476,ADEME!$C:$C,$C476,ADEME!$D:$D,$D476,ADEME!$E:$E,J$9)</f>
        <v>17501.93496017102</v>
      </c>
      <c r="K476" s="68" t="s">
        <v>581</v>
      </c>
      <c r="L476" s="54" t="str">
        <f t="shared" si="141"/>
        <v>Bilan d'approvisionnement-Alimentation animale-Céréales</v>
      </c>
      <c r="M476" s="54">
        <f>MATCH(L476,[6]RESULTATS_4!$W:$W,FALSE)</f>
        <v>94</v>
      </c>
      <c r="N476" s="54" t="str" cm="1">
        <f t="array" ref="N476">IFERROR(INDEX([6]RESULTATS_4!G:G,$M476),"-")</f>
        <v>Bilan d'approvisionnement</v>
      </c>
      <c r="O476" s="54" t="str" cm="1">
        <f t="array" ref="O476">IFERROR(INDEX([6]RESULTATS_4!H:H,$M476),"-")</f>
        <v>Alimentation animale</v>
      </c>
      <c r="P476" s="54" t="str" cm="1">
        <f t="array" ref="P476">IFERROR(INDEX([6]RESULTATS_4!I:I,$M476),"-")</f>
        <v>Céréales</v>
      </c>
      <c r="Q476" s="54" t="str" cm="1">
        <f t="array" ref="Q476">IFERROR(INDEX([6]RESULTATS_4!$J:$J,M476),"-")</f>
        <v>kt</v>
      </c>
      <c r="R476" s="68"/>
      <c r="S476" s="96" t="str">
        <f t="shared" si="148"/>
        <v>Céréales-kt</v>
      </c>
      <c r="T476" s="158">
        <v>477</v>
      </c>
      <c r="U476" s="36">
        <v>18424.669385134061</v>
      </c>
      <c r="V476" s="36">
        <v>14942.100162342231</v>
      </c>
      <c r="W476" s="36">
        <v>8546.9835747919442</v>
      </c>
      <c r="X476" s="36">
        <v>9029.4939025134918</v>
      </c>
      <c r="Y476" s="36">
        <v>15349.424323992069</v>
      </c>
      <c r="Z476" s="36">
        <v>18677.615302011342</v>
      </c>
      <c r="AA476" s="68"/>
      <c r="AB476" s="52"/>
      <c r="AC476" s="36"/>
      <c r="AD476" s="52"/>
      <c r="AE476" s="36"/>
      <c r="AG476" s="68"/>
      <c r="AH476" s="52">
        <f t="shared" si="150"/>
        <v>-3.4963176735689494</v>
      </c>
      <c r="AI476" s="52">
        <f t="shared" si="150"/>
        <v>-12.876584518076495</v>
      </c>
      <c r="AJ476" s="52">
        <f t="shared" si="150"/>
        <v>-4.7471686284629833</v>
      </c>
      <c r="AK476" s="52">
        <f t="shared" si="150"/>
        <v>-4.3909008965299918</v>
      </c>
      <c r="AL476" s="52">
        <f t="shared" si="150"/>
        <v>-6.8078830525454714</v>
      </c>
      <c r="AM476" s="52">
        <f t="shared" si="150"/>
        <v>-6.2945955510375846</v>
      </c>
    </row>
    <row r="477" spans="1:39" ht="14.25" hidden="1">
      <c r="A477" s="5" t="s">
        <v>430</v>
      </c>
      <c r="B477" s="5" t="s">
        <v>432</v>
      </c>
      <c r="C477" s="4" t="s">
        <v>431</v>
      </c>
      <c r="D477" s="4" t="s">
        <v>180</v>
      </c>
      <c r="E477" s="134">
        <f>SUMIFS(ADEME!$F:$F,ADEME!$A:$A,$A477,ADEME!$B:$B,$B477,ADEME!$C:$C,$C477,ADEME!$D:$D,$D477,ADEME!$E:$E,F$9)</f>
        <v>1517.745704113441</v>
      </c>
      <c r="F477" s="134">
        <f>SUMIFS(ADEME!$L:$L,ADEME!$A:$A,$A477,ADEME!$B:$B,$B477,ADEME!$C:$C,$C477,ADEME!$D:$D,$D477,ADEME!$E:$E,F$9)</f>
        <v>1111.2248875303476</v>
      </c>
      <c r="G477" s="135">
        <f>SUMIFS(ADEME!$L:$L,ADEME!$A:$A,$A477,ADEME!$B:$B,$B477,ADEME!$C:$C,$C477,ADEME!$D:$D,$D477,ADEME!$E:$E,G$9)</f>
        <v>781.99780091458956</v>
      </c>
      <c r="H477" s="135">
        <f>SUMIFS(ADEME!$L:$L,ADEME!$A:$A,$A477,ADEME!$B:$B,$B477,ADEME!$C:$C,$C477,ADEME!$D:$D,$D477,ADEME!$E:$E,H$9)</f>
        <v>829.23457855045876</v>
      </c>
      <c r="I477" s="135">
        <f>SUMIFS(ADEME!$L:$L,ADEME!$A:$A,$A477,ADEME!$B:$B,$B477,ADEME!$C:$C,$C477,ADEME!$D:$D,$D477,ADEME!$E:$E,I$9)</f>
        <v>1465.81400762456</v>
      </c>
      <c r="J477" s="135">
        <f>SUMIFS(ADEME!$L:$L,ADEME!$A:$A,$A477,ADEME!$B:$B,$B477,ADEME!$C:$C,$C477,ADEME!$D:$D,$D477,ADEME!$E:$E,J$9)</f>
        <v>1793.4681310781543</v>
      </c>
      <c r="K477" s="68" t="s">
        <v>581</v>
      </c>
      <c r="L477" s="54" t="str">
        <f t="shared" si="141"/>
        <v>Bilan d'approvisionnement-Alimentation animale-Lait</v>
      </c>
      <c r="M477" s="54">
        <f>MATCH(L477,[6]RESULTATS_4!$W:$W,FALSE)</f>
        <v>96</v>
      </c>
      <c r="N477" s="54" t="str" cm="1">
        <f t="array" ref="N477">IFERROR(INDEX([6]RESULTATS_4!G:G,$M477),"-")</f>
        <v>Bilan d'approvisionnement</v>
      </c>
      <c r="O477" s="54" t="str" cm="1">
        <f t="array" ref="O477">IFERROR(INDEX([6]RESULTATS_4!H:H,$M477),"-")</f>
        <v>Alimentation animale</v>
      </c>
      <c r="P477" s="54" t="str" cm="1">
        <f t="array" ref="P477">IFERROR(INDEX([6]RESULTATS_4!I:I,$M477),"-")</f>
        <v>Lait</v>
      </c>
      <c r="Q477" s="54" t="str" cm="1">
        <f t="array" ref="Q477">IFERROR(INDEX([6]RESULTATS_4!$J:$J,M477),"-")</f>
        <v>kt</v>
      </c>
      <c r="R477" s="68"/>
      <c r="S477" s="96" t="str">
        <f t="shared" si="148"/>
        <v>Lait-kt</v>
      </c>
      <c r="T477" s="158">
        <v>478</v>
      </c>
      <c r="U477" s="36">
        <v>0</v>
      </c>
      <c r="V477" s="36">
        <v>0</v>
      </c>
      <c r="W477" s="36">
        <v>0</v>
      </c>
      <c r="X477" s="36">
        <v>0</v>
      </c>
      <c r="Y477" s="36">
        <v>0</v>
      </c>
      <c r="Z477" s="36">
        <v>0</v>
      </c>
      <c r="AA477" s="68"/>
      <c r="AB477" s="52"/>
      <c r="AC477" s="36"/>
      <c r="AD477" s="52"/>
      <c r="AE477" s="36"/>
      <c r="AG477" s="68"/>
      <c r="AH477" s="52" t="e">
        <f t="shared" si="150"/>
        <v>#DIV/0!</v>
      </c>
      <c r="AI477" s="52" t="e">
        <f t="shared" si="150"/>
        <v>#DIV/0!</v>
      </c>
      <c r="AJ477" s="52" t="e">
        <f t="shared" si="150"/>
        <v>#DIV/0!</v>
      </c>
      <c r="AK477" s="52" t="e">
        <f t="shared" si="150"/>
        <v>#DIV/0!</v>
      </c>
      <c r="AL477" s="52" t="e">
        <f t="shared" si="150"/>
        <v>#DIV/0!</v>
      </c>
      <c r="AM477" s="52" t="e">
        <f t="shared" si="150"/>
        <v>#DIV/0!</v>
      </c>
    </row>
    <row r="478" spans="1:39" ht="14.25" hidden="1">
      <c r="A478" s="5" t="s">
        <v>430</v>
      </c>
      <c r="B478" s="5" t="s">
        <v>432</v>
      </c>
      <c r="C478" s="4" t="s">
        <v>322</v>
      </c>
      <c r="D478" s="4" t="s">
        <v>180</v>
      </c>
      <c r="E478" s="134">
        <f>SUMIFS(ADEME!$F:$F,ADEME!$A:$A,$A478,ADEME!$B:$B,$B478,ADEME!$C:$C,$C478,ADEME!$D:$D,$D478,ADEME!$E:$E,F$9)</f>
        <v>0</v>
      </c>
      <c r="F478" s="134">
        <f>SUMIFS(ADEME!$L:$L,ADEME!$A:$A,$A478,ADEME!$B:$B,$B478,ADEME!$C:$C,$C478,ADEME!$D:$D,$D478,ADEME!$E:$E,F$9)</f>
        <v>0</v>
      </c>
      <c r="G478" s="135">
        <f>SUMIFS(ADEME!$L:$L,ADEME!$A:$A,$A478,ADEME!$B:$B,$B478,ADEME!$C:$C,$C478,ADEME!$D:$D,$D478,ADEME!$E:$E,G$9)</f>
        <v>0</v>
      </c>
      <c r="H478" s="135">
        <f>SUMIFS(ADEME!$L:$L,ADEME!$A:$A,$A478,ADEME!$B:$B,$B478,ADEME!$C:$C,$C478,ADEME!$D:$D,$D478,ADEME!$E:$E,H$9)</f>
        <v>0</v>
      </c>
      <c r="I478" s="135">
        <f>SUMIFS(ADEME!$L:$L,ADEME!$A:$A,$A478,ADEME!$B:$B,$B478,ADEME!$C:$C,$C478,ADEME!$D:$D,$D478,ADEME!$E:$E,I$9)</f>
        <v>0</v>
      </c>
      <c r="J478" s="135">
        <f>SUMIFS(ADEME!$L:$L,ADEME!$A:$A,$A478,ADEME!$B:$B,$B478,ADEME!$C:$C,$C478,ADEME!$D:$D,$D478,ADEME!$E:$E,J$9)</f>
        <v>0</v>
      </c>
      <c r="K478" s="68" t="s">
        <v>581</v>
      </c>
      <c r="L478" s="54" t="str">
        <f t="shared" si="141"/>
        <v>Bilan d'approvisionnement-Alimentation animale-Viande</v>
      </c>
      <c r="M478" s="54">
        <f>MATCH(L478,[6]RESULTATS_4!$W:$W,FALSE)</f>
        <v>98</v>
      </c>
      <c r="N478" s="54" t="str" cm="1">
        <f t="array" ref="N478">IFERROR(INDEX([6]RESULTATS_4!G:G,$M478),"-")</f>
        <v>Bilan d'approvisionnement</v>
      </c>
      <c r="O478" s="54" t="str" cm="1">
        <f t="array" ref="O478">IFERROR(INDEX([6]RESULTATS_4!H:H,$M478),"-")</f>
        <v>Alimentation animale</v>
      </c>
      <c r="P478" s="54" t="str" cm="1">
        <f t="array" ref="P478">IFERROR(INDEX([6]RESULTATS_4!I:I,$M478),"-")</f>
        <v>Viande</v>
      </c>
      <c r="Q478" s="54" t="str" cm="1">
        <f t="array" ref="Q478">IFERROR(INDEX([6]RESULTATS_4!$J:$J,M478),"-")</f>
        <v>kt</v>
      </c>
      <c r="R478" s="68"/>
      <c r="S478" s="96" t="str">
        <f t="shared" si="148"/>
        <v>Viande-kt</v>
      </c>
      <c r="T478" s="158">
        <v>479</v>
      </c>
      <c r="U478" s="36">
        <v>0</v>
      </c>
      <c r="V478" s="36">
        <v>0</v>
      </c>
      <c r="W478" s="36">
        <v>0</v>
      </c>
      <c r="X478" s="36">
        <v>0</v>
      </c>
      <c r="Y478" s="36">
        <v>0</v>
      </c>
      <c r="Z478" s="36">
        <v>0</v>
      </c>
      <c r="AA478" s="68"/>
      <c r="AB478" s="52"/>
      <c r="AC478" s="36"/>
      <c r="AD478" s="52"/>
      <c r="AE478" s="36"/>
      <c r="AG478" s="68"/>
      <c r="AH478" s="52" t="str">
        <f t="shared" si="150"/>
        <v>ok 0</v>
      </c>
      <c r="AI478" s="52" t="str">
        <f t="shared" si="150"/>
        <v>ok 0</v>
      </c>
      <c r="AJ478" s="52" t="str">
        <f t="shared" si="150"/>
        <v>ok 0</v>
      </c>
      <c r="AK478" s="52" t="str">
        <f t="shared" si="150"/>
        <v>ok 0</v>
      </c>
      <c r="AL478" s="52" t="str">
        <f t="shared" si="150"/>
        <v>ok 0</v>
      </c>
      <c r="AM478" s="52" t="str">
        <f t="shared" si="150"/>
        <v>ok 0</v>
      </c>
    </row>
    <row r="479" spans="1:39" ht="14.25" hidden="1">
      <c r="A479" s="5" t="s">
        <v>430</v>
      </c>
      <c r="B479" s="5" t="s">
        <v>432</v>
      </c>
      <c r="C479" s="4" t="s">
        <v>34</v>
      </c>
      <c r="D479" s="4" t="s">
        <v>180</v>
      </c>
      <c r="E479" s="134">
        <f>SUMIFS(ADEME!$F:$F,ADEME!$A:$A,$A479,ADEME!$B:$B,$B479,ADEME!$C:$C,$C479,ADEME!$D:$D,$D479,ADEME!$E:$E,F$9)</f>
        <v>0</v>
      </c>
      <c r="F479" s="134">
        <f>SUMIFS(ADEME!$L:$L,ADEME!$A:$A,$A479,ADEME!$B:$B,$B479,ADEME!$C:$C,$C479,ADEME!$D:$D,$D479,ADEME!$E:$E,F$9)</f>
        <v>0</v>
      </c>
      <c r="G479" s="135">
        <f>SUMIFS(ADEME!$L:$L,ADEME!$A:$A,$A479,ADEME!$B:$B,$B479,ADEME!$C:$C,$C479,ADEME!$D:$D,$D479,ADEME!$E:$E,G$9)</f>
        <v>0</v>
      </c>
      <c r="H479" s="135">
        <f>SUMIFS(ADEME!$L:$L,ADEME!$A:$A,$A479,ADEME!$B:$B,$B479,ADEME!$C:$C,$C479,ADEME!$D:$D,$D479,ADEME!$E:$E,H$9)</f>
        <v>0</v>
      </c>
      <c r="I479" s="135">
        <f>SUMIFS(ADEME!$L:$L,ADEME!$A:$A,$A479,ADEME!$B:$B,$B479,ADEME!$C:$C,$C479,ADEME!$D:$D,$D479,ADEME!$E:$E,I$9)</f>
        <v>0</v>
      </c>
      <c r="J479" s="135">
        <f>SUMIFS(ADEME!$L:$L,ADEME!$A:$A,$A479,ADEME!$B:$B,$B479,ADEME!$C:$C,$C479,ADEME!$D:$D,$D479,ADEME!$E:$E,J$9)</f>
        <v>0</v>
      </c>
      <c r="K479" s="68" t="s">
        <v>581</v>
      </c>
      <c r="L479" s="54" t="str">
        <f t="shared" si="141"/>
        <v>Bilan d'approvisionnement-Alimentation animale-Fruits</v>
      </c>
      <c r="M479" s="54">
        <f>MATCH(L479,[6]RESULTATS_4!$W:$W,FALSE)</f>
        <v>95</v>
      </c>
      <c r="N479" s="54" t="str" cm="1">
        <f t="array" ref="N479">IFERROR(INDEX([6]RESULTATS_4!G:G,$M479),"-")</f>
        <v>Bilan d'approvisionnement</v>
      </c>
      <c r="O479" s="54" t="str" cm="1">
        <f t="array" ref="O479">IFERROR(INDEX([6]RESULTATS_4!H:H,$M479),"-")</f>
        <v>Alimentation animale</v>
      </c>
      <c r="P479" s="54" t="str" cm="1">
        <f t="array" ref="P479">IFERROR(INDEX([6]RESULTATS_4!I:I,$M479),"-")</f>
        <v>Fruits</v>
      </c>
      <c r="Q479" s="54" t="str" cm="1">
        <f t="array" ref="Q479">IFERROR(INDEX([6]RESULTATS_4!$J:$J,M479),"-")</f>
        <v>kt</v>
      </c>
      <c r="R479" s="68"/>
      <c r="S479" s="96" t="str">
        <f t="shared" si="148"/>
        <v>Fruits-kt</v>
      </c>
      <c r="T479" s="158">
        <v>480</v>
      </c>
      <c r="U479" s="36">
        <v>0</v>
      </c>
      <c r="V479" s="36">
        <v>0</v>
      </c>
      <c r="W479" s="36">
        <v>0</v>
      </c>
      <c r="X479" s="36">
        <v>0</v>
      </c>
      <c r="Y479" s="36">
        <v>0</v>
      </c>
      <c r="Z479" s="36">
        <v>0</v>
      </c>
      <c r="AA479" s="68"/>
      <c r="AB479" s="52"/>
      <c r="AC479" s="36"/>
      <c r="AD479" s="52"/>
      <c r="AE479" s="36"/>
      <c r="AG479" s="68"/>
      <c r="AH479" s="52" t="str">
        <f t="shared" si="150"/>
        <v>ok 0</v>
      </c>
      <c r="AI479" s="52" t="str">
        <f t="shared" si="150"/>
        <v>ok 0</v>
      </c>
      <c r="AJ479" s="52" t="str">
        <f t="shared" si="150"/>
        <v>ok 0</v>
      </c>
      <c r="AK479" s="52" t="str">
        <f t="shared" si="150"/>
        <v>ok 0</v>
      </c>
      <c r="AL479" s="52" t="str">
        <f t="shared" si="150"/>
        <v>ok 0</v>
      </c>
      <c r="AM479" s="52" t="str">
        <f t="shared" si="150"/>
        <v>ok 0</v>
      </c>
    </row>
    <row r="480" spans="1:39" ht="14.25" hidden="1">
      <c r="A480" s="5" t="s">
        <v>430</v>
      </c>
      <c r="B480" s="5" t="s">
        <v>432</v>
      </c>
      <c r="C480" s="4" t="s">
        <v>33</v>
      </c>
      <c r="D480" s="4" t="s">
        <v>180</v>
      </c>
      <c r="E480" s="134">
        <f>SUMIFS(ADEME!$F:$F,ADEME!$A:$A,$A480,ADEME!$B:$B,$B480,ADEME!$C:$C,$C480,ADEME!$D:$D,$D480,ADEME!$E:$E,F$9)</f>
        <v>14.877888740812644</v>
      </c>
      <c r="F480" s="134">
        <f>SUMIFS(ADEME!$L:$L,ADEME!$A:$A,$A480,ADEME!$B:$B,$B480,ADEME!$C:$C,$C480,ADEME!$D:$D,$D480,ADEME!$E:$E,F$9)</f>
        <v>10.892918489501358</v>
      </c>
      <c r="G480" s="135">
        <f>SUMIFS(ADEME!$L:$L,ADEME!$A:$A,$A480,ADEME!$B:$B,$B480,ADEME!$C:$C,$C480,ADEME!$D:$D,$D480,ADEME!$E:$E,G$9)</f>
        <v>7.6656295228082714</v>
      </c>
      <c r="H480" s="135">
        <f>SUMIFS(ADEME!$L:$L,ADEME!$A:$A,$A480,ADEME!$B:$B,$B480,ADEME!$C:$C,$C480,ADEME!$D:$D,$D480,ADEME!$E:$E,H$9)</f>
        <v>8.1286738392812232</v>
      </c>
      <c r="I480" s="135">
        <f>SUMIFS(ADEME!$L:$L,ADEME!$A:$A,$A480,ADEME!$B:$B,$B480,ADEME!$C:$C,$C480,ADEME!$D:$D,$D480,ADEME!$E:$E,I$9)</f>
        <v>14.36882190544674</v>
      </c>
      <c r="J480" s="135">
        <f>SUMIFS(ADEME!$L:$L,ADEME!$A:$A,$A480,ADEME!$B:$B,$B480,ADEME!$C:$C,$C480,ADEME!$D:$D,$D480,ADEME!$E:$E,J$9)</f>
        <v>17.580691707482242</v>
      </c>
      <c r="K480" s="68" t="s">
        <v>581</v>
      </c>
      <c r="L480" s="54" t="str">
        <f t="shared" si="141"/>
        <v>Bilan d'approvisionnement-Alimentation animale-Légumes</v>
      </c>
      <c r="M480" s="54">
        <f>MATCH(L480,[6]RESULTATS_4!$W:$W,FALSE)</f>
        <v>97</v>
      </c>
      <c r="N480" s="54" t="str" cm="1">
        <f t="array" ref="N480">IFERROR(INDEX([6]RESULTATS_4!G:G,$M480),"-")</f>
        <v>Bilan d'approvisionnement</v>
      </c>
      <c r="O480" s="54" t="str" cm="1">
        <f t="array" ref="O480">IFERROR(INDEX([6]RESULTATS_4!H:H,$M480),"-")</f>
        <v>Alimentation animale</v>
      </c>
      <c r="P480" s="54" t="str" cm="1">
        <f t="array" ref="P480">IFERROR(INDEX([6]RESULTATS_4!I:I,$M480),"-")</f>
        <v>Légumes</v>
      </c>
      <c r="Q480" s="54" t="str" cm="1">
        <f t="array" ref="Q480">IFERROR(INDEX([6]RESULTATS_4!$J:$J,M480),"-")</f>
        <v>kt</v>
      </c>
      <c r="R480" s="68"/>
      <c r="S480" s="96" t="str">
        <f t="shared" si="148"/>
        <v>Légumes-kt</v>
      </c>
      <c r="T480" s="158">
        <v>481</v>
      </c>
      <c r="U480" s="36">
        <v>48.674550368006621</v>
      </c>
      <c r="V480" s="36">
        <v>39.47425008030531</v>
      </c>
      <c r="W480" s="36">
        <v>25.021083175701609</v>
      </c>
      <c r="X480" s="36">
        <v>26.433620234818367</v>
      </c>
      <c r="Y480" s="36">
        <v>47.503345691797577</v>
      </c>
      <c r="Z480" s="36">
        <v>57.803419702394265</v>
      </c>
      <c r="AA480" s="68"/>
      <c r="AB480" s="52"/>
      <c r="AC480" s="36"/>
      <c r="AD480" s="52"/>
      <c r="AE480" s="36"/>
      <c r="AG480" s="68"/>
      <c r="AH480" s="52">
        <f t="shared" si="150"/>
        <v>-69.433947251022261</v>
      </c>
      <c r="AI480" s="52">
        <f t="shared" si="150"/>
        <v>-72.405002077706087</v>
      </c>
      <c r="AJ480" s="52">
        <f t="shared" si="150"/>
        <v>-69.363318650199403</v>
      </c>
      <c r="AK480" s="52">
        <f t="shared" si="150"/>
        <v>-69.248730340106306</v>
      </c>
      <c r="AL480" s="52">
        <f t="shared" si="150"/>
        <v>-69.751979158116839</v>
      </c>
      <c r="AM480" s="52">
        <f t="shared" si="150"/>
        <v>-69.585377823668736</v>
      </c>
    </row>
    <row r="481" spans="1:39" ht="14.25" hidden="1">
      <c r="A481" s="5" t="s">
        <v>0</v>
      </c>
      <c r="B481" s="5" t="s">
        <v>0</v>
      </c>
      <c r="C481" s="42" t="s">
        <v>433</v>
      </c>
      <c r="D481" s="183"/>
      <c r="E481" s="184"/>
      <c r="F481" s="184"/>
      <c r="G481" s="184"/>
      <c r="H481" s="184"/>
      <c r="I481" s="184"/>
      <c r="J481" s="184"/>
      <c r="K481" s="179"/>
      <c r="L481" s="180"/>
      <c r="M481" s="180"/>
      <c r="N481" s="180"/>
      <c r="O481" s="180"/>
      <c r="P481" s="180"/>
      <c r="Q481" s="180"/>
      <c r="R481" s="179"/>
      <c r="S481" s="181"/>
      <c r="T481" s="182"/>
      <c r="U481" s="185"/>
      <c r="V481" s="185"/>
      <c r="W481" s="185"/>
      <c r="X481" s="185"/>
      <c r="Y481" s="185"/>
      <c r="Z481" s="185"/>
      <c r="AA481" s="179"/>
      <c r="AB481" s="186"/>
      <c r="AC481" s="185"/>
      <c r="AD481" s="186"/>
      <c r="AE481" s="185"/>
      <c r="AG481" s="68"/>
      <c r="AH481" s="56"/>
      <c r="AI481" s="56"/>
      <c r="AJ481" s="56"/>
      <c r="AK481" s="56"/>
      <c r="AL481" s="56"/>
      <c r="AM481" s="56"/>
    </row>
    <row r="482" spans="1:39" ht="14.25" hidden="1">
      <c r="A482" s="5" t="s">
        <v>430</v>
      </c>
      <c r="B482" s="5" t="s">
        <v>433</v>
      </c>
      <c r="C482" s="4" t="s">
        <v>311</v>
      </c>
      <c r="D482" s="4" t="s">
        <v>180</v>
      </c>
      <c r="E482" s="134">
        <f>SUMIFS(ADEME!$F:$F,ADEME!$A:$A,$A482,ADEME!$B:$B,$B482,ADEME!$C:$C,$C482,ADEME!$D:$D,$D482,ADEME!$E:$E,F$9)</f>
        <v>4980.8893462442284</v>
      </c>
      <c r="F482" s="134">
        <f>SUMIFS(ADEME!$L:$L,ADEME!$A:$A,$A482,ADEME!$B:$B,$B482,ADEME!$C:$C,$C482,ADEME!$D:$D,$D482,ADEME!$E:$E,F$9)</f>
        <v>4126.3374475867931</v>
      </c>
      <c r="G482" s="135">
        <f>SUMIFS(ADEME!$L:$L,ADEME!$A:$A,$A482,ADEME!$B:$B,$B482,ADEME!$C:$C,$C482,ADEME!$D:$D,$D482,ADEME!$E:$E,G$9)</f>
        <v>4278.8028584799058</v>
      </c>
      <c r="H482" s="135">
        <f>SUMIFS(ADEME!$L:$L,ADEME!$A:$A,$A482,ADEME!$B:$B,$B482,ADEME!$C:$C,$C482,ADEME!$D:$D,$D482,ADEME!$E:$E,H$9)</f>
        <v>4168.4277180025092</v>
      </c>
      <c r="I482" s="135">
        <f>SUMIFS(ADEME!$L:$L,ADEME!$A:$A,$A482,ADEME!$B:$B,$B482,ADEME!$C:$C,$C482,ADEME!$D:$D,$D482,ADEME!$E:$E,I$9)</f>
        <v>4426.3050360384923</v>
      </c>
      <c r="J482" s="135">
        <f>SUMIFS(ADEME!$L:$L,ADEME!$A:$A,$A482,ADEME!$B:$B,$B482,ADEME!$C:$C,$C482,ADEME!$D:$D,$D482,ADEME!$E:$E,J$9)</f>
        <v>4946.3169493514333</v>
      </c>
      <c r="K482" s="68" t="s">
        <v>581</v>
      </c>
      <c r="L482" s="54" t="str">
        <f t="shared" si="141"/>
        <v>Bilan d'approvisionnement-Autres utilisations-Blé</v>
      </c>
      <c r="M482" s="54">
        <f>MATCH(L482,[6]RESULTATS_4!$W:$W,FALSE)</f>
        <v>105</v>
      </c>
      <c r="N482" s="54" t="str" cm="1">
        <f t="array" ref="N482">IFERROR(INDEX([6]RESULTATS_4!G:G,$M482),"-")</f>
        <v>Bilan d'approvisionnement</v>
      </c>
      <c r="O482" s="54" t="str" cm="1">
        <f t="array" ref="O482">IFERROR(INDEX([6]RESULTATS_4!H:H,$M482),"-")</f>
        <v>Autres utilisations</v>
      </c>
      <c r="P482" s="54" t="str" cm="1">
        <f t="array" ref="P482">IFERROR(INDEX([6]RESULTATS_4!I:I,$M482),"-")</f>
        <v>Blé</v>
      </c>
      <c r="Q482" s="54" t="str" cm="1">
        <f t="array" ref="Q482">IFERROR(INDEX([6]RESULTATS_4!$J:$J,M482),"-")</f>
        <v>kt</v>
      </c>
      <c r="R482" s="68"/>
      <c r="S482" s="96" t="str">
        <f t="shared" si="148"/>
        <v>Blé-kt</v>
      </c>
      <c r="T482" s="158">
        <v>483</v>
      </c>
      <c r="U482" s="36">
        <v>4097.1501767520022</v>
      </c>
      <c r="V482" s="36">
        <v>3454.3271210937996</v>
      </c>
      <c r="W482" s="36">
        <v>4300.4381077214784</v>
      </c>
      <c r="X482" s="36">
        <v>3452.2094944271194</v>
      </c>
      <c r="Y482" s="36">
        <v>3908.5332413976425</v>
      </c>
      <c r="Z482" s="36">
        <v>4701.0884797848394</v>
      </c>
      <c r="AA482" s="68"/>
      <c r="AB482" s="52"/>
      <c r="AC482" s="36"/>
      <c r="AD482" s="52"/>
      <c r="AE482" s="36"/>
      <c r="AG482" s="68"/>
      <c r="AH482" s="52">
        <f t="shared" ref="AH482:AM487" si="151">IF(AND(E482=0,U482=0),"ok 0",(E482/U482-1)*100)</f>
        <v>21.56960646711774</v>
      </c>
      <c r="AI482" s="52">
        <f t="shared" si="151"/>
        <v>19.454160041455594</v>
      </c>
      <c r="AJ482" s="52">
        <f t="shared" si="151"/>
        <v>-0.5030940731998057</v>
      </c>
      <c r="AK482" s="52">
        <f t="shared" si="151"/>
        <v>20.746661659194675</v>
      </c>
      <c r="AL482" s="52">
        <f t="shared" si="151"/>
        <v>13.247214815952324</v>
      </c>
      <c r="AM482" s="52">
        <f t="shared" si="151"/>
        <v>5.2164189340639266</v>
      </c>
    </row>
    <row r="483" spans="1:39" ht="14.25" hidden="1">
      <c r="A483" s="5" t="s">
        <v>430</v>
      </c>
      <c r="B483" s="5" t="s">
        <v>433</v>
      </c>
      <c r="C483" s="4" t="s">
        <v>25</v>
      </c>
      <c r="D483" s="4" t="s">
        <v>180</v>
      </c>
      <c r="E483" s="134">
        <f>SUMIFS(ADEME!$F:$F,ADEME!$A:$A,$A483,ADEME!$B:$B,$B483,ADEME!$C:$C,$C483,ADEME!$D:$D,$D483,ADEME!$E:$E,F$9)</f>
        <v>8675.1297226153092</v>
      </c>
      <c r="F483" s="134">
        <f>SUMIFS(ADEME!$L:$L,ADEME!$A:$A,$A483,ADEME!$B:$B,$B483,ADEME!$C:$C,$C483,ADEME!$D:$D,$D483,ADEME!$E:$E,F$9)</f>
        <v>6819.0610773383551</v>
      </c>
      <c r="G483" s="135">
        <f>SUMIFS(ADEME!$L:$L,ADEME!$A:$A,$A483,ADEME!$B:$B,$B483,ADEME!$C:$C,$C483,ADEME!$D:$D,$D483,ADEME!$E:$E,G$9)</f>
        <v>6885.4006395794022</v>
      </c>
      <c r="H483" s="135">
        <f>SUMIFS(ADEME!$L:$L,ADEME!$A:$A,$A483,ADEME!$B:$B,$B483,ADEME!$C:$C,$C483,ADEME!$D:$D,$D483,ADEME!$E:$E,H$9)</f>
        <v>6675.4941101538052</v>
      </c>
      <c r="I483" s="135">
        <f>SUMIFS(ADEME!$L:$L,ADEME!$A:$A,$A483,ADEME!$B:$B,$B483,ADEME!$C:$C,$C483,ADEME!$D:$D,$D483,ADEME!$E:$E,I$9)</f>
        <v>7571.6381835451702</v>
      </c>
      <c r="J483" s="135">
        <f>SUMIFS(ADEME!$L:$L,ADEME!$A:$A,$A483,ADEME!$B:$B,$B483,ADEME!$C:$C,$C483,ADEME!$D:$D,$D483,ADEME!$E:$E,J$9)</f>
        <v>8729.7191490610094</v>
      </c>
      <c r="K483" s="68" t="s">
        <v>581</v>
      </c>
      <c r="L483" s="54" t="str">
        <f t="shared" si="141"/>
        <v>Bilan d'approvisionnement-Autres utilisations-Céréales</v>
      </c>
      <c r="M483" s="54">
        <f>MATCH(L483,[6]RESULTATS_4!$W:$W,FALSE)</f>
        <v>106</v>
      </c>
      <c r="N483" s="54" t="str" cm="1">
        <f t="array" ref="N483">IFERROR(INDEX([6]RESULTATS_4!G:G,$M483),"-")</f>
        <v>Bilan d'approvisionnement</v>
      </c>
      <c r="O483" s="54" t="str" cm="1">
        <f t="array" ref="O483">IFERROR(INDEX([6]RESULTATS_4!H:H,$M483),"-")</f>
        <v>Autres utilisations</v>
      </c>
      <c r="P483" s="54" t="str" cm="1">
        <f t="array" ref="P483">IFERROR(INDEX([6]RESULTATS_4!I:I,$M483),"-")</f>
        <v>Céréales</v>
      </c>
      <c r="Q483" s="54" t="str" cm="1">
        <f t="array" ref="Q483">IFERROR(INDEX([6]RESULTATS_4!$J:$J,M483),"-")</f>
        <v>kt</v>
      </c>
      <c r="R483" s="68"/>
      <c r="S483" s="96" t="str">
        <f t="shared" si="148"/>
        <v>Céréales-kt</v>
      </c>
      <c r="T483" s="158">
        <v>484</v>
      </c>
      <c r="U483" s="36">
        <v>8153.3971952021802</v>
      </c>
      <c r="V483" s="36">
        <v>6676.3162931296974</v>
      </c>
      <c r="W483" s="36">
        <v>7391.7954116121127</v>
      </c>
      <c r="X483" s="36">
        <v>6198.572866101078</v>
      </c>
      <c r="Y483" s="36">
        <v>7287.4685562105369</v>
      </c>
      <c r="Z483" s="36">
        <v>8734.8984083734831</v>
      </c>
      <c r="AA483" s="68"/>
      <c r="AB483" s="52"/>
      <c r="AC483" s="36"/>
      <c r="AD483" s="52"/>
      <c r="AE483" s="36"/>
      <c r="AG483" s="68"/>
      <c r="AH483" s="52">
        <f t="shared" si="151"/>
        <v>6.3989588011257315</v>
      </c>
      <c r="AI483" s="52">
        <f t="shared" si="151"/>
        <v>2.1380770164461715</v>
      </c>
      <c r="AJ483" s="52">
        <f t="shared" si="151"/>
        <v>-6.8507682346996779</v>
      </c>
      <c r="AK483" s="52">
        <f t="shared" si="151"/>
        <v>7.6940491683323842</v>
      </c>
      <c r="AL483" s="52">
        <f t="shared" si="151"/>
        <v>3.8994285209293711</v>
      </c>
      <c r="AM483" s="52">
        <f t="shared" si="151"/>
        <v>-5.9293870063892307E-2</v>
      </c>
    </row>
    <row r="484" spans="1:39" ht="14.25" hidden="1">
      <c r="A484" s="5" t="s">
        <v>430</v>
      </c>
      <c r="B484" s="5" t="s">
        <v>433</v>
      </c>
      <c r="C484" s="4" t="s">
        <v>431</v>
      </c>
      <c r="D484" s="4" t="s">
        <v>180</v>
      </c>
      <c r="E484" s="134">
        <f>SUMIFS(ADEME!$F:$F,ADEME!$A:$A,$A484,ADEME!$B:$B,$B484,ADEME!$C:$C,$C484,ADEME!$D:$D,$D484,ADEME!$E:$E,F$9)</f>
        <v>7150.39906154042</v>
      </c>
      <c r="F484" s="134">
        <f>SUMIFS(ADEME!$L:$L,ADEME!$A:$A,$A484,ADEME!$B:$B,$B484,ADEME!$C:$C,$C484,ADEME!$D:$D,$D484,ADEME!$E:$E,F$9)</f>
        <v>5439.2591796830839</v>
      </c>
      <c r="G484" s="135">
        <f>SUMIFS(ADEME!$L:$L,ADEME!$A:$A,$A484,ADEME!$B:$B,$B484,ADEME!$C:$C,$C484,ADEME!$D:$D,$D484,ADEME!$E:$E,G$9)</f>
        <v>4586.8267542142476</v>
      </c>
      <c r="H484" s="135">
        <f>SUMIFS(ADEME!$L:$L,ADEME!$A:$A,$A484,ADEME!$B:$B,$B484,ADEME!$C:$C,$C484,ADEME!$D:$D,$D484,ADEME!$E:$E,H$9)</f>
        <v>4869.0799869436451</v>
      </c>
      <c r="I484" s="135">
        <f>SUMIFS(ADEME!$L:$L,ADEME!$A:$A,$A484,ADEME!$B:$B,$B484,ADEME!$C:$C,$C484,ADEME!$D:$D,$D484,ADEME!$E:$E,I$9)</f>
        <v>5719.7363569877807</v>
      </c>
      <c r="J484" s="135">
        <f>SUMIFS(ADEME!$L:$L,ADEME!$A:$A,$A484,ADEME!$B:$B,$B484,ADEME!$C:$C,$C484,ADEME!$D:$D,$D484,ADEME!$E:$E,J$9)</f>
        <v>6566.4981528000271</v>
      </c>
      <c r="K484" s="68" t="s">
        <v>581</v>
      </c>
      <c r="L484" s="54" t="str">
        <f t="shared" si="141"/>
        <v>Bilan d'approvisionnement-Autres utilisations-Lait</v>
      </c>
      <c r="M484" s="54">
        <f>MATCH(L484,[6]RESULTATS_4!$W:$W,FALSE)</f>
        <v>108</v>
      </c>
      <c r="N484" s="54" t="str" cm="1">
        <f t="array" ref="N484">IFERROR(INDEX([6]RESULTATS_4!G:G,$M484),"-")</f>
        <v>Bilan d'approvisionnement</v>
      </c>
      <c r="O484" s="54" t="str" cm="1">
        <f t="array" ref="O484">IFERROR(INDEX([6]RESULTATS_4!H:H,$M484),"-")</f>
        <v>Autres utilisations</v>
      </c>
      <c r="P484" s="54" t="str" cm="1">
        <f t="array" ref="P484">IFERROR(INDEX([6]RESULTATS_4!I:I,$M484),"-")</f>
        <v>Lait</v>
      </c>
      <c r="Q484" s="54" t="str" cm="1">
        <f t="array" ref="Q484">IFERROR(INDEX([6]RESULTATS_4!$J:$J,M484),"-")</f>
        <v>kt</v>
      </c>
      <c r="R484" s="68"/>
      <c r="S484" s="96" t="str">
        <f t="shared" si="148"/>
        <v>Lait-kt</v>
      </c>
      <c r="T484" s="158">
        <v>485</v>
      </c>
      <c r="U484" s="36">
        <v>48.171203965749875</v>
      </c>
      <c r="V484" s="36">
        <v>51.344306306104777</v>
      </c>
      <c r="W484" s="36">
        <v>37.715168118827052</v>
      </c>
      <c r="X484" s="36">
        <v>40.981575021108483</v>
      </c>
      <c r="Y484" s="36">
        <v>41.554357274115176</v>
      </c>
      <c r="Z484" s="36">
        <v>48.221179124195338</v>
      </c>
      <c r="AA484" s="68"/>
      <c r="AB484" s="52"/>
      <c r="AC484" s="36"/>
      <c r="AD484" s="52"/>
      <c r="AE484" s="36"/>
      <c r="AG484" s="68"/>
      <c r="AH484" s="52">
        <f t="shared" si="151"/>
        <v>14743.720880683017</v>
      </c>
      <c r="AI484" s="52">
        <f t="shared" si="151"/>
        <v>10493.694941081252</v>
      </c>
      <c r="AJ484" s="52">
        <f t="shared" si="151"/>
        <v>12061.756086471076</v>
      </c>
      <c r="AK484" s="52">
        <f t="shared" si="151"/>
        <v>11781.144110336696</v>
      </c>
      <c r="AL484" s="52">
        <f t="shared" si="151"/>
        <v>13664.468354683682</v>
      </c>
      <c r="AM484" s="52">
        <f t="shared" si="151"/>
        <v>13517.456628108948</v>
      </c>
    </row>
    <row r="485" spans="1:39" ht="14.25" hidden="1">
      <c r="A485" s="5" t="s">
        <v>430</v>
      </c>
      <c r="B485" s="5" t="s">
        <v>433</v>
      </c>
      <c r="C485" s="4" t="s">
        <v>322</v>
      </c>
      <c r="D485" s="4" t="s">
        <v>180</v>
      </c>
      <c r="E485" s="134">
        <f>SUMIFS(ADEME!$F:$F,ADEME!$A:$A,$A485,ADEME!$B:$B,$B485,ADEME!$C:$C,$C485,ADEME!$D:$D,$D485,ADEME!$E:$E,F$9)</f>
        <v>88.273590264436606</v>
      </c>
      <c r="F485" s="134">
        <f>SUMIFS(ADEME!$L:$L,ADEME!$A:$A,$A485,ADEME!$B:$B,$B485,ADEME!$C:$C,$C485,ADEME!$D:$D,$D485,ADEME!$E:$E,F$9)</f>
        <v>55.226225885477042</v>
      </c>
      <c r="G485" s="135">
        <f>SUMIFS(ADEME!$L:$L,ADEME!$A:$A,$A485,ADEME!$B:$B,$B485,ADEME!$C:$C,$C485,ADEME!$D:$D,$D485,ADEME!$E:$E,G$9)</f>
        <v>43.465749998977422</v>
      </c>
      <c r="H485" s="135">
        <f>SUMIFS(ADEME!$L:$L,ADEME!$A:$A,$A485,ADEME!$B:$B,$B485,ADEME!$C:$C,$C485,ADEME!$D:$D,$D485,ADEME!$E:$E,H$9)</f>
        <v>53.396547776949049</v>
      </c>
      <c r="I485" s="135">
        <f>SUMIFS(ADEME!$L:$L,ADEME!$A:$A,$A485,ADEME!$B:$B,$B485,ADEME!$C:$C,$C485,ADEME!$D:$D,$D485,ADEME!$E:$E,I$9)</f>
        <v>83.032011855045184</v>
      </c>
      <c r="J485" s="135">
        <f>SUMIFS(ADEME!$L:$L,ADEME!$A:$A,$A485,ADEME!$B:$B,$B485,ADEME!$C:$C,$C485,ADEME!$D:$D,$D485,ADEME!$E:$E,J$9)</f>
        <v>85.836749380641436</v>
      </c>
      <c r="K485" s="68" t="s">
        <v>581</v>
      </c>
      <c r="L485" s="54" t="str">
        <f t="shared" si="141"/>
        <v>Bilan d'approvisionnement-Autres utilisations-Viande</v>
      </c>
      <c r="M485" s="54">
        <f>MATCH(L485,[6]RESULTATS_4!$W:$W,FALSE)</f>
        <v>110</v>
      </c>
      <c r="N485" s="54" t="str" cm="1">
        <f t="array" ref="N485">IFERROR(INDEX([6]RESULTATS_4!G:G,$M485),"-")</f>
        <v>Bilan d'approvisionnement</v>
      </c>
      <c r="O485" s="54" t="str" cm="1">
        <f t="array" ref="O485">IFERROR(INDEX([6]RESULTATS_4!H:H,$M485),"-")</f>
        <v>Autres utilisations</v>
      </c>
      <c r="P485" s="54" t="str" cm="1">
        <f t="array" ref="P485">IFERROR(INDEX([6]RESULTATS_4!I:I,$M485),"-")</f>
        <v>Viande</v>
      </c>
      <c r="Q485" s="54" t="str" cm="1">
        <f t="array" ref="Q485">IFERROR(INDEX([6]RESULTATS_4!$J:$J,M485),"-")</f>
        <v>kt</v>
      </c>
      <c r="R485" s="68"/>
      <c r="S485" s="96" t="str">
        <f t="shared" si="148"/>
        <v>Viande-kt</v>
      </c>
      <c r="T485" s="158">
        <v>486</v>
      </c>
      <c r="U485" s="36">
        <v>75.163875166136165</v>
      </c>
      <c r="V485" s="36">
        <v>87.060209633874365</v>
      </c>
      <c r="W485" s="36">
        <v>40.313766174668423</v>
      </c>
      <c r="X485" s="36">
        <v>48.745896329189868</v>
      </c>
      <c r="Y485" s="36">
        <v>69.308991084086415</v>
      </c>
      <c r="Z485" s="36">
        <v>83.675548791672696</v>
      </c>
      <c r="AA485" s="68"/>
      <c r="AB485" s="52"/>
      <c r="AC485" s="36"/>
      <c r="AD485" s="52"/>
      <c r="AE485" s="36"/>
      <c r="AG485" s="68"/>
      <c r="AH485" s="52">
        <f t="shared" si="151"/>
        <v>17.4415103922247</v>
      </c>
      <c r="AI485" s="52">
        <f t="shared" si="151"/>
        <v>-36.565480237496459</v>
      </c>
      <c r="AJ485" s="52">
        <f t="shared" si="151"/>
        <v>7.8186290277428405</v>
      </c>
      <c r="AK485" s="52">
        <f t="shared" si="151"/>
        <v>9.5406009489547472</v>
      </c>
      <c r="AL485" s="52">
        <f t="shared" si="151"/>
        <v>19.7997699235152</v>
      </c>
      <c r="AM485" s="52">
        <f t="shared" si="151"/>
        <v>2.582834077789542</v>
      </c>
    </row>
    <row r="486" spans="1:39" ht="14.25" hidden="1">
      <c r="A486" s="5" t="s">
        <v>430</v>
      </c>
      <c r="B486" s="5" t="s">
        <v>433</v>
      </c>
      <c r="C486" s="4" t="s">
        <v>34</v>
      </c>
      <c r="D486" s="4" t="s">
        <v>180</v>
      </c>
      <c r="E486" s="134">
        <f>SUMIFS(ADEME!$F:$F,ADEME!$A:$A,$A486,ADEME!$B:$B,$B486,ADEME!$C:$C,$C486,ADEME!$D:$D,$D486,ADEME!$E:$E,F$9)</f>
        <v>1639.9871927116462</v>
      </c>
      <c r="F486" s="134">
        <f>SUMIFS(ADEME!$L:$L,ADEME!$A:$A,$A486,ADEME!$B:$B,$B486,ADEME!$C:$C,$C486,ADEME!$D:$D,$D486,ADEME!$E:$E,F$9)</f>
        <v>1694.7344113703596</v>
      </c>
      <c r="G486" s="135">
        <f>SUMIFS(ADEME!$L:$L,ADEME!$A:$A,$A486,ADEME!$B:$B,$B486,ADEME!$C:$C,$C486,ADEME!$D:$D,$D486,ADEME!$E:$E,G$9)</f>
        <v>2524.6534133918176</v>
      </c>
      <c r="H486" s="135">
        <f>SUMIFS(ADEME!$L:$L,ADEME!$A:$A,$A486,ADEME!$B:$B,$B486,ADEME!$C:$C,$C486,ADEME!$D:$D,$D486,ADEME!$E:$E,H$9)</f>
        <v>2451.6292344432991</v>
      </c>
      <c r="I486" s="135">
        <f>SUMIFS(ADEME!$L:$L,ADEME!$A:$A,$A486,ADEME!$B:$B,$B486,ADEME!$C:$C,$C486,ADEME!$D:$D,$D486,ADEME!$E:$E,I$9)</f>
        <v>1903.7703079624287</v>
      </c>
      <c r="J486" s="135">
        <f>SUMIFS(ADEME!$L:$L,ADEME!$A:$A,$A486,ADEME!$B:$B,$B486,ADEME!$C:$C,$C486,ADEME!$D:$D,$D486,ADEME!$E:$E,J$9)</f>
        <v>1449.2424949280344</v>
      </c>
      <c r="K486" s="68" t="s">
        <v>581</v>
      </c>
      <c r="L486" s="54" t="str">
        <f t="shared" si="141"/>
        <v>Bilan d'approvisionnement-Autres utilisations-Fruits</v>
      </c>
      <c r="M486" s="54">
        <f>MATCH(L486,[6]RESULTATS_4!$W:$W,FALSE)</f>
        <v>107</v>
      </c>
      <c r="N486" s="54" t="str" cm="1">
        <f t="array" ref="N486">IFERROR(INDEX([6]RESULTATS_4!G:G,$M486),"-")</f>
        <v>Bilan d'approvisionnement</v>
      </c>
      <c r="O486" s="54" t="str" cm="1">
        <f t="array" ref="O486">IFERROR(INDEX([6]RESULTATS_4!H:H,$M486),"-")</f>
        <v>Autres utilisations</v>
      </c>
      <c r="P486" s="54" t="str" cm="1">
        <f t="array" ref="P486">IFERROR(INDEX([6]RESULTATS_4!I:I,$M486),"-")</f>
        <v>Fruits</v>
      </c>
      <c r="Q486" s="54" t="str" cm="1">
        <f t="array" ref="Q486">IFERROR(INDEX([6]RESULTATS_4!$J:$J,M486),"-")</f>
        <v>kt</v>
      </c>
      <c r="R486" s="68"/>
      <c r="S486" s="96" t="str">
        <f t="shared" si="148"/>
        <v>Fruits-kt</v>
      </c>
      <c r="T486" s="158">
        <v>487</v>
      </c>
      <c r="U486" s="36">
        <v>1484.838876038976</v>
      </c>
      <c r="V486" s="36">
        <v>1617.0943685297527</v>
      </c>
      <c r="W486" s="36">
        <v>2354.0082314311958</v>
      </c>
      <c r="X486" s="36">
        <v>2322.3804198475891</v>
      </c>
      <c r="Y486" s="36">
        <v>1748.2839281830784</v>
      </c>
      <c r="Z486" s="36">
        <v>1335.4022358523482</v>
      </c>
      <c r="AA486" s="68"/>
      <c r="AB486" s="52"/>
      <c r="AC486" s="36"/>
      <c r="AD486" s="52"/>
      <c r="AE486" s="36"/>
      <c r="AG486" s="68"/>
      <c r="AH486" s="52">
        <f t="shared" si="151"/>
        <v>10.448831800966252</v>
      </c>
      <c r="AI486" s="52">
        <f t="shared" si="151"/>
        <v>4.8012066798053699</v>
      </c>
      <c r="AJ486" s="52">
        <f t="shared" si="151"/>
        <v>7.2491327635193725</v>
      </c>
      <c r="AK486" s="52">
        <f t="shared" si="151"/>
        <v>5.5653592964839182</v>
      </c>
      <c r="AL486" s="52">
        <f t="shared" si="151"/>
        <v>8.8936572185355001</v>
      </c>
      <c r="AM486" s="52">
        <f t="shared" si="151"/>
        <v>8.5247917083967728</v>
      </c>
    </row>
    <row r="487" spans="1:39" ht="14.25" hidden="1">
      <c r="A487" s="5" t="s">
        <v>430</v>
      </c>
      <c r="B487" s="5" t="s">
        <v>433</v>
      </c>
      <c r="C487" s="4" t="s">
        <v>33</v>
      </c>
      <c r="D487" s="4" t="s">
        <v>180</v>
      </c>
      <c r="E487" s="134">
        <f>SUMIFS(ADEME!$F:$F,ADEME!$A:$A,$A487,ADEME!$B:$B,$B487,ADEME!$C:$C,$C487,ADEME!$D:$D,$D487,ADEME!$E:$E,F$9)</f>
        <v>984.35719944119421</v>
      </c>
      <c r="F487" s="134">
        <f>SUMIFS(ADEME!$L:$L,ADEME!$A:$A,$A487,ADEME!$B:$B,$B487,ADEME!$C:$C,$C487,ADEME!$D:$D,$D487,ADEME!$E:$E,F$9)</f>
        <v>1149.4039518336804</v>
      </c>
      <c r="G487" s="135">
        <f>SUMIFS(ADEME!$L:$L,ADEME!$A:$A,$A487,ADEME!$B:$B,$B487,ADEME!$C:$C,$C487,ADEME!$D:$D,$D487,ADEME!$E:$E,G$9)</f>
        <v>1089.7189101606496</v>
      </c>
      <c r="H487" s="135">
        <f>SUMIFS(ADEME!$L:$L,ADEME!$A:$A,$A487,ADEME!$B:$B,$B487,ADEME!$C:$C,$C487,ADEME!$D:$D,$D487,ADEME!$E:$E,H$9)</f>
        <v>1005.3514644907309</v>
      </c>
      <c r="I487" s="135">
        <f>SUMIFS(ADEME!$L:$L,ADEME!$A:$A,$A487,ADEME!$B:$B,$B487,ADEME!$C:$C,$C487,ADEME!$D:$D,$D487,ADEME!$E:$E,I$9)</f>
        <v>894.97346125562217</v>
      </c>
      <c r="J487" s="135">
        <f>SUMIFS(ADEME!$L:$L,ADEME!$A:$A,$A487,ADEME!$B:$B,$B487,ADEME!$C:$C,$C487,ADEME!$D:$D,$D487,ADEME!$E:$E,J$9)</f>
        <v>965.18211486263817</v>
      </c>
      <c r="K487" s="68" t="s">
        <v>581</v>
      </c>
      <c r="L487" s="54" t="str">
        <f t="shared" si="141"/>
        <v>Bilan d'approvisionnement-Autres utilisations-Légumes</v>
      </c>
      <c r="M487" s="54">
        <f>MATCH(L487,[6]RESULTATS_4!$W:$W,FALSE)</f>
        <v>109</v>
      </c>
      <c r="N487" s="54" t="str" cm="1">
        <f t="array" ref="N487">IFERROR(INDEX([6]RESULTATS_4!G:G,$M487),"-")</f>
        <v>Bilan d'approvisionnement</v>
      </c>
      <c r="O487" s="54" t="str" cm="1">
        <f t="array" ref="O487">IFERROR(INDEX([6]RESULTATS_4!H:H,$M487),"-")</f>
        <v>Autres utilisations</v>
      </c>
      <c r="P487" s="54" t="str" cm="1">
        <f t="array" ref="P487">IFERROR(INDEX([6]RESULTATS_4!I:I,$M487),"-")</f>
        <v>Légumes</v>
      </c>
      <c r="Q487" s="54" t="str" cm="1">
        <f t="array" ref="Q487">IFERROR(INDEX([6]RESULTATS_4!$J:$J,M487),"-")</f>
        <v>kt</v>
      </c>
      <c r="R487" s="68"/>
      <c r="S487" s="96" t="str">
        <f t="shared" si="148"/>
        <v>Légumes-kt</v>
      </c>
      <c r="T487" s="158">
        <v>488</v>
      </c>
      <c r="U487" s="36">
        <v>1050.0606244568955</v>
      </c>
      <c r="V487" s="36">
        <v>1264.2935629802062</v>
      </c>
      <c r="W487" s="36">
        <v>1199.4863608362562</v>
      </c>
      <c r="X487" s="36">
        <v>1104.042553831325</v>
      </c>
      <c r="Y487" s="36">
        <v>976.94896382089314</v>
      </c>
      <c r="Z487" s="36">
        <v>1046.1693455788479</v>
      </c>
      <c r="AA487" s="68"/>
      <c r="AB487" s="52"/>
      <c r="AC487" s="36"/>
      <c r="AD487" s="52"/>
      <c r="AE487" s="36"/>
      <c r="AG487" s="68"/>
      <c r="AH487" s="52">
        <f t="shared" si="151"/>
        <v>-6.2571077788660006</v>
      </c>
      <c r="AI487" s="52">
        <f t="shared" si="151"/>
        <v>-9.0872574622389735</v>
      </c>
      <c r="AJ487" s="52">
        <f t="shared" si="151"/>
        <v>-9.1512045705195888</v>
      </c>
      <c r="AK487" s="52">
        <f t="shared" si="151"/>
        <v>-8.9390657088451402</v>
      </c>
      <c r="AL487" s="52">
        <f t="shared" si="151"/>
        <v>-8.3909708286767586</v>
      </c>
      <c r="AM487" s="52">
        <f t="shared" si="151"/>
        <v>-7.7413117731335639</v>
      </c>
    </row>
    <row r="488" spans="1:39" ht="14.25" hidden="1">
      <c r="A488" s="5" t="s">
        <v>0</v>
      </c>
      <c r="B488" s="5" t="s">
        <v>0</v>
      </c>
      <c r="C488" s="42" t="s">
        <v>434</v>
      </c>
      <c r="D488" s="183"/>
      <c r="E488" s="184"/>
      <c r="F488" s="184"/>
      <c r="G488" s="184"/>
      <c r="H488" s="184"/>
      <c r="I488" s="184"/>
      <c r="J488" s="184"/>
      <c r="K488" s="179"/>
      <c r="L488" s="180"/>
      <c r="M488" s="180"/>
      <c r="N488" s="180"/>
      <c r="O488" s="180"/>
      <c r="P488" s="180"/>
      <c r="Q488" s="180"/>
      <c r="R488" s="179"/>
      <c r="S488" s="181"/>
      <c r="T488" s="182"/>
      <c r="U488" s="185"/>
      <c r="V488" s="185"/>
      <c r="W488" s="185"/>
      <c r="X488" s="185"/>
      <c r="Y488" s="185"/>
      <c r="Z488" s="185"/>
      <c r="AA488" s="179"/>
      <c r="AB488" s="186"/>
      <c r="AC488" s="185"/>
      <c r="AD488" s="186"/>
      <c r="AE488" s="185"/>
      <c r="AG488" s="68"/>
      <c r="AH488" s="56"/>
      <c r="AI488" s="56"/>
      <c r="AJ488" s="56"/>
      <c r="AK488" s="56"/>
      <c r="AL488" s="56"/>
      <c r="AM488" s="56"/>
    </row>
    <row r="489" spans="1:39" ht="14.25" hidden="1">
      <c r="A489" s="5" t="s">
        <v>430</v>
      </c>
      <c r="B489" s="5" t="s">
        <v>181</v>
      </c>
      <c r="C489" s="4" t="s">
        <v>311</v>
      </c>
      <c r="D489" s="4" t="s">
        <v>180</v>
      </c>
      <c r="E489" s="134">
        <f>SUMIFS(ADEME!$F:$F,ADEME!$A:$A,$A489,ADEME!$B:$B,$B489,ADEME!$C:$C,$C489,ADEME!$D:$D,$D489,ADEME!$E:$E,F$9)</f>
        <v>17832.090871985529</v>
      </c>
      <c r="F489" s="134">
        <f>SUMIFS(ADEME!$L:$L,ADEME!$A:$A,$A489,ADEME!$B:$B,$B489,ADEME!$C:$C,$C489,ADEME!$D:$D,$D489,ADEME!$E:$E,F$9)</f>
        <v>14685.072932173105</v>
      </c>
      <c r="G489" s="135">
        <f>SUMIFS(ADEME!$L:$L,ADEME!$A:$A,$A489,ADEME!$B:$B,$B489,ADEME!$C:$C,$C489,ADEME!$D:$D,$D489,ADEME!$E:$E,G$9)</f>
        <v>13593.850555949139</v>
      </c>
      <c r="H489" s="135">
        <f>SUMIFS(ADEME!$L:$L,ADEME!$A:$A,$A489,ADEME!$B:$B,$B489,ADEME!$C:$C,$C489,ADEME!$D:$D,$D489,ADEME!$E:$E,H$9)</f>
        <v>12143.728780736395</v>
      </c>
      <c r="I489" s="135">
        <f>SUMIFS(ADEME!$L:$L,ADEME!$A:$A,$A489,ADEME!$B:$B,$B489,ADEME!$C:$C,$C489,ADEME!$D:$D,$D489,ADEME!$E:$E,I$9)</f>
        <v>12815.807207760941</v>
      </c>
      <c r="J489" s="135">
        <f>SUMIFS(ADEME!$L:$L,ADEME!$A:$A,$A489,ADEME!$B:$B,$B489,ADEME!$C:$C,$C489,ADEME!$D:$D,$D489,ADEME!$E:$E,J$9)</f>
        <v>17085.029126902587</v>
      </c>
      <c r="K489" s="68" t="s">
        <v>581</v>
      </c>
      <c r="L489" s="54" t="str">
        <f t="shared" si="141"/>
        <v>Bilan d'approvisionnement-Export-Blé</v>
      </c>
      <c r="M489" s="54">
        <f>MATCH(L489,[6]RESULTATS_4!$W:$W,FALSE)</f>
        <v>111</v>
      </c>
      <c r="N489" s="54" t="str" cm="1">
        <f t="array" ref="N489">IFERROR(INDEX([6]RESULTATS_4!G:G,$M489),"-")</f>
        <v>Bilan d'approvisionnement</v>
      </c>
      <c r="O489" s="54" t="str" cm="1">
        <f t="array" ref="O489">IFERROR(INDEX([6]RESULTATS_4!H:H,$M489),"-")</f>
        <v>Export</v>
      </c>
      <c r="P489" s="54" t="str" cm="1">
        <f t="array" ref="P489">IFERROR(INDEX([6]RESULTATS_4!I:I,$M489),"-")</f>
        <v>Blé</v>
      </c>
      <c r="Q489" s="54" t="str" cm="1">
        <f t="array" ref="Q489">IFERROR(INDEX([6]RESULTATS_4!$J:$J,M489),"-")</f>
        <v>kt</v>
      </c>
      <c r="R489" s="68"/>
      <c r="S489" s="96" t="str">
        <f t="shared" si="148"/>
        <v>Blé-kt</v>
      </c>
      <c r="T489" s="158">
        <v>490</v>
      </c>
      <c r="U489" s="36">
        <v>15799.234271092795</v>
      </c>
      <c r="V489" s="36">
        <v>13057.053918035894</v>
      </c>
      <c r="W489" s="36">
        <v>13376.916210975718</v>
      </c>
      <c r="X489" s="36">
        <v>12545.116003964491</v>
      </c>
      <c r="Y489" s="36">
        <v>13092.846818123155</v>
      </c>
      <c r="Z489" s="36">
        <v>17787.05491309406</v>
      </c>
      <c r="AA489" s="68"/>
      <c r="AB489" s="52"/>
      <c r="AC489" s="36"/>
      <c r="AD489" s="52"/>
      <c r="AE489" s="36"/>
      <c r="AG489" s="68"/>
      <c r="AH489" s="52">
        <f t="shared" ref="AH489:AM494" si="152">IF(AND(E489=0,U489=0),"ok 0",(E489/U489-1)*100)</f>
        <v>12.866804593259108</v>
      </c>
      <c r="AI489" s="52">
        <f t="shared" si="152"/>
        <v>12.468501886849115</v>
      </c>
      <c r="AJ489" s="52">
        <f t="shared" si="152"/>
        <v>1.6217066889858023</v>
      </c>
      <c r="AK489" s="52">
        <f t="shared" si="152"/>
        <v>-3.1995497140181905</v>
      </c>
      <c r="AL489" s="52">
        <f t="shared" si="152"/>
        <v>-2.1159615949889132</v>
      </c>
      <c r="AM489" s="52">
        <f t="shared" si="152"/>
        <v>-3.9468354352168333</v>
      </c>
    </row>
    <row r="490" spans="1:39" ht="14.25" hidden="1">
      <c r="A490" s="5" t="s">
        <v>430</v>
      </c>
      <c r="B490" s="5" t="s">
        <v>181</v>
      </c>
      <c r="C490" s="4" t="s">
        <v>25</v>
      </c>
      <c r="D490" s="4" t="s">
        <v>180</v>
      </c>
      <c r="E490" s="134">
        <f>SUMIFS(ADEME!$F:$F,ADEME!$A:$A,$A490,ADEME!$B:$B,$B490,ADEME!$C:$C,$C490,ADEME!$D:$D,$D490,ADEME!$E:$E,F$9)</f>
        <v>30022.545330904006</v>
      </c>
      <c r="F490" s="134">
        <f>SUMIFS(ADEME!$L:$L,ADEME!$A:$A,$A490,ADEME!$B:$B,$B490,ADEME!$C:$C,$C490,ADEME!$D:$D,$D490,ADEME!$E:$E,F$9)</f>
        <v>23150.017871507393</v>
      </c>
      <c r="G490" s="135">
        <f>SUMIFS(ADEME!$L:$L,ADEME!$A:$A,$A490,ADEME!$B:$B,$B490,ADEME!$C:$C,$C490,ADEME!$D:$D,$D490,ADEME!$E:$E,G$9)</f>
        <v>23580.933960259932</v>
      </c>
      <c r="H490" s="135">
        <f>SUMIFS(ADEME!$L:$L,ADEME!$A:$A,$A490,ADEME!$B:$B,$B490,ADEME!$C:$C,$C490,ADEME!$D:$D,$D490,ADEME!$E:$E,H$9)</f>
        <v>21415.787999166227</v>
      </c>
      <c r="I490" s="135">
        <f>SUMIFS(ADEME!$L:$L,ADEME!$A:$A,$A490,ADEME!$B:$B,$B490,ADEME!$C:$C,$C490,ADEME!$D:$D,$D490,ADEME!$E:$E,I$9)</f>
        <v>24449.799885069111</v>
      </c>
      <c r="J490" s="135">
        <f>SUMIFS(ADEME!$L:$L,ADEME!$A:$A,$A490,ADEME!$B:$B,$B490,ADEME!$C:$C,$C490,ADEME!$D:$D,$D490,ADEME!$E:$E,J$9)</f>
        <v>31963.862842522911</v>
      </c>
      <c r="K490" s="68" t="s">
        <v>581</v>
      </c>
      <c r="L490" s="54" t="str">
        <f t="shared" si="141"/>
        <v>Bilan d'approvisionnement-Export-Céréales</v>
      </c>
      <c r="M490" s="54">
        <f>MATCH(L490,[6]RESULTATS_4!$W:$W,FALSE)</f>
        <v>112</v>
      </c>
      <c r="N490" s="54" t="str" cm="1">
        <f t="array" ref="N490">IFERROR(INDEX([6]RESULTATS_4!G:G,$M490),"-")</f>
        <v>Bilan d'approvisionnement</v>
      </c>
      <c r="O490" s="54" t="str" cm="1">
        <f t="array" ref="O490">IFERROR(INDEX([6]RESULTATS_4!H:H,$M490),"-")</f>
        <v>Export</v>
      </c>
      <c r="P490" s="54" t="str" cm="1">
        <f t="array" ref="P490">IFERROR(INDEX([6]RESULTATS_4!I:I,$M490),"-")</f>
        <v>Céréales</v>
      </c>
      <c r="Q490" s="54" t="str" cm="1">
        <f t="array" ref="Q490">IFERROR(INDEX([6]RESULTATS_4!$J:$J,M490),"-")</f>
        <v>kt</v>
      </c>
      <c r="R490" s="68"/>
      <c r="S490" s="96" t="str">
        <f t="shared" si="148"/>
        <v>Céréales-kt</v>
      </c>
      <c r="T490" s="158">
        <v>491</v>
      </c>
      <c r="U490" s="36">
        <v>26005.588683789378</v>
      </c>
      <c r="V490" s="36">
        <v>20321.495922621023</v>
      </c>
      <c r="W490" s="36">
        <v>20767.604441798052</v>
      </c>
      <c r="X490" s="36">
        <v>19602.945534175975</v>
      </c>
      <c r="Y490" s="36">
        <v>21759.803932548199</v>
      </c>
      <c r="Z490" s="36">
        <v>29391.612560196951</v>
      </c>
      <c r="AA490" s="68"/>
      <c r="AB490" s="52"/>
      <c r="AC490" s="36"/>
      <c r="AD490" s="52"/>
      <c r="AE490" s="36"/>
      <c r="AG490" s="68"/>
      <c r="AH490" s="52">
        <f t="shared" si="152"/>
        <v>15.44651303978597</v>
      </c>
      <c r="AI490" s="52">
        <f t="shared" si="152"/>
        <v>13.918866798274321</v>
      </c>
      <c r="AJ490" s="52">
        <f t="shared" si="152"/>
        <v>13.54672141578166</v>
      </c>
      <c r="AK490" s="52">
        <f t="shared" si="152"/>
        <v>9.2478064678072069</v>
      </c>
      <c r="AL490" s="52">
        <f t="shared" si="152"/>
        <v>12.362225141639405</v>
      </c>
      <c r="AM490" s="52">
        <f t="shared" si="152"/>
        <v>8.7516473519706928</v>
      </c>
    </row>
    <row r="491" spans="1:39" ht="14.25" hidden="1">
      <c r="A491" s="5" t="s">
        <v>430</v>
      </c>
      <c r="B491" s="5" t="s">
        <v>181</v>
      </c>
      <c r="C491" s="4" t="s">
        <v>431</v>
      </c>
      <c r="D491" s="4" t="s">
        <v>180</v>
      </c>
      <c r="E491" s="134">
        <f>SUMIFS(ADEME!$F:$F,ADEME!$A:$A,$A491,ADEME!$B:$B,$B491,ADEME!$C:$C,$C491,ADEME!$D:$D,$D491,ADEME!$E:$E,F$9)</f>
        <v>1262.4628348533151</v>
      </c>
      <c r="F491" s="134">
        <f>SUMIFS(ADEME!$L:$L,ADEME!$A:$A,$A491,ADEME!$B:$B,$B491,ADEME!$C:$C,$C491,ADEME!$D:$D,$D491,ADEME!$E:$E,F$9)</f>
        <v>0</v>
      </c>
      <c r="G491" s="135">
        <f>SUMIFS(ADEME!$L:$L,ADEME!$A:$A,$A491,ADEME!$B:$B,$B491,ADEME!$C:$C,$C491,ADEME!$D:$D,$D491,ADEME!$E:$E,G$9)</f>
        <v>0</v>
      </c>
      <c r="H491" s="135">
        <f>SUMIFS(ADEME!$L:$L,ADEME!$A:$A,$A491,ADEME!$B:$B,$B491,ADEME!$C:$C,$C491,ADEME!$D:$D,$D491,ADEME!$E:$E,H$9)</f>
        <v>0</v>
      </c>
      <c r="I491" s="135">
        <f>SUMIFS(ADEME!$L:$L,ADEME!$A:$A,$A491,ADEME!$B:$B,$B491,ADEME!$C:$C,$C491,ADEME!$D:$D,$D491,ADEME!$E:$E,I$9)</f>
        <v>691.75970377306294</v>
      </c>
      <c r="J491" s="135">
        <f>SUMIFS(ADEME!$L:$L,ADEME!$A:$A,$A491,ADEME!$B:$B,$B491,ADEME!$C:$C,$C491,ADEME!$D:$D,$D491,ADEME!$E:$E,J$9)</f>
        <v>519.49075581958823</v>
      </c>
      <c r="K491" s="68" t="s">
        <v>581</v>
      </c>
      <c r="L491" s="54" t="str">
        <f t="shared" si="141"/>
        <v>Bilan d'approvisionnement-Export-Lait</v>
      </c>
      <c r="M491" s="54">
        <f>MATCH(L491,[6]RESULTATS_4!$W:$W,FALSE)</f>
        <v>114</v>
      </c>
      <c r="N491" s="54" t="str" cm="1">
        <f t="array" ref="N491">IFERROR(INDEX([6]RESULTATS_4!G:G,$M491),"-")</f>
        <v>Bilan d'approvisionnement</v>
      </c>
      <c r="O491" s="54" t="str" cm="1">
        <f t="array" ref="O491">IFERROR(INDEX([6]RESULTATS_4!H:H,$M491),"-")</f>
        <v>Export</v>
      </c>
      <c r="P491" s="54" t="str" cm="1">
        <f t="array" ref="P491">IFERROR(INDEX([6]RESULTATS_4!I:I,$M491),"-")</f>
        <v>Lait</v>
      </c>
      <c r="Q491" s="54" t="str" cm="1">
        <f t="array" ref="Q491">IFERROR(INDEX([6]RESULTATS_4!$J:$J,M491),"-")</f>
        <v>kt</v>
      </c>
      <c r="R491" s="68"/>
      <c r="S491" s="96" t="str">
        <f t="shared" si="148"/>
        <v>Lait-kt</v>
      </c>
      <c r="T491" s="158">
        <v>492</v>
      </c>
      <c r="U491" s="36">
        <v>8165.0868995487181</v>
      </c>
      <c r="V491" s="36">
        <v>144.48688199054595</v>
      </c>
      <c r="W491" s="36">
        <v>2901.0891934604751</v>
      </c>
      <c r="X491" s="36">
        <v>2768.9663886758208</v>
      </c>
      <c r="Y491" s="36">
        <v>5079.7270876670482</v>
      </c>
      <c r="Z491" s="36">
        <v>5759.740569482572</v>
      </c>
      <c r="AA491" s="68"/>
      <c r="AB491" s="52"/>
      <c r="AC491" s="36"/>
      <c r="AD491" s="52"/>
      <c r="AE491" s="36"/>
      <c r="AG491" s="68"/>
      <c r="AH491" s="52">
        <f t="shared" si="152"/>
        <v>-84.538280481459523</v>
      </c>
      <c r="AI491" s="52">
        <f t="shared" si="152"/>
        <v>-100</v>
      </c>
      <c r="AJ491" s="52">
        <f t="shared" si="152"/>
        <v>-100</v>
      </c>
      <c r="AK491" s="52">
        <f t="shared" si="152"/>
        <v>-100</v>
      </c>
      <c r="AL491" s="52">
        <f t="shared" si="152"/>
        <v>-86.381951395527324</v>
      </c>
      <c r="AM491" s="52">
        <f t="shared" si="152"/>
        <v>-90.98065703563006</v>
      </c>
    </row>
    <row r="492" spans="1:39" ht="14.25" hidden="1">
      <c r="A492" s="5" t="s">
        <v>430</v>
      </c>
      <c r="B492" s="5" t="s">
        <v>181</v>
      </c>
      <c r="C492" s="4" t="s">
        <v>322</v>
      </c>
      <c r="D492" s="4" t="s">
        <v>180</v>
      </c>
      <c r="E492" s="134">
        <f>SUMIFS(ADEME!$F:$F,ADEME!$A:$A,$A492,ADEME!$B:$B,$B492,ADEME!$C:$C,$C492,ADEME!$D:$D,$D492,ADEME!$E:$E,F$9)</f>
        <v>84.311139886869114</v>
      </c>
      <c r="F492" s="134">
        <f>SUMIFS(ADEME!$L:$L,ADEME!$A:$A,$A492,ADEME!$B:$B,$B492,ADEME!$C:$C,$C492,ADEME!$D:$D,$D492,ADEME!$E:$E,F$9)</f>
        <v>63.140360941207419</v>
      </c>
      <c r="G492" s="135">
        <f>SUMIFS(ADEME!$L:$L,ADEME!$A:$A,$A492,ADEME!$B:$B,$B492,ADEME!$C:$C,$C492,ADEME!$D:$D,$D492,ADEME!$E:$E,G$9)</f>
        <v>330.45844440072068</v>
      </c>
      <c r="H492" s="135">
        <f>SUMIFS(ADEME!$L:$L,ADEME!$A:$A,$A492,ADEME!$B:$B,$B492,ADEME!$C:$C,$C492,ADEME!$D:$D,$D492,ADEME!$E:$E,H$9)</f>
        <v>84.082569895541013</v>
      </c>
      <c r="I492" s="135">
        <f>SUMIFS(ADEME!$L:$L,ADEME!$A:$A,$A492,ADEME!$B:$B,$B492,ADEME!$C:$C,$C492,ADEME!$D:$D,$D492,ADEME!$E:$E,I$9)</f>
        <v>159.33636221291852</v>
      </c>
      <c r="J492" s="135">
        <f>SUMIFS(ADEME!$L:$L,ADEME!$A:$A,$A492,ADEME!$B:$B,$B492,ADEME!$C:$C,$C492,ADEME!$D:$D,$D492,ADEME!$E:$E,J$9)</f>
        <v>221.64807498292623</v>
      </c>
      <c r="K492" s="68" t="s">
        <v>581</v>
      </c>
      <c r="L492" s="54" t="str">
        <f t="shared" si="141"/>
        <v>Bilan d'approvisionnement-Export-Viande</v>
      </c>
      <c r="M492" s="54">
        <f>MATCH(L492,[6]RESULTATS_4!$W:$W,FALSE)</f>
        <v>116</v>
      </c>
      <c r="N492" s="54" t="str" cm="1">
        <f t="array" ref="N492">IFERROR(INDEX([6]RESULTATS_4!G:G,$M492),"-")</f>
        <v>Bilan d'approvisionnement</v>
      </c>
      <c r="O492" s="54" t="str" cm="1">
        <f t="array" ref="O492">IFERROR(INDEX([6]RESULTATS_4!H:H,$M492),"-")</f>
        <v>Export</v>
      </c>
      <c r="P492" s="54" t="str" cm="1">
        <f t="array" ref="P492">IFERROR(INDEX([6]RESULTATS_4!I:I,$M492),"-")</f>
        <v>Viande</v>
      </c>
      <c r="Q492" s="54" t="str" cm="1">
        <f t="array" ref="Q492">IFERROR(INDEX([6]RESULTATS_4!$J:$J,M492),"-")</f>
        <v>kt</v>
      </c>
      <c r="R492" s="68"/>
      <c r="S492" s="96" t="str">
        <f t="shared" si="148"/>
        <v>Viande-kt</v>
      </c>
      <c r="T492" s="158">
        <v>493</v>
      </c>
      <c r="U492" s="36">
        <v>0</v>
      </c>
      <c r="V492" s="36">
        <v>198.31412567579076</v>
      </c>
      <c r="W492" s="36">
        <v>285.3857846585492</v>
      </c>
      <c r="X492" s="36">
        <v>75.385374803233333</v>
      </c>
      <c r="Y492" s="36">
        <v>168.71356422828737</v>
      </c>
      <c r="Z492" s="36">
        <v>69.661735032075569</v>
      </c>
      <c r="AA492" s="68"/>
      <c r="AB492" s="52"/>
      <c r="AC492" s="36"/>
      <c r="AD492" s="52"/>
      <c r="AE492" s="36"/>
      <c r="AG492" s="68"/>
      <c r="AH492" s="52" t="e">
        <f t="shared" si="152"/>
        <v>#DIV/0!</v>
      </c>
      <c r="AI492" s="52">
        <f t="shared" si="152"/>
        <v>-68.161440479317662</v>
      </c>
      <c r="AJ492" s="52">
        <f t="shared" si="152"/>
        <v>15.793589647816141</v>
      </c>
      <c r="AK492" s="52">
        <f t="shared" si="152"/>
        <v>11.536979308000529</v>
      </c>
      <c r="AL492" s="52">
        <f t="shared" si="152"/>
        <v>-5.5580605259933353</v>
      </c>
      <c r="AM492" s="52">
        <f t="shared" si="152"/>
        <v>218.17765503668397</v>
      </c>
    </row>
    <row r="493" spans="1:39" ht="14.25" hidden="1">
      <c r="A493" s="5" t="s">
        <v>430</v>
      </c>
      <c r="B493" s="5" t="s">
        <v>181</v>
      </c>
      <c r="C493" s="4" t="s">
        <v>34</v>
      </c>
      <c r="D493" s="4" t="s">
        <v>180</v>
      </c>
      <c r="E493" s="134">
        <f>SUMIFS(ADEME!$F:$F,ADEME!$A:$A,$A493,ADEME!$B:$B,$B493,ADEME!$C:$C,$C493,ADEME!$D:$D,$D493,ADEME!$E:$E,F$9)</f>
        <v>0</v>
      </c>
      <c r="F493" s="134">
        <f>SUMIFS(ADEME!$L:$L,ADEME!$A:$A,$A493,ADEME!$B:$B,$B493,ADEME!$C:$C,$C493,ADEME!$D:$D,$D493,ADEME!$E:$E,F$9)</f>
        <v>0</v>
      </c>
      <c r="G493" s="135">
        <f>SUMIFS(ADEME!$L:$L,ADEME!$A:$A,$A493,ADEME!$B:$B,$B493,ADEME!$C:$C,$C493,ADEME!$D:$D,$D493,ADEME!$E:$E,G$9)</f>
        <v>21.844401162967301</v>
      </c>
      <c r="H493" s="135">
        <f>SUMIFS(ADEME!$L:$L,ADEME!$A:$A,$A493,ADEME!$B:$B,$B493,ADEME!$C:$C,$C493,ADEME!$D:$D,$D493,ADEME!$E:$E,H$9)</f>
        <v>29.68073247011597</v>
      </c>
      <c r="I493" s="135">
        <f>SUMIFS(ADEME!$L:$L,ADEME!$A:$A,$A493,ADEME!$B:$B,$B493,ADEME!$C:$C,$C493,ADEME!$D:$D,$D493,ADEME!$E:$E,I$9)</f>
        <v>514.82037333003188</v>
      </c>
      <c r="J493" s="135">
        <f>SUMIFS(ADEME!$L:$L,ADEME!$A:$A,$A493,ADEME!$B:$B,$B493,ADEME!$C:$C,$C493,ADEME!$D:$D,$D493,ADEME!$E:$E,J$9)</f>
        <v>56.13056128679947</v>
      </c>
      <c r="K493" s="68" t="s">
        <v>581</v>
      </c>
      <c r="L493" s="54" t="str">
        <f t="shared" si="141"/>
        <v>Bilan d'approvisionnement-Export-Fruits</v>
      </c>
      <c r="M493" s="54">
        <f>MATCH(L493,[6]RESULTATS_4!$W:$W,FALSE)</f>
        <v>113</v>
      </c>
      <c r="N493" s="54" t="str" cm="1">
        <f t="array" ref="N493">IFERROR(INDEX([6]RESULTATS_4!G:G,$M493),"-")</f>
        <v>Bilan d'approvisionnement</v>
      </c>
      <c r="O493" s="54" t="str" cm="1">
        <f t="array" ref="O493">IFERROR(INDEX([6]RESULTATS_4!H:H,$M493),"-")</f>
        <v>Export</v>
      </c>
      <c r="P493" s="54" t="str" cm="1">
        <f t="array" ref="P493">IFERROR(INDEX([6]RESULTATS_4!I:I,$M493),"-")</f>
        <v>Fruits</v>
      </c>
      <c r="Q493" s="54" t="str" cm="1">
        <f t="array" ref="Q493">IFERROR(INDEX([6]RESULTATS_4!$J:$J,M493),"-")</f>
        <v>kt</v>
      </c>
      <c r="R493" s="68"/>
      <c r="S493" s="96" t="str">
        <f t="shared" si="148"/>
        <v>Fruits-kt</v>
      </c>
      <c r="T493" s="158">
        <v>494</v>
      </c>
      <c r="U493" s="36">
        <v>120.61527011437914</v>
      </c>
      <c r="V493" s="36">
        <v>23.363782871887526</v>
      </c>
      <c r="W493" s="36">
        <v>922.45056567661777</v>
      </c>
      <c r="X493" s="36">
        <v>819.85775280353835</v>
      </c>
      <c r="Y493" s="36">
        <v>934.38882902141017</v>
      </c>
      <c r="Z493" s="36">
        <v>390.27882381893983</v>
      </c>
      <c r="AA493" s="68"/>
      <c r="AB493" s="52"/>
      <c r="AC493" s="36"/>
      <c r="AD493" s="52"/>
      <c r="AE493" s="36"/>
      <c r="AG493" s="68"/>
      <c r="AH493" s="52">
        <f t="shared" si="152"/>
        <v>-100</v>
      </c>
      <c r="AI493" s="52">
        <f t="shared" si="152"/>
        <v>-100</v>
      </c>
      <c r="AJ493" s="52">
        <f t="shared" si="152"/>
        <v>-97.631916335056459</v>
      </c>
      <c r="AK493" s="52">
        <f t="shared" si="152"/>
        <v>-96.379770470106379</v>
      </c>
      <c r="AL493" s="52">
        <f t="shared" si="152"/>
        <v>-44.902982854663861</v>
      </c>
      <c r="AM493" s="52">
        <f t="shared" si="152"/>
        <v>-85.617830673580215</v>
      </c>
    </row>
    <row r="494" spans="1:39" ht="14.25" hidden="1">
      <c r="A494" s="5" t="s">
        <v>430</v>
      </c>
      <c r="B494" s="5" t="s">
        <v>181</v>
      </c>
      <c r="C494" s="4" t="s">
        <v>33</v>
      </c>
      <c r="D494" s="4" t="s">
        <v>180</v>
      </c>
      <c r="E494" s="134">
        <f>SUMIFS(ADEME!$F:$F,ADEME!$A:$A,$A494,ADEME!$B:$B,$B494,ADEME!$C:$C,$C494,ADEME!$D:$D,$D494,ADEME!$E:$E,F$9)</f>
        <v>0</v>
      </c>
      <c r="F494" s="134">
        <f>SUMIFS(ADEME!$L:$L,ADEME!$A:$A,$A494,ADEME!$B:$B,$B494,ADEME!$C:$C,$C494,ADEME!$D:$D,$D494,ADEME!$E:$E,F$9)</f>
        <v>281.36751151244971</v>
      </c>
      <c r="G494" s="135">
        <f>SUMIFS(ADEME!$L:$L,ADEME!$A:$A,$A494,ADEME!$B:$B,$B494,ADEME!$C:$C,$C494,ADEME!$D:$D,$D494,ADEME!$E:$E,G$9)</f>
        <v>984.36183043247092</v>
      </c>
      <c r="H494" s="135">
        <f>SUMIFS(ADEME!$L:$L,ADEME!$A:$A,$A494,ADEME!$B:$B,$B494,ADEME!$C:$C,$C494,ADEME!$D:$D,$D494,ADEME!$E:$E,H$9)</f>
        <v>1134.341525030206</v>
      </c>
      <c r="I494" s="135">
        <f>SUMIFS(ADEME!$L:$L,ADEME!$A:$A,$A494,ADEME!$B:$B,$B494,ADEME!$C:$C,$C494,ADEME!$D:$D,$D494,ADEME!$E:$E,I$9)</f>
        <v>725.17727261072957</v>
      </c>
      <c r="J494" s="135">
        <f>SUMIFS(ADEME!$L:$L,ADEME!$A:$A,$A494,ADEME!$B:$B,$B494,ADEME!$C:$C,$C494,ADEME!$D:$D,$D494,ADEME!$E:$E,J$9)</f>
        <v>0</v>
      </c>
      <c r="K494" s="68" t="s">
        <v>581</v>
      </c>
      <c r="L494" s="54" t="str">
        <f t="shared" si="141"/>
        <v>Bilan d'approvisionnement-Export-Légumes</v>
      </c>
      <c r="M494" s="54">
        <f>MATCH(L494,[6]RESULTATS_4!$W:$W,FALSE)</f>
        <v>115</v>
      </c>
      <c r="N494" s="54" t="str" cm="1">
        <f t="array" ref="N494">IFERROR(INDEX([6]RESULTATS_4!G:G,$M494),"-")</f>
        <v>Bilan d'approvisionnement</v>
      </c>
      <c r="O494" s="54" t="str" cm="1">
        <f t="array" ref="O494">IFERROR(INDEX([6]RESULTATS_4!H:H,$M494),"-")</f>
        <v>Export</v>
      </c>
      <c r="P494" s="54" t="str" cm="1">
        <f t="array" ref="P494">IFERROR(INDEX([6]RESULTATS_4!I:I,$M494),"-")</f>
        <v>Légumes</v>
      </c>
      <c r="Q494" s="54" t="str" cm="1">
        <f t="array" ref="Q494">IFERROR(INDEX([6]RESULTATS_4!$J:$J,M494),"-")</f>
        <v>kt</v>
      </c>
      <c r="R494" s="68"/>
      <c r="S494" s="96" t="str">
        <f t="shared" si="148"/>
        <v>Légumes-kt</v>
      </c>
      <c r="T494" s="158">
        <v>495</v>
      </c>
      <c r="U494" s="36">
        <v>64.823600741756934</v>
      </c>
      <c r="V494" s="36">
        <v>29.605223257032549</v>
      </c>
      <c r="W494" s="36">
        <v>354.52911358989104</v>
      </c>
      <c r="X494" s="36">
        <v>165.12680252771634</v>
      </c>
      <c r="Y494" s="36">
        <v>776.77608802239388</v>
      </c>
      <c r="Z494" s="36">
        <v>135.18570931296256</v>
      </c>
      <c r="AA494" s="68"/>
      <c r="AB494" s="52"/>
      <c r="AC494" s="36"/>
      <c r="AD494" s="52"/>
      <c r="AE494" s="36"/>
      <c r="AG494" s="68"/>
      <c r="AH494" s="52">
        <f t="shared" si="152"/>
        <v>-100</v>
      </c>
      <c r="AI494" s="52">
        <f t="shared" si="152"/>
        <v>850.3982086864097</v>
      </c>
      <c r="AJ494" s="52">
        <f t="shared" si="152"/>
        <v>177.65331328223502</v>
      </c>
      <c r="AK494" s="52">
        <f t="shared" si="152"/>
        <v>586.9517895738386</v>
      </c>
      <c r="AL494" s="52">
        <f t="shared" si="152"/>
        <v>-6.6426884410191516</v>
      </c>
      <c r="AM494" s="52">
        <f t="shared" si="152"/>
        <v>-100</v>
      </c>
    </row>
    <row r="495" spans="1:39" ht="14.25" hidden="1">
      <c r="A495" s="5" t="s">
        <v>0</v>
      </c>
      <c r="B495" s="5" t="s">
        <v>0</v>
      </c>
      <c r="C495" s="42" t="s">
        <v>435</v>
      </c>
      <c r="D495" s="183"/>
      <c r="E495" s="184"/>
      <c r="F495" s="184"/>
      <c r="G495" s="184"/>
      <c r="H495" s="184"/>
      <c r="I495" s="184"/>
      <c r="J495" s="184"/>
      <c r="K495" s="179"/>
      <c r="L495" s="180"/>
      <c r="M495" s="180"/>
      <c r="N495" s="180"/>
      <c r="O495" s="180"/>
      <c r="P495" s="180"/>
      <c r="Q495" s="180"/>
      <c r="R495" s="179"/>
      <c r="S495" s="181"/>
      <c r="T495" s="182"/>
      <c r="U495" s="185"/>
      <c r="V495" s="185"/>
      <c r="W495" s="185"/>
      <c r="X495" s="185"/>
      <c r="Y495" s="185"/>
      <c r="Z495" s="185"/>
      <c r="AA495" s="179"/>
      <c r="AB495" s="186"/>
      <c r="AC495" s="185"/>
      <c r="AD495" s="186"/>
      <c r="AE495" s="185"/>
      <c r="AG495" s="68"/>
      <c r="AH495" s="56"/>
      <c r="AI495" s="56"/>
      <c r="AJ495" s="56"/>
      <c r="AK495" s="56"/>
      <c r="AL495" s="56"/>
      <c r="AM495" s="56"/>
    </row>
    <row r="496" spans="1:39" ht="14.25" hidden="1">
      <c r="A496" s="5" t="s">
        <v>430</v>
      </c>
      <c r="B496" s="5" t="s">
        <v>308</v>
      </c>
      <c r="C496" s="4" t="s">
        <v>311</v>
      </c>
      <c r="D496" s="4" t="s">
        <v>180</v>
      </c>
      <c r="E496" s="134">
        <f>SUMIFS(ADEME!$F:$F,ADEME!$A:$A,$A496,ADEME!$B:$B,$B496,ADEME!$C:$C,$C496,ADEME!$D:$D,$D496,ADEME!$E:$E,F$9)</f>
        <v>-35847.635457340053</v>
      </c>
      <c r="F496" s="134">
        <f>SUMIFS(ADEME!$L:$L,ADEME!$A:$A,$A496,ADEME!$B:$B,$B496,ADEME!$C:$C,$C496,ADEME!$D:$D,$D496,ADEME!$E:$E,F$9)</f>
        <v>-29543.309369589555</v>
      </c>
      <c r="G496" s="135">
        <f>SUMIFS(ADEME!$L:$L,ADEME!$A:$A,$A496,ADEME!$B:$B,$B496,ADEME!$C:$C,$C496,ADEME!$D:$D,$D496,ADEME!$E:$E,G$9)</f>
        <v>-26361.683499252144</v>
      </c>
      <c r="H496" s="135">
        <f>SUMIFS(ADEME!$L:$L,ADEME!$A:$A,$A496,ADEME!$B:$B,$B496,ADEME!$C:$C,$C496,ADEME!$D:$D,$D496,ADEME!$E:$E,H$9)</f>
        <v>-24870.395320113665</v>
      </c>
      <c r="I496" s="135">
        <f>SUMIFS(ADEME!$L:$L,ADEME!$A:$A,$A496,ADEME!$B:$B,$B496,ADEME!$C:$C,$C496,ADEME!$D:$D,$D496,ADEME!$E:$E,I$9)</f>
        <v>-28354.598324446426</v>
      </c>
      <c r="J496" s="135">
        <f>SUMIFS(ADEME!$L:$L,ADEME!$A:$A,$A496,ADEME!$B:$B,$B496,ADEME!$C:$C,$C496,ADEME!$D:$D,$D496,ADEME!$E:$E,J$9)</f>
        <v>-35380.524778361876</v>
      </c>
      <c r="K496" s="68" t="s">
        <v>581</v>
      </c>
      <c r="L496" s="54" t="str">
        <f t="shared" si="141"/>
        <v>Bilan d'approvisionnement-Productions-Blé</v>
      </c>
      <c r="M496" s="54">
        <f>MATCH(L496,[6]RESULTATS_4!$W:$W,FALSE)</f>
        <v>123</v>
      </c>
      <c r="N496" s="54" t="str" cm="1">
        <f t="array" ref="N496">IFERROR(INDEX([6]RESULTATS_4!G:G,$M496),"-")</f>
        <v>Bilan d'approvisionnement</v>
      </c>
      <c r="O496" s="54" t="str" cm="1">
        <f t="array" ref="O496">IFERROR(INDEX([6]RESULTATS_4!H:H,$M496),"-")</f>
        <v>Productions</v>
      </c>
      <c r="P496" s="54" t="str" cm="1">
        <f t="array" ref="P496">IFERROR(INDEX([6]RESULTATS_4!I:I,$M496),"-")</f>
        <v>Blé</v>
      </c>
      <c r="Q496" s="54" t="str" cm="1">
        <f t="array" ref="Q496">IFERROR(INDEX([6]RESULTATS_4!$J:$J,M496),"-")</f>
        <v>kt</v>
      </c>
      <c r="R496" s="68"/>
      <c r="S496" s="96" t="str">
        <f t="shared" si="148"/>
        <v>Blé-kt</v>
      </c>
      <c r="T496" s="158">
        <v>497</v>
      </c>
      <c r="U496" s="36">
        <v>-35350.622115034006</v>
      </c>
      <c r="V496" s="36">
        <v>-29873.572661971626</v>
      </c>
      <c r="W496" s="36">
        <v>-27926.032461559618</v>
      </c>
      <c r="X496" s="36">
        <v>-26287.406447646641</v>
      </c>
      <c r="Y496" s="36">
        <v>-30210.898712233262</v>
      </c>
      <c r="Z496" s="36">
        <v>-38196.932647649293</v>
      </c>
      <c r="AA496" s="68"/>
      <c r="AB496" s="52"/>
      <c r="AC496" s="36"/>
      <c r="AD496" s="52"/>
      <c r="AE496" s="36"/>
      <c r="AG496" s="68"/>
      <c r="AH496" s="52">
        <f t="shared" ref="AH496:AM501" si="153">IF(AND(E496=0,U496=0),"ok 0",(E496/U496-1)*100)</f>
        <v>1.405953594504572</v>
      </c>
      <c r="AI496" s="52">
        <f t="shared" si="153"/>
        <v>-1.1055366431029112</v>
      </c>
      <c r="AJ496" s="52">
        <f t="shared" si="153"/>
        <v>-5.6017587333997865</v>
      </c>
      <c r="AK496" s="52">
        <f t="shared" si="153"/>
        <v>-5.3904561880422142</v>
      </c>
      <c r="AL496" s="52">
        <f t="shared" si="153"/>
        <v>-6.1444725808013301</v>
      </c>
      <c r="AM496" s="52">
        <f t="shared" si="153"/>
        <v>-7.3733875315790449</v>
      </c>
    </row>
    <row r="497" spans="1:39" ht="14.25" hidden="1">
      <c r="A497" s="5" t="s">
        <v>430</v>
      </c>
      <c r="B497" s="5" t="s">
        <v>308</v>
      </c>
      <c r="C497" s="4" t="s">
        <v>25</v>
      </c>
      <c r="D497" s="4" t="s">
        <v>180</v>
      </c>
      <c r="E497" s="134">
        <f>SUMIFS(ADEME!$F:$F,ADEME!$A:$A,$A497,ADEME!$B:$B,$B497,ADEME!$C:$C,$C497,ADEME!$D:$D,$D497,ADEME!$E:$E,F$9)</f>
        <v>-63586.110571688143</v>
      </c>
      <c r="F497" s="134">
        <f>SUMIFS(ADEME!$L:$L,ADEME!$A:$A,$A497,ADEME!$B:$B,$B497,ADEME!$C:$C,$C497,ADEME!$D:$D,$D497,ADEME!$E:$E,F$9)</f>
        <v>-49499.750430406988</v>
      </c>
      <c r="G497" s="135">
        <f>SUMIFS(ADEME!$L:$L,ADEME!$A:$A,$A497,ADEME!$B:$B,$B497,ADEME!$C:$C,$C497,ADEME!$D:$D,$D497,ADEME!$E:$E,G$9)</f>
        <v>-44645.188585994001</v>
      </c>
      <c r="H497" s="135">
        <f>SUMIFS(ADEME!$L:$L,ADEME!$A:$A,$A497,ADEME!$B:$B,$B497,ADEME!$C:$C,$C497,ADEME!$D:$D,$D497,ADEME!$E:$E,H$9)</f>
        <v>-42365.506374256802</v>
      </c>
      <c r="I497" s="135">
        <f>SUMIFS(ADEME!$L:$L,ADEME!$A:$A,$A497,ADEME!$B:$B,$B497,ADEME!$C:$C,$C497,ADEME!$D:$D,$D497,ADEME!$E:$E,I$9)</f>
        <v>-50874.119199398105</v>
      </c>
      <c r="J497" s="135">
        <f>SUMIFS(ADEME!$L:$L,ADEME!$A:$A,$A497,ADEME!$B:$B,$B497,ADEME!$C:$C,$C497,ADEME!$D:$D,$D497,ADEME!$E:$E,J$9)</f>
        <v>-63526.840688148543</v>
      </c>
      <c r="K497" s="68" t="s">
        <v>581</v>
      </c>
      <c r="L497" s="54" t="str">
        <f t="shared" si="141"/>
        <v>Bilan d'approvisionnement-Productions-Céréales</v>
      </c>
      <c r="M497" s="54">
        <f>MATCH(L497,[6]RESULTATS_4!$W:$W,FALSE)</f>
        <v>124</v>
      </c>
      <c r="N497" s="54" t="str" cm="1">
        <f t="array" ref="N497">IFERROR(INDEX([6]RESULTATS_4!G:G,$M497),"-")</f>
        <v>Bilan d'approvisionnement</v>
      </c>
      <c r="O497" s="54" t="str" cm="1">
        <f t="array" ref="O497">IFERROR(INDEX([6]RESULTATS_4!H:H,$M497),"-")</f>
        <v>Productions</v>
      </c>
      <c r="P497" s="54" t="str" cm="1">
        <f t="array" ref="P497">IFERROR(INDEX([6]RESULTATS_4!I:I,$M497),"-")</f>
        <v>Céréales</v>
      </c>
      <c r="Q497" s="54" t="str" cm="1">
        <f t="array" ref="Q497">IFERROR(INDEX([6]RESULTATS_4!$J:$J,M497),"-")</f>
        <v>kt</v>
      </c>
      <c r="R497" s="68"/>
      <c r="S497" s="96" t="str">
        <f t="shared" si="148"/>
        <v>Céréales-kt</v>
      </c>
      <c r="T497" s="158">
        <v>498</v>
      </c>
      <c r="U497" s="36">
        <v>-61286.15888011019</v>
      </c>
      <c r="V497" s="36">
        <v>-49848.8605840155</v>
      </c>
      <c r="W497" s="36">
        <v>-44160.834694470766</v>
      </c>
      <c r="X497" s="36">
        <v>-41842.205279468704</v>
      </c>
      <c r="Y497" s="36">
        <v>-50271.324153944297</v>
      </c>
      <c r="Z497" s="36">
        <v>-63658.410558439697</v>
      </c>
      <c r="AA497" s="68"/>
      <c r="AB497" s="52"/>
      <c r="AC497" s="36"/>
      <c r="AD497" s="52"/>
      <c r="AE497" s="36"/>
      <c r="AG497" s="68"/>
      <c r="AH497" s="52">
        <f t="shared" si="153"/>
        <v>3.7528077034117757</v>
      </c>
      <c r="AI497" s="52">
        <f t="shared" si="153"/>
        <v>-0.70033727856250172</v>
      </c>
      <c r="AJ497" s="52">
        <f t="shared" si="153"/>
        <v>1.0967951463650261</v>
      </c>
      <c r="AK497" s="52">
        <f t="shared" si="153"/>
        <v>1.2506537150537733</v>
      </c>
      <c r="AL497" s="52">
        <f t="shared" si="153"/>
        <v>1.1990832857473377</v>
      </c>
      <c r="AM497" s="52">
        <f t="shared" si="153"/>
        <v>-0.20668104832805012</v>
      </c>
    </row>
    <row r="498" spans="1:39" ht="14.25" hidden="1">
      <c r="A498" s="5" t="s">
        <v>430</v>
      </c>
      <c r="B498" s="5" t="s">
        <v>308</v>
      </c>
      <c r="C498" s="4" t="s">
        <v>431</v>
      </c>
      <c r="D498" s="4" t="s">
        <v>180</v>
      </c>
      <c r="E498" s="134">
        <f>SUMIFS(ADEME!$F:$F,ADEME!$A:$A,$A498,ADEME!$B:$B,$B498,ADEME!$C:$C,$C498,ADEME!$D:$D,$D498,ADEME!$E:$E,F$9)</f>
        <v>-25218.151970599989</v>
      </c>
      <c r="F498" s="134">
        <f>SUMIFS(ADEME!$L:$L,ADEME!$A:$A,$A498,ADEME!$B:$B,$B498,ADEME!$C:$C,$C498,ADEME!$D:$D,$D498,ADEME!$E:$E,F$9)</f>
        <v>-19299.232008132891</v>
      </c>
      <c r="G498" s="135">
        <f>SUMIFS(ADEME!$L:$L,ADEME!$A:$A,$A498,ADEME!$B:$B,$B498,ADEME!$C:$C,$C498,ADEME!$D:$D,$D498,ADEME!$E:$E,G$9)</f>
        <v>-16184.66654262</v>
      </c>
      <c r="H498" s="135">
        <f>SUMIFS(ADEME!$L:$L,ADEME!$A:$A,$A498,ADEME!$B:$B,$B498,ADEME!$C:$C,$C498,ADEME!$D:$D,$D498,ADEME!$E:$E,H$9)</f>
        <v>-17199.367289299997</v>
      </c>
      <c r="I498" s="135">
        <f>SUMIFS(ADEME!$L:$L,ADEME!$A:$A,$A498,ADEME!$B:$B,$B498,ADEME!$C:$C,$C498,ADEME!$D:$D,$D498,ADEME!$E:$E,I$9)</f>
        <v>-20142.534491055008</v>
      </c>
      <c r="J498" s="135">
        <f>SUMIFS(ADEME!$L:$L,ADEME!$A:$A,$A498,ADEME!$B:$B,$B498,ADEME!$C:$C,$C498,ADEME!$D:$D,$D498,ADEME!$E:$E,J$9)</f>
        <v>-23156.614323695983</v>
      </c>
      <c r="K498" s="68" t="s">
        <v>581</v>
      </c>
      <c r="L498" s="54" t="str">
        <f t="shared" si="141"/>
        <v>Bilan d'approvisionnement-Productions-Lait</v>
      </c>
      <c r="M498" s="54">
        <f>MATCH(L498,[6]RESULTATS_4!$W:$W,FALSE)</f>
        <v>126</v>
      </c>
      <c r="N498" s="54" t="str" cm="1">
        <f t="array" ref="N498">IFERROR(INDEX([6]RESULTATS_4!G:G,$M498),"-")</f>
        <v>Bilan d'approvisionnement</v>
      </c>
      <c r="O498" s="54" t="str" cm="1">
        <f t="array" ref="O498">IFERROR(INDEX([6]RESULTATS_4!H:H,$M498),"-")</f>
        <v>Productions</v>
      </c>
      <c r="P498" s="54" t="str" cm="1">
        <f t="array" ref="P498">IFERROR(INDEX([6]RESULTATS_4!I:I,$M498),"-")</f>
        <v>Lait</v>
      </c>
      <c r="Q498" s="54" t="str" cm="1">
        <f t="array" ref="Q498">IFERROR(INDEX([6]RESULTATS_4!$J:$J,M498),"-")</f>
        <v>kt</v>
      </c>
      <c r="R498" s="68"/>
      <c r="S498" s="96" t="str">
        <f t="shared" si="148"/>
        <v>Lait-kt</v>
      </c>
      <c r="T498" s="158">
        <v>499</v>
      </c>
      <c r="U498" s="36">
        <v>-25196.885423604646</v>
      </c>
      <c r="V498" s="36">
        <v>-18298.193004527104</v>
      </c>
      <c r="W498" s="36">
        <v>-16235.967540231319</v>
      </c>
      <c r="X498" s="36">
        <v>-17258.741845695316</v>
      </c>
      <c r="Y498" s="36">
        <v>-19772.020047431568</v>
      </c>
      <c r="Z498" s="36">
        <v>-22809.208712725434</v>
      </c>
      <c r="AA498" s="68"/>
      <c r="AB498" s="52"/>
      <c r="AC498" s="36"/>
      <c r="AD498" s="52"/>
      <c r="AE498" s="36"/>
      <c r="AG498" s="68"/>
      <c r="AH498" s="52">
        <f t="shared" si="153"/>
        <v>8.4401491048646804E-2</v>
      </c>
      <c r="AI498" s="52">
        <f t="shared" si="153"/>
        <v>5.4706986824224924</v>
      </c>
      <c r="AJ498" s="52">
        <f t="shared" si="153"/>
        <v>-0.31597129942640967</v>
      </c>
      <c r="AK498" s="52">
        <f t="shared" si="153"/>
        <v>-0.34402598362133219</v>
      </c>
      <c r="AL498" s="52">
        <f t="shared" si="153"/>
        <v>1.8739331779686896</v>
      </c>
      <c r="AM498" s="52">
        <f t="shared" si="153"/>
        <v>1.5230936563648934</v>
      </c>
    </row>
    <row r="499" spans="1:39" ht="14.25" hidden="1">
      <c r="A499" s="5" t="s">
        <v>430</v>
      </c>
      <c r="B499" s="5" t="s">
        <v>308</v>
      </c>
      <c r="C499" s="4" t="s">
        <v>322</v>
      </c>
      <c r="D499" s="4" t="s">
        <v>180</v>
      </c>
      <c r="E499" s="134">
        <f>SUMIFS(ADEME!$F:$F,ADEME!$A:$A,$A499,ADEME!$B:$B,$B499,ADEME!$C:$C,$C499,ADEME!$D:$D,$D499,ADEME!$E:$E,F$9)</f>
        <v>-5375.9741589328869</v>
      </c>
      <c r="F499" s="134">
        <f>SUMIFS(ADEME!$L:$L,ADEME!$A:$A,$A499,ADEME!$B:$B,$B499,ADEME!$C:$C,$C499,ADEME!$D:$D,$D499,ADEME!$E:$E,F$9)</f>
        <v>-3980.2473887405549</v>
      </c>
      <c r="G499" s="135">
        <f>SUMIFS(ADEME!$L:$L,ADEME!$A:$A,$A499,ADEME!$B:$B,$B499,ADEME!$C:$C,$C499,ADEME!$D:$D,$D499,ADEME!$E:$E,G$9)</f>
        <v>-2118.3405281576411</v>
      </c>
      <c r="H499" s="135">
        <f>SUMIFS(ADEME!$L:$L,ADEME!$A:$A,$A499,ADEME!$B:$B,$B499,ADEME!$C:$C,$C499,ADEME!$D:$D,$D499,ADEME!$E:$E,H$9)</f>
        <v>-2892.3863199674906</v>
      </c>
      <c r="I499" s="135">
        <f>SUMIFS(ADEME!$L:$L,ADEME!$A:$A,$A499,ADEME!$B:$B,$B499,ADEME!$C:$C,$C499,ADEME!$D:$D,$D499,ADEME!$E:$E,I$9)</f>
        <v>-4153.1171345801195</v>
      </c>
      <c r="J499" s="135">
        <f>SUMIFS(ADEME!$L:$L,ADEME!$A:$A,$A499,ADEME!$B:$B,$B499,ADEME!$C:$C,$C499,ADEME!$D:$D,$D499,ADEME!$E:$E,J$9)</f>
        <v>-5606.7884519716654</v>
      </c>
      <c r="K499" s="68" t="s">
        <v>581</v>
      </c>
      <c r="L499" s="54" t="str">
        <f t="shared" si="141"/>
        <v>Bilan d'approvisionnement-Productions-Viande</v>
      </c>
      <c r="M499" s="54">
        <f>MATCH(L499,[6]RESULTATS_4!$W:$W,FALSE)</f>
        <v>128</v>
      </c>
      <c r="N499" s="54" t="str" cm="1">
        <f t="array" ref="N499">IFERROR(INDEX([6]RESULTATS_4!G:G,$M499),"-")</f>
        <v>Bilan d'approvisionnement</v>
      </c>
      <c r="O499" s="54" t="str" cm="1">
        <f t="array" ref="O499">IFERROR(INDEX([6]RESULTATS_4!H:H,$M499),"-")</f>
        <v>Productions</v>
      </c>
      <c r="P499" s="54" t="str" cm="1">
        <f t="array" ref="P499">IFERROR(INDEX([6]RESULTATS_4!I:I,$M499),"-")</f>
        <v>Viande</v>
      </c>
      <c r="Q499" s="54" t="str" cm="1">
        <f t="array" ref="Q499">IFERROR(INDEX([6]RESULTATS_4!$J:$J,M499),"-")</f>
        <v>kt</v>
      </c>
      <c r="R499" s="68"/>
      <c r="S499" s="96" t="str">
        <f t="shared" si="148"/>
        <v>Viande-kt</v>
      </c>
      <c r="T499" s="158">
        <v>500</v>
      </c>
      <c r="U499" s="36">
        <v>-5148.1805846548477</v>
      </c>
      <c r="V499" s="36">
        <v>-4522.3471780209438</v>
      </c>
      <c r="W499" s="36">
        <v>-2100.375121293474</v>
      </c>
      <c r="X499" s="36">
        <v>-2895.5569344125865</v>
      </c>
      <c r="Y499" s="36">
        <v>-4066.1111366883911</v>
      </c>
      <c r="Z499" s="36">
        <v>-5446.6415088961721</v>
      </c>
      <c r="AA499" s="68"/>
      <c r="AB499" s="52"/>
      <c r="AC499" s="36"/>
      <c r="AD499" s="52"/>
      <c r="AE499" s="36"/>
      <c r="AG499" s="68"/>
      <c r="AH499" s="52">
        <f t="shared" si="153"/>
        <v>4.4247393915633371</v>
      </c>
      <c r="AI499" s="52">
        <f t="shared" si="153"/>
        <v>-11.987133405304384</v>
      </c>
      <c r="AJ499" s="52">
        <f t="shared" si="153"/>
        <v>0.85534277577536955</v>
      </c>
      <c r="AK499" s="52">
        <f t="shared" si="153"/>
        <v>-0.10949929553842885</v>
      </c>
      <c r="AL499" s="52">
        <f t="shared" si="153"/>
        <v>2.1397840582043193</v>
      </c>
      <c r="AM499" s="52">
        <f t="shared" si="153"/>
        <v>2.9402879336545285</v>
      </c>
    </row>
    <row r="500" spans="1:39" ht="14.25" hidden="1">
      <c r="A500" s="5" t="s">
        <v>430</v>
      </c>
      <c r="B500" s="5" t="s">
        <v>308</v>
      </c>
      <c r="C500" s="4" t="s">
        <v>34</v>
      </c>
      <c r="D500" s="4" t="s">
        <v>180</v>
      </c>
      <c r="E500" s="134">
        <f>SUMIFS(ADEME!$F:$F,ADEME!$A:$A,$A500,ADEME!$B:$B,$B500,ADEME!$C:$C,$C500,ADEME!$D:$D,$D500,ADEME!$E:$E,F$9)</f>
        <v>-2354.0466461375918</v>
      </c>
      <c r="F500" s="134">
        <f>SUMIFS(ADEME!$L:$L,ADEME!$A:$A,$A500,ADEME!$B:$B,$B500,ADEME!$C:$C,$C500,ADEME!$D:$D,$D500,ADEME!$E:$E,F$9)</f>
        <v>-2254.9786785977326</v>
      </c>
      <c r="G500" s="135">
        <f>SUMIFS(ADEME!$L:$L,ADEME!$A:$A,$A500,ADEME!$B:$B,$B500,ADEME!$C:$C,$C500,ADEME!$D:$D,$D500,ADEME!$E:$E,G$9)</f>
        <v>-5285.6872052440394</v>
      </c>
      <c r="H500" s="135">
        <f>SUMIFS(ADEME!$L:$L,ADEME!$A:$A,$A500,ADEME!$B:$B,$B500,ADEME!$C:$C,$C500,ADEME!$D:$D,$D500,ADEME!$E:$E,H$9)</f>
        <v>-4434.1517840288407</v>
      </c>
      <c r="I500" s="135">
        <f>SUMIFS(ADEME!$L:$L,ADEME!$A:$A,$A500,ADEME!$B:$B,$B500,ADEME!$C:$C,$C500,ADEME!$D:$D,$D500,ADEME!$E:$E,I$9)</f>
        <v>-3271.4850372432556</v>
      </c>
      <c r="J500" s="135">
        <f>SUMIFS(ADEME!$L:$L,ADEME!$A:$A,$A500,ADEME!$B:$B,$B500,ADEME!$C:$C,$C500,ADEME!$D:$D,$D500,ADEME!$E:$E,J$9)</f>
        <v>-2226.2359560074815</v>
      </c>
      <c r="K500" s="68" t="s">
        <v>581</v>
      </c>
      <c r="L500" s="54" t="str">
        <f t="shared" si="141"/>
        <v>Bilan d'approvisionnement-Productions-Fruits</v>
      </c>
      <c r="M500" s="54">
        <f>MATCH(L500,[6]RESULTATS_4!$W:$W,FALSE)</f>
        <v>125</v>
      </c>
      <c r="N500" s="54" t="str" cm="1">
        <f t="array" ref="N500">IFERROR(INDEX([6]RESULTATS_4!G:G,$M500),"-")</f>
        <v>Bilan d'approvisionnement</v>
      </c>
      <c r="O500" s="54" t="str" cm="1">
        <f t="array" ref="O500">IFERROR(INDEX([6]RESULTATS_4!H:H,$M500),"-")</f>
        <v>Productions</v>
      </c>
      <c r="P500" s="54" t="str" cm="1">
        <f t="array" ref="P500">IFERROR(INDEX([6]RESULTATS_4!I:I,$M500),"-")</f>
        <v>Fruits</v>
      </c>
      <c r="Q500" s="54" t="str" cm="1">
        <f t="array" ref="Q500">IFERROR(INDEX([6]RESULTATS_4!$J:$J,M500),"-")</f>
        <v>kt</v>
      </c>
      <c r="R500" s="68"/>
      <c r="S500" s="96" t="str">
        <f t="shared" si="148"/>
        <v>Fruits-kt</v>
      </c>
      <c r="T500" s="158">
        <v>501</v>
      </c>
      <c r="U500" s="36">
        <v>-2326.5000371070837</v>
      </c>
      <c r="V500" s="36">
        <v>-2099.1807443890384</v>
      </c>
      <c r="W500" s="36">
        <v>-5800.6551901897647</v>
      </c>
      <c r="X500" s="36">
        <v>-4773.808787373212</v>
      </c>
      <c r="Y500" s="36">
        <v>-3374.484385257937</v>
      </c>
      <c r="Z500" s="36">
        <v>-2223.660820354864</v>
      </c>
      <c r="AA500" s="68"/>
      <c r="AB500" s="52"/>
      <c r="AC500" s="36"/>
      <c r="AD500" s="52"/>
      <c r="AE500" s="36"/>
      <c r="AG500" s="68"/>
      <c r="AH500" s="52">
        <f t="shared" si="153"/>
        <v>1.184036475011685</v>
      </c>
      <c r="AI500" s="52">
        <f t="shared" si="153"/>
        <v>7.4218446708379515</v>
      </c>
      <c r="AJ500" s="52">
        <f t="shared" si="153"/>
        <v>-8.8777554959076692</v>
      </c>
      <c r="AK500" s="52">
        <f t="shared" si="153"/>
        <v>-7.115010643969832</v>
      </c>
      <c r="AL500" s="52">
        <f t="shared" si="153"/>
        <v>-3.0522988479263158</v>
      </c>
      <c r="AM500" s="52">
        <f t="shared" si="153"/>
        <v>0.11580613504744708</v>
      </c>
    </row>
    <row r="501" spans="1:39" ht="14.25" hidden="1">
      <c r="A501" s="5" t="s">
        <v>430</v>
      </c>
      <c r="B501" s="5" t="s">
        <v>308</v>
      </c>
      <c r="C501" s="4" t="s">
        <v>33</v>
      </c>
      <c r="D501" s="183"/>
      <c r="E501" s="184"/>
      <c r="F501" s="184"/>
      <c r="G501" s="184"/>
      <c r="H501" s="184"/>
      <c r="I501" s="184"/>
      <c r="J501" s="184"/>
      <c r="K501" s="179"/>
      <c r="L501" s="180"/>
      <c r="M501" s="180"/>
      <c r="N501" s="180"/>
      <c r="O501" s="180"/>
      <c r="P501" s="180"/>
      <c r="Q501" s="180"/>
      <c r="R501" s="179"/>
      <c r="S501" s="181"/>
      <c r="T501" s="182"/>
      <c r="U501" s="185"/>
      <c r="V501" s="185"/>
      <c r="W501" s="185"/>
      <c r="X501" s="185"/>
      <c r="Y501" s="185"/>
      <c r="Z501" s="185"/>
      <c r="AA501" s="179"/>
      <c r="AB501" s="186"/>
      <c r="AC501" s="185"/>
      <c r="AD501" s="186"/>
      <c r="AE501" s="185"/>
      <c r="AG501" s="68"/>
      <c r="AH501" s="52" t="str">
        <f t="shared" si="153"/>
        <v>ok 0</v>
      </c>
      <c r="AI501" s="52" t="str">
        <f t="shared" si="153"/>
        <v>ok 0</v>
      </c>
      <c r="AJ501" s="52" t="str">
        <f t="shared" si="153"/>
        <v>ok 0</v>
      </c>
      <c r="AK501" s="52" t="str">
        <f t="shared" si="153"/>
        <v>ok 0</v>
      </c>
      <c r="AL501" s="52" t="str">
        <f t="shared" si="153"/>
        <v>ok 0</v>
      </c>
      <c r="AM501" s="52" t="str">
        <f t="shared" si="153"/>
        <v>ok 0</v>
      </c>
    </row>
    <row r="502" spans="1:39" ht="14.25" hidden="1">
      <c r="A502" s="5" t="s">
        <v>0</v>
      </c>
      <c r="B502" s="5" t="s">
        <v>0</v>
      </c>
      <c r="C502" s="42" t="s">
        <v>436</v>
      </c>
      <c r="D502" s="37" t="s">
        <v>0</v>
      </c>
      <c r="E502" s="136">
        <f>SUMIFS(ADEME!$F:$F,ADEME!$A:$A,$A502,ADEME!$B:$B,$B502,ADEME!$C:$C,$C502,ADEME!$D:$D,$D502,ADEME!$E:$E,F$9)</f>
        <v>0</v>
      </c>
      <c r="F502" s="136">
        <f>SUMIFS(ADEME!$L:$L,ADEME!$A:$A,$A502,ADEME!$B:$B,$B502,ADEME!$C:$C,$C502,ADEME!$D:$D,$D502,ADEME!$E:$E,F$9)</f>
        <v>0</v>
      </c>
      <c r="G502" s="137">
        <f>SUMIFS(ADEME!$L:$L,ADEME!$A:$A,$A502,ADEME!$B:$B,$B502,ADEME!$C:$C,$C502,ADEME!$D:$D,$D502,ADEME!$E:$E,G$9)</f>
        <v>0</v>
      </c>
      <c r="H502" s="137">
        <f>SUMIFS(ADEME!$L:$L,ADEME!$A:$A,$A502,ADEME!$B:$B,$B502,ADEME!$C:$C,$C502,ADEME!$D:$D,$D502,ADEME!$E:$E,H$9)</f>
        <v>0</v>
      </c>
      <c r="I502" s="137">
        <f>SUMIFS(ADEME!$L:$L,ADEME!$A:$A,$A502,ADEME!$B:$B,$B502,ADEME!$C:$C,$C502,ADEME!$D:$D,$D502,ADEME!$E:$E,I$9)</f>
        <v>0</v>
      </c>
      <c r="J502" s="137">
        <f>SUMIFS(ADEME!$L:$L,ADEME!$A:$A,$A502,ADEME!$B:$B,$B502,ADEME!$C:$C,$C502,ADEME!$D:$D,$D502,ADEME!$E:$E,J$9)</f>
        <v>0</v>
      </c>
      <c r="K502" s="68" t="s">
        <v>581</v>
      </c>
      <c r="L502" s="54" t="str">
        <f t="shared" si="141"/>
        <v>----Importations</v>
      </c>
      <c r="M502" s="54" t="e">
        <f>MATCH(L502,[6]RESULTATS_4!$W:$W,FALSE)</f>
        <v>#N/A</v>
      </c>
      <c r="N502" s="54" t="str" cm="1">
        <f t="array" ref="N502">IFERROR(INDEX([6]RESULTATS_4!G:G,$M502),"-")</f>
        <v>-</v>
      </c>
      <c r="O502" s="54" t="str" cm="1">
        <f t="array" ref="O502">IFERROR(INDEX([6]RESULTATS_4!H:H,$M502),"-")</f>
        <v>-</v>
      </c>
      <c r="P502" s="54" t="str" cm="1">
        <f t="array" ref="P502">IFERROR(INDEX([6]RESULTATS_4!I:I,$M502),"-")</f>
        <v>-</v>
      </c>
      <c r="Q502" s="54" t="str" cm="1">
        <f t="array" ref="Q502">IFERROR(INDEX([6]RESULTATS_4!$J:$J,M502),"-")</f>
        <v>-</v>
      </c>
      <c r="R502" s="68"/>
      <c r="S502" s="96" t="str">
        <f t="shared" si="148"/>
        <v>Importations--</v>
      </c>
      <c r="T502" s="158">
        <v>503</v>
      </c>
      <c r="U502" s="37">
        <v>0</v>
      </c>
      <c r="V502" s="37">
        <v>0</v>
      </c>
      <c r="W502" s="37">
        <v>0</v>
      </c>
      <c r="X502" s="37">
        <v>0</v>
      </c>
      <c r="Y502" s="37">
        <v>0</v>
      </c>
      <c r="Z502" s="37">
        <v>0</v>
      </c>
      <c r="AA502" s="68"/>
      <c r="AB502" s="52"/>
      <c r="AC502" s="37"/>
      <c r="AD502" s="52"/>
      <c r="AE502" s="37"/>
      <c r="AG502" s="68"/>
      <c r="AH502" s="56"/>
      <c r="AI502" s="56"/>
      <c r="AJ502" s="56"/>
      <c r="AK502" s="56"/>
      <c r="AL502" s="56"/>
      <c r="AM502" s="56"/>
    </row>
    <row r="503" spans="1:39" ht="14.25" hidden="1">
      <c r="A503" s="5" t="s">
        <v>430</v>
      </c>
      <c r="B503" s="5" t="s">
        <v>223</v>
      </c>
      <c r="C503" s="4" t="s">
        <v>311</v>
      </c>
      <c r="D503" s="4" t="s">
        <v>180</v>
      </c>
      <c r="E503" s="134">
        <f>SUMIFS(ADEME!$F:$F,ADEME!$A:$A,$A503,ADEME!$B:$B,$B503,ADEME!$C:$C,$C503,ADEME!$D:$D,$D503,ADEME!$E:$E,F$9)</f>
        <v>0</v>
      </c>
      <c r="F503" s="134">
        <f>SUMIFS(ADEME!$L:$L,ADEME!$A:$A,$A503,ADEME!$B:$B,$B503,ADEME!$C:$C,$C503,ADEME!$D:$D,$D503,ADEME!$E:$E,F$9)</f>
        <v>0</v>
      </c>
      <c r="G503" s="135">
        <f>SUMIFS(ADEME!$L:$L,ADEME!$A:$A,$A503,ADEME!$B:$B,$B503,ADEME!$C:$C,$C503,ADEME!$D:$D,$D503,ADEME!$E:$E,G$9)</f>
        <v>0</v>
      </c>
      <c r="H503" s="135">
        <f>SUMIFS(ADEME!$L:$L,ADEME!$A:$A,$A503,ADEME!$B:$B,$B503,ADEME!$C:$C,$C503,ADEME!$D:$D,$D503,ADEME!$E:$E,H$9)</f>
        <v>0</v>
      </c>
      <c r="I503" s="135">
        <f>SUMIFS(ADEME!$L:$L,ADEME!$A:$A,$A503,ADEME!$B:$B,$B503,ADEME!$C:$C,$C503,ADEME!$D:$D,$D503,ADEME!$E:$E,I$9)</f>
        <v>0</v>
      </c>
      <c r="J503" s="135">
        <f>SUMIFS(ADEME!$L:$L,ADEME!$A:$A,$A503,ADEME!$B:$B,$B503,ADEME!$C:$C,$C503,ADEME!$D:$D,$D503,ADEME!$E:$E,J$9)</f>
        <v>0</v>
      </c>
      <c r="K503" s="68" t="s">
        <v>581</v>
      </c>
      <c r="L503" s="54" t="str">
        <f t="shared" si="141"/>
        <v>Bilan d'approvisionnement-Import-Blé</v>
      </c>
      <c r="M503" s="54">
        <f>MATCH(L503,[6]RESULTATS_4!$W:$W,FALSE)</f>
        <v>117</v>
      </c>
      <c r="N503" s="54" t="str" cm="1">
        <f t="array" ref="N503">IFERROR(INDEX([6]RESULTATS_4!G:G,$M503),"-")</f>
        <v>Bilan d'approvisionnement</v>
      </c>
      <c r="O503" s="54" t="str" cm="1">
        <f t="array" ref="O503">IFERROR(INDEX([6]RESULTATS_4!H:H,$M503),"-")</f>
        <v>Import</v>
      </c>
      <c r="P503" s="54" t="str" cm="1">
        <f t="array" ref="P503">IFERROR(INDEX([6]RESULTATS_4!I:I,$M503),"-")</f>
        <v>Blé</v>
      </c>
      <c r="Q503" s="54" t="str" cm="1">
        <f t="array" ref="Q503">IFERROR(INDEX([6]RESULTATS_4!$J:$J,M503),"-")</f>
        <v>kt</v>
      </c>
      <c r="R503" s="68"/>
      <c r="S503" s="96" t="str">
        <f t="shared" si="148"/>
        <v>Blé-kt</v>
      </c>
      <c r="T503" s="158">
        <v>504</v>
      </c>
      <c r="U503" s="36">
        <v>0</v>
      </c>
      <c r="V503" s="36">
        <v>0</v>
      </c>
      <c r="W503" s="36">
        <v>0</v>
      </c>
      <c r="X503" s="36">
        <v>0</v>
      </c>
      <c r="Y503" s="36">
        <v>0</v>
      </c>
      <c r="Z503" s="36">
        <v>0</v>
      </c>
      <c r="AA503" s="68"/>
      <c r="AB503" s="52"/>
      <c r="AC503" s="36"/>
      <c r="AD503" s="52"/>
      <c r="AE503" s="36"/>
      <c r="AG503" s="68"/>
      <c r="AH503" s="52" t="str">
        <f t="shared" ref="AH503:AM508" si="154">IF(AND(E503=0,U503=0),"ok 0",(E503/U503-1)*100)</f>
        <v>ok 0</v>
      </c>
      <c r="AI503" s="52" t="str">
        <f t="shared" si="154"/>
        <v>ok 0</v>
      </c>
      <c r="AJ503" s="52" t="str">
        <f t="shared" si="154"/>
        <v>ok 0</v>
      </c>
      <c r="AK503" s="52" t="str">
        <f t="shared" si="154"/>
        <v>ok 0</v>
      </c>
      <c r="AL503" s="52" t="str">
        <f t="shared" si="154"/>
        <v>ok 0</v>
      </c>
      <c r="AM503" s="52" t="str">
        <f t="shared" si="154"/>
        <v>ok 0</v>
      </c>
    </row>
    <row r="504" spans="1:39" ht="14.25" hidden="1">
      <c r="A504" s="5" t="s">
        <v>430</v>
      </c>
      <c r="B504" s="5" t="s">
        <v>223</v>
      </c>
      <c r="C504" s="4" t="s">
        <v>25</v>
      </c>
      <c r="D504" s="4" t="s">
        <v>180</v>
      </c>
      <c r="E504" s="134">
        <f>SUMIFS(ADEME!$F:$F,ADEME!$A:$A,$A504,ADEME!$B:$B,$B504,ADEME!$C:$C,$C504,ADEME!$D:$D,$D504,ADEME!$E:$E,F$9)</f>
        <v>-386.49445403824757</v>
      </c>
      <c r="F504" s="134">
        <f>SUMIFS(ADEME!$L:$L,ADEME!$A:$A,$A504,ADEME!$B:$B,$B504,ADEME!$C:$C,$C504,ADEME!$D:$D,$D504,ADEME!$E:$E,F$9)</f>
        <v>-914.61067255046248</v>
      </c>
      <c r="G504" s="135">
        <f>SUMIFS(ADEME!$L:$L,ADEME!$A:$A,$A504,ADEME!$B:$B,$B504,ADEME!$C:$C,$C504,ADEME!$D:$D,$D504,ADEME!$E:$E,G$9)</f>
        <v>-127.80422444343775</v>
      </c>
      <c r="H504" s="135">
        <f>SUMIFS(ADEME!$L:$L,ADEME!$A:$A,$A504,ADEME!$B:$B,$B504,ADEME!$C:$C,$C504,ADEME!$D:$D,$D504,ADEME!$E:$E,H$9)</f>
        <v>-173.71032280472957</v>
      </c>
      <c r="I504" s="135">
        <f>SUMIFS(ADEME!$L:$L,ADEME!$A:$A,$A504,ADEME!$B:$B,$B504,ADEME!$C:$C,$C504,ADEME!$D:$D,$D504,ADEME!$E:$E,I$9)</f>
        <v>-927.81226250607381</v>
      </c>
      <c r="J504" s="135">
        <f>SUMIFS(ADEME!$L:$L,ADEME!$A:$A,$A504,ADEME!$B:$B,$B504,ADEME!$C:$C,$C504,ADEME!$D:$D,$D504,ADEME!$E:$E,J$9)</f>
        <v>-951.03139654379231</v>
      </c>
      <c r="K504" s="68" t="s">
        <v>581</v>
      </c>
      <c r="L504" s="54" t="str">
        <f t="shared" si="141"/>
        <v>Bilan d'approvisionnement-Import-Céréales</v>
      </c>
      <c r="M504" s="54">
        <f>MATCH(L504,[6]RESULTATS_4!$W:$W,FALSE)</f>
        <v>118</v>
      </c>
      <c r="N504" s="54" t="str" cm="1">
        <f t="array" ref="N504">IFERROR(INDEX([6]RESULTATS_4!G:G,$M504),"-")</f>
        <v>Bilan d'approvisionnement</v>
      </c>
      <c r="O504" s="54" t="str" cm="1">
        <f t="array" ref="O504">IFERROR(INDEX([6]RESULTATS_4!H:H,$M504),"-")</f>
        <v>Import</v>
      </c>
      <c r="P504" s="54" t="str" cm="1">
        <f t="array" ref="P504">IFERROR(INDEX([6]RESULTATS_4!I:I,$M504),"-")</f>
        <v>Céréales</v>
      </c>
      <c r="Q504" s="54" t="str" cm="1">
        <f t="array" ref="Q504">IFERROR(INDEX([6]RESULTATS_4!$J:$J,M504),"-")</f>
        <v>kt</v>
      </c>
      <c r="R504" s="68"/>
      <c r="S504" s="96" t="str">
        <f t="shared" si="148"/>
        <v>Céréales-kt</v>
      </c>
      <c r="T504" s="158">
        <v>505</v>
      </c>
      <c r="U504" s="36">
        <v>-643.90547137872022</v>
      </c>
      <c r="V504" s="36">
        <v>-1034.9573621476663</v>
      </c>
      <c r="W504" s="36">
        <v>-317.67471735517478</v>
      </c>
      <c r="X504" s="36">
        <v>-373.53731928842512</v>
      </c>
      <c r="Y504" s="36">
        <v>-1099.2333530373423</v>
      </c>
      <c r="Z504" s="36">
        <v>-1313.7277955718678</v>
      </c>
      <c r="AA504" s="68"/>
      <c r="AB504" s="52"/>
      <c r="AC504" s="36"/>
      <c r="AD504" s="52"/>
      <c r="AE504" s="36"/>
      <c r="AG504" s="68"/>
      <c r="AH504" s="52">
        <f t="shared" si="154"/>
        <v>-39.976522763396972</v>
      </c>
      <c r="AI504" s="52">
        <f t="shared" si="154"/>
        <v>-11.628178512346576</v>
      </c>
      <c r="AJ504" s="52">
        <f t="shared" si="154"/>
        <v>-59.768839803342985</v>
      </c>
      <c r="AK504" s="52">
        <f t="shared" si="154"/>
        <v>-53.495858690735012</v>
      </c>
      <c r="AL504" s="52">
        <f t="shared" si="154"/>
        <v>-15.594604190057282</v>
      </c>
      <c r="AM504" s="52">
        <f t="shared" si="154"/>
        <v>-27.608184910953582</v>
      </c>
    </row>
    <row r="505" spans="1:39" ht="14.25" hidden="1">
      <c r="A505" s="5" t="s">
        <v>430</v>
      </c>
      <c r="B505" s="5" t="s">
        <v>223</v>
      </c>
      <c r="C505" s="4" t="s">
        <v>431</v>
      </c>
      <c r="D505" s="4" t="s">
        <v>180</v>
      </c>
      <c r="E505" s="134">
        <f>SUMIFS(ADEME!$F:$F,ADEME!$A:$A,$A505,ADEME!$B:$B,$B505,ADEME!$C:$C,$C505,ADEME!$D:$D,$D505,ADEME!$E:$E,F$9)</f>
        <v>0</v>
      </c>
      <c r="F505" s="134">
        <f>SUMIFS(ADEME!$L:$L,ADEME!$A:$A,$A505,ADEME!$B:$B,$B505,ADEME!$C:$C,$C505,ADEME!$D:$D,$D505,ADEME!$E:$E,F$9)</f>
        <v>-2313.3123465664721</v>
      </c>
      <c r="G505" s="135">
        <f>SUMIFS(ADEME!$L:$L,ADEME!$A:$A,$A505,ADEME!$B:$B,$B505,ADEME!$C:$C,$C505,ADEME!$D:$D,$D505,ADEME!$E:$E,G$9)</f>
        <v>-427.37017521364942</v>
      </c>
      <c r="H505" s="135">
        <f>SUMIFS(ADEME!$L:$L,ADEME!$A:$A,$A505,ADEME!$B:$B,$B505,ADEME!$C:$C,$C505,ADEME!$D:$D,$D505,ADEME!$E:$E,H$9)</f>
        <v>-636.36486642423915</v>
      </c>
      <c r="I505" s="135">
        <f>SUMIFS(ADEME!$L:$L,ADEME!$A:$A,$A505,ADEME!$B:$B,$B505,ADEME!$C:$C,$C505,ADEME!$D:$D,$D505,ADEME!$E:$E,I$9)</f>
        <v>0</v>
      </c>
      <c r="J505" s="135">
        <f>SUMIFS(ADEME!$L:$L,ADEME!$A:$A,$A505,ADEME!$B:$B,$B505,ADEME!$C:$C,$C505,ADEME!$D:$D,$D505,ADEME!$E:$E,J$9)</f>
        <v>0</v>
      </c>
      <c r="K505" s="68" t="s">
        <v>581</v>
      </c>
      <c r="L505" s="54" t="str">
        <f t="shared" si="141"/>
        <v>Bilan d'approvisionnement-Import-Lait</v>
      </c>
      <c r="M505" s="54">
        <f>MATCH(L505,[6]RESULTATS_4!$W:$W,FALSE)</f>
        <v>120</v>
      </c>
      <c r="N505" s="54" t="str" cm="1">
        <f t="array" ref="N505">IFERROR(INDEX([6]RESULTATS_4!G:G,$M505),"-")</f>
        <v>Bilan d'approvisionnement</v>
      </c>
      <c r="O505" s="54" t="str" cm="1">
        <f t="array" ref="O505">IFERROR(INDEX([6]RESULTATS_4!H:H,$M505),"-")</f>
        <v>Import</v>
      </c>
      <c r="P505" s="54" t="str" cm="1">
        <f t="array" ref="P505">IFERROR(INDEX([6]RESULTATS_4!I:I,$M505),"-")</f>
        <v>Lait</v>
      </c>
      <c r="Q505" s="54" t="str" cm="1">
        <f t="array" ref="Q505">IFERROR(INDEX([6]RESULTATS_4!$J:$J,M505),"-")</f>
        <v>kt</v>
      </c>
      <c r="R505" s="68"/>
      <c r="S505" s="96" t="str">
        <f t="shared" si="148"/>
        <v>Lait-kt</v>
      </c>
      <c r="T505" s="158">
        <v>506</v>
      </c>
      <c r="U505" s="36">
        <v>0</v>
      </c>
      <c r="V505" s="36">
        <v>0</v>
      </c>
      <c r="W505" s="36">
        <v>0</v>
      </c>
      <c r="X505" s="36">
        <v>0</v>
      </c>
      <c r="Y505" s="36">
        <v>0</v>
      </c>
      <c r="Z505" s="36">
        <v>0</v>
      </c>
      <c r="AA505" s="68"/>
      <c r="AB505" s="52"/>
      <c r="AC505" s="36"/>
      <c r="AD505" s="52"/>
      <c r="AE505" s="36"/>
      <c r="AG505" s="68"/>
      <c r="AH505" s="52" t="str">
        <f t="shared" si="154"/>
        <v>ok 0</v>
      </c>
      <c r="AI505" s="52" t="e">
        <f t="shared" si="154"/>
        <v>#DIV/0!</v>
      </c>
      <c r="AJ505" s="52" t="e">
        <f t="shared" si="154"/>
        <v>#DIV/0!</v>
      </c>
      <c r="AK505" s="52" t="e">
        <f t="shared" si="154"/>
        <v>#DIV/0!</v>
      </c>
      <c r="AL505" s="52" t="str">
        <f t="shared" si="154"/>
        <v>ok 0</v>
      </c>
      <c r="AM505" s="52" t="str">
        <f t="shared" si="154"/>
        <v>ok 0</v>
      </c>
    </row>
    <row r="506" spans="1:39" ht="14.25" hidden="1">
      <c r="A506" s="5" t="s">
        <v>430</v>
      </c>
      <c r="B506" s="5" t="s">
        <v>223</v>
      </c>
      <c r="C506" s="4" t="s">
        <v>322</v>
      </c>
      <c r="D506" s="4" t="s">
        <v>180</v>
      </c>
      <c r="E506" s="134">
        <f>SUMIFS(ADEME!$F:$F,ADEME!$A:$A,$A506,ADEME!$B:$B,$B506,ADEME!$C:$C,$C506,ADEME!$D:$D,$D506,ADEME!$E:$E,F$9)</f>
        <v>-183.43047991702045</v>
      </c>
      <c r="F506" s="134">
        <f>SUMIFS(ADEME!$L:$L,ADEME!$A:$A,$A506,ADEME!$B:$B,$B506,ADEME!$C:$C,$C506,ADEME!$D:$D,$D506,ADEME!$E:$E,F$9)</f>
        <v>-1693.5185739065871</v>
      </c>
      <c r="G506" s="135">
        <f>SUMIFS(ADEME!$L:$L,ADEME!$A:$A,$A506,ADEME!$B:$B,$B506,ADEME!$C:$C,$C506,ADEME!$D:$D,$D506,ADEME!$E:$E,G$9)</f>
        <v>0</v>
      </c>
      <c r="H506" s="135">
        <f>SUMIFS(ADEME!$L:$L,ADEME!$A:$A,$A506,ADEME!$B:$B,$B506,ADEME!$C:$C,$C506,ADEME!$D:$D,$D506,ADEME!$E:$E,H$9)</f>
        <v>-184.69888426077887</v>
      </c>
      <c r="I506" s="135">
        <f>SUMIFS(ADEME!$L:$L,ADEME!$A:$A,$A506,ADEME!$B:$B,$B506,ADEME!$C:$C,$C506,ADEME!$D:$D,$D506,ADEME!$E:$E,I$9)</f>
        <v>-144.47817752318156</v>
      </c>
      <c r="J506" s="135">
        <f>SUMIFS(ADEME!$L:$L,ADEME!$A:$A,$A506,ADEME!$B:$B,$B506,ADEME!$C:$C,$C506,ADEME!$D:$D,$D506,ADEME!$E:$E,J$9)</f>
        <v>-311.68131102477355</v>
      </c>
      <c r="K506" s="68" t="s">
        <v>581</v>
      </c>
      <c r="L506" s="54" t="str">
        <f t="shared" si="141"/>
        <v>Bilan d'approvisionnement-Import-Viande</v>
      </c>
      <c r="M506" s="54">
        <f>MATCH(L506,[6]RESULTATS_4!$W:$W,FALSE)</f>
        <v>122</v>
      </c>
      <c r="N506" s="54" t="str" cm="1">
        <f t="array" ref="N506">IFERROR(INDEX([6]RESULTATS_4!G:G,$M506),"-")</f>
        <v>Bilan d'approvisionnement</v>
      </c>
      <c r="O506" s="54" t="str" cm="1">
        <f t="array" ref="O506">IFERROR(INDEX([6]RESULTATS_4!H:H,$M506),"-")</f>
        <v>Import</v>
      </c>
      <c r="P506" s="54" t="str" cm="1">
        <f t="array" ref="P506">IFERROR(INDEX([6]RESULTATS_4!I:I,$M506),"-")</f>
        <v>Viande</v>
      </c>
      <c r="Q506" s="54" t="str" cm="1">
        <f t="array" ref="Q506">IFERROR(INDEX([6]RESULTATS_4!$J:$J,M506),"-")</f>
        <v>kt</v>
      </c>
      <c r="R506" s="68"/>
      <c r="S506" s="96" t="str">
        <f t="shared" si="148"/>
        <v>Viande-kt</v>
      </c>
      <c r="T506" s="158">
        <v>507</v>
      </c>
      <c r="U506" s="36">
        <v>-410.8172456797119</v>
      </c>
      <c r="V506" s="36">
        <v>-1374.3943845056112</v>
      </c>
      <c r="W506" s="36">
        <v>0</v>
      </c>
      <c r="X506" s="36">
        <v>-224.77984528910031</v>
      </c>
      <c r="Y506" s="36">
        <v>-297.4559265770456</v>
      </c>
      <c r="Z506" s="36">
        <v>-475.37599534208221</v>
      </c>
      <c r="AA506" s="68"/>
      <c r="AB506" s="52"/>
      <c r="AC506" s="36"/>
      <c r="AD506" s="52"/>
      <c r="AE506" s="36"/>
      <c r="AG506" s="68"/>
      <c r="AH506" s="52">
        <f t="shared" si="154"/>
        <v>-55.349858885907253</v>
      </c>
      <c r="AI506" s="52">
        <f t="shared" si="154"/>
        <v>23.219258824006992</v>
      </c>
      <c r="AJ506" s="52" t="str">
        <f t="shared" si="154"/>
        <v>ok 0</v>
      </c>
      <c r="AK506" s="52">
        <f t="shared" si="154"/>
        <v>-17.831207676458426</v>
      </c>
      <c r="AL506" s="52">
        <f t="shared" si="154"/>
        <v>-51.428711074694448</v>
      </c>
      <c r="AM506" s="52">
        <f t="shared" si="154"/>
        <v>-34.434781293387232</v>
      </c>
    </row>
    <row r="507" spans="1:39" ht="14.25" hidden="1">
      <c r="A507" s="5" t="s">
        <v>430</v>
      </c>
      <c r="B507" s="5" t="s">
        <v>223</v>
      </c>
      <c r="C507" s="4" t="s">
        <v>34</v>
      </c>
      <c r="D507" s="4" t="s">
        <v>180</v>
      </c>
      <c r="E507" s="134">
        <f>SUMIFS(ADEME!$F:$F,ADEME!$A:$A,$A507,ADEME!$B:$B,$B507,ADEME!$C:$C,$C507,ADEME!$D:$D,$D507,ADEME!$E:$E,F$9)</f>
        <v>-5945.1797909978204</v>
      </c>
      <c r="F507" s="134">
        <f>SUMIFS(ADEME!$L:$L,ADEME!$A:$A,$A507,ADEME!$B:$B,$B507,ADEME!$C:$C,$C507,ADEME!$D:$D,$D507,ADEME!$E:$E,F$9)</f>
        <v>-9184.9546941568315</v>
      </c>
      <c r="G507" s="135">
        <f>SUMIFS(ADEME!$L:$L,ADEME!$A:$A,$A507,ADEME!$B:$B,$B507,ADEME!$C:$C,$C507,ADEME!$D:$D,$D507,ADEME!$E:$E,G$9)</f>
        <v>-1738.6236952731329</v>
      </c>
      <c r="H507" s="135">
        <f>SUMIFS(ADEME!$L:$L,ADEME!$A:$A,$A507,ADEME!$B:$B,$B507,ADEME!$C:$C,$C507,ADEME!$D:$D,$D507,ADEME!$E:$E,H$9)</f>
        <v>-3052.0719306536262</v>
      </c>
      <c r="I507" s="135">
        <f>SUMIFS(ADEME!$L:$L,ADEME!$A:$A,$A507,ADEME!$B:$B,$B507,ADEME!$C:$C,$C507,ADEME!$D:$D,$D507,ADEME!$E:$E,I$9)</f>
        <v>-3492.0911604968078</v>
      </c>
      <c r="J507" s="135">
        <f>SUMIFS(ADEME!$L:$L,ADEME!$A:$A,$A507,ADEME!$B:$B,$B507,ADEME!$C:$C,$C507,ADEME!$D:$D,$D507,ADEME!$E:$E,J$9)</f>
        <v>-4694.6553072245042</v>
      </c>
      <c r="K507" s="68" t="s">
        <v>581</v>
      </c>
      <c r="L507" s="54" t="str">
        <f t="shared" si="141"/>
        <v>Bilan d'approvisionnement-Import-Fruits</v>
      </c>
      <c r="M507" s="54">
        <f>MATCH(L507,[6]RESULTATS_4!$W:$W,FALSE)</f>
        <v>119</v>
      </c>
      <c r="N507" s="54" t="str" cm="1">
        <f t="array" ref="N507">IFERROR(INDEX([6]RESULTATS_4!G:G,$M507),"-")</f>
        <v>Bilan d'approvisionnement</v>
      </c>
      <c r="O507" s="54" t="str" cm="1">
        <f t="array" ref="O507">IFERROR(INDEX([6]RESULTATS_4!H:H,$M507),"-")</f>
        <v>Import</v>
      </c>
      <c r="P507" s="54" t="str" cm="1">
        <f t="array" ref="P507">IFERROR(INDEX([6]RESULTATS_4!I:I,$M507),"-")</f>
        <v>Fruits</v>
      </c>
      <c r="Q507" s="54" t="str" cm="1">
        <f t="array" ref="Q507">IFERROR(INDEX([6]RESULTATS_4!$J:$J,M507),"-")</f>
        <v>kt</v>
      </c>
      <c r="R507" s="68"/>
      <c r="S507" s="96" t="str">
        <f t="shared" si="148"/>
        <v>Fruits-kt</v>
      </c>
      <c r="T507" s="158">
        <v>508</v>
      </c>
      <c r="U507" s="36">
        <v>-4420.9800809776425</v>
      </c>
      <c r="V507" s="36">
        <v>-7502.5246988421932</v>
      </c>
      <c r="W507" s="36">
        <v>-1136.3589342136618</v>
      </c>
      <c r="X507" s="36">
        <v>-2315.5193328269652</v>
      </c>
      <c r="Y507" s="36">
        <v>-2889.2171791055721</v>
      </c>
      <c r="Z507" s="36">
        <v>-3885.3877217271743</v>
      </c>
      <c r="AA507" s="68"/>
      <c r="AB507" s="52"/>
      <c r="AC507" s="36"/>
      <c r="AD507" s="52"/>
      <c r="AE507" s="36"/>
      <c r="AG507" s="68"/>
      <c r="AH507" s="52">
        <f t="shared" si="154"/>
        <v>34.476511590233663</v>
      </c>
      <c r="AI507" s="52">
        <f t="shared" si="154"/>
        <v>22.424851138101221</v>
      </c>
      <c r="AJ507" s="52">
        <f t="shared" si="154"/>
        <v>52.999518279514966</v>
      </c>
      <c r="AK507" s="52">
        <f t="shared" si="154"/>
        <v>31.809390981306152</v>
      </c>
      <c r="AL507" s="52">
        <f t="shared" si="154"/>
        <v>20.866343511700649</v>
      </c>
      <c r="AM507" s="52">
        <f t="shared" si="154"/>
        <v>20.828489804811177</v>
      </c>
    </row>
    <row r="508" spans="1:39" ht="14.25" hidden="1">
      <c r="A508" s="5" t="s">
        <v>430</v>
      </c>
      <c r="B508" s="5" t="s">
        <v>223</v>
      </c>
      <c r="C508" s="4" t="s">
        <v>33</v>
      </c>
      <c r="D508" s="4" t="s">
        <v>180</v>
      </c>
      <c r="E508" s="134">
        <f>SUMIFS(ADEME!$F:$F,ADEME!$A:$A,$A508,ADEME!$B:$B,$B508,ADEME!$C:$C,$C508,ADEME!$D:$D,$D508,ADEME!$E:$E,F$9)</f>
        <v>-3404.6083898672518</v>
      </c>
      <c r="F508" s="134">
        <f>SUMIFS(ADEME!$L:$L,ADEME!$A:$A,$A508,ADEME!$B:$B,$B508,ADEME!$C:$C,$C508,ADEME!$D:$D,$D508,ADEME!$E:$E,F$9)</f>
        <v>-1914.77523524044</v>
      </c>
      <c r="G508" s="135">
        <f>SUMIFS(ADEME!$L:$L,ADEME!$A:$A,$A508,ADEME!$B:$B,$B508,ADEME!$C:$C,$C508,ADEME!$D:$D,$D508,ADEME!$E:$E,G$9)</f>
        <v>-1067.0663229479981</v>
      </c>
      <c r="H508" s="135">
        <f>SUMIFS(ADEME!$L:$L,ADEME!$A:$A,$A508,ADEME!$B:$B,$B508,ADEME!$C:$C,$C508,ADEME!$D:$D,$D508,ADEME!$E:$E,H$9)</f>
        <v>-1189.2393398848942</v>
      </c>
      <c r="I508" s="135">
        <f>SUMIFS(ADEME!$L:$L,ADEME!$A:$A,$A508,ADEME!$B:$B,$B508,ADEME!$C:$C,$C508,ADEME!$D:$D,$D508,ADEME!$E:$E,I$9)</f>
        <v>-748.83543619582326</v>
      </c>
      <c r="J508" s="135">
        <f>SUMIFS(ADEME!$L:$L,ADEME!$A:$A,$A508,ADEME!$B:$B,$B508,ADEME!$C:$C,$C508,ADEME!$D:$D,$D508,ADEME!$E:$E,J$9)</f>
        <v>-2818.3311540819595</v>
      </c>
      <c r="K508" s="68" t="s">
        <v>581</v>
      </c>
      <c r="L508" s="54" t="str">
        <f t="shared" si="141"/>
        <v>Bilan d'approvisionnement-Import-Légumes</v>
      </c>
      <c r="M508" s="54">
        <f>MATCH(L508,[6]RESULTATS_4!$W:$W,FALSE)</f>
        <v>121</v>
      </c>
      <c r="N508" s="54" t="str" cm="1">
        <f t="array" ref="N508">IFERROR(INDEX([6]RESULTATS_4!G:G,$M508),"-")</f>
        <v>Bilan d'approvisionnement</v>
      </c>
      <c r="O508" s="54" t="str" cm="1">
        <f t="array" ref="O508">IFERROR(INDEX([6]RESULTATS_4!H:H,$M508),"-")</f>
        <v>Import</v>
      </c>
      <c r="P508" s="54" t="str" cm="1">
        <f t="array" ref="P508">IFERROR(INDEX([6]RESULTATS_4!I:I,$M508),"-")</f>
        <v>Légumes</v>
      </c>
      <c r="Q508" s="54" t="str" cm="1">
        <f t="array" ref="Q508">IFERROR(INDEX([6]RESULTATS_4!$J:$J,M508),"-")</f>
        <v>kt</v>
      </c>
      <c r="R508" s="68"/>
      <c r="S508" s="96" t="str">
        <f t="shared" si="148"/>
        <v>Légumes-kt</v>
      </c>
      <c r="T508" s="158">
        <v>509</v>
      </c>
      <c r="U508" s="36">
        <v>-3232.6289204278073</v>
      </c>
      <c r="V508" s="36">
        <v>-4476.18240649364</v>
      </c>
      <c r="W508" s="36">
        <v>-898.48560996724927</v>
      </c>
      <c r="X508" s="36">
        <v>-524.3083661589427</v>
      </c>
      <c r="Y508" s="36">
        <v>-1333.7848833130665</v>
      </c>
      <c r="Z508" s="36">
        <v>-3180.0120507032198</v>
      </c>
      <c r="AA508" s="68"/>
      <c r="AB508" s="52"/>
      <c r="AC508" s="36"/>
      <c r="AD508" s="52"/>
      <c r="AE508" s="36"/>
      <c r="AG508" s="68"/>
      <c r="AH508" s="52">
        <f t="shared" si="154"/>
        <v>5.3201117008099041</v>
      </c>
      <c r="AI508" s="52">
        <f t="shared" si="154"/>
        <v>-57.223029328236095</v>
      </c>
      <c r="AJ508" s="52">
        <f t="shared" si="154"/>
        <v>18.762761596915702</v>
      </c>
      <c r="AK508" s="52">
        <f t="shared" si="154"/>
        <v>126.82059197285045</v>
      </c>
      <c r="AL508" s="52">
        <f t="shared" si="154"/>
        <v>-43.856356031285429</v>
      </c>
      <c r="AM508" s="52">
        <f t="shared" si="154"/>
        <v>-11.373570000820566</v>
      </c>
    </row>
    <row r="509" spans="1:39" ht="14.25" hidden="1">
      <c r="A509" s="5" t="s">
        <v>0</v>
      </c>
      <c r="B509" s="5" t="s">
        <v>0</v>
      </c>
      <c r="C509" s="42" t="s">
        <v>437</v>
      </c>
      <c r="D509" s="183"/>
      <c r="E509" s="184"/>
      <c r="F509" s="184"/>
      <c r="G509" s="184"/>
      <c r="H509" s="184"/>
      <c r="I509" s="184"/>
      <c r="J509" s="184"/>
      <c r="K509" s="179"/>
      <c r="L509" s="180"/>
      <c r="M509" s="180"/>
      <c r="N509" s="180"/>
      <c r="O509" s="180"/>
      <c r="P509" s="180"/>
      <c r="Q509" s="180"/>
      <c r="R509" s="179"/>
      <c r="S509" s="181"/>
      <c r="T509" s="182"/>
      <c r="U509" s="185"/>
      <c r="V509" s="185"/>
      <c r="W509" s="185"/>
      <c r="X509" s="185"/>
      <c r="Y509" s="185"/>
      <c r="Z509" s="185"/>
      <c r="AA509" s="179"/>
      <c r="AB509" s="186"/>
      <c r="AC509" s="185"/>
      <c r="AD509" s="186"/>
      <c r="AE509" s="185"/>
      <c r="AG509" s="68"/>
      <c r="AH509" s="56"/>
      <c r="AI509" s="56"/>
      <c r="AJ509" s="56"/>
      <c r="AK509" s="56"/>
      <c r="AL509" s="56"/>
      <c r="AM509" s="56"/>
    </row>
    <row r="510" spans="1:39" ht="14.25" hidden="1">
      <c r="A510" s="5" t="s">
        <v>0</v>
      </c>
      <c r="B510" s="5" t="s">
        <v>0</v>
      </c>
      <c r="C510" s="4" t="s">
        <v>311</v>
      </c>
      <c r="D510" s="183"/>
      <c r="E510" s="184"/>
      <c r="F510" s="184"/>
      <c r="G510" s="184"/>
      <c r="H510" s="184"/>
      <c r="I510" s="184"/>
      <c r="J510" s="184"/>
      <c r="K510" s="179"/>
      <c r="L510" s="180"/>
      <c r="M510" s="180"/>
      <c r="N510" s="180"/>
      <c r="O510" s="180"/>
      <c r="P510" s="180"/>
      <c r="Q510" s="180"/>
      <c r="R510" s="179"/>
      <c r="S510" s="181"/>
      <c r="T510" s="182"/>
      <c r="U510" s="185"/>
      <c r="V510" s="185"/>
      <c r="W510" s="185"/>
      <c r="X510" s="185"/>
      <c r="Y510" s="185"/>
      <c r="Z510" s="185"/>
      <c r="AA510" s="179"/>
      <c r="AB510" s="186"/>
      <c r="AC510" s="185"/>
      <c r="AD510" s="186"/>
      <c r="AE510" s="185"/>
      <c r="AG510" s="68"/>
      <c r="AH510" s="56"/>
      <c r="AI510" s="56"/>
      <c r="AJ510" s="56"/>
      <c r="AK510" s="56"/>
      <c r="AL510" s="56"/>
      <c r="AM510" s="56"/>
    </row>
    <row r="511" spans="1:39" ht="14.25" hidden="1">
      <c r="A511" s="5" t="s">
        <v>0</v>
      </c>
      <c r="B511" s="5" t="s">
        <v>0</v>
      </c>
      <c r="C511" s="4" t="s">
        <v>25</v>
      </c>
      <c r="D511" s="183"/>
      <c r="E511" s="184"/>
      <c r="F511" s="184"/>
      <c r="G511" s="184"/>
      <c r="H511" s="184"/>
      <c r="I511" s="184"/>
      <c r="J511" s="184"/>
      <c r="K511" s="179"/>
      <c r="L511" s="180"/>
      <c r="M511" s="180"/>
      <c r="N511" s="180"/>
      <c r="O511" s="180"/>
      <c r="P511" s="180"/>
      <c r="Q511" s="180"/>
      <c r="R511" s="179"/>
      <c r="S511" s="181"/>
      <c r="T511" s="182"/>
      <c r="U511" s="185"/>
      <c r="V511" s="185"/>
      <c r="W511" s="185"/>
      <c r="X511" s="185"/>
      <c r="Y511" s="185"/>
      <c r="Z511" s="185"/>
      <c r="AA511" s="179"/>
      <c r="AB511" s="186"/>
      <c r="AC511" s="185"/>
      <c r="AD511" s="186"/>
      <c r="AE511" s="185"/>
      <c r="AG511" s="68"/>
      <c r="AH511" s="56"/>
      <c r="AI511" s="56"/>
      <c r="AJ511" s="56"/>
      <c r="AK511" s="56"/>
      <c r="AL511" s="56"/>
      <c r="AM511" s="56"/>
    </row>
    <row r="512" spans="1:39" ht="14.25" hidden="1">
      <c r="A512" s="5" t="s">
        <v>0</v>
      </c>
      <c r="B512" s="5" t="s">
        <v>0</v>
      </c>
      <c r="C512" s="4" t="s">
        <v>431</v>
      </c>
      <c r="D512" s="183"/>
      <c r="E512" s="184"/>
      <c r="F512" s="184"/>
      <c r="G512" s="184"/>
      <c r="H512" s="184"/>
      <c r="I512" s="184"/>
      <c r="J512" s="184"/>
      <c r="K512" s="179"/>
      <c r="L512" s="180"/>
      <c r="M512" s="180"/>
      <c r="N512" s="180"/>
      <c r="O512" s="180"/>
      <c r="P512" s="180"/>
      <c r="Q512" s="180"/>
      <c r="R512" s="179"/>
      <c r="S512" s="181"/>
      <c r="T512" s="182"/>
      <c r="U512" s="185"/>
      <c r="V512" s="185"/>
      <c r="W512" s="185"/>
      <c r="X512" s="185"/>
      <c r="Y512" s="185"/>
      <c r="Z512" s="185"/>
      <c r="AA512" s="179"/>
      <c r="AB512" s="186"/>
      <c r="AC512" s="185"/>
      <c r="AD512" s="186"/>
      <c r="AE512" s="185"/>
      <c r="AG512" s="68"/>
      <c r="AH512" s="56"/>
      <c r="AI512" s="56"/>
      <c r="AJ512" s="56"/>
      <c r="AK512" s="56"/>
      <c r="AL512" s="56"/>
      <c r="AM512" s="56"/>
    </row>
    <row r="513" spans="1:39" ht="14.25" hidden="1">
      <c r="A513" s="5" t="s">
        <v>0</v>
      </c>
      <c r="B513" s="5" t="s">
        <v>0</v>
      </c>
      <c r="C513" s="4" t="s">
        <v>322</v>
      </c>
      <c r="D513" s="183"/>
      <c r="E513" s="184"/>
      <c r="F513" s="184"/>
      <c r="G513" s="184"/>
      <c r="H513" s="184"/>
      <c r="I513" s="184"/>
      <c r="J513" s="184"/>
      <c r="K513" s="179"/>
      <c r="L513" s="180"/>
      <c r="M513" s="180"/>
      <c r="N513" s="180"/>
      <c r="O513" s="180"/>
      <c r="P513" s="180"/>
      <c r="Q513" s="180"/>
      <c r="R513" s="179"/>
      <c r="S513" s="181"/>
      <c r="T513" s="182"/>
      <c r="U513" s="185"/>
      <c r="V513" s="185"/>
      <c r="W513" s="185"/>
      <c r="X513" s="185"/>
      <c r="Y513" s="185"/>
      <c r="Z513" s="185"/>
      <c r="AA513" s="179"/>
      <c r="AB513" s="186"/>
      <c r="AC513" s="185"/>
      <c r="AD513" s="186"/>
      <c r="AE513" s="185"/>
      <c r="AG513" s="68"/>
      <c r="AH513" s="56"/>
      <c r="AI513" s="56"/>
      <c r="AJ513" s="56"/>
      <c r="AK513" s="56"/>
      <c r="AL513" s="56"/>
      <c r="AM513" s="56"/>
    </row>
    <row r="514" spans="1:39" ht="14.25" hidden="1">
      <c r="A514" s="5" t="s">
        <v>0</v>
      </c>
      <c r="B514" s="5" t="s">
        <v>0</v>
      </c>
      <c r="C514" s="4" t="s">
        <v>34</v>
      </c>
      <c r="D514" s="183"/>
      <c r="E514" s="184"/>
      <c r="F514" s="184"/>
      <c r="G514" s="184"/>
      <c r="H514" s="184"/>
      <c r="I514" s="184"/>
      <c r="J514" s="184"/>
      <c r="K514" s="179"/>
      <c r="L514" s="180"/>
      <c r="M514" s="180"/>
      <c r="N514" s="180"/>
      <c r="O514" s="180"/>
      <c r="P514" s="180"/>
      <c r="Q514" s="180"/>
      <c r="R514" s="179"/>
      <c r="S514" s="181"/>
      <c r="T514" s="182"/>
      <c r="U514" s="185"/>
      <c r="V514" s="185"/>
      <c r="W514" s="185"/>
      <c r="X514" s="185"/>
      <c r="Y514" s="185"/>
      <c r="Z514" s="185"/>
      <c r="AA514" s="179"/>
      <c r="AB514" s="186"/>
      <c r="AC514" s="185"/>
      <c r="AD514" s="186"/>
      <c r="AE514" s="185"/>
      <c r="AG514" s="68"/>
      <c r="AH514" s="56"/>
      <c r="AI514" s="56"/>
      <c r="AJ514" s="56"/>
      <c r="AK514" s="56"/>
      <c r="AL514" s="56"/>
      <c r="AM514" s="56"/>
    </row>
    <row r="515" spans="1:39" ht="14.25" hidden="1">
      <c r="A515" s="5" t="s">
        <v>0</v>
      </c>
      <c r="B515" s="5" t="s">
        <v>0</v>
      </c>
      <c r="C515" s="4" t="s">
        <v>33</v>
      </c>
      <c r="D515" s="183"/>
      <c r="E515" s="184"/>
      <c r="F515" s="184"/>
      <c r="G515" s="184"/>
      <c r="H515" s="184"/>
      <c r="I515" s="184"/>
      <c r="J515" s="184"/>
      <c r="K515" s="179"/>
      <c r="L515" s="180"/>
      <c r="M515" s="180"/>
      <c r="N515" s="180"/>
      <c r="O515" s="180"/>
      <c r="P515" s="180"/>
      <c r="Q515" s="180"/>
      <c r="R515" s="179"/>
      <c r="S515" s="181"/>
      <c r="T515" s="182"/>
      <c r="U515" s="185"/>
      <c r="V515" s="185"/>
      <c r="W515" s="185"/>
      <c r="X515" s="185"/>
      <c r="Y515" s="185"/>
      <c r="Z515" s="185"/>
      <c r="AA515" s="179"/>
      <c r="AB515" s="186"/>
      <c r="AC515" s="185"/>
      <c r="AD515" s="186"/>
      <c r="AE515" s="185"/>
      <c r="AG515" s="68"/>
      <c r="AH515" s="56"/>
      <c r="AI515" s="56"/>
      <c r="AJ515" s="56"/>
      <c r="AK515" s="56"/>
      <c r="AL515" s="56"/>
      <c r="AM515" s="56"/>
    </row>
    <row r="516" spans="1:39" ht="14.25" hidden="1">
      <c r="A516" s="5" t="s">
        <v>0</v>
      </c>
      <c r="B516" s="5" t="s">
        <v>0</v>
      </c>
      <c r="C516" s="41"/>
      <c r="D516" s="183"/>
      <c r="E516" s="184"/>
      <c r="F516" s="184"/>
      <c r="G516" s="184"/>
      <c r="H516" s="184"/>
      <c r="I516" s="184"/>
      <c r="J516" s="184"/>
      <c r="K516" s="179"/>
      <c r="L516" s="180"/>
      <c r="M516" s="180"/>
      <c r="N516" s="180"/>
      <c r="O516" s="180"/>
      <c r="P516" s="180"/>
      <c r="Q516" s="180"/>
      <c r="R516" s="179"/>
      <c r="S516" s="181"/>
      <c r="T516" s="182"/>
      <c r="U516" s="185"/>
      <c r="V516" s="185"/>
      <c r="W516" s="185"/>
      <c r="X516" s="185"/>
      <c r="Y516" s="185"/>
      <c r="Z516" s="185"/>
      <c r="AA516" s="179"/>
      <c r="AB516" s="186"/>
      <c r="AC516" s="185"/>
      <c r="AD516" s="186"/>
      <c r="AE516" s="185"/>
      <c r="AG516" s="68"/>
      <c r="AH516" s="56"/>
      <c r="AI516" s="56"/>
      <c r="AJ516" s="56"/>
      <c r="AK516" s="56"/>
      <c r="AL516" s="56"/>
      <c r="AM516" s="56"/>
    </row>
    <row r="517" spans="1:39" ht="18" hidden="1">
      <c r="A517" s="5" t="s">
        <v>0</v>
      </c>
      <c r="B517" s="5" t="s">
        <v>0</v>
      </c>
      <c r="C517" s="1" t="s">
        <v>438</v>
      </c>
      <c r="D517" s="183"/>
      <c r="E517" s="184"/>
      <c r="F517" s="184"/>
      <c r="G517" s="184"/>
      <c r="H517" s="184"/>
      <c r="I517" s="184"/>
      <c r="J517" s="184"/>
      <c r="K517" s="179"/>
      <c r="L517" s="180"/>
      <c r="M517" s="180"/>
      <c r="N517" s="180"/>
      <c r="O517" s="180"/>
      <c r="P517" s="180"/>
      <c r="Q517" s="180"/>
      <c r="R517" s="179"/>
      <c r="S517" s="181"/>
      <c r="T517" s="182"/>
      <c r="U517" s="185"/>
      <c r="V517" s="185"/>
      <c r="W517" s="185"/>
      <c r="X517" s="185"/>
      <c r="Y517" s="185"/>
      <c r="Z517" s="185"/>
      <c r="AA517" s="179"/>
      <c r="AB517" s="186"/>
      <c r="AC517" s="185"/>
      <c r="AD517" s="186"/>
      <c r="AE517" s="185"/>
      <c r="AG517" s="68"/>
      <c r="AH517" s="56"/>
      <c r="AI517" s="56"/>
      <c r="AJ517" s="56"/>
      <c r="AK517" s="56"/>
      <c r="AL517" s="56"/>
      <c r="AM517" s="56"/>
    </row>
    <row r="518" spans="1:39" ht="14.25" hidden="1">
      <c r="A518" s="5" t="s">
        <v>0</v>
      </c>
      <c r="B518" s="5" t="s">
        <v>0</v>
      </c>
      <c r="C518" s="42" t="s">
        <v>439</v>
      </c>
      <c r="D518" s="183"/>
      <c r="E518" s="184"/>
      <c r="F518" s="184"/>
      <c r="G518" s="184"/>
      <c r="H518" s="184"/>
      <c r="I518" s="184"/>
      <c r="J518" s="184"/>
      <c r="K518" s="179"/>
      <c r="L518" s="180"/>
      <c r="M518" s="180"/>
      <c r="N518" s="180"/>
      <c r="O518" s="180"/>
      <c r="P518" s="180"/>
      <c r="Q518" s="180"/>
      <c r="R518" s="179"/>
      <c r="S518" s="181"/>
      <c r="T518" s="182"/>
      <c r="U518" s="185"/>
      <c r="V518" s="185"/>
      <c r="W518" s="185"/>
      <c r="X518" s="185"/>
      <c r="Y518" s="185"/>
      <c r="Z518" s="185"/>
      <c r="AA518" s="179"/>
      <c r="AB518" s="186"/>
      <c r="AC518" s="185"/>
      <c r="AD518" s="186"/>
      <c r="AE518" s="185"/>
      <c r="AG518" s="68"/>
      <c r="AH518" s="56"/>
      <c r="AI518" s="56"/>
      <c r="AJ518" s="56"/>
      <c r="AK518" s="56"/>
      <c r="AL518" s="56"/>
      <c r="AM518" s="56"/>
    </row>
    <row r="519" spans="1:39" ht="14.25" hidden="1">
      <c r="A519" s="5" t="s">
        <v>440</v>
      </c>
      <c r="B519" s="5" t="s">
        <v>439</v>
      </c>
      <c r="C519" s="4" t="s">
        <v>310</v>
      </c>
      <c r="D519" s="4" t="s">
        <v>180</v>
      </c>
      <c r="E519" s="134">
        <f>SUMIFS(ADEME!$F:$F,ADEME!$A:$A,$A519,ADEME!$B:$B,$B519,ADEME!$C:$C,$C519,ADEME!$D:$D,$D519,ADEME!$E:$E,F$9)</f>
        <v>34913.699999999997</v>
      </c>
      <c r="F519" s="134">
        <f>SUMIFS(ADEME!$L:$L,ADEME!$A:$A,$A519,ADEME!$B:$B,$B519,ADEME!$C:$C,$C519,ADEME!$D:$D,$D519,ADEME!$E:$E,F$9)</f>
        <v>32286.30104874069</v>
      </c>
      <c r="G519" s="135">
        <f>SUMIFS(ADEME!$L:$L,ADEME!$A:$A,$A519,ADEME!$B:$B,$B519,ADEME!$C:$C,$C519,ADEME!$D:$D,$D519,ADEME!$E:$E,G$9)</f>
        <v>24208.365658285922</v>
      </c>
      <c r="H519" s="135">
        <f>SUMIFS(ADEME!$L:$L,ADEME!$A:$A,$A519,ADEME!$B:$B,$B519,ADEME!$C:$C,$C519,ADEME!$D:$D,$D519,ADEME!$E:$E,H$9)</f>
        <v>23089.457999166229</v>
      </c>
      <c r="I519" s="135">
        <f>SUMIFS(ADEME!$L:$L,ADEME!$A:$A,$A519,ADEME!$B:$B,$B519,ADEME!$C:$C,$C519,ADEME!$D:$D,$D519,ADEME!$E:$E,I$9)</f>
        <v>31604.058155922976</v>
      </c>
      <c r="J519" s="135">
        <f>SUMIFS(ADEME!$L:$L,ADEME!$A:$A,$A519,ADEME!$B:$B,$B519,ADEME!$C:$C,$C519,ADEME!$D:$D,$D519,ADEME!$E:$E,J$9)</f>
        <v>39375.81035080304</v>
      </c>
      <c r="K519" s="68" t="s">
        <v>581</v>
      </c>
      <c r="L519" s="54" t="str">
        <f t="shared" ref="L519:L582" si="155">A519&amp;"-"&amp;B519&amp;"-"&amp;C519</f>
        <v>Flux bruts export et import-Flux bruts exportés-Cèrèales - Excl Bière</v>
      </c>
      <c r="M519" s="54">
        <f>MATCH(L519,[6]RESULTATS_4!$W:$W,FALSE)</f>
        <v>276</v>
      </c>
      <c r="N519" s="54" t="str" cm="1">
        <f t="array" ref="N519">IFERROR(INDEX([6]RESULTATS_4!G:G,$M519),"-")</f>
        <v>Flux bruts export et import</v>
      </c>
      <c r="O519" s="54" t="str" cm="1">
        <f t="array" ref="O519">IFERROR(INDEX([6]RESULTATS_4!H:H,$M519),"-")</f>
        <v>Flux bruts exportés</v>
      </c>
      <c r="P519" s="54" t="str" cm="1">
        <f t="array" ref="P519">IFERROR(INDEX([6]RESULTATS_4!I:I,$M519),"-")</f>
        <v>Cèrèales - Excl Bière</v>
      </c>
      <c r="Q519" s="54" t="str" cm="1">
        <f t="array" ref="Q519">IFERROR(INDEX([6]RESULTATS_4!$J:$J,M519),"-")</f>
        <v>kt</v>
      </c>
      <c r="R519" s="68"/>
      <c r="S519" s="96" t="str">
        <f t="shared" si="148"/>
        <v>Cèrèales - Excl Bière-kt</v>
      </c>
      <c r="T519" s="158">
        <v>520</v>
      </c>
      <c r="U519" s="36">
        <v>33435.499999999993</v>
      </c>
      <c r="V519" s="36">
        <v>30464.27596416033</v>
      </c>
      <c r="W519" s="36">
        <v>21402.574965197138</v>
      </c>
      <c r="X519" s="36">
        <v>22030.254702227761</v>
      </c>
      <c r="Y519" s="36">
        <v>30492.171197058273</v>
      </c>
      <c r="Z519" s="36">
        <v>35601.696631976243</v>
      </c>
      <c r="AA519" s="68"/>
      <c r="AB519" s="52"/>
      <c r="AC519" s="36"/>
      <c r="AD519" s="52"/>
      <c r="AE519" s="36"/>
      <c r="AG519" s="68"/>
      <c r="AH519" s="52">
        <f t="shared" ref="AH519:AH555" si="156">IF(AND(E519=0,U519=0),"ok 0",(E519/U519-1)*100)</f>
        <v>4.4210494833335945</v>
      </c>
      <c r="AI519" s="52">
        <f t="shared" ref="AI519:AI555" si="157">IF(AND(F519=0,V519=0),"ok 0",(F519/V519-1)*100)</f>
        <v>5.9808579948654517</v>
      </c>
      <c r="AJ519" s="52">
        <f t="shared" ref="AJ519:AJ555" si="158">IF(AND(G519=0,W519=0),"ok 0",(G519/W519-1)*100)</f>
        <v>13.109594044881501</v>
      </c>
      <c r="AK519" s="52">
        <f t="shared" ref="AK519:AK555" si="159">IF(AND(H519=0,X519=0),"ok 0",(H519/X519-1)*100)</f>
        <v>4.8079484838246422</v>
      </c>
      <c r="AL519" s="52">
        <f t="shared" ref="AL519:AL555" si="160">IF(AND(I519=0,Y519=0),"ok 0",(I519/Y519-1)*100)</f>
        <v>3.6464669953446105</v>
      </c>
      <c r="AM519" s="52">
        <f t="shared" ref="AM519:AM555" si="161">IF(AND(J519=0,Z519=0),"ok 0",(J519/Z519-1)*100)</f>
        <v>10.60093780878133</v>
      </c>
    </row>
    <row r="520" spans="1:39" ht="14.25" hidden="1">
      <c r="A520" s="5" t="s">
        <v>440</v>
      </c>
      <c r="B520" s="5" t="s">
        <v>439</v>
      </c>
      <c r="C520" s="45" t="s">
        <v>311</v>
      </c>
      <c r="D520" s="4" t="s">
        <v>180</v>
      </c>
      <c r="E520" s="134">
        <f>SUMIFS(ADEME!$F:$F,ADEME!$A:$A,$A520,ADEME!$B:$B,$B520,ADEME!$C:$C,$C520,ADEME!$D:$D,$D520,ADEME!$E:$E,F$9)</f>
        <v>21473.5</v>
      </c>
      <c r="F520" s="134">
        <f>SUMIFS(ADEME!$L:$L,ADEME!$A:$A,$A520,ADEME!$B:$B,$B520,ADEME!$C:$C,$C520,ADEME!$D:$D,$D520,ADEME!$E:$E,F$9)</f>
        <v>18845.172932173104</v>
      </c>
      <c r="G520" s="135">
        <f>SUMIFS(ADEME!$L:$L,ADEME!$A:$A,$A520,ADEME!$B:$B,$B520,ADEME!$C:$C,$C520,ADEME!$D:$D,$D520,ADEME!$E:$E,G$9)</f>
        <v>14009.860555949139</v>
      </c>
      <c r="H520" s="135">
        <f>SUMIFS(ADEME!$L:$L,ADEME!$A:$A,$A520,ADEME!$B:$B,$B520,ADEME!$C:$C,$C520,ADEME!$D:$D,$D520,ADEME!$E:$E,H$9)</f>
        <v>13391.758780736396</v>
      </c>
      <c r="I520" s="135">
        <f>SUMIFS(ADEME!$L:$L,ADEME!$A:$A,$A520,ADEME!$B:$B,$B520,ADEME!$C:$C,$C520,ADEME!$D:$D,$D520,ADEME!$E:$E,I$9)</f>
        <v>16438.509334889925</v>
      </c>
      <c r="J520" s="135">
        <f>SUMIFS(ADEME!$L:$L,ADEME!$A:$A,$A520,ADEME!$B:$B,$B520,ADEME!$C:$C,$C520,ADEME!$D:$D,$D520,ADEME!$E:$E,J$9)</f>
        <v>22077.149126902586</v>
      </c>
      <c r="K520" s="68" t="s">
        <v>581</v>
      </c>
      <c r="L520" s="54" t="str">
        <f t="shared" si="155"/>
        <v>Flux bruts export et import-Flux bruts exportés-Blé</v>
      </c>
      <c r="M520" s="54">
        <f>MATCH(L520,[6]RESULTATS_4!$W:$W,FALSE)</f>
        <v>273</v>
      </c>
      <c r="N520" s="54" t="str" cm="1">
        <f t="array" ref="N520">IFERROR(INDEX([6]RESULTATS_4!G:G,$M520),"-")</f>
        <v>Flux bruts export et import</v>
      </c>
      <c r="O520" s="54" t="str" cm="1">
        <f t="array" ref="O520">IFERROR(INDEX([6]RESULTATS_4!H:H,$M520),"-")</f>
        <v>Flux bruts exportés</v>
      </c>
      <c r="P520" s="54" t="str" cm="1">
        <f t="array" ref="P520">IFERROR(INDEX([6]RESULTATS_4!I:I,$M520),"-")</f>
        <v>Blé</v>
      </c>
      <c r="Q520" s="54" t="str" cm="1">
        <f t="array" ref="Q520">IFERROR(INDEX([6]RESULTATS_4!$J:$J,M520),"-")</f>
        <v>kt</v>
      </c>
      <c r="R520" s="68"/>
      <c r="S520" s="96" t="str">
        <f t="shared" si="148"/>
        <v>Blé-kt</v>
      </c>
      <c r="T520" s="158">
        <v>521</v>
      </c>
      <c r="U520" s="36">
        <v>20080.5</v>
      </c>
      <c r="V520" s="36">
        <v>17109.275964160326</v>
      </c>
      <c r="W520" s="36">
        <v>13643.426210975718</v>
      </c>
      <c r="X520" s="36">
        <v>13344.646003964492</v>
      </c>
      <c r="Y520" s="36">
        <v>17179.05119705827</v>
      </c>
      <c r="Z520" s="36">
        <v>21771.312293597119</v>
      </c>
      <c r="AA520" s="68"/>
      <c r="AB520" s="52"/>
      <c r="AC520" s="36"/>
      <c r="AD520" s="52"/>
      <c r="AE520" s="36"/>
      <c r="AG520" s="68"/>
      <c r="AH520" s="52">
        <f t="shared" si="156"/>
        <v>6.937078260003493</v>
      </c>
      <c r="AI520" s="52">
        <f t="shared" si="157"/>
        <v>10.145940550897947</v>
      </c>
      <c r="AJ520" s="52">
        <f t="shared" si="158"/>
        <v>2.6857941642153937</v>
      </c>
      <c r="AK520" s="52">
        <f t="shared" si="159"/>
        <v>0.35304628356502832</v>
      </c>
      <c r="AL520" s="52">
        <f t="shared" si="160"/>
        <v>-4.3107262075984476</v>
      </c>
      <c r="AM520" s="52">
        <f t="shared" si="161"/>
        <v>1.404769860360755</v>
      </c>
    </row>
    <row r="521" spans="1:39" ht="14.25" hidden="1">
      <c r="A521" s="5" t="s">
        <v>440</v>
      </c>
      <c r="B521" s="5" t="s">
        <v>439</v>
      </c>
      <c r="C521" s="45" t="s">
        <v>312</v>
      </c>
      <c r="D521" s="4" t="s">
        <v>180</v>
      </c>
      <c r="E521" s="134">
        <f>SUMIFS(ADEME!$F:$F,ADEME!$A:$A,$A521,ADEME!$B:$B,$B521,ADEME!$C:$C,$C521,ADEME!$D:$D,$D521,ADEME!$E:$E,F$9)</f>
        <v>8014.2</v>
      </c>
      <c r="F521" s="134">
        <f>SUMIFS(ADEME!$L:$L,ADEME!$A:$A,$A521,ADEME!$B:$B,$B521,ADEME!$C:$C,$C521,ADEME!$D:$D,$D521,ADEME!$E:$E,F$9)</f>
        <v>8014.2</v>
      </c>
      <c r="G521" s="135">
        <f>SUMIFS(ADEME!$L:$L,ADEME!$A:$A,$A521,ADEME!$B:$B,$B521,ADEME!$C:$C,$C521,ADEME!$D:$D,$D521,ADEME!$E:$E,G$9)</f>
        <v>5721.6659441533629</v>
      </c>
      <c r="H521" s="135">
        <f>SUMIFS(ADEME!$L:$L,ADEME!$A:$A,$A521,ADEME!$B:$B,$B521,ADEME!$C:$C,$C521,ADEME!$D:$D,$D521,ADEME!$E:$E,H$9)</f>
        <v>5511.5670087402559</v>
      </c>
      <c r="I521" s="135">
        <f>SUMIFS(ADEME!$L:$L,ADEME!$A:$A,$A521,ADEME!$B:$B,$B521,ADEME!$C:$C,$C521,ADEME!$D:$D,$D521,ADEME!$E:$E,I$9)</f>
        <v>8014.2</v>
      </c>
      <c r="J521" s="135">
        <f>SUMIFS(ADEME!$L:$L,ADEME!$A:$A,$A521,ADEME!$B:$B,$B521,ADEME!$C:$C,$C521,ADEME!$D:$D,$D521,ADEME!$E:$E,J$9)</f>
        <v>8014.2</v>
      </c>
      <c r="K521" s="68" t="s">
        <v>581</v>
      </c>
      <c r="L521" s="54" t="str">
        <f t="shared" si="155"/>
        <v>Flux bruts export et import-Flux bruts exportés-Orge</v>
      </c>
      <c r="M521" s="54">
        <f>MATCH(L521,[6]RESULTATS_4!$W:$W,FALSE)</f>
        <v>291</v>
      </c>
      <c r="N521" s="54" t="str" cm="1">
        <f t="array" ref="N521">IFERROR(INDEX([6]RESULTATS_4!G:G,$M521),"-")</f>
        <v>Flux bruts export et import</v>
      </c>
      <c r="O521" s="54" t="str" cm="1">
        <f t="array" ref="O521">IFERROR(INDEX([6]RESULTATS_4!H:H,$M521),"-")</f>
        <v>Flux bruts exportés</v>
      </c>
      <c r="P521" s="54" t="str" cm="1">
        <f t="array" ref="P521">IFERROR(INDEX([6]RESULTATS_4!I:I,$M521),"-")</f>
        <v>Orge</v>
      </c>
      <c r="Q521" s="54" t="str" cm="1">
        <f t="array" ref="Q521">IFERROR(INDEX([6]RESULTATS_4!$J:$J,M521),"-")</f>
        <v>kt</v>
      </c>
      <c r="R521" s="68"/>
      <c r="S521" s="96" t="str">
        <f t="shared" si="148"/>
        <v>Orge-kt</v>
      </c>
      <c r="T521" s="158">
        <v>522</v>
      </c>
      <c r="U521" s="36">
        <v>7479.5</v>
      </c>
      <c r="V521" s="36">
        <v>7479.5</v>
      </c>
      <c r="W521" s="36">
        <v>5377.2228927563656</v>
      </c>
      <c r="X521" s="36">
        <v>5171.6926056138946</v>
      </c>
      <c r="Y521" s="36">
        <v>7479.5</v>
      </c>
      <c r="Z521" s="36">
        <v>7479.5</v>
      </c>
      <c r="AA521" s="68"/>
      <c r="AB521" s="52"/>
      <c r="AC521" s="36"/>
      <c r="AD521" s="52"/>
      <c r="AE521" s="36"/>
      <c r="AG521" s="68"/>
      <c r="AH521" s="52">
        <f t="shared" si="156"/>
        <v>7.14887358780667</v>
      </c>
      <c r="AI521" s="52">
        <f t="shared" si="157"/>
        <v>7.14887358780667</v>
      </c>
      <c r="AJ521" s="52">
        <f t="shared" si="158"/>
        <v>6.4055937101100024</v>
      </c>
      <c r="AK521" s="52">
        <f t="shared" si="159"/>
        <v>6.5718214334205882</v>
      </c>
      <c r="AL521" s="52">
        <f t="shared" si="160"/>
        <v>7.14887358780667</v>
      </c>
      <c r="AM521" s="52">
        <f t="shared" si="161"/>
        <v>7.14887358780667</v>
      </c>
    </row>
    <row r="522" spans="1:39" ht="14.25" hidden="1">
      <c r="A522" s="5" t="s">
        <v>440</v>
      </c>
      <c r="B522" s="5" t="s">
        <v>439</v>
      </c>
      <c r="C522" s="45" t="s">
        <v>313</v>
      </c>
      <c r="D522" s="4" t="s">
        <v>180</v>
      </c>
      <c r="E522" s="134">
        <f>SUMIFS(ADEME!$F:$F,ADEME!$A:$A,$A522,ADEME!$B:$B,$B522,ADEME!$C:$C,$C522,ADEME!$D:$D,$D522,ADEME!$E:$E,F$9)</f>
        <v>4892.3</v>
      </c>
      <c r="F522" s="134">
        <f>SUMIFS(ADEME!$L:$L,ADEME!$A:$A,$A522,ADEME!$B:$B,$B522,ADEME!$C:$C,$C522,ADEME!$D:$D,$D522,ADEME!$E:$E,F$9)</f>
        <v>4892.3</v>
      </c>
      <c r="G522" s="135">
        <f>SUMIFS(ADEME!$L:$L,ADEME!$A:$A,$A522,ADEME!$B:$B,$B522,ADEME!$C:$C,$C522,ADEME!$D:$D,$D522,ADEME!$E:$E,G$9)</f>
        <v>4240.2947890459291</v>
      </c>
      <c r="H522" s="135">
        <f>SUMIFS(ADEME!$L:$L,ADEME!$A:$A,$A522,ADEME!$B:$B,$B522,ADEME!$C:$C,$C522,ADEME!$D:$D,$D522,ADEME!$E:$E,H$9)</f>
        <v>3957.7553529401262</v>
      </c>
      <c r="I522" s="135">
        <f>SUMIFS(ADEME!$L:$L,ADEME!$A:$A,$A522,ADEME!$B:$B,$B522,ADEME!$C:$C,$C522,ADEME!$D:$D,$D522,ADEME!$E:$E,I$9)</f>
        <v>6693.6288210330513</v>
      </c>
      <c r="J522" s="135">
        <f>SUMIFS(ADEME!$L:$L,ADEME!$A:$A,$A522,ADEME!$B:$B,$B522,ADEME!$C:$C,$C522,ADEME!$D:$D,$D522,ADEME!$E:$E,J$9)</f>
        <v>8674.7812239004452</v>
      </c>
      <c r="K522" s="68" t="s">
        <v>581</v>
      </c>
      <c r="L522" s="54" t="str">
        <f t="shared" si="155"/>
        <v>Flux bruts export et import-Flux bruts exportés-Maïs</v>
      </c>
      <c r="M522" s="54">
        <f>MATCH(L522,[6]RESULTATS_4!$W:$W,FALSE)</f>
        <v>287</v>
      </c>
      <c r="N522" s="54" t="str" cm="1">
        <f t="array" ref="N522">IFERROR(INDEX([6]RESULTATS_4!G:G,$M522),"-")</f>
        <v>Flux bruts export et import</v>
      </c>
      <c r="O522" s="54" t="str" cm="1">
        <f t="array" ref="O522">IFERROR(INDEX([6]RESULTATS_4!H:H,$M522),"-")</f>
        <v>Flux bruts exportés</v>
      </c>
      <c r="P522" s="54" t="str" cm="1">
        <f t="array" ref="P522">IFERROR(INDEX([6]RESULTATS_4!I:I,$M522),"-")</f>
        <v>Maïs</v>
      </c>
      <c r="Q522" s="54" t="str" cm="1">
        <f t="array" ref="Q522">IFERROR(INDEX([6]RESULTATS_4!$J:$J,M522),"-")</f>
        <v>kt</v>
      </c>
      <c r="R522" s="68"/>
      <c r="S522" s="96" t="str">
        <f t="shared" si="148"/>
        <v>Maïs-kt</v>
      </c>
      <c r="T522" s="158">
        <v>523</v>
      </c>
      <c r="U522" s="36">
        <v>5500</v>
      </c>
      <c r="V522" s="36">
        <v>5500</v>
      </c>
      <c r="W522" s="36">
        <v>2200</v>
      </c>
      <c r="X522" s="36">
        <v>3300</v>
      </c>
      <c r="Y522" s="36">
        <v>5500</v>
      </c>
      <c r="Z522" s="36">
        <v>5928.1243383791261</v>
      </c>
      <c r="AA522" s="68"/>
      <c r="AB522" s="52"/>
      <c r="AC522" s="36"/>
      <c r="AD522" s="52"/>
      <c r="AE522" s="36"/>
      <c r="AG522" s="68"/>
      <c r="AH522" s="52">
        <f t="shared" si="156"/>
        <v>-11.049090909090909</v>
      </c>
      <c r="AI522" s="52">
        <f t="shared" si="157"/>
        <v>-11.049090909090909</v>
      </c>
      <c r="AJ522" s="52">
        <f t="shared" si="158"/>
        <v>92.740672229360428</v>
      </c>
      <c r="AK522" s="52">
        <f t="shared" si="159"/>
        <v>19.931980392125027</v>
      </c>
      <c r="AL522" s="52">
        <f t="shared" si="160"/>
        <v>21.702342200600921</v>
      </c>
      <c r="AM522" s="52">
        <f t="shared" si="161"/>
        <v>46.332646360658373</v>
      </c>
    </row>
    <row r="523" spans="1:39" ht="14.25" hidden="1">
      <c r="A523" s="5" t="s">
        <v>440</v>
      </c>
      <c r="B523" s="5" t="s">
        <v>439</v>
      </c>
      <c r="C523" s="4" t="s">
        <v>28</v>
      </c>
      <c r="D523" s="4" t="s">
        <v>180</v>
      </c>
      <c r="E523" s="134">
        <f>SUMIFS(ADEME!$F:$F,ADEME!$A:$A,$A523,ADEME!$B:$B,$B523,ADEME!$C:$C,$C523,ADEME!$D:$D,$D523,ADEME!$E:$E,F$9)</f>
        <v>3568.9999999999995</v>
      </c>
      <c r="F523" s="134">
        <f>SUMIFS(ADEME!$L:$L,ADEME!$A:$A,$A523,ADEME!$B:$B,$B523,ADEME!$C:$C,$C523,ADEME!$D:$D,$D523,ADEME!$E:$E,F$9)</f>
        <v>5902.6970078767181</v>
      </c>
      <c r="G523" s="135">
        <f>SUMIFS(ADEME!$L:$L,ADEME!$A:$A,$A523,ADEME!$B:$B,$B523,ADEME!$C:$C,$C523,ADEME!$D:$D,$D523,ADEME!$E:$E,G$9)</f>
        <v>1427.2800000000002</v>
      </c>
      <c r="H523" s="135">
        <f>SUMIFS(ADEME!$L:$L,ADEME!$A:$A,$A523,ADEME!$B:$B,$B523,ADEME!$C:$C,$C523,ADEME!$D:$D,$D523,ADEME!$E:$E,H$9)</f>
        <v>2145.9284171127078</v>
      </c>
      <c r="I523" s="135">
        <f>SUMIFS(ADEME!$L:$L,ADEME!$A:$A,$A523,ADEME!$B:$B,$B523,ADEME!$C:$C,$C523,ADEME!$D:$D,$D523,ADEME!$E:$E,I$9)</f>
        <v>3575.4888401405919</v>
      </c>
      <c r="J523" s="135">
        <f>SUMIFS(ADEME!$L:$L,ADEME!$A:$A,$A523,ADEME!$B:$B,$B523,ADEME!$C:$C,$C523,ADEME!$D:$D,$D523,ADEME!$E:$E,J$9)</f>
        <v>3575.7999999999997</v>
      </c>
      <c r="K523" s="68" t="s">
        <v>581</v>
      </c>
      <c r="L523" s="54" t="str">
        <f t="shared" si="155"/>
        <v>Flux bruts export et import-Flux bruts exportés-Pommes de terre</v>
      </c>
      <c r="M523" s="54">
        <f>MATCH(L523,[6]RESULTATS_4!$W:$W,FALSE)</f>
        <v>295</v>
      </c>
      <c r="N523" s="54" t="str" cm="1">
        <f t="array" ref="N523">IFERROR(INDEX([6]RESULTATS_4!G:G,$M523),"-")</f>
        <v>Flux bruts export et import</v>
      </c>
      <c r="O523" s="54" t="str" cm="1">
        <f t="array" ref="O523">IFERROR(INDEX([6]RESULTATS_4!H:H,$M523),"-")</f>
        <v>Flux bruts exportés</v>
      </c>
      <c r="P523" s="54" t="str" cm="1">
        <f t="array" ref="P523">IFERROR(INDEX([6]RESULTATS_4!I:I,$M523),"-")</f>
        <v>Pommes de terre</v>
      </c>
      <c r="Q523" s="54" t="str" cm="1">
        <f t="array" ref="Q523">IFERROR(INDEX([6]RESULTATS_4!$J:$J,M523),"-")</f>
        <v>kt</v>
      </c>
      <c r="R523" s="68"/>
      <c r="S523" s="96" t="str">
        <f t="shared" si="148"/>
        <v>Pommes de terre-kt</v>
      </c>
      <c r="T523" s="158">
        <v>524</v>
      </c>
      <c r="U523" s="36">
        <v>2806.6</v>
      </c>
      <c r="V523" s="36">
        <v>2817.9271894302719</v>
      </c>
      <c r="W523" s="36">
        <v>1122.3399999999999</v>
      </c>
      <c r="X523" s="36">
        <v>1687.6799694699246</v>
      </c>
      <c r="Y523" s="36">
        <v>2812.1025975320886</v>
      </c>
      <c r="Z523" s="36">
        <v>2812.12</v>
      </c>
      <c r="AA523" s="68"/>
      <c r="AB523" s="52"/>
      <c r="AC523" s="36"/>
      <c r="AD523" s="52"/>
      <c r="AE523" s="36"/>
      <c r="AG523" s="68"/>
      <c r="AH523" s="52">
        <f t="shared" si="156"/>
        <v>27.164540725432907</v>
      </c>
      <c r="AI523" s="52">
        <f t="shared" si="157"/>
        <v>109.46946500310833</v>
      </c>
      <c r="AJ523" s="52">
        <f t="shared" si="158"/>
        <v>27.170019780102315</v>
      </c>
      <c r="AK523" s="52">
        <f t="shared" si="159"/>
        <v>27.152567781361547</v>
      </c>
      <c r="AL523" s="52">
        <f t="shared" si="160"/>
        <v>27.146457717383932</v>
      </c>
      <c r="AM523" s="52">
        <f t="shared" si="161"/>
        <v>27.15673584342062</v>
      </c>
    </row>
    <row r="524" spans="1:39" ht="14.25" hidden="1">
      <c r="A524" s="5" t="s">
        <v>440</v>
      </c>
      <c r="B524" s="5" t="s">
        <v>439</v>
      </c>
      <c r="C524" s="4" t="s">
        <v>332</v>
      </c>
      <c r="D524" s="4" t="s">
        <v>180</v>
      </c>
      <c r="E524" s="134">
        <f>SUMIFS(ADEME!$F:$F,ADEME!$A:$A,$A524,ADEME!$B:$B,$B524,ADEME!$C:$C,$C524,ADEME!$D:$D,$D524,ADEME!$E:$E,F$9)</f>
        <v>3910.0026339999995</v>
      </c>
      <c r="F524" s="134">
        <f>SUMIFS(ADEME!$L:$L,ADEME!$A:$A,$A524,ADEME!$B:$B,$B524,ADEME!$C:$C,$C524,ADEME!$D:$D,$D524,ADEME!$E:$E,F$9)</f>
        <v>5712.6351563523185</v>
      </c>
      <c r="G524" s="135">
        <f>SUMIFS(ADEME!$L:$L,ADEME!$A:$A,$A524,ADEME!$B:$B,$B524,ADEME!$C:$C,$C524,ADEME!$D:$D,$D524,ADEME!$E:$E,G$9)</f>
        <v>1568.7593328442988</v>
      </c>
      <c r="H524" s="135">
        <f>SUMIFS(ADEME!$L:$L,ADEME!$A:$A,$A524,ADEME!$B:$B,$B524,ADEME!$C:$C,$C524,ADEME!$D:$D,$D524,ADEME!$E:$E,H$9)</f>
        <v>2026.9469014622509</v>
      </c>
      <c r="I524" s="135">
        <f>SUMIFS(ADEME!$L:$L,ADEME!$A:$A,$A524,ADEME!$B:$B,$B524,ADEME!$C:$C,$C524,ADEME!$D:$D,$D524,ADEME!$E:$E,I$9)</f>
        <v>3909.0826339999994</v>
      </c>
      <c r="J524" s="135">
        <f>SUMIFS(ADEME!$L:$L,ADEME!$A:$A,$A524,ADEME!$B:$B,$B524,ADEME!$C:$C,$C524,ADEME!$D:$D,$D524,ADEME!$E:$E,J$9)</f>
        <v>4048.4383177797181</v>
      </c>
      <c r="K524" s="68" t="s">
        <v>581</v>
      </c>
      <c r="L524" s="54" t="str">
        <f t="shared" si="155"/>
        <v>Flux bruts export et import-Flux bruts exportés-Sucre</v>
      </c>
      <c r="M524" s="54">
        <f>MATCH(L524,[6]RESULTATS_4!$W:$W,FALSE)</f>
        <v>298</v>
      </c>
      <c r="N524" s="54" t="str" cm="1">
        <f t="array" ref="N524">IFERROR(INDEX([6]RESULTATS_4!G:G,$M524),"-")</f>
        <v>Flux bruts export et import</v>
      </c>
      <c r="O524" s="54" t="str" cm="1">
        <f t="array" ref="O524">IFERROR(INDEX([6]RESULTATS_4!H:H,$M524),"-")</f>
        <v>Flux bruts exportés</v>
      </c>
      <c r="P524" s="54" t="str" cm="1">
        <f t="array" ref="P524">IFERROR(INDEX([6]RESULTATS_4!I:I,$M524),"-")</f>
        <v>Sucre</v>
      </c>
      <c r="Q524" s="54" t="str" cm="1">
        <f t="array" ref="Q524">IFERROR(INDEX([6]RESULTATS_4!$J:$J,M524),"-")</f>
        <v>kt</v>
      </c>
      <c r="R524" s="68"/>
      <c r="S524" s="96" t="str">
        <f t="shared" ref="S524:S587" si="162">C524&amp;"-"&amp;D524</f>
        <v>Sucre-kt</v>
      </c>
      <c r="T524" s="158">
        <v>525</v>
      </c>
      <c r="U524" s="36">
        <v>3347.1487500000003</v>
      </c>
      <c r="V524" s="36">
        <v>3424.8803971498023</v>
      </c>
      <c r="W524" s="36">
        <v>1492.9916470586331</v>
      </c>
      <c r="X524" s="36">
        <v>1857.4046250000001</v>
      </c>
      <c r="Y524" s="36">
        <v>3340.451172782185</v>
      </c>
      <c r="Z524" s="36">
        <v>3500.626346036599</v>
      </c>
      <c r="AA524" s="68"/>
      <c r="AB524" s="52"/>
      <c r="AC524" s="36"/>
      <c r="AD524" s="52"/>
      <c r="AE524" s="36"/>
      <c r="AG524" s="68"/>
      <c r="AH524" s="52">
        <f t="shared" si="156"/>
        <v>16.815920834112895</v>
      </c>
      <c r="AI524" s="52">
        <f t="shared" si="157"/>
        <v>66.798092018232055</v>
      </c>
      <c r="AJ524" s="52">
        <f t="shared" si="158"/>
        <v>5.0748901331723273</v>
      </c>
      <c r="AK524" s="52">
        <f t="shared" si="159"/>
        <v>9.1279129049358652</v>
      </c>
      <c r="AL524" s="52">
        <f t="shared" si="160"/>
        <v>17.022594607907848</v>
      </c>
      <c r="AM524" s="52">
        <f t="shared" si="161"/>
        <v>15.648970143967244</v>
      </c>
    </row>
    <row r="525" spans="1:39" ht="14.25" hidden="1">
      <c r="A525" s="5" t="s">
        <v>440</v>
      </c>
      <c r="B525" s="5" t="s">
        <v>439</v>
      </c>
      <c r="C525" s="4" t="s">
        <v>30</v>
      </c>
      <c r="D525" s="4" t="s">
        <v>180</v>
      </c>
      <c r="E525" s="134">
        <f>SUMIFS(ADEME!$F:$F,ADEME!$A:$A,$A525,ADEME!$B:$B,$B525,ADEME!$C:$C,$C525,ADEME!$D:$D,$D525,ADEME!$E:$E,F$9)</f>
        <v>345.8</v>
      </c>
      <c r="F525" s="134">
        <f>SUMIFS(ADEME!$L:$L,ADEME!$A:$A,$A525,ADEME!$B:$B,$B525,ADEME!$C:$C,$C525,ADEME!$D:$D,$D525,ADEME!$E:$E,F$9)</f>
        <v>759.9352080905328</v>
      </c>
      <c r="G525" s="135">
        <f>SUMIFS(ADEME!$L:$L,ADEME!$A:$A,$A525,ADEME!$B:$B,$B525,ADEME!$C:$C,$C525,ADEME!$D:$D,$D525,ADEME!$E:$E,G$9)</f>
        <v>175.25522506418366</v>
      </c>
      <c r="H525" s="135">
        <f>SUMIFS(ADEME!$L:$L,ADEME!$A:$A,$A525,ADEME!$B:$B,$B525,ADEME!$C:$C,$C525,ADEME!$D:$D,$D525,ADEME!$E:$E,H$9)</f>
        <v>1502.7202270763239</v>
      </c>
      <c r="I525" s="135">
        <f>SUMIFS(ADEME!$L:$L,ADEME!$A:$A,$A525,ADEME!$B:$B,$B525,ADEME!$C:$C,$C525,ADEME!$D:$D,$D525,ADEME!$E:$E,I$9)</f>
        <v>344.79826989043437</v>
      </c>
      <c r="J525" s="135">
        <f>SUMIFS(ADEME!$L:$L,ADEME!$A:$A,$A525,ADEME!$B:$B,$B525,ADEME!$C:$C,$C525,ADEME!$D:$D,$D525,ADEME!$E:$E,J$9)</f>
        <v>545.01398076882265</v>
      </c>
      <c r="K525" s="68" t="s">
        <v>581</v>
      </c>
      <c r="L525" s="54" t="str">
        <f t="shared" si="155"/>
        <v>Flux bruts export et import-Flux bruts exportés-Légumineuses</v>
      </c>
      <c r="M525" s="54">
        <f>MATCH(L525,[6]RESULTATS_4!$W:$W,FALSE)</f>
        <v>286</v>
      </c>
      <c r="N525" s="54" t="str" cm="1">
        <f t="array" ref="N525">IFERROR(INDEX([6]RESULTATS_4!G:G,$M525),"-")</f>
        <v>Flux bruts export et import</v>
      </c>
      <c r="O525" s="54" t="str" cm="1">
        <f t="array" ref="O525">IFERROR(INDEX([6]RESULTATS_4!H:H,$M525),"-")</f>
        <v>Flux bruts exportés</v>
      </c>
      <c r="P525" s="54" t="str" cm="1">
        <f t="array" ref="P525">IFERROR(INDEX([6]RESULTATS_4!I:I,$M525),"-")</f>
        <v>Légumineuses</v>
      </c>
      <c r="Q525" s="54" t="str" cm="1">
        <f t="array" ref="Q525">IFERROR(INDEX([6]RESULTATS_4!$J:$J,M525),"-")</f>
        <v>kt</v>
      </c>
      <c r="R525" s="68"/>
      <c r="S525" s="96" t="str">
        <f t="shared" si="162"/>
        <v>Légumineuses-kt</v>
      </c>
      <c r="T525" s="158">
        <v>526</v>
      </c>
      <c r="U525" s="36">
        <v>395.8</v>
      </c>
      <c r="V525" s="36">
        <v>921.31819303827001</v>
      </c>
      <c r="W525" s="36">
        <v>412.59718672414755</v>
      </c>
      <c r="X525" s="36">
        <v>3509.6911761709921</v>
      </c>
      <c r="Y525" s="36">
        <v>419.30207198169393</v>
      </c>
      <c r="Z525" s="36">
        <v>637.3839648145422</v>
      </c>
      <c r="AA525" s="68"/>
      <c r="AB525" s="52"/>
      <c r="AC525" s="36"/>
      <c r="AD525" s="52"/>
      <c r="AE525" s="36"/>
      <c r="AG525" s="68"/>
      <c r="AH525" s="52">
        <f t="shared" si="156"/>
        <v>-12.632642748863066</v>
      </c>
      <c r="AI525" s="52">
        <f t="shared" si="157"/>
        <v>-17.516530788949002</v>
      </c>
      <c r="AJ525" s="52">
        <f t="shared" si="158"/>
        <v>-57.523892381419685</v>
      </c>
      <c r="AK525" s="52">
        <f t="shared" si="159"/>
        <v>-57.183690768036065</v>
      </c>
      <c r="AL525" s="52">
        <f t="shared" si="160"/>
        <v>-17.768527052380577</v>
      </c>
      <c r="AM525" s="52">
        <f t="shared" si="161"/>
        <v>-14.492047046178225</v>
      </c>
    </row>
    <row r="526" spans="1:39" ht="14.25" hidden="1">
      <c r="A526" s="5" t="s">
        <v>440</v>
      </c>
      <c r="B526" s="5" t="s">
        <v>439</v>
      </c>
      <c r="C526" s="4" t="s">
        <v>441</v>
      </c>
      <c r="D526" s="4" t="s">
        <v>180</v>
      </c>
      <c r="E526" s="134">
        <f>SUMIFS(ADEME!$F:$F,ADEME!$A:$A,$A526,ADEME!$B:$B,$B526,ADEME!$C:$C,$C526,ADEME!$D:$D,$D526,ADEME!$E:$E,F$9)</f>
        <v>90.2</v>
      </c>
      <c r="F526" s="134">
        <f>SUMIFS(ADEME!$L:$L,ADEME!$A:$A,$A526,ADEME!$B:$B,$B526,ADEME!$C:$C,$C526,ADEME!$D:$D,$D526,ADEME!$E:$E,F$9)</f>
        <v>90.200000000000045</v>
      </c>
      <c r="G526" s="135">
        <f>SUMIFS(ADEME!$L:$L,ADEME!$A:$A,$A526,ADEME!$B:$B,$B526,ADEME!$C:$C,$C526,ADEME!$D:$D,$D526,ADEME!$E:$E,G$9)</f>
        <v>9.0199999999999818</v>
      </c>
      <c r="H526" s="135">
        <f>SUMIFS(ADEME!$L:$L,ADEME!$A:$A,$A526,ADEME!$B:$B,$B526,ADEME!$C:$C,$C526,ADEME!$D:$D,$D526,ADEME!$E:$E,H$9)</f>
        <v>27.060000000000002</v>
      </c>
      <c r="I526" s="135">
        <f>SUMIFS(ADEME!$L:$L,ADEME!$A:$A,$A526,ADEME!$B:$B,$B526,ADEME!$C:$C,$C526,ADEME!$D:$D,$D526,ADEME!$E:$E,I$9)</f>
        <v>260.4711512526286</v>
      </c>
      <c r="J526" s="135">
        <f>SUMIFS(ADEME!$L:$L,ADEME!$A:$A,$A526,ADEME!$B:$B,$B526,ADEME!$C:$C,$C526,ADEME!$D:$D,$D526,ADEME!$E:$E,J$9)</f>
        <v>280.24830078271771</v>
      </c>
      <c r="K526" s="68" t="s">
        <v>581</v>
      </c>
      <c r="L526" s="54" t="str">
        <f t="shared" si="155"/>
        <v>Flux bruts export et import-Flux bruts exportés-Fruit Coque + (Total)</v>
      </c>
      <c r="M526" s="54">
        <f>MATCH(L526,[6]RESULTATS_4!$W:$W,FALSE)</f>
        <v>278</v>
      </c>
      <c r="N526" s="54" t="str" cm="1">
        <f t="array" ref="N526">IFERROR(INDEX([6]RESULTATS_4!G:G,$M526),"-")</f>
        <v>Flux bruts export et import</v>
      </c>
      <c r="O526" s="54" t="str" cm="1">
        <f t="array" ref="O526">IFERROR(INDEX([6]RESULTATS_4!H:H,$M526),"-")</f>
        <v>Flux bruts exportés</v>
      </c>
      <c r="P526" s="54" t="str" cm="1">
        <f t="array" ref="P526">IFERROR(INDEX([6]RESULTATS_4!I:I,$M526),"-")</f>
        <v>Fruit Coque + (Total)</v>
      </c>
      <c r="Q526" s="54" t="str" cm="1">
        <f t="array" ref="Q526">IFERROR(INDEX([6]RESULTATS_4!$J:$J,M526),"-")</f>
        <v>kt</v>
      </c>
      <c r="R526" s="68"/>
      <c r="S526" s="96" t="str">
        <f t="shared" si="162"/>
        <v>Fruit Coque + (Total)-kt</v>
      </c>
      <c r="T526" s="158">
        <v>527</v>
      </c>
      <c r="U526" s="36">
        <v>59.8</v>
      </c>
      <c r="V526" s="36">
        <v>365.5058918458202</v>
      </c>
      <c r="W526" s="36">
        <v>870.72813255062613</v>
      </c>
      <c r="X526" s="36">
        <v>981.88653404816739</v>
      </c>
      <c r="Y526" s="36">
        <v>805.71849942345898</v>
      </c>
      <c r="Z526" s="36">
        <v>843.16706607912454</v>
      </c>
      <c r="AA526" s="68"/>
      <c r="AB526" s="52"/>
      <c r="AC526" s="36"/>
      <c r="AD526" s="52"/>
      <c r="AE526" s="36"/>
      <c r="AG526" s="68"/>
      <c r="AH526" s="52">
        <f t="shared" si="156"/>
        <v>50.836120401337801</v>
      </c>
      <c r="AI526" s="52">
        <f t="shared" si="157"/>
        <v>-75.321875238594316</v>
      </c>
      <c r="AJ526" s="52">
        <f t="shared" si="158"/>
        <v>-98.964085382933746</v>
      </c>
      <c r="AK526" s="52">
        <f t="shared" si="159"/>
        <v>-97.244080750508331</v>
      </c>
      <c r="AL526" s="52">
        <f t="shared" si="160"/>
        <v>-67.672189301969397</v>
      </c>
      <c r="AM526" s="52">
        <f t="shared" si="161"/>
        <v>-66.762423242416034</v>
      </c>
    </row>
    <row r="527" spans="1:39" ht="14.25" hidden="1">
      <c r="A527" s="5" t="s">
        <v>440</v>
      </c>
      <c r="B527" s="5" t="s">
        <v>439</v>
      </c>
      <c r="C527" s="4" t="s">
        <v>315</v>
      </c>
      <c r="D527" s="4" t="s">
        <v>180</v>
      </c>
      <c r="E527" s="134">
        <f>SUMIFS(ADEME!$F:$F,ADEME!$A:$A,$A527,ADEME!$B:$B,$B527,ADEME!$C:$C,$C527,ADEME!$D:$D,$D527,ADEME!$E:$E,F$9)</f>
        <v>2066.3999999999996</v>
      </c>
      <c r="F527" s="134">
        <f>SUMIFS(ADEME!$L:$L,ADEME!$A:$A,$A527,ADEME!$B:$B,$B527,ADEME!$C:$C,$C527,ADEME!$D:$D,$D527,ADEME!$E:$E,F$9)</f>
        <v>2612.1604544676711</v>
      </c>
      <c r="G527" s="135">
        <f>SUMIFS(ADEME!$L:$L,ADEME!$A:$A,$A527,ADEME!$B:$B,$B527,ADEME!$C:$C,$C527,ADEME!$D:$D,$D527,ADEME!$E:$E,G$9)</f>
        <v>1034.1986893771491</v>
      </c>
      <c r="H527" s="135">
        <f>SUMIFS(ADEME!$L:$L,ADEME!$A:$A,$A527,ADEME!$B:$B,$B527,ADEME!$C:$C,$C527,ADEME!$D:$D,$D527,ADEME!$E:$E,H$9)</f>
        <v>1519.8829875166534</v>
      </c>
      <c r="I527" s="135">
        <f>SUMIFS(ADEME!$L:$L,ADEME!$A:$A,$A527,ADEME!$B:$B,$B527,ADEME!$C:$C,$C527,ADEME!$D:$D,$D527,ADEME!$E:$E,I$9)</f>
        <v>2598.8695575585152</v>
      </c>
      <c r="J527" s="135">
        <f>SUMIFS(ADEME!$L:$L,ADEME!$A:$A,$A527,ADEME!$B:$B,$B527,ADEME!$C:$C,$C527,ADEME!$D:$D,$D527,ADEME!$E:$E,J$9)</f>
        <v>2832.7269244714084</v>
      </c>
      <c r="K527" s="68" t="s">
        <v>581</v>
      </c>
      <c r="L527" s="54" t="str">
        <f t="shared" si="155"/>
        <v>Flux bruts export et import-Flux bruts exportés-Plant Oleiferes + (Total)</v>
      </c>
      <c r="M527" s="54">
        <f>MATCH(L527,[6]RESULTATS_4!$W:$W,FALSE)</f>
        <v>292</v>
      </c>
      <c r="N527" s="54" t="str" cm="1">
        <f t="array" ref="N527">IFERROR(INDEX([6]RESULTATS_4!G:G,$M527),"-")</f>
        <v>Flux bruts export et import</v>
      </c>
      <c r="O527" s="54" t="str" cm="1">
        <f t="array" ref="O527">IFERROR(INDEX([6]RESULTATS_4!H:H,$M527),"-")</f>
        <v>Flux bruts exportés</v>
      </c>
      <c r="P527" s="54" t="str" cm="1">
        <f t="array" ref="P527">IFERROR(INDEX([6]RESULTATS_4!I:I,$M527),"-")</f>
        <v>Plant Oleiferes + (Total)</v>
      </c>
      <c r="Q527" s="54" t="str" cm="1">
        <f t="array" ref="Q527">IFERROR(INDEX([6]RESULTATS_4!$J:$J,M527),"-")</f>
        <v>kt</v>
      </c>
      <c r="R527" s="68"/>
      <c r="S527" s="96" t="str">
        <f t="shared" si="162"/>
        <v>Plant Oleiferes + (Total)-kt</v>
      </c>
      <c r="T527" s="158">
        <v>528</v>
      </c>
      <c r="U527" s="36">
        <v>1998.1</v>
      </c>
      <c r="V527" s="36">
        <v>2397.1511759271898</v>
      </c>
      <c r="W527" s="36">
        <v>758.70999999999981</v>
      </c>
      <c r="X527" s="36">
        <v>1253.686722519883</v>
      </c>
      <c r="Y527" s="36">
        <v>2322.8833329331796</v>
      </c>
      <c r="Z527" s="36">
        <v>2450.2544052781195</v>
      </c>
      <c r="AA527" s="68"/>
      <c r="AB527" s="52"/>
      <c r="AC527" s="36"/>
      <c r="AD527" s="52"/>
      <c r="AE527" s="36"/>
      <c r="AG527" s="68"/>
      <c r="AH527" s="52">
        <f t="shared" si="156"/>
        <v>3.4182473349682052</v>
      </c>
      <c r="AI527" s="52">
        <f t="shared" si="157"/>
        <v>8.9693666673866801</v>
      </c>
      <c r="AJ527" s="52">
        <f t="shared" si="158"/>
        <v>36.310143451008869</v>
      </c>
      <c r="AK527" s="52">
        <f t="shared" si="159"/>
        <v>21.233076829729967</v>
      </c>
      <c r="AL527" s="52">
        <f t="shared" si="160"/>
        <v>11.881191823647841</v>
      </c>
      <c r="AM527" s="52">
        <f t="shared" si="161"/>
        <v>15.609502358995897</v>
      </c>
    </row>
    <row r="528" spans="1:39" ht="14.25" hidden="1">
      <c r="A528" s="5" t="s">
        <v>440</v>
      </c>
      <c r="B528" s="5" t="s">
        <v>439</v>
      </c>
      <c r="C528" s="15" t="s">
        <v>316</v>
      </c>
      <c r="D528" s="4" t="s">
        <v>180</v>
      </c>
      <c r="E528" s="134">
        <f>SUMIFS(ADEME!$F:$F,ADEME!$A:$A,$A528,ADEME!$B:$B,$B528,ADEME!$C:$C,$C528,ADEME!$D:$D,$D528,ADEME!$E:$E,F$9)</f>
        <v>146.9</v>
      </c>
      <c r="F528" s="134">
        <f>SUMIFS(ADEME!$L:$L,ADEME!$A:$A,$A528,ADEME!$B:$B,$B528,ADEME!$C:$C,$C528,ADEME!$D:$D,$D528,ADEME!$E:$E,F$9)</f>
        <v>385.92936917592226</v>
      </c>
      <c r="G528" s="135">
        <f>SUMIFS(ADEME!$L:$L,ADEME!$A:$A,$A528,ADEME!$B:$B,$B528,ADEME!$C:$C,$C528,ADEME!$D:$D,$D528,ADEME!$E:$E,G$9)</f>
        <v>14.689999999999998</v>
      </c>
      <c r="H528" s="135">
        <f>SUMIFS(ADEME!$L:$L,ADEME!$A:$A,$A528,ADEME!$B:$B,$B528,ADEME!$C:$C,$C528,ADEME!$D:$D,$D528,ADEME!$E:$E,H$9)</f>
        <v>115.75078663803066</v>
      </c>
      <c r="I528" s="135">
        <f>SUMIFS(ADEME!$L:$L,ADEME!$A:$A,$A528,ADEME!$B:$B,$B528,ADEME!$C:$C,$C528,ADEME!$D:$D,$D528,ADEME!$E:$E,I$9)</f>
        <v>358.55441368821698</v>
      </c>
      <c r="J528" s="135">
        <f>SUMIFS(ADEME!$L:$L,ADEME!$A:$A,$A528,ADEME!$B:$B,$B528,ADEME!$C:$C,$C528,ADEME!$D:$D,$D528,ADEME!$E:$E,J$9)</f>
        <v>351.98060557761016</v>
      </c>
      <c r="K528" s="68" t="s">
        <v>581</v>
      </c>
      <c r="L528" s="54" t="str">
        <f t="shared" si="155"/>
        <v>Flux bruts export et import-Flux bruts exportés-Soja</v>
      </c>
      <c r="M528" s="54">
        <f>MATCH(L528,[6]RESULTATS_4!$W:$W,FALSE)</f>
        <v>296</v>
      </c>
      <c r="N528" s="54" t="str" cm="1">
        <f t="array" ref="N528">IFERROR(INDEX([6]RESULTATS_4!G:G,$M528),"-")</f>
        <v>Flux bruts export et import</v>
      </c>
      <c r="O528" s="54" t="str" cm="1">
        <f t="array" ref="O528">IFERROR(INDEX([6]RESULTATS_4!H:H,$M528),"-")</f>
        <v>Flux bruts exportés</v>
      </c>
      <c r="P528" s="54" t="str" cm="1">
        <f t="array" ref="P528">IFERROR(INDEX([6]RESULTATS_4!I:I,$M528),"-")</f>
        <v>Soja</v>
      </c>
      <c r="Q528" s="54" t="str" cm="1">
        <f t="array" ref="Q528">IFERROR(INDEX([6]RESULTATS_4!$J:$J,M528),"-")</f>
        <v>kt</v>
      </c>
      <c r="R528" s="68"/>
      <c r="S528" s="96" t="str">
        <f t="shared" si="162"/>
        <v>Soja-kt</v>
      </c>
      <c r="T528" s="158">
        <v>529</v>
      </c>
      <c r="U528" s="36">
        <v>104.8</v>
      </c>
      <c r="V528" s="36">
        <v>492.45117592718981</v>
      </c>
      <c r="W528" s="36">
        <v>10.480000000000018</v>
      </c>
      <c r="X528" s="36">
        <v>118.6356757038044</v>
      </c>
      <c r="Y528" s="36">
        <v>418.90838633364854</v>
      </c>
      <c r="Z528" s="36">
        <v>407.73140033446072</v>
      </c>
      <c r="AA528" s="68"/>
      <c r="AB528" s="52"/>
      <c r="AC528" s="36"/>
      <c r="AD528" s="52"/>
      <c r="AE528" s="36"/>
      <c r="AG528" s="68"/>
      <c r="AH528" s="52">
        <f t="shared" si="156"/>
        <v>40.171755725190849</v>
      </c>
      <c r="AI528" s="52">
        <f t="shared" si="157"/>
        <v>-21.630937635737734</v>
      </c>
      <c r="AJ528" s="52">
        <f t="shared" si="158"/>
        <v>40.171755725190586</v>
      </c>
      <c r="AK528" s="52">
        <f t="shared" si="159"/>
        <v>-2.4317213592447429</v>
      </c>
      <c r="AL528" s="52">
        <f t="shared" si="160"/>
        <v>-14.407439577340265</v>
      </c>
      <c r="AM528" s="52">
        <f t="shared" si="161"/>
        <v>-13.673412131397866</v>
      </c>
    </row>
    <row r="529" spans="1:39" ht="14.25" hidden="1">
      <c r="A529" s="5" t="s">
        <v>440</v>
      </c>
      <c r="B529" s="5" t="s">
        <v>439</v>
      </c>
      <c r="C529" s="15" t="s">
        <v>317</v>
      </c>
      <c r="D529" s="4" t="s">
        <v>180</v>
      </c>
      <c r="E529" s="134">
        <f>SUMIFS(ADEME!$F:$F,ADEME!$A:$A,$A529,ADEME!$B:$B,$B529,ADEME!$C:$C,$C529,ADEME!$D:$D,$D529,ADEME!$E:$E,F$9)</f>
        <v>524.5</v>
      </c>
      <c r="F529" s="134">
        <f>SUMIFS(ADEME!$L:$L,ADEME!$A:$A,$A529,ADEME!$B:$B,$B529,ADEME!$C:$C,$C529,ADEME!$D:$D,$D529,ADEME!$E:$E,F$9)</f>
        <v>524.5</v>
      </c>
      <c r="G529" s="135">
        <f>SUMIFS(ADEME!$L:$L,ADEME!$A:$A,$A529,ADEME!$B:$B,$B529,ADEME!$C:$C,$C529,ADEME!$D:$D,$D529,ADEME!$E:$E,G$9)</f>
        <v>419.86189626163844</v>
      </c>
      <c r="H529" s="135">
        <f>SUMIFS(ADEME!$L:$L,ADEME!$A:$A,$A529,ADEME!$B:$B,$B529,ADEME!$C:$C,$C529,ADEME!$D:$D,$D529,ADEME!$E:$E,H$9)</f>
        <v>413.60964268787041</v>
      </c>
      <c r="I529" s="135">
        <f>SUMIFS(ADEME!$L:$L,ADEME!$A:$A,$A529,ADEME!$B:$B,$B529,ADEME!$C:$C,$C529,ADEME!$D:$D,$D529,ADEME!$E:$E,I$9)</f>
        <v>524.5</v>
      </c>
      <c r="J529" s="135">
        <f>SUMIFS(ADEME!$L:$L,ADEME!$A:$A,$A529,ADEME!$B:$B,$B529,ADEME!$C:$C,$C529,ADEME!$D:$D,$D529,ADEME!$E:$E,J$9)</f>
        <v>526.50631889379861</v>
      </c>
      <c r="K529" s="68" t="s">
        <v>581</v>
      </c>
      <c r="L529" s="54" t="str">
        <f t="shared" si="155"/>
        <v>Flux bruts export et import-Flux bruts exportés-Graines de Tournesol</v>
      </c>
      <c r="M529" s="54">
        <f>MATCH(L529,[6]RESULTATS_4!$W:$W,FALSE)</f>
        <v>281</v>
      </c>
      <c r="N529" s="54" t="str" cm="1">
        <f t="array" ref="N529">IFERROR(INDEX([6]RESULTATS_4!G:G,$M529),"-")</f>
        <v>Flux bruts export et import</v>
      </c>
      <c r="O529" s="54" t="str" cm="1">
        <f t="array" ref="O529">IFERROR(INDEX([6]RESULTATS_4!H:H,$M529),"-")</f>
        <v>Flux bruts exportés</v>
      </c>
      <c r="P529" s="54" t="str" cm="1">
        <f t="array" ref="P529">IFERROR(INDEX([6]RESULTATS_4!I:I,$M529),"-")</f>
        <v>Graines de Tournesol</v>
      </c>
      <c r="Q529" s="54" t="str" cm="1">
        <f t="array" ref="Q529">IFERROR(INDEX([6]RESULTATS_4!$J:$J,M529),"-")</f>
        <v>kt</v>
      </c>
      <c r="R529" s="68"/>
      <c r="S529" s="96" t="str">
        <f t="shared" si="162"/>
        <v>Graines de Tournesol-kt</v>
      </c>
      <c r="T529" s="158">
        <v>530</v>
      </c>
      <c r="U529" s="36">
        <v>397.2</v>
      </c>
      <c r="V529" s="36">
        <v>397.2</v>
      </c>
      <c r="W529" s="36">
        <v>158.88</v>
      </c>
      <c r="X529" s="36">
        <v>238.32</v>
      </c>
      <c r="Y529" s="36">
        <v>397.2</v>
      </c>
      <c r="Z529" s="36">
        <v>435.48523075388579</v>
      </c>
      <c r="AA529" s="68"/>
      <c r="AB529" s="52"/>
      <c r="AC529" s="36"/>
      <c r="AD529" s="52"/>
      <c r="AE529" s="36"/>
      <c r="AG529" s="68"/>
      <c r="AH529" s="52">
        <f t="shared" si="156"/>
        <v>32.04934541792548</v>
      </c>
      <c r="AI529" s="52">
        <f t="shared" si="157"/>
        <v>32.04934541792548</v>
      </c>
      <c r="AJ529" s="52">
        <f t="shared" si="158"/>
        <v>164.26352987263243</v>
      </c>
      <c r="AK529" s="52">
        <f t="shared" si="159"/>
        <v>73.552216636400814</v>
      </c>
      <c r="AL529" s="52">
        <f t="shared" si="160"/>
        <v>32.04934541792548</v>
      </c>
      <c r="AM529" s="52">
        <f t="shared" si="161"/>
        <v>20.901073495039689</v>
      </c>
    </row>
    <row r="530" spans="1:39" ht="14.25" hidden="1">
      <c r="A530" s="5" t="s">
        <v>440</v>
      </c>
      <c r="B530" s="5" t="s">
        <v>439</v>
      </c>
      <c r="C530" s="15" t="s">
        <v>318</v>
      </c>
      <c r="D530" s="4" t="s">
        <v>180</v>
      </c>
      <c r="E530" s="134">
        <f>SUMIFS(ADEME!$F:$F,ADEME!$A:$A,$A530,ADEME!$B:$B,$B530,ADEME!$C:$C,$C530,ADEME!$D:$D,$D530,ADEME!$E:$E,F$9)</f>
        <v>1311.8</v>
      </c>
      <c r="F530" s="134">
        <f>SUMIFS(ADEME!$L:$L,ADEME!$A:$A,$A530,ADEME!$B:$B,$B530,ADEME!$C:$C,$C530,ADEME!$D:$D,$D530,ADEME!$E:$E,F$9)</f>
        <v>1334.3310852917491</v>
      </c>
      <c r="G530" s="135">
        <f>SUMIFS(ADEME!$L:$L,ADEME!$A:$A,$A530,ADEME!$B:$B,$B530,ADEME!$C:$C,$C530,ADEME!$D:$D,$D530,ADEME!$E:$E,G$9)</f>
        <v>471.70679311551055</v>
      </c>
      <c r="H530" s="135">
        <f>SUMIFS(ADEME!$L:$L,ADEME!$A:$A,$A530,ADEME!$B:$B,$B530,ADEME!$C:$C,$C530,ADEME!$D:$D,$D530,ADEME!$E:$E,H$9)</f>
        <v>764.20255819075226</v>
      </c>
      <c r="I530" s="135">
        <f>SUMIFS(ADEME!$L:$L,ADEME!$A:$A,$A530,ADEME!$B:$B,$B530,ADEME!$C:$C,$C530,ADEME!$D:$D,$D530,ADEME!$E:$E,I$9)</f>
        <v>1324.3351438702987</v>
      </c>
      <c r="J530" s="135">
        <f>SUMIFS(ADEME!$L:$L,ADEME!$A:$A,$A530,ADEME!$B:$B,$B530,ADEME!$C:$C,$C530,ADEME!$D:$D,$D530,ADEME!$E:$E,J$9)</f>
        <v>1574.1599999999999</v>
      </c>
      <c r="K530" s="68" t="s">
        <v>581</v>
      </c>
      <c r="L530" s="54" t="str">
        <f t="shared" si="155"/>
        <v>Flux bruts export et import-Flux bruts exportés-Graines Colza/Moutarde</v>
      </c>
      <c r="M530" s="54">
        <f>MATCH(L530,[6]RESULTATS_4!$W:$W,FALSE)</f>
        <v>280</v>
      </c>
      <c r="N530" s="54" t="str" cm="1">
        <f t="array" ref="N530">IFERROR(INDEX([6]RESULTATS_4!G:G,$M530),"-")</f>
        <v>Flux bruts export et import</v>
      </c>
      <c r="O530" s="54" t="str" cm="1">
        <f t="array" ref="O530">IFERROR(INDEX([6]RESULTATS_4!H:H,$M530),"-")</f>
        <v>Flux bruts exportés</v>
      </c>
      <c r="P530" s="54" t="str" cm="1">
        <f t="array" ref="P530">IFERROR(INDEX([6]RESULTATS_4!I:I,$M530),"-")</f>
        <v>Graines Colza/Moutarde</v>
      </c>
      <c r="Q530" s="54" t="str" cm="1">
        <f t="array" ref="Q530">IFERROR(INDEX([6]RESULTATS_4!$J:$J,M530),"-")</f>
        <v>kt</v>
      </c>
      <c r="R530" s="68"/>
      <c r="S530" s="96" t="str">
        <f t="shared" si="162"/>
        <v>Graines Colza/Moutarde-kt</v>
      </c>
      <c r="T530" s="158">
        <v>531</v>
      </c>
      <c r="U530" s="36">
        <v>1450.1</v>
      </c>
      <c r="V530" s="36">
        <v>1450.1</v>
      </c>
      <c r="W530" s="36">
        <v>580.04</v>
      </c>
      <c r="X530" s="36">
        <v>870.06</v>
      </c>
      <c r="Y530" s="36">
        <v>1450.1</v>
      </c>
      <c r="Z530" s="36">
        <v>1540.5377741897735</v>
      </c>
      <c r="AA530" s="68"/>
      <c r="AB530" s="52"/>
      <c r="AC530" s="36"/>
      <c r="AD530" s="52"/>
      <c r="AE530" s="36"/>
      <c r="AG530" s="68"/>
      <c r="AH530" s="52">
        <f t="shared" si="156"/>
        <v>-9.5372732914971401</v>
      </c>
      <c r="AI530" s="52">
        <f t="shared" si="157"/>
        <v>-7.9835124962589372</v>
      </c>
      <c r="AJ530" s="52">
        <f t="shared" si="158"/>
        <v>-18.676851059321674</v>
      </c>
      <c r="AK530" s="52">
        <f t="shared" si="159"/>
        <v>-12.166682965456143</v>
      </c>
      <c r="AL530" s="52">
        <f t="shared" si="160"/>
        <v>-8.672840226860302</v>
      </c>
      <c r="AM530" s="52">
        <f t="shared" si="161"/>
        <v>2.1824992787281339</v>
      </c>
    </row>
    <row r="531" spans="1:39" ht="14.25" hidden="1">
      <c r="A531" s="5" t="s">
        <v>440</v>
      </c>
      <c r="B531" s="5" t="s">
        <v>439</v>
      </c>
      <c r="C531" s="4" t="s">
        <v>319</v>
      </c>
      <c r="D531" s="4" t="s">
        <v>180</v>
      </c>
      <c r="E531" s="134">
        <f>SUMIFS(ADEME!$F:$F,ADEME!$A:$A,$A531,ADEME!$B:$B,$B531,ADEME!$C:$C,$C531,ADEME!$D:$D,$D531,ADEME!$E:$E,F$9)</f>
        <v>1149.3</v>
      </c>
      <c r="F531" s="134">
        <f>SUMIFS(ADEME!$L:$L,ADEME!$A:$A,$A531,ADEME!$B:$B,$B531,ADEME!$C:$C,$C531,ADEME!$D:$D,$D531,ADEME!$E:$E,F$9)</f>
        <v>1605.1181978542184</v>
      </c>
      <c r="G531" s="135">
        <f>SUMIFS(ADEME!$L:$L,ADEME!$A:$A,$A531,ADEME!$B:$B,$B531,ADEME!$C:$C,$C531,ADEME!$D:$D,$D531,ADEME!$E:$E,G$9)</f>
        <v>248.77821635614143</v>
      </c>
      <c r="H531" s="135">
        <f>SUMIFS(ADEME!$L:$L,ADEME!$A:$A,$A531,ADEME!$B:$B,$B531,ADEME!$C:$C,$C531,ADEME!$D:$D,$D531,ADEME!$E:$E,H$9)</f>
        <v>673.31308488381342</v>
      </c>
      <c r="I531" s="135">
        <f>SUMIFS(ADEME!$L:$L,ADEME!$A:$A,$A531,ADEME!$B:$B,$B531,ADEME!$C:$C,$C531,ADEME!$D:$D,$D531,ADEME!$E:$E,I$9)</f>
        <v>1445.6387292083064</v>
      </c>
      <c r="J531" s="135">
        <f>SUMIFS(ADEME!$L:$L,ADEME!$A:$A,$A531,ADEME!$B:$B,$B531,ADEME!$C:$C,$C531,ADEME!$D:$D,$D531,ADEME!$E:$E,J$9)</f>
        <v>1673.4200209905596</v>
      </c>
      <c r="K531" s="68" t="s">
        <v>581</v>
      </c>
      <c r="L531" s="54" t="str">
        <f t="shared" si="155"/>
        <v>Flux bruts export et import-Flux bruts exportés-Huiles</v>
      </c>
      <c r="M531" s="54">
        <f>MATCH(L531,[6]RESULTATS_4!$W:$W,FALSE)</f>
        <v>283</v>
      </c>
      <c r="N531" s="54" t="str" cm="1">
        <f t="array" ref="N531">IFERROR(INDEX([6]RESULTATS_4!G:G,$M531),"-")</f>
        <v>Flux bruts export et import</v>
      </c>
      <c r="O531" s="54" t="str" cm="1">
        <f t="array" ref="O531">IFERROR(INDEX([6]RESULTATS_4!H:H,$M531),"-")</f>
        <v>Flux bruts exportés</v>
      </c>
      <c r="P531" s="54" t="str" cm="1">
        <f t="array" ref="P531">IFERROR(INDEX([6]RESULTATS_4!I:I,$M531),"-")</f>
        <v>Huiles</v>
      </c>
      <c r="Q531" s="54" t="str" cm="1">
        <f t="array" ref="Q531">IFERROR(INDEX([6]RESULTATS_4!$J:$J,M531),"-")</f>
        <v>kt</v>
      </c>
      <c r="R531" s="68"/>
      <c r="S531" s="96" t="str">
        <f t="shared" si="162"/>
        <v>Huiles-kt</v>
      </c>
      <c r="T531" s="158">
        <v>532</v>
      </c>
      <c r="U531" s="36">
        <v>1049.4000000000001</v>
      </c>
      <c r="V531" s="36">
        <v>1532.5761820007599</v>
      </c>
      <c r="W531" s="36">
        <v>315.72812596396409</v>
      </c>
      <c r="X531" s="36">
        <v>681.60758567122684</v>
      </c>
      <c r="Y531" s="36">
        <v>1503.2177811038532</v>
      </c>
      <c r="Z531" s="36">
        <v>1709.8533809635405</v>
      </c>
      <c r="AA531" s="68"/>
      <c r="AB531" s="52"/>
      <c r="AC531" s="36"/>
      <c r="AD531" s="52"/>
      <c r="AE531" s="36"/>
      <c r="AG531" s="68"/>
      <c r="AH531" s="52">
        <f t="shared" si="156"/>
        <v>9.5197255574613884</v>
      </c>
      <c r="AI531" s="52">
        <f t="shared" si="157"/>
        <v>4.7333383296323861</v>
      </c>
      <c r="AJ531" s="52">
        <f t="shared" si="158"/>
        <v>-21.204924142698665</v>
      </c>
      <c r="AK531" s="52">
        <f t="shared" si="159"/>
        <v>-1.2169026521682946</v>
      </c>
      <c r="AL531" s="52">
        <f t="shared" si="160"/>
        <v>-3.8303865627018485</v>
      </c>
      <c r="AM531" s="52">
        <f t="shared" si="161"/>
        <v>-2.1307885447142794</v>
      </c>
    </row>
    <row r="532" spans="1:39" ht="14.25" hidden="1">
      <c r="A532" s="5" t="s">
        <v>440</v>
      </c>
      <c r="B532" s="5" t="s">
        <v>439</v>
      </c>
      <c r="C532" s="4" t="s">
        <v>33</v>
      </c>
      <c r="D532" s="4" t="s">
        <v>180</v>
      </c>
      <c r="E532" s="134">
        <f>SUMIFS(ADEME!$F:$F,ADEME!$A:$A,$A532,ADEME!$B:$B,$B532,ADEME!$C:$C,$C532,ADEME!$D:$D,$D532,ADEME!$E:$E,F$9)</f>
        <v>2103.3000000000002</v>
      </c>
      <c r="F532" s="134">
        <f>SUMIFS(ADEME!$L:$L,ADEME!$A:$A,$A532,ADEME!$B:$B,$B532,ADEME!$C:$C,$C532,ADEME!$D:$D,$D532,ADEME!$E:$E,F$9)</f>
        <v>3768.8675115124497</v>
      </c>
      <c r="G532" s="135">
        <f>SUMIFS(ADEME!$L:$L,ADEME!$A:$A,$A532,ADEME!$B:$B,$B532,ADEME!$C:$C,$C532,ADEME!$D:$D,$D532,ADEME!$E:$E,G$9)</f>
        <v>1633.3786218060061</v>
      </c>
      <c r="H532" s="135">
        <f>SUMIFS(ADEME!$L:$L,ADEME!$A:$A,$A532,ADEME!$B:$B,$B532,ADEME!$C:$C,$C532,ADEME!$D:$D,$D532,ADEME!$E:$E,H$9)</f>
        <v>2632.6520914345429</v>
      </c>
      <c r="I532" s="135">
        <f>SUMIFS(ADEME!$L:$L,ADEME!$A:$A,$A532,ADEME!$B:$B,$B532,ADEME!$C:$C,$C532,ADEME!$D:$D,$D532,ADEME!$E:$E,I$9)</f>
        <v>4568.4572726107299</v>
      </c>
      <c r="J532" s="135">
        <f>SUMIFS(ADEME!$L:$L,ADEME!$A:$A,$A532,ADEME!$B:$B,$B532,ADEME!$C:$C,$C532,ADEME!$D:$D,$D532,ADEME!$E:$E,J$9)</f>
        <v>3097.1303109563441</v>
      </c>
      <c r="K532" s="68" t="s">
        <v>581</v>
      </c>
      <c r="L532" s="54" t="str">
        <f t="shared" si="155"/>
        <v>Flux bruts export et import-Flux bruts exportés-Légumes</v>
      </c>
      <c r="M532" s="54">
        <f>MATCH(L532,[6]RESULTATS_4!$W:$W,FALSE)</f>
        <v>285</v>
      </c>
      <c r="N532" s="54" t="str" cm="1">
        <f t="array" ref="N532">IFERROR(INDEX([6]RESULTATS_4!G:G,$M532),"-")</f>
        <v>Flux bruts export et import</v>
      </c>
      <c r="O532" s="54" t="str" cm="1">
        <f t="array" ref="O532">IFERROR(INDEX([6]RESULTATS_4!H:H,$M532),"-")</f>
        <v>Flux bruts exportés</v>
      </c>
      <c r="P532" s="54" t="str" cm="1">
        <f t="array" ref="P532">IFERROR(INDEX([6]RESULTATS_4!I:I,$M532),"-")</f>
        <v>Légumes</v>
      </c>
      <c r="Q532" s="54" t="str" cm="1">
        <f t="array" ref="Q532">IFERROR(INDEX([6]RESULTATS_4!$J:$J,M532),"-")</f>
        <v>kt</v>
      </c>
      <c r="R532" s="68"/>
      <c r="S532" s="96" t="str">
        <f t="shared" si="162"/>
        <v>Légumes-kt</v>
      </c>
      <c r="T532" s="158">
        <v>533</v>
      </c>
      <c r="U532" s="36">
        <v>2064.6999999999998</v>
      </c>
      <c r="V532" s="36">
        <v>2199.594647275364</v>
      </c>
      <c r="W532" s="36">
        <v>1055.0835036226417</v>
      </c>
      <c r="X532" s="36">
        <v>2060.1984363687734</v>
      </c>
      <c r="Y532" s="36">
        <v>3290.3712047093277</v>
      </c>
      <c r="Z532" s="36">
        <v>3586.5057093129626</v>
      </c>
      <c r="AA532" s="68"/>
      <c r="AB532" s="52"/>
      <c r="AC532" s="36"/>
      <c r="AD532" s="52"/>
      <c r="AE532" s="36"/>
      <c r="AG532" s="68"/>
      <c r="AH532" s="52">
        <f t="shared" si="156"/>
        <v>1.8695209957863224</v>
      </c>
      <c r="AI532" s="52">
        <f t="shared" si="157"/>
        <v>71.343729908642146</v>
      </c>
      <c r="AJ532" s="52">
        <f t="shared" si="158"/>
        <v>54.81036488560207</v>
      </c>
      <c r="AK532" s="52">
        <f t="shared" si="159"/>
        <v>27.786335770390846</v>
      </c>
      <c r="AL532" s="52">
        <f t="shared" si="160"/>
        <v>38.843218238481647</v>
      </c>
      <c r="AM532" s="52">
        <f t="shared" si="161"/>
        <v>-13.644907830088581</v>
      </c>
    </row>
    <row r="533" spans="1:39" ht="14.25" hidden="1">
      <c r="A533" s="5" t="s">
        <v>440</v>
      </c>
      <c r="B533" s="5" t="s">
        <v>439</v>
      </c>
      <c r="C533" s="45" t="s">
        <v>442</v>
      </c>
      <c r="D533" s="4" t="s">
        <v>180</v>
      </c>
      <c r="E533" s="134">
        <f>SUMIFS(ADEME!$F:$F,ADEME!$A:$A,$A533,ADEME!$B:$B,$B533,ADEME!$C:$C,$C533,ADEME!$D:$D,$D533,ADEME!$E:$E,F$9)</f>
        <v>348.1</v>
      </c>
      <c r="F533" s="134">
        <f>SUMIFS(ADEME!$L:$L,ADEME!$A:$A,$A533,ADEME!$B:$B,$B533,ADEME!$C:$C,$C533,ADEME!$D:$D,$D533,ADEME!$E:$E,F$9)</f>
        <v>348.10000000000014</v>
      </c>
      <c r="G533" s="135">
        <f>SUMIFS(ADEME!$L:$L,ADEME!$A:$A,$A533,ADEME!$B:$B,$B533,ADEME!$C:$C,$C533,ADEME!$D:$D,$D533,ADEME!$E:$E,G$9)</f>
        <v>335.07679137353512</v>
      </c>
      <c r="H533" s="135">
        <f>SUMIFS(ADEME!$L:$L,ADEME!$A:$A,$A533,ADEME!$B:$B,$B533,ADEME!$C:$C,$C533,ADEME!$D:$D,$D533,ADEME!$E:$E,H$9)</f>
        <v>556.49056640433662</v>
      </c>
      <c r="I533" s="135">
        <f>SUMIFS(ADEME!$L:$L,ADEME!$A:$A,$A533,ADEME!$B:$B,$B533,ADEME!$C:$C,$C533,ADEME!$D:$D,$D533,ADEME!$E:$E,I$9)</f>
        <v>1520.5957493951387</v>
      </c>
      <c r="J533" s="135">
        <f>SUMIFS(ADEME!$L:$L,ADEME!$A:$A,$A533,ADEME!$B:$B,$B533,ADEME!$C:$C,$C533,ADEME!$D:$D,$D533,ADEME!$E:$E,J$9)</f>
        <v>990.89031095634391</v>
      </c>
      <c r="K533" s="68" t="s">
        <v>581</v>
      </c>
      <c r="L533" s="54" t="str">
        <f t="shared" si="155"/>
        <v>Flux bruts export et import-Flux bruts exportés-Tomates</v>
      </c>
      <c r="M533" s="54">
        <f>MATCH(L533,[6]RESULTATS_4!$W:$W,FALSE)</f>
        <v>299</v>
      </c>
      <c r="N533" s="54" t="str" cm="1">
        <f t="array" ref="N533">IFERROR(INDEX([6]RESULTATS_4!G:G,$M533),"-")</f>
        <v>Flux bruts export et import</v>
      </c>
      <c r="O533" s="54" t="str" cm="1">
        <f t="array" ref="O533">IFERROR(INDEX([6]RESULTATS_4!H:H,$M533),"-")</f>
        <v>Flux bruts exportés</v>
      </c>
      <c r="P533" s="54" t="str" cm="1">
        <f t="array" ref="P533">IFERROR(INDEX([6]RESULTATS_4!I:I,$M533),"-")</f>
        <v>Tomates</v>
      </c>
      <c r="Q533" s="54" t="str" cm="1">
        <f t="array" ref="Q533">IFERROR(INDEX([6]RESULTATS_4!$J:$J,M533),"-")</f>
        <v>kt</v>
      </c>
      <c r="R533" s="68"/>
      <c r="S533" s="96" t="str">
        <f t="shared" si="162"/>
        <v>Tomates-kt</v>
      </c>
      <c r="T533" s="158">
        <v>534</v>
      </c>
      <c r="U533" s="36">
        <v>321.40000000000003</v>
      </c>
      <c r="V533" s="36">
        <v>377.48942401833085</v>
      </c>
      <c r="W533" s="36">
        <v>434.58455445539107</v>
      </c>
      <c r="X533" s="36">
        <v>585.26274300318676</v>
      </c>
      <c r="Y533" s="36">
        <v>1570.4656870523297</v>
      </c>
      <c r="Z533" s="36">
        <v>1494.5457093129626</v>
      </c>
      <c r="AA533" s="68"/>
      <c r="AB533" s="52"/>
      <c r="AC533" s="36"/>
      <c r="AD533" s="52"/>
      <c r="AE533" s="36"/>
      <c r="AG533" s="68"/>
      <c r="AH533" s="52">
        <f t="shared" si="156"/>
        <v>8.30740510267578</v>
      </c>
      <c r="AI533" s="52">
        <f t="shared" si="157"/>
        <v>-7.7854960029035354</v>
      </c>
      <c r="AJ533" s="52">
        <f t="shared" si="158"/>
        <v>-22.897215757369981</v>
      </c>
      <c r="AK533" s="52">
        <f t="shared" si="159"/>
        <v>-4.9161127959743478</v>
      </c>
      <c r="AL533" s="52">
        <f t="shared" si="160"/>
        <v>-3.1754872499502929</v>
      </c>
      <c r="AM533" s="52">
        <f t="shared" si="161"/>
        <v>-33.699564705059927</v>
      </c>
    </row>
    <row r="534" spans="1:39" ht="14.25" hidden="1">
      <c r="A534" s="5" t="s">
        <v>440</v>
      </c>
      <c r="B534" s="5" t="s">
        <v>439</v>
      </c>
      <c r="C534" s="45" t="s">
        <v>443</v>
      </c>
      <c r="D534" s="4" t="s">
        <v>180</v>
      </c>
      <c r="E534" s="134">
        <f>SUMIFS(ADEME!$F:$F,ADEME!$A:$A,$A534,ADEME!$B:$B,$B534,ADEME!$C:$C,$C534,ADEME!$D:$D,$D534,ADEME!$E:$E,F$9)</f>
        <v>100</v>
      </c>
      <c r="F534" s="134">
        <f>SUMIFS(ADEME!$L:$L,ADEME!$A:$A,$A534,ADEME!$B:$B,$B534,ADEME!$C:$C,$C534,ADEME!$D:$D,$D534,ADEME!$E:$E,F$9)</f>
        <v>100</v>
      </c>
      <c r="G534" s="135">
        <f>SUMIFS(ADEME!$L:$L,ADEME!$A:$A,$A534,ADEME!$B:$B,$B534,ADEME!$C:$C,$C534,ADEME!$D:$D,$D534,ADEME!$E:$E,G$9)</f>
        <v>10</v>
      </c>
      <c r="H534" s="135">
        <f>SUMIFS(ADEME!$L:$L,ADEME!$A:$A,$A534,ADEME!$B:$B,$B534,ADEME!$C:$C,$C534,ADEME!$D:$D,$D534,ADEME!$E:$E,H$9)</f>
        <v>30</v>
      </c>
      <c r="I534" s="135">
        <f>SUMIFS(ADEME!$L:$L,ADEME!$A:$A,$A534,ADEME!$B:$B,$B534,ADEME!$C:$C,$C534,ADEME!$D:$D,$D534,ADEME!$E:$E,I$9)</f>
        <v>80</v>
      </c>
      <c r="J534" s="135">
        <f>SUMIFS(ADEME!$L:$L,ADEME!$A:$A,$A534,ADEME!$B:$B,$B534,ADEME!$C:$C,$C534,ADEME!$D:$D,$D534,ADEME!$E:$E,J$9)</f>
        <v>120</v>
      </c>
      <c r="K534" s="68" t="s">
        <v>581</v>
      </c>
      <c r="L534" s="54" t="str">
        <f t="shared" si="155"/>
        <v>Flux bruts export et import-Flux bruts exportés-Oignons</v>
      </c>
      <c r="M534" s="54">
        <f>MATCH(L534,[6]RESULTATS_4!$W:$W,FALSE)</f>
        <v>289</v>
      </c>
      <c r="N534" s="54" t="str" cm="1">
        <f t="array" ref="N534">IFERROR(INDEX([6]RESULTATS_4!G:G,$M534),"-")</f>
        <v>Flux bruts export et import</v>
      </c>
      <c r="O534" s="54" t="str" cm="1">
        <f t="array" ref="O534">IFERROR(INDEX([6]RESULTATS_4!H:H,$M534),"-")</f>
        <v>Flux bruts exportés</v>
      </c>
      <c r="P534" s="54" t="str" cm="1">
        <f t="array" ref="P534">IFERROR(INDEX([6]RESULTATS_4!I:I,$M534),"-")</f>
        <v>Oignons</v>
      </c>
      <c r="Q534" s="54" t="str" cm="1">
        <f t="array" ref="Q534">IFERROR(INDEX([6]RESULTATS_4!$J:$J,M534),"-")</f>
        <v>kt</v>
      </c>
      <c r="R534" s="68"/>
      <c r="S534" s="96" t="str">
        <f t="shared" si="162"/>
        <v>Oignons-kt</v>
      </c>
      <c r="T534" s="158">
        <v>535</v>
      </c>
      <c r="U534" s="36">
        <v>89.6</v>
      </c>
      <c r="V534" s="36">
        <v>168.40522325703256</v>
      </c>
      <c r="W534" s="36">
        <v>368.40911358989104</v>
      </c>
      <c r="X534" s="36">
        <v>206.76680252771635</v>
      </c>
      <c r="Y534" s="36">
        <v>223.59040097006442</v>
      </c>
      <c r="Z534" s="36">
        <v>107.51999999999998</v>
      </c>
      <c r="AA534" s="68"/>
      <c r="AB534" s="52"/>
      <c r="AC534" s="36"/>
      <c r="AD534" s="52"/>
      <c r="AE534" s="36"/>
      <c r="AG534" s="68"/>
      <c r="AH534" s="52">
        <f t="shared" si="156"/>
        <v>11.607142857142861</v>
      </c>
      <c r="AI534" s="52">
        <f t="shared" si="157"/>
        <v>-40.619419002596743</v>
      </c>
      <c r="AJ534" s="52">
        <f t="shared" si="158"/>
        <v>-97.285626323801566</v>
      </c>
      <c r="AK534" s="52">
        <f t="shared" si="159"/>
        <v>-85.490901037666035</v>
      </c>
      <c r="AL534" s="52">
        <f t="shared" si="160"/>
        <v>-64.220288682826393</v>
      </c>
      <c r="AM534" s="52">
        <f t="shared" si="161"/>
        <v>11.607142857142883</v>
      </c>
    </row>
    <row r="535" spans="1:39" ht="14.25" hidden="1">
      <c r="A535" s="5" t="s">
        <v>440</v>
      </c>
      <c r="B535" s="5" t="s">
        <v>439</v>
      </c>
      <c r="C535" s="4" t="s">
        <v>34</v>
      </c>
      <c r="D535" s="4" t="s">
        <v>180</v>
      </c>
      <c r="E535" s="134">
        <f>SUMIFS(ADEME!$F:$F,ADEME!$A:$A,$A535,ADEME!$B:$B,$B535,ADEME!$C:$C,$C535,ADEME!$D:$D,$D535,ADEME!$E:$E,F$9)</f>
        <v>1561.6000000000001</v>
      </c>
      <c r="F535" s="134">
        <f>SUMIFS(ADEME!$L:$L,ADEME!$A:$A,$A535,ADEME!$B:$B,$B535,ADEME!$C:$C,$C535,ADEME!$D:$D,$D535,ADEME!$E:$E,F$9)</f>
        <v>1631.4570507501257</v>
      </c>
      <c r="G535" s="135">
        <f>SUMIFS(ADEME!$L:$L,ADEME!$A:$A,$A535,ADEME!$B:$B,$B535,ADEME!$C:$C,$C535,ADEME!$D:$D,$D535,ADEME!$E:$E,G$9)</f>
        <v>1363.9947514068012</v>
      </c>
      <c r="H535" s="135">
        <f>SUMIFS(ADEME!$L:$L,ADEME!$A:$A,$A535,ADEME!$B:$B,$B535,ADEME!$C:$C,$C535,ADEME!$D:$D,$D535,ADEME!$E:$E,H$9)</f>
        <v>1552.9343606397201</v>
      </c>
      <c r="I535" s="135">
        <f>SUMIFS(ADEME!$L:$L,ADEME!$A:$A,$A535,ADEME!$B:$B,$B535,ADEME!$C:$C,$C535,ADEME!$D:$D,$D535,ADEME!$E:$E,I$9)</f>
        <v>4443.8946734229758</v>
      </c>
      <c r="J535" s="135">
        <f>SUMIFS(ADEME!$L:$L,ADEME!$A:$A,$A535,ADEME!$B:$B,$B535,ADEME!$C:$C,$C535,ADEME!$D:$D,$D535,ADEME!$E:$E,J$9)</f>
        <v>3062.3983401683677</v>
      </c>
      <c r="K535" s="68" t="s">
        <v>581</v>
      </c>
      <c r="L535" s="54" t="str">
        <f t="shared" si="155"/>
        <v>Flux bruts export et import-Flux bruts exportés-Fruits</v>
      </c>
      <c r="M535" s="54">
        <f>MATCH(L535,[6]RESULTATS_4!$W:$W,FALSE)</f>
        <v>279</v>
      </c>
      <c r="N535" s="54" t="str" cm="1">
        <f t="array" ref="N535">IFERROR(INDEX([6]RESULTATS_4!G:G,$M535),"-")</f>
        <v>Flux bruts export et import</v>
      </c>
      <c r="O535" s="54" t="str" cm="1">
        <f t="array" ref="O535">IFERROR(INDEX([6]RESULTATS_4!H:H,$M535),"-")</f>
        <v>Flux bruts exportés</v>
      </c>
      <c r="P535" s="54" t="str" cm="1">
        <f t="array" ref="P535">IFERROR(INDEX([6]RESULTATS_4!I:I,$M535),"-")</f>
        <v>Fruits</v>
      </c>
      <c r="Q535" s="54" t="str" cm="1">
        <f t="array" ref="Q535">IFERROR(INDEX([6]RESULTATS_4!$J:$J,M535),"-")</f>
        <v>kt</v>
      </c>
      <c r="R535" s="68"/>
      <c r="S535" s="96" t="str">
        <f t="shared" si="162"/>
        <v>Fruits-kt</v>
      </c>
      <c r="T535" s="158">
        <v>536</v>
      </c>
      <c r="U535" s="36">
        <v>1716.4</v>
      </c>
      <c r="V535" s="36">
        <v>1754.5949945911714</v>
      </c>
      <c r="W535" s="36">
        <v>1392.7161661983243</v>
      </c>
      <c r="X535" s="36">
        <v>1598.0092144100006</v>
      </c>
      <c r="Y535" s="36">
        <v>3269.203403555483</v>
      </c>
      <c r="Z535" s="36">
        <v>2484.8874569887271</v>
      </c>
      <c r="AA535" s="68"/>
      <c r="AB535" s="52"/>
      <c r="AC535" s="36"/>
      <c r="AD535" s="52"/>
      <c r="AE535" s="36"/>
      <c r="AG535" s="68"/>
      <c r="AH535" s="52">
        <f t="shared" si="156"/>
        <v>-9.018876718713587</v>
      </c>
      <c r="AI535" s="52">
        <f t="shared" si="157"/>
        <v>-7.0180266227043102</v>
      </c>
      <c r="AJ535" s="52">
        <f t="shared" si="158"/>
        <v>-2.0622590222330484</v>
      </c>
      <c r="AK535" s="52">
        <f t="shared" si="159"/>
        <v>-2.8206879762531556</v>
      </c>
      <c r="AL535" s="52">
        <f t="shared" si="160"/>
        <v>35.932033736106341</v>
      </c>
      <c r="AM535" s="52">
        <f t="shared" si="161"/>
        <v>23.240927131544552</v>
      </c>
    </row>
    <row r="536" spans="1:39" ht="14.25" hidden="1">
      <c r="A536" s="5" t="s">
        <v>440</v>
      </c>
      <c r="B536" s="5" t="s">
        <v>439</v>
      </c>
      <c r="C536" s="45" t="s">
        <v>444</v>
      </c>
      <c r="D536" s="4" t="s">
        <v>180</v>
      </c>
      <c r="E536" s="134">
        <f>SUMIFS(ADEME!$F:$F,ADEME!$A:$A,$A536,ADEME!$B:$B,$B536,ADEME!$C:$C,$C536,ADEME!$D:$D,$D536,ADEME!$E:$E,F$9)</f>
        <v>163.19999999999999</v>
      </c>
      <c r="F536" s="134">
        <f>SUMIFS(ADEME!$L:$L,ADEME!$A:$A,$A536,ADEME!$B:$B,$B536,ADEME!$C:$C,$C536,ADEME!$D:$D,$D536,ADEME!$E:$E,F$9)</f>
        <v>163.19999999999982</v>
      </c>
      <c r="G536" s="135">
        <f>SUMIFS(ADEME!$L:$L,ADEME!$A:$A,$A536,ADEME!$B:$B,$B536,ADEME!$C:$C,$C536,ADEME!$D:$D,$D536,ADEME!$E:$E,G$9)</f>
        <v>626.94235717721222</v>
      </c>
      <c r="H536" s="135">
        <f>SUMIFS(ADEME!$L:$L,ADEME!$A:$A,$A536,ADEME!$B:$B,$B536,ADEME!$C:$C,$C536,ADEME!$D:$D,$D536,ADEME!$E:$E,H$9)</f>
        <v>167.9121846380649</v>
      </c>
      <c r="I536" s="135">
        <f>SUMIFS(ADEME!$L:$L,ADEME!$A:$A,$A536,ADEME!$B:$B,$B536,ADEME!$C:$C,$C536,ADEME!$D:$D,$D536,ADEME!$E:$E,I$9)</f>
        <v>903.6211588768715</v>
      </c>
      <c r="J536" s="135">
        <f>SUMIFS(ADEME!$L:$L,ADEME!$A:$A,$A536,ADEME!$B:$B,$B536,ADEME!$C:$C,$C536,ADEME!$D:$D,$D536,ADEME!$E:$E,J$9)</f>
        <v>424.21547203747332</v>
      </c>
      <c r="K536" s="68" t="s">
        <v>581</v>
      </c>
      <c r="L536" s="54" t="str">
        <f t="shared" si="155"/>
        <v>Flux bruts export et import-Flux bruts exportés-Oranges, Mandarines</v>
      </c>
      <c r="M536" s="54">
        <f>MATCH(L536,[6]RESULTATS_4!$W:$W,FALSE)</f>
        <v>290</v>
      </c>
      <c r="N536" s="54" t="str" cm="1">
        <f t="array" ref="N536">IFERROR(INDEX([6]RESULTATS_4!G:G,$M536),"-")</f>
        <v>Flux bruts export et import</v>
      </c>
      <c r="O536" s="54" t="str" cm="1">
        <f t="array" ref="O536">IFERROR(INDEX([6]RESULTATS_4!H:H,$M536),"-")</f>
        <v>Flux bruts exportés</v>
      </c>
      <c r="P536" s="54" t="str" cm="1">
        <f t="array" ref="P536">IFERROR(INDEX([6]RESULTATS_4!I:I,$M536),"-")</f>
        <v>Oranges, Mandarines</v>
      </c>
      <c r="Q536" s="54" t="str" cm="1">
        <f t="array" ref="Q536">IFERROR(INDEX([6]RESULTATS_4!$J:$J,M536),"-")</f>
        <v>kt</v>
      </c>
      <c r="R536" s="68"/>
      <c r="S536" s="96" t="str">
        <f t="shared" si="162"/>
        <v>Oranges, Mandarines-kt</v>
      </c>
      <c r="T536" s="158">
        <v>537</v>
      </c>
      <c r="U536" s="36">
        <v>146.5</v>
      </c>
      <c r="V536" s="36">
        <v>146.5</v>
      </c>
      <c r="W536" s="36">
        <v>404.29165569617362</v>
      </c>
      <c r="X536" s="36">
        <v>129.75320022945743</v>
      </c>
      <c r="Y536" s="36">
        <v>636.43408928629333</v>
      </c>
      <c r="Z536" s="36">
        <v>236.6658017975783</v>
      </c>
      <c r="AA536" s="68"/>
      <c r="AB536" s="52"/>
      <c r="AC536" s="36"/>
      <c r="AD536" s="52"/>
      <c r="AE536" s="36"/>
      <c r="AG536" s="68"/>
      <c r="AH536" s="52">
        <f t="shared" si="156"/>
        <v>11.399317406143329</v>
      </c>
      <c r="AI536" s="52">
        <f t="shared" si="157"/>
        <v>11.399317406143217</v>
      </c>
      <c r="AJ536" s="52">
        <f t="shared" si="158"/>
        <v>55.071802334788053</v>
      </c>
      <c r="AK536" s="52">
        <f t="shared" si="159"/>
        <v>29.408896536753293</v>
      </c>
      <c r="AL536" s="52">
        <f t="shared" si="160"/>
        <v>41.981891619005786</v>
      </c>
      <c r="AM536" s="52">
        <f t="shared" si="161"/>
        <v>79.246629134997448</v>
      </c>
    </row>
    <row r="537" spans="1:39" ht="14.25" hidden="1">
      <c r="A537" s="5" t="s">
        <v>440</v>
      </c>
      <c r="B537" s="5" t="s">
        <v>439</v>
      </c>
      <c r="C537" s="45" t="s">
        <v>445</v>
      </c>
      <c r="D537" s="4" t="s">
        <v>180</v>
      </c>
      <c r="E537" s="134">
        <f>SUMIFS(ADEME!$F:$F,ADEME!$A:$A,$A537,ADEME!$B:$B,$B537,ADEME!$C:$C,$C537,ADEME!$D:$D,$D537,ADEME!$E:$E,F$9)</f>
        <v>216.8</v>
      </c>
      <c r="F537" s="134">
        <f>SUMIFS(ADEME!$L:$L,ADEME!$A:$A,$A537,ADEME!$B:$B,$B537,ADEME!$C:$C,$C537,ADEME!$D:$D,$D537,ADEME!$E:$E,F$9)</f>
        <v>216.80000000000007</v>
      </c>
      <c r="G537" s="135">
        <f>SUMIFS(ADEME!$L:$L,ADEME!$A:$A,$A537,ADEME!$B:$B,$B537,ADEME!$C:$C,$C537,ADEME!$D:$D,$D537,ADEME!$E:$E,G$9)</f>
        <v>21.680000000000007</v>
      </c>
      <c r="H537" s="135">
        <f>SUMIFS(ADEME!$L:$L,ADEME!$A:$A,$A537,ADEME!$B:$B,$B537,ADEME!$C:$C,$C537,ADEME!$D:$D,$D537,ADEME!$E:$E,H$9)</f>
        <v>65.04000000000002</v>
      </c>
      <c r="I537" s="135">
        <f>SUMIFS(ADEME!$L:$L,ADEME!$A:$A,$A537,ADEME!$B:$B,$B537,ADEME!$C:$C,$C537,ADEME!$D:$D,$D537,ADEME!$E:$E,I$9)</f>
        <v>173.43999999999994</v>
      </c>
      <c r="J537" s="135">
        <f>SUMIFS(ADEME!$L:$L,ADEME!$A:$A,$A537,ADEME!$B:$B,$B537,ADEME!$C:$C,$C537,ADEME!$D:$D,$D537,ADEME!$E:$E,J$9)</f>
        <v>260.16000000000008</v>
      </c>
      <c r="K537" s="68" t="s">
        <v>581</v>
      </c>
      <c r="L537" s="54" t="str">
        <f t="shared" si="155"/>
        <v>Flux bruts export et import-Flux bruts exportés-Banane</v>
      </c>
      <c r="M537" s="54">
        <f>MATCH(L537,[6]RESULTATS_4!$W:$W,FALSE)</f>
        <v>271</v>
      </c>
      <c r="N537" s="54" t="str" cm="1">
        <f t="array" ref="N537">IFERROR(INDEX([6]RESULTATS_4!G:G,$M537),"-")</f>
        <v>Flux bruts export et import</v>
      </c>
      <c r="O537" s="54" t="str" cm="1">
        <f t="array" ref="O537">IFERROR(INDEX([6]RESULTATS_4!H:H,$M537),"-")</f>
        <v>Flux bruts exportés</v>
      </c>
      <c r="P537" s="54" t="str" cm="1">
        <f t="array" ref="P537">IFERROR(INDEX([6]RESULTATS_4!I:I,$M537),"-")</f>
        <v>Banane</v>
      </c>
      <c r="Q537" s="54" t="str" cm="1">
        <f t="array" ref="Q537">IFERROR(INDEX([6]RESULTATS_4!$J:$J,M537),"-")</f>
        <v>kt</v>
      </c>
      <c r="R537" s="68"/>
      <c r="S537" s="96" t="str">
        <f t="shared" si="162"/>
        <v>Banane-kt</v>
      </c>
      <c r="T537" s="158">
        <v>538</v>
      </c>
      <c r="U537" s="36">
        <v>269.39999999999998</v>
      </c>
      <c r="V537" s="36">
        <v>269.39999999999992</v>
      </c>
      <c r="W537" s="36">
        <v>91.942397716329367</v>
      </c>
      <c r="X537" s="36">
        <v>111.50399619388224</v>
      </c>
      <c r="Y537" s="36">
        <v>215.51999999999998</v>
      </c>
      <c r="Z537" s="36">
        <v>323.28000000000003</v>
      </c>
      <c r="AA537" s="68"/>
      <c r="AB537" s="52"/>
      <c r="AC537" s="36"/>
      <c r="AD537" s="52"/>
      <c r="AE537" s="36"/>
      <c r="AG537" s="68"/>
      <c r="AH537" s="52">
        <f t="shared" si="156"/>
        <v>-19.524870081662947</v>
      </c>
      <c r="AI537" s="52">
        <f t="shared" si="157"/>
        <v>-19.524870081662904</v>
      </c>
      <c r="AJ537" s="52">
        <f t="shared" si="158"/>
        <v>-76.420018904782665</v>
      </c>
      <c r="AK537" s="52">
        <f t="shared" si="159"/>
        <v>-41.670251990871257</v>
      </c>
      <c r="AL537" s="52">
        <f t="shared" si="160"/>
        <v>-19.524870081662971</v>
      </c>
      <c r="AM537" s="52">
        <f t="shared" si="161"/>
        <v>-19.524870081662936</v>
      </c>
    </row>
    <row r="538" spans="1:39" ht="14.25" hidden="1">
      <c r="A538" s="5" t="s">
        <v>440</v>
      </c>
      <c r="B538" s="5" t="s">
        <v>439</v>
      </c>
      <c r="C538" s="45" t="s">
        <v>446</v>
      </c>
      <c r="D538" s="4" t="s">
        <v>180</v>
      </c>
      <c r="E538" s="134">
        <f>SUMIFS(ADEME!$F:$F,ADEME!$A:$A,$A538,ADEME!$B:$B,$B538,ADEME!$C:$C,$C538,ADEME!$D:$D,$D538,ADEME!$E:$E,F$9)</f>
        <v>492.2</v>
      </c>
      <c r="F538" s="134">
        <f>SUMIFS(ADEME!$L:$L,ADEME!$A:$A,$A538,ADEME!$B:$B,$B538,ADEME!$C:$C,$C538,ADEME!$D:$D,$D538,ADEME!$E:$E,F$9)</f>
        <v>492.20000000000005</v>
      </c>
      <c r="G538" s="135">
        <f>SUMIFS(ADEME!$L:$L,ADEME!$A:$A,$A538,ADEME!$B:$B,$B538,ADEME!$C:$C,$C538,ADEME!$D:$D,$D538,ADEME!$E:$E,G$9)</f>
        <v>283.59978311933958</v>
      </c>
      <c r="H538" s="135">
        <f>SUMIFS(ADEME!$L:$L,ADEME!$A:$A,$A538,ADEME!$B:$B,$B538,ADEME!$C:$C,$C538,ADEME!$D:$D,$D538,ADEME!$E:$E,H$9)</f>
        <v>570.09828616505081</v>
      </c>
      <c r="I538" s="135">
        <f>SUMIFS(ADEME!$L:$L,ADEME!$A:$A,$A538,ADEME!$B:$B,$B538,ADEME!$C:$C,$C538,ADEME!$D:$D,$D538,ADEME!$E:$E,I$9)</f>
        <v>1284.0813211337377</v>
      </c>
      <c r="J538" s="135">
        <f>SUMIFS(ADEME!$L:$L,ADEME!$A:$A,$A538,ADEME!$B:$B,$B538,ADEME!$C:$C,$C538,ADEME!$D:$D,$D538,ADEME!$E:$E,J$9)</f>
        <v>1027.6980607894552</v>
      </c>
      <c r="K538" s="68" t="s">
        <v>581</v>
      </c>
      <c r="L538" s="54" t="str">
        <f t="shared" si="155"/>
        <v>Flux bruts export et import-Flux bruts exportés-Pommes</v>
      </c>
      <c r="M538" s="54">
        <f>MATCH(L538,[6]RESULTATS_4!$W:$W,FALSE)</f>
        <v>294</v>
      </c>
      <c r="N538" s="54" t="str" cm="1">
        <f t="array" ref="N538">IFERROR(INDEX([6]RESULTATS_4!G:G,$M538),"-")</f>
        <v>Flux bruts export et import</v>
      </c>
      <c r="O538" s="54" t="str" cm="1">
        <f t="array" ref="O538">IFERROR(INDEX([6]RESULTATS_4!H:H,$M538),"-")</f>
        <v>Flux bruts exportés</v>
      </c>
      <c r="P538" s="54" t="str" cm="1">
        <f t="array" ref="P538">IFERROR(INDEX([6]RESULTATS_4!I:I,$M538),"-")</f>
        <v>Pommes</v>
      </c>
      <c r="Q538" s="54" t="str" cm="1">
        <f t="array" ref="Q538">IFERROR(INDEX([6]RESULTATS_4!$J:$J,M538),"-")</f>
        <v>kt</v>
      </c>
      <c r="R538" s="68"/>
      <c r="S538" s="96" t="str">
        <f t="shared" si="162"/>
        <v>Pommes-kt</v>
      </c>
      <c r="T538" s="158">
        <v>539</v>
      </c>
      <c r="U538" s="36">
        <v>700.5</v>
      </c>
      <c r="V538" s="36">
        <v>700.5</v>
      </c>
      <c r="W538" s="36">
        <v>701.72367084771281</v>
      </c>
      <c r="X538" s="36">
        <v>921.11495182036822</v>
      </c>
      <c r="Y538" s="36">
        <v>1326.7021725878153</v>
      </c>
      <c r="Z538" s="36">
        <v>1007.4594318836974</v>
      </c>
      <c r="AA538" s="68"/>
      <c r="AB538" s="52"/>
      <c r="AC538" s="36"/>
      <c r="AD538" s="52"/>
      <c r="AE538" s="36"/>
      <c r="AG538" s="68"/>
      <c r="AH538" s="52">
        <f t="shared" si="156"/>
        <v>-29.735902926481085</v>
      </c>
      <c r="AI538" s="52">
        <f t="shared" si="157"/>
        <v>-29.735902926481085</v>
      </c>
      <c r="AJ538" s="52">
        <f t="shared" si="158"/>
        <v>-59.585261991128412</v>
      </c>
      <c r="AK538" s="52">
        <f t="shared" si="159"/>
        <v>-38.107802393351129</v>
      </c>
      <c r="AL538" s="52">
        <f t="shared" si="160"/>
        <v>-3.2125410159646428</v>
      </c>
      <c r="AM538" s="52">
        <f t="shared" si="161"/>
        <v>2.008877803438347</v>
      </c>
    </row>
    <row r="539" spans="1:39" ht="14.25" hidden="1">
      <c r="A539" s="5" t="s">
        <v>440</v>
      </c>
      <c r="B539" s="5" t="s">
        <v>439</v>
      </c>
      <c r="C539" s="45" t="s">
        <v>447</v>
      </c>
      <c r="D539" s="4" t="s">
        <v>180</v>
      </c>
      <c r="E539" s="134">
        <f>SUMIFS(ADEME!$F:$F,ADEME!$A:$A,$A539,ADEME!$B:$B,$B539,ADEME!$C:$C,$C539,ADEME!$D:$D,$D539,ADEME!$E:$E,F$9)</f>
        <v>60.2</v>
      </c>
      <c r="F539" s="134">
        <f>SUMIFS(ADEME!$L:$L,ADEME!$A:$A,$A539,ADEME!$B:$B,$B539,ADEME!$C:$C,$C539,ADEME!$D:$D,$D539,ADEME!$E:$E,F$9)</f>
        <v>60.200000000000045</v>
      </c>
      <c r="G539" s="135">
        <f>SUMIFS(ADEME!$L:$L,ADEME!$A:$A,$A539,ADEME!$B:$B,$B539,ADEME!$C:$C,$C539,ADEME!$D:$D,$D539,ADEME!$E:$E,G$9)</f>
        <v>114.86689975724278</v>
      </c>
      <c r="H539" s="135">
        <f>SUMIFS(ADEME!$L:$L,ADEME!$A:$A,$A539,ADEME!$B:$B,$B539,ADEME!$C:$C,$C539,ADEME!$D:$D,$D539,ADEME!$E:$E,H$9)</f>
        <v>18.060000000000002</v>
      </c>
      <c r="I539" s="135">
        <f>SUMIFS(ADEME!$L:$L,ADEME!$A:$A,$A539,ADEME!$B:$B,$B539,ADEME!$C:$C,$C539,ADEME!$D:$D,$D539,ADEME!$E:$E,I$9)</f>
        <v>548.30689975724272</v>
      </c>
      <c r="J539" s="135">
        <f>SUMIFS(ADEME!$L:$L,ADEME!$A:$A,$A539,ADEME!$B:$B,$B539,ADEME!$C:$C,$C539,ADEME!$D:$D,$D539,ADEME!$E:$E,J$9)</f>
        <v>341.87214924068155</v>
      </c>
      <c r="K539" s="68" t="s">
        <v>581</v>
      </c>
      <c r="L539" s="54" t="str">
        <f t="shared" si="155"/>
        <v>Flux bruts export et import-Flux bruts exportés-Ananas</v>
      </c>
      <c r="M539" s="54">
        <f>MATCH(L539,[6]RESULTATS_4!$W:$W,FALSE)</f>
        <v>270</v>
      </c>
      <c r="N539" s="54" t="str" cm="1">
        <f t="array" ref="N539">IFERROR(INDEX([6]RESULTATS_4!G:G,$M539),"-")</f>
        <v>Flux bruts export et import</v>
      </c>
      <c r="O539" s="54" t="str" cm="1">
        <f t="array" ref="O539">IFERROR(INDEX([6]RESULTATS_4!H:H,$M539),"-")</f>
        <v>Flux bruts exportés</v>
      </c>
      <c r="P539" s="54" t="str" cm="1">
        <f t="array" ref="P539">IFERROR(INDEX([6]RESULTATS_4!I:I,$M539),"-")</f>
        <v>Ananas</v>
      </c>
      <c r="Q539" s="54" t="str" cm="1">
        <f t="array" ref="Q539">IFERROR(INDEX([6]RESULTATS_4!$J:$J,M539),"-")</f>
        <v>kt</v>
      </c>
      <c r="R539" s="68"/>
      <c r="S539" s="96" t="str">
        <f t="shared" si="162"/>
        <v>Ananas-kt</v>
      </c>
      <c r="T539" s="158">
        <v>540</v>
      </c>
      <c r="U539" s="36">
        <v>17.8</v>
      </c>
      <c r="V539" s="36">
        <v>17.800000000000011</v>
      </c>
      <c r="W539" s="36">
        <v>26.610428043118915</v>
      </c>
      <c r="X539" s="36">
        <v>5.3400000000000034</v>
      </c>
      <c r="Y539" s="36">
        <v>147.09042804311892</v>
      </c>
      <c r="Z539" s="36">
        <v>84.91107848974471</v>
      </c>
      <c r="AA539" s="68"/>
      <c r="AB539" s="52"/>
      <c r="AC539" s="36"/>
      <c r="AD539" s="52"/>
      <c r="AE539" s="36"/>
      <c r="AG539" s="68"/>
      <c r="AH539" s="52">
        <f t="shared" si="156"/>
        <v>238.20224719101125</v>
      </c>
      <c r="AI539" s="52">
        <f t="shared" si="157"/>
        <v>238.20224719101128</v>
      </c>
      <c r="AJ539" s="52">
        <f t="shared" si="158"/>
        <v>331.66122533284749</v>
      </c>
      <c r="AK539" s="52">
        <f t="shared" si="159"/>
        <v>238.20224719101105</v>
      </c>
      <c r="AL539" s="52">
        <f t="shared" si="160"/>
        <v>272.76857988101642</v>
      </c>
      <c r="AM539" s="52">
        <f t="shared" si="161"/>
        <v>302.62372745856919</v>
      </c>
    </row>
    <row r="540" spans="1:39" ht="14.25" hidden="1">
      <c r="A540" s="5" t="s">
        <v>440</v>
      </c>
      <c r="B540" s="5" t="s">
        <v>439</v>
      </c>
      <c r="C540" s="4" t="s">
        <v>448</v>
      </c>
      <c r="D540" s="4" t="s">
        <v>180</v>
      </c>
      <c r="E540" s="134">
        <f>SUMIFS(ADEME!$F:$F,ADEME!$A:$A,$A540,ADEME!$B:$B,$B540,ADEME!$C:$C,$C540,ADEME!$D:$D,$D540,ADEME!$E:$E,F$9)</f>
        <v>473.59999999999997</v>
      </c>
      <c r="F540" s="134">
        <f>SUMIFS(ADEME!$L:$L,ADEME!$A:$A,$A540,ADEME!$B:$B,$B540,ADEME!$C:$C,$C540,ADEME!$D:$D,$D540,ADEME!$E:$E,F$9)</f>
        <v>772.40000000000009</v>
      </c>
      <c r="G540" s="135">
        <f>SUMIFS(ADEME!$L:$L,ADEME!$A:$A,$A540,ADEME!$B:$B,$B540,ADEME!$C:$C,$C540,ADEME!$D:$D,$D540,ADEME!$E:$E,G$9)</f>
        <v>386.69554571265638</v>
      </c>
      <c r="H540" s="135">
        <f>SUMIFS(ADEME!$L:$L,ADEME!$A:$A,$A540,ADEME!$B:$B,$B540,ADEME!$C:$C,$C540,ADEME!$D:$D,$D540,ADEME!$E:$E,H$9)</f>
        <v>592.2807276168752</v>
      </c>
      <c r="I540" s="135">
        <f>SUMIFS(ADEME!$L:$L,ADEME!$A:$A,$A540,ADEME!$B:$B,$B540,ADEME!$C:$C,$C540,ADEME!$D:$D,$D540,ADEME!$E:$E,I$9)</f>
        <v>1048.3007276168751</v>
      </c>
      <c r="J540" s="135">
        <f>SUMIFS(ADEME!$L:$L,ADEME!$A:$A,$A540,ADEME!$B:$B,$B540,ADEME!$C:$C,$C540,ADEME!$D:$D,$D540,ADEME!$E:$E,J$9)</f>
        <v>923.10280631319426</v>
      </c>
      <c r="K540" s="68" t="s">
        <v>581</v>
      </c>
      <c r="L540" s="54" t="str">
        <f t="shared" si="155"/>
        <v>Flux bruts export et import-Flux bruts exportés-Stimulants + (Total)</v>
      </c>
      <c r="M540" s="54">
        <f>MATCH(L540,[6]RESULTATS_4!$W:$W,FALSE)</f>
        <v>297</v>
      </c>
      <c r="N540" s="54" t="str" cm="1">
        <f t="array" ref="N540">IFERROR(INDEX([6]RESULTATS_4!G:G,$M540),"-")</f>
        <v>Flux bruts export et import</v>
      </c>
      <c r="O540" s="54" t="str" cm="1">
        <f t="array" ref="O540">IFERROR(INDEX([6]RESULTATS_4!H:H,$M540),"-")</f>
        <v>Flux bruts exportés</v>
      </c>
      <c r="P540" s="54" t="str" cm="1">
        <f t="array" ref="P540">IFERROR(INDEX([6]RESULTATS_4!I:I,$M540),"-")</f>
        <v>Stimulants + (Total)</v>
      </c>
      <c r="Q540" s="54" t="str" cm="1">
        <f t="array" ref="Q540">IFERROR(INDEX([6]RESULTATS_4!$J:$J,M540),"-")</f>
        <v>kt</v>
      </c>
      <c r="R540" s="68"/>
      <c r="S540" s="96" t="str">
        <f t="shared" si="162"/>
        <v>Stimulants + (Total)-kt</v>
      </c>
      <c r="T540" s="158">
        <v>541</v>
      </c>
      <c r="U540" s="36">
        <v>156.80000000000001</v>
      </c>
      <c r="V540" s="36">
        <v>156.80000000000001</v>
      </c>
      <c r="W540" s="36">
        <v>117.90318647025714</v>
      </c>
      <c r="X540" s="36">
        <v>236.34849725401898</v>
      </c>
      <c r="Y540" s="36">
        <v>568.56637294051416</v>
      </c>
      <c r="Z540" s="36">
        <v>356.22676262407634</v>
      </c>
      <c r="AA540" s="68"/>
      <c r="AB540" s="52"/>
      <c r="AC540" s="36"/>
      <c r="AD540" s="52"/>
      <c r="AE540" s="36"/>
      <c r="AG540" s="68"/>
      <c r="AH540" s="52">
        <f t="shared" si="156"/>
        <v>202.04081632653055</v>
      </c>
      <c r="AI540" s="52">
        <f t="shared" si="157"/>
        <v>392.60204081632651</v>
      </c>
      <c r="AJ540" s="52">
        <f t="shared" si="158"/>
        <v>227.97717965850413</v>
      </c>
      <c r="AK540" s="52">
        <f t="shared" si="159"/>
        <v>150.59635855450898</v>
      </c>
      <c r="AL540" s="52">
        <f t="shared" si="160"/>
        <v>84.376139270296363</v>
      </c>
      <c r="AM540" s="52">
        <f t="shared" si="161"/>
        <v>159.13347989728061</v>
      </c>
    </row>
    <row r="541" spans="1:39" ht="14.25" hidden="1">
      <c r="A541" s="5" t="s">
        <v>440</v>
      </c>
      <c r="B541" s="5" t="s">
        <v>439</v>
      </c>
      <c r="C541" s="45" t="s">
        <v>449</v>
      </c>
      <c r="D541" s="4" t="s">
        <v>180</v>
      </c>
      <c r="E541" s="134">
        <f>SUMIFS(ADEME!$F:$F,ADEME!$A:$A,$A541,ADEME!$B:$B,$B541,ADEME!$C:$C,$C541,ADEME!$D:$D,$D541,ADEME!$E:$E,F$9)</f>
        <v>144.19999999999999</v>
      </c>
      <c r="F541" s="134">
        <f>SUMIFS(ADEME!$L:$L,ADEME!$A:$A,$A541,ADEME!$B:$B,$B541,ADEME!$C:$C,$C541,ADEME!$D:$D,$D541,ADEME!$E:$E,F$9)</f>
        <v>144.19999999999999</v>
      </c>
      <c r="G541" s="135">
        <f>SUMIFS(ADEME!$L:$L,ADEME!$A:$A,$A541,ADEME!$B:$B,$B541,ADEME!$C:$C,$C541,ADEME!$D:$D,$D541,ADEME!$E:$E,G$9)</f>
        <v>137.87554571265636</v>
      </c>
      <c r="H541" s="135">
        <f>SUMIFS(ADEME!$L:$L,ADEME!$A:$A,$A541,ADEME!$B:$B,$B541,ADEME!$C:$C,$C541,ADEME!$D:$D,$D541,ADEME!$E:$E,H$9)</f>
        <v>217.82072761687513</v>
      </c>
      <c r="I541" s="135">
        <f>SUMIFS(ADEME!$L:$L,ADEME!$A:$A,$A541,ADEME!$B:$B,$B541,ADEME!$C:$C,$C541,ADEME!$D:$D,$D541,ADEME!$E:$E,I$9)</f>
        <v>421.74072761687512</v>
      </c>
      <c r="J541" s="135">
        <f>SUMIFS(ADEME!$L:$L,ADEME!$A:$A,$A541,ADEME!$B:$B,$B541,ADEME!$C:$C,$C541,ADEME!$D:$D,$D541,ADEME!$E:$E,J$9)</f>
        <v>293.26280631319423</v>
      </c>
      <c r="K541" s="68" t="s">
        <v>581</v>
      </c>
      <c r="L541" s="54" t="str">
        <f t="shared" si="155"/>
        <v>Flux bruts export et import-Flux bruts exportés-Café</v>
      </c>
      <c r="M541" s="54">
        <f>MATCH(L541,[6]RESULTATS_4!$W:$W,FALSE)</f>
        <v>275</v>
      </c>
      <c r="N541" s="54" t="str" cm="1">
        <f t="array" ref="N541">IFERROR(INDEX([6]RESULTATS_4!G:G,$M541),"-")</f>
        <v>Flux bruts export et import</v>
      </c>
      <c r="O541" s="54" t="str" cm="1">
        <f t="array" ref="O541">IFERROR(INDEX([6]RESULTATS_4!H:H,$M541),"-")</f>
        <v>Flux bruts exportés</v>
      </c>
      <c r="P541" s="54" t="str" cm="1">
        <f t="array" ref="P541">IFERROR(INDEX([6]RESULTATS_4!I:I,$M541),"-")</f>
        <v>Café</v>
      </c>
      <c r="Q541" s="54" t="str" cm="1">
        <f t="array" ref="Q541">IFERROR(INDEX([6]RESULTATS_4!$J:$J,M541),"-")</f>
        <v>kt</v>
      </c>
      <c r="R541" s="68"/>
      <c r="S541" s="96" t="str">
        <f t="shared" si="162"/>
        <v>Café-kt</v>
      </c>
      <c r="T541" s="158">
        <v>542</v>
      </c>
      <c r="U541" s="36">
        <v>100</v>
      </c>
      <c r="V541" s="36">
        <v>100</v>
      </c>
      <c r="W541" s="36">
        <v>112.22318647025715</v>
      </c>
      <c r="X541" s="36">
        <v>180.12424862700948</v>
      </c>
      <c r="Y541" s="36">
        <v>363.08424862700946</v>
      </c>
      <c r="Z541" s="36">
        <v>228.45720454404906</v>
      </c>
      <c r="AA541" s="68"/>
      <c r="AB541" s="52"/>
      <c r="AC541" s="36"/>
      <c r="AD541" s="52"/>
      <c r="AE541" s="36"/>
      <c r="AG541" s="68"/>
      <c r="AH541" s="52">
        <f t="shared" si="156"/>
        <v>44.199999999999996</v>
      </c>
      <c r="AI541" s="52">
        <f t="shared" si="157"/>
        <v>44.199999999999996</v>
      </c>
      <c r="AJ541" s="52">
        <f t="shared" si="158"/>
        <v>22.858341532832817</v>
      </c>
      <c r="AK541" s="52">
        <f t="shared" si="159"/>
        <v>20.92804232478731</v>
      </c>
      <c r="AL541" s="52">
        <f t="shared" si="160"/>
        <v>16.155060213069873</v>
      </c>
      <c r="AM541" s="52">
        <f t="shared" si="161"/>
        <v>28.366626431625598</v>
      </c>
    </row>
    <row r="542" spans="1:39" ht="14.25" hidden="1">
      <c r="A542" s="5" t="s">
        <v>440</v>
      </c>
      <c r="B542" s="5" t="s">
        <v>439</v>
      </c>
      <c r="C542" s="45" t="s">
        <v>450</v>
      </c>
      <c r="D542" s="4" t="s">
        <v>180</v>
      </c>
      <c r="E542" s="134">
        <f>SUMIFS(ADEME!$F:$F,ADEME!$A:$A,$A542,ADEME!$B:$B,$B542,ADEME!$C:$C,$C542,ADEME!$D:$D,$D542,ADEME!$E:$E,F$9)</f>
        <v>321.2</v>
      </c>
      <c r="F542" s="134">
        <f>SUMIFS(ADEME!$L:$L,ADEME!$A:$A,$A542,ADEME!$B:$B,$B542,ADEME!$C:$C,$C542,ADEME!$D:$D,$D542,ADEME!$E:$E,F$9)</f>
        <v>620</v>
      </c>
      <c r="G542" s="135">
        <f>SUMIFS(ADEME!$L:$L,ADEME!$A:$A,$A542,ADEME!$B:$B,$B542,ADEME!$C:$C,$C542,ADEME!$D:$D,$D542,ADEME!$E:$E,G$9)</f>
        <v>248</v>
      </c>
      <c r="H542" s="135">
        <f>SUMIFS(ADEME!$L:$L,ADEME!$A:$A,$A542,ADEME!$B:$B,$B542,ADEME!$C:$C,$C542,ADEME!$D:$D,$D542,ADEME!$E:$E,H$9)</f>
        <v>372</v>
      </c>
      <c r="I542" s="135">
        <f>SUMIFS(ADEME!$L:$L,ADEME!$A:$A,$A542,ADEME!$B:$B,$B542,ADEME!$C:$C,$C542,ADEME!$D:$D,$D542,ADEME!$E:$E,I$9)</f>
        <v>620</v>
      </c>
      <c r="J542" s="135">
        <f>SUMIFS(ADEME!$L:$L,ADEME!$A:$A,$A542,ADEME!$B:$B,$B542,ADEME!$C:$C,$C542,ADEME!$D:$D,$D542,ADEME!$E:$E,J$9)</f>
        <v>620</v>
      </c>
      <c r="K542" s="68" t="s">
        <v>581</v>
      </c>
      <c r="L542" s="54" t="str">
        <f t="shared" si="155"/>
        <v>Flux bruts export et import-Flux bruts exportés-Feve de Cacao</v>
      </c>
      <c r="M542" s="54">
        <f>MATCH(L542,[6]RESULTATS_4!$W:$W,FALSE)</f>
        <v>277</v>
      </c>
      <c r="N542" s="54" t="str" cm="1">
        <f t="array" ref="N542">IFERROR(INDEX([6]RESULTATS_4!G:G,$M542),"-")</f>
        <v>Flux bruts export et import</v>
      </c>
      <c r="O542" s="54" t="str" cm="1">
        <f t="array" ref="O542">IFERROR(INDEX([6]RESULTATS_4!H:H,$M542),"-")</f>
        <v>Flux bruts exportés</v>
      </c>
      <c r="P542" s="54" t="str" cm="1">
        <f t="array" ref="P542">IFERROR(INDEX([6]RESULTATS_4!I:I,$M542),"-")</f>
        <v>Feve de Cacao</v>
      </c>
      <c r="Q542" s="54" t="str" cm="1">
        <f t="array" ref="Q542">IFERROR(INDEX([6]RESULTATS_4!$J:$J,M542),"-")</f>
        <v>kt</v>
      </c>
      <c r="R542" s="68"/>
      <c r="S542" s="96" t="str">
        <f t="shared" si="162"/>
        <v>Feve de Cacao-kt</v>
      </c>
      <c r="T542" s="158">
        <v>543</v>
      </c>
      <c r="U542" s="36">
        <v>51</v>
      </c>
      <c r="V542" s="36">
        <v>51</v>
      </c>
      <c r="W542" s="36">
        <v>5.0999999999999943</v>
      </c>
      <c r="X542" s="36">
        <v>54.484248627009478</v>
      </c>
      <c r="Y542" s="36">
        <v>200.84212431350474</v>
      </c>
      <c r="Z542" s="36">
        <v>120.80955808002727</v>
      </c>
      <c r="AA542" s="68"/>
      <c r="AB542" s="52"/>
      <c r="AC542" s="36"/>
      <c r="AD542" s="52"/>
      <c r="AE542" s="36"/>
      <c r="AG542" s="68"/>
      <c r="AH542" s="52">
        <f t="shared" si="156"/>
        <v>529.8039215686274</v>
      </c>
      <c r="AI542" s="52">
        <f t="shared" si="157"/>
        <v>1115.6862745098038</v>
      </c>
      <c r="AJ542" s="52">
        <f t="shared" si="158"/>
        <v>4762.7450980392214</v>
      </c>
      <c r="AK542" s="52">
        <f t="shared" si="159"/>
        <v>582.76613768990921</v>
      </c>
      <c r="AL542" s="52">
        <f t="shared" si="160"/>
        <v>208.70018036266652</v>
      </c>
      <c r="AM542" s="52">
        <f t="shared" si="161"/>
        <v>413.20442674684443</v>
      </c>
    </row>
    <row r="543" spans="1:39" ht="14.25" hidden="1">
      <c r="A543" s="5" t="s">
        <v>440</v>
      </c>
      <c r="B543" s="5" t="s">
        <v>439</v>
      </c>
      <c r="C543" s="4" t="s">
        <v>321</v>
      </c>
      <c r="D543" s="4" t="s">
        <v>180</v>
      </c>
      <c r="E543" s="134">
        <f>SUMIFS(ADEME!$F:$F,ADEME!$A:$A,$A543,ADEME!$B:$B,$B543,ADEME!$C:$C,$C543,ADEME!$D:$D,$D543,ADEME!$E:$E,F$9)</f>
        <v>3203.1000000000004</v>
      </c>
      <c r="F543" s="134">
        <f>SUMIFS(ADEME!$L:$L,ADEME!$A:$A,$A543,ADEME!$B:$B,$B543,ADEME!$C:$C,$C543,ADEME!$D:$D,$D543,ADEME!$E:$E,F$9)</f>
        <v>3233.5791871023766</v>
      </c>
      <c r="G543" s="135">
        <f>SUMIFS(ADEME!$L:$L,ADEME!$A:$A,$A543,ADEME!$B:$B,$B543,ADEME!$C:$C,$C543,ADEME!$D:$D,$D543,ADEME!$E:$E,G$9)</f>
        <v>1853.9582236589536</v>
      </c>
      <c r="H543" s="135">
        <f>SUMIFS(ADEME!$L:$L,ADEME!$A:$A,$A543,ADEME!$B:$B,$B543,ADEME!$C:$C,$C543,ADEME!$D:$D,$D543,ADEME!$E:$E,H$9)</f>
        <v>2446.724659458092</v>
      </c>
      <c r="I543" s="135">
        <f>SUMIFS(ADEME!$L:$L,ADEME!$A:$A,$A543,ADEME!$B:$B,$B543,ADEME!$C:$C,$C543,ADEME!$D:$D,$D543,ADEME!$E:$E,I$9)</f>
        <v>3800.469972827419</v>
      </c>
      <c r="J543" s="135">
        <f>SUMIFS(ADEME!$L:$L,ADEME!$A:$A,$A543,ADEME!$B:$B,$B543,ADEME!$C:$C,$C543,ADEME!$D:$D,$D543,ADEME!$E:$E,J$9)</f>
        <v>3534.0905290296523</v>
      </c>
      <c r="K543" s="68" t="s">
        <v>581</v>
      </c>
      <c r="L543" s="54" t="str">
        <f t="shared" si="155"/>
        <v>Flux bruts export et import-Flux bruts exportés-Boissons Alcooliques</v>
      </c>
      <c r="M543" s="54">
        <f>MATCH(L543,[6]RESULTATS_4!$W:$W,FALSE)</f>
        <v>274</v>
      </c>
      <c r="N543" s="54" t="str" cm="1">
        <f t="array" ref="N543">IFERROR(INDEX([6]RESULTATS_4!G:G,$M543),"-")</f>
        <v>Flux bruts export et import</v>
      </c>
      <c r="O543" s="54" t="str" cm="1">
        <f t="array" ref="O543">IFERROR(INDEX([6]RESULTATS_4!H:H,$M543),"-")</f>
        <v>Flux bruts exportés</v>
      </c>
      <c r="P543" s="54" t="str" cm="1">
        <f t="array" ref="P543">IFERROR(INDEX([6]RESULTATS_4!I:I,$M543),"-")</f>
        <v>Boissons Alcooliques</v>
      </c>
      <c r="Q543" s="54" t="str" cm="1">
        <f t="array" ref="Q543">IFERROR(INDEX([6]RESULTATS_4!$J:$J,M543),"-")</f>
        <v>kt</v>
      </c>
      <c r="R543" s="68"/>
      <c r="S543" s="96" t="str">
        <f t="shared" si="162"/>
        <v>Boissons Alcooliques-kt</v>
      </c>
      <c r="T543" s="158">
        <v>544</v>
      </c>
      <c r="U543" s="36">
        <v>3648.3</v>
      </c>
      <c r="V543" s="36">
        <v>3648.3</v>
      </c>
      <c r="W543" s="36">
        <v>1477.3205516989399</v>
      </c>
      <c r="X543" s="36">
        <v>2267.4368462763632</v>
      </c>
      <c r="Y543" s="36">
        <v>3645.7584278885083</v>
      </c>
      <c r="Z543" s="36">
        <v>4144.9119038117706</v>
      </c>
      <c r="AA543" s="68"/>
      <c r="AB543" s="52"/>
      <c r="AC543" s="36"/>
      <c r="AD543" s="52"/>
      <c r="AE543" s="36"/>
      <c r="AG543" s="68"/>
      <c r="AH543" s="52">
        <f t="shared" si="156"/>
        <v>-12.202943836855518</v>
      </c>
      <c r="AI543" s="52">
        <f t="shared" si="157"/>
        <v>-11.367508508007118</v>
      </c>
      <c r="AJ543" s="52">
        <f t="shared" si="158"/>
        <v>25.494647828927519</v>
      </c>
      <c r="AK543" s="52">
        <f t="shared" si="159"/>
        <v>7.9070697592375838</v>
      </c>
      <c r="AL543" s="52">
        <f t="shared" si="160"/>
        <v>4.2436038481165728</v>
      </c>
      <c r="AM543" s="52">
        <f t="shared" si="161"/>
        <v>-14.736655180062829</v>
      </c>
    </row>
    <row r="544" spans="1:39" ht="14.25" hidden="1">
      <c r="A544" s="5" t="s">
        <v>440</v>
      </c>
      <c r="B544" s="5" t="s">
        <v>439</v>
      </c>
      <c r="C544" s="45" t="s">
        <v>451</v>
      </c>
      <c r="D544" s="4" t="s">
        <v>180</v>
      </c>
      <c r="E544" s="134">
        <f>SUMIFS(ADEME!$F:$F,ADEME!$A:$A,$A544,ADEME!$B:$B,$B544,ADEME!$C:$C,$C544,ADEME!$D:$D,$D544,ADEME!$E:$E,F$9)</f>
        <v>1555.9</v>
      </c>
      <c r="F544" s="134">
        <f>SUMIFS(ADEME!$L:$L,ADEME!$A:$A,$A544,ADEME!$B:$B,$B544,ADEME!$C:$C,$C544,ADEME!$D:$D,$D544,ADEME!$E:$E,F$9)</f>
        <v>1555.9</v>
      </c>
      <c r="G544" s="135">
        <f>SUMIFS(ADEME!$L:$L,ADEME!$A:$A,$A544,ADEME!$B:$B,$B544,ADEME!$C:$C,$C544,ADEME!$D:$D,$D544,ADEME!$E:$E,G$9)</f>
        <v>622.36000000000013</v>
      </c>
      <c r="H544" s="135">
        <f>SUMIFS(ADEME!$L:$L,ADEME!$A:$A,$A544,ADEME!$B:$B,$B544,ADEME!$C:$C,$C544,ADEME!$D:$D,$D544,ADEME!$E:$E,H$9)</f>
        <v>933.54</v>
      </c>
      <c r="I544" s="135">
        <f>SUMIFS(ADEME!$L:$L,ADEME!$A:$A,$A544,ADEME!$B:$B,$B544,ADEME!$C:$C,$C544,ADEME!$D:$D,$D544,ADEME!$E:$E,I$9)</f>
        <v>1555.9</v>
      </c>
      <c r="J544" s="135">
        <f>SUMIFS(ADEME!$L:$L,ADEME!$A:$A,$A544,ADEME!$B:$B,$B544,ADEME!$C:$C,$C544,ADEME!$D:$D,$D544,ADEME!$E:$E,J$9)</f>
        <v>1555.9</v>
      </c>
      <c r="K544" s="68" t="s">
        <v>581</v>
      </c>
      <c r="L544" s="54" t="str">
        <f t="shared" si="155"/>
        <v>Flux bruts export et import-Flux bruts exportés-Vin</v>
      </c>
      <c r="M544" s="54">
        <f>MATCH(L544,[6]RESULTATS_4!$W:$W,FALSE)</f>
        <v>306</v>
      </c>
      <c r="N544" s="54" t="str" cm="1">
        <f t="array" ref="N544">IFERROR(INDEX([6]RESULTATS_4!G:G,$M544),"-")</f>
        <v>Flux bruts export et import</v>
      </c>
      <c r="O544" s="54" t="str" cm="1">
        <f t="array" ref="O544">IFERROR(INDEX([6]RESULTATS_4!H:H,$M544),"-")</f>
        <v>Flux bruts exportés</v>
      </c>
      <c r="P544" s="54" t="str" cm="1">
        <f t="array" ref="P544">IFERROR(INDEX([6]RESULTATS_4!I:I,$M544),"-")</f>
        <v>Vin</v>
      </c>
      <c r="Q544" s="54" t="str" cm="1">
        <f t="array" ref="Q544">IFERROR(INDEX([6]RESULTATS_4!$J:$J,M544),"-")</f>
        <v>kt</v>
      </c>
      <c r="R544" s="68"/>
      <c r="S544" s="96" t="str">
        <f t="shared" si="162"/>
        <v>Vin-kt</v>
      </c>
      <c r="T544" s="158">
        <v>545</v>
      </c>
      <c r="U544" s="36">
        <v>1584.2</v>
      </c>
      <c r="V544" s="36">
        <v>1584.1999999999998</v>
      </c>
      <c r="W544" s="36">
        <v>158.41999999999985</v>
      </c>
      <c r="X544" s="36">
        <v>475.26</v>
      </c>
      <c r="Y544" s="36">
        <v>1267.3600000000001</v>
      </c>
      <c r="Z544" s="36">
        <v>1901.04</v>
      </c>
      <c r="AA544" s="68"/>
      <c r="AB544" s="52"/>
      <c r="AC544" s="36"/>
      <c r="AD544" s="52"/>
      <c r="AE544" s="36"/>
      <c r="AG544" s="68"/>
      <c r="AH544" s="52">
        <f t="shared" si="156"/>
        <v>-1.7863906072465574</v>
      </c>
      <c r="AI544" s="52">
        <f t="shared" si="157"/>
        <v>-1.7863906072465463</v>
      </c>
      <c r="AJ544" s="52">
        <f t="shared" si="158"/>
        <v>292.85443757101422</v>
      </c>
      <c r="AK544" s="52">
        <f t="shared" si="159"/>
        <v>96.427218785506881</v>
      </c>
      <c r="AL544" s="52">
        <f t="shared" si="160"/>
        <v>22.7670117409418</v>
      </c>
      <c r="AM544" s="52">
        <f t="shared" si="161"/>
        <v>-18.155325506038789</v>
      </c>
    </row>
    <row r="545" spans="1:39" ht="14.25" hidden="1">
      <c r="A545" s="5" t="s">
        <v>440</v>
      </c>
      <c r="B545" s="5" t="s">
        <v>439</v>
      </c>
      <c r="C545" s="45" t="s">
        <v>452</v>
      </c>
      <c r="D545" s="4" t="s">
        <v>180</v>
      </c>
      <c r="E545" s="134">
        <f>SUMIFS(ADEME!$F:$F,ADEME!$A:$A,$A545,ADEME!$B:$B,$B545,ADEME!$C:$C,$C545,ADEME!$D:$D,$D545,ADEME!$E:$E,F$9)</f>
        <v>528.5</v>
      </c>
      <c r="F545" s="134">
        <f>SUMIFS(ADEME!$L:$L,ADEME!$A:$A,$A545,ADEME!$B:$B,$B545,ADEME!$C:$C,$C545,ADEME!$D:$D,$D545,ADEME!$E:$E,F$9)</f>
        <v>558.97918710237673</v>
      </c>
      <c r="G545" s="135">
        <f>SUMIFS(ADEME!$L:$L,ADEME!$A:$A,$A545,ADEME!$B:$B,$B545,ADEME!$C:$C,$C545,ADEME!$D:$D,$D545,ADEME!$E:$E,G$9)</f>
        <v>207.18265281199672</v>
      </c>
      <c r="H545" s="135">
        <f>SUMIFS(ADEME!$L:$L,ADEME!$A:$A,$A545,ADEME!$B:$B,$B545,ADEME!$C:$C,$C545,ADEME!$D:$D,$D545,ADEME!$E:$E,H$9)</f>
        <v>357.70321552969313</v>
      </c>
      <c r="I545" s="135">
        <f>SUMIFS(ADEME!$L:$L,ADEME!$A:$A,$A545,ADEME!$B:$B,$B545,ADEME!$C:$C,$C545,ADEME!$D:$D,$D545,ADEME!$E:$E,I$9)</f>
        <v>708.14353708266231</v>
      </c>
      <c r="J545" s="135">
        <f>SUMIFS(ADEME!$L:$L,ADEME!$A:$A,$A545,ADEME!$B:$B,$B545,ADEME!$C:$C,$C545,ADEME!$D:$D,$D545,ADEME!$E:$E,J$9)</f>
        <v>634.19999999999993</v>
      </c>
      <c r="K545" s="68" t="s">
        <v>581</v>
      </c>
      <c r="L545" s="54" t="str">
        <f t="shared" si="155"/>
        <v>Flux bruts export et import-Flux bruts exportés-Bière</v>
      </c>
      <c r="M545" s="54">
        <f>MATCH(L545,[6]RESULTATS_4!$W:$W,FALSE)</f>
        <v>272</v>
      </c>
      <c r="N545" s="54" t="str" cm="1">
        <f t="array" ref="N545">IFERROR(INDEX([6]RESULTATS_4!G:G,$M545),"-")</f>
        <v>Flux bruts export et import</v>
      </c>
      <c r="O545" s="54" t="str" cm="1">
        <f t="array" ref="O545">IFERROR(INDEX([6]RESULTATS_4!H:H,$M545),"-")</f>
        <v>Flux bruts exportés</v>
      </c>
      <c r="P545" s="54" t="str" cm="1">
        <f t="array" ref="P545">IFERROR(INDEX([6]RESULTATS_4!I:I,$M545),"-")</f>
        <v>Bière</v>
      </c>
      <c r="Q545" s="54" t="str" cm="1">
        <f t="array" ref="Q545">IFERROR(INDEX([6]RESULTATS_4!$J:$J,M545),"-")</f>
        <v>kt</v>
      </c>
      <c r="R545" s="68"/>
      <c r="S545" s="96" t="str">
        <f t="shared" si="162"/>
        <v>Bière-kt</v>
      </c>
      <c r="T545" s="158">
        <v>546</v>
      </c>
      <c r="U545" s="36">
        <v>827.4</v>
      </c>
      <c r="V545" s="36">
        <v>827.4</v>
      </c>
      <c r="W545" s="36">
        <v>330.96000000000004</v>
      </c>
      <c r="X545" s="36">
        <v>496.43999999999994</v>
      </c>
      <c r="Y545" s="36">
        <v>827.4</v>
      </c>
      <c r="Z545" s="36">
        <v>918.34561143913447</v>
      </c>
      <c r="AA545" s="68"/>
      <c r="AB545" s="52"/>
      <c r="AC545" s="36"/>
      <c r="AD545" s="52"/>
      <c r="AE545" s="36"/>
      <c r="AG545" s="68"/>
      <c r="AH545" s="52">
        <f t="shared" si="156"/>
        <v>-36.125211505922159</v>
      </c>
      <c r="AI545" s="52">
        <f t="shared" si="157"/>
        <v>-32.441480891663431</v>
      </c>
      <c r="AJ545" s="52">
        <f t="shared" si="158"/>
        <v>-37.399488514625126</v>
      </c>
      <c r="AK545" s="52">
        <f t="shared" si="159"/>
        <v>-27.946334797821859</v>
      </c>
      <c r="AL545" s="52">
        <f t="shared" si="160"/>
        <v>-14.413398950608858</v>
      </c>
      <c r="AM545" s="52">
        <f t="shared" si="161"/>
        <v>-30.941032210504225</v>
      </c>
    </row>
    <row r="546" spans="1:39" ht="14.25" hidden="1">
      <c r="A546" s="5" t="s">
        <v>440</v>
      </c>
      <c r="B546" s="5" t="s">
        <v>439</v>
      </c>
      <c r="C546" s="4" t="s">
        <v>322</v>
      </c>
      <c r="D546" s="4" t="s">
        <v>180</v>
      </c>
      <c r="E546" s="134">
        <f>SUMIFS(ADEME!$F:$F,ADEME!$A:$A,$A546,ADEME!$B:$B,$B546,ADEME!$C:$C,$C546,ADEME!$D:$D,$D546,ADEME!$E:$E,F$9)</f>
        <v>1323.6000000000001</v>
      </c>
      <c r="F546" s="134">
        <f>SUMIFS(ADEME!$L:$L,ADEME!$A:$A,$A546,ADEME!$B:$B,$B546,ADEME!$C:$C,$C546,ADEME!$D:$D,$D546,ADEME!$E:$E,F$9)</f>
        <v>1403.1403609412073</v>
      </c>
      <c r="G546" s="135">
        <f>SUMIFS(ADEME!$L:$L,ADEME!$A:$A,$A546,ADEME!$B:$B,$B546,ADEME!$C:$C,$C546,ADEME!$D:$D,$D546,ADEME!$E:$E,G$9)</f>
        <v>653.8141007057809</v>
      </c>
      <c r="H546" s="135">
        <f>SUMIFS(ADEME!$L:$L,ADEME!$A:$A,$A546,ADEME!$B:$B,$B546,ADEME!$C:$C,$C546,ADEME!$D:$D,$D546,ADEME!$E:$E,H$9)</f>
        <v>809.36981719688504</v>
      </c>
      <c r="I546" s="135">
        <f>SUMIFS(ADEME!$L:$L,ADEME!$A:$A,$A546,ADEME!$B:$B,$B546,ADEME!$C:$C,$C546,ADEME!$D:$D,$D546,ADEME!$E:$E,I$9)</f>
        <v>1602.6486076000097</v>
      </c>
      <c r="J546" s="135">
        <f>SUMIFS(ADEME!$L:$L,ADEME!$A:$A,$A546,ADEME!$B:$B,$B546,ADEME!$C:$C,$C546,ADEME!$D:$D,$D546,ADEME!$E:$E,J$9)</f>
        <v>1892.0480749829262</v>
      </c>
      <c r="K546" s="68" t="s">
        <v>581</v>
      </c>
      <c r="L546" s="54" t="str">
        <f t="shared" si="155"/>
        <v>Flux bruts export et import-Flux bruts exportés-Viande</v>
      </c>
      <c r="M546" s="54">
        <f>MATCH(L546,[6]RESULTATS_4!$W:$W,FALSE)</f>
        <v>301</v>
      </c>
      <c r="N546" s="54" t="str" cm="1">
        <f t="array" ref="N546">IFERROR(INDEX([6]RESULTATS_4!G:G,$M546),"-")</f>
        <v>Flux bruts export et import</v>
      </c>
      <c r="O546" s="54" t="str" cm="1">
        <f t="array" ref="O546">IFERROR(INDEX([6]RESULTATS_4!H:H,$M546),"-")</f>
        <v>Flux bruts exportés</v>
      </c>
      <c r="P546" s="54" t="str" cm="1">
        <f t="array" ref="P546">IFERROR(INDEX([6]RESULTATS_4!I:I,$M546),"-")</f>
        <v>Viande</v>
      </c>
      <c r="Q546" s="54" t="str" cm="1">
        <f t="array" ref="Q546">IFERROR(INDEX([6]RESULTATS_4!$J:$J,M546),"-")</f>
        <v>kt</v>
      </c>
      <c r="R546" s="68"/>
      <c r="S546" s="96" t="str">
        <f t="shared" si="162"/>
        <v>Viande-kt</v>
      </c>
      <c r="T546" s="158">
        <v>547</v>
      </c>
      <c r="U546" s="36">
        <v>1547.8</v>
      </c>
      <c r="V546" s="36">
        <v>1602.9141256757905</v>
      </c>
      <c r="W546" s="36">
        <v>747.97953743723394</v>
      </c>
      <c r="X546" s="36">
        <v>761.51649586884162</v>
      </c>
      <c r="Y546" s="36">
        <v>1511.8154375365175</v>
      </c>
      <c r="Z546" s="36">
        <v>2078.7017350320752</v>
      </c>
      <c r="AA546" s="68"/>
      <c r="AB546" s="52"/>
      <c r="AC546" s="36"/>
      <c r="AD546" s="52"/>
      <c r="AE546" s="36"/>
      <c r="AG546" s="68"/>
      <c r="AH546" s="52">
        <f t="shared" si="156"/>
        <v>-14.485075591161634</v>
      </c>
      <c r="AI546" s="52">
        <f t="shared" si="157"/>
        <v>-12.463160785382588</v>
      </c>
      <c r="AJ546" s="52">
        <f t="shared" si="158"/>
        <v>-12.589306527567256</v>
      </c>
      <c r="AK546" s="52">
        <f t="shared" si="159"/>
        <v>6.2839507203906075</v>
      </c>
      <c r="AL546" s="52">
        <f t="shared" si="160"/>
        <v>6.0082181864410389</v>
      </c>
      <c r="AM546" s="52">
        <f t="shared" si="161"/>
        <v>-8.979338252501579</v>
      </c>
    </row>
    <row r="547" spans="1:39" ht="14.25" hidden="1">
      <c r="A547" s="5" t="s">
        <v>440</v>
      </c>
      <c r="B547" s="5" t="s">
        <v>439</v>
      </c>
      <c r="C547" s="45" t="s">
        <v>42</v>
      </c>
      <c r="D547" s="4" t="s">
        <v>180</v>
      </c>
      <c r="E547" s="134">
        <f>SUMIFS(ADEME!$F:$F,ADEME!$A:$A,$A547,ADEME!$B:$B,$B547,ADEME!$C:$C,$C547,ADEME!$D:$D,$D547,ADEME!$E:$E,F$9)</f>
        <v>255.2</v>
      </c>
      <c r="F547" s="134">
        <f>SUMIFS(ADEME!$L:$L,ADEME!$A:$A,$A547,ADEME!$B:$B,$B547,ADEME!$C:$C,$C547,ADEME!$D:$D,$D547,ADEME!$E:$E,F$9)</f>
        <v>255.19999999999993</v>
      </c>
      <c r="G547" s="135">
        <f>SUMIFS(ADEME!$L:$L,ADEME!$A:$A,$A547,ADEME!$B:$B,$B547,ADEME!$C:$C,$C547,ADEME!$D:$D,$D547,ADEME!$E:$E,G$9)</f>
        <v>102.07999999999998</v>
      </c>
      <c r="H547" s="135">
        <f>SUMIFS(ADEME!$L:$L,ADEME!$A:$A,$A547,ADEME!$B:$B,$B547,ADEME!$C:$C,$C547,ADEME!$D:$D,$D547,ADEME!$E:$E,H$9)</f>
        <v>130.34123215512298</v>
      </c>
      <c r="I547" s="135">
        <f>SUMIFS(ADEME!$L:$L,ADEME!$A:$A,$A547,ADEME!$B:$B,$B547,ADEME!$C:$C,$C547,ADEME!$D:$D,$D547,ADEME!$E:$E,I$9)</f>
        <v>204.15999999999997</v>
      </c>
      <c r="J547" s="135">
        <f>SUMIFS(ADEME!$L:$L,ADEME!$A:$A,$A547,ADEME!$B:$B,$B547,ADEME!$C:$C,$C547,ADEME!$D:$D,$D547,ADEME!$E:$E,J$9)</f>
        <v>306.23999999999995</v>
      </c>
      <c r="K547" s="68" t="s">
        <v>581</v>
      </c>
      <c r="L547" s="54" t="str">
        <f t="shared" si="155"/>
        <v>Flux bruts export et import-Flux bruts exportés-Viande de Bovins</v>
      </c>
      <c r="M547" s="54">
        <f>MATCH(L547,[6]RESULTATS_4!$W:$W,FALSE)</f>
        <v>303</v>
      </c>
      <c r="N547" s="54" t="str" cm="1">
        <f t="array" ref="N547">IFERROR(INDEX([6]RESULTATS_4!G:G,$M547),"-")</f>
        <v>Flux bruts export et import</v>
      </c>
      <c r="O547" s="54" t="str" cm="1">
        <f t="array" ref="O547">IFERROR(INDEX([6]RESULTATS_4!H:H,$M547),"-")</f>
        <v>Flux bruts exportés</v>
      </c>
      <c r="P547" s="54" t="str" cm="1">
        <f t="array" ref="P547">IFERROR(INDEX([6]RESULTATS_4!I:I,$M547),"-")</f>
        <v>Viande de Bovins</v>
      </c>
      <c r="Q547" s="54" t="str" cm="1">
        <f t="array" ref="Q547">IFERROR(INDEX([6]RESULTATS_4!$J:$J,M547),"-")</f>
        <v>kt</v>
      </c>
      <c r="R547" s="68"/>
      <c r="S547" s="96" t="str">
        <f t="shared" si="162"/>
        <v>Viande de Bovins-kt</v>
      </c>
      <c r="T547" s="158">
        <v>548</v>
      </c>
      <c r="U547" s="36">
        <v>319</v>
      </c>
      <c r="V547" s="36">
        <v>319</v>
      </c>
      <c r="W547" s="36">
        <v>127.60000000000002</v>
      </c>
      <c r="X547" s="36">
        <v>161.08375009609054</v>
      </c>
      <c r="Y547" s="36">
        <v>255.20000000000005</v>
      </c>
      <c r="Z547" s="36">
        <v>382.79999999999995</v>
      </c>
      <c r="AA547" s="68"/>
      <c r="AB547" s="52"/>
      <c r="AC547" s="36"/>
      <c r="AD547" s="52"/>
      <c r="AE547" s="36"/>
      <c r="AG547" s="68"/>
      <c r="AH547" s="52">
        <f t="shared" si="156"/>
        <v>-20.000000000000007</v>
      </c>
      <c r="AI547" s="52">
        <f t="shared" si="157"/>
        <v>-20.000000000000018</v>
      </c>
      <c r="AJ547" s="52">
        <f t="shared" si="158"/>
        <v>-20.000000000000028</v>
      </c>
      <c r="AK547" s="52">
        <f t="shared" si="159"/>
        <v>-19.084803974720522</v>
      </c>
      <c r="AL547" s="52">
        <f t="shared" si="160"/>
        <v>-20.000000000000028</v>
      </c>
      <c r="AM547" s="52">
        <f t="shared" si="161"/>
        <v>-20.000000000000007</v>
      </c>
    </row>
    <row r="548" spans="1:39" ht="14.25" hidden="1">
      <c r="A548" s="5" t="s">
        <v>440</v>
      </c>
      <c r="B548" s="5" t="s">
        <v>439</v>
      </c>
      <c r="C548" s="45" t="s">
        <v>44</v>
      </c>
      <c r="D548" s="4" t="s">
        <v>180</v>
      </c>
      <c r="E548" s="134">
        <f>SUMIFS(ADEME!$F:$F,ADEME!$A:$A,$A548,ADEME!$B:$B,$B548,ADEME!$C:$C,$C548,ADEME!$D:$D,$D548,ADEME!$E:$E,F$9)</f>
        <v>22.6</v>
      </c>
      <c r="F548" s="134">
        <f>SUMIFS(ADEME!$L:$L,ADEME!$A:$A,$A548,ADEME!$B:$B,$B548,ADEME!$C:$C,$C548,ADEME!$D:$D,$D548,ADEME!$E:$E,F$9)</f>
        <v>22.600000000000009</v>
      </c>
      <c r="G548" s="135">
        <f>SUMIFS(ADEME!$L:$L,ADEME!$A:$A,$A548,ADEME!$B:$B,$B548,ADEME!$C:$C,$C548,ADEME!$D:$D,$D548,ADEME!$E:$E,G$9)</f>
        <v>86.004638975475643</v>
      </c>
      <c r="H548" s="135">
        <f>SUMIFS(ADEME!$L:$L,ADEME!$A:$A,$A548,ADEME!$B:$B,$B548,ADEME!$C:$C,$C548,ADEME!$D:$D,$D548,ADEME!$E:$E,H$9)</f>
        <v>70.140643871685228</v>
      </c>
      <c r="I548" s="135">
        <f>SUMIFS(ADEME!$L:$L,ADEME!$A:$A,$A548,ADEME!$B:$B,$B548,ADEME!$C:$C,$C548,ADEME!$D:$D,$D548,ADEME!$E:$E,I$9)</f>
        <v>116.45971146204653</v>
      </c>
      <c r="J548" s="135">
        <f>SUMIFS(ADEME!$L:$L,ADEME!$A:$A,$A548,ADEME!$B:$B,$B548,ADEME!$C:$C,$C548,ADEME!$D:$D,$D548,ADEME!$E:$E,J$9)</f>
        <v>122.64430402732461</v>
      </c>
      <c r="K548" s="68" t="s">
        <v>581</v>
      </c>
      <c r="L548" s="54" t="str">
        <f t="shared" si="155"/>
        <v>Flux bruts export et import-Flux bruts exportés-Viande d'Ovins/Caprins</v>
      </c>
      <c r="M548" s="54">
        <f>MATCH(L548,[6]RESULTATS_4!$W:$W,FALSE)</f>
        <v>302</v>
      </c>
      <c r="N548" s="54" t="str" cm="1">
        <f t="array" ref="N548">IFERROR(INDEX([6]RESULTATS_4!G:G,$M548),"-")</f>
        <v>Flux bruts export et import</v>
      </c>
      <c r="O548" s="54" t="str" cm="1">
        <f t="array" ref="O548">IFERROR(INDEX([6]RESULTATS_4!H:H,$M548),"-")</f>
        <v>Flux bruts exportés</v>
      </c>
      <c r="P548" s="54" t="str" cm="1">
        <f t="array" ref="P548">IFERROR(INDEX([6]RESULTATS_4!I:I,$M548),"-")</f>
        <v>Viande d'Ovins/Caprins</v>
      </c>
      <c r="Q548" s="54" t="str" cm="1">
        <f t="array" ref="Q548">IFERROR(INDEX([6]RESULTATS_4!$J:$J,M548),"-")</f>
        <v>kt</v>
      </c>
      <c r="R548" s="68"/>
      <c r="S548" s="96" t="str">
        <f t="shared" si="162"/>
        <v>Viande d'Ovins/Caprins-kt</v>
      </c>
      <c r="T548" s="158">
        <v>549</v>
      </c>
      <c r="U548" s="36">
        <v>6.3999999999999995</v>
      </c>
      <c r="V548" s="36">
        <v>6.4000000000000057</v>
      </c>
      <c r="W548" s="36">
        <v>106.17191592979803</v>
      </c>
      <c r="X548" s="36">
        <v>96.339489377460836</v>
      </c>
      <c r="Y548" s="36">
        <v>157.16976236612859</v>
      </c>
      <c r="Z548" s="36">
        <v>181.44017390830714</v>
      </c>
      <c r="AA548" s="68"/>
      <c r="AB548" s="52"/>
      <c r="AC548" s="36"/>
      <c r="AD548" s="52"/>
      <c r="AE548" s="36"/>
      <c r="AG548" s="68"/>
      <c r="AH548" s="52">
        <f t="shared" si="156"/>
        <v>253.12500000000006</v>
      </c>
      <c r="AI548" s="52">
        <f t="shared" si="157"/>
        <v>253.12499999999983</v>
      </c>
      <c r="AJ548" s="52">
        <f t="shared" si="158"/>
        <v>-18.994926085403986</v>
      </c>
      <c r="AK548" s="52">
        <f t="shared" si="159"/>
        <v>-27.194295584366024</v>
      </c>
      <c r="AL548" s="52">
        <f t="shared" si="160"/>
        <v>-25.901961224098301</v>
      </c>
      <c r="AM548" s="52">
        <f t="shared" si="161"/>
        <v>-32.405100047300273</v>
      </c>
    </row>
    <row r="549" spans="1:39" ht="14.25" hidden="1">
      <c r="A549" s="5" t="s">
        <v>440</v>
      </c>
      <c r="B549" s="5" t="s">
        <v>439</v>
      </c>
      <c r="C549" s="45" t="s">
        <v>46</v>
      </c>
      <c r="D549" s="4" t="s">
        <v>180</v>
      </c>
      <c r="E549" s="134">
        <f>SUMIFS(ADEME!$F:$F,ADEME!$A:$A,$A549,ADEME!$B:$B,$B549,ADEME!$C:$C,$C549,ADEME!$D:$D,$D549,ADEME!$E:$E,F$9)</f>
        <v>583.6</v>
      </c>
      <c r="F549" s="134">
        <f>SUMIFS(ADEME!$L:$L,ADEME!$A:$A,$A549,ADEME!$B:$B,$B549,ADEME!$C:$C,$C549,ADEME!$D:$D,$D549,ADEME!$E:$E,F$9)</f>
        <v>583.59999999999991</v>
      </c>
      <c r="G549" s="135">
        <f>SUMIFS(ADEME!$L:$L,ADEME!$A:$A,$A549,ADEME!$B:$B,$B549,ADEME!$C:$C,$C549,ADEME!$D:$D,$D549,ADEME!$E:$E,G$9)</f>
        <v>233.44000000000005</v>
      </c>
      <c r="H549" s="135">
        <f>SUMIFS(ADEME!$L:$L,ADEME!$A:$A,$A549,ADEME!$B:$B,$B549,ADEME!$C:$C,$C549,ADEME!$D:$D,$D549,ADEME!$E:$E,H$9)</f>
        <v>350.16</v>
      </c>
      <c r="I549" s="135">
        <f>SUMIFS(ADEME!$L:$L,ADEME!$A:$A,$A549,ADEME!$B:$B,$B549,ADEME!$C:$C,$C549,ADEME!$D:$D,$D549,ADEME!$E:$E,I$9)</f>
        <v>583.6</v>
      </c>
      <c r="J549" s="135">
        <f>SUMIFS(ADEME!$L:$L,ADEME!$A:$A,$A549,ADEME!$B:$B,$B549,ADEME!$C:$C,$C549,ADEME!$D:$D,$D549,ADEME!$E:$E,J$9)</f>
        <v>680.56332923303205</v>
      </c>
      <c r="K549" s="68" t="s">
        <v>581</v>
      </c>
      <c r="L549" s="54" t="str">
        <f t="shared" si="155"/>
        <v>Flux bruts export et import-Flux bruts exportés-Viande de Suides</v>
      </c>
      <c r="M549" s="54">
        <f>MATCH(L549,[6]RESULTATS_4!$W:$W,FALSE)</f>
        <v>304</v>
      </c>
      <c r="N549" s="54" t="str" cm="1">
        <f t="array" ref="N549">IFERROR(INDEX([6]RESULTATS_4!G:G,$M549),"-")</f>
        <v>Flux bruts export et import</v>
      </c>
      <c r="O549" s="54" t="str" cm="1">
        <f t="array" ref="O549">IFERROR(INDEX([6]RESULTATS_4!H:H,$M549),"-")</f>
        <v>Flux bruts exportés</v>
      </c>
      <c r="P549" s="54" t="str" cm="1">
        <f t="array" ref="P549">IFERROR(INDEX([6]RESULTATS_4!I:I,$M549),"-")</f>
        <v>Viande de Suides</v>
      </c>
      <c r="Q549" s="54" t="str" cm="1">
        <f t="array" ref="Q549">IFERROR(INDEX([6]RESULTATS_4!$J:$J,M549),"-")</f>
        <v>kt</v>
      </c>
      <c r="R549" s="68"/>
      <c r="S549" s="96" t="str">
        <f t="shared" si="162"/>
        <v>Viande de Suides-kt</v>
      </c>
      <c r="T549" s="158">
        <v>550</v>
      </c>
      <c r="U549" s="36">
        <v>597.69999999999993</v>
      </c>
      <c r="V549" s="36">
        <v>597.69999999999982</v>
      </c>
      <c r="W549" s="36">
        <v>239.07999999999998</v>
      </c>
      <c r="X549" s="36">
        <v>297.79737096951766</v>
      </c>
      <c r="Y549" s="36">
        <v>481.90187330822982</v>
      </c>
      <c r="Z549" s="36">
        <v>717.2399999999999</v>
      </c>
      <c r="AA549" s="68"/>
      <c r="AB549" s="52"/>
      <c r="AC549" s="36"/>
      <c r="AD549" s="52"/>
      <c r="AE549" s="36"/>
      <c r="AG549" s="68"/>
      <c r="AH549" s="52">
        <f t="shared" si="156"/>
        <v>-2.3590429981595995</v>
      </c>
      <c r="AI549" s="52">
        <f t="shared" si="157"/>
        <v>-2.3590429981595995</v>
      </c>
      <c r="AJ549" s="52">
        <f t="shared" si="158"/>
        <v>-2.3590429981595773</v>
      </c>
      <c r="AK549" s="52">
        <f t="shared" si="159"/>
        <v>17.583308025859701</v>
      </c>
      <c r="AL549" s="52">
        <f t="shared" si="160"/>
        <v>21.103492707678882</v>
      </c>
      <c r="AM549" s="52">
        <f t="shared" si="161"/>
        <v>-5.1135841234409511</v>
      </c>
    </row>
    <row r="550" spans="1:39" ht="14.25" hidden="1">
      <c r="A550" s="5" t="s">
        <v>440</v>
      </c>
      <c r="B550" s="5" t="s">
        <v>439</v>
      </c>
      <c r="C550" s="45" t="s">
        <v>48</v>
      </c>
      <c r="D550" s="4" t="s">
        <v>180</v>
      </c>
      <c r="E550" s="134">
        <f>SUMIFS(ADEME!$F:$F,ADEME!$A:$A,$A550,ADEME!$B:$B,$B550,ADEME!$C:$C,$C550,ADEME!$D:$D,$D550,ADEME!$E:$E,F$9)</f>
        <v>433.2</v>
      </c>
      <c r="F550" s="134">
        <f>SUMIFS(ADEME!$L:$L,ADEME!$A:$A,$A550,ADEME!$B:$B,$B550,ADEME!$C:$C,$C550,ADEME!$D:$D,$D550,ADEME!$E:$E,F$9)</f>
        <v>433.20000000000005</v>
      </c>
      <c r="G550" s="135">
        <f>SUMIFS(ADEME!$L:$L,ADEME!$A:$A,$A550,ADEME!$B:$B,$B550,ADEME!$C:$C,$C550,ADEME!$D:$D,$D550,ADEME!$E:$E,G$9)</f>
        <v>189.21409216578598</v>
      </c>
      <c r="H550" s="135">
        <f>SUMIFS(ADEME!$L:$L,ADEME!$A:$A,$A550,ADEME!$B:$B,$B550,ADEME!$C:$C,$C550,ADEME!$D:$D,$D550,ADEME!$E:$E,H$9)</f>
        <v>223.99988358409814</v>
      </c>
      <c r="I550" s="135">
        <f>SUMIFS(ADEME!$L:$L,ADEME!$A:$A,$A550,ADEME!$B:$B,$B550,ADEME!$C:$C,$C550,ADEME!$D:$D,$D550,ADEME!$E:$E,I$9)</f>
        <v>555.26426872438185</v>
      </c>
      <c r="J550" s="135">
        <f>SUMIFS(ADEME!$L:$L,ADEME!$A:$A,$A550,ADEME!$B:$B,$B550,ADEME!$C:$C,$C550,ADEME!$D:$D,$D550,ADEME!$E:$E,J$9)</f>
        <v>519.83999999999992</v>
      </c>
      <c r="K550" s="68" t="s">
        <v>581</v>
      </c>
      <c r="L550" s="54" t="str">
        <f t="shared" si="155"/>
        <v>Flux bruts export et import-Flux bruts exportés-Viande de Volailles</v>
      </c>
      <c r="M550" s="54">
        <f>MATCH(L550,[6]RESULTATS_4!$W:$W,FALSE)</f>
        <v>305</v>
      </c>
      <c r="N550" s="54" t="str" cm="1">
        <f t="array" ref="N550">IFERROR(INDEX([6]RESULTATS_4!G:G,$M550),"-")</f>
        <v>Flux bruts export et import</v>
      </c>
      <c r="O550" s="54" t="str" cm="1">
        <f t="array" ref="O550">IFERROR(INDEX([6]RESULTATS_4!H:H,$M550),"-")</f>
        <v>Flux bruts exportés</v>
      </c>
      <c r="P550" s="54" t="str" cm="1">
        <f t="array" ref="P550">IFERROR(INDEX([6]RESULTATS_4!I:I,$M550),"-")</f>
        <v>Viande de Volailles</v>
      </c>
      <c r="Q550" s="54" t="str" cm="1">
        <f t="array" ref="Q550">IFERROR(INDEX([6]RESULTATS_4!$J:$J,M550),"-")</f>
        <v>kt</v>
      </c>
      <c r="R550" s="68"/>
      <c r="S550" s="96" t="str">
        <f t="shared" si="162"/>
        <v>Viande de Volailles-kt</v>
      </c>
      <c r="T550" s="158">
        <v>551</v>
      </c>
      <c r="U550" s="36">
        <v>587.4</v>
      </c>
      <c r="V550" s="36">
        <v>594.77266006104617</v>
      </c>
      <c r="W550" s="36">
        <v>234.96000000000004</v>
      </c>
      <c r="X550" s="36">
        <v>176.22000000000003</v>
      </c>
      <c r="Y550" s="36">
        <v>469.92000000000007</v>
      </c>
      <c r="Z550" s="36">
        <v>704.88</v>
      </c>
      <c r="AA550" s="68"/>
      <c r="AB550" s="52"/>
      <c r="AC550" s="36"/>
      <c r="AD550" s="52"/>
      <c r="AE550" s="36"/>
      <c r="AG550" s="68"/>
      <c r="AH550" s="52">
        <f t="shared" si="156"/>
        <v>-26.251276813074565</v>
      </c>
      <c r="AI550" s="52">
        <f t="shared" si="157"/>
        <v>-27.165448399134995</v>
      </c>
      <c r="AJ550" s="52">
        <f t="shared" si="158"/>
        <v>-19.469657743536793</v>
      </c>
      <c r="AK550" s="52">
        <f t="shared" si="159"/>
        <v>27.113768916183247</v>
      </c>
      <c r="AL550" s="52">
        <f t="shared" si="160"/>
        <v>18.161446357759136</v>
      </c>
      <c r="AM550" s="52">
        <f t="shared" si="161"/>
        <v>-26.251276813074576</v>
      </c>
    </row>
    <row r="551" spans="1:39" ht="14.25" hidden="1">
      <c r="A551" s="5" t="s">
        <v>440</v>
      </c>
      <c r="B551" s="5" t="s">
        <v>439</v>
      </c>
      <c r="C551" s="4" t="s">
        <v>453</v>
      </c>
      <c r="D551" s="4" t="s">
        <v>180</v>
      </c>
      <c r="E551" s="134">
        <f>SUMIFS(ADEME!$F:$F,ADEME!$A:$A,$A551,ADEME!$B:$B,$B551,ADEME!$C:$C,$C551,ADEME!$D:$D,$D551,ADEME!$E:$E,F$9)</f>
        <v>550.68799999999999</v>
      </c>
      <c r="F551" s="134">
        <f>SUMIFS(ADEME!$L:$L,ADEME!$A:$A,$A551,ADEME!$B:$B,$B551,ADEME!$C:$C,$C551,ADEME!$D:$D,$D551,ADEME!$E:$E,F$9)</f>
        <v>815.66743988646272</v>
      </c>
      <c r="G551" s="135">
        <f>SUMIFS(ADEME!$L:$L,ADEME!$A:$A,$A551,ADEME!$B:$B,$B551,ADEME!$C:$C,$C551,ADEME!$D:$D,$D551,ADEME!$E:$E,G$9)</f>
        <v>463.86799659243212</v>
      </c>
      <c r="H551" s="135">
        <f>SUMIFS(ADEME!$L:$L,ADEME!$A:$A,$A551,ADEME!$B:$B,$B551,ADEME!$C:$C,$C551,ADEME!$D:$D,$D551,ADEME!$E:$E,H$9)</f>
        <v>570.48550840565144</v>
      </c>
      <c r="I551" s="135">
        <f>SUMIFS(ADEME!$L:$L,ADEME!$A:$A,$A551,ADEME!$B:$B,$B551,ADEME!$C:$C,$C551,ADEME!$D:$D,$D551,ADEME!$E:$E,I$9)</f>
        <v>1022.8977604828119</v>
      </c>
      <c r="J551" s="135">
        <f>SUMIFS(ADEME!$L:$L,ADEME!$A:$A,$A551,ADEME!$B:$B,$B551,ADEME!$C:$C,$C551,ADEME!$D:$D,$D551,ADEME!$E:$E,J$9)</f>
        <v>916.18387576052226</v>
      </c>
      <c r="K551" s="68" t="s">
        <v>581</v>
      </c>
      <c r="L551" s="54" t="str">
        <f t="shared" si="155"/>
        <v>Flux bruts export et import-Flux bruts exportés-Graisses Animales</v>
      </c>
      <c r="M551" s="54">
        <f>MATCH(L551,[6]RESULTATS_4!$W:$W,FALSE)</f>
        <v>282</v>
      </c>
      <c r="N551" s="54" t="str" cm="1">
        <f t="array" ref="N551">IFERROR(INDEX([6]RESULTATS_4!G:G,$M551),"-")</f>
        <v>Flux bruts export et import</v>
      </c>
      <c r="O551" s="54" t="str" cm="1">
        <f t="array" ref="O551">IFERROR(INDEX([6]RESULTATS_4!H:H,$M551),"-")</f>
        <v>Flux bruts exportés</v>
      </c>
      <c r="P551" s="54" t="str" cm="1">
        <f t="array" ref="P551">IFERROR(INDEX([6]RESULTATS_4!I:I,$M551),"-")</f>
        <v>Graisses Animales</v>
      </c>
      <c r="Q551" s="54" t="str" cm="1">
        <f t="array" ref="Q551">IFERROR(INDEX([6]RESULTATS_4!$J:$J,M551),"-")</f>
        <v>kt</v>
      </c>
      <c r="R551" s="68"/>
      <c r="S551" s="96" t="str">
        <f t="shared" si="162"/>
        <v>Graisses Animales-kt</v>
      </c>
      <c r="T551" s="158">
        <v>552</v>
      </c>
      <c r="U551" s="36">
        <v>536.14800000000002</v>
      </c>
      <c r="V551" s="36">
        <v>563.74478607899266</v>
      </c>
      <c r="W551" s="36">
        <v>376.486051036432</v>
      </c>
      <c r="X551" s="36">
        <v>507.23392200445107</v>
      </c>
      <c r="Y551" s="36">
        <v>885.65956352900093</v>
      </c>
      <c r="Z551" s="36">
        <v>820.80442392115958</v>
      </c>
      <c r="AA551" s="68"/>
      <c r="AB551" s="52"/>
      <c r="AC551" s="36"/>
      <c r="AD551" s="52"/>
      <c r="AE551" s="36"/>
      <c r="AG551" s="68"/>
      <c r="AH551" s="52">
        <f t="shared" si="156"/>
        <v>2.7119377485321117</v>
      </c>
      <c r="AI551" s="52">
        <f t="shared" si="157"/>
        <v>44.687358540318336</v>
      </c>
      <c r="AJ551" s="52">
        <f t="shared" si="158"/>
        <v>23.209875987555328</v>
      </c>
      <c r="AK551" s="52">
        <f t="shared" si="159"/>
        <v>12.469904645029906</v>
      </c>
      <c r="AL551" s="52">
        <f t="shared" si="160"/>
        <v>15.495592505880174</v>
      </c>
      <c r="AM551" s="52">
        <f t="shared" si="161"/>
        <v>11.620240956270012</v>
      </c>
    </row>
    <row r="552" spans="1:39" ht="14.25" hidden="1">
      <c r="A552" s="5" t="s">
        <v>440</v>
      </c>
      <c r="B552" s="5" t="s">
        <v>439</v>
      </c>
      <c r="C552" s="4" t="s">
        <v>324</v>
      </c>
      <c r="D552" s="4" t="s">
        <v>180</v>
      </c>
      <c r="E552" s="134">
        <f>SUMIFS(ADEME!$F:$F,ADEME!$A:$A,$A552,ADEME!$B:$B,$B552,ADEME!$C:$C,$C552,ADEME!$D:$D,$D552,ADEME!$E:$E,F$9)</f>
        <v>8288.6999999999989</v>
      </c>
      <c r="F552" s="134">
        <f>SUMIFS(ADEME!$L:$L,ADEME!$A:$A,$A552,ADEME!$B:$B,$B552,ADEME!$C:$C,$C552,ADEME!$D:$D,$D552,ADEME!$E:$E,F$9)</f>
        <v>8288.6999999999989</v>
      </c>
      <c r="G552" s="135">
        <f>SUMIFS(ADEME!$L:$L,ADEME!$A:$A,$A552,ADEME!$B:$B,$B552,ADEME!$C:$C,$C552,ADEME!$D:$D,$D552,ADEME!$E:$E,G$9)</f>
        <v>2377.9498247863503</v>
      </c>
      <c r="H552" s="135">
        <f>SUMIFS(ADEME!$L:$L,ADEME!$A:$A,$A552,ADEME!$B:$B,$B552,ADEME!$C:$C,$C552,ADEME!$D:$D,$D552,ADEME!$E:$E,H$9)</f>
        <v>3571.6151335757604</v>
      </c>
      <c r="I552" s="135">
        <f>SUMIFS(ADEME!$L:$L,ADEME!$A:$A,$A552,ADEME!$B:$B,$B552,ADEME!$C:$C,$C552,ADEME!$D:$D,$D552,ADEME!$E:$E,I$9)</f>
        <v>8288.6999999999989</v>
      </c>
      <c r="J552" s="135">
        <f>SUMIFS(ADEME!$L:$L,ADEME!$A:$A,$A552,ADEME!$B:$B,$B552,ADEME!$C:$C,$C552,ADEME!$D:$D,$D552,ADEME!$E:$E,J$9)</f>
        <v>8935.4507558195874</v>
      </c>
      <c r="K552" s="68" t="s">
        <v>581</v>
      </c>
      <c r="L552" s="54" t="str">
        <f t="shared" si="155"/>
        <v>Flux bruts export et import-Flux bruts exportés-Lait - Excl Beurre</v>
      </c>
      <c r="M552" s="54">
        <f>MATCH(L552,[6]RESULTATS_4!$W:$W,FALSE)</f>
        <v>284</v>
      </c>
      <c r="N552" s="54" t="str" cm="1">
        <f t="array" ref="N552">IFERROR(INDEX([6]RESULTATS_4!G:G,$M552),"-")</f>
        <v>Flux bruts export et import</v>
      </c>
      <c r="O552" s="54" t="str" cm="1">
        <f t="array" ref="O552">IFERROR(INDEX([6]RESULTATS_4!H:H,$M552),"-")</f>
        <v>Flux bruts exportés</v>
      </c>
      <c r="P552" s="54" t="str" cm="1">
        <f t="array" ref="P552">IFERROR(INDEX([6]RESULTATS_4!I:I,$M552),"-")</f>
        <v>Lait - Excl Beurre</v>
      </c>
      <c r="Q552" s="54" t="str" cm="1">
        <f t="array" ref="Q552">IFERROR(INDEX([6]RESULTATS_4!$J:$J,M552),"-")</f>
        <v>kt</v>
      </c>
      <c r="R552" s="68"/>
      <c r="S552" s="96" t="str">
        <f t="shared" si="162"/>
        <v>Lait - Excl Beurre-kt</v>
      </c>
      <c r="T552" s="158">
        <v>553</v>
      </c>
      <c r="U552" s="36">
        <v>6168.7000000000007</v>
      </c>
      <c r="V552" s="36">
        <v>6168.7000000000007</v>
      </c>
      <c r="W552" s="36">
        <v>3193.519193460475</v>
      </c>
      <c r="X552" s="36">
        <v>3701.2200000000003</v>
      </c>
      <c r="Y552" s="36">
        <v>7419.1670876670487</v>
      </c>
      <c r="Z552" s="36">
        <v>9268.9005694825719</v>
      </c>
      <c r="AA552" s="68"/>
      <c r="AB552" s="52"/>
      <c r="AC552" s="36"/>
      <c r="AD552" s="52"/>
      <c r="AE552" s="36"/>
      <c r="AG552" s="68"/>
      <c r="AH552" s="52">
        <f t="shared" si="156"/>
        <v>34.36704654141063</v>
      </c>
      <c r="AI552" s="52">
        <f t="shared" si="157"/>
        <v>34.36704654141063</v>
      </c>
      <c r="AJ552" s="52">
        <f t="shared" si="158"/>
        <v>-25.538264192812932</v>
      </c>
      <c r="AK552" s="52">
        <f t="shared" si="159"/>
        <v>-3.5016796198075184</v>
      </c>
      <c r="AL552" s="52">
        <f t="shared" si="160"/>
        <v>11.720088010666085</v>
      </c>
      <c r="AM552" s="52">
        <f t="shared" si="161"/>
        <v>-3.5975120367657487</v>
      </c>
    </row>
    <row r="553" spans="1:39" ht="14.25" hidden="1">
      <c r="A553" s="5" t="s">
        <v>440</v>
      </c>
      <c r="B553" s="5" t="s">
        <v>439</v>
      </c>
      <c r="C553" s="4" t="s">
        <v>38</v>
      </c>
      <c r="D553" s="4" t="s">
        <v>180</v>
      </c>
      <c r="E553" s="134">
        <f>SUMIFS(ADEME!$F:$F,ADEME!$A:$A,$A553,ADEME!$B:$B,$B553,ADEME!$C:$C,$C553,ADEME!$D:$D,$D553,ADEME!$E:$E,F$9)</f>
        <v>108.8</v>
      </c>
      <c r="F553" s="134">
        <f>SUMIFS(ADEME!$L:$L,ADEME!$A:$A,$A553,ADEME!$B:$B,$B553,ADEME!$C:$C,$C553,ADEME!$D:$D,$D553,ADEME!$E:$E,F$9)</f>
        <v>444.7267346028749</v>
      </c>
      <c r="G553" s="135">
        <f>SUMIFS(ADEME!$L:$L,ADEME!$A:$A,$A553,ADEME!$B:$B,$B553,ADEME!$C:$C,$C553,ADEME!$D:$D,$D553,ADEME!$E:$E,G$9)</f>
        <v>202.32847410191187</v>
      </c>
      <c r="H553" s="135">
        <f>SUMIFS(ADEME!$L:$L,ADEME!$A:$A,$A553,ADEME!$B:$B,$B553,ADEME!$C:$C,$C553,ADEME!$D:$D,$D553,ADEME!$E:$E,H$9)</f>
        <v>236.79269991207562</v>
      </c>
      <c r="I553" s="135">
        <f>SUMIFS(ADEME!$L:$L,ADEME!$A:$A,$A553,ADEME!$B:$B,$B553,ADEME!$C:$C,$C553,ADEME!$D:$D,$D553,ADEME!$E:$E,I$9)</f>
        <v>309.536925722239</v>
      </c>
      <c r="J553" s="135">
        <f>SUMIFS(ADEME!$L:$L,ADEME!$A:$A,$A553,ADEME!$B:$B,$B553,ADEME!$C:$C,$C553,ADEME!$D:$D,$D553,ADEME!$E:$E,J$9)</f>
        <v>403.13121125292207</v>
      </c>
      <c r="K553" s="68" t="s">
        <v>581</v>
      </c>
      <c r="L553" s="54" t="str">
        <f t="shared" si="155"/>
        <v>Flux bruts export et import-Flux bruts exportés-Œufs</v>
      </c>
      <c r="M553" s="54">
        <f>MATCH(L553,[6]RESULTATS_4!$W:$W,FALSE)</f>
        <v>288</v>
      </c>
      <c r="N553" s="54" t="str" cm="1">
        <f t="array" ref="N553">IFERROR(INDEX([6]RESULTATS_4!G:G,$M553),"-")</f>
        <v>Flux bruts export et import</v>
      </c>
      <c r="O553" s="54" t="str" cm="1">
        <f t="array" ref="O553">IFERROR(INDEX([6]RESULTATS_4!H:H,$M553),"-")</f>
        <v>Flux bruts exportés</v>
      </c>
      <c r="P553" s="54" t="str" cm="1">
        <f t="array" ref="P553">IFERROR(INDEX([6]RESULTATS_4!I:I,$M553),"-")</f>
        <v>Œufs</v>
      </c>
      <c r="Q553" s="54" t="str" cm="1">
        <f t="array" ref="Q553">IFERROR(INDEX([6]RESULTATS_4!$J:$J,M553),"-")</f>
        <v>kt</v>
      </c>
      <c r="R553" s="68"/>
      <c r="S553" s="96" t="str">
        <f t="shared" si="162"/>
        <v>Œufs-kt</v>
      </c>
      <c r="T553" s="158">
        <v>554</v>
      </c>
      <c r="U553" s="36">
        <v>107.2</v>
      </c>
      <c r="V553" s="36">
        <v>147.12354217285349</v>
      </c>
      <c r="W553" s="36">
        <v>86.840520032327078</v>
      </c>
      <c r="X553" s="36">
        <v>116.01587685352088</v>
      </c>
      <c r="Y553" s="36">
        <v>176.39123367471456</v>
      </c>
      <c r="Z553" s="36">
        <v>262.15593595726824</v>
      </c>
      <c r="AA553" s="68"/>
      <c r="AB553" s="52"/>
      <c r="AC553" s="36"/>
      <c r="AD553" s="52"/>
      <c r="AE553" s="36"/>
      <c r="AG553" s="68"/>
      <c r="AH553" s="52">
        <f t="shared" si="156"/>
        <v>1.4925373134328401</v>
      </c>
      <c r="AI553" s="52">
        <f t="shared" si="157"/>
        <v>202.28114959356498</v>
      </c>
      <c r="AJ553" s="52">
        <f t="shared" si="158"/>
        <v>132.98855652475768</v>
      </c>
      <c r="AK553" s="52">
        <f t="shared" si="159"/>
        <v>104.10370229847499</v>
      </c>
      <c r="AL553" s="52">
        <f t="shared" si="160"/>
        <v>75.48316845102417</v>
      </c>
      <c r="AM553" s="52">
        <f t="shared" si="161"/>
        <v>53.775351216397027</v>
      </c>
    </row>
    <row r="554" spans="1:39" ht="14.25" hidden="1">
      <c r="A554" s="5" t="s">
        <v>440</v>
      </c>
      <c r="B554" s="5" t="s">
        <v>439</v>
      </c>
      <c r="C554" s="4" t="s">
        <v>325</v>
      </c>
      <c r="D554" s="4" t="s">
        <v>180</v>
      </c>
      <c r="E554" s="134">
        <f>SUMIFS(ADEME!$F:$F,ADEME!$A:$A,$A554,ADEME!$B:$B,$B554,ADEME!$C:$C,$C554,ADEME!$D:$D,$D554,ADEME!$E:$E,F$9)</f>
        <v>476.82300000000004</v>
      </c>
      <c r="F554" s="134">
        <f>SUMIFS(ADEME!$L:$L,ADEME!$A:$A,$A554,ADEME!$B:$B,$B554,ADEME!$C:$C,$C554,ADEME!$D:$D,$D554,ADEME!$E:$E,F$9)</f>
        <v>476.82300000000004</v>
      </c>
      <c r="G554" s="135">
        <f>SUMIFS(ADEME!$L:$L,ADEME!$A:$A,$A554,ADEME!$B:$B,$B554,ADEME!$C:$C,$C554,ADEME!$D:$D,$D554,ADEME!$E:$E,G$9)</f>
        <v>117.23105614234881</v>
      </c>
      <c r="H554" s="135">
        <f>SUMIFS(ADEME!$L:$L,ADEME!$A:$A,$A554,ADEME!$B:$B,$B554,ADEME!$C:$C,$C554,ADEME!$D:$D,$D554,ADEME!$E:$E,H$9)</f>
        <v>232.70925392351302</v>
      </c>
      <c r="I554" s="135">
        <f>SUMIFS(ADEME!$L:$L,ADEME!$A:$A,$A554,ADEME!$B:$B,$B554,ADEME!$C:$C,$C554,ADEME!$D:$D,$D554,ADEME!$E:$E,I$9)</f>
        <v>761.6471413494321</v>
      </c>
      <c r="J554" s="135">
        <f>SUMIFS(ADEME!$L:$L,ADEME!$A:$A,$A554,ADEME!$B:$B,$B554,ADEME!$C:$C,$C554,ADEME!$D:$D,$D554,ADEME!$E:$E,J$9)</f>
        <v>838.40809345180855</v>
      </c>
      <c r="K554" s="68" t="s">
        <v>581</v>
      </c>
      <c r="L554" s="54" t="str">
        <f t="shared" si="155"/>
        <v>Flux bruts export et import-Flux bruts exportés-Poisson &amp; Fruits de Mer</v>
      </c>
      <c r="M554" s="54">
        <f>MATCH(L554,[6]RESULTATS_4!$W:$W,FALSE)</f>
        <v>293</v>
      </c>
      <c r="N554" s="54" t="str" cm="1">
        <f t="array" ref="N554">IFERROR(INDEX([6]RESULTATS_4!G:G,$M554),"-")</f>
        <v>Flux bruts export et import</v>
      </c>
      <c r="O554" s="54" t="str" cm="1">
        <f t="array" ref="O554">IFERROR(INDEX([6]RESULTATS_4!H:H,$M554),"-")</f>
        <v>Flux bruts exportés</v>
      </c>
      <c r="P554" s="54" t="str" cm="1">
        <f t="array" ref="P554">IFERROR(INDEX([6]RESULTATS_4!I:I,$M554),"-")</f>
        <v>Poisson &amp; Fruits de Mer</v>
      </c>
      <c r="Q554" s="54" t="str" cm="1">
        <f t="array" ref="Q554">IFERROR(INDEX([6]RESULTATS_4!$J:$J,M554),"-")</f>
        <v>kt</v>
      </c>
      <c r="R554" s="68"/>
      <c r="S554" s="96" t="str">
        <f t="shared" si="162"/>
        <v>Poisson &amp; Fruits de Mer-kt</v>
      </c>
      <c r="T554" s="158">
        <v>555</v>
      </c>
      <c r="U554" s="36">
        <v>436.26400000000001</v>
      </c>
      <c r="V554" s="36">
        <v>436.26400000000001</v>
      </c>
      <c r="W554" s="36">
        <v>190.88328562807718</v>
      </c>
      <c r="X554" s="36">
        <v>336.68421810662392</v>
      </c>
      <c r="Y554" s="36">
        <v>938.79274245364888</v>
      </c>
      <c r="Z554" s="36">
        <v>1028.6725412784158</v>
      </c>
      <c r="AA554" s="68"/>
      <c r="AB554" s="52"/>
      <c r="AC554" s="36"/>
      <c r="AD554" s="52"/>
      <c r="AE554" s="36"/>
      <c r="AG554" s="68"/>
      <c r="AH554" s="52">
        <f t="shared" si="156"/>
        <v>9.2968936240441558</v>
      </c>
      <c r="AI554" s="52">
        <f t="shared" si="157"/>
        <v>9.2968936240441558</v>
      </c>
      <c r="AJ554" s="52">
        <f t="shared" si="158"/>
        <v>-38.584954802818416</v>
      </c>
      <c r="AK554" s="52">
        <f t="shared" si="159"/>
        <v>-30.88204275443147</v>
      </c>
      <c r="AL554" s="52">
        <f t="shared" si="160"/>
        <v>-18.869511138446306</v>
      </c>
      <c r="AM554" s="52">
        <f t="shared" si="161"/>
        <v>-18.49611418519541</v>
      </c>
    </row>
    <row r="555" spans="1:39" ht="14.25" hidden="1">
      <c r="A555" s="5" t="s">
        <v>440</v>
      </c>
      <c r="B555" s="5" t="s">
        <v>439</v>
      </c>
      <c r="C555" s="4" t="s">
        <v>320</v>
      </c>
      <c r="D555" s="4" t="s">
        <v>180</v>
      </c>
      <c r="E555" s="134">
        <f>SUMIFS(ADEME!$F:$F,ADEME!$A:$A,$A555,ADEME!$B:$B,$B555,ADEME!$C:$C,$C555,ADEME!$D:$D,$D555,ADEME!$E:$E,F$9)</f>
        <v>1140.6984499999999</v>
      </c>
      <c r="F555" s="134">
        <f>SUMIFS(ADEME!$L:$L,ADEME!$A:$A,$A555,ADEME!$B:$B,$B555,ADEME!$C:$C,$C555,ADEME!$D:$D,$D555,ADEME!$E:$E,F$9)</f>
        <v>2250.2093962611079</v>
      </c>
      <c r="G555" s="135">
        <f>SUMIFS(ADEME!$L:$L,ADEME!$A:$A,$A555,ADEME!$B:$B,$B555,ADEME!$C:$C,$C555,ADEME!$D:$D,$D555,ADEME!$E:$E,G$9)</f>
        <v>2059.0199812962055</v>
      </c>
      <c r="H555" s="135">
        <f>SUMIFS(ADEME!$L:$L,ADEME!$A:$A,$A555,ADEME!$B:$B,$B555,ADEME!$C:$C,$C555,ADEME!$D:$D,$D555,ADEME!$E:$E,H$9)</f>
        <v>2573.5819117842771</v>
      </c>
      <c r="I555" s="135">
        <f>SUMIFS(ADEME!$L:$L,ADEME!$A:$A,$A555,ADEME!$B:$B,$B555,ADEME!$C:$C,$C555,ADEME!$D:$D,$D555,ADEME!$E:$E,I$9)</f>
        <v>2837.4383113782515</v>
      </c>
      <c r="J555" s="135">
        <f>SUMIFS(ADEME!$L:$L,ADEME!$A:$A,$A555,ADEME!$B:$B,$B555,ADEME!$C:$C,$C555,ADEME!$D:$D,$D555,ADEME!$E:$E,J$9)</f>
        <v>3005.0959398940859</v>
      </c>
      <c r="K555" s="68" t="s">
        <v>581</v>
      </c>
      <c r="L555" s="54" t="str">
        <f t="shared" si="155"/>
        <v>Flux bruts export et import-Flux bruts exportés-Tourteaux et son</v>
      </c>
      <c r="M555" s="54">
        <f>MATCH(L555,[6]RESULTATS_4!$W:$W,FALSE)</f>
        <v>300</v>
      </c>
      <c r="N555" s="54" t="str" cm="1">
        <f t="array" ref="N555">IFERROR(INDEX([6]RESULTATS_4!G:G,$M555),"-")</f>
        <v>Flux bruts export et import</v>
      </c>
      <c r="O555" s="54" t="str" cm="1">
        <f t="array" ref="O555">IFERROR(INDEX([6]RESULTATS_4!H:H,$M555),"-")</f>
        <v>Flux bruts exportés</v>
      </c>
      <c r="P555" s="54" t="str" cm="1">
        <f t="array" ref="P555">IFERROR(INDEX([6]RESULTATS_4!I:I,$M555),"-")</f>
        <v>Tourteaux et son</v>
      </c>
      <c r="Q555" s="54" t="str" cm="1">
        <f t="array" ref="Q555">IFERROR(INDEX([6]RESULTATS_4!$J:$J,M555),"-")</f>
        <v>kt</v>
      </c>
      <c r="R555" s="68"/>
      <c r="S555" s="96" t="str">
        <f t="shared" si="162"/>
        <v>Tourteaux et son-kt</v>
      </c>
      <c r="T555" s="158">
        <v>556</v>
      </c>
      <c r="U555" s="36">
        <v>1398.261125</v>
      </c>
      <c r="V555" s="36">
        <v>2096.3720389301325</v>
      </c>
      <c r="W555" s="36">
        <v>2527.1810964744791</v>
      </c>
      <c r="X555" s="36">
        <v>2987.9419516457233</v>
      </c>
      <c r="Y555" s="36">
        <v>3816.647736719945</v>
      </c>
      <c r="Z555" s="36">
        <v>3891.2521887286848</v>
      </c>
      <c r="AA555" s="68"/>
      <c r="AB555" s="52"/>
      <c r="AC555" s="36"/>
      <c r="AD555" s="52"/>
      <c r="AE555" s="36"/>
      <c r="AG555" s="68"/>
      <c r="AH555" s="52">
        <f t="shared" si="156"/>
        <v>-18.420212819690608</v>
      </c>
      <c r="AI555" s="52">
        <f t="shared" si="157"/>
        <v>7.3382660364753383</v>
      </c>
      <c r="AJ555" s="52">
        <f t="shared" si="158"/>
        <v>-18.525032330741055</v>
      </c>
      <c r="AK555" s="52">
        <f t="shared" si="159"/>
        <v>-13.867740624386016</v>
      </c>
      <c r="AL555" s="52">
        <f t="shared" si="160"/>
        <v>-25.656269398947284</v>
      </c>
      <c r="AM555" s="52">
        <f t="shared" si="161"/>
        <v>-22.773035667064178</v>
      </c>
    </row>
    <row r="556" spans="1:39" ht="14.25" hidden="1">
      <c r="A556" s="5" t="s">
        <v>0</v>
      </c>
      <c r="B556" s="5" t="s">
        <v>0</v>
      </c>
      <c r="C556" s="42" t="s">
        <v>454</v>
      </c>
      <c r="D556" s="183"/>
      <c r="E556" s="184"/>
      <c r="F556" s="184"/>
      <c r="G556" s="184"/>
      <c r="H556" s="184"/>
      <c r="I556" s="184"/>
      <c r="J556" s="184"/>
      <c r="K556" s="179"/>
      <c r="L556" s="180"/>
      <c r="M556" s="180"/>
      <c r="N556" s="180"/>
      <c r="O556" s="180"/>
      <c r="P556" s="180"/>
      <c r="Q556" s="180"/>
      <c r="R556" s="179"/>
      <c r="S556" s="181"/>
      <c r="T556" s="182"/>
      <c r="U556" s="185"/>
      <c r="V556" s="185"/>
      <c r="W556" s="185"/>
      <c r="X556" s="185"/>
      <c r="Y556" s="185"/>
      <c r="Z556" s="185"/>
      <c r="AA556" s="179"/>
      <c r="AB556" s="186"/>
      <c r="AC556" s="185"/>
      <c r="AD556" s="186"/>
      <c r="AE556" s="185"/>
      <c r="AG556" s="68"/>
      <c r="AH556" s="56"/>
      <c r="AI556" s="56"/>
      <c r="AJ556" s="56"/>
      <c r="AK556" s="56"/>
      <c r="AL556" s="56"/>
      <c r="AM556" s="56"/>
    </row>
    <row r="557" spans="1:39" ht="14.25" hidden="1">
      <c r="A557" s="5" t="s">
        <v>440</v>
      </c>
      <c r="B557" s="5" t="s">
        <v>454</v>
      </c>
      <c r="C557" s="4" t="s">
        <v>310</v>
      </c>
      <c r="D557" s="4" t="s">
        <v>180</v>
      </c>
      <c r="E557" s="134">
        <f>SUMIFS(ADEME!$F:$F,ADEME!$A:$A,$A557,ADEME!$B:$B,$B557,ADEME!$C:$C,$C557,ADEME!$D:$D,$D557,ADEME!$E:$E,F$9)</f>
        <v>5277.6491231342434</v>
      </c>
      <c r="F557" s="134">
        <f>SUMIFS(ADEME!$L:$L,ADEME!$A:$A,$A557,ADEME!$B:$B,$B557,ADEME!$C:$C,$C557,ADEME!$D:$D,$D557,ADEME!$E:$E,F$9)</f>
        <v>10050.893849783759</v>
      </c>
      <c r="G557" s="135">
        <f>SUMIFS(ADEME!$L:$L,ADEME!$A:$A,$A557,ADEME!$B:$B,$B557,ADEME!$C:$C,$C557,ADEME!$D:$D,$D557,ADEME!$E:$E,G$9)</f>
        <v>755.23592246942451</v>
      </c>
      <c r="H557" s="135">
        <f>SUMIFS(ADEME!$L:$L,ADEME!$A:$A,$A557,ADEME!$B:$B,$B557,ADEME!$C:$C,$C557,ADEME!$D:$D,$D557,ADEME!$E:$E,H$9)</f>
        <v>1847.3803228047304</v>
      </c>
      <c r="I557" s="135">
        <f>SUMIFS(ADEME!$L:$L,ADEME!$A:$A,$A557,ADEME!$B:$B,$B557,ADEME!$C:$C,$C557,ADEME!$D:$D,$D557,ADEME!$E:$E,I$9)</f>
        <v>8082.0705333599399</v>
      </c>
      <c r="J557" s="135">
        <f>SUMIFS(ADEME!$L:$L,ADEME!$A:$A,$A557,ADEME!$B:$B,$B557,ADEME!$C:$C,$C557,ADEME!$D:$D,$D557,ADEME!$E:$E,J$9)</f>
        <v>8362.9789048239127</v>
      </c>
      <c r="K557" s="68" t="s">
        <v>581</v>
      </c>
      <c r="L557" s="54" t="str">
        <f t="shared" si="155"/>
        <v>Flux bruts export et import-Flux bruts importés-Cèrèales - Excl Bière</v>
      </c>
      <c r="M557" s="54">
        <f>MATCH(L557,[6]RESULTATS_4!$W:$W,FALSE)</f>
        <v>313</v>
      </c>
      <c r="N557" s="54" t="str" cm="1">
        <f t="array" ref="N557">IFERROR(INDEX([6]RESULTATS_4!G:G,$M557),"-")</f>
        <v>Flux bruts export et import</v>
      </c>
      <c r="O557" s="54" t="str" cm="1">
        <f t="array" ref="O557">IFERROR(INDEX([6]RESULTATS_4!H:H,$M557),"-")</f>
        <v>Flux bruts importés</v>
      </c>
      <c r="P557" s="54" t="str" cm="1">
        <f t="array" ref="P557">IFERROR(INDEX([6]RESULTATS_4!I:I,$M557),"-")</f>
        <v>Cèrèales - Excl Bière</v>
      </c>
      <c r="Q557" s="54" t="str" cm="1">
        <f t="array" ref="Q557">IFERROR(INDEX([6]RESULTATS_4!$J:$J,M557),"-")</f>
        <v>kt</v>
      </c>
      <c r="R557" s="68"/>
      <c r="S557" s="96" t="str">
        <f t="shared" si="162"/>
        <v>Cèrèales - Excl Bière-kt</v>
      </c>
      <c r="T557" s="158">
        <v>558</v>
      </c>
      <c r="U557" s="36">
        <v>4051.5</v>
      </c>
      <c r="V557" s="36">
        <v>11177.73740368697</v>
      </c>
      <c r="W557" s="36">
        <v>952.64524075426289</v>
      </c>
      <c r="X557" s="36">
        <v>2800.8464873402086</v>
      </c>
      <c r="Y557" s="36">
        <v>9831.600617547414</v>
      </c>
      <c r="Z557" s="36">
        <v>7523.8118673511626</v>
      </c>
      <c r="AA557" s="68"/>
      <c r="AB557" s="52"/>
      <c r="AC557" s="36"/>
      <c r="AD557" s="52"/>
      <c r="AE557" s="36"/>
      <c r="AG557" s="68"/>
      <c r="AH557" s="52">
        <f t="shared" ref="AH557:AH593" si="163">IF(AND(E557=0,U557=0),"ok 0",(E557/U557-1)*100)</f>
        <v>30.264078073164093</v>
      </c>
      <c r="AI557" s="52">
        <f t="shared" ref="AI557:AI593" si="164">IF(AND(F557=0,V557=0),"ok 0",(F557/V557-1)*100)</f>
        <v>-10.081141766056534</v>
      </c>
      <c r="AJ557" s="52">
        <f t="shared" ref="AJ557:AJ593" si="165">IF(AND(G557=0,W557=0),"ok 0",(G557/W557-1)*100)</f>
        <v>-20.722227943797666</v>
      </c>
      <c r="AK557" s="52">
        <f t="shared" ref="AK557:AK593" si="166">IF(AND(H557=0,X557=0),"ok 0",(H557/X557-1)*100)</f>
        <v>-34.042071525345406</v>
      </c>
      <c r="AL557" s="52">
        <f t="shared" ref="AL557:AL593" si="167">IF(AND(I557=0,Y557=0),"ok 0",(I557/Y557-1)*100)</f>
        <v>-17.794966987012451</v>
      </c>
      <c r="AM557" s="52">
        <f t="shared" ref="AM557:AM593" si="168">IF(AND(J557=0,Z557=0),"ok 0",(J557/Z557-1)*100)</f>
        <v>11.153482466969077</v>
      </c>
    </row>
    <row r="558" spans="1:39" ht="14.25" hidden="1">
      <c r="A558" s="5" t="s">
        <v>440</v>
      </c>
      <c r="B558" s="5" t="s">
        <v>454</v>
      </c>
      <c r="C558" s="45" t="s">
        <v>311</v>
      </c>
      <c r="D558" s="4" t="s">
        <v>180</v>
      </c>
      <c r="E558" s="134">
        <f>SUMIFS(ADEME!$F:$F,ADEME!$A:$A,$A558,ADEME!$B:$B,$B558,ADEME!$C:$C,$C558,ADEME!$D:$D,$D558,ADEME!$E:$E,F$9)</f>
        <v>3641.4091280144712</v>
      </c>
      <c r="F558" s="134">
        <f>SUMIFS(ADEME!$L:$L,ADEME!$A:$A,$A558,ADEME!$B:$B,$B558,ADEME!$C:$C,$C558,ADEME!$D:$D,$D558,ADEME!$E:$E,F$9)</f>
        <v>4160.0999999999985</v>
      </c>
      <c r="G558" s="135">
        <f>SUMIFS(ADEME!$L:$L,ADEME!$A:$A,$A558,ADEME!$B:$B,$B558,ADEME!$C:$C,$C558,ADEME!$D:$D,$D558,ADEME!$E:$E,G$9)</f>
        <v>416.01000000000022</v>
      </c>
      <c r="H558" s="135">
        <f>SUMIFS(ADEME!$L:$L,ADEME!$A:$A,$A558,ADEME!$B:$B,$B558,ADEME!$C:$C,$C558,ADEME!$D:$D,$D558,ADEME!$E:$E,H$9)</f>
        <v>1248.0300000000007</v>
      </c>
      <c r="I558" s="135">
        <f>SUMIFS(ADEME!$L:$L,ADEME!$A:$A,$A558,ADEME!$B:$B,$B558,ADEME!$C:$C,$C558,ADEME!$D:$D,$D558,ADEME!$E:$E,I$9)</f>
        <v>3622.7021271289832</v>
      </c>
      <c r="J558" s="135">
        <f>SUMIFS(ADEME!$L:$L,ADEME!$A:$A,$A558,ADEME!$B:$B,$B558,ADEME!$C:$C,$C558,ADEME!$D:$D,$D558,ADEME!$E:$E,J$9)</f>
        <v>4992.119999999999</v>
      </c>
      <c r="K558" s="68" t="s">
        <v>581</v>
      </c>
      <c r="L558" s="54" t="str">
        <f t="shared" si="155"/>
        <v>Flux bruts export et import-Flux bruts importés-Blé</v>
      </c>
      <c r="M558" s="54">
        <f>MATCH(L558,[6]RESULTATS_4!$W:$W,FALSE)</f>
        <v>310</v>
      </c>
      <c r="N558" s="54" t="str" cm="1">
        <f t="array" ref="N558">IFERROR(INDEX([6]RESULTATS_4!G:G,$M558),"-")</f>
        <v>Flux bruts export et import</v>
      </c>
      <c r="O558" s="54" t="str" cm="1">
        <f t="array" ref="O558">IFERROR(INDEX([6]RESULTATS_4!H:H,$M558),"-")</f>
        <v>Flux bruts importés</v>
      </c>
      <c r="P558" s="54" t="str" cm="1">
        <f t="array" ref="P558">IFERROR(INDEX([6]RESULTATS_4!I:I,$M558),"-")</f>
        <v>Blé</v>
      </c>
      <c r="Q558" s="54" t="str" cm="1">
        <f t="array" ref="Q558">IFERROR(INDEX([6]RESULTATS_4!$J:$J,M558),"-")</f>
        <v>kt</v>
      </c>
      <c r="R558" s="68"/>
      <c r="S558" s="96" t="str">
        <f t="shared" si="162"/>
        <v>Blé-kt</v>
      </c>
      <c r="T558" s="158">
        <v>559</v>
      </c>
      <c r="U558" s="36">
        <v>2665.1</v>
      </c>
      <c r="V558" s="36">
        <v>4052.2220461244324</v>
      </c>
      <c r="W558" s="36">
        <v>266.50999999999976</v>
      </c>
      <c r="X558" s="36">
        <v>799.5300000000002</v>
      </c>
      <c r="Y558" s="36">
        <v>4086.2043789351155</v>
      </c>
      <c r="Z558" s="36">
        <v>3984.2573805030588</v>
      </c>
      <c r="AA558" s="68"/>
      <c r="AB558" s="52"/>
      <c r="AC558" s="36"/>
      <c r="AD558" s="52"/>
      <c r="AE558" s="36"/>
      <c r="AG558" s="68"/>
      <c r="AH558" s="52">
        <f t="shared" si="163"/>
        <v>36.633114255167577</v>
      </c>
      <c r="AI558" s="52">
        <f t="shared" si="164"/>
        <v>2.6621925612082764</v>
      </c>
      <c r="AJ558" s="52">
        <f t="shared" si="165"/>
        <v>56.095456080447484</v>
      </c>
      <c r="AK558" s="52">
        <f t="shared" si="166"/>
        <v>56.095456080447306</v>
      </c>
      <c r="AL558" s="52">
        <f t="shared" si="167"/>
        <v>-11.343100070949541</v>
      </c>
      <c r="AM558" s="52">
        <f t="shared" si="168"/>
        <v>25.296122294430834</v>
      </c>
    </row>
    <row r="559" spans="1:39" ht="14.25" hidden="1">
      <c r="A559" s="5" t="s">
        <v>440</v>
      </c>
      <c r="B559" s="5" t="s">
        <v>454</v>
      </c>
      <c r="C559" s="45" t="s">
        <v>312</v>
      </c>
      <c r="D559" s="4" t="s">
        <v>180</v>
      </c>
      <c r="E559" s="134">
        <f>SUMIFS(ADEME!$F:$F,ADEME!$A:$A,$A559,ADEME!$B:$B,$B559,ADEME!$C:$C,$C559,ADEME!$D:$D,$D559,ADEME!$E:$E,F$9)</f>
        <v>156.36703610370478</v>
      </c>
      <c r="F559" s="134">
        <f>SUMIFS(ADEME!$L:$L,ADEME!$A:$A,$A559,ADEME!$B:$B,$B559,ADEME!$C:$C,$C559,ADEME!$D:$D,$D559,ADEME!$E:$E,F$9)</f>
        <v>1317.3272926921354</v>
      </c>
      <c r="G559" s="135">
        <f>SUMIFS(ADEME!$L:$L,ADEME!$A:$A,$A559,ADEME!$B:$B,$B559,ADEME!$C:$C,$C559,ADEME!$D:$D,$D559,ADEME!$E:$E,G$9)</f>
        <v>8.3400000000001455</v>
      </c>
      <c r="H559" s="135">
        <f>SUMIFS(ADEME!$L:$L,ADEME!$A:$A,$A559,ADEME!$B:$B,$B559,ADEME!$C:$C,$C559,ADEME!$D:$D,$D559,ADEME!$E:$E,H$9)</f>
        <v>25.020000000000437</v>
      </c>
      <c r="I559" s="135">
        <f>SUMIFS(ADEME!$L:$L,ADEME!$A:$A,$A559,ADEME!$B:$B,$B559,ADEME!$C:$C,$C559,ADEME!$D:$D,$D559,ADEME!$E:$E,I$9)</f>
        <v>2319.7629046186912</v>
      </c>
      <c r="J559" s="135">
        <f>SUMIFS(ADEME!$L:$L,ADEME!$A:$A,$A559,ADEME!$B:$B,$B559,ADEME!$C:$C,$C559,ADEME!$D:$D,$D559,ADEME!$E:$E,J$9)</f>
        <v>672.99819001673768</v>
      </c>
      <c r="K559" s="68" t="s">
        <v>581</v>
      </c>
      <c r="L559" s="54" t="str">
        <f t="shared" si="155"/>
        <v>Flux bruts export et import-Flux bruts importés-Orge</v>
      </c>
      <c r="M559" s="54">
        <f>MATCH(L559,[6]RESULTATS_4!$W:$W,FALSE)</f>
        <v>328</v>
      </c>
      <c r="N559" s="54" t="str" cm="1">
        <f t="array" ref="N559">IFERROR(INDEX([6]RESULTATS_4!G:G,$M559),"-")</f>
        <v>Flux bruts export et import</v>
      </c>
      <c r="O559" s="54" t="str" cm="1">
        <f t="array" ref="O559">IFERROR(INDEX([6]RESULTATS_4!H:H,$M559),"-")</f>
        <v>Flux bruts importés</v>
      </c>
      <c r="P559" s="54" t="str" cm="1">
        <f t="array" ref="P559">IFERROR(INDEX([6]RESULTATS_4!I:I,$M559),"-")</f>
        <v>Orge</v>
      </c>
      <c r="Q559" s="54" t="str" cm="1">
        <f t="array" ref="Q559">IFERROR(INDEX([6]RESULTATS_4!$J:$J,M559),"-")</f>
        <v>kt</v>
      </c>
      <c r="R559" s="68"/>
      <c r="S559" s="96" t="str">
        <f t="shared" si="162"/>
        <v>Orge-kt</v>
      </c>
      <c r="T559" s="158">
        <v>560</v>
      </c>
      <c r="U559" s="36">
        <v>161.1</v>
      </c>
      <c r="V559" s="36">
        <v>1878.6435292304177</v>
      </c>
      <c r="W559" s="36">
        <v>16.109999999999985</v>
      </c>
      <c r="X559" s="36">
        <v>48.330000000000013</v>
      </c>
      <c r="Y559" s="36">
        <v>2341.0046123191842</v>
      </c>
      <c r="Z559" s="36">
        <v>638.10500684373801</v>
      </c>
      <c r="AA559" s="68"/>
      <c r="AB559" s="52"/>
      <c r="AC559" s="36"/>
      <c r="AD559" s="52"/>
      <c r="AE559" s="36"/>
      <c r="AG559" s="68"/>
      <c r="AH559" s="52">
        <f t="shared" si="163"/>
        <v>-2.9379043428275686</v>
      </c>
      <c r="AI559" s="52">
        <f t="shared" si="164"/>
        <v>-29.878804989056352</v>
      </c>
      <c r="AJ559" s="52">
        <f t="shared" si="165"/>
        <v>-48.230912476721578</v>
      </c>
      <c r="AK559" s="52">
        <f t="shared" si="166"/>
        <v>-48.230912476721642</v>
      </c>
      <c r="AL559" s="52">
        <f t="shared" si="167"/>
        <v>-0.90737573043263575</v>
      </c>
      <c r="AM559" s="52">
        <f t="shared" si="168"/>
        <v>5.468250961639054</v>
      </c>
    </row>
    <row r="560" spans="1:39" ht="14.25" hidden="1">
      <c r="A560" s="5" t="s">
        <v>440</v>
      </c>
      <c r="B560" s="5" t="s">
        <v>454</v>
      </c>
      <c r="C560" s="45" t="s">
        <v>313</v>
      </c>
      <c r="D560" s="4" t="s">
        <v>180</v>
      </c>
      <c r="E560" s="134">
        <f>SUMIFS(ADEME!$F:$F,ADEME!$A:$A,$A560,ADEME!$B:$B,$B560,ADEME!$C:$C,$C560,ADEME!$D:$D,$D560,ADEME!$E:$E,F$9)</f>
        <v>710.79419401599534</v>
      </c>
      <c r="F560" s="134">
        <f>SUMIFS(ADEME!$L:$L,ADEME!$A:$A,$A560,ADEME!$B:$B,$B560,ADEME!$C:$C,$C560,ADEME!$D:$D,$D560,ADEME!$E:$E,F$9)</f>
        <v>3210.8200547907436</v>
      </c>
      <c r="G560" s="135">
        <f>SUMIFS(ADEME!$L:$L,ADEME!$A:$A,$A560,ADEME!$B:$B,$B560,ADEME!$C:$C,$C560,ADEME!$D:$D,$D560,ADEME!$E:$E,G$9)</f>
        <v>95.449999999999818</v>
      </c>
      <c r="H560" s="135">
        <f>SUMIFS(ADEME!$L:$L,ADEME!$A:$A,$A560,ADEME!$B:$B,$B560,ADEME!$C:$C,$C560,ADEME!$D:$D,$D560,ADEME!$E:$E,H$9)</f>
        <v>286.34999999999991</v>
      </c>
      <c r="I560" s="135">
        <f>SUMIFS(ADEME!$L:$L,ADEME!$A:$A,$A560,ADEME!$B:$B,$B560,ADEME!$C:$C,$C560,ADEME!$D:$D,$D560,ADEME!$E:$E,I$9)</f>
        <v>763.60000000000036</v>
      </c>
      <c r="J560" s="135">
        <f>SUMIFS(ADEME!$L:$L,ADEME!$A:$A,$A560,ADEME!$B:$B,$B560,ADEME!$C:$C,$C560,ADEME!$D:$D,$D560,ADEME!$E:$E,J$9)</f>
        <v>1145.3999999999996</v>
      </c>
      <c r="K560" s="68" t="s">
        <v>581</v>
      </c>
      <c r="L560" s="54" t="str">
        <f t="shared" si="155"/>
        <v>Flux bruts export et import-Flux bruts importés-Maïs</v>
      </c>
      <c r="M560" s="54">
        <f>MATCH(L560,[6]RESULTATS_4!$W:$W,FALSE)</f>
        <v>324</v>
      </c>
      <c r="N560" s="54" t="str" cm="1">
        <f t="array" ref="N560">IFERROR(INDEX([6]RESULTATS_4!G:G,$M560),"-")</f>
        <v>Flux bruts export et import</v>
      </c>
      <c r="O560" s="54" t="str" cm="1">
        <f t="array" ref="O560">IFERROR(INDEX([6]RESULTATS_4!H:H,$M560),"-")</f>
        <v>Flux bruts importés</v>
      </c>
      <c r="P560" s="54" t="str" cm="1">
        <f t="array" ref="P560">IFERROR(INDEX([6]RESULTATS_4!I:I,$M560),"-")</f>
        <v>Maïs</v>
      </c>
      <c r="Q560" s="54" t="str" cm="1">
        <f t="array" ref="Q560">IFERROR(INDEX([6]RESULTATS_4!$J:$J,M560),"-")</f>
        <v>kt</v>
      </c>
      <c r="R560" s="68"/>
      <c r="S560" s="96" t="str">
        <f t="shared" si="162"/>
        <v>Maïs-kt</v>
      </c>
      <c r="T560" s="158">
        <v>561</v>
      </c>
      <c r="U560" s="36">
        <v>1024.5999999999999</v>
      </c>
      <c r="V560" s="36">
        <v>3910.5694838775535</v>
      </c>
      <c r="W560" s="36">
        <v>329.28052339908845</v>
      </c>
      <c r="X560" s="36">
        <v>1507.4180008823232</v>
      </c>
      <c r="Y560" s="36">
        <v>2024.3288644444438</v>
      </c>
      <c r="Z560" s="36">
        <v>1229.5199999999998</v>
      </c>
      <c r="AA560" s="68"/>
      <c r="AB560" s="52"/>
      <c r="AC560" s="36"/>
      <c r="AD560" s="52"/>
      <c r="AE560" s="36"/>
      <c r="AG560" s="68"/>
      <c r="AH560" s="52">
        <f t="shared" si="163"/>
        <v>-30.627152643373467</v>
      </c>
      <c r="AI560" s="52">
        <f t="shared" si="164"/>
        <v>-17.893798639091518</v>
      </c>
      <c r="AJ560" s="52">
        <f t="shared" si="165"/>
        <v>-71.012558224005772</v>
      </c>
      <c r="AK560" s="52">
        <f t="shared" si="166"/>
        <v>-81.003941850741242</v>
      </c>
      <c r="AL560" s="52">
        <f t="shared" si="167"/>
        <v>-62.278856295932798</v>
      </c>
      <c r="AM560" s="52">
        <f t="shared" si="168"/>
        <v>-6.841694319734537</v>
      </c>
    </row>
    <row r="561" spans="1:39" ht="14.25" hidden="1">
      <c r="A561" s="5" t="s">
        <v>440</v>
      </c>
      <c r="B561" s="5" t="s">
        <v>454</v>
      </c>
      <c r="C561" s="4" t="s">
        <v>28</v>
      </c>
      <c r="D561" s="4" t="s">
        <v>180</v>
      </c>
      <c r="E561" s="134">
        <f>SUMIFS(ADEME!$F:$F,ADEME!$A:$A,$A561,ADEME!$B:$B,$B561,ADEME!$C:$C,$C561,ADEME!$D:$D,$D561,ADEME!$E:$E,F$9)</f>
        <v>1958.1433904602677</v>
      </c>
      <c r="F561" s="134">
        <f>SUMIFS(ADEME!$L:$L,ADEME!$A:$A,$A561,ADEME!$B:$B,$B561,ADEME!$C:$C,$C561,ADEME!$D:$D,$D561,ADEME!$E:$E,F$9)</f>
        <v>2089.6322972823446</v>
      </c>
      <c r="G561" s="135">
        <f>SUMIFS(ADEME!$L:$L,ADEME!$A:$A,$A561,ADEME!$B:$B,$B561,ADEME!$C:$C,$C561,ADEME!$D:$D,$D561,ADEME!$E:$E,G$9)</f>
        <v>1280.3069714627393</v>
      </c>
      <c r="H561" s="135">
        <f>SUMIFS(ADEME!$L:$L,ADEME!$A:$A,$A561,ADEME!$B:$B,$B561,ADEME!$C:$C,$C561,ADEME!$D:$D,$D561,ADEME!$E:$E,H$9)</f>
        <v>2019.2206627936341</v>
      </c>
      <c r="I561" s="135">
        <f>SUMIFS(ADEME!$L:$L,ADEME!$A:$A,$A561,ADEME!$B:$B,$B561,ADEME!$C:$C,$C561,ADEME!$D:$D,$D561,ADEME!$E:$E,I$9)</f>
        <v>3301.1653801057273</v>
      </c>
      <c r="J561" s="135">
        <f>SUMIFS(ADEME!$L:$L,ADEME!$A:$A,$A561,ADEME!$B:$B,$B561,ADEME!$C:$C,$C561,ADEME!$D:$D,$D561,ADEME!$E:$E,J$9)</f>
        <v>3594.4233267039854</v>
      </c>
      <c r="K561" s="68" t="s">
        <v>581</v>
      </c>
      <c r="L561" s="54" t="str">
        <f t="shared" si="155"/>
        <v>Flux bruts export et import-Flux bruts importés-Pommes de terre</v>
      </c>
      <c r="M561" s="54">
        <f>MATCH(L561,[6]RESULTATS_4!$W:$W,FALSE)</f>
        <v>332</v>
      </c>
      <c r="N561" s="54" t="str" cm="1">
        <f t="array" ref="N561">IFERROR(INDEX([6]RESULTATS_4!G:G,$M561),"-")</f>
        <v>Flux bruts export et import</v>
      </c>
      <c r="O561" s="54" t="str" cm="1">
        <f t="array" ref="O561">IFERROR(INDEX([6]RESULTATS_4!H:H,$M561),"-")</f>
        <v>Flux bruts importés</v>
      </c>
      <c r="P561" s="54" t="str" cm="1">
        <f t="array" ref="P561">IFERROR(INDEX([6]RESULTATS_4!I:I,$M561),"-")</f>
        <v>Pommes de terre</v>
      </c>
      <c r="Q561" s="54" t="str" cm="1">
        <f t="array" ref="Q561">IFERROR(INDEX([6]RESULTATS_4!$J:$J,M561),"-")</f>
        <v>kt</v>
      </c>
      <c r="R561" s="68"/>
      <c r="S561" s="96" t="str">
        <f t="shared" si="162"/>
        <v>Pommes de terre-kt</v>
      </c>
      <c r="T561" s="158">
        <v>562</v>
      </c>
      <c r="U561" s="36">
        <v>1049.4000000000001</v>
      </c>
      <c r="V561" s="36">
        <v>2737.0645033625738</v>
      </c>
      <c r="W561" s="36">
        <v>911.15439468086686</v>
      </c>
      <c r="X561" s="36">
        <v>1366.2805557413824</v>
      </c>
      <c r="Y561" s="36">
        <v>2059.3488946738817</v>
      </c>
      <c r="Z561" s="36">
        <v>1991.951572085866</v>
      </c>
      <c r="AA561" s="68"/>
      <c r="AB561" s="52"/>
      <c r="AC561" s="36"/>
      <c r="AD561" s="52"/>
      <c r="AE561" s="36"/>
      <c r="AG561" s="68"/>
      <c r="AH561" s="52">
        <f t="shared" si="163"/>
        <v>86.596473266654044</v>
      </c>
      <c r="AI561" s="52">
        <f t="shared" si="164"/>
        <v>-23.654254595930691</v>
      </c>
      <c r="AJ561" s="52">
        <f t="shared" si="165"/>
        <v>40.514821520579794</v>
      </c>
      <c r="AK561" s="52">
        <f t="shared" si="166"/>
        <v>47.789606922858383</v>
      </c>
      <c r="AL561" s="52">
        <f t="shared" si="167"/>
        <v>60.301413162362635</v>
      </c>
      <c r="AM561" s="52">
        <f t="shared" si="168"/>
        <v>80.447324978894727</v>
      </c>
    </row>
    <row r="562" spans="1:39" ht="14.25" hidden="1">
      <c r="A562" s="5" t="s">
        <v>440</v>
      </c>
      <c r="B562" s="5" t="s">
        <v>454</v>
      </c>
      <c r="C562" s="4" t="s">
        <v>332</v>
      </c>
      <c r="D562" s="4" t="s">
        <v>180</v>
      </c>
      <c r="E562" s="134">
        <f>SUMIFS(ADEME!$F:$F,ADEME!$A:$A,$A562,ADEME!$B:$B,$B562,ADEME!$C:$C,$C562,ADEME!$D:$D,$D562,ADEME!$E:$E,F$9)</f>
        <v>901.43062881455683</v>
      </c>
      <c r="F562" s="134">
        <f>SUMIFS(ADEME!$L:$L,ADEME!$A:$A,$A562,ADEME!$B:$B,$B562,ADEME!$C:$C,$C562,ADEME!$D:$D,$D562,ADEME!$E:$E,F$9)</f>
        <v>1345.1581965228588</v>
      </c>
      <c r="G562" s="135">
        <f>SUMIFS(ADEME!$L:$L,ADEME!$A:$A,$A562,ADEME!$B:$B,$B562,ADEME!$C:$C,$C562,ADEME!$D:$D,$D562,ADEME!$E:$E,G$9)</f>
        <v>587.78491803996735</v>
      </c>
      <c r="H562" s="135">
        <f>SUMIFS(ADEME!$L:$L,ADEME!$A:$A,$A562,ADEME!$B:$B,$B562,ADEME!$C:$C,$C562,ADEME!$D:$D,$D562,ADEME!$E:$E,H$9)</f>
        <v>1086.9470509134287</v>
      </c>
      <c r="I562" s="135">
        <f>SUMIFS(ADEME!$L:$L,ADEME!$A:$A,$A562,ADEME!$B:$B,$B562,ADEME!$C:$C,$C562,ADEME!$D:$D,$D562,ADEME!$E:$E,I$9)</f>
        <v>2608.1527712455231</v>
      </c>
      <c r="J562" s="135">
        <f>SUMIFS(ADEME!$L:$L,ADEME!$A:$A,$A562,ADEME!$B:$B,$B562,ADEME!$C:$C,$C562,ADEME!$D:$D,$D562,ADEME!$E:$E,J$9)</f>
        <v>2394.0166362607911</v>
      </c>
      <c r="K562" s="68" t="s">
        <v>581</v>
      </c>
      <c r="L562" s="54" t="str">
        <f t="shared" si="155"/>
        <v>Flux bruts export et import-Flux bruts importés-Sucre</v>
      </c>
      <c r="M562" s="54">
        <f>MATCH(L562,[6]RESULTATS_4!$W:$W,FALSE)</f>
        <v>335</v>
      </c>
      <c r="N562" s="54" t="str" cm="1">
        <f t="array" ref="N562">IFERROR(INDEX([6]RESULTATS_4!G:G,$M562),"-")</f>
        <v>Flux bruts export et import</v>
      </c>
      <c r="O562" s="54" t="str" cm="1">
        <f t="array" ref="O562">IFERROR(INDEX([6]RESULTATS_4!H:H,$M562),"-")</f>
        <v>Flux bruts importés</v>
      </c>
      <c r="P562" s="54" t="str" cm="1">
        <f t="array" ref="P562">IFERROR(INDEX([6]RESULTATS_4!I:I,$M562),"-")</f>
        <v>Sucre</v>
      </c>
      <c r="Q562" s="54" t="str" cm="1">
        <f t="array" ref="Q562">IFERROR(INDEX([6]RESULTATS_4!$J:$J,M562),"-")</f>
        <v>kt</v>
      </c>
      <c r="R562" s="68"/>
      <c r="S562" s="96" t="str">
        <f t="shared" si="162"/>
        <v>Sucre-kt</v>
      </c>
      <c r="T562" s="158">
        <v>563</v>
      </c>
      <c r="U562" s="36">
        <v>1352.4234999999999</v>
      </c>
      <c r="V562" s="36">
        <v>2337.7535584456473</v>
      </c>
      <c r="W562" s="36">
        <v>928.50176445580723</v>
      </c>
      <c r="X562" s="36">
        <v>1379.8262955652463</v>
      </c>
      <c r="Y562" s="36">
        <v>2667.6797084129826</v>
      </c>
      <c r="Z562" s="36">
        <v>2403.6883161653209</v>
      </c>
      <c r="AA562" s="68"/>
      <c r="AB562" s="52"/>
      <c r="AC562" s="36"/>
      <c r="AD562" s="52"/>
      <c r="AE562" s="36"/>
      <c r="AG562" s="68"/>
      <c r="AH562" s="52">
        <f t="shared" si="163"/>
        <v>-33.347015279270366</v>
      </c>
      <c r="AI562" s="52">
        <f t="shared" si="164"/>
        <v>-42.459366956658883</v>
      </c>
      <c r="AJ562" s="52">
        <f t="shared" si="165"/>
        <v>-36.695336450494878</v>
      </c>
      <c r="AK562" s="52">
        <f t="shared" si="166"/>
        <v>-21.225805421532385</v>
      </c>
      <c r="AL562" s="52">
        <f t="shared" si="167"/>
        <v>-2.2314124510424249</v>
      </c>
      <c r="AM562" s="52">
        <f t="shared" si="168"/>
        <v>-0.40236830372247789</v>
      </c>
    </row>
    <row r="563" spans="1:39" ht="14.25" hidden="1">
      <c r="A563" s="5" t="s">
        <v>440</v>
      </c>
      <c r="B563" s="5" t="s">
        <v>454</v>
      </c>
      <c r="C563" s="4" t="s">
        <v>30</v>
      </c>
      <c r="D563" s="4" t="s">
        <v>180</v>
      </c>
      <c r="E563" s="134">
        <f>SUMIFS(ADEME!$F:$F,ADEME!$A:$A,$A563,ADEME!$B:$B,$B563,ADEME!$C:$C,$C563,ADEME!$D:$D,$D563,ADEME!$E:$E,F$9)</f>
        <v>177.70044689933854</v>
      </c>
      <c r="F563" s="134">
        <f>SUMIFS(ADEME!$L:$L,ADEME!$A:$A,$A563,ADEME!$B:$B,$B563,ADEME!$C:$C,$C563,ADEME!$D:$D,$D563,ADEME!$E:$E,F$9)</f>
        <v>618.10143394661145</v>
      </c>
      <c r="G563" s="135">
        <f>SUMIFS(ADEME!$L:$L,ADEME!$A:$A,$A563,ADEME!$B:$B,$B563,ADEME!$C:$C,$C563,ADEME!$D:$D,$D563,ADEME!$E:$E,G$9)</f>
        <v>410.06812709406074</v>
      </c>
      <c r="H563" s="135">
        <f>SUMIFS(ADEME!$L:$L,ADEME!$A:$A,$A563,ADEME!$B:$B,$B563,ADEME!$C:$C,$C563,ADEME!$D:$D,$D563,ADEME!$E:$E,H$9)</f>
        <v>48.839999999999989</v>
      </c>
      <c r="I563" s="135">
        <f>SUMIFS(ADEME!$L:$L,ADEME!$A:$A,$A563,ADEME!$B:$B,$B563,ADEME!$C:$C,$C563,ADEME!$D:$D,$D563,ADEME!$E:$E,I$9)</f>
        <v>1300.8332187838046</v>
      </c>
      <c r="J563" s="135">
        <f>SUMIFS(ADEME!$L:$L,ADEME!$A:$A,$A563,ADEME!$B:$B,$B563,ADEME!$C:$C,$C563,ADEME!$D:$D,$D563,ADEME!$E:$E,J$9)</f>
        <v>1573.4721116356623</v>
      </c>
      <c r="K563" s="68" t="s">
        <v>581</v>
      </c>
      <c r="L563" s="54" t="str">
        <f t="shared" si="155"/>
        <v>Flux bruts export et import-Flux bruts importés-Légumineuses</v>
      </c>
      <c r="M563" s="54">
        <f>MATCH(L563,[6]RESULTATS_4!$W:$W,FALSE)</f>
        <v>323</v>
      </c>
      <c r="N563" s="54" t="str" cm="1">
        <f t="array" ref="N563">IFERROR(INDEX([6]RESULTATS_4!G:G,$M563),"-")</f>
        <v>Flux bruts export et import</v>
      </c>
      <c r="O563" s="54" t="str" cm="1">
        <f t="array" ref="O563">IFERROR(INDEX([6]RESULTATS_4!H:H,$M563),"-")</f>
        <v>Flux bruts importés</v>
      </c>
      <c r="P563" s="54" t="str" cm="1">
        <f t="array" ref="P563">IFERROR(INDEX([6]RESULTATS_4!I:I,$M563),"-")</f>
        <v>Légumineuses</v>
      </c>
      <c r="Q563" s="54" t="str" cm="1">
        <f t="array" ref="Q563">IFERROR(INDEX([6]RESULTATS_4!$J:$J,M563),"-")</f>
        <v>kt</v>
      </c>
      <c r="R563" s="68"/>
      <c r="S563" s="96" t="str">
        <f t="shared" si="162"/>
        <v>Légumineuses-kt</v>
      </c>
      <c r="T563" s="158">
        <v>564</v>
      </c>
      <c r="U563" s="36">
        <v>137.6</v>
      </c>
      <c r="V563" s="36">
        <v>137.6</v>
      </c>
      <c r="W563" s="36">
        <v>13.759999999999998</v>
      </c>
      <c r="X563" s="36">
        <v>41.28</v>
      </c>
      <c r="Y563" s="36">
        <v>706.18061830647184</v>
      </c>
      <c r="Z563" s="36">
        <v>875.94624321074525</v>
      </c>
      <c r="AA563" s="68"/>
      <c r="AB563" s="52"/>
      <c r="AC563" s="36"/>
      <c r="AD563" s="52"/>
      <c r="AE563" s="36"/>
      <c r="AG563" s="68"/>
      <c r="AH563" s="52">
        <f t="shared" si="163"/>
        <v>29.14276664196116</v>
      </c>
      <c r="AI563" s="52">
        <f t="shared" si="164"/>
        <v>349.20162350771182</v>
      </c>
      <c r="AJ563" s="52">
        <f t="shared" si="165"/>
        <v>2880.146272485907</v>
      </c>
      <c r="AK563" s="52">
        <f t="shared" si="166"/>
        <v>18.313953488372057</v>
      </c>
      <c r="AL563" s="52">
        <f t="shared" si="167"/>
        <v>84.206870744116387</v>
      </c>
      <c r="AM563" s="52">
        <f t="shared" si="168"/>
        <v>79.631127347286096</v>
      </c>
    </row>
    <row r="564" spans="1:39" ht="14.25" hidden="1">
      <c r="A564" s="5" t="s">
        <v>440</v>
      </c>
      <c r="B564" s="5" t="s">
        <v>454</v>
      </c>
      <c r="C564" s="4" t="s">
        <v>441</v>
      </c>
      <c r="D564" s="4" t="s">
        <v>180</v>
      </c>
      <c r="E564" s="134">
        <f>SUMIFS(ADEME!$F:$F,ADEME!$A:$A,$A564,ADEME!$B:$B,$B564,ADEME!$C:$C,$C564,ADEME!$D:$D,$D564,ADEME!$E:$E,F$9)</f>
        <v>553.70932496894977</v>
      </c>
      <c r="F564" s="134">
        <f>SUMIFS(ADEME!$L:$L,ADEME!$A:$A,$A564,ADEME!$B:$B,$B564,ADEME!$C:$C,$C564,ADEME!$D:$D,$D564,ADEME!$E:$E,F$9)</f>
        <v>914.43185981339695</v>
      </c>
      <c r="G564" s="135">
        <f>SUMIFS(ADEME!$L:$L,ADEME!$A:$A,$A564,ADEME!$B:$B,$B564,ADEME!$C:$C,$C564,ADEME!$D:$D,$D564,ADEME!$E:$E,G$9)</f>
        <v>407.32018051858302</v>
      </c>
      <c r="H564" s="135">
        <f>SUMIFS(ADEME!$L:$L,ADEME!$A:$A,$A564,ADEME!$B:$B,$B564,ADEME!$C:$C,$C564,ADEME!$D:$D,$D564,ADEME!$E:$E,H$9)</f>
        <v>363.22729957721498</v>
      </c>
      <c r="I564" s="135">
        <f>SUMIFS(ADEME!$L:$L,ADEME!$A:$A,$A564,ADEME!$B:$B,$B564,ADEME!$C:$C,$C564,ADEME!$D:$D,$D564,ADEME!$E:$E,I$9)</f>
        <v>571.79999999999995</v>
      </c>
      <c r="J564" s="135">
        <f>SUMIFS(ADEME!$L:$L,ADEME!$A:$A,$A564,ADEME!$B:$B,$B564,ADEME!$C:$C,$C564,ADEME!$D:$D,$D564,ADEME!$E:$E,J$9)</f>
        <v>571.79999999999995</v>
      </c>
      <c r="K564" s="68" t="s">
        <v>581</v>
      </c>
      <c r="L564" s="54" t="str">
        <f t="shared" si="155"/>
        <v>Flux bruts export et import-Flux bruts importés-Fruit Coque + (Total)</v>
      </c>
      <c r="M564" s="54">
        <f>MATCH(L564,[6]RESULTATS_4!$W:$W,FALSE)</f>
        <v>315</v>
      </c>
      <c r="N564" s="54" t="str" cm="1">
        <f t="array" ref="N564">IFERROR(INDEX([6]RESULTATS_4!G:G,$M564),"-")</f>
        <v>Flux bruts export et import</v>
      </c>
      <c r="O564" s="54" t="str" cm="1">
        <f t="array" ref="O564">IFERROR(INDEX([6]RESULTATS_4!H:H,$M564),"-")</f>
        <v>Flux bruts importés</v>
      </c>
      <c r="P564" s="54" t="str" cm="1">
        <f t="array" ref="P564">IFERROR(INDEX([6]RESULTATS_4!I:I,$M564),"-")</f>
        <v>Fruit Coque + (Total)</v>
      </c>
      <c r="Q564" s="54" t="str" cm="1">
        <f t="array" ref="Q564">IFERROR(INDEX([6]RESULTATS_4!$J:$J,M564),"-")</f>
        <v>kt</v>
      </c>
      <c r="R564" s="68"/>
      <c r="S564" s="96" t="str">
        <f t="shared" si="162"/>
        <v>Fruit Coque + (Total)-kt</v>
      </c>
      <c r="T564" s="158">
        <v>565</v>
      </c>
      <c r="U564" s="36">
        <v>252.4</v>
      </c>
      <c r="V564" s="36">
        <v>252.4</v>
      </c>
      <c r="W564" s="36">
        <v>25.239999999999981</v>
      </c>
      <c r="X564" s="36">
        <v>75.72</v>
      </c>
      <c r="Y564" s="36">
        <v>201.92000000000002</v>
      </c>
      <c r="Z564" s="36">
        <v>302.88</v>
      </c>
      <c r="AA564" s="68"/>
      <c r="AB564" s="52"/>
      <c r="AC564" s="36"/>
      <c r="AD564" s="52"/>
      <c r="AE564" s="36"/>
      <c r="AG564" s="68"/>
      <c r="AH564" s="52">
        <f t="shared" si="163"/>
        <v>119.37770402890244</v>
      </c>
      <c r="AI564" s="52">
        <f t="shared" si="164"/>
        <v>262.29471466457881</v>
      </c>
      <c r="AJ564" s="52">
        <f t="shared" si="165"/>
        <v>1513.7883538771132</v>
      </c>
      <c r="AK564" s="52">
        <f t="shared" si="166"/>
        <v>379.69796563287764</v>
      </c>
      <c r="AL564" s="52">
        <f t="shared" si="167"/>
        <v>183.18145800316952</v>
      </c>
      <c r="AM564" s="52">
        <f t="shared" si="168"/>
        <v>88.787638668779707</v>
      </c>
    </row>
    <row r="565" spans="1:39" ht="14.25" hidden="1">
      <c r="A565" s="5" t="s">
        <v>440</v>
      </c>
      <c r="B565" s="5" t="s">
        <v>454</v>
      </c>
      <c r="C565" s="4" t="s">
        <v>315</v>
      </c>
      <c r="D565" s="4" t="s">
        <v>180</v>
      </c>
      <c r="E565" s="134">
        <f>SUMIFS(ADEME!$F:$F,ADEME!$A:$A,$A565,ADEME!$B:$B,$B565,ADEME!$C:$C,$C565,ADEME!$D:$D,$D565,ADEME!$E:$E,F$9)</f>
        <v>3053.6672355540959</v>
      </c>
      <c r="F565" s="134">
        <f>SUMIFS(ADEME!$L:$L,ADEME!$A:$A,$A565,ADEME!$B:$B,$B565,ADEME!$C:$C,$C565,ADEME!$D:$D,$D565,ADEME!$E:$E,F$9)</f>
        <v>3213.1353627985613</v>
      </c>
      <c r="G565" s="135">
        <f>SUMIFS(ADEME!$L:$L,ADEME!$A:$A,$A565,ADEME!$B:$B,$B565,ADEME!$C:$C,$C565,ADEME!$D:$D,$D565,ADEME!$E:$E,G$9)</f>
        <v>2333.8369099082879</v>
      </c>
      <c r="H565" s="135">
        <f>SUMIFS(ADEME!$L:$L,ADEME!$A:$A,$A565,ADEME!$B:$B,$B565,ADEME!$C:$C,$C565,ADEME!$D:$D,$D565,ADEME!$E:$E,H$9)</f>
        <v>2338.2450251754112</v>
      </c>
      <c r="I565" s="135">
        <f>SUMIFS(ADEME!$L:$L,ADEME!$A:$A,$A565,ADEME!$B:$B,$B565,ADEME!$C:$C,$C565,ADEME!$D:$D,$D565,ADEME!$E:$E,I$9)</f>
        <v>3318.6802400272672</v>
      </c>
      <c r="J565" s="135">
        <f>SUMIFS(ADEME!$L:$L,ADEME!$A:$A,$A565,ADEME!$B:$B,$B565,ADEME!$C:$C,$C565,ADEME!$D:$D,$D565,ADEME!$E:$E,J$9)</f>
        <v>3637.4435711873984</v>
      </c>
      <c r="K565" s="68" t="s">
        <v>581</v>
      </c>
      <c r="L565" s="54" t="str">
        <f t="shared" si="155"/>
        <v>Flux bruts export et import-Flux bruts importés-Plant Oleiferes + (Total)</v>
      </c>
      <c r="M565" s="54">
        <f>MATCH(L565,[6]RESULTATS_4!$W:$W,FALSE)</f>
        <v>329</v>
      </c>
      <c r="N565" s="54" t="str" cm="1">
        <f t="array" ref="N565">IFERROR(INDEX([6]RESULTATS_4!G:G,$M565),"-")</f>
        <v>Flux bruts export et import</v>
      </c>
      <c r="O565" s="54" t="str" cm="1">
        <f t="array" ref="O565">IFERROR(INDEX([6]RESULTATS_4!H:H,$M565),"-")</f>
        <v>Flux bruts importés</v>
      </c>
      <c r="P565" s="54" t="str" cm="1">
        <f t="array" ref="P565">IFERROR(INDEX([6]RESULTATS_4!I:I,$M565),"-")</f>
        <v>Plant Oleiferes + (Total)</v>
      </c>
      <c r="Q565" s="54" t="str" cm="1">
        <f t="array" ref="Q565">IFERROR(INDEX([6]RESULTATS_4!$J:$J,M565),"-")</f>
        <v>kt</v>
      </c>
      <c r="R565" s="68"/>
      <c r="S565" s="96" t="str">
        <f t="shared" si="162"/>
        <v>Plant Oleiferes + (Total)-kt</v>
      </c>
      <c r="T565" s="158">
        <v>566</v>
      </c>
      <c r="U565" s="36">
        <v>2381.2999999999997</v>
      </c>
      <c r="V565" s="36">
        <v>2689.9699262854947</v>
      </c>
      <c r="W565" s="36">
        <v>1106.7903893589707</v>
      </c>
      <c r="X565" s="36">
        <v>1468.8620311106529</v>
      </c>
      <c r="Y565" s="36">
        <v>2691.1741222624187</v>
      </c>
      <c r="Z565" s="36">
        <v>2861.9389413932126</v>
      </c>
      <c r="AA565" s="68"/>
      <c r="AB565" s="52"/>
      <c r="AC565" s="36"/>
      <c r="AD565" s="52"/>
      <c r="AE565" s="36"/>
      <c r="AG565" s="68"/>
      <c r="AH565" s="52">
        <f t="shared" si="163"/>
        <v>28.235301539247317</v>
      </c>
      <c r="AI565" s="52">
        <f t="shared" si="164"/>
        <v>19.448746671881612</v>
      </c>
      <c r="AJ565" s="52">
        <f t="shared" si="165"/>
        <v>110.8653031636818</v>
      </c>
      <c r="AK565" s="52">
        <f t="shared" si="166"/>
        <v>59.187519021605482</v>
      </c>
      <c r="AL565" s="52">
        <f t="shared" si="167"/>
        <v>23.317187564114803</v>
      </c>
      <c r="AM565" s="52">
        <f t="shared" si="168"/>
        <v>27.097175924258686</v>
      </c>
    </row>
    <row r="566" spans="1:39" ht="14.25" hidden="1">
      <c r="A566" s="5" t="s">
        <v>440</v>
      </c>
      <c r="B566" s="5" t="s">
        <v>454</v>
      </c>
      <c r="C566" s="15" t="s">
        <v>316</v>
      </c>
      <c r="D566" s="4" t="s">
        <v>180</v>
      </c>
      <c r="E566" s="134">
        <f>SUMIFS(ADEME!$F:$F,ADEME!$A:$A,$A566,ADEME!$B:$B,$B566,ADEME!$C:$C,$C566,ADEME!$D:$D,$D566,ADEME!$E:$E,F$9)</f>
        <v>617.83183117511294</v>
      </c>
      <c r="F566" s="134">
        <f>SUMIFS(ADEME!$L:$L,ADEME!$A:$A,$A566,ADEME!$B:$B,$B566,ADEME!$C:$C,$C566,ADEME!$D:$D,$D566,ADEME!$E:$E,F$9)</f>
        <v>572.9</v>
      </c>
      <c r="G566" s="135">
        <f>SUMIFS(ADEME!$L:$L,ADEME!$A:$A,$A566,ADEME!$B:$B,$B566,ADEME!$C:$C,$C566,ADEME!$D:$D,$D566,ADEME!$E:$E,G$9)</f>
        <v>293.84827257222491</v>
      </c>
      <c r="H566" s="135">
        <f>SUMIFS(ADEME!$L:$L,ADEME!$A:$A,$A566,ADEME!$B:$B,$B566,ADEME!$C:$C,$C566,ADEME!$D:$D,$D566,ADEME!$E:$E,H$9)</f>
        <v>343.73999999999995</v>
      </c>
      <c r="I566" s="135">
        <f>SUMIFS(ADEME!$L:$L,ADEME!$A:$A,$A566,ADEME!$B:$B,$B566,ADEME!$C:$C,$C566,ADEME!$D:$D,$D566,ADEME!$E:$E,I$9)</f>
        <v>572.9</v>
      </c>
      <c r="J566" s="135">
        <f>SUMIFS(ADEME!$L:$L,ADEME!$A:$A,$A566,ADEME!$B:$B,$B566,ADEME!$C:$C,$C566,ADEME!$D:$D,$D566,ADEME!$E:$E,J$9)</f>
        <v>572.9</v>
      </c>
      <c r="K566" s="68" t="s">
        <v>581</v>
      </c>
      <c r="L566" s="54" t="str">
        <f t="shared" si="155"/>
        <v>Flux bruts export et import-Flux bruts importés-Soja</v>
      </c>
      <c r="M566" s="54">
        <f>MATCH(L566,[6]RESULTATS_4!$W:$W,FALSE)</f>
        <v>333</v>
      </c>
      <c r="N566" s="54" t="str" cm="1">
        <f t="array" ref="N566">IFERROR(INDEX([6]RESULTATS_4!G:G,$M566),"-")</f>
        <v>Flux bruts export et import</v>
      </c>
      <c r="O566" s="54" t="str" cm="1">
        <f t="array" ref="O566">IFERROR(INDEX([6]RESULTATS_4!H:H,$M566),"-")</f>
        <v>Flux bruts importés</v>
      </c>
      <c r="P566" s="54" t="str" cm="1">
        <f t="array" ref="P566">IFERROR(INDEX([6]RESULTATS_4!I:I,$M566),"-")</f>
        <v>Soja</v>
      </c>
      <c r="Q566" s="54" t="str" cm="1">
        <f t="array" ref="Q566">IFERROR(INDEX([6]RESULTATS_4!$J:$J,M566),"-")</f>
        <v>kt</v>
      </c>
      <c r="R566" s="68"/>
      <c r="S566" s="96" t="str">
        <f t="shared" si="162"/>
        <v>Soja-kt</v>
      </c>
      <c r="T566" s="158">
        <v>567</v>
      </c>
      <c r="U566" s="36">
        <v>751.19999999999993</v>
      </c>
      <c r="V566" s="36">
        <v>751.19999999999993</v>
      </c>
      <c r="W566" s="36">
        <v>421.5110860662902</v>
      </c>
      <c r="X566" s="36">
        <v>450.71999999999997</v>
      </c>
      <c r="Y566" s="36">
        <v>751.19999999999993</v>
      </c>
      <c r="Z566" s="36">
        <v>751.19999999999993</v>
      </c>
      <c r="AA566" s="68"/>
      <c r="AB566" s="52"/>
      <c r="AC566" s="36"/>
      <c r="AD566" s="52"/>
      <c r="AE566" s="36"/>
      <c r="AG566" s="68"/>
      <c r="AH566" s="52">
        <f t="shared" si="163"/>
        <v>-17.754016084250136</v>
      </c>
      <c r="AI566" s="52">
        <f t="shared" si="164"/>
        <v>-23.735356762513305</v>
      </c>
      <c r="AJ566" s="52">
        <f t="shared" si="165"/>
        <v>-30.286940892934911</v>
      </c>
      <c r="AK566" s="52">
        <f t="shared" si="166"/>
        <v>-23.735356762513316</v>
      </c>
      <c r="AL566" s="52">
        <f t="shared" si="167"/>
        <v>-23.735356762513305</v>
      </c>
      <c r="AM566" s="52">
        <f t="shared" si="168"/>
        <v>-23.735356762513305</v>
      </c>
    </row>
    <row r="567" spans="1:39" ht="14.25" hidden="1">
      <c r="A567" s="5" t="s">
        <v>440</v>
      </c>
      <c r="B567" s="5" t="s">
        <v>454</v>
      </c>
      <c r="C567" s="15" t="s">
        <v>317</v>
      </c>
      <c r="D567" s="4" t="s">
        <v>180</v>
      </c>
      <c r="E567" s="134">
        <f>SUMIFS(ADEME!$F:$F,ADEME!$A:$A,$A567,ADEME!$B:$B,$B567,ADEME!$C:$C,$C567,ADEME!$D:$D,$D567,ADEME!$E:$E,F$9)</f>
        <v>255.79973325585365</v>
      </c>
      <c r="F567" s="134">
        <f>SUMIFS(ADEME!$L:$L,ADEME!$A:$A,$A567,ADEME!$B:$B,$B567,ADEME!$C:$C,$C567,ADEME!$D:$D,$D567,ADEME!$E:$E,F$9)</f>
        <v>302.22870260506579</v>
      </c>
      <c r="G567" s="135">
        <f>SUMIFS(ADEME!$L:$L,ADEME!$A:$A,$A567,ADEME!$B:$B,$B567,ADEME!$C:$C,$C567,ADEME!$D:$D,$D567,ADEME!$E:$E,G$9)</f>
        <v>25.610000000000014</v>
      </c>
      <c r="H567" s="135">
        <f>SUMIFS(ADEME!$L:$L,ADEME!$A:$A,$A567,ADEME!$B:$B,$B567,ADEME!$C:$C,$C567,ADEME!$D:$D,$D567,ADEME!$E:$E,H$9)</f>
        <v>76.830000000000041</v>
      </c>
      <c r="I567" s="135">
        <f>SUMIFS(ADEME!$L:$L,ADEME!$A:$A,$A567,ADEME!$B:$B,$B567,ADEME!$C:$C,$C567,ADEME!$D:$D,$D567,ADEME!$E:$E,I$9)</f>
        <v>310.7088020706733</v>
      </c>
      <c r="J567" s="135">
        <f>SUMIFS(ADEME!$L:$L,ADEME!$A:$A,$A567,ADEME!$B:$B,$B567,ADEME!$C:$C,$C567,ADEME!$D:$D,$D567,ADEME!$E:$E,J$9)</f>
        <v>307.31999999999994</v>
      </c>
      <c r="K567" s="68" t="s">
        <v>581</v>
      </c>
      <c r="L567" s="54" t="str">
        <f t="shared" si="155"/>
        <v>Flux bruts export et import-Flux bruts importés-Graines de Tournesol</v>
      </c>
      <c r="M567" s="54">
        <f>MATCH(L567,[6]RESULTATS_4!$W:$W,FALSE)</f>
        <v>318</v>
      </c>
      <c r="N567" s="54" t="str" cm="1">
        <f t="array" ref="N567">IFERROR(INDEX([6]RESULTATS_4!G:G,$M567),"-")</f>
        <v>Flux bruts export et import</v>
      </c>
      <c r="O567" s="54" t="str" cm="1">
        <f t="array" ref="O567">IFERROR(INDEX([6]RESULTATS_4!H:H,$M567),"-")</f>
        <v>Flux bruts importés</v>
      </c>
      <c r="P567" s="54" t="str" cm="1">
        <f t="array" ref="P567">IFERROR(INDEX([6]RESULTATS_4!I:I,$M567),"-")</f>
        <v>Graines de Tournesol</v>
      </c>
      <c r="Q567" s="54" t="str" cm="1">
        <f t="array" ref="Q567">IFERROR(INDEX([6]RESULTATS_4!$J:$J,M567),"-")</f>
        <v>kt</v>
      </c>
      <c r="R567" s="68"/>
      <c r="S567" s="96" t="str">
        <f t="shared" si="162"/>
        <v>Graines de Tournesol-kt</v>
      </c>
      <c r="T567" s="158">
        <v>568</v>
      </c>
      <c r="U567" s="36">
        <v>340.2</v>
      </c>
      <c r="V567" s="36">
        <v>354.08167904896294</v>
      </c>
      <c r="W567" s="36">
        <v>41.955887483108995</v>
      </c>
      <c r="X567" s="36">
        <v>143.22127809144723</v>
      </c>
      <c r="Y567" s="36">
        <v>364.51140770341038</v>
      </c>
      <c r="Z567" s="36">
        <v>408.23999999999995</v>
      </c>
      <c r="AA567" s="68"/>
      <c r="AB567" s="52"/>
      <c r="AC567" s="36"/>
      <c r="AD567" s="52"/>
      <c r="AE567" s="36"/>
      <c r="AG567" s="68"/>
      <c r="AH567" s="52">
        <f t="shared" si="163"/>
        <v>-24.809014328085343</v>
      </c>
      <c r="AI567" s="52">
        <f t="shared" si="164"/>
        <v>-14.644354540785731</v>
      </c>
      <c r="AJ567" s="52">
        <f t="shared" si="165"/>
        <v>-38.959699016472157</v>
      </c>
      <c r="AK567" s="52">
        <f t="shared" si="166"/>
        <v>-46.355736365553277</v>
      </c>
      <c r="AL567" s="52">
        <f t="shared" si="167"/>
        <v>-14.760198033778494</v>
      </c>
      <c r="AM567" s="52">
        <f t="shared" si="168"/>
        <v>-24.720752498530285</v>
      </c>
    </row>
    <row r="568" spans="1:39" ht="14.25" hidden="1">
      <c r="A568" s="5" t="s">
        <v>440</v>
      </c>
      <c r="B568" s="5" t="s">
        <v>454</v>
      </c>
      <c r="C568" s="15" t="s">
        <v>318</v>
      </c>
      <c r="D568" s="4" t="s">
        <v>180</v>
      </c>
      <c r="E568" s="134">
        <f>SUMIFS(ADEME!$F:$F,ADEME!$A:$A,$A568,ADEME!$B:$B,$B568,ADEME!$C:$C,$C568,ADEME!$D:$D,$D568,ADEME!$E:$E,F$9)</f>
        <v>1440.7237305834362</v>
      </c>
      <c r="F568" s="134">
        <f>SUMIFS(ADEME!$L:$L,ADEME!$A:$A,$A568,ADEME!$B:$B,$B568,ADEME!$C:$C,$C568,ADEME!$D:$D,$D568,ADEME!$E:$E,F$9)</f>
        <v>1439.8</v>
      </c>
      <c r="G568" s="135">
        <f>SUMIFS(ADEME!$L:$L,ADEME!$A:$A,$A568,ADEME!$B:$B,$B568,ADEME!$C:$C,$C568,ADEME!$D:$D,$D568,ADEME!$E:$E,G$9)</f>
        <v>575.91999999999996</v>
      </c>
      <c r="H568" s="135">
        <f>SUMIFS(ADEME!$L:$L,ADEME!$A:$A,$A568,ADEME!$B:$B,$B568,ADEME!$C:$C,$C568,ADEME!$D:$D,$D568,ADEME!$E:$E,H$9)</f>
        <v>863.88</v>
      </c>
      <c r="I568" s="135">
        <f>SUMIFS(ADEME!$L:$L,ADEME!$A:$A,$A568,ADEME!$B:$B,$B568,ADEME!$C:$C,$C568,ADEME!$D:$D,$D568,ADEME!$E:$E,I$9)</f>
        <v>1439.8</v>
      </c>
      <c r="J568" s="135">
        <f>SUMIFS(ADEME!$L:$L,ADEME!$A:$A,$A568,ADEME!$B:$B,$B568,ADEME!$C:$C,$C568,ADEME!$D:$D,$D568,ADEME!$E:$E,J$9)</f>
        <v>1712.1639946269338</v>
      </c>
      <c r="K568" s="68" t="s">
        <v>581</v>
      </c>
      <c r="L568" s="54" t="str">
        <f t="shared" si="155"/>
        <v>Flux bruts export et import-Flux bruts importés-Graines Colza/Moutarde</v>
      </c>
      <c r="M568" s="54">
        <f>MATCH(L568,[6]RESULTATS_4!$W:$W,FALSE)</f>
        <v>317</v>
      </c>
      <c r="N568" s="54" t="str" cm="1">
        <f t="array" ref="N568">IFERROR(INDEX([6]RESULTATS_4!G:G,$M568),"-")</f>
        <v>Flux bruts export et import</v>
      </c>
      <c r="O568" s="54" t="str" cm="1">
        <f t="array" ref="O568">IFERROR(INDEX([6]RESULTATS_4!H:H,$M568),"-")</f>
        <v>Flux bruts importés</v>
      </c>
      <c r="P568" s="54" t="str" cm="1">
        <f t="array" ref="P568">IFERROR(INDEX([6]RESULTATS_4!I:I,$M568),"-")</f>
        <v>Graines Colza/Moutarde</v>
      </c>
      <c r="Q568" s="54" t="str" cm="1">
        <f t="array" ref="Q568">IFERROR(INDEX([6]RESULTATS_4!$J:$J,M568),"-")</f>
        <v>kt</v>
      </c>
      <c r="R568" s="68"/>
      <c r="S568" s="96" t="str">
        <f t="shared" si="162"/>
        <v>Graines Colza/Moutarde-kt</v>
      </c>
      <c r="T568" s="158">
        <v>569</v>
      </c>
      <c r="U568" s="36">
        <v>1088.9000000000001</v>
      </c>
      <c r="V568" s="36">
        <v>1209.056821575859</v>
      </c>
      <c r="W568" s="36">
        <v>211.98353280139872</v>
      </c>
      <c r="X568" s="36">
        <v>553.30421203488777</v>
      </c>
      <c r="Y568" s="36">
        <v>1256.6216291760252</v>
      </c>
      <c r="Z568" s="36">
        <v>1306.68</v>
      </c>
      <c r="AA568" s="68"/>
      <c r="AB568" s="52"/>
      <c r="AC568" s="36"/>
      <c r="AD568" s="52"/>
      <c r="AE568" s="36"/>
      <c r="AG568" s="68"/>
      <c r="AH568" s="52">
        <f t="shared" si="163"/>
        <v>32.310012910591993</v>
      </c>
      <c r="AI568" s="52">
        <f t="shared" si="164"/>
        <v>19.084560320613807</v>
      </c>
      <c r="AJ568" s="52">
        <f t="shared" si="165"/>
        <v>171.6814803438354</v>
      </c>
      <c r="AK568" s="52">
        <f t="shared" si="166"/>
        <v>56.13110856736607</v>
      </c>
      <c r="AL568" s="52">
        <f t="shared" si="167"/>
        <v>14.577050607038021</v>
      </c>
      <c r="AM568" s="52">
        <f t="shared" si="168"/>
        <v>31.031621715104983</v>
      </c>
    </row>
    <row r="569" spans="1:39" ht="14.25" hidden="1">
      <c r="A569" s="5" t="s">
        <v>440</v>
      </c>
      <c r="B569" s="5" t="s">
        <v>454</v>
      </c>
      <c r="C569" s="4" t="s">
        <v>319</v>
      </c>
      <c r="D569" s="4" t="s">
        <v>180</v>
      </c>
      <c r="E569" s="134">
        <f>SUMIFS(ADEME!$F:$F,ADEME!$A:$A,$A569,ADEME!$B:$B,$B569,ADEME!$C:$C,$C569,ADEME!$D:$D,$D569,ADEME!$E:$E,F$9)</f>
        <v>1466.7181440759964</v>
      </c>
      <c r="F569" s="134">
        <f>SUMIFS(ADEME!$L:$L,ADEME!$A:$A,$A569,ADEME!$B:$B,$B569,ADEME!$C:$C,$C569,ADEME!$D:$D,$D569,ADEME!$E:$E,F$9)</f>
        <v>2407.6151157269373</v>
      </c>
      <c r="G569" s="135">
        <f>SUMIFS(ADEME!$L:$L,ADEME!$A:$A,$A569,ADEME!$B:$B,$B569,ADEME!$C:$C,$C569,ADEME!$D:$D,$D569,ADEME!$E:$E,G$9)</f>
        <v>1118.7718530079967</v>
      </c>
      <c r="H569" s="135">
        <f>SUMIFS(ADEME!$L:$L,ADEME!$A:$A,$A569,ADEME!$B:$B,$B569,ADEME!$C:$C,$C569,ADEME!$D:$D,$D569,ADEME!$E:$E,H$9)</f>
        <v>1335.2089069795597</v>
      </c>
      <c r="I569" s="135">
        <f>SUMIFS(ADEME!$L:$L,ADEME!$A:$A,$A569,ADEME!$B:$B,$B569,ADEME!$C:$C,$C569,ADEME!$D:$D,$D569,ADEME!$E:$E,I$9)</f>
        <v>2456.2761227672813</v>
      </c>
      <c r="J569" s="135">
        <f>SUMIFS(ADEME!$L:$L,ADEME!$A:$A,$A569,ADEME!$B:$B,$B569,ADEME!$C:$C,$C569,ADEME!$D:$D,$D569,ADEME!$E:$E,J$9)</f>
        <v>2266.0534136100787</v>
      </c>
      <c r="K569" s="68" t="s">
        <v>581</v>
      </c>
      <c r="L569" s="54" t="str">
        <f t="shared" si="155"/>
        <v>Flux bruts export et import-Flux bruts importés-Huiles</v>
      </c>
      <c r="M569" s="54">
        <f>MATCH(L569,[6]RESULTATS_4!$W:$W,FALSE)</f>
        <v>320</v>
      </c>
      <c r="N569" s="54" t="str" cm="1">
        <f t="array" ref="N569">IFERROR(INDEX([6]RESULTATS_4!G:G,$M569),"-")</f>
        <v>Flux bruts export et import</v>
      </c>
      <c r="O569" s="54" t="str" cm="1">
        <f t="array" ref="O569">IFERROR(INDEX([6]RESULTATS_4!H:H,$M569),"-")</f>
        <v>Flux bruts importés</v>
      </c>
      <c r="P569" s="54" t="str" cm="1">
        <f t="array" ref="P569">IFERROR(INDEX([6]RESULTATS_4!I:I,$M569),"-")</f>
        <v>Huiles</v>
      </c>
      <c r="Q569" s="54" t="str" cm="1">
        <f t="array" ref="Q569">IFERROR(INDEX([6]RESULTATS_4!$J:$J,M569),"-")</f>
        <v>kt</v>
      </c>
      <c r="R569" s="68"/>
      <c r="S569" s="96" t="str">
        <f t="shared" si="162"/>
        <v>Huiles-kt</v>
      </c>
      <c r="T569" s="158">
        <v>570</v>
      </c>
      <c r="U569" s="36">
        <v>1557.6</v>
      </c>
      <c r="V569" s="36">
        <v>3032.5006248657305</v>
      </c>
      <c r="W569" s="36">
        <v>1854.9740517435489</v>
      </c>
      <c r="X569" s="36">
        <v>1702.1619445410925</v>
      </c>
      <c r="Y569" s="36">
        <v>2853.5064256352548</v>
      </c>
      <c r="Z569" s="36">
        <v>2616.3359568860219</v>
      </c>
      <c r="AA569" s="68"/>
      <c r="AB569" s="52"/>
      <c r="AC569" s="36"/>
      <c r="AD569" s="52"/>
      <c r="AE569" s="36"/>
      <c r="AG569" s="68"/>
      <c r="AH569" s="52">
        <f t="shared" si="163"/>
        <v>-5.8347365128404878</v>
      </c>
      <c r="AI569" s="52">
        <f t="shared" si="164"/>
        <v>-20.606278000897728</v>
      </c>
      <c r="AJ569" s="52">
        <f t="shared" si="165"/>
        <v>-39.688005233473348</v>
      </c>
      <c r="AK569" s="52">
        <f t="shared" si="166"/>
        <v>-21.558056725352547</v>
      </c>
      <c r="AL569" s="52">
        <f t="shared" si="167"/>
        <v>-13.92077828524746</v>
      </c>
      <c r="AM569" s="52">
        <f t="shared" si="168"/>
        <v>-13.388286101179892</v>
      </c>
    </row>
    <row r="570" spans="1:39" ht="14.25" hidden="1">
      <c r="A570" s="5" t="s">
        <v>440</v>
      </c>
      <c r="B570" s="5" t="s">
        <v>454</v>
      </c>
      <c r="C570" s="4" t="s">
        <v>33</v>
      </c>
      <c r="D570" s="4" t="s">
        <v>180</v>
      </c>
      <c r="E570" s="134">
        <f>SUMIFS(ADEME!$F:$F,ADEME!$A:$A,$A570,ADEME!$B:$B,$B570,ADEME!$C:$C,$C570,ADEME!$D:$D,$D570,ADEME!$E:$E,F$9)</f>
        <v>5507.9083898672525</v>
      </c>
      <c r="F570" s="134">
        <f>SUMIFS(ADEME!$L:$L,ADEME!$A:$A,$A570,ADEME!$B:$B,$B570,ADEME!$C:$C,$C570,ADEME!$D:$D,$D570,ADEME!$E:$E,F$9)</f>
        <v>5402.2752352404405</v>
      </c>
      <c r="G570" s="135">
        <f>SUMIFS(ADEME!$L:$L,ADEME!$A:$A,$A570,ADEME!$B:$B,$B570,ADEME!$C:$C,$C570,ADEME!$D:$D,$D570,ADEME!$E:$E,G$9)</f>
        <v>1716.0831143215332</v>
      </c>
      <c r="H570" s="135">
        <f>SUMIFS(ADEME!$L:$L,ADEME!$A:$A,$A570,ADEME!$B:$B,$B570,ADEME!$C:$C,$C570,ADEME!$D:$D,$D570,ADEME!$E:$E,H$9)</f>
        <v>2687.5499062892309</v>
      </c>
      <c r="I570" s="135">
        <f>SUMIFS(ADEME!$L:$L,ADEME!$A:$A,$A570,ADEME!$B:$B,$B570,ADEME!$C:$C,$C570,ADEME!$D:$D,$D570,ADEME!$E:$E,I$9)</f>
        <v>4592.1154361958233</v>
      </c>
      <c r="J570" s="135">
        <f>SUMIFS(ADEME!$L:$L,ADEME!$A:$A,$A570,ADEME!$B:$B,$B570,ADEME!$C:$C,$C570,ADEME!$D:$D,$D570,ADEME!$E:$E,J$9)</f>
        <v>5915.4614650383037</v>
      </c>
      <c r="K570" s="68" t="s">
        <v>581</v>
      </c>
      <c r="L570" s="54" t="str">
        <f t="shared" si="155"/>
        <v>Flux bruts export et import-Flux bruts importés-Légumes</v>
      </c>
      <c r="M570" s="54">
        <f>MATCH(L570,[6]RESULTATS_4!$W:$W,FALSE)</f>
        <v>322</v>
      </c>
      <c r="N570" s="54" t="str" cm="1">
        <f t="array" ref="N570">IFERROR(INDEX([6]RESULTATS_4!G:G,$M570),"-")</f>
        <v>Flux bruts export et import</v>
      </c>
      <c r="O570" s="54" t="str" cm="1">
        <f t="array" ref="O570">IFERROR(INDEX([6]RESULTATS_4!H:H,$M570),"-")</f>
        <v>Flux bruts importés</v>
      </c>
      <c r="P570" s="54" t="str" cm="1">
        <f t="array" ref="P570">IFERROR(INDEX([6]RESULTATS_4!I:I,$M570),"-")</f>
        <v>Légumes</v>
      </c>
      <c r="Q570" s="54" t="str" cm="1">
        <f t="array" ref="Q570">IFERROR(INDEX([6]RESULTATS_4!$J:$J,M570),"-")</f>
        <v>kt</v>
      </c>
      <c r="R570" s="68"/>
      <c r="S570" s="96" t="str">
        <f t="shared" si="162"/>
        <v>Légumes-kt</v>
      </c>
      <c r="T570" s="158">
        <v>571</v>
      </c>
      <c r="U570" s="36">
        <v>4101.7</v>
      </c>
      <c r="V570" s="36">
        <v>6646.1718305119712</v>
      </c>
      <c r="W570" s="36">
        <v>1599.04</v>
      </c>
      <c r="X570" s="36">
        <v>2419.38</v>
      </c>
      <c r="Y570" s="36">
        <v>3847.38</v>
      </c>
      <c r="Z570" s="36">
        <v>6631.3320507032204</v>
      </c>
      <c r="AA570" s="68"/>
      <c r="AB570" s="52"/>
      <c r="AC570" s="36"/>
      <c r="AD570" s="52"/>
      <c r="AE570" s="36"/>
      <c r="AG570" s="68"/>
      <c r="AH570" s="52">
        <f t="shared" si="163"/>
        <v>34.283550475833245</v>
      </c>
      <c r="AI570" s="52">
        <f t="shared" si="164"/>
        <v>-18.715986089329117</v>
      </c>
      <c r="AJ570" s="52">
        <f t="shared" si="165"/>
        <v>7.3195863969339969</v>
      </c>
      <c r="AK570" s="52">
        <f t="shared" si="166"/>
        <v>11.084240850516691</v>
      </c>
      <c r="AL570" s="52">
        <f t="shared" si="167"/>
        <v>19.356950345321323</v>
      </c>
      <c r="AM570" s="52">
        <f t="shared" si="168"/>
        <v>-10.795275823791728</v>
      </c>
    </row>
    <row r="571" spans="1:39" ht="14.25" hidden="1">
      <c r="A571" s="5" t="s">
        <v>440</v>
      </c>
      <c r="B571" s="5" t="s">
        <v>454</v>
      </c>
      <c r="C571" s="45" t="s">
        <v>442</v>
      </c>
      <c r="D571" s="4" t="s">
        <v>180</v>
      </c>
      <c r="E571" s="134">
        <f>SUMIFS(ADEME!$F:$F,ADEME!$A:$A,$A571,ADEME!$B:$B,$B571,ADEME!$C:$C,$C571,ADEME!$D:$D,$D571,ADEME!$E:$E,F$9)</f>
        <v>1904.1600448215331</v>
      </c>
      <c r="F571" s="134">
        <f>SUMIFS(ADEME!$L:$L,ADEME!$A:$A,$A571,ADEME!$B:$B,$B571,ADEME!$C:$C,$C571,ADEME!$D:$D,$D571,ADEME!$E:$E,F$9)</f>
        <v>1705.1490373275979</v>
      </c>
      <c r="G571" s="135">
        <f>SUMIFS(ADEME!$L:$L,ADEME!$A:$A,$A571,ADEME!$B:$B,$B571,ADEME!$C:$C,$C571,ADEME!$D:$D,$D571,ADEME!$E:$E,G$9)</f>
        <v>665.88000000000011</v>
      </c>
      <c r="H571" s="135">
        <f>SUMIFS(ADEME!$L:$L,ADEME!$A:$A,$A571,ADEME!$B:$B,$B571,ADEME!$C:$C,$C571,ADEME!$D:$D,$D571,ADEME!$E:$E,H$9)</f>
        <v>998.81999999999994</v>
      </c>
      <c r="I571" s="135">
        <f>SUMIFS(ADEME!$L:$L,ADEME!$A:$A,$A571,ADEME!$B:$B,$B571,ADEME!$C:$C,$C571,ADEME!$D:$D,$D571,ADEME!$E:$E,I$9)</f>
        <v>1331.7600000000002</v>
      </c>
      <c r="J571" s="135">
        <f>SUMIFS(ADEME!$L:$L,ADEME!$A:$A,$A571,ADEME!$B:$B,$B571,ADEME!$C:$C,$C571,ADEME!$D:$D,$D571,ADEME!$E:$E,J$9)</f>
        <v>1664.7</v>
      </c>
      <c r="K571" s="68" t="s">
        <v>581</v>
      </c>
      <c r="L571" s="54" t="str">
        <f t="shared" si="155"/>
        <v>Flux bruts export et import-Flux bruts importés-Tomates</v>
      </c>
      <c r="M571" s="54">
        <f>MATCH(L571,[6]RESULTATS_4!$W:$W,FALSE)</f>
        <v>336</v>
      </c>
      <c r="N571" s="54" t="str" cm="1">
        <f t="array" ref="N571">IFERROR(INDEX([6]RESULTATS_4!G:G,$M571),"-")</f>
        <v>Flux bruts export et import</v>
      </c>
      <c r="O571" s="54" t="str" cm="1">
        <f t="array" ref="O571">IFERROR(INDEX([6]RESULTATS_4!H:H,$M571),"-")</f>
        <v>Flux bruts importés</v>
      </c>
      <c r="P571" s="54" t="str" cm="1">
        <f t="array" ref="P571">IFERROR(INDEX([6]RESULTATS_4!I:I,$M571),"-")</f>
        <v>Tomates</v>
      </c>
      <c r="Q571" s="54" t="str" cm="1">
        <f t="array" ref="Q571">IFERROR(INDEX([6]RESULTATS_4!$J:$J,M571),"-")</f>
        <v>kt</v>
      </c>
      <c r="R571" s="68"/>
      <c r="S571" s="96" t="str">
        <f t="shared" si="162"/>
        <v>Tomates-kt</v>
      </c>
      <c r="T571" s="158">
        <v>572</v>
      </c>
      <c r="U571" s="36">
        <v>1132.8000000000002</v>
      </c>
      <c r="V571" s="36">
        <v>1132.8000000000002</v>
      </c>
      <c r="W571" s="36">
        <v>453.12000000000012</v>
      </c>
      <c r="X571" s="36">
        <v>679.68000000000006</v>
      </c>
      <c r="Y571" s="36">
        <v>906.24000000000024</v>
      </c>
      <c r="Z571" s="36">
        <v>1359.3600000000001</v>
      </c>
      <c r="AA571" s="68"/>
      <c r="AB571" s="52"/>
      <c r="AC571" s="36"/>
      <c r="AD571" s="52"/>
      <c r="AE571" s="36"/>
      <c r="AG571" s="68"/>
      <c r="AH571" s="52">
        <f t="shared" si="163"/>
        <v>68.093224295686156</v>
      </c>
      <c r="AI571" s="52">
        <f t="shared" si="164"/>
        <v>50.525162193467295</v>
      </c>
      <c r="AJ571" s="52">
        <f t="shared" si="165"/>
        <v>46.954449152542367</v>
      </c>
      <c r="AK571" s="52">
        <f t="shared" si="166"/>
        <v>46.954449152542345</v>
      </c>
      <c r="AL571" s="52">
        <f t="shared" si="167"/>
        <v>46.954449152542367</v>
      </c>
      <c r="AM571" s="52">
        <f t="shared" si="168"/>
        <v>22.462040960451969</v>
      </c>
    </row>
    <row r="572" spans="1:39" ht="14.25" hidden="1">
      <c r="A572" s="5" t="s">
        <v>440</v>
      </c>
      <c r="B572" s="5" t="s">
        <v>454</v>
      </c>
      <c r="C572" s="45" t="s">
        <v>443</v>
      </c>
      <c r="D572" s="4" t="s">
        <v>180</v>
      </c>
      <c r="E572" s="134">
        <f>SUMIFS(ADEME!$F:$F,ADEME!$A:$A,$A572,ADEME!$B:$B,$B572,ADEME!$C:$C,$C572,ADEME!$D:$D,$D572,ADEME!$E:$E,F$9)</f>
        <v>680.4447612008878</v>
      </c>
      <c r="F572" s="134">
        <f>SUMIFS(ADEME!$L:$L,ADEME!$A:$A,$A572,ADEME!$B:$B,$B572,ADEME!$C:$C,$C572,ADEME!$D:$D,$D572,ADEME!$E:$E,F$9)</f>
        <v>657.72619791284217</v>
      </c>
      <c r="G572" s="135">
        <f>SUMIFS(ADEME!$L:$L,ADEME!$A:$A,$A572,ADEME!$B:$B,$B572,ADEME!$C:$C,$C572,ADEME!$D:$D,$D572,ADEME!$E:$E,G$9)</f>
        <v>746.26311432153307</v>
      </c>
      <c r="H572" s="135">
        <f>SUMIFS(ADEME!$L:$L,ADEME!$A:$A,$A572,ADEME!$B:$B,$B572,ADEME!$C:$C,$C572,ADEME!$D:$D,$D572,ADEME!$E:$E,H$9)</f>
        <v>776.90990628923089</v>
      </c>
      <c r="I572" s="135">
        <f>SUMIFS(ADEME!$L:$L,ADEME!$A:$A,$A572,ADEME!$B:$B,$B572,ADEME!$C:$C,$C572,ADEME!$D:$D,$D572,ADEME!$E:$E,I$9)</f>
        <v>828.83543619582326</v>
      </c>
      <c r="J572" s="135">
        <f>SUMIFS(ADEME!$L:$L,ADEME!$A:$A,$A572,ADEME!$B:$B,$B572,ADEME!$C:$C,$C572,ADEME!$D:$D,$D572,ADEME!$E:$E,J$9)</f>
        <v>893.30948365985182</v>
      </c>
      <c r="K572" s="68" t="s">
        <v>581</v>
      </c>
      <c r="L572" s="54" t="str">
        <f t="shared" si="155"/>
        <v>Flux bruts export et import-Flux bruts importés-Oignons</v>
      </c>
      <c r="M572" s="54">
        <f>MATCH(L572,[6]RESULTATS_4!$W:$W,FALSE)</f>
        <v>326</v>
      </c>
      <c r="N572" s="54" t="str" cm="1">
        <f t="array" ref="N572">IFERROR(INDEX([6]RESULTATS_4!G:G,$M572),"-")</f>
        <v>Flux bruts export et import</v>
      </c>
      <c r="O572" s="54" t="str" cm="1">
        <f t="array" ref="O572">IFERROR(INDEX([6]RESULTATS_4!H:H,$M572),"-")</f>
        <v>Flux bruts importés</v>
      </c>
      <c r="P572" s="54" t="str" cm="1">
        <f t="array" ref="P572">IFERROR(INDEX([6]RESULTATS_4!I:I,$M572),"-")</f>
        <v>Oignons</v>
      </c>
      <c r="Q572" s="54" t="str" cm="1">
        <f t="array" ref="Q572">IFERROR(INDEX([6]RESULTATS_4!$J:$J,M572),"-")</f>
        <v>kt</v>
      </c>
      <c r="R572" s="68"/>
      <c r="S572" s="96" t="str">
        <f t="shared" si="162"/>
        <v>Oignons-kt</v>
      </c>
      <c r="T572" s="158">
        <v>573</v>
      </c>
      <c r="U572" s="36">
        <v>138.80000000000001</v>
      </c>
      <c r="V572" s="36">
        <v>138.80000000000001</v>
      </c>
      <c r="W572" s="36">
        <v>13.879999999999995</v>
      </c>
      <c r="X572" s="36">
        <v>41.640000000000015</v>
      </c>
      <c r="Y572" s="36">
        <v>111.04000000000002</v>
      </c>
      <c r="Z572" s="36">
        <v>250.66169365874509</v>
      </c>
      <c r="AA572" s="68"/>
      <c r="AB572" s="52"/>
      <c r="AC572" s="36"/>
      <c r="AD572" s="52"/>
      <c r="AE572" s="36"/>
      <c r="AG572" s="68"/>
      <c r="AH572" s="52">
        <f t="shared" si="163"/>
        <v>390.23397781043786</v>
      </c>
      <c r="AI572" s="52">
        <f t="shared" si="164"/>
        <v>373.86613682481419</v>
      </c>
      <c r="AJ572" s="52">
        <f t="shared" si="165"/>
        <v>5276.5354057747363</v>
      </c>
      <c r="AK572" s="52">
        <f t="shared" si="166"/>
        <v>1765.7778729328306</v>
      </c>
      <c r="AL572" s="52">
        <f t="shared" si="167"/>
        <v>646.42960752505689</v>
      </c>
      <c r="AM572" s="52">
        <f t="shared" si="168"/>
        <v>256.38053450481266</v>
      </c>
    </row>
    <row r="573" spans="1:39" ht="14.25" hidden="1">
      <c r="A573" s="5" t="s">
        <v>440</v>
      </c>
      <c r="B573" s="5" t="s">
        <v>454</v>
      </c>
      <c r="C573" s="4" t="s">
        <v>34</v>
      </c>
      <c r="D573" s="4" t="s">
        <v>180</v>
      </c>
      <c r="E573" s="134">
        <f>SUMIFS(ADEME!$F:$F,ADEME!$A:$A,$A573,ADEME!$B:$B,$B573,ADEME!$C:$C,$C573,ADEME!$D:$D,$D573,ADEME!$E:$E,F$9)</f>
        <v>7506.7797909978208</v>
      </c>
      <c r="F573" s="134">
        <f>SUMIFS(ADEME!$L:$L,ADEME!$A:$A,$A573,ADEME!$B:$B,$B573,ADEME!$C:$C,$C573,ADEME!$D:$D,$D573,ADEME!$E:$E,F$9)</f>
        <v>10816.411744906958</v>
      </c>
      <c r="G573" s="135">
        <f>SUMIFS(ADEME!$L:$L,ADEME!$A:$A,$A573,ADEME!$B:$B,$B573,ADEME!$C:$C,$C573,ADEME!$D:$D,$D573,ADEME!$E:$E,G$9)</f>
        <v>3080.7740455169665</v>
      </c>
      <c r="H573" s="135">
        <f>SUMIFS(ADEME!$L:$L,ADEME!$A:$A,$A573,ADEME!$B:$B,$B573,ADEME!$C:$C,$C573,ADEME!$D:$D,$D573,ADEME!$E:$E,H$9)</f>
        <v>4575.3255588232296</v>
      </c>
      <c r="I573" s="135">
        <f>SUMIFS(ADEME!$L:$L,ADEME!$A:$A,$A573,ADEME!$B:$B,$B573,ADEME!$C:$C,$C573,ADEME!$D:$D,$D573,ADEME!$E:$E,I$9)</f>
        <v>7421.1654605897502</v>
      </c>
      <c r="J573" s="135">
        <f>SUMIFS(ADEME!$L:$L,ADEME!$A:$A,$A573,ADEME!$B:$B,$B573,ADEME!$C:$C,$C573,ADEME!$D:$D,$D573,ADEME!$E:$E,J$9)</f>
        <v>7700.9230861060705</v>
      </c>
      <c r="K573" s="68" t="s">
        <v>581</v>
      </c>
      <c r="L573" s="54" t="str">
        <f t="shared" si="155"/>
        <v>Flux bruts export et import-Flux bruts importés-Fruits</v>
      </c>
      <c r="M573" s="54">
        <f>MATCH(L573,[6]RESULTATS_4!$W:$W,FALSE)</f>
        <v>316</v>
      </c>
      <c r="N573" s="54" t="str" cm="1">
        <f t="array" ref="N573">IFERROR(INDEX([6]RESULTATS_4!G:G,$M573),"-")</f>
        <v>Flux bruts export et import</v>
      </c>
      <c r="O573" s="54" t="str" cm="1">
        <f t="array" ref="O573">IFERROR(INDEX([6]RESULTATS_4!H:H,$M573),"-")</f>
        <v>Flux bruts importés</v>
      </c>
      <c r="P573" s="54" t="str" cm="1">
        <f t="array" ref="P573">IFERROR(INDEX([6]RESULTATS_4!I:I,$M573),"-")</f>
        <v>Fruits</v>
      </c>
      <c r="Q573" s="54" t="str" cm="1">
        <f t="array" ref="Q573">IFERROR(INDEX([6]RESULTATS_4!$J:$J,M573),"-")</f>
        <v>kt</v>
      </c>
      <c r="R573" s="68"/>
      <c r="S573" s="96" t="str">
        <f t="shared" si="162"/>
        <v>Fruits-kt</v>
      </c>
      <c r="T573" s="158">
        <v>574</v>
      </c>
      <c r="U573" s="36">
        <v>5206.6000000000004</v>
      </c>
      <c r="V573" s="36">
        <v>9233.7559105614801</v>
      </c>
      <c r="W573" s="36">
        <v>1606.6245347353686</v>
      </c>
      <c r="X573" s="36">
        <v>3093.6707944334275</v>
      </c>
      <c r="Y573" s="36">
        <v>5224.031753639646</v>
      </c>
      <c r="Z573" s="36">
        <v>5979.9963548969627</v>
      </c>
      <c r="AA573" s="68"/>
      <c r="AB573" s="52"/>
      <c r="AC573" s="36"/>
      <c r="AD573" s="52"/>
      <c r="AE573" s="36"/>
      <c r="AG573" s="68"/>
      <c r="AH573" s="52">
        <f t="shared" si="163"/>
        <v>44.178154476968089</v>
      </c>
      <c r="AI573" s="52">
        <f t="shared" si="164"/>
        <v>17.139892473606011</v>
      </c>
      <c r="AJ573" s="52">
        <f t="shared" si="165"/>
        <v>91.754450334247451</v>
      </c>
      <c r="AK573" s="52">
        <f t="shared" si="166"/>
        <v>47.893097321660917</v>
      </c>
      <c r="AL573" s="52">
        <f t="shared" si="167"/>
        <v>42.058199692590591</v>
      </c>
      <c r="AM573" s="52">
        <f t="shared" si="168"/>
        <v>28.778056525065555</v>
      </c>
    </row>
    <row r="574" spans="1:39" ht="14.25" hidden="1">
      <c r="A574" s="5" t="s">
        <v>440</v>
      </c>
      <c r="B574" s="5" t="s">
        <v>454</v>
      </c>
      <c r="C574" s="45" t="s">
        <v>444</v>
      </c>
      <c r="D574" s="4" t="s">
        <v>180</v>
      </c>
      <c r="E574" s="134">
        <f>SUMIFS(ADEME!$F:$F,ADEME!$A:$A,$A574,ADEME!$B:$B,$B574,ADEME!$C:$C,$C574,ADEME!$D:$D,$D574,ADEME!$E:$E,F$9)</f>
        <v>2290.7838897748356</v>
      </c>
      <c r="F574" s="134">
        <f>SUMIFS(ADEME!$L:$L,ADEME!$A:$A,$A574,ADEME!$B:$B,$B574,ADEME!$C:$C,$C574,ADEME!$D:$D,$D574,ADEME!$E:$E,F$9)</f>
        <v>4487.0531022808009</v>
      </c>
      <c r="G574" s="135">
        <f>SUMIFS(ADEME!$L:$L,ADEME!$A:$A,$A574,ADEME!$B:$B,$B574,ADEME!$C:$C,$C574,ADEME!$D:$D,$D574,ADEME!$E:$E,G$9)</f>
        <v>925.92000000000007</v>
      </c>
      <c r="H574" s="135">
        <f>SUMIFS(ADEME!$L:$L,ADEME!$A:$A,$A574,ADEME!$B:$B,$B574,ADEME!$C:$C,$C574,ADEME!$D:$D,$D574,ADEME!$E:$E,H$9)</f>
        <v>1388.88</v>
      </c>
      <c r="I574" s="135">
        <f>SUMIFS(ADEME!$L:$L,ADEME!$A:$A,$A574,ADEME!$B:$B,$B574,ADEME!$C:$C,$C574,ADEME!$D:$D,$D574,ADEME!$E:$E,I$9)</f>
        <v>2314.8000000000002</v>
      </c>
      <c r="J574" s="135">
        <f>SUMIFS(ADEME!$L:$L,ADEME!$A:$A,$A574,ADEME!$B:$B,$B574,ADEME!$C:$C,$C574,ADEME!$D:$D,$D574,ADEME!$E:$E,J$9)</f>
        <v>2314.8000000000002</v>
      </c>
      <c r="K574" s="68" t="s">
        <v>581</v>
      </c>
      <c r="L574" s="54" t="str">
        <f t="shared" si="155"/>
        <v>Flux bruts export et import-Flux bruts importés-Oranges, Mandarines</v>
      </c>
      <c r="M574" s="54">
        <f>MATCH(L574,[6]RESULTATS_4!$W:$W,FALSE)</f>
        <v>327</v>
      </c>
      <c r="N574" s="54" t="str" cm="1">
        <f t="array" ref="N574">IFERROR(INDEX([6]RESULTATS_4!G:G,$M574),"-")</f>
        <v>Flux bruts export et import</v>
      </c>
      <c r="O574" s="54" t="str" cm="1">
        <f t="array" ref="O574">IFERROR(INDEX([6]RESULTATS_4!H:H,$M574),"-")</f>
        <v>Flux bruts importés</v>
      </c>
      <c r="P574" s="54" t="str" cm="1">
        <f t="array" ref="P574">IFERROR(INDEX([6]RESULTATS_4!I:I,$M574),"-")</f>
        <v>Oranges, Mandarines</v>
      </c>
      <c r="Q574" s="54" t="str" cm="1">
        <f t="array" ref="Q574">IFERROR(INDEX([6]RESULTATS_4!$J:$J,M574),"-")</f>
        <v>kt</v>
      </c>
      <c r="R574" s="68"/>
      <c r="S574" s="96" t="str">
        <f t="shared" si="162"/>
        <v>Oranges, Mandarines-kt</v>
      </c>
      <c r="T574" s="158">
        <v>575</v>
      </c>
      <c r="U574" s="36">
        <v>1872.8999999999999</v>
      </c>
      <c r="V574" s="36">
        <v>3892.0866355628232</v>
      </c>
      <c r="W574" s="36">
        <v>187.28999999999996</v>
      </c>
      <c r="X574" s="36">
        <v>1123.7399999999998</v>
      </c>
      <c r="Y574" s="36">
        <v>1872.8999999999999</v>
      </c>
      <c r="Z574" s="36">
        <v>1872.8999999999999</v>
      </c>
      <c r="AA574" s="68"/>
      <c r="AB574" s="52"/>
      <c r="AC574" s="36"/>
      <c r="AD574" s="52"/>
      <c r="AE574" s="36"/>
      <c r="AG574" s="68"/>
      <c r="AH574" s="52">
        <f t="shared" si="163"/>
        <v>22.312130374010142</v>
      </c>
      <c r="AI574" s="52">
        <f t="shared" si="164"/>
        <v>15.286567911455062</v>
      </c>
      <c r="AJ574" s="52">
        <f t="shared" si="165"/>
        <v>394.37770302739079</v>
      </c>
      <c r="AK574" s="52">
        <f t="shared" si="166"/>
        <v>23.594425756847691</v>
      </c>
      <c r="AL574" s="52">
        <f t="shared" si="167"/>
        <v>23.594425756847691</v>
      </c>
      <c r="AM574" s="52">
        <f t="shared" si="168"/>
        <v>23.594425756847691</v>
      </c>
    </row>
    <row r="575" spans="1:39" ht="14.25" hidden="1">
      <c r="A575" s="5" t="s">
        <v>440</v>
      </c>
      <c r="B575" s="5" t="s">
        <v>454</v>
      </c>
      <c r="C575" s="45" t="s">
        <v>445</v>
      </c>
      <c r="D575" s="4" t="s">
        <v>180</v>
      </c>
      <c r="E575" s="134">
        <f>SUMIFS(ADEME!$F:$F,ADEME!$A:$A,$A575,ADEME!$B:$B,$B575,ADEME!$C:$C,$C575,ADEME!$D:$D,$D575,ADEME!$E:$E,F$9)</f>
        <v>869.23852061097409</v>
      </c>
      <c r="F575" s="134">
        <f>SUMIFS(ADEME!$L:$L,ADEME!$A:$A,$A575,ADEME!$B:$B,$B575,ADEME!$C:$C,$C575,ADEME!$D:$D,$D575,ADEME!$E:$E,F$9)</f>
        <v>873.73431901938602</v>
      </c>
      <c r="G575" s="135">
        <f>SUMIFS(ADEME!$L:$L,ADEME!$A:$A,$A575,ADEME!$B:$B,$B575,ADEME!$C:$C,$C575,ADEME!$D:$D,$D575,ADEME!$E:$E,G$9)</f>
        <v>298.72990143100026</v>
      </c>
      <c r="H575" s="135">
        <f>SUMIFS(ADEME!$L:$L,ADEME!$A:$A,$A575,ADEME!$B:$B,$B575,ADEME!$C:$C,$C575,ADEME!$D:$D,$D575,ADEME!$E:$E,H$9)</f>
        <v>526.78983571833362</v>
      </c>
      <c r="I575" s="135">
        <f>SUMIFS(ADEME!$L:$L,ADEME!$A:$A,$A575,ADEME!$B:$B,$B575,ADEME!$C:$C,$C575,ADEME!$D:$D,$D575,ADEME!$E:$E,I$9)</f>
        <v>1050.7646878648338</v>
      </c>
      <c r="J575" s="135">
        <f>SUMIFS(ADEME!$L:$L,ADEME!$A:$A,$A575,ADEME!$B:$B,$B575,ADEME!$C:$C,$C575,ADEME!$D:$D,$D575,ADEME!$E:$E,J$9)</f>
        <v>1067.5839465176091</v>
      </c>
      <c r="K575" s="68" t="s">
        <v>581</v>
      </c>
      <c r="L575" s="54" t="str">
        <f t="shared" si="155"/>
        <v>Flux bruts export et import-Flux bruts importés-Banane</v>
      </c>
      <c r="M575" s="54">
        <f>MATCH(L575,[6]RESULTATS_4!$W:$W,FALSE)</f>
        <v>308</v>
      </c>
      <c r="N575" s="54" t="str" cm="1">
        <f t="array" ref="N575">IFERROR(INDEX([6]RESULTATS_4!G:G,$M575),"-")</f>
        <v>Flux bruts export et import</v>
      </c>
      <c r="O575" s="54" t="str" cm="1">
        <f t="array" ref="O575">IFERROR(INDEX([6]RESULTATS_4!H:H,$M575),"-")</f>
        <v>Flux bruts importés</v>
      </c>
      <c r="P575" s="54" t="str" cm="1">
        <f t="array" ref="P575">IFERROR(INDEX([6]RESULTATS_4!I:I,$M575),"-")</f>
        <v>Banane</v>
      </c>
      <c r="Q575" s="54" t="str" cm="1">
        <f t="array" ref="Q575">IFERROR(INDEX([6]RESULTATS_4!$J:$J,M575),"-")</f>
        <v>kt</v>
      </c>
      <c r="R575" s="68"/>
      <c r="S575" s="96" t="str">
        <f t="shared" si="162"/>
        <v>Banane-kt</v>
      </c>
      <c r="T575" s="158">
        <v>576</v>
      </c>
      <c r="U575" s="36">
        <v>626</v>
      </c>
      <c r="V575" s="36">
        <v>640.30472991653869</v>
      </c>
      <c r="W575" s="36">
        <v>250.39999999999998</v>
      </c>
      <c r="X575" s="36">
        <v>375.59999999999997</v>
      </c>
      <c r="Y575" s="36">
        <v>717.30240723162365</v>
      </c>
      <c r="Z575" s="36">
        <v>779.15108503981514</v>
      </c>
      <c r="AA575" s="68"/>
      <c r="AB575" s="52"/>
      <c r="AC575" s="36"/>
      <c r="AD575" s="52"/>
      <c r="AE575" s="36"/>
      <c r="AG575" s="68"/>
      <c r="AH575" s="52">
        <f t="shared" si="163"/>
        <v>38.85599370782333</v>
      </c>
      <c r="AI575" s="52">
        <f t="shared" si="164"/>
        <v>36.456015112253517</v>
      </c>
      <c r="AJ575" s="52">
        <f t="shared" si="165"/>
        <v>19.301078846246121</v>
      </c>
      <c r="AK575" s="52">
        <f t="shared" si="166"/>
        <v>40.252884909034513</v>
      </c>
      <c r="AL575" s="52">
        <f t="shared" si="167"/>
        <v>46.488381646477883</v>
      </c>
      <c r="AM575" s="52">
        <f t="shared" si="168"/>
        <v>37.018861555336848</v>
      </c>
    </row>
    <row r="576" spans="1:39" ht="14.25" hidden="1">
      <c r="A576" s="5" t="s">
        <v>440</v>
      </c>
      <c r="B576" s="5" t="s">
        <v>454</v>
      </c>
      <c r="C576" s="45" t="s">
        <v>446</v>
      </c>
      <c r="D576" s="4" t="s">
        <v>180</v>
      </c>
      <c r="E576" s="134">
        <f>SUMIFS(ADEME!$F:$F,ADEME!$A:$A,$A576,ADEME!$B:$B,$B576,ADEME!$C:$C,$C576,ADEME!$D:$D,$D576,ADEME!$E:$E,F$9)</f>
        <v>962.09941582064607</v>
      </c>
      <c r="F576" s="134">
        <f>SUMIFS(ADEME!$L:$L,ADEME!$A:$A,$A576,ADEME!$B:$B,$B576,ADEME!$C:$C,$C576,ADEME!$D:$D,$D576,ADEME!$E:$E,F$9)</f>
        <v>1037.8888351376315</v>
      </c>
      <c r="G576" s="135">
        <f>SUMIFS(ADEME!$L:$L,ADEME!$A:$A,$A576,ADEME!$B:$B,$B576,ADEME!$C:$C,$C576,ADEME!$D:$D,$D576,ADEME!$E:$E,G$9)</f>
        <v>414.56000000000006</v>
      </c>
      <c r="H576" s="135">
        <f>SUMIFS(ADEME!$L:$L,ADEME!$A:$A,$A576,ADEME!$B:$B,$B576,ADEME!$C:$C,$C576,ADEME!$D:$D,$D576,ADEME!$E:$E,H$9)</f>
        <v>621.84</v>
      </c>
      <c r="I576" s="135">
        <f>SUMIFS(ADEME!$L:$L,ADEME!$A:$A,$A576,ADEME!$B:$B,$B576,ADEME!$C:$C,$C576,ADEME!$D:$D,$D576,ADEME!$E:$E,I$9)</f>
        <v>829.12000000000012</v>
      </c>
      <c r="J576" s="135">
        <f>SUMIFS(ADEME!$L:$L,ADEME!$A:$A,$A576,ADEME!$B:$B,$B576,ADEME!$C:$C,$C576,ADEME!$D:$D,$D576,ADEME!$E:$E,J$9)</f>
        <v>1036.4000000000001</v>
      </c>
      <c r="K576" s="68" t="s">
        <v>581</v>
      </c>
      <c r="L576" s="54" t="str">
        <f t="shared" si="155"/>
        <v>Flux bruts export et import-Flux bruts importés-Pommes</v>
      </c>
      <c r="M576" s="54">
        <f>MATCH(L576,[6]RESULTATS_4!$W:$W,FALSE)</f>
        <v>331</v>
      </c>
      <c r="N576" s="54" t="str" cm="1">
        <f t="array" ref="N576">IFERROR(INDEX([6]RESULTATS_4!G:G,$M576),"-")</f>
        <v>Flux bruts export et import</v>
      </c>
      <c r="O576" s="54" t="str" cm="1">
        <f t="array" ref="O576">IFERROR(INDEX([6]RESULTATS_4!H:H,$M576),"-")</f>
        <v>Flux bruts importés</v>
      </c>
      <c r="P576" s="54" t="str" cm="1">
        <f t="array" ref="P576">IFERROR(INDEX([6]RESULTATS_4!I:I,$M576),"-")</f>
        <v>Pommes</v>
      </c>
      <c r="Q576" s="54" t="str" cm="1">
        <f t="array" ref="Q576">IFERROR(INDEX([6]RESULTATS_4!$J:$J,M576),"-")</f>
        <v>kt</v>
      </c>
      <c r="R576" s="68"/>
      <c r="S576" s="96" t="str">
        <f t="shared" si="162"/>
        <v>Pommes-kt</v>
      </c>
      <c r="T576" s="158">
        <v>577</v>
      </c>
      <c r="U576" s="36">
        <v>550.30000000000007</v>
      </c>
      <c r="V576" s="36">
        <v>742.14162243645706</v>
      </c>
      <c r="W576" s="36">
        <v>55.029999999999973</v>
      </c>
      <c r="X576" s="36">
        <v>165.09000000000003</v>
      </c>
      <c r="Y576" s="36">
        <v>440.24000000000007</v>
      </c>
      <c r="Z576" s="36">
        <v>660.36</v>
      </c>
      <c r="AA576" s="68"/>
      <c r="AB576" s="52"/>
      <c r="AC576" s="36"/>
      <c r="AD576" s="52"/>
      <c r="AE576" s="36"/>
      <c r="AG576" s="68"/>
      <c r="AH576" s="52">
        <f t="shared" si="163"/>
        <v>74.831803710820637</v>
      </c>
      <c r="AI576" s="52">
        <f t="shared" si="164"/>
        <v>39.850508819359035</v>
      </c>
      <c r="AJ576" s="52">
        <f t="shared" si="165"/>
        <v>653.33454479374927</v>
      </c>
      <c r="AK576" s="52">
        <f t="shared" si="166"/>
        <v>276.66727239687441</v>
      </c>
      <c r="AL576" s="52">
        <f t="shared" si="167"/>
        <v>88.333636198437219</v>
      </c>
      <c r="AM576" s="52">
        <f t="shared" si="168"/>
        <v>56.944696832031028</v>
      </c>
    </row>
    <row r="577" spans="1:39" ht="14.25" hidden="1">
      <c r="A577" s="5" t="s">
        <v>440</v>
      </c>
      <c r="B577" s="5" t="s">
        <v>454</v>
      </c>
      <c r="C577" s="45" t="s">
        <v>447</v>
      </c>
      <c r="D577" s="4" t="s">
        <v>180</v>
      </c>
      <c r="E577" s="134">
        <f>SUMIFS(ADEME!$F:$F,ADEME!$A:$A,$A577,ADEME!$B:$B,$B577,ADEME!$C:$C,$C577,ADEME!$D:$D,$D577,ADEME!$E:$E,F$9)</f>
        <v>699.88727916580854</v>
      </c>
      <c r="F577" s="134">
        <f>SUMIFS(ADEME!$L:$L,ADEME!$A:$A,$A577,ADEME!$B:$B,$B577,ADEME!$C:$C,$C577,ADEME!$D:$D,$D577,ADEME!$E:$E,F$9)</f>
        <v>763.71139845455616</v>
      </c>
      <c r="G577" s="135">
        <f>SUMIFS(ADEME!$L:$L,ADEME!$A:$A,$A577,ADEME!$B:$B,$B577,ADEME!$C:$C,$C577,ADEME!$D:$D,$D577,ADEME!$E:$E,G$9)</f>
        <v>288.95999999999998</v>
      </c>
      <c r="H577" s="135">
        <f>SUMIFS(ADEME!$L:$L,ADEME!$A:$A,$A577,ADEME!$B:$B,$B577,ADEME!$C:$C,$C577,ADEME!$D:$D,$D577,ADEME!$E:$E,H$9)</f>
        <v>453.29275060689287</v>
      </c>
      <c r="I577" s="135">
        <f>SUMIFS(ADEME!$L:$L,ADEME!$A:$A,$A577,ADEME!$B:$B,$B577,ADEME!$C:$C,$C577,ADEME!$D:$D,$D577,ADEME!$E:$E,I$9)</f>
        <v>722.39999999999986</v>
      </c>
      <c r="J577" s="135">
        <f>SUMIFS(ADEME!$L:$L,ADEME!$A:$A,$A577,ADEME!$B:$B,$B577,ADEME!$C:$C,$C577,ADEME!$D:$D,$D577,ADEME!$E:$E,J$9)</f>
        <v>722.4</v>
      </c>
      <c r="K577" s="68" t="s">
        <v>581</v>
      </c>
      <c r="L577" s="54" t="str">
        <f t="shared" si="155"/>
        <v>Flux bruts export et import-Flux bruts importés-Ananas</v>
      </c>
      <c r="M577" s="54">
        <f>MATCH(L577,[6]RESULTATS_4!$W:$W,FALSE)</f>
        <v>307</v>
      </c>
      <c r="N577" s="54" t="str" cm="1">
        <f t="array" ref="N577">IFERROR(INDEX([6]RESULTATS_4!G:G,$M577),"-")</f>
        <v>Flux bruts export et import</v>
      </c>
      <c r="O577" s="54" t="str" cm="1">
        <f t="array" ref="O577">IFERROR(INDEX([6]RESULTATS_4!H:H,$M577),"-")</f>
        <v>Flux bruts importés</v>
      </c>
      <c r="P577" s="54" t="str" cm="1">
        <f t="array" ref="P577">IFERROR(INDEX([6]RESULTATS_4!I:I,$M577),"-")</f>
        <v>Ananas</v>
      </c>
      <c r="Q577" s="54" t="str" cm="1">
        <f t="array" ref="Q577">IFERROR(INDEX([6]RESULTATS_4!$J:$J,M577),"-")</f>
        <v>kt</v>
      </c>
      <c r="R577" s="68"/>
      <c r="S577" s="96" t="str">
        <f t="shared" si="162"/>
        <v>Ananas-kt</v>
      </c>
      <c r="T577" s="158">
        <v>578</v>
      </c>
      <c r="U577" s="36">
        <v>200.8</v>
      </c>
      <c r="V577" s="36">
        <v>232.05285185928932</v>
      </c>
      <c r="W577" s="36">
        <v>80.320000000000007</v>
      </c>
      <c r="X577" s="36">
        <v>139.61392989220275</v>
      </c>
      <c r="Y577" s="36">
        <v>200.8</v>
      </c>
      <c r="Z577" s="36">
        <v>200.8</v>
      </c>
      <c r="AA577" s="68"/>
      <c r="AB577" s="52"/>
      <c r="AC577" s="36"/>
      <c r="AD577" s="52"/>
      <c r="AE577" s="36"/>
      <c r="AG577" s="68"/>
      <c r="AH577" s="52">
        <f t="shared" si="163"/>
        <v>248.54944181564167</v>
      </c>
      <c r="AI577" s="52">
        <f t="shared" si="164"/>
        <v>229.11097292510348</v>
      </c>
      <c r="AJ577" s="52">
        <f t="shared" si="165"/>
        <v>259.76095617529876</v>
      </c>
      <c r="AK577" s="52">
        <f t="shared" si="166"/>
        <v>224.67587650951774</v>
      </c>
      <c r="AL577" s="52">
        <f t="shared" si="167"/>
        <v>259.7609561752987</v>
      </c>
      <c r="AM577" s="52">
        <f t="shared" si="168"/>
        <v>259.76095617529876</v>
      </c>
    </row>
    <row r="578" spans="1:39" ht="14.25" hidden="1">
      <c r="A578" s="5" t="s">
        <v>440</v>
      </c>
      <c r="B578" s="5" t="s">
        <v>454</v>
      </c>
      <c r="C578" s="4" t="s">
        <v>448</v>
      </c>
      <c r="D578" s="4" t="s">
        <v>180</v>
      </c>
      <c r="E578" s="134">
        <f>SUMIFS(ADEME!$F:$F,ADEME!$A:$A,$A578,ADEME!$B:$B,$B578,ADEME!$C:$C,$C578,ADEME!$D:$D,$D578,ADEME!$E:$E,F$9)</f>
        <v>1131.4481381937717</v>
      </c>
      <c r="F578" s="134">
        <f>SUMIFS(ADEME!$L:$L,ADEME!$A:$A,$A578,ADEME!$B:$B,$B578,ADEME!$C:$C,$C578,ADEME!$D:$D,$D578,ADEME!$E:$E,F$9)</f>
        <v>1208.6065985324412</v>
      </c>
      <c r="G578" s="135">
        <f>SUMIFS(ADEME!$L:$L,ADEME!$A:$A,$A578,ADEME!$B:$B,$B578,ADEME!$C:$C,$C578,ADEME!$D:$D,$D578,ADEME!$E:$E,G$9)</f>
        <v>465.04546919531475</v>
      </c>
      <c r="H578" s="135">
        <f>SUMIFS(ADEME!$L:$L,ADEME!$A:$A,$A578,ADEME!$B:$B,$B578,ADEME!$C:$C,$C578,ADEME!$D:$D,$D578,ADEME!$E:$E,H$9)</f>
        <v>696.74729226041973</v>
      </c>
      <c r="I578" s="135">
        <f>SUMIFS(ADEME!$L:$L,ADEME!$A:$A,$A578,ADEME!$B:$B,$B578,ADEME!$C:$C,$C578,ADEME!$D:$D,$D578,ADEME!$E:$E,I$9)</f>
        <v>1156.8691153255245</v>
      </c>
      <c r="J578" s="135">
        <f>SUMIFS(ADEME!$L:$L,ADEME!$A:$A,$A578,ADEME!$B:$B,$B578,ADEME!$C:$C,$C578,ADEME!$D:$D,$D578,ADEME!$E:$E,J$9)</f>
        <v>1168.1040305966164</v>
      </c>
      <c r="K578" s="68" t="s">
        <v>581</v>
      </c>
      <c r="L578" s="54" t="str">
        <f t="shared" si="155"/>
        <v>Flux bruts export et import-Flux bruts importés-Stimulants + (Total)</v>
      </c>
      <c r="M578" s="54">
        <f>MATCH(L578,[6]RESULTATS_4!$W:$W,FALSE)</f>
        <v>334</v>
      </c>
      <c r="N578" s="54" t="str" cm="1">
        <f t="array" ref="N578">IFERROR(INDEX([6]RESULTATS_4!G:G,$M578),"-")</f>
        <v>Flux bruts export et import</v>
      </c>
      <c r="O578" s="54" t="str" cm="1">
        <f t="array" ref="O578">IFERROR(INDEX([6]RESULTATS_4!H:H,$M578),"-")</f>
        <v>Flux bruts importés</v>
      </c>
      <c r="P578" s="54" t="str" cm="1">
        <f t="array" ref="P578">IFERROR(INDEX([6]RESULTATS_4!I:I,$M578),"-")</f>
        <v>Stimulants + (Total)</v>
      </c>
      <c r="Q578" s="54" t="str" cm="1">
        <f t="array" ref="Q578">IFERROR(INDEX([6]RESULTATS_4!$J:$J,M578),"-")</f>
        <v>kt</v>
      </c>
      <c r="R578" s="68"/>
      <c r="S578" s="96" t="str">
        <f t="shared" si="162"/>
        <v>Stimulants + (Total)-kt</v>
      </c>
      <c r="T578" s="158">
        <v>579</v>
      </c>
      <c r="U578" s="36">
        <v>728.8</v>
      </c>
      <c r="V578" s="36">
        <v>938.20946587336573</v>
      </c>
      <c r="W578" s="36">
        <v>297.10311407893909</v>
      </c>
      <c r="X578" s="36">
        <v>443.84315027459809</v>
      </c>
      <c r="Y578" s="36">
        <v>733.61893784324764</v>
      </c>
      <c r="Z578" s="36">
        <v>744.66420436239468</v>
      </c>
      <c r="AA578" s="68"/>
      <c r="AB578" s="52"/>
      <c r="AC578" s="36"/>
      <c r="AD578" s="52"/>
      <c r="AE578" s="36"/>
      <c r="AG578" s="68"/>
      <c r="AH578" s="52">
        <f t="shared" si="163"/>
        <v>55.248097995852333</v>
      </c>
      <c r="AI578" s="52">
        <f t="shared" si="164"/>
        <v>28.820550473487994</v>
      </c>
      <c r="AJ578" s="52">
        <f t="shared" si="165"/>
        <v>56.52662229307839</v>
      </c>
      <c r="AK578" s="52">
        <f t="shared" si="166"/>
        <v>56.980521571495288</v>
      </c>
      <c r="AL578" s="52">
        <f t="shared" si="167"/>
        <v>57.693463956448831</v>
      </c>
      <c r="AM578" s="52">
        <f t="shared" si="168"/>
        <v>56.863190650715431</v>
      </c>
    </row>
    <row r="579" spans="1:39" ht="14.25" hidden="1">
      <c r="A579" s="5" t="s">
        <v>440</v>
      </c>
      <c r="B579" s="5" t="s">
        <v>454</v>
      </c>
      <c r="C579" s="45" t="s">
        <v>449</v>
      </c>
      <c r="D579" s="4" t="s">
        <v>180</v>
      </c>
      <c r="E579" s="134">
        <f>SUMIFS(ADEME!$F:$F,ADEME!$A:$A,$A579,ADEME!$B:$B,$B579,ADEME!$C:$C,$C579,ADEME!$D:$D,$D579,ADEME!$E:$E,F$9)</f>
        <v>497.75714916141033</v>
      </c>
      <c r="F579" s="134">
        <f>SUMIFS(ADEME!$L:$L,ADEME!$A:$A,$A579,ADEME!$B:$B,$B579,ADEME!$C:$C,$C579,ADEME!$D:$D,$D579,ADEME!$E:$E,F$9)</f>
        <v>562.57174070068686</v>
      </c>
      <c r="G579" s="135">
        <f>SUMIFS(ADEME!$L:$L,ADEME!$A:$A,$A579,ADEME!$B:$B,$B579,ADEME!$C:$C,$C579,ADEME!$D:$D,$D579,ADEME!$E:$E,G$9)</f>
        <v>203.92000000000002</v>
      </c>
      <c r="H579" s="135">
        <f>SUMIFS(ADEME!$L:$L,ADEME!$A:$A,$A579,ADEME!$B:$B,$B579,ADEME!$C:$C,$C579,ADEME!$D:$D,$D579,ADEME!$E:$E,H$9)</f>
        <v>305.88</v>
      </c>
      <c r="I579" s="135">
        <f>SUMIFS(ADEME!$L:$L,ADEME!$A:$A,$A579,ADEME!$B:$B,$B579,ADEME!$C:$C,$C579,ADEME!$D:$D,$D579,ADEME!$E:$E,I$9)</f>
        <v>509.79999999999995</v>
      </c>
      <c r="J579" s="135">
        <f>SUMIFS(ADEME!$L:$L,ADEME!$A:$A,$A579,ADEME!$B:$B,$B579,ADEME!$C:$C,$C579,ADEME!$D:$D,$D579,ADEME!$E:$E,J$9)</f>
        <v>509.8</v>
      </c>
      <c r="K579" s="68" t="s">
        <v>581</v>
      </c>
      <c r="L579" s="54" t="str">
        <f t="shared" si="155"/>
        <v>Flux bruts export et import-Flux bruts importés-Café</v>
      </c>
      <c r="M579" s="54">
        <f>MATCH(L579,[6]RESULTATS_4!$W:$W,FALSE)</f>
        <v>312</v>
      </c>
      <c r="N579" s="54" t="str" cm="1">
        <f t="array" ref="N579">IFERROR(INDEX([6]RESULTATS_4!G:G,$M579),"-")</f>
        <v>Flux bruts export et import</v>
      </c>
      <c r="O579" s="54" t="str" cm="1">
        <f t="array" ref="O579">IFERROR(INDEX([6]RESULTATS_4!H:H,$M579),"-")</f>
        <v>Flux bruts importés</v>
      </c>
      <c r="P579" s="54" t="str" cm="1">
        <f t="array" ref="P579">IFERROR(INDEX([6]RESULTATS_4!I:I,$M579),"-")</f>
        <v>Café</v>
      </c>
      <c r="Q579" s="54" t="str" cm="1">
        <f t="array" ref="Q579">IFERROR(INDEX([6]RESULTATS_4!$J:$J,M579),"-")</f>
        <v>kt</v>
      </c>
      <c r="R579" s="68"/>
      <c r="S579" s="96" t="str">
        <f t="shared" si="162"/>
        <v>Café-kt</v>
      </c>
      <c r="T579" s="158">
        <v>580</v>
      </c>
      <c r="U579" s="36">
        <v>457.4</v>
      </c>
      <c r="V579" s="36">
        <v>542.34061698576375</v>
      </c>
      <c r="W579" s="36">
        <v>182.96000000000004</v>
      </c>
      <c r="X579" s="36">
        <v>274.44</v>
      </c>
      <c r="Y579" s="36">
        <v>457.4</v>
      </c>
      <c r="Z579" s="36">
        <v>457.4</v>
      </c>
      <c r="AA579" s="68"/>
      <c r="AB579" s="52"/>
      <c r="AC579" s="36"/>
      <c r="AD579" s="52"/>
      <c r="AE579" s="36"/>
      <c r="AG579" s="68"/>
      <c r="AH579" s="52">
        <f t="shared" si="163"/>
        <v>8.8231633496743243</v>
      </c>
      <c r="AI579" s="52">
        <f t="shared" si="164"/>
        <v>3.7303353430108599</v>
      </c>
      <c r="AJ579" s="52">
        <f t="shared" si="165"/>
        <v>11.456055968517687</v>
      </c>
      <c r="AK579" s="52">
        <f t="shared" si="166"/>
        <v>11.45605596851771</v>
      </c>
      <c r="AL579" s="52">
        <f t="shared" si="167"/>
        <v>11.45605596851771</v>
      </c>
      <c r="AM579" s="52">
        <f t="shared" si="168"/>
        <v>11.45605596851771</v>
      </c>
    </row>
    <row r="580" spans="1:39" ht="14.25" hidden="1">
      <c r="A580" s="5" t="s">
        <v>440</v>
      </c>
      <c r="B580" s="5" t="s">
        <v>454</v>
      </c>
      <c r="C580" s="45" t="s">
        <v>450</v>
      </c>
      <c r="D580" s="4" t="s">
        <v>180</v>
      </c>
      <c r="E580" s="134">
        <f>SUMIFS(ADEME!$F:$F,ADEME!$A:$A,$A580,ADEME!$B:$B,$B580,ADEME!$C:$C,$C580,ADEME!$D:$D,$D580,ADEME!$E:$E,F$9)</f>
        <v>609.64853753988291</v>
      </c>
      <c r="F580" s="134">
        <f>SUMIFS(ADEME!$L:$L,ADEME!$A:$A,$A580,ADEME!$B:$B,$B580,ADEME!$C:$C,$C580,ADEME!$D:$D,$D580,ADEME!$E:$E,F$9)</f>
        <v>620</v>
      </c>
      <c r="G580" s="135">
        <f>SUMIFS(ADEME!$L:$L,ADEME!$A:$A,$A580,ADEME!$B:$B,$B580,ADEME!$C:$C,$C580,ADEME!$D:$D,$D580,ADEME!$E:$E,G$9)</f>
        <v>248</v>
      </c>
      <c r="H580" s="135">
        <f>SUMIFS(ADEME!$L:$L,ADEME!$A:$A,$A580,ADEME!$B:$B,$B580,ADEME!$C:$C,$C580,ADEME!$D:$D,$D580,ADEME!$E:$E,H$9)</f>
        <v>372</v>
      </c>
      <c r="I580" s="135">
        <f>SUMIFS(ADEME!$L:$L,ADEME!$A:$A,$A580,ADEME!$B:$B,$B580,ADEME!$C:$C,$C580,ADEME!$D:$D,$D580,ADEME!$E:$E,I$9)</f>
        <v>620</v>
      </c>
      <c r="J580" s="135">
        <f>SUMIFS(ADEME!$L:$L,ADEME!$A:$A,$A580,ADEME!$B:$B,$B580,ADEME!$C:$C,$C580,ADEME!$D:$D,$D580,ADEME!$E:$E,J$9)</f>
        <v>620</v>
      </c>
      <c r="K580" s="68" t="s">
        <v>581</v>
      </c>
      <c r="L580" s="54" t="str">
        <f t="shared" si="155"/>
        <v>Flux bruts export et import-Flux bruts importés-Feve de Cacao</v>
      </c>
      <c r="M580" s="54">
        <f>MATCH(L580,[6]RESULTATS_4!$W:$W,FALSE)</f>
        <v>314</v>
      </c>
      <c r="N580" s="54" t="str" cm="1">
        <f t="array" ref="N580">IFERROR(INDEX([6]RESULTATS_4!G:G,$M580),"-")</f>
        <v>Flux bruts export et import</v>
      </c>
      <c r="O580" s="54" t="str" cm="1">
        <f t="array" ref="O580">IFERROR(INDEX([6]RESULTATS_4!H:H,$M580),"-")</f>
        <v>Flux bruts importés</v>
      </c>
      <c r="P580" s="54" t="str" cm="1">
        <f t="array" ref="P580">IFERROR(INDEX([6]RESULTATS_4!I:I,$M580),"-")</f>
        <v>Feve de Cacao</v>
      </c>
      <c r="Q580" s="54" t="str" cm="1">
        <f t="array" ref="Q580">IFERROR(INDEX([6]RESULTATS_4!$J:$J,M580),"-")</f>
        <v>kt</v>
      </c>
      <c r="R580" s="68"/>
      <c r="S580" s="96" t="str">
        <f t="shared" si="162"/>
        <v>Feve de Cacao-kt</v>
      </c>
      <c r="T580" s="158">
        <v>581</v>
      </c>
      <c r="U580" s="36">
        <v>248</v>
      </c>
      <c r="V580" s="36">
        <v>369.8278331180457</v>
      </c>
      <c r="W580" s="36">
        <v>99.415751372990485</v>
      </c>
      <c r="X580" s="36">
        <v>148.79999999999998</v>
      </c>
      <c r="Y580" s="36">
        <v>248</v>
      </c>
      <c r="Z580" s="36">
        <v>248</v>
      </c>
      <c r="AA580" s="68"/>
      <c r="AB580" s="52"/>
      <c r="AC580" s="36"/>
      <c r="AD580" s="52"/>
      <c r="AE580" s="36"/>
      <c r="AG580" s="68"/>
      <c r="AH580" s="52">
        <f t="shared" si="163"/>
        <v>145.8260232015657</v>
      </c>
      <c r="AI580" s="52">
        <f t="shared" si="164"/>
        <v>67.64557571904048</v>
      </c>
      <c r="AJ580" s="52">
        <f t="shared" si="165"/>
        <v>149.45745173674484</v>
      </c>
      <c r="AK580" s="52">
        <f t="shared" si="166"/>
        <v>150.00000000000006</v>
      </c>
      <c r="AL580" s="52">
        <f t="shared" si="167"/>
        <v>150</v>
      </c>
      <c r="AM580" s="52">
        <f t="shared" si="168"/>
        <v>150</v>
      </c>
    </row>
    <row r="581" spans="1:39" ht="14.25" hidden="1">
      <c r="A581" s="5" t="s">
        <v>440</v>
      </c>
      <c r="B581" s="5" t="s">
        <v>454</v>
      </c>
      <c r="C581" s="4" t="s">
        <v>321</v>
      </c>
      <c r="D581" s="4" t="s">
        <v>180</v>
      </c>
      <c r="E581" s="134">
        <f>SUMIFS(ADEME!$F:$F,ADEME!$A:$A,$A581,ADEME!$B:$B,$B581,ADEME!$C:$C,$C581,ADEME!$D:$D,$D581,ADEME!$E:$E,F$9)</f>
        <v>2071.7659523451575</v>
      </c>
      <c r="F581" s="134">
        <f>SUMIFS(ADEME!$L:$L,ADEME!$A:$A,$A581,ADEME!$B:$B,$B581,ADEME!$C:$C,$C581,ADEME!$D:$D,$D581,ADEME!$E:$E,F$9)</f>
        <v>4017.1946642852499</v>
      </c>
      <c r="G581" s="135">
        <f>SUMIFS(ADEME!$L:$L,ADEME!$A:$A,$A581,ADEME!$B:$B,$B581,ADEME!$C:$C,$C581,ADEME!$D:$D,$D581,ADEME!$E:$E,G$9)</f>
        <v>1174.1298134026358</v>
      </c>
      <c r="H581" s="135">
        <f>SUMIFS(ADEME!$L:$L,ADEME!$A:$A,$A581,ADEME!$B:$B,$B581,ADEME!$C:$C,$C581,ADEME!$D:$D,$D581,ADEME!$E:$E,H$9)</f>
        <v>1830.4111993798676</v>
      </c>
      <c r="I581" s="135">
        <f>SUMIFS(ADEME!$L:$L,ADEME!$A:$A,$A581,ADEME!$B:$B,$B581,ADEME!$C:$C,$C581,ADEME!$D:$D,$D581,ADEME!$E:$E,I$9)</f>
        <v>3439.4149173193896</v>
      </c>
      <c r="J581" s="135">
        <f>SUMIFS(ADEME!$L:$L,ADEME!$A:$A,$A581,ADEME!$B:$B,$B581,ADEME!$C:$C,$C581,ADEME!$D:$D,$D581,ADEME!$E:$E,J$9)</f>
        <v>3427.690597441504</v>
      </c>
      <c r="K581" s="68" t="s">
        <v>581</v>
      </c>
      <c r="L581" s="54" t="str">
        <f t="shared" si="155"/>
        <v>Flux bruts export et import-Flux bruts importés-Boissons Alcooliques</v>
      </c>
      <c r="M581" s="54">
        <f>MATCH(L581,[6]RESULTATS_4!$W:$W,FALSE)</f>
        <v>311</v>
      </c>
      <c r="N581" s="54" t="str" cm="1">
        <f t="array" ref="N581">IFERROR(INDEX([6]RESULTATS_4!G:G,$M581),"-")</f>
        <v>Flux bruts export et import</v>
      </c>
      <c r="O581" s="54" t="str" cm="1">
        <f t="array" ref="O581">IFERROR(INDEX([6]RESULTATS_4!H:H,$M581),"-")</f>
        <v>Flux bruts importés</v>
      </c>
      <c r="P581" s="54" t="str" cm="1">
        <f t="array" ref="P581">IFERROR(INDEX([6]RESULTATS_4!I:I,$M581),"-")</f>
        <v>Boissons Alcooliques</v>
      </c>
      <c r="Q581" s="54" t="str" cm="1">
        <f t="array" ref="Q581">IFERROR(INDEX([6]RESULTATS_4!$J:$J,M581),"-")</f>
        <v>kt</v>
      </c>
      <c r="R581" s="68"/>
      <c r="S581" s="96" t="str">
        <f t="shared" si="162"/>
        <v>Boissons Alcooliques-kt</v>
      </c>
      <c r="T581" s="158">
        <v>582</v>
      </c>
      <c r="U581" s="36">
        <v>1692.5</v>
      </c>
      <c r="V581" s="36">
        <v>4522.6745593629266</v>
      </c>
      <c r="W581" s="36">
        <v>1039.2637344398663</v>
      </c>
      <c r="X581" s="36">
        <v>1756.9635628668141</v>
      </c>
      <c r="Y581" s="36">
        <v>3246.3739094183943</v>
      </c>
      <c r="Z581" s="36">
        <v>3512.9927119258896</v>
      </c>
      <c r="AA581" s="68"/>
      <c r="AB581" s="52"/>
      <c r="AC581" s="36"/>
      <c r="AD581" s="52"/>
      <c r="AE581" s="36"/>
      <c r="AG581" s="68"/>
      <c r="AH581" s="52">
        <f t="shared" si="163"/>
        <v>22.408623476818757</v>
      </c>
      <c r="AI581" s="52">
        <f t="shared" si="164"/>
        <v>-11.176570156506681</v>
      </c>
      <c r="AJ581" s="52">
        <f t="shared" si="165"/>
        <v>12.97707930080505</v>
      </c>
      <c r="AK581" s="52">
        <f t="shared" si="166"/>
        <v>4.1803733478234406</v>
      </c>
      <c r="AL581" s="52">
        <f t="shared" si="167"/>
        <v>5.9463577914097954</v>
      </c>
      <c r="AM581" s="52">
        <f t="shared" si="168"/>
        <v>-2.4281893382471997</v>
      </c>
    </row>
    <row r="582" spans="1:39" ht="14.25" hidden="1">
      <c r="A582" s="5" t="s">
        <v>440</v>
      </c>
      <c r="B582" s="5" t="s">
        <v>454</v>
      </c>
      <c r="C582" s="45" t="s">
        <v>451</v>
      </c>
      <c r="D582" s="4" t="s">
        <v>180</v>
      </c>
      <c r="E582" s="134">
        <f>SUMIFS(ADEME!$F:$F,ADEME!$A:$A,$A582,ADEME!$B:$B,$B582,ADEME!$C:$C,$C582,ADEME!$D:$D,$D582,ADEME!$E:$E,F$9)</f>
        <v>525.61569492433273</v>
      </c>
      <c r="F582" s="134">
        <f>SUMIFS(ADEME!$L:$L,ADEME!$A:$A,$A582,ADEME!$B:$B,$B582,ADEME!$C:$C,$C582,ADEME!$D:$D,$D582,ADEME!$E:$E,F$9)</f>
        <v>1861.424459205271</v>
      </c>
      <c r="G582" s="135">
        <f>SUMIFS(ADEME!$L:$L,ADEME!$A:$A,$A582,ADEME!$B:$B,$B582,ADEME!$C:$C,$C582,ADEME!$D:$D,$D582,ADEME!$E:$E,G$9)</f>
        <v>453.30081392174156</v>
      </c>
      <c r="H582" s="135">
        <f>SUMIFS(ADEME!$L:$L,ADEME!$A:$A,$A582,ADEME!$B:$B,$B582,ADEME!$C:$C,$C582,ADEME!$D:$D,$D582,ADEME!$E:$E,H$9)</f>
        <v>820.45103306016517</v>
      </c>
      <c r="I582" s="135">
        <f>SUMIFS(ADEME!$L:$L,ADEME!$A:$A,$A582,ADEME!$B:$B,$B582,ADEME!$C:$C,$C582,ADEME!$D:$D,$D582,ADEME!$E:$E,I$9)</f>
        <v>1554.1969919883718</v>
      </c>
      <c r="J582" s="135">
        <f>SUMIFS(ADEME!$L:$L,ADEME!$A:$A,$A582,ADEME!$B:$B,$B582,ADEME!$C:$C,$C582,ADEME!$D:$D,$D582,ADEME!$E:$E,J$9)</f>
        <v>1360.2570034199239</v>
      </c>
      <c r="K582" s="68" t="s">
        <v>581</v>
      </c>
      <c r="L582" s="54" t="str">
        <f t="shared" si="155"/>
        <v>Flux bruts export et import-Flux bruts importés-Vin</v>
      </c>
      <c r="M582" s="54">
        <f>MATCH(L582,[6]RESULTATS_4!$W:$W,FALSE)</f>
        <v>343</v>
      </c>
      <c r="N582" s="54" t="str" cm="1">
        <f t="array" ref="N582">IFERROR(INDEX([6]RESULTATS_4!G:G,$M582),"-")</f>
        <v>Flux bruts export et import</v>
      </c>
      <c r="O582" s="54" t="str" cm="1">
        <f t="array" ref="O582">IFERROR(INDEX([6]RESULTATS_4!H:H,$M582),"-")</f>
        <v>Flux bruts importés</v>
      </c>
      <c r="P582" s="54" t="str" cm="1">
        <f t="array" ref="P582">IFERROR(INDEX([6]RESULTATS_4!I:I,$M582),"-")</f>
        <v>Vin</v>
      </c>
      <c r="Q582" s="54" t="str" cm="1">
        <f t="array" ref="Q582">IFERROR(INDEX([6]RESULTATS_4!$J:$J,M582),"-")</f>
        <v>kt</v>
      </c>
      <c r="R582" s="68"/>
      <c r="S582" s="96" t="str">
        <f t="shared" si="162"/>
        <v>Vin-kt</v>
      </c>
      <c r="T582" s="158">
        <v>583</v>
      </c>
      <c r="U582" s="36">
        <v>668.80000000000007</v>
      </c>
      <c r="V582" s="36">
        <v>2664.4442819927926</v>
      </c>
      <c r="W582" s="36">
        <v>388.82814929212202</v>
      </c>
      <c r="X582" s="36">
        <v>750.71834793292135</v>
      </c>
      <c r="Y582" s="36">
        <v>1568.9880923359569</v>
      </c>
      <c r="Z582" s="36">
        <v>1947.7113344400614</v>
      </c>
      <c r="AA582" s="68"/>
      <c r="AB582" s="52"/>
      <c r="AC582" s="36"/>
      <c r="AD582" s="52"/>
      <c r="AE582" s="36"/>
      <c r="AG582" s="68"/>
      <c r="AH582" s="52">
        <f t="shared" si="163"/>
        <v>-21.409136524471784</v>
      </c>
      <c r="AI582" s="52">
        <f t="shared" si="164"/>
        <v>-30.138360490951101</v>
      </c>
      <c r="AJ582" s="52">
        <f t="shared" si="165"/>
        <v>16.581274978932136</v>
      </c>
      <c r="AK582" s="52">
        <f t="shared" si="166"/>
        <v>9.2887945684623894</v>
      </c>
      <c r="AL582" s="52">
        <f t="shared" si="167"/>
        <v>-0.94271590841481512</v>
      </c>
      <c r="AM582" s="52">
        <f t="shared" si="168"/>
        <v>-30.16126263849166</v>
      </c>
    </row>
    <row r="583" spans="1:39" ht="14.25" hidden="1">
      <c r="A583" s="5" t="s">
        <v>440</v>
      </c>
      <c r="B583" s="5" t="s">
        <v>454</v>
      </c>
      <c r="C583" s="45" t="s">
        <v>452</v>
      </c>
      <c r="D583" s="4" t="s">
        <v>180</v>
      </c>
      <c r="E583" s="134">
        <f>SUMIFS(ADEME!$F:$F,ADEME!$A:$A,$A583,ADEME!$B:$B,$B583,ADEME!$C:$C,$C583,ADEME!$D:$D,$D583,ADEME!$E:$E,F$9)</f>
        <v>912.00324649475351</v>
      </c>
      <c r="F583" s="134">
        <f>SUMIFS(ADEME!$L:$L,ADEME!$A:$A,$A583,ADEME!$B:$B,$B583,ADEME!$C:$C,$C583,ADEME!$D:$D,$D583,ADEME!$E:$E,F$9)</f>
        <v>925.5</v>
      </c>
      <c r="G583" s="135">
        <f>SUMIFS(ADEME!$L:$L,ADEME!$A:$A,$A583,ADEME!$B:$B,$B583,ADEME!$C:$C,$C583,ADEME!$D:$D,$D583,ADEME!$E:$E,G$9)</f>
        <v>370.20000000000005</v>
      </c>
      <c r="H583" s="135">
        <f>SUMIFS(ADEME!$L:$L,ADEME!$A:$A,$A583,ADEME!$B:$B,$B583,ADEME!$C:$C,$C583,ADEME!$D:$D,$D583,ADEME!$E:$E,H$9)</f>
        <v>555.29999999999995</v>
      </c>
      <c r="I583" s="135">
        <f>SUMIFS(ADEME!$L:$L,ADEME!$A:$A,$A583,ADEME!$B:$B,$B583,ADEME!$C:$C,$C583,ADEME!$D:$D,$D583,ADEME!$E:$E,I$9)</f>
        <v>925.5</v>
      </c>
      <c r="J583" s="135">
        <f>SUMIFS(ADEME!$L:$L,ADEME!$A:$A,$A583,ADEME!$B:$B,$B583,ADEME!$C:$C,$C583,ADEME!$D:$D,$D583,ADEME!$E:$E,J$9)</f>
        <v>968.92370068146295</v>
      </c>
      <c r="K583" s="68" t="s">
        <v>581</v>
      </c>
      <c r="L583" s="54" t="str">
        <f t="shared" ref="L583:L593" si="169">A583&amp;"-"&amp;B583&amp;"-"&amp;C583</f>
        <v>Flux bruts export et import-Flux bruts importés-Bière</v>
      </c>
      <c r="M583" s="54">
        <f>MATCH(L583,[6]RESULTATS_4!$W:$W,FALSE)</f>
        <v>309</v>
      </c>
      <c r="N583" s="54" t="str" cm="1">
        <f t="array" ref="N583">IFERROR(INDEX([6]RESULTATS_4!G:G,$M583),"-")</f>
        <v>Flux bruts export et import</v>
      </c>
      <c r="O583" s="54" t="str" cm="1">
        <f t="array" ref="O583">IFERROR(INDEX([6]RESULTATS_4!H:H,$M583),"-")</f>
        <v>Flux bruts importés</v>
      </c>
      <c r="P583" s="54" t="str" cm="1">
        <f t="array" ref="P583">IFERROR(INDEX([6]RESULTATS_4!I:I,$M583),"-")</f>
        <v>Bière</v>
      </c>
      <c r="Q583" s="54" t="str" cm="1">
        <f t="array" ref="Q583">IFERROR(INDEX([6]RESULTATS_4!$J:$J,M583),"-")</f>
        <v>kt</v>
      </c>
      <c r="R583" s="68"/>
      <c r="S583" s="96" t="str">
        <f t="shared" si="162"/>
        <v>Bière-kt</v>
      </c>
      <c r="T583" s="158">
        <v>584</v>
      </c>
      <c r="U583" s="36">
        <v>586.20000000000005</v>
      </c>
      <c r="V583" s="36">
        <v>592.07940799958294</v>
      </c>
      <c r="W583" s="36">
        <v>224.93463612165294</v>
      </c>
      <c r="X583" s="36">
        <v>367.92440742018528</v>
      </c>
      <c r="Y583" s="36">
        <v>686.03284816220378</v>
      </c>
      <c r="Z583" s="36">
        <v>703.44</v>
      </c>
      <c r="AA583" s="68"/>
      <c r="AB583" s="52"/>
      <c r="AC583" s="36"/>
      <c r="AD583" s="52"/>
      <c r="AE583" s="36"/>
      <c r="AG583" s="68"/>
      <c r="AH583" s="52">
        <f t="shared" si="163"/>
        <v>55.578854741513716</v>
      </c>
      <c r="AI583" s="52">
        <f t="shared" si="164"/>
        <v>56.313492328152705</v>
      </c>
      <c r="AJ583" s="52">
        <f t="shared" si="165"/>
        <v>64.581145164225504</v>
      </c>
      <c r="AK583" s="52">
        <f t="shared" si="166"/>
        <v>50.92774189504199</v>
      </c>
      <c r="AL583" s="52">
        <f t="shared" si="167"/>
        <v>34.90607665205809</v>
      </c>
      <c r="AM583" s="52">
        <f t="shared" si="168"/>
        <v>37.740774007941383</v>
      </c>
    </row>
    <row r="584" spans="1:39" ht="14.25" hidden="1">
      <c r="A584" s="5" t="s">
        <v>440</v>
      </c>
      <c r="B584" s="5" t="s">
        <v>454</v>
      </c>
      <c r="C584" s="4" t="s">
        <v>322</v>
      </c>
      <c r="D584" s="4" t="s">
        <v>180</v>
      </c>
      <c r="E584" s="134">
        <f>SUMIFS(ADEME!$F:$F,ADEME!$A:$A,$A584,ADEME!$B:$B,$B584,ADEME!$C:$C,$C584,ADEME!$D:$D,$D584,ADEME!$E:$E,F$9)</f>
        <v>1422.7193400301514</v>
      </c>
      <c r="F584" s="134">
        <f>SUMIFS(ADEME!$L:$L,ADEME!$A:$A,$A584,ADEME!$B:$B,$B584,ADEME!$C:$C,$C584,ADEME!$D:$D,$D584,ADEME!$E:$E,F$9)</f>
        <v>3033.5185739065869</v>
      </c>
      <c r="G584" s="135">
        <f>SUMIFS(ADEME!$L:$L,ADEME!$A:$A,$A584,ADEME!$B:$B,$B584,ADEME!$C:$C,$C584,ADEME!$D:$D,$D584,ADEME!$E:$E,G$9)</f>
        <v>323.35565630506017</v>
      </c>
      <c r="H584" s="135">
        <f>SUMIFS(ADEME!$L:$L,ADEME!$A:$A,$A584,ADEME!$B:$B,$B584,ADEME!$C:$C,$C584,ADEME!$D:$D,$D584,ADEME!$E:$E,H$9)</f>
        <v>909.98613156212298</v>
      </c>
      <c r="I584" s="135">
        <f>SUMIFS(ADEME!$L:$L,ADEME!$A:$A,$A584,ADEME!$B:$B,$B584,ADEME!$C:$C,$C584,ADEME!$D:$D,$D584,ADEME!$E:$E,I$9)</f>
        <v>1587.7904229102728</v>
      </c>
      <c r="J584" s="135">
        <f>SUMIFS(ADEME!$L:$L,ADEME!$A:$A,$A584,ADEME!$B:$B,$B584,ADEME!$C:$C,$C584,ADEME!$D:$D,$D584,ADEME!$E:$E,J$9)</f>
        <v>1982.0813110247734</v>
      </c>
      <c r="K584" s="68" t="s">
        <v>581</v>
      </c>
      <c r="L584" s="54" t="str">
        <f t="shared" si="169"/>
        <v>Flux bruts export et import-Flux bruts importés-Viande</v>
      </c>
      <c r="M584" s="54">
        <f>MATCH(L584,[6]RESULTATS_4!$W:$W,FALSE)</f>
        <v>338</v>
      </c>
      <c r="N584" s="54" t="str" cm="1">
        <f t="array" ref="N584">IFERROR(INDEX([6]RESULTATS_4!G:G,$M584),"-")</f>
        <v>Flux bruts export et import</v>
      </c>
      <c r="O584" s="54" t="str" cm="1">
        <f t="array" ref="O584">IFERROR(INDEX([6]RESULTATS_4!H:H,$M584),"-")</f>
        <v>Flux bruts importés</v>
      </c>
      <c r="P584" s="54" t="str" cm="1">
        <f t="array" ref="P584">IFERROR(INDEX([6]RESULTATS_4!I:I,$M584),"-")</f>
        <v>Viande</v>
      </c>
      <c r="Q584" s="54" t="str" cm="1">
        <f t="array" ref="Q584">IFERROR(INDEX([6]RESULTATS_4!$J:$J,M584),"-")</f>
        <v>kt</v>
      </c>
      <c r="R584" s="68"/>
      <c r="S584" s="96" t="str">
        <f t="shared" si="162"/>
        <v>Viande-kt</v>
      </c>
      <c r="T584" s="158">
        <v>585</v>
      </c>
      <c r="U584" s="36">
        <v>1384.6</v>
      </c>
      <c r="V584" s="36">
        <v>2778.9943845056109</v>
      </c>
      <c r="W584" s="36">
        <v>462.59375277868475</v>
      </c>
      <c r="X584" s="36">
        <v>910.91096635470853</v>
      </c>
      <c r="Y584" s="36">
        <v>1640.5577998852755</v>
      </c>
      <c r="Z584" s="36">
        <v>2484.4159953420817</v>
      </c>
      <c r="AA584" s="68"/>
      <c r="AB584" s="52"/>
      <c r="AC584" s="36"/>
      <c r="AD584" s="52"/>
      <c r="AE584" s="36"/>
      <c r="AG584" s="68"/>
      <c r="AH584" s="52">
        <f t="shared" si="163"/>
        <v>2.7530940365557921</v>
      </c>
      <c r="AI584" s="52">
        <f t="shared" si="164"/>
        <v>9.1588594356320172</v>
      </c>
      <c r="AJ584" s="52">
        <f t="shared" si="165"/>
        <v>-30.099432955429293</v>
      </c>
      <c r="AK584" s="52">
        <f t="shared" si="166"/>
        <v>-0.1015285606107641</v>
      </c>
      <c r="AL584" s="52">
        <f t="shared" si="167"/>
        <v>-3.2164290083953606</v>
      </c>
      <c r="AM584" s="52">
        <f t="shared" si="168"/>
        <v>-20.219427231957642</v>
      </c>
    </row>
    <row r="585" spans="1:39" ht="14.25" hidden="1">
      <c r="A585" s="5" t="s">
        <v>440</v>
      </c>
      <c r="B585" s="5" t="s">
        <v>454</v>
      </c>
      <c r="C585" s="45" t="s">
        <v>42</v>
      </c>
      <c r="D585" s="4" t="s">
        <v>180</v>
      </c>
      <c r="E585" s="134">
        <f>SUMIFS(ADEME!$F:$F,ADEME!$A:$A,$A585,ADEME!$B:$B,$B585,ADEME!$C:$C,$C585,ADEME!$D:$D,$D585,ADEME!$E:$E,F$9)</f>
        <v>323.57542919196447</v>
      </c>
      <c r="F585" s="134">
        <f>SUMIFS(ADEME!$L:$L,ADEME!$A:$A,$A585,ADEME!$B:$B,$B585,ADEME!$C:$C,$C585,ADEME!$D:$D,$D585,ADEME!$E:$E,F$9)</f>
        <v>900.35763560985356</v>
      </c>
      <c r="G585" s="135">
        <f>SUMIFS(ADEME!$L:$L,ADEME!$A:$A,$A585,ADEME!$B:$B,$B585,ADEME!$C:$C,$C585,ADEME!$D:$D,$D585,ADEME!$E:$E,G$9)</f>
        <v>74.761922066446857</v>
      </c>
      <c r="H585" s="135">
        <f>SUMIFS(ADEME!$L:$L,ADEME!$A:$A,$A585,ADEME!$B:$B,$B585,ADEME!$C:$C,$C585,ADEME!$D:$D,$D585,ADEME!$E:$E,H$9)</f>
        <v>203.28</v>
      </c>
      <c r="I585" s="135">
        <f>SUMIFS(ADEME!$L:$L,ADEME!$A:$A,$A585,ADEME!$B:$B,$B585,ADEME!$C:$C,$C585,ADEME!$D:$D,$D585,ADEME!$E:$E,I$9)</f>
        <v>344.30244624756335</v>
      </c>
      <c r="J585" s="135">
        <f>SUMIFS(ADEME!$L:$L,ADEME!$A:$A,$A585,ADEME!$B:$B,$B585,ADEME!$C:$C,$C585,ADEME!$D:$D,$D585,ADEME!$E:$E,J$9)</f>
        <v>493.29231606820139</v>
      </c>
      <c r="K585" s="68" t="s">
        <v>581</v>
      </c>
      <c r="L585" s="54" t="str">
        <f t="shared" si="169"/>
        <v>Flux bruts export et import-Flux bruts importés-Viande de Bovins</v>
      </c>
      <c r="M585" s="54">
        <f>MATCH(L585,[6]RESULTATS_4!$W:$W,FALSE)</f>
        <v>340</v>
      </c>
      <c r="N585" s="54" t="str" cm="1">
        <f t="array" ref="N585">IFERROR(INDEX([6]RESULTATS_4!G:G,$M585),"-")</f>
        <v>Flux bruts export et import</v>
      </c>
      <c r="O585" s="54" t="str" cm="1">
        <f t="array" ref="O585">IFERROR(INDEX([6]RESULTATS_4!H:H,$M585),"-")</f>
        <v>Flux bruts importés</v>
      </c>
      <c r="P585" s="54" t="str" cm="1">
        <f t="array" ref="P585">IFERROR(INDEX([6]RESULTATS_4!I:I,$M585),"-")</f>
        <v>Viande de Bovins</v>
      </c>
      <c r="Q585" s="54" t="str" cm="1">
        <f t="array" ref="Q585">IFERROR(INDEX([6]RESULTATS_4!$J:$J,M585),"-")</f>
        <v>kt</v>
      </c>
      <c r="R585" s="68"/>
      <c r="S585" s="96" t="str">
        <f t="shared" si="162"/>
        <v>Viande de Bovins-kt</v>
      </c>
      <c r="T585" s="158">
        <v>586</v>
      </c>
      <c r="U585" s="36">
        <v>278.2</v>
      </c>
      <c r="V585" s="36">
        <v>761.79740026821605</v>
      </c>
      <c r="W585" s="36">
        <v>44.857996891582161</v>
      </c>
      <c r="X585" s="36">
        <v>166.92</v>
      </c>
      <c r="Y585" s="36">
        <v>346.51497772813536</v>
      </c>
      <c r="Z585" s="36">
        <v>521.68757502774383</v>
      </c>
      <c r="AA585" s="68"/>
      <c r="AB585" s="52"/>
      <c r="AC585" s="36"/>
      <c r="AD585" s="52"/>
      <c r="AE585" s="36"/>
      <c r="AG585" s="68"/>
      <c r="AH585" s="52">
        <f t="shared" si="163"/>
        <v>16.310362757715492</v>
      </c>
      <c r="AI585" s="52">
        <f t="shared" si="164"/>
        <v>18.188593882422378</v>
      </c>
      <c r="AJ585" s="52">
        <f t="shared" si="165"/>
        <v>66.663532139296947</v>
      </c>
      <c r="AK585" s="52">
        <f t="shared" si="166"/>
        <v>21.782890007189092</v>
      </c>
      <c r="AL585" s="52">
        <f t="shared" si="167"/>
        <v>-0.63850962376231779</v>
      </c>
      <c r="AM585" s="52">
        <f t="shared" si="168"/>
        <v>-5.4429624776922036</v>
      </c>
    </row>
    <row r="586" spans="1:39" ht="14.25" hidden="1">
      <c r="A586" s="5" t="s">
        <v>440</v>
      </c>
      <c r="B586" s="5" t="s">
        <v>454</v>
      </c>
      <c r="C586" s="45" t="s">
        <v>44</v>
      </c>
      <c r="D586" s="4" t="s">
        <v>180</v>
      </c>
      <c r="E586" s="134">
        <f>SUMIFS(ADEME!$F:$F,ADEME!$A:$A,$A586,ADEME!$B:$B,$B586,ADEME!$C:$C,$C586,ADEME!$D:$D,$D586,ADEME!$E:$E,F$9)</f>
        <v>59.86090544998293</v>
      </c>
      <c r="F586" s="134">
        <f>SUMIFS(ADEME!$L:$L,ADEME!$A:$A,$A586,ADEME!$B:$B,$B586,ADEME!$C:$C,$C586,ADEME!$D:$D,$D586,ADEME!$E:$E,F$9)</f>
        <v>121.79403330189768</v>
      </c>
      <c r="G586" s="135">
        <f>SUMIFS(ADEME!$L:$L,ADEME!$A:$A,$A586,ADEME!$B:$B,$B586,ADEME!$C:$C,$C586,ADEME!$D:$D,$D586,ADEME!$E:$E,G$9)</f>
        <v>9.5799999999999983</v>
      </c>
      <c r="H586" s="135">
        <f>SUMIFS(ADEME!$L:$L,ADEME!$A:$A,$A586,ADEME!$B:$B,$B586,ADEME!$C:$C,$C586,ADEME!$D:$D,$D586,ADEME!$E:$E,H$9)</f>
        <v>28.739999999999995</v>
      </c>
      <c r="I586" s="135">
        <f>SUMIFS(ADEME!$L:$L,ADEME!$A:$A,$A586,ADEME!$B:$B,$B586,ADEME!$C:$C,$C586,ADEME!$D:$D,$D586,ADEME!$E:$E,I$9)</f>
        <v>76.64</v>
      </c>
      <c r="J586" s="135">
        <f>SUMIFS(ADEME!$L:$L,ADEME!$A:$A,$A586,ADEME!$B:$B,$B586,ADEME!$C:$C,$C586,ADEME!$D:$D,$D586,ADEME!$E:$E,J$9)</f>
        <v>114.95999999999998</v>
      </c>
      <c r="K586" s="68" t="s">
        <v>581</v>
      </c>
      <c r="L586" s="54" t="str">
        <f t="shared" si="169"/>
        <v>Flux bruts export et import-Flux bruts importés-Viande d'Ovins/Caprins</v>
      </c>
      <c r="M586" s="54">
        <f>MATCH(L586,[6]RESULTATS_4!$W:$W,FALSE)</f>
        <v>339</v>
      </c>
      <c r="N586" s="54" t="str" cm="1">
        <f t="array" ref="N586">IFERROR(INDEX([6]RESULTATS_4!G:G,$M586),"-")</f>
        <v>Flux bruts export et import</v>
      </c>
      <c r="O586" s="54" t="str" cm="1">
        <f t="array" ref="O586">IFERROR(INDEX([6]RESULTATS_4!H:H,$M586),"-")</f>
        <v>Flux bruts importés</v>
      </c>
      <c r="P586" s="54" t="str" cm="1">
        <f t="array" ref="P586">IFERROR(INDEX([6]RESULTATS_4!I:I,$M586),"-")</f>
        <v>Viande d'Ovins/Caprins</v>
      </c>
      <c r="Q586" s="54" t="str" cm="1">
        <f t="array" ref="Q586">IFERROR(INDEX([6]RESULTATS_4!$J:$J,M586),"-")</f>
        <v>kt</v>
      </c>
      <c r="R586" s="68"/>
      <c r="S586" s="96" t="str">
        <f t="shared" si="162"/>
        <v>Viande d'Ovins/Caprins-kt</v>
      </c>
      <c r="T586" s="158">
        <v>587</v>
      </c>
      <c r="U586" s="36">
        <v>97</v>
      </c>
      <c r="V586" s="36">
        <v>149.16996235987958</v>
      </c>
      <c r="W586" s="36">
        <v>9.7000000000000028</v>
      </c>
      <c r="X586" s="36">
        <v>29.100000000000009</v>
      </c>
      <c r="Y586" s="36">
        <v>77.600000000000009</v>
      </c>
      <c r="Z586" s="36">
        <v>116.39999999999999</v>
      </c>
      <c r="AA586" s="68"/>
      <c r="AB586" s="52"/>
      <c r="AC586" s="36"/>
      <c r="AD586" s="52"/>
      <c r="AE586" s="36"/>
      <c r="AG586" s="68"/>
      <c r="AH586" s="52">
        <f t="shared" si="163"/>
        <v>-38.287726340223784</v>
      </c>
      <c r="AI586" s="52">
        <f t="shared" si="164"/>
        <v>-18.352172665925981</v>
      </c>
      <c r="AJ586" s="52">
        <f t="shared" si="165"/>
        <v>-1.2371134020619068</v>
      </c>
      <c r="AK586" s="52">
        <f t="shared" si="166"/>
        <v>-1.2371134020619068</v>
      </c>
      <c r="AL586" s="52">
        <f t="shared" si="167"/>
        <v>-1.2371134020618624</v>
      </c>
      <c r="AM586" s="52">
        <f t="shared" si="168"/>
        <v>-1.2371134020618624</v>
      </c>
    </row>
    <row r="587" spans="1:39" ht="14.25" hidden="1">
      <c r="A587" s="5" t="s">
        <v>440</v>
      </c>
      <c r="B587" s="5" t="s">
        <v>454</v>
      </c>
      <c r="C587" s="45" t="s">
        <v>46</v>
      </c>
      <c r="D587" s="4" t="s">
        <v>180</v>
      </c>
      <c r="E587" s="134">
        <f>SUMIFS(ADEME!$F:$F,ADEME!$A:$A,$A587,ADEME!$B:$B,$B587,ADEME!$C:$C,$C587,ADEME!$D:$D,$D587,ADEME!$E:$E,F$9)</f>
        <v>499.28886011313091</v>
      </c>
      <c r="F587" s="134">
        <f>SUMIFS(ADEME!$L:$L,ADEME!$A:$A,$A587,ADEME!$B:$B,$B587,ADEME!$C:$C,$C587,ADEME!$D:$D,$D587,ADEME!$E:$E,F$9)</f>
        <v>1035.9554488492886</v>
      </c>
      <c r="G587" s="135">
        <f>SUMIFS(ADEME!$L:$L,ADEME!$A:$A,$A587,ADEME!$B:$B,$B587,ADEME!$C:$C,$C587,ADEME!$D:$D,$D587,ADEME!$E:$E,G$9)</f>
        <v>178.51373423861332</v>
      </c>
      <c r="H587" s="135">
        <f>SUMIFS(ADEME!$L:$L,ADEME!$A:$A,$A587,ADEME!$B:$B,$B587,ADEME!$C:$C,$C587,ADEME!$D:$D,$D587,ADEME!$E:$E,H$9)</f>
        <v>328.58613156212294</v>
      </c>
      <c r="I587" s="135">
        <f>SUMIFS(ADEME!$L:$L,ADEME!$A:$A,$A587,ADEME!$B:$B,$B587,ADEME!$C:$C,$C587,ADEME!$D:$D,$D587,ADEME!$E:$E,I$9)</f>
        <v>570.92797666270951</v>
      </c>
      <c r="J587" s="135">
        <f>SUMIFS(ADEME!$L:$L,ADEME!$A:$A,$A587,ADEME!$B:$B,$B587,ADEME!$C:$C,$C587,ADEME!$D:$D,$D587,ADEME!$E:$E,J$9)</f>
        <v>674.88</v>
      </c>
      <c r="K587" s="68" t="s">
        <v>581</v>
      </c>
      <c r="L587" s="54" t="str">
        <f t="shared" si="169"/>
        <v>Flux bruts export et import-Flux bruts importés-Viande de Suides</v>
      </c>
      <c r="M587" s="54">
        <f>MATCH(L587,[6]RESULTATS_4!$W:$W,FALSE)</f>
        <v>341</v>
      </c>
      <c r="N587" s="54" t="str" cm="1">
        <f t="array" ref="N587">IFERROR(INDEX([6]RESULTATS_4!G:G,$M587),"-")</f>
        <v>Flux bruts export et import</v>
      </c>
      <c r="O587" s="54" t="str" cm="1">
        <f t="array" ref="O587">IFERROR(INDEX([6]RESULTATS_4!H:H,$M587),"-")</f>
        <v>Flux bruts importés</v>
      </c>
      <c r="P587" s="54" t="str" cm="1">
        <f t="array" ref="P587">IFERROR(INDEX([6]RESULTATS_4!I:I,$M587),"-")</f>
        <v>Viande de Suides</v>
      </c>
      <c r="Q587" s="54" t="str" cm="1">
        <f t="array" ref="Q587">IFERROR(INDEX([6]RESULTATS_4!$J:$J,M587),"-")</f>
        <v>kt</v>
      </c>
      <c r="R587" s="68"/>
      <c r="S587" s="96" t="str">
        <f t="shared" si="162"/>
        <v>Viande de Suides-kt</v>
      </c>
      <c r="T587" s="158">
        <v>588</v>
      </c>
      <c r="U587" s="36">
        <v>527.90000000000009</v>
      </c>
      <c r="V587" s="36">
        <v>1386.5270218775154</v>
      </c>
      <c r="W587" s="36">
        <v>208.90529030505178</v>
      </c>
      <c r="X587" s="36">
        <v>316.74000000000007</v>
      </c>
      <c r="Y587" s="36">
        <v>527.90000000000009</v>
      </c>
      <c r="Z587" s="36">
        <v>798.67667300868095</v>
      </c>
      <c r="AA587" s="68"/>
      <c r="AB587" s="52"/>
      <c r="AC587" s="36"/>
      <c r="AD587" s="52"/>
      <c r="AE587" s="36"/>
      <c r="AG587" s="68"/>
      <c r="AH587" s="52">
        <f t="shared" si="163"/>
        <v>-5.4198029715607499</v>
      </c>
      <c r="AI587" s="52">
        <f t="shared" si="164"/>
        <v>-25.284150074011038</v>
      </c>
      <c r="AJ587" s="52">
        <f t="shared" si="165"/>
        <v>-14.548006908805178</v>
      </c>
      <c r="AK587" s="52">
        <f t="shared" si="166"/>
        <v>3.74001754187121</v>
      </c>
      <c r="AL587" s="52">
        <f t="shared" si="167"/>
        <v>8.1507817129587767</v>
      </c>
      <c r="AM587" s="52">
        <f t="shared" si="168"/>
        <v>-15.500223957002357</v>
      </c>
    </row>
    <row r="588" spans="1:39" ht="14.25" hidden="1">
      <c r="A588" s="5" t="s">
        <v>440</v>
      </c>
      <c r="B588" s="5" t="s">
        <v>454</v>
      </c>
      <c r="C588" s="45" t="s">
        <v>48</v>
      </c>
      <c r="D588" s="4" t="s">
        <v>180</v>
      </c>
      <c r="E588" s="134">
        <f>SUMIFS(ADEME!$F:$F,ADEME!$A:$A,$A588,ADEME!$B:$B,$B588,ADEME!$C:$C,$C588,ADEME!$D:$D,$D588,ADEME!$E:$E,F$9)</f>
        <v>444.82532988580323</v>
      </c>
      <c r="F588" s="134">
        <f>SUMIFS(ADEME!$L:$L,ADEME!$A:$A,$A588,ADEME!$B:$B,$B588,ADEME!$C:$C,$C588,ADEME!$D:$D,$D588,ADEME!$E:$E,F$9)</f>
        <v>930.01145614554707</v>
      </c>
      <c r="G588" s="135">
        <f>SUMIFS(ADEME!$L:$L,ADEME!$A:$A,$A588,ADEME!$B:$B,$B588,ADEME!$C:$C,$C588,ADEME!$D:$D,$D588,ADEME!$E:$E,G$9)</f>
        <v>55.95999999999998</v>
      </c>
      <c r="H588" s="135">
        <f>SUMIFS(ADEME!$L:$L,ADEME!$A:$A,$A588,ADEME!$B:$B,$B588,ADEME!$C:$C,$C588,ADEME!$D:$D,$D588,ADEME!$E:$E,H$9)</f>
        <v>335.76</v>
      </c>
      <c r="I588" s="135">
        <f>SUMIFS(ADEME!$L:$L,ADEME!$A:$A,$A588,ADEME!$B:$B,$B588,ADEME!$C:$C,$C588,ADEME!$D:$D,$D588,ADEME!$E:$E,I$9)</f>
        <v>559.6</v>
      </c>
      <c r="J588" s="135">
        <f>SUMIFS(ADEME!$L:$L,ADEME!$A:$A,$A588,ADEME!$B:$B,$B588,ADEME!$C:$C,$C588,ADEME!$D:$D,$D588,ADEME!$E:$E,J$9)</f>
        <v>644.46899495657203</v>
      </c>
      <c r="K588" s="68" t="s">
        <v>581</v>
      </c>
      <c r="L588" s="54" t="str">
        <f t="shared" si="169"/>
        <v>Flux bruts export et import-Flux bruts importés-Viande de Volailles</v>
      </c>
      <c r="M588" s="54">
        <f>MATCH(L588,[6]RESULTATS_4!$W:$W,FALSE)</f>
        <v>342</v>
      </c>
      <c r="N588" s="54" t="str" cm="1">
        <f t="array" ref="N588">IFERROR(INDEX([6]RESULTATS_4!G:G,$M588),"-")</f>
        <v>Flux bruts export et import</v>
      </c>
      <c r="O588" s="54" t="str" cm="1">
        <f t="array" ref="O588">IFERROR(INDEX([6]RESULTATS_4!H:H,$M588),"-")</f>
        <v>Flux bruts importés</v>
      </c>
      <c r="P588" s="54" t="str" cm="1">
        <f t="array" ref="P588">IFERROR(INDEX([6]RESULTATS_4!I:I,$M588),"-")</f>
        <v>Viande de Volailles</v>
      </c>
      <c r="Q588" s="54" t="str" cm="1">
        <f t="array" ref="Q588">IFERROR(INDEX([6]RESULTATS_4!$J:$J,M588),"-")</f>
        <v>kt</v>
      </c>
      <c r="R588" s="68"/>
      <c r="S588" s="96" t="str">
        <f t="shared" ref="S588:S593" si="170">C588&amp;"-"&amp;D588</f>
        <v>Viande de Volailles-kt</v>
      </c>
      <c r="T588" s="158">
        <v>589</v>
      </c>
      <c r="U588" s="36">
        <v>408.4</v>
      </c>
      <c r="V588" s="36">
        <v>408.4</v>
      </c>
      <c r="W588" s="36">
        <v>191.82046558205079</v>
      </c>
      <c r="X588" s="36">
        <v>376.22096635470848</v>
      </c>
      <c r="Y588" s="36">
        <v>630.06282215714009</v>
      </c>
      <c r="Z588" s="36">
        <v>959.93174730565727</v>
      </c>
      <c r="AA588" s="68"/>
      <c r="AB588" s="52"/>
      <c r="AC588" s="36"/>
      <c r="AD588" s="52"/>
      <c r="AE588" s="36"/>
      <c r="AG588" s="68"/>
      <c r="AH588" s="52">
        <f t="shared" si="163"/>
        <v>8.9190327830076512</v>
      </c>
      <c r="AI588" s="52">
        <f t="shared" si="164"/>
        <v>127.72072873299392</v>
      </c>
      <c r="AJ588" s="52">
        <f t="shared" si="165"/>
        <v>-70.826887615876828</v>
      </c>
      <c r="AK588" s="52">
        <f t="shared" si="166"/>
        <v>-10.754575096317486</v>
      </c>
      <c r="AL588" s="52">
        <f t="shared" si="167"/>
        <v>-11.183459756583824</v>
      </c>
      <c r="AM588" s="52">
        <f t="shared" si="168"/>
        <v>-32.863039818667126</v>
      </c>
    </row>
    <row r="589" spans="1:39" ht="14.25" hidden="1">
      <c r="A589" s="5" t="s">
        <v>440</v>
      </c>
      <c r="B589" s="5" t="s">
        <v>454</v>
      </c>
      <c r="C589" s="4" t="s">
        <v>453</v>
      </c>
      <c r="D589" s="4" t="s">
        <v>180</v>
      </c>
      <c r="E589" s="134">
        <f>SUMIFS(ADEME!$F:$F,ADEME!$A:$A,$A589,ADEME!$B:$B,$B589,ADEME!$C:$C,$C589,ADEME!$D:$D,$D589,ADEME!$E:$E,F$9)</f>
        <v>632.65271921095155</v>
      </c>
      <c r="F589" s="134">
        <f>SUMIFS(ADEME!$L:$L,ADEME!$A:$A,$A589,ADEME!$B:$B,$B589,ADEME!$C:$C,$C589,ADEME!$D:$D,$D589,ADEME!$E:$E,F$9)</f>
        <v>1045.6169409095073</v>
      </c>
      <c r="G589" s="135">
        <f>SUMIFS(ADEME!$L:$L,ADEME!$A:$A,$A589,ADEME!$B:$B,$B589,ADEME!$C:$C,$C589,ADEME!$D:$D,$D589,ADEME!$E:$E,G$9)</f>
        <v>79.853131765693675</v>
      </c>
      <c r="H589" s="135">
        <f>SUMIFS(ADEME!$L:$L,ADEME!$A:$A,$A589,ADEME!$B:$B,$B589,ADEME!$C:$C,$C589,ADEME!$D:$D,$D589,ADEME!$E:$E,H$9)</f>
        <v>207.86833176569371</v>
      </c>
      <c r="I589" s="135">
        <f>SUMIFS(ADEME!$L:$L,ADEME!$A:$A,$A589,ADEME!$B:$B,$B589,ADEME!$C:$C,$C589,ADEME!$D:$D,$D589,ADEME!$E:$E,I$9)</f>
        <v>524.55053176569379</v>
      </c>
      <c r="J589" s="135">
        <f>SUMIFS(ADEME!$L:$L,ADEME!$A:$A,$A589,ADEME!$B:$B,$B589,ADEME!$C:$C,$C589,ADEME!$D:$D,$D589,ADEME!$E:$E,J$9)</f>
        <v>767.69443975854756</v>
      </c>
      <c r="K589" s="68" t="s">
        <v>581</v>
      </c>
      <c r="L589" s="54" t="str">
        <f t="shared" si="169"/>
        <v>Flux bruts export et import-Flux bruts importés-Graisses Animales</v>
      </c>
      <c r="M589" s="54">
        <f>MATCH(L589,[6]RESULTATS_4!$W:$W,FALSE)</f>
        <v>319</v>
      </c>
      <c r="N589" s="54" t="str" cm="1">
        <f t="array" ref="N589">IFERROR(INDEX([6]RESULTATS_4!G:G,$M589),"-")</f>
        <v>Flux bruts export et import</v>
      </c>
      <c r="O589" s="54" t="str" cm="1">
        <f t="array" ref="O589">IFERROR(INDEX([6]RESULTATS_4!H:H,$M589),"-")</f>
        <v>Flux bruts importés</v>
      </c>
      <c r="P589" s="54" t="str" cm="1">
        <f t="array" ref="P589">IFERROR(INDEX([6]RESULTATS_4!I:I,$M589),"-")</f>
        <v>Graisses Animales</v>
      </c>
      <c r="Q589" s="54" t="str" cm="1">
        <f t="array" ref="Q589">IFERROR(INDEX([6]RESULTATS_4!$J:$J,M589),"-")</f>
        <v>kt</v>
      </c>
      <c r="R589" s="68"/>
      <c r="S589" s="96" t="str">
        <f t="shared" si="170"/>
        <v>Graisses Animales-kt</v>
      </c>
      <c r="T589" s="158">
        <v>590</v>
      </c>
      <c r="U589" s="36">
        <v>470.48399999999992</v>
      </c>
      <c r="V589" s="36">
        <v>782.87825025616928</v>
      </c>
      <c r="W589" s="36">
        <v>58.977041797616728</v>
      </c>
      <c r="X589" s="36">
        <v>171.94238514317178</v>
      </c>
      <c r="Y589" s="36">
        <v>429.49772648747825</v>
      </c>
      <c r="Z589" s="36">
        <v>567.8774236303999</v>
      </c>
      <c r="AA589" s="68"/>
      <c r="AB589" s="52"/>
      <c r="AC589" s="36"/>
      <c r="AD589" s="52"/>
      <c r="AE589" s="36"/>
      <c r="AG589" s="68"/>
      <c r="AH589" s="52">
        <f t="shared" si="163"/>
        <v>34.468487602331145</v>
      </c>
      <c r="AI589" s="52">
        <f t="shared" si="164"/>
        <v>33.56060671852439</v>
      </c>
      <c r="AJ589" s="52">
        <f t="shared" si="165"/>
        <v>35.396977080869043</v>
      </c>
      <c r="AK589" s="52">
        <f t="shared" si="166"/>
        <v>20.894177193486851</v>
      </c>
      <c r="AL589" s="52">
        <f t="shared" si="167"/>
        <v>22.131154466305823</v>
      </c>
      <c r="AM589" s="52">
        <f t="shared" si="168"/>
        <v>35.186645535357222</v>
      </c>
    </row>
    <row r="590" spans="1:39" ht="14.25" hidden="1">
      <c r="A590" s="5" t="s">
        <v>440</v>
      </c>
      <c r="B590" s="5" t="s">
        <v>454</v>
      </c>
      <c r="C590" s="4" t="s">
        <v>324</v>
      </c>
      <c r="D590" s="4" t="s">
        <v>180</v>
      </c>
      <c r="E590" s="134">
        <f>SUMIFS(ADEME!$F:$F,ADEME!$A:$A,$A590,ADEME!$B:$B,$B590,ADEME!$C:$C,$C590,ADEME!$D:$D,$D590,ADEME!$E:$E,F$9)</f>
        <v>7026.2371651466838</v>
      </c>
      <c r="F590" s="134">
        <f>SUMIFS(ADEME!$L:$L,ADEME!$A:$A,$A590,ADEME!$B:$B,$B590,ADEME!$C:$C,$C590,ADEME!$D:$D,$D590,ADEME!$E:$E,F$9)</f>
        <v>10602.012346566471</v>
      </c>
      <c r="G590" s="135">
        <f>SUMIFS(ADEME!$L:$L,ADEME!$A:$A,$A590,ADEME!$B:$B,$B590,ADEME!$C:$C,$C590,ADEME!$D:$D,$D590,ADEME!$E:$E,G$9)</f>
        <v>2805.3199999999997</v>
      </c>
      <c r="H590" s="135">
        <f>SUMIFS(ADEME!$L:$L,ADEME!$A:$A,$A590,ADEME!$B:$B,$B590,ADEME!$C:$C,$C590,ADEME!$D:$D,$D590,ADEME!$E:$E,H$9)</f>
        <v>4207.9799999999996</v>
      </c>
      <c r="I590" s="135">
        <f>SUMIFS(ADEME!$L:$L,ADEME!$A:$A,$A590,ADEME!$B:$B,$B590,ADEME!$C:$C,$C590,ADEME!$D:$D,$D590,ADEME!$E:$E,I$9)</f>
        <v>7596.940296226936</v>
      </c>
      <c r="J590" s="135">
        <f>SUMIFS(ADEME!$L:$L,ADEME!$A:$A,$A590,ADEME!$B:$B,$B590,ADEME!$C:$C,$C590,ADEME!$D:$D,$D590,ADEME!$E:$E,J$9)</f>
        <v>8415.9599999999991</v>
      </c>
      <c r="K590" s="68" t="s">
        <v>581</v>
      </c>
      <c r="L590" s="54" t="str">
        <f t="shared" si="169"/>
        <v>Flux bruts export et import-Flux bruts importés-Lait - Excl Beurre</v>
      </c>
      <c r="M590" s="54">
        <f>MATCH(L590,[6]RESULTATS_4!$W:$W,FALSE)</f>
        <v>321</v>
      </c>
      <c r="N590" s="54" t="str" cm="1">
        <f t="array" ref="N590">IFERROR(INDEX([6]RESULTATS_4!G:G,$M590),"-")</f>
        <v>Flux bruts export et import</v>
      </c>
      <c r="O590" s="54" t="str" cm="1">
        <f t="array" ref="O590">IFERROR(INDEX([6]RESULTATS_4!H:H,$M590),"-")</f>
        <v>Flux bruts importés</v>
      </c>
      <c r="P590" s="54" t="str" cm="1">
        <f t="array" ref="P590">IFERROR(INDEX([6]RESULTATS_4!I:I,$M590),"-")</f>
        <v>Lait - Excl Beurre</v>
      </c>
      <c r="Q590" s="54" t="str" cm="1">
        <f t="array" ref="Q590">IFERROR(INDEX([6]RESULTATS_4!$J:$J,M590),"-")</f>
        <v>kt</v>
      </c>
      <c r="R590" s="68"/>
      <c r="S590" s="96" t="str">
        <f t="shared" si="170"/>
        <v>Lait - Excl Beurre-kt</v>
      </c>
      <c r="T590" s="158">
        <v>591</v>
      </c>
      <c r="U590" s="36">
        <v>2924.3</v>
      </c>
      <c r="V590" s="36">
        <v>6024.2131180094548</v>
      </c>
      <c r="W590" s="36">
        <v>292.42999999999984</v>
      </c>
      <c r="X590" s="36">
        <v>932.25361132417947</v>
      </c>
      <c r="Y590" s="36">
        <v>2339.44</v>
      </c>
      <c r="Z590" s="36">
        <v>3509.1600000000003</v>
      </c>
      <c r="AA590" s="68"/>
      <c r="AB590" s="52"/>
      <c r="AC590" s="36"/>
      <c r="AD590" s="52"/>
      <c r="AE590" s="36"/>
      <c r="AG590" s="68"/>
      <c r="AH590" s="52">
        <f t="shared" si="163"/>
        <v>140.27073710449281</v>
      </c>
      <c r="AI590" s="52">
        <f t="shared" si="164"/>
        <v>75.989994691117957</v>
      </c>
      <c r="AJ590" s="52">
        <f t="shared" si="165"/>
        <v>859.3133399446026</v>
      </c>
      <c r="AK590" s="52">
        <f t="shared" si="166"/>
        <v>351.37717343062428</v>
      </c>
      <c r="AL590" s="52">
        <f t="shared" si="167"/>
        <v>224.73328216269431</v>
      </c>
      <c r="AM590" s="52">
        <f t="shared" si="168"/>
        <v>139.82833498615048</v>
      </c>
    </row>
    <row r="591" spans="1:39" ht="14.25" hidden="1">
      <c r="A591" s="5" t="s">
        <v>440</v>
      </c>
      <c r="B591" s="5" t="s">
        <v>454</v>
      </c>
      <c r="C591" s="4" t="s">
        <v>38</v>
      </c>
      <c r="D591" s="4" t="s">
        <v>180</v>
      </c>
      <c r="E591" s="134">
        <f>SUMIFS(ADEME!$F:$F,ADEME!$A:$A,$A591,ADEME!$B:$B,$B591,ADEME!$C:$C,$C591,ADEME!$D:$D,$D591,ADEME!$E:$E,F$9)</f>
        <v>-82.726497797104415</v>
      </c>
      <c r="F591" s="134">
        <f>SUMIFS(ADEME!$L:$L,ADEME!$A:$A,$A591,ADEME!$B:$B,$B591,ADEME!$C:$C,$C591,ADEME!$D:$D,$D591,ADEME!$E:$E,F$9)</f>
        <v>127.60000000000002</v>
      </c>
      <c r="G591" s="135">
        <f>SUMIFS(ADEME!$L:$L,ADEME!$A:$A,$A591,ADEME!$B:$B,$B591,ADEME!$C:$C,$C591,ADEME!$D:$D,$D591,ADEME!$E:$E,G$9)</f>
        <v>12.759999999999991</v>
      </c>
      <c r="H591" s="135">
        <f>SUMIFS(ADEME!$L:$L,ADEME!$A:$A,$A591,ADEME!$B:$B,$B591,ADEME!$C:$C,$C591,ADEME!$D:$D,$D591,ADEME!$E:$E,H$9)</f>
        <v>38.28</v>
      </c>
      <c r="I591" s="135">
        <f>SUMIFS(ADEME!$L:$L,ADEME!$A:$A,$A591,ADEME!$B:$B,$B591,ADEME!$C:$C,$C591,ADEME!$D:$D,$D591,ADEME!$E:$E,I$9)</f>
        <v>102.07999999999998</v>
      </c>
      <c r="J591" s="135">
        <f>SUMIFS(ADEME!$L:$L,ADEME!$A:$A,$A591,ADEME!$B:$B,$B591,ADEME!$C:$C,$C591,ADEME!$D:$D,$D591,ADEME!$E:$E,J$9)</f>
        <v>153.12</v>
      </c>
      <c r="K591" s="68" t="s">
        <v>581</v>
      </c>
      <c r="L591" s="54" t="str">
        <f t="shared" si="169"/>
        <v>Flux bruts export et import-Flux bruts importés-Œufs</v>
      </c>
      <c r="M591" s="54">
        <f>MATCH(L591,[6]RESULTATS_4!$W:$W,FALSE)</f>
        <v>325</v>
      </c>
      <c r="N591" s="54" t="str" cm="1">
        <f t="array" ref="N591">IFERROR(INDEX([6]RESULTATS_4!G:G,$M591),"-")</f>
        <v>Flux bruts export et import</v>
      </c>
      <c r="O591" s="54" t="str" cm="1">
        <f t="array" ref="O591">IFERROR(INDEX([6]RESULTATS_4!H:H,$M591),"-")</f>
        <v>Flux bruts importés</v>
      </c>
      <c r="P591" s="54" t="str" cm="1">
        <f t="array" ref="P591">IFERROR(INDEX([6]RESULTATS_4!I:I,$M591),"-")</f>
        <v>Œufs</v>
      </c>
      <c r="Q591" s="54" t="str" cm="1">
        <f t="array" ref="Q591">IFERROR(INDEX([6]RESULTATS_4!$J:$J,M591),"-")</f>
        <v>kt</v>
      </c>
      <c r="R591" s="68"/>
      <c r="S591" s="96" t="str">
        <f t="shared" si="170"/>
        <v>Œufs-kt</v>
      </c>
      <c r="T591" s="158">
        <v>592</v>
      </c>
      <c r="U591" s="36">
        <v>104</v>
      </c>
      <c r="V591" s="36">
        <v>104</v>
      </c>
      <c r="W591" s="36">
        <v>10.400000000000006</v>
      </c>
      <c r="X591" s="36">
        <v>31.200000000000003</v>
      </c>
      <c r="Y591" s="36">
        <v>83.2</v>
      </c>
      <c r="Z591" s="36">
        <v>124.8</v>
      </c>
      <c r="AA591" s="68"/>
      <c r="AB591" s="52"/>
      <c r="AC591" s="36"/>
      <c r="AD591" s="52"/>
      <c r="AE591" s="36"/>
      <c r="AG591" s="68"/>
      <c r="AH591" s="52">
        <f t="shared" si="163"/>
        <v>-179.54470942029269</v>
      </c>
      <c r="AI591" s="52">
        <f t="shared" si="164"/>
        <v>22.692307692307722</v>
      </c>
      <c r="AJ591" s="52">
        <f t="shared" si="165"/>
        <v>22.692307692307544</v>
      </c>
      <c r="AK591" s="52">
        <f t="shared" si="166"/>
        <v>22.692307692307679</v>
      </c>
      <c r="AL591" s="52">
        <f t="shared" si="167"/>
        <v>22.692307692307679</v>
      </c>
      <c r="AM591" s="52">
        <f t="shared" si="168"/>
        <v>22.692307692307701</v>
      </c>
    </row>
    <row r="592" spans="1:39" ht="14.25" hidden="1">
      <c r="A592" s="5" t="s">
        <v>440</v>
      </c>
      <c r="B592" s="5" t="s">
        <v>454</v>
      </c>
      <c r="C592" s="4" t="s">
        <v>325</v>
      </c>
      <c r="D592" s="4" t="s">
        <v>180</v>
      </c>
      <c r="E592" s="134">
        <f>SUMIFS(ADEME!$F:$F,ADEME!$A:$A,$A592,ADEME!$B:$B,$B592,ADEME!$C:$C,$C592,ADEME!$D:$D,$D592,ADEME!$E:$E,F$9)</f>
        <v>2615.1990216608178</v>
      </c>
      <c r="F592" s="134">
        <f>SUMIFS(ADEME!$L:$L,ADEME!$A:$A,$A592,ADEME!$B:$B,$B592,ADEME!$C:$C,$C592,ADEME!$D:$D,$D592,ADEME!$E:$E,F$9)</f>
        <v>3089.7429438628806</v>
      </c>
      <c r="G592" s="135">
        <f>SUMIFS(ADEME!$L:$L,ADEME!$A:$A,$A592,ADEME!$B:$B,$B592,ADEME!$C:$C,$C592,ADEME!$D:$D,$D592,ADEME!$E:$E,G$9)</f>
        <v>1448.0615940761918</v>
      </c>
      <c r="H592" s="135">
        <f>SUMIFS(ADEME!$L:$L,ADEME!$A:$A,$A592,ADEME!$B:$B,$B592,ADEME!$C:$C,$C592,ADEME!$D:$D,$D592,ADEME!$E:$E,H$9)</f>
        <v>1864.9883154743075</v>
      </c>
      <c r="I592" s="135">
        <f>SUMIFS(ADEME!$L:$L,ADEME!$A:$A,$A592,ADEME!$B:$B,$B592,ADEME!$C:$C,$C592,ADEME!$D:$D,$D592,ADEME!$E:$E,I$9)</f>
        <v>2603.4923826768991</v>
      </c>
      <c r="J592" s="135">
        <f>SUMIFS(ADEME!$L:$L,ADEME!$A:$A,$A592,ADEME!$B:$B,$B592,ADEME!$C:$C,$C592,ADEME!$D:$D,$D592,ADEME!$E:$E,J$9)</f>
        <v>3211.6820249156126</v>
      </c>
      <c r="K592" s="68" t="s">
        <v>581</v>
      </c>
      <c r="L592" s="54" t="str">
        <f t="shared" si="169"/>
        <v>Flux bruts export et import-Flux bruts importés-Poisson &amp; Fruits de Mer</v>
      </c>
      <c r="M592" s="54">
        <f>MATCH(L592,[6]RESULTATS_4!$W:$W,FALSE)</f>
        <v>330</v>
      </c>
      <c r="N592" s="54" t="str" cm="1">
        <f t="array" ref="N592">IFERROR(INDEX([6]RESULTATS_4!G:G,$M592),"-")</f>
        <v>Flux bruts export et import</v>
      </c>
      <c r="O592" s="54" t="str" cm="1">
        <f t="array" ref="O592">IFERROR(INDEX([6]RESULTATS_4!H:H,$M592),"-")</f>
        <v>Flux bruts importés</v>
      </c>
      <c r="P592" s="54" t="str" cm="1">
        <f t="array" ref="P592">IFERROR(INDEX([6]RESULTATS_4!I:I,$M592),"-")</f>
        <v>Poisson &amp; Fruits de Mer</v>
      </c>
      <c r="Q592" s="54" t="str" cm="1">
        <f t="array" ref="Q592">IFERROR(INDEX([6]RESULTATS_4!$J:$J,M592),"-")</f>
        <v>kt</v>
      </c>
      <c r="R592" s="68"/>
      <c r="S592" s="96" t="str">
        <f t="shared" si="170"/>
        <v>Poisson &amp; Fruits de Mer-kt</v>
      </c>
      <c r="T592" s="158">
        <v>593</v>
      </c>
      <c r="U592" s="36">
        <v>2047.75</v>
      </c>
      <c r="V592" s="36">
        <v>2896.9457042219128</v>
      </c>
      <c r="W592" s="36">
        <v>1602.2248602705392</v>
      </c>
      <c r="X592" s="36">
        <v>2102.2946692771402</v>
      </c>
      <c r="Y592" s="36">
        <v>3045.3071938790099</v>
      </c>
      <c r="Z592" s="36">
        <v>3317.6704766823982</v>
      </c>
      <c r="AA592" s="68"/>
      <c r="AB592" s="52"/>
      <c r="AC592" s="36"/>
      <c r="AD592" s="52"/>
      <c r="AE592" s="36"/>
      <c r="AG592" s="68"/>
      <c r="AH592" s="52">
        <f t="shared" si="163"/>
        <v>27.710854433442456</v>
      </c>
      <c r="AI592" s="52">
        <f t="shared" si="164"/>
        <v>6.6551899595491681</v>
      </c>
      <c r="AJ592" s="52">
        <f t="shared" si="165"/>
        <v>-9.6218246275567516</v>
      </c>
      <c r="AK592" s="52">
        <f t="shared" si="166"/>
        <v>-11.287968203069699</v>
      </c>
      <c r="AL592" s="52">
        <f t="shared" si="167"/>
        <v>-14.508053968747303</v>
      </c>
      <c r="AM592" s="52">
        <f t="shared" si="168"/>
        <v>-3.1946648261695909</v>
      </c>
    </row>
    <row r="593" spans="1:39" ht="14.25" hidden="1">
      <c r="A593" s="5" t="s">
        <v>440</v>
      </c>
      <c r="B593" s="5" t="s">
        <v>454</v>
      </c>
      <c r="C593" s="4" t="s">
        <v>320</v>
      </c>
      <c r="D593" s="4" t="s">
        <v>180</v>
      </c>
      <c r="E593" s="134">
        <f>SUMIFS(ADEME!$F:$F,ADEME!$A:$A,$A593,ADEME!$B:$B,$B593,ADEME!$C:$C,$C593,ADEME!$D:$D,$D593,ADEME!$E:$E,F$9)</f>
        <v>3731.2215609382029</v>
      </c>
      <c r="F593" s="134">
        <f>SUMIFS(ADEME!$L:$L,ADEME!$A:$A,$A593,ADEME!$B:$B,$B593,ADEME!$C:$C,$C593,ADEME!$D:$D,$D593,ADEME!$E:$E,F$9)</f>
        <v>3737.205310145484</v>
      </c>
      <c r="G593" s="135">
        <f>SUMIFS(ADEME!$L:$L,ADEME!$A:$A,$A593,ADEME!$B:$B,$B593,ADEME!$C:$C,$C593,ADEME!$D:$D,$D593,ADEME!$E:$E,G$9)</f>
        <v>1093.2090315206406</v>
      </c>
      <c r="H593" s="135">
        <f>SUMIFS(ADEME!$L:$L,ADEME!$A:$A,$A593,ADEME!$B:$B,$B593,ADEME!$C:$C,$C593,ADEME!$D:$D,$D593,ADEME!$E:$E,H$9)</f>
        <v>2029.5756884620951</v>
      </c>
      <c r="I593" s="135">
        <f>SUMIFS(ADEME!$L:$L,ADEME!$A:$A,$A593,ADEME!$B:$B,$B593,ADEME!$C:$C,$C593,ADEME!$D:$D,$D593,ADEME!$E:$E,I$9)</f>
        <v>4333.390040148035</v>
      </c>
      <c r="J593" s="135">
        <f>SUMIFS(ADEME!$L:$L,ADEME!$A:$A,$A593,ADEME!$B:$B,$B593,ADEME!$C:$C,$C593,ADEME!$D:$D,$D593,ADEME!$E:$E,J$9)</f>
        <v>4933.4888931297264</v>
      </c>
      <c r="K593" s="68" t="s">
        <v>581</v>
      </c>
      <c r="L593" s="54" t="str">
        <f t="shared" si="169"/>
        <v>Flux bruts export et import-Flux bruts importés-Tourteaux et son</v>
      </c>
      <c r="M593" s="54">
        <f>MATCH(L593,[6]RESULTATS_4!$W:$W,FALSE)</f>
        <v>337</v>
      </c>
      <c r="N593" s="54" t="str" cm="1">
        <f t="array" ref="N593">IFERROR(INDEX([6]RESULTATS_4!G:G,$M593),"-")</f>
        <v>Flux bruts export et import</v>
      </c>
      <c r="O593" s="54" t="str" cm="1">
        <f t="array" ref="O593">IFERROR(INDEX([6]RESULTATS_4!H:H,$M593),"-")</f>
        <v>Flux bruts importés</v>
      </c>
      <c r="P593" s="54" t="str" cm="1">
        <f t="array" ref="P593">IFERROR(INDEX([6]RESULTATS_4!I:I,$M593),"-")</f>
        <v>Tourteaux et son</v>
      </c>
      <c r="Q593" s="54" t="str" cm="1">
        <f t="array" ref="Q593">IFERROR(INDEX([6]RESULTATS_4!$J:$J,M593),"-")</f>
        <v>kt</v>
      </c>
      <c r="R593" s="68"/>
      <c r="S593" s="96" t="str">
        <f t="shared" si="170"/>
        <v>Tourteaux et son-kt</v>
      </c>
      <c r="T593" s="158">
        <v>594</v>
      </c>
      <c r="U593" s="36">
        <v>4882.2171249999983</v>
      </c>
      <c r="V593" s="36">
        <v>5167.480305135</v>
      </c>
      <c r="W593" s="36">
        <v>1564.5559597693436</v>
      </c>
      <c r="X593" s="36">
        <v>2552.8195211085676</v>
      </c>
      <c r="Y593" s="36">
        <v>5850.5491143895606</v>
      </c>
      <c r="Z593" s="36">
        <v>6369.2884315472238</v>
      </c>
      <c r="AA593" s="68"/>
      <c r="AB593" s="52"/>
      <c r="AC593" s="36"/>
      <c r="AD593" s="52"/>
      <c r="AE593" s="36"/>
      <c r="AG593" s="68"/>
      <c r="AH593" s="52">
        <f t="shared" si="163"/>
        <v>-23.575263749905339</v>
      </c>
      <c r="AI593" s="52">
        <f t="shared" si="164"/>
        <v>-27.67838309065699</v>
      </c>
      <c r="AJ593" s="52">
        <f t="shared" si="165"/>
        <v>-30.126562447673134</v>
      </c>
      <c r="AK593" s="52">
        <f t="shared" si="166"/>
        <v>-20.496702893405207</v>
      </c>
      <c r="AL593" s="52">
        <f t="shared" si="167"/>
        <v>-25.931909032436597</v>
      </c>
      <c r="AM593" s="52">
        <f t="shared" si="168"/>
        <v>-22.542542292573074</v>
      </c>
    </row>
    <row r="594" spans="1:39" ht="14.25" hidden="1">
      <c r="E594" s="30"/>
      <c r="F594" s="30"/>
      <c r="G594" s="30"/>
      <c r="H594" s="30"/>
      <c r="I594" s="30"/>
      <c r="J594" s="30"/>
      <c r="K594" s="68" t="s">
        <v>581</v>
      </c>
      <c r="R594" s="68"/>
      <c r="U594" s="2"/>
      <c r="V594" s="2"/>
      <c r="W594" s="2"/>
      <c r="X594" s="2"/>
      <c r="Y594" s="2"/>
      <c r="Z594" s="2"/>
      <c r="AA594" s="68"/>
      <c r="AB594" s="52"/>
      <c r="AC594" s="2"/>
      <c r="AD594" s="52"/>
      <c r="AE594" s="2"/>
      <c r="AG594" s="68"/>
      <c r="AH594" s="2"/>
      <c r="AI594" s="2"/>
      <c r="AJ594" s="2"/>
      <c r="AK594" s="2"/>
      <c r="AL594" s="2"/>
      <c r="AM594" s="2"/>
    </row>
    <row r="595" spans="1:39">
      <c r="F595" s="66">
        <f>SUM(F315:F318,F324,F325)-F314</f>
        <v>0</v>
      </c>
      <c r="G595" s="66">
        <f t="shared" ref="G595:J595" si="171">SUM(G315:G318,G324,G325)-G314</f>
        <v>0</v>
      </c>
      <c r="H595" s="66">
        <f t="shared" si="171"/>
        <v>0</v>
      </c>
      <c r="I595" s="66">
        <f t="shared" si="171"/>
        <v>0</v>
      </c>
      <c r="J595" s="66">
        <f t="shared" si="171"/>
        <v>0</v>
      </c>
      <c r="AA595" s="68"/>
      <c r="AG595" s="68"/>
    </row>
    <row r="596" spans="1:39">
      <c r="E596" s="109">
        <f t="shared" ref="E596" si="172">E558+E489-E520</f>
        <v>0</v>
      </c>
      <c r="F596" s="109">
        <f>F558+F489-F520</f>
        <v>0</v>
      </c>
      <c r="G596" s="109">
        <f>G558+G489-G520</f>
        <v>0</v>
      </c>
      <c r="H596" s="109">
        <f t="shared" ref="H596:J596" si="173">H558+H489-H520</f>
        <v>0</v>
      </c>
      <c r="I596" s="109">
        <f t="shared" si="173"/>
        <v>0</v>
      </c>
      <c r="J596" s="109">
        <f t="shared" si="173"/>
        <v>0</v>
      </c>
    </row>
    <row r="597" spans="1:39">
      <c r="E597" s="109">
        <f>E559+E490-E521</f>
        <v>22164.712367007709</v>
      </c>
      <c r="F597" s="109">
        <f t="shared" ref="F597:J597" si="174">F559+F490-F521</f>
        <v>16453.145164199526</v>
      </c>
      <c r="G597" s="109">
        <f t="shared" si="174"/>
        <v>17867.608016106569</v>
      </c>
      <c r="H597" s="109">
        <f t="shared" si="174"/>
        <v>15929.240990425971</v>
      </c>
      <c r="I597" s="109">
        <f t="shared" si="174"/>
        <v>18755.362789687802</v>
      </c>
      <c r="J597" s="109">
        <f t="shared" si="174"/>
        <v>24622.661032539647</v>
      </c>
    </row>
    <row r="598" spans="1:39">
      <c r="E598" s="109">
        <f t="shared" ref="E598:J598" si="175">E560+E491-E522</f>
        <v>-2919.0429711306897</v>
      </c>
      <c r="F598" s="109">
        <f t="shared" si="175"/>
        <v>-1681.4799452092566</v>
      </c>
      <c r="G598" s="109">
        <f t="shared" si="175"/>
        <v>-4144.8447890459292</v>
      </c>
      <c r="H598" s="109">
        <f t="shared" si="175"/>
        <v>-3671.4053529401262</v>
      </c>
      <c r="I598" s="109">
        <f t="shared" si="175"/>
        <v>-5238.269117259988</v>
      </c>
      <c r="J598" s="109">
        <f t="shared" si="175"/>
        <v>-7009.8904680808573</v>
      </c>
    </row>
    <row r="599" spans="1:39">
      <c r="E599" s="109">
        <f t="shared" ref="E599:J599" si="176">E561+E492-E523</f>
        <v>-1526.5454696528627</v>
      </c>
      <c r="F599" s="109">
        <f t="shared" si="176"/>
        <v>-3749.9243496531662</v>
      </c>
      <c r="G599" s="109">
        <f t="shared" si="176"/>
        <v>183.48541586345982</v>
      </c>
      <c r="H599" s="109">
        <f t="shared" si="176"/>
        <v>-42.625184423532573</v>
      </c>
      <c r="I599" s="109">
        <f t="shared" si="176"/>
        <v>-114.98709782194601</v>
      </c>
      <c r="J599" s="109">
        <f t="shared" si="176"/>
        <v>240.27140168691176</v>
      </c>
    </row>
    <row r="600" spans="1:39">
      <c r="E600" s="109">
        <f t="shared" ref="E600:J600" si="177">E562+E493-E524</f>
        <v>-3008.5720051854428</v>
      </c>
      <c r="F600" s="109">
        <f t="shared" si="177"/>
        <v>-4367.4769598294597</v>
      </c>
      <c r="G600" s="109">
        <f t="shared" si="177"/>
        <v>-959.13001364136414</v>
      </c>
      <c r="H600" s="109">
        <f t="shared" si="177"/>
        <v>-910.3191180787062</v>
      </c>
      <c r="I600" s="109">
        <f t="shared" si="177"/>
        <v>-786.10948942444429</v>
      </c>
      <c r="J600" s="109">
        <f t="shared" si="177"/>
        <v>-1598.2911202321275</v>
      </c>
    </row>
  </sheetData>
  <autoFilter ref="A1:Q594" xr:uid="{65E38AE0-9B6D-A346-AC54-846DDA4F2101}">
    <filterColumn colId="0">
      <filters>
        <filter val="Production agricole"/>
      </filters>
    </filterColumn>
  </autoFilter>
  <phoneticPr fontId="4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87F6B-0342-404C-985C-810A2DB202D9}">
  <sheetPr codeName="Feuil4" filterMode="1"/>
  <dimension ref="A1:AL601"/>
  <sheetViews>
    <sheetView topLeftCell="AF325" workbookViewId="0">
      <selection activeCell="E299" sqref="E299:E325"/>
    </sheetView>
  </sheetViews>
  <sheetFormatPr baseColWidth="10" defaultColWidth="14" defaultRowHeight="11.65"/>
  <cols>
    <col min="1" max="1" width="30.83203125" customWidth="1"/>
    <col min="2" max="2" width="36" customWidth="1"/>
    <col min="3" max="3" width="45.83203125" customWidth="1"/>
    <col min="4" max="4" width="21.6640625" customWidth="1"/>
    <col min="5" max="10" width="13.1640625" customWidth="1"/>
    <col min="11" max="11" width="7.83203125" customWidth="1"/>
    <col min="12" max="12" width="19" style="89" customWidth="1"/>
    <col min="13" max="17" width="8.83203125" style="89" customWidth="1"/>
    <col min="18" max="18" width="7.83203125" customWidth="1"/>
    <col min="19" max="19" width="28.6640625" style="89" customWidth="1"/>
    <col min="20" max="20" width="15" customWidth="1"/>
    <col min="21" max="26" width="15.33203125" customWidth="1"/>
    <col min="29" max="29" width="15.33203125" customWidth="1"/>
    <col min="32" max="37" width="15.33203125" customWidth="1"/>
  </cols>
  <sheetData>
    <row r="1" spans="1:37" ht="25.5">
      <c r="E1" s="58" t="s">
        <v>519</v>
      </c>
      <c r="F1" s="58"/>
      <c r="G1" s="58"/>
      <c r="H1" s="58"/>
      <c r="I1" s="58"/>
      <c r="J1" s="58"/>
      <c r="K1" s="68"/>
      <c r="R1" s="68"/>
      <c r="U1" s="58" t="s">
        <v>517</v>
      </c>
      <c r="V1" s="58"/>
      <c r="W1" s="58"/>
      <c r="X1" s="58"/>
      <c r="Y1" s="58"/>
      <c r="Z1" s="58"/>
      <c r="AA1" s="68"/>
      <c r="AB1" s="58" t="s">
        <v>550</v>
      </c>
      <c r="AC1" s="58"/>
      <c r="AD1" s="58"/>
      <c r="AE1" s="68"/>
      <c r="AF1" s="58" t="s">
        <v>520</v>
      </c>
      <c r="AG1" s="58"/>
      <c r="AH1" s="58"/>
      <c r="AI1" s="58"/>
      <c r="AJ1" s="58"/>
      <c r="AK1" s="58"/>
    </row>
    <row r="2" spans="1:37">
      <c r="K2" s="68"/>
      <c r="R2" s="68"/>
      <c r="U2" t="s">
        <v>518</v>
      </c>
      <c r="V2" t="s">
        <v>518</v>
      </c>
      <c r="AA2" s="68"/>
      <c r="AE2" s="68"/>
      <c r="AF2" t="s">
        <v>518</v>
      </c>
      <c r="AG2" t="s">
        <v>518</v>
      </c>
    </row>
    <row r="3" spans="1:37">
      <c r="K3" s="68"/>
      <c r="R3" s="68"/>
      <c r="U3" t="s">
        <v>549</v>
      </c>
      <c r="AA3" s="68"/>
      <c r="AE3" s="68"/>
    </row>
    <row r="4" spans="1:37" ht="14.65" thickBot="1">
      <c r="K4" s="68"/>
      <c r="L4" s="54"/>
      <c r="M4" s="54"/>
      <c r="N4" s="54"/>
      <c r="O4" s="54"/>
      <c r="P4" s="54"/>
      <c r="Q4" s="54"/>
      <c r="R4" s="68"/>
      <c r="S4" s="54" t="str">
        <f>C4&amp;"-"&amp;D4</f>
        <v>-</v>
      </c>
      <c r="T4" s="52">
        <f>MATCH($S4,[2]S0!$R:$R,FALSE)</f>
        <v>185</v>
      </c>
      <c r="U4" s="8" t="str" cm="1">
        <f t="array" aca="1" ref="U4" ca="1">IFERROR(INDIRECT(ADDRESS($T4,U$7,,,U$10)),"-")</f>
        <v>-</v>
      </c>
      <c r="V4" s="8" t="str" cm="1">
        <f t="array" aca="1" ref="V4" ca="1">IFERROR(INDIRECT(ADDRESS($T4,V$7,,,V$10)),"-")</f>
        <v>-</v>
      </c>
      <c r="W4" s="8" t="str" cm="1">
        <f t="array" aca="1" ref="W4" ca="1">IFERROR(INDIRECT(ADDRESS($T4,W$7,,,W$10)),"-")</f>
        <v>-</v>
      </c>
      <c r="X4" s="8" t="str" cm="1">
        <f t="array" aca="1" ref="X4" ca="1">IFERROR(INDIRECT(ADDRESS($T4,X$7,,,X$10)),"-")</f>
        <v>-</v>
      </c>
      <c r="Y4" s="8" t="str" cm="1">
        <f t="array" aca="1" ref="Y4" ca="1">IFERROR(INDIRECT(ADDRESS($T4,Y$7,,,Y$10)),"-")</f>
        <v>-</v>
      </c>
      <c r="Z4" s="8" t="str" cm="1">
        <f t="array" aca="1" ref="Z4" ca="1">IFERROR(INDIRECT(ADDRESS($T4,Z$7,,,Z$10)),"-")</f>
        <v>-</v>
      </c>
      <c r="AA4" s="68"/>
      <c r="AC4" s="8" t="str" cm="1">
        <f t="array" aca="1" ref="AC4" ca="1">IFERROR(INDIRECT(ADDRESS($AB4,8,,,AC$10)),"non")</f>
        <v>non</v>
      </c>
      <c r="AE4" s="68"/>
    </row>
    <row r="5" spans="1:37" ht="12" thickBot="1">
      <c r="K5" s="68"/>
      <c r="R5" s="68"/>
      <c r="U5" s="49" t="s">
        <v>513</v>
      </c>
      <c r="V5" s="49"/>
      <c r="W5" s="50"/>
      <c r="X5" s="51"/>
      <c r="AA5" s="68"/>
      <c r="AC5" s="50" t="s">
        <v>552</v>
      </c>
      <c r="AE5" s="68"/>
      <c r="AF5" s="49" t="s">
        <v>513</v>
      </c>
      <c r="AG5" s="49"/>
      <c r="AH5" s="50"/>
      <c r="AI5" s="51"/>
    </row>
    <row r="6" spans="1:37">
      <c r="C6" s="93"/>
      <c r="K6" s="68"/>
      <c r="R6" s="68"/>
      <c r="AA6" s="68"/>
      <c r="AE6" s="68"/>
    </row>
    <row r="7" spans="1:37">
      <c r="G7">
        <f>G10-F10</f>
        <v>647</v>
      </c>
      <c r="H7">
        <f>H10-G10</f>
        <v>647</v>
      </c>
      <c r="I7">
        <f>I10-H10</f>
        <v>647</v>
      </c>
      <c r="J7">
        <f>J10-I10</f>
        <v>647</v>
      </c>
      <c r="K7" s="68"/>
      <c r="R7" s="68"/>
      <c r="U7" s="61">
        <f>COLUMN([5]S0!$I$6)</f>
        <v>9</v>
      </c>
      <c r="V7" s="61">
        <f>COLUMN([5]S1!$K$6)</f>
        <v>11</v>
      </c>
      <c r="W7" s="61">
        <f>COLUMN([5]S1!$K$6)</f>
        <v>11</v>
      </c>
      <c r="X7" s="61">
        <f>COLUMN([5]S1!$K$6)</f>
        <v>11</v>
      </c>
      <c r="Y7" s="61">
        <f>COLUMN([5]S1!$K$6)</f>
        <v>11</v>
      </c>
      <c r="Z7" s="61">
        <f>COLUMN([5]S1!$K$6)</f>
        <v>11</v>
      </c>
      <c r="AA7" s="68"/>
      <c r="AC7" s="61"/>
      <c r="AE7" s="68"/>
    </row>
    <row r="8" spans="1:37" ht="14.25">
      <c r="E8" s="113"/>
      <c r="F8" s="113"/>
      <c r="G8" s="114"/>
      <c r="H8" s="114"/>
      <c r="I8" s="114"/>
      <c r="J8" s="114"/>
      <c r="K8" s="68"/>
      <c r="R8" s="68"/>
      <c r="U8" s="59">
        <v>2020</v>
      </c>
      <c r="V8" s="60">
        <v>2030</v>
      </c>
      <c r="W8" s="60">
        <v>2030</v>
      </c>
      <c r="X8" s="60">
        <v>2030</v>
      </c>
      <c r="Y8" s="60">
        <v>2030</v>
      </c>
      <c r="Z8" s="60">
        <v>2030</v>
      </c>
      <c r="AA8" s="68"/>
      <c r="AC8" s="60"/>
      <c r="AE8" s="68"/>
    </row>
    <row r="9" spans="1:37" ht="18">
      <c r="A9" s="101" t="s">
        <v>602</v>
      </c>
      <c r="B9" s="101" t="s">
        <v>603</v>
      </c>
      <c r="C9" s="101" t="s">
        <v>604</v>
      </c>
      <c r="D9" s="102" t="s">
        <v>605</v>
      </c>
      <c r="E9" s="115">
        <v>2020</v>
      </c>
      <c r="F9" s="115" t="s">
        <v>614</v>
      </c>
      <c r="G9" s="115" t="s">
        <v>72</v>
      </c>
      <c r="H9" s="115" t="s">
        <v>514</v>
      </c>
      <c r="I9" s="115" t="s">
        <v>515</v>
      </c>
      <c r="J9" s="115" t="s">
        <v>516</v>
      </c>
      <c r="K9" s="68"/>
      <c r="L9" s="89" t="s">
        <v>639</v>
      </c>
      <c r="M9" s="89" t="s">
        <v>640</v>
      </c>
      <c r="N9" s="101" t="s">
        <v>602</v>
      </c>
      <c r="O9" s="101" t="s">
        <v>603</v>
      </c>
      <c r="P9" s="101" t="s">
        <v>604</v>
      </c>
      <c r="Q9" s="101" t="s">
        <v>605</v>
      </c>
      <c r="R9" s="68"/>
      <c r="U9" s="72" t="s">
        <v>70</v>
      </c>
      <c r="V9" s="53" t="s">
        <v>70</v>
      </c>
      <c r="W9" s="53" t="s">
        <v>72</v>
      </c>
      <c r="X9" s="53" t="s">
        <v>514</v>
      </c>
      <c r="Y9" s="53" t="s">
        <v>515</v>
      </c>
      <c r="Z9" s="53" t="s">
        <v>516</v>
      </c>
      <c r="AA9" s="68"/>
      <c r="AC9" s="53" t="s">
        <v>551</v>
      </c>
      <c r="AE9" s="68"/>
      <c r="AF9" s="53">
        <v>2020</v>
      </c>
      <c r="AG9" s="53" t="s">
        <v>70</v>
      </c>
      <c r="AH9" s="53" t="s">
        <v>72</v>
      </c>
      <c r="AI9" s="53" t="s">
        <v>514</v>
      </c>
      <c r="AJ9" s="53" t="s">
        <v>515</v>
      </c>
      <c r="AK9" s="53" t="s">
        <v>516</v>
      </c>
    </row>
    <row r="10" spans="1:37" ht="14.25" hidden="1">
      <c r="E10">
        <v>10</v>
      </c>
      <c r="F10">
        <v>10</v>
      </c>
      <c r="G10">
        <v>657</v>
      </c>
      <c r="H10">
        <v>1304</v>
      </c>
      <c r="I10">
        <v>1951</v>
      </c>
      <c r="J10">
        <v>2598</v>
      </c>
      <c r="K10" s="68"/>
      <c r="R10" s="68"/>
      <c r="U10" s="54" t="str">
        <f>$U$5&amp;U9</f>
        <v>[2023_06_26_Trajectoire2050_pas_5_ans.xlsx]S0</v>
      </c>
      <c r="V10" s="54" t="str">
        <f t="shared" ref="V10:Z10" si="0">$U$5&amp;V9</f>
        <v>[2023_06_26_Trajectoire2050_pas_5_ans.xlsx]S0</v>
      </c>
      <c r="W10" s="54" t="str">
        <f t="shared" si="0"/>
        <v>[2023_06_26_Trajectoire2050_pas_5_ans.xlsx]S1</v>
      </c>
      <c r="X10" s="54" t="str">
        <f t="shared" si="0"/>
        <v>[2023_06_26_Trajectoire2050_pas_5_ans.xlsx]S2</v>
      </c>
      <c r="Y10" s="54" t="str">
        <f t="shared" si="0"/>
        <v>[2023_06_26_Trajectoire2050_pas_5_ans.xlsx]S3</v>
      </c>
      <c r="Z10" s="54" t="str">
        <f t="shared" si="0"/>
        <v>[2023_06_26_Trajectoire2050_pas_5_ans.xlsx]S4</v>
      </c>
      <c r="AA10" s="68"/>
      <c r="AC10" s="54" t="str">
        <f>$AC$5&amp;AC9</f>
        <v>[AMS_RUN3_bis_2050_V2.xlsx]AMS_RUN3_2050</v>
      </c>
      <c r="AE10" s="68"/>
      <c r="AF10" s="54" t="str">
        <f>$V$5&amp;AF9</f>
        <v>2020</v>
      </c>
      <c r="AG10" s="54" t="str">
        <f>$V$5&amp;AG9</f>
        <v>S0</v>
      </c>
      <c r="AH10" s="54" t="str">
        <f t="shared" ref="AH10:AK10" si="1">$V$5&amp;AH9</f>
        <v>S1</v>
      </c>
      <c r="AI10" s="54" t="str">
        <f t="shared" si="1"/>
        <v>S2</v>
      </c>
      <c r="AJ10" s="54" t="str">
        <f t="shared" si="1"/>
        <v>S3</v>
      </c>
      <c r="AK10" s="54" t="str">
        <f t="shared" si="1"/>
        <v>S4</v>
      </c>
    </row>
    <row r="11" spans="1:37" ht="18" hidden="1">
      <c r="A11" s="1" t="s">
        <v>0</v>
      </c>
      <c r="B11" s="1" t="s">
        <v>0</v>
      </c>
      <c r="C11" s="1" t="s">
        <v>1</v>
      </c>
      <c r="D11" s="2"/>
      <c r="E11" s="30"/>
      <c r="F11" s="30"/>
      <c r="G11" s="30"/>
      <c r="H11" s="30"/>
      <c r="I11" s="30"/>
      <c r="J11" s="30"/>
      <c r="K11" s="68"/>
      <c r="R11" s="68"/>
      <c r="U11" s="2"/>
      <c r="V11" s="2"/>
      <c r="W11" s="2"/>
      <c r="X11" s="2"/>
      <c r="Y11" s="2"/>
      <c r="Z11" s="2"/>
      <c r="AA11" s="68"/>
      <c r="AC11" s="2"/>
      <c r="AE11" s="68"/>
      <c r="AF11" s="2"/>
      <c r="AG11" s="2"/>
      <c r="AH11" s="2"/>
      <c r="AI11" s="2"/>
      <c r="AJ11" s="2"/>
      <c r="AK11" s="2"/>
    </row>
    <row r="12" spans="1:37" ht="14.25" hidden="1">
      <c r="A12" s="5" t="s">
        <v>0</v>
      </c>
      <c r="B12" s="5" t="s">
        <v>0</v>
      </c>
      <c r="C12" s="4" t="s">
        <v>2</v>
      </c>
      <c r="D12" s="183"/>
      <c r="E12" s="184"/>
      <c r="F12" s="184"/>
      <c r="G12" s="184"/>
      <c r="H12" s="184"/>
      <c r="I12" s="184"/>
      <c r="J12" s="184"/>
      <c r="K12" s="179"/>
      <c r="L12" s="180"/>
      <c r="M12" s="180"/>
      <c r="N12" s="180"/>
      <c r="O12" s="180"/>
      <c r="P12" s="180"/>
      <c r="Q12" s="180"/>
      <c r="R12" s="179"/>
      <c r="S12" s="180"/>
      <c r="T12" s="186"/>
      <c r="U12" s="185"/>
      <c r="V12" s="185"/>
      <c r="W12" s="185"/>
      <c r="X12" s="185"/>
      <c r="Y12" s="185"/>
      <c r="Z12" s="185"/>
      <c r="AA12" s="179"/>
      <c r="AB12" s="186"/>
      <c r="AC12" s="185"/>
      <c r="AD12" s="179"/>
      <c r="AE12" s="179"/>
      <c r="AF12" s="56"/>
      <c r="AG12" s="56"/>
      <c r="AH12" s="56"/>
      <c r="AI12" s="56"/>
      <c r="AJ12" s="56"/>
      <c r="AK12" s="56"/>
    </row>
    <row r="13" spans="1:37" ht="14.25" hidden="1">
      <c r="A13" s="5" t="s">
        <v>3</v>
      </c>
      <c r="B13" s="5" t="s">
        <v>4</v>
      </c>
      <c r="C13" s="4" t="s">
        <v>4</v>
      </c>
      <c r="D13" s="4" t="s">
        <v>5</v>
      </c>
      <c r="E13" s="116">
        <f>SUMIFS(ADEME!$F:$F,ADEME!$A:$A,$A13,ADEME!$B:$B,$B13,ADEME!$C:$C,$C13,ADEME!$D:$D,$D13,ADEME!$E:$E,F$9)</f>
        <v>65123</v>
      </c>
      <c r="F13" s="116">
        <f>SUMIFS(ADEME!$L:$L,ADEME!$A:$A,$A13,ADEME!$B:$B,$B13,ADEME!$C:$C,$C13,ADEME!$D:$D,$D13,ADEME!$E:$E,F$9)</f>
        <v>66733</v>
      </c>
      <c r="G13" s="117">
        <f>SUMIFS(ADEME!$H:$H,ADEME!$A:$A,$A13,ADEME!$B:$B,$B13,ADEME!$C:$C,$C13,ADEME!$D:$D,$D13,ADEME!$E:$E,G$9)</f>
        <v>66301</v>
      </c>
      <c r="H13" s="117">
        <f>SUMIFS(ADEME!$H:$H,ADEME!$A:$A,$A13,ADEME!$B:$B,$B13,ADEME!$C:$C,$C13,ADEME!$D:$D,$D13,ADEME!$E:$E,H$9)</f>
        <v>66301</v>
      </c>
      <c r="I13" s="117">
        <f>SUMIFS(ADEME!$H:$H,ADEME!$A:$A,$A13,ADEME!$B:$B,$B13,ADEME!$C:$C,$C13,ADEME!$D:$D,$D13,ADEME!$E:$E,I$9)</f>
        <v>66301</v>
      </c>
      <c r="J13" s="117">
        <f>SUMIFS(ADEME!$H:$H,ADEME!$A:$A,$A13,ADEME!$B:$B,$B13,ADEME!$C:$C,$C13,ADEME!$D:$D,$D13,ADEME!$E:$E,J$9)</f>
        <v>66301</v>
      </c>
      <c r="K13" s="68"/>
      <c r="L13" s="54" t="str">
        <f t="shared" ref="L13:L76" si="2">A13&amp;"-"&amp;B13&amp;"-"&amp;C13</f>
        <v>Alimentation Humaine-Population-Population</v>
      </c>
      <c r="M13" s="54">
        <f>MATCH(L13,[6]RESULTATS_4!$W:$W,FALSE)</f>
        <v>50</v>
      </c>
      <c r="N13" s="54" t="str" cm="1">
        <f t="array" ref="N13">IFERROR(INDEX([6]RESULTATS_4!G:G,$M13),"-")</f>
        <v>Alimentation Humaine</v>
      </c>
      <c r="O13" s="54" t="str" cm="1">
        <f t="array" ref="O13">IFERROR(INDEX([6]RESULTATS_4!H:H,$M13),"-")</f>
        <v>Population</v>
      </c>
      <c r="P13" s="54" t="str" cm="1">
        <f t="array" ref="P13">IFERROR(INDEX([6]RESULTATS_4!I:I,$M13),"-")</f>
        <v>Population</v>
      </c>
      <c r="Q13" s="54" t="str" cm="1">
        <f t="array" ref="Q13">IFERROR(INDEX([6]RESULTATS_4!J:J,$M13),"-")</f>
        <v>Milliers de personnes</v>
      </c>
      <c r="R13" s="68"/>
      <c r="S13" s="54" t="str">
        <f t="shared" ref="S13:S76" si="3">C13&amp;"-"&amp;D13</f>
        <v>Population-Milliers de personnes</v>
      </c>
      <c r="T13" s="52">
        <f>MATCH(S13,[2]S0!$R:$R,FALSE)</f>
        <v>11</v>
      </c>
      <c r="U13" s="8">
        <v>65577</v>
      </c>
      <c r="V13" s="8">
        <v>66945.666666666672</v>
      </c>
      <c r="W13" s="8">
        <v>66945.666666666672</v>
      </c>
      <c r="X13" s="8">
        <v>66945.666666666672</v>
      </c>
      <c r="Y13" s="8">
        <v>66945.666666666672</v>
      </c>
      <c r="Z13" s="8">
        <v>66945.666666666672</v>
      </c>
      <c r="AA13" s="68"/>
      <c r="AB13" s="52">
        <f>IFERROR(MATCH(S13,[7]AMS_RUN3_2050!$I:$I,FALSE),"non")</f>
        <v>11</v>
      </c>
      <c r="AC13" s="8">
        <v>66999.161000000007</v>
      </c>
      <c r="AE13" s="68"/>
      <c r="AF13" s="52">
        <f t="shared" ref="AF13:AK13" si="4">IF(AND(E13=0,U13=0),"ok 0",(E13/U13-1)*100)</f>
        <v>-0.69231590344175364</v>
      </c>
      <c r="AG13" s="52">
        <f t="shared" si="4"/>
        <v>-0.31767054875347922</v>
      </c>
      <c r="AH13" s="52">
        <f t="shared" si="4"/>
        <v>-0.96296997067274459</v>
      </c>
      <c r="AI13" s="52">
        <f t="shared" si="4"/>
        <v>-0.96296997067274459</v>
      </c>
      <c r="AJ13" s="52">
        <f t="shared" si="4"/>
        <v>-0.96296997067274459</v>
      </c>
      <c r="AK13" s="52">
        <f t="shared" si="4"/>
        <v>-0.96296997067274459</v>
      </c>
    </row>
    <row r="14" spans="1:37" ht="14.25" hidden="1">
      <c r="A14" s="5" t="s">
        <v>3</v>
      </c>
      <c r="B14" s="5" t="s">
        <v>4</v>
      </c>
      <c r="C14" s="4" t="s">
        <v>6</v>
      </c>
      <c r="D14" s="4" t="s">
        <v>608</v>
      </c>
      <c r="E14" s="116">
        <f>SUMIFS(ADEME!$F:$F,ADEME!$A:$A,$A14,ADEME!$B:$B,$B14,ADEME!$C:$C,$C14,ADEME!$D:$D,$D14,ADEME!$E:$E,F$9)</f>
        <v>171.40969255340684</v>
      </c>
      <c r="F14" s="116">
        <f>SUMIFS(ADEME!$L:$L,ADEME!$A:$A,$A14,ADEME!$B:$B,$B14,ADEME!$C:$C,$C14,ADEME!$D:$D,$D14,ADEME!$E:$E,F$9)</f>
        <v>175.34856441191312</v>
      </c>
      <c r="G14" s="117">
        <f>SUMIFS(ADEME!$H:$H,ADEME!$A:$A,$A14,ADEME!$B:$B,$B14,ADEME!$C:$C,$C14,ADEME!$D:$D,$D14,ADEME!$E:$E,G$9)</f>
        <v>172.72264983957558</v>
      </c>
      <c r="H14" s="117">
        <f>SUMIFS(ADEME!$H:$H,ADEME!$A:$A,$A14,ADEME!$B:$B,$B14,ADEME!$C:$C,$C14,ADEME!$D:$D,$D14,ADEME!$E:$E,H$9)</f>
        <v>172.72264983957558</v>
      </c>
      <c r="I14" s="117">
        <f>SUMIFS(ADEME!$H:$H,ADEME!$A:$A,$A14,ADEME!$B:$B,$B14,ADEME!$C:$C,$C14,ADEME!$D:$D,$D14,ADEME!$E:$E,I$9)</f>
        <v>172.72264983957558</v>
      </c>
      <c r="J14" s="117">
        <f>SUMIFS(ADEME!$H:$H,ADEME!$A:$A,$A14,ADEME!$B:$B,$B14,ADEME!$C:$C,$C14,ADEME!$D:$D,$D14,ADEME!$E:$E,J$9)</f>
        <v>172.72264983957558</v>
      </c>
      <c r="K14" s="68"/>
      <c r="L14" s="54" t="str">
        <f t="shared" si="2"/>
        <v>Alimentation Humaine-Population-Taille moyenne 20-59 ans, cm</v>
      </c>
      <c r="M14" s="54">
        <f>MATCH(L14,[6]RESULTATS_4!$W:$W,FALSE)</f>
        <v>51</v>
      </c>
      <c r="N14" s="54" t="str" cm="1">
        <f t="array" ref="N14">IFERROR(INDEX([6]RESULTATS_4!G:G,$M14),"-")</f>
        <v>Alimentation Humaine</v>
      </c>
      <c r="O14" s="54" t="str" cm="1">
        <f t="array" ref="O14">IFERROR(INDEX([6]RESULTATS_4!H:H,$M14),"-")</f>
        <v>Population</v>
      </c>
      <c r="P14" s="54" t="str" cm="1">
        <f t="array" ref="P14">IFERROR(INDEX([6]RESULTATS_4!I:I,$M14),"-")</f>
        <v>Taille moyenne 20-59 ans, cm</v>
      </c>
      <c r="Q14" s="54" t="str" cm="1">
        <f t="array" ref="Q14">IFERROR(INDEX([6]RESULTATS_4!$J:$J,M14),"-")</f>
        <v>cm</v>
      </c>
      <c r="R14" s="68"/>
      <c r="S14" s="178" t="str">
        <f t="shared" si="3"/>
        <v>Taille moyenne 20-59 ans, cm-cm</v>
      </c>
      <c r="T14" s="64"/>
      <c r="U14" s="56" t="s">
        <v>0</v>
      </c>
      <c r="V14" s="56" t="s">
        <v>0</v>
      </c>
      <c r="W14" s="56" t="s">
        <v>0</v>
      </c>
      <c r="X14" s="56" t="s">
        <v>0</v>
      </c>
      <c r="Y14" s="56" t="s">
        <v>0</v>
      </c>
      <c r="Z14" s="56" t="s">
        <v>0</v>
      </c>
      <c r="AA14" s="68"/>
      <c r="AB14" s="52" t="str">
        <f>IFERROR(MATCH(S14,[7]AMS_RUN3_2050!$I:$I,FALSE),"non")</f>
        <v>non</v>
      </c>
      <c r="AC14" s="8" t="s">
        <v>556</v>
      </c>
      <c r="AE14" s="68"/>
      <c r="AF14" s="56"/>
      <c r="AG14" s="56"/>
      <c r="AH14" s="56"/>
      <c r="AI14" s="56"/>
      <c r="AJ14" s="56"/>
      <c r="AK14" s="56"/>
    </row>
    <row r="15" spans="1:37" ht="14.25" hidden="1">
      <c r="A15" s="5" t="s">
        <v>3</v>
      </c>
      <c r="B15" s="110" t="s">
        <v>11</v>
      </c>
      <c r="C15" s="4" t="s">
        <v>7</v>
      </c>
      <c r="D15" s="148" t="s">
        <v>619</v>
      </c>
      <c r="E15" s="118">
        <f>SUMIFS(ADEME!$F:$F,ADEME!$A:$A,$A15,ADEME!$B:$B,$B15,ADEME!$C:$C,$C15,ADEME!$D:$D,$D15,ADEME!$E:$E,F$9)</f>
        <v>25.287686263366869</v>
      </c>
      <c r="F15" s="118">
        <f>SUMIFS(ADEME!$L:$L,ADEME!$A:$A,$A15,ADEME!$B:$B,$B15,ADEME!$C:$C,$C15,ADEME!$D:$D,$D15,ADEME!$E:$E,F$9)</f>
        <v>26.858630081112185</v>
      </c>
      <c r="G15" s="119">
        <f>SUMIFS(ADEME!$H:$H,ADEME!$A:$A,$A15,ADEME!$B:$B,$B15,ADEME!$C:$C,$C15,ADEME!$D:$D,$D15,ADEME!$E:$E,G$9)</f>
        <v>25.07124567317743</v>
      </c>
      <c r="H15" s="119">
        <f>SUMIFS(ADEME!$H:$H,ADEME!$A:$A,$A15,ADEME!$B:$B,$B15,ADEME!$C:$C,$C15,ADEME!$D:$D,$D15,ADEME!$E:$E,H$9)</f>
        <v>25.07124567317743</v>
      </c>
      <c r="I15" s="119">
        <f>SUMIFS(ADEME!$H:$H,ADEME!$A:$A,$A15,ADEME!$B:$B,$B15,ADEME!$C:$C,$C15,ADEME!$D:$D,$D15,ADEME!$E:$E,I$9)</f>
        <v>25.07124567317743</v>
      </c>
      <c r="J15" s="119">
        <f>SUMIFS(ADEME!$H:$H,ADEME!$A:$A,$A15,ADEME!$B:$B,$B15,ADEME!$C:$C,$C15,ADEME!$D:$D,$D15,ADEME!$E:$E,J$9)</f>
        <v>25.680422217803198</v>
      </c>
      <c r="K15" s="68"/>
      <c r="L15" s="54" t="str">
        <f t="shared" si="2"/>
        <v>Alimentation Humaine-Nutrition-Indice de Masse Corporelle 20-59 ans</v>
      </c>
      <c r="M15" s="54">
        <f>MATCH(L15,[6]RESULTATS_4!$W:$W,FALSE)</f>
        <v>44</v>
      </c>
      <c r="N15" s="54" t="str" cm="1">
        <f t="array" ref="N15">IFERROR(INDEX([6]RESULTATS_4!G:G,$M15),"-")</f>
        <v>Alimentation Humaine</v>
      </c>
      <c r="O15" s="54" t="str" cm="1">
        <f t="array" ref="O15">IFERROR(INDEX([6]RESULTATS_4!H:H,$M15),"-")</f>
        <v>Nutrition</v>
      </c>
      <c r="P15" s="54" t="str" cm="1">
        <f t="array" ref="P15">IFERROR(INDEX([6]RESULTATS_4!I:I,$M15),"-")</f>
        <v>Indice de Masse Corporelle 20-59 ans</v>
      </c>
      <c r="Q15" s="54" t="str" cm="1">
        <f t="array" ref="Q15">IFERROR(INDEX([6]RESULTATS_4!$J:$J,M15),"-")</f>
        <v>sans unité</v>
      </c>
      <c r="R15" s="68"/>
      <c r="S15" s="54" t="str">
        <f t="shared" si="3"/>
        <v>Indice de Masse Corporelle 20-59 ans-sans unité</v>
      </c>
      <c r="T15" s="52" t="e">
        <f>MATCH(S15,[2]S0!$R:$R,FALSE)</f>
        <v>#N/A</v>
      </c>
      <c r="U15" s="9">
        <v>25.517745659044127</v>
      </c>
      <c r="V15" s="9">
        <v>26.073158172239527</v>
      </c>
      <c r="W15" s="9">
        <v>24.854805082987987</v>
      </c>
      <c r="X15" s="9">
        <v>24.854805082987987</v>
      </c>
      <c r="Y15" s="9">
        <v>24.854805082987987</v>
      </c>
      <c r="Z15" s="9">
        <v>26.073158172239527</v>
      </c>
      <c r="AA15" s="68"/>
      <c r="AB15" s="52" t="str">
        <f>IFERROR(MATCH(S15,[7]AMS_RUN3_2050!$I:$I,FALSE),"non")</f>
        <v>non</v>
      </c>
      <c r="AC15" s="9">
        <v>24.421923902609105</v>
      </c>
      <c r="AE15" s="68"/>
      <c r="AF15" s="52">
        <f t="shared" ref="AF15:AK15" si="5">IF(AND(E15=0,U15=0),"ok 0",(E15/U15-1)*100)</f>
        <v>-0.90156630115842962</v>
      </c>
      <c r="AG15" s="52">
        <f t="shared" si="5"/>
        <v>3.0125691091344775</v>
      </c>
      <c r="AH15" s="52">
        <f t="shared" si="5"/>
        <v>0.87081990571549195</v>
      </c>
      <c r="AI15" s="52">
        <f t="shared" si="5"/>
        <v>0.87081990571549195</v>
      </c>
      <c r="AJ15" s="52">
        <f t="shared" si="5"/>
        <v>0.87081990571549195</v>
      </c>
      <c r="AK15" s="52">
        <f t="shared" si="5"/>
        <v>-1.5062845545672388</v>
      </c>
    </row>
    <row r="16" spans="1:37" ht="14.25" hidden="1">
      <c r="A16" s="5" t="s">
        <v>3</v>
      </c>
      <c r="B16" s="5" t="s">
        <v>4</v>
      </c>
      <c r="C16" s="4" t="s">
        <v>8</v>
      </c>
      <c r="D16" s="4" t="s">
        <v>9</v>
      </c>
      <c r="E16" s="118">
        <f>SUMIFS(ADEME!$F:$F,ADEME!$A:$A,$A16,ADEME!$B:$B,$B16,ADEME!$C:$C,$C16,ADEME!$D:$D,$D16,ADEME!$E:$E,F$9)</f>
        <v>74.298465896458566</v>
      </c>
      <c r="F16" s="118">
        <f>SUMIFS(ADEME!$L:$L,ADEME!$A:$A,$A16,ADEME!$B:$B,$B16,ADEME!$C:$C,$C16,ADEME!$D:$D,$D16,ADEME!$E:$E,F$9)</f>
        <v>82.582549639070351</v>
      </c>
      <c r="G16" s="119">
        <f>SUMIFS(ADEME!$H:$H,ADEME!$A:$A,$A16,ADEME!$B:$B,$B16,ADEME!$C:$C,$C16,ADEME!$D:$D,$D16,ADEME!$E:$E,G$9)</f>
        <v>74.795332446346762</v>
      </c>
      <c r="H16" s="119">
        <f>SUMIFS(ADEME!$H:$H,ADEME!$A:$A,$A16,ADEME!$B:$B,$B16,ADEME!$C:$C,$C16,ADEME!$D:$D,$D16,ADEME!$E:$E,H$9)</f>
        <v>74.795332446346762</v>
      </c>
      <c r="I16" s="119">
        <f>SUMIFS(ADEME!$H:$H,ADEME!$A:$A,$A16,ADEME!$B:$B,$B16,ADEME!$C:$C,$C16,ADEME!$D:$D,$D16,ADEME!$E:$E,I$9)</f>
        <v>74.795332446346762</v>
      </c>
      <c r="J16" s="119">
        <f>SUMIFS(ADEME!$H:$H,ADEME!$A:$A,$A16,ADEME!$B:$B,$B16,ADEME!$C:$C,$C16,ADEME!$D:$D,$D16,ADEME!$E:$E,J$9)</f>
        <v>76.612695762384448</v>
      </c>
      <c r="K16" s="68"/>
      <c r="L16" s="54" t="str">
        <f t="shared" si="2"/>
        <v>Alimentation Humaine-Population-Masse moyenne 20-59 ans</v>
      </c>
      <c r="M16" s="54">
        <f>MATCH(L16,[6]RESULTATS_4!$W:$W,FALSE)</f>
        <v>49</v>
      </c>
      <c r="N16" s="54" t="str" cm="1">
        <f t="array" ref="N16">IFERROR(INDEX([6]RESULTATS_4!G:G,$M16),"-")</f>
        <v>Alimentation Humaine</v>
      </c>
      <c r="O16" s="54" t="str" cm="1">
        <f t="array" ref="O16">IFERROR(INDEX([6]RESULTATS_4!H:H,$M16),"-")</f>
        <v>Population</v>
      </c>
      <c r="P16" s="54" t="str" cm="1">
        <f t="array" ref="P16">IFERROR(INDEX([6]RESULTATS_4!I:I,$M16),"-")</f>
        <v>Masse moyenne 20-59 ans</v>
      </c>
      <c r="Q16" s="54" t="str" cm="1">
        <f t="array" ref="Q16">IFERROR(INDEX([6]RESULTATS_4!$J:$J,M16),"-")</f>
        <v>kg</v>
      </c>
      <c r="R16" s="68"/>
      <c r="S16" s="178" t="str">
        <f t="shared" si="3"/>
        <v>Masse moyenne 20-59 ans-kg</v>
      </c>
      <c r="T16" s="64"/>
      <c r="U16" s="76" t="s">
        <v>0</v>
      </c>
      <c r="V16" s="76" t="s">
        <v>0</v>
      </c>
      <c r="W16" s="76" t="s">
        <v>0</v>
      </c>
      <c r="X16" s="76" t="s">
        <v>0</v>
      </c>
      <c r="Y16" s="76" t="s">
        <v>0</v>
      </c>
      <c r="Z16" s="76" t="s">
        <v>0</v>
      </c>
      <c r="AA16" s="68"/>
      <c r="AB16" s="52" t="str">
        <f>IFERROR(MATCH(S16,[7]AMS_RUN3_2050!$I:$I,FALSE),"non")</f>
        <v>non</v>
      </c>
      <c r="AC16" s="9" t="s">
        <v>556</v>
      </c>
      <c r="AE16" s="68"/>
      <c r="AF16" s="56"/>
      <c r="AG16" s="56"/>
      <c r="AH16" s="56"/>
      <c r="AI16" s="56"/>
      <c r="AJ16" s="56"/>
      <c r="AK16" s="56"/>
    </row>
    <row r="17" spans="1:38" ht="14.25" hidden="1">
      <c r="A17" s="5" t="s">
        <v>3</v>
      </c>
      <c r="B17" s="5" t="s">
        <v>11</v>
      </c>
      <c r="C17" s="4" t="s">
        <v>10</v>
      </c>
      <c r="D17" s="4" t="s">
        <v>12</v>
      </c>
      <c r="E17" s="118">
        <f>SUMIFS(ADEME!$F:$F,ADEME!$A:$A,$A17,ADEME!$B:$B,$B17,ADEME!$C:$C,$C17,ADEME!$D:$D,$D17,ADEME!$E:$E,F$9)</f>
        <v>58.756503107826852</v>
      </c>
      <c r="F17" s="118">
        <f>SUMIFS(ADEME!$L:$L,ADEME!$A:$A,$A17,ADEME!$B:$B,$B17,ADEME!$C:$C,$C17,ADEME!$D:$D,$D17,ADEME!$E:$E,F$9)</f>
        <v>64.888122989084138</v>
      </c>
      <c r="G17" s="119">
        <f>SUMIFS(ADEME!$H:$H,ADEME!$A:$A,$A17,ADEME!$B:$B,$B17,ADEME!$C:$C,$C17,ADEME!$D:$D,$D17,ADEME!$E:$E,G$9)</f>
        <v>59.039375942394244</v>
      </c>
      <c r="H17" s="119">
        <f>SUMIFS(ADEME!$H:$H,ADEME!$A:$A,$A17,ADEME!$B:$B,$B17,ADEME!$C:$C,$C17,ADEME!$D:$D,$D17,ADEME!$E:$E,H$9)</f>
        <v>59.039375942394244</v>
      </c>
      <c r="I17" s="119">
        <f>SUMIFS(ADEME!$H:$H,ADEME!$A:$A,$A17,ADEME!$B:$B,$B17,ADEME!$C:$C,$C17,ADEME!$D:$D,$D17,ADEME!$E:$E,I$9)</f>
        <v>59.039375942394244</v>
      </c>
      <c r="J17" s="119">
        <f>SUMIFS(ADEME!$H:$H,ADEME!$A:$A,$A17,ADEME!$B:$B,$B17,ADEME!$C:$C,$C17,ADEME!$D:$D,$D17,ADEME!$E:$E,J$9)</f>
        <v>60.477262606726214</v>
      </c>
      <c r="K17" s="68"/>
      <c r="L17" s="54" t="str">
        <f t="shared" si="2"/>
        <v>Alimentation Humaine-Nutrition-Besoins en protéines (ANC)</v>
      </c>
      <c r="M17" s="54">
        <f>MATCH(L17,[6]RESULTATS_4!$W:$W,FALSE)</f>
        <v>40</v>
      </c>
      <c r="N17" s="54" t="str" cm="1">
        <f t="array" ref="N17">IFERROR(INDEX([6]RESULTATS_4!G:G,$M17),"-")</f>
        <v>Alimentation Humaine</v>
      </c>
      <c r="O17" s="54" t="str" cm="1">
        <f t="array" ref="O17">IFERROR(INDEX([6]RESULTATS_4!H:H,$M17),"-")</f>
        <v>Nutrition</v>
      </c>
      <c r="P17" s="54" t="str" cm="1">
        <f t="array" ref="P17">IFERROR(INDEX([6]RESULTATS_4!I:I,$M17),"-")</f>
        <v>Besoins en protéines (ANC)</v>
      </c>
      <c r="Q17" s="54" t="str" cm="1">
        <f t="array" ref="Q17">IFERROR(INDEX([6]RESULTATS_4!$J:$J,M17),"-")</f>
        <v>g/personne.jour</v>
      </c>
      <c r="R17" s="68"/>
      <c r="S17" s="54" t="str">
        <f t="shared" si="3"/>
        <v>Besoins en protéines (ANC)-g/personne.jour</v>
      </c>
      <c r="T17" s="52">
        <f>MATCH(S17,[2]S0!$R:$R,FALSE)</f>
        <v>16</v>
      </c>
      <c r="U17" s="9">
        <v>59.251802003277135</v>
      </c>
      <c r="V17" s="9">
        <v>61.420057724953637</v>
      </c>
      <c r="W17" s="9">
        <v>58.54326294914717</v>
      </c>
      <c r="X17" s="9">
        <v>58.54326294914717</v>
      </c>
      <c r="Y17" s="9">
        <v>58.54326294914717</v>
      </c>
      <c r="Z17" s="9">
        <v>61.420057724953637</v>
      </c>
      <c r="AA17" s="68"/>
      <c r="AB17" s="52">
        <f>IFERROR(MATCH(S17,[7]AMS_RUN3_2050!$I:$I,FALSE),"non")</f>
        <v>16</v>
      </c>
      <c r="AC17" s="9">
        <v>59.186543727252371</v>
      </c>
      <c r="AE17" s="68"/>
      <c r="AF17" s="52">
        <f t="shared" ref="AF17:AK23" si="6">IF(AND(E17=0,U17=0),"ok 0",(E17/U17-1)*100)</f>
        <v>-0.83592207950551334</v>
      </c>
      <c r="AG17" s="52">
        <f t="shared" si="6"/>
        <v>5.6464702128104616</v>
      </c>
      <c r="AH17" s="52">
        <f t="shared" si="6"/>
        <v>0.84742969259847811</v>
      </c>
      <c r="AI17" s="52">
        <f t="shared" si="6"/>
        <v>0.84742969259847811</v>
      </c>
      <c r="AJ17" s="52">
        <f t="shared" si="6"/>
        <v>0.84742969259847811</v>
      </c>
      <c r="AK17" s="52">
        <f t="shared" si="6"/>
        <v>-1.5349954935721</v>
      </c>
    </row>
    <row r="18" spans="1:38" ht="14.25" hidden="1">
      <c r="A18" s="5" t="s">
        <v>3</v>
      </c>
      <c r="B18" s="5" t="s">
        <v>11</v>
      </c>
      <c r="C18" s="4" t="s">
        <v>13</v>
      </c>
      <c r="D18" s="4" t="s">
        <v>14</v>
      </c>
      <c r="E18" s="120">
        <f>SUMIFS(ADEME!$F:$F,ADEME!$A:$A,$A18,ADEME!$B:$B,$B18,ADEME!$C:$C,$C18,ADEME!$D:$D,$D18,ADEME!$E:$E,F$9)</f>
        <v>0.25512211086650116</v>
      </c>
      <c r="F18" s="120">
        <f>SUMIFS(ADEME!$L:$L,ADEME!$A:$A,$A18,ADEME!$B:$B,$B18,ADEME!$C:$C,$C18,ADEME!$D:$D,$D18,ADEME!$E:$E,F$9)</f>
        <v>0.22127856864739215</v>
      </c>
      <c r="G18" s="121">
        <f>SUMIFS(ADEME!$H:$H,ADEME!$A:$A,$A18,ADEME!$B:$B,$B18,ADEME!$C:$C,$C18,ADEME!$D:$D,$D18,ADEME!$E:$E,G$9)</f>
        <v>0.20993519388963122</v>
      </c>
      <c r="H18" s="121">
        <f>SUMIFS(ADEME!$H:$H,ADEME!$A:$A,$A18,ADEME!$B:$B,$B18,ADEME!$C:$C,$C18,ADEME!$D:$D,$D18,ADEME!$E:$E,H$9)</f>
        <v>0.20573683104023965</v>
      </c>
      <c r="I18" s="121">
        <f>SUMIFS(ADEME!$H:$H,ADEME!$A:$A,$A18,ADEME!$B:$B,$B18,ADEME!$C:$C,$C18,ADEME!$D:$D,$D18,ADEME!$E:$E,I$9)</f>
        <v>0.20078256341054534</v>
      </c>
      <c r="J18" s="121">
        <f>SUMIFS(ADEME!$H:$H,ADEME!$A:$A,$A18,ADEME!$B:$B,$B18,ADEME!$C:$C,$C18,ADEME!$D:$D,$D18,ADEME!$E:$E,J$9)</f>
        <v>0.21649517386856543</v>
      </c>
      <c r="K18" s="68"/>
      <c r="L18" s="54" t="str">
        <f t="shared" si="2"/>
        <v>Alimentation Humaine-Nutrition-Surconsommation d'énergie</v>
      </c>
      <c r="M18" s="54">
        <f>MATCH(L18,[6]RESULTATS_4!$W:$W,FALSE)</f>
        <v>47</v>
      </c>
      <c r="N18" s="54" t="str" cm="1">
        <f t="array" ref="N18">IFERROR(INDEX([6]RESULTATS_4!G:G,$M18),"-")</f>
        <v>Alimentation Humaine</v>
      </c>
      <c r="O18" s="54" t="str" cm="1">
        <f t="array" ref="O18">IFERROR(INDEX([6]RESULTATS_4!H:H,$M18),"-")</f>
        <v>Nutrition</v>
      </c>
      <c r="P18" s="54" t="str" cm="1">
        <f t="array" ref="P18">IFERROR(INDEX([6]RESULTATS_4!I:I,$M18),"-")</f>
        <v>Surconsommation d'énergie</v>
      </c>
      <c r="Q18" s="54" t="str" cm="1">
        <f t="array" ref="Q18">IFERROR(INDEX([6]RESULTATS_4!$J:$J,M18),"-")</f>
        <v>%</v>
      </c>
      <c r="R18" s="68"/>
      <c r="S18" s="54" t="str">
        <f t="shared" si="3"/>
        <v>Surconsommation d'énergie-%</v>
      </c>
      <c r="T18" s="52">
        <f>MATCH(S18,[2]S0!$R:$R,FALSE)</f>
        <v>20</v>
      </c>
      <c r="U18" s="10">
        <v>0.28451582552195687</v>
      </c>
      <c r="V18" s="10">
        <v>0.25985437807890044</v>
      </c>
      <c r="W18" s="10">
        <v>0.25689524093691007</v>
      </c>
      <c r="X18" s="10">
        <v>0.25639460693182947</v>
      </c>
      <c r="Y18" s="10">
        <v>0.25532911934945091</v>
      </c>
      <c r="Z18" s="10">
        <v>0.23810629141276607</v>
      </c>
      <c r="AA18" s="68"/>
      <c r="AB18" s="52">
        <f>IFERROR(MATCH(S18,[7]AMS_RUN3_2050!$I:$I,FALSE),"non")</f>
        <v>20</v>
      </c>
      <c r="AC18" s="10">
        <v>0.45335322255584698</v>
      </c>
      <c r="AE18" s="68"/>
      <c r="AF18" s="52">
        <f t="shared" si="6"/>
        <v>-10.331135219466836</v>
      </c>
      <c r="AG18" s="52">
        <f t="shared" si="6"/>
        <v>-14.845164324995663</v>
      </c>
      <c r="AH18" s="52">
        <f t="shared" si="6"/>
        <v>-18.27984312827795</v>
      </c>
      <c r="AI18" s="52">
        <f t="shared" si="6"/>
        <v>-19.757738471097706</v>
      </c>
      <c r="AJ18" s="52">
        <f t="shared" si="6"/>
        <v>-21.363233491692558</v>
      </c>
      <c r="AK18" s="52">
        <f t="shared" si="6"/>
        <v>-9.0762480134289998</v>
      </c>
      <c r="AL18" t="s">
        <v>528</v>
      </c>
    </row>
    <row r="19" spans="1:38" ht="14.25" hidden="1">
      <c r="A19" s="5" t="s">
        <v>3</v>
      </c>
      <c r="B19" s="5" t="s">
        <v>11</v>
      </c>
      <c r="C19" s="4" t="s">
        <v>15</v>
      </c>
      <c r="D19" s="4" t="s">
        <v>14</v>
      </c>
      <c r="E19" s="120">
        <f>SUMIFS(ADEME!$F:$F,ADEME!$A:$A,$A19,ADEME!$B:$B,$B19,ADEME!$C:$C,$C19,ADEME!$D:$D,$D19,ADEME!$E:$E,F$9)</f>
        <v>1.0240318525788035</v>
      </c>
      <c r="F19" s="120">
        <f>SUMIFS(ADEME!$L:$L,ADEME!$A:$A,$A19,ADEME!$B:$B,$B19,ADEME!$C:$C,$C19,ADEME!$D:$D,$D19,ADEME!$E:$E,F$9)</f>
        <v>0.88798941746963611</v>
      </c>
      <c r="G19" s="121">
        <f>SUMIFS(ADEME!$H:$H,ADEME!$A:$A,$A19,ADEME!$B:$B,$B19,ADEME!$C:$C,$C19,ADEME!$D:$D,$D19,ADEME!$E:$E,G$9)</f>
        <v>0.85743183312301485</v>
      </c>
      <c r="H19" s="121">
        <f>SUMIFS(ADEME!$H:$H,ADEME!$A:$A,$A19,ADEME!$B:$B,$B19,ADEME!$C:$C,$C19,ADEME!$D:$D,$D19,ADEME!$E:$E,H$9)</f>
        <v>0.88856309060137062</v>
      </c>
      <c r="I19" s="121">
        <f>SUMIFS(ADEME!$H:$H,ADEME!$A:$A,$A19,ADEME!$B:$B,$B19,ADEME!$C:$C,$C19,ADEME!$D:$D,$D19,ADEME!$E:$E,I$9)</f>
        <v>0.90908258405219478</v>
      </c>
      <c r="J19" s="121">
        <f>SUMIFS(ADEME!$H:$H,ADEME!$A:$A,$A19,ADEME!$B:$B,$B19,ADEME!$C:$C,$C19,ADEME!$D:$D,$D19,ADEME!$E:$E,J$9)</f>
        <v>0.97536640684110454</v>
      </c>
      <c r="K19" s="68"/>
      <c r="L19" s="54" t="str">
        <f t="shared" si="2"/>
        <v>Alimentation Humaine-Nutrition-Surconsommation de protéines</v>
      </c>
      <c r="M19" s="54">
        <f>MATCH(L19,[6]RESULTATS_4!$W:$W,FALSE)</f>
        <v>48</v>
      </c>
      <c r="N19" s="54" t="str" cm="1">
        <f t="array" ref="N19">IFERROR(INDEX([6]RESULTATS_4!G:G,$M19),"-")</f>
        <v>Alimentation Humaine</v>
      </c>
      <c r="O19" s="54" t="str" cm="1">
        <f t="array" ref="O19">IFERROR(INDEX([6]RESULTATS_4!H:H,$M19),"-")</f>
        <v>Nutrition</v>
      </c>
      <c r="P19" s="54" t="str" cm="1">
        <f t="array" ref="P19">IFERROR(INDEX([6]RESULTATS_4!I:I,$M19),"-")</f>
        <v>Surconsommation de protéines</v>
      </c>
      <c r="Q19" s="54" t="str" cm="1">
        <f t="array" ref="Q19">IFERROR(INDEX([6]RESULTATS_4!$J:$J,M19),"-")</f>
        <v>%</v>
      </c>
      <c r="R19" s="68"/>
      <c r="S19" s="54" t="str">
        <f t="shared" si="3"/>
        <v>Surconsommation de protéines-%</v>
      </c>
      <c r="T19" s="52">
        <f>MATCH(S19,[2]S0!$R:$R,FALSE)</f>
        <v>18</v>
      </c>
      <c r="U19" s="10">
        <v>1.0576373227411549</v>
      </c>
      <c r="V19" s="10">
        <v>0.98767655759901074</v>
      </c>
      <c r="W19" s="10">
        <v>0.92043627192765309</v>
      </c>
      <c r="X19" s="10">
        <v>0.95380320192112134</v>
      </c>
      <c r="Y19" s="10">
        <v>0.97616672353168199</v>
      </c>
      <c r="Z19" s="10">
        <v>0.99398680468421885</v>
      </c>
      <c r="AA19" s="68"/>
      <c r="AB19" s="52">
        <f>IFERROR(MATCH(S19,[7]AMS_RUN3_2050!$I:$I,FALSE),"non")</f>
        <v>18</v>
      </c>
      <c r="AC19" s="10">
        <v>1.2974271102454669</v>
      </c>
      <c r="AE19" s="68"/>
      <c r="AF19" s="52">
        <f t="shared" si="6"/>
        <v>-3.1774096318058831</v>
      </c>
      <c r="AG19" s="52">
        <f t="shared" si="6"/>
        <v>-10.093095696399711</v>
      </c>
      <c r="AH19" s="52">
        <f t="shared" si="6"/>
        <v>-6.8450625780630325</v>
      </c>
      <c r="AI19" s="52">
        <f t="shared" si="6"/>
        <v>-6.8399970967119916</v>
      </c>
      <c r="AJ19" s="52">
        <f t="shared" si="6"/>
        <v>-6.8722010146773815</v>
      </c>
      <c r="AK19" s="52">
        <f t="shared" si="6"/>
        <v>-1.873304329128378</v>
      </c>
    </row>
    <row r="20" spans="1:38" ht="14.25" hidden="1">
      <c r="A20" s="5" t="s">
        <v>3</v>
      </c>
      <c r="B20" s="5" t="s">
        <v>17</v>
      </c>
      <c r="C20" s="4" t="s">
        <v>16</v>
      </c>
      <c r="D20" s="4" t="s">
        <v>14</v>
      </c>
      <c r="E20" s="120">
        <f>SUMIFS(ADEME!$F:$F,ADEME!$A:$A,$A20,ADEME!$B:$B,$B20,ADEME!$C:$C,$C20,ADEME!$D:$D,$D20,ADEME!$E:$E,F$9)</f>
        <v>0.10803947580514872</v>
      </c>
      <c r="F20" s="120">
        <f>SUMIFS(ADEME!$L:$L,ADEME!$A:$A,$A20,ADEME!$B:$B,$B20,ADEME!$C:$C,$C20,ADEME!$D:$D,$D20,ADEME!$E:$E,F$9)</f>
        <v>9.1889482783312992E-2</v>
      </c>
      <c r="G20" s="121">
        <f>SUMIFS(ADEME!$H:$H,ADEME!$A:$A,$A20,ADEME!$B:$B,$B20,ADEME!$C:$C,$C20,ADEME!$D:$D,$D20,ADEME!$E:$E,G$9)</f>
        <v>9.6114100536535199E-2</v>
      </c>
      <c r="H20" s="121">
        <f>SUMIFS(ADEME!$H:$H,ADEME!$A:$A,$A20,ADEME!$B:$B,$B20,ADEME!$C:$C,$C20,ADEME!$D:$D,$D20,ADEME!$E:$E,H$9)</f>
        <v>9.5979673021469078E-2</v>
      </c>
      <c r="I20" s="121">
        <f>SUMIFS(ADEME!$H:$H,ADEME!$A:$A,$A20,ADEME!$B:$B,$B20,ADEME!$C:$C,$C20,ADEME!$D:$D,$D20,ADEME!$E:$E,I$9)</f>
        <v>9.5566631047167228E-2</v>
      </c>
      <c r="J20" s="121">
        <f>SUMIFS(ADEME!$H:$H,ADEME!$A:$A,$A20,ADEME!$B:$B,$B20,ADEME!$C:$C,$C20,ADEME!$D:$D,$D20,ADEME!$E:$E,J$9)</f>
        <v>9.5771086339556569E-2</v>
      </c>
      <c r="K20" s="68"/>
      <c r="L20" s="54" t="str">
        <f t="shared" si="2"/>
        <v>Alimentation Humaine-Gaspillage-Pertes et gaspillages</v>
      </c>
      <c r="M20" s="54">
        <f>MATCH(L20,[6]RESULTATS_4!$W:$W,FALSE)</f>
        <v>38</v>
      </c>
      <c r="N20" s="54" t="str" cm="1">
        <f t="array" ref="N20">IFERROR(INDEX([6]RESULTATS_4!G:G,$M20),"-")</f>
        <v>Alimentation Humaine</v>
      </c>
      <c r="O20" s="54" t="str" cm="1">
        <f t="array" ref="O20">IFERROR(INDEX([6]RESULTATS_4!H:H,$M20),"-")</f>
        <v>Gaspillage</v>
      </c>
      <c r="P20" s="54" t="str" cm="1">
        <f t="array" ref="P20">IFERROR(INDEX([6]RESULTATS_4!I:I,$M20),"-")</f>
        <v>Pertes et gaspillages</v>
      </c>
      <c r="Q20" s="54" t="str" cm="1">
        <f t="array" ref="Q20">IFERROR(INDEX([6]RESULTATS_4!$J:$J,M20),"-")</f>
        <v>%</v>
      </c>
      <c r="R20" s="68"/>
      <c r="S20" s="54" t="str">
        <f t="shared" si="3"/>
        <v>Pertes et gaspillages-%</v>
      </c>
      <c r="T20" s="52">
        <f>MATCH(S20,[2]S0!$R:$R,FALSE)</f>
        <v>22</v>
      </c>
      <c r="U20" s="10">
        <v>0.11053087123560938</v>
      </c>
      <c r="V20" s="10">
        <v>0.10612167382244493</v>
      </c>
      <c r="W20" s="10">
        <v>9.8011515302680055E-2</v>
      </c>
      <c r="X20" s="10">
        <v>9.77693439633259E-2</v>
      </c>
      <c r="Y20" s="10">
        <v>9.7407652589342891E-2</v>
      </c>
      <c r="Z20" s="10">
        <v>9.7692407549871713E-2</v>
      </c>
      <c r="AA20" s="68"/>
      <c r="AB20" s="52">
        <f>IFERROR(MATCH(S20,[7]AMS_RUN3_2050!$I:$I,FALSE),"non")</f>
        <v>22</v>
      </c>
      <c r="AC20" s="10">
        <v>4.8224566193324159E-2</v>
      </c>
      <c r="AE20" s="68"/>
      <c r="AF20" s="52">
        <f t="shared" si="6"/>
        <v>-2.2540267733436758</v>
      </c>
      <c r="AG20" s="52">
        <f t="shared" si="6"/>
        <v>-13.411201054879896</v>
      </c>
      <c r="AH20" s="52">
        <f t="shared" si="6"/>
        <v>-1.9359100410653252</v>
      </c>
      <c r="AI20" s="52">
        <f t="shared" si="6"/>
        <v>-1.8305031713500508</v>
      </c>
      <c r="AJ20" s="52">
        <f t="shared" si="6"/>
        <v>-1.8900173582225177</v>
      </c>
      <c r="AK20" s="52">
        <f t="shared" si="6"/>
        <v>-1.9667047404214211</v>
      </c>
    </row>
    <row r="21" spans="1:38" ht="14.25" hidden="1">
      <c r="A21" s="5" t="s">
        <v>3</v>
      </c>
      <c r="B21" s="5" t="s">
        <v>11</v>
      </c>
      <c r="C21" s="4" t="s">
        <v>18</v>
      </c>
      <c r="D21" s="4" t="s">
        <v>14</v>
      </c>
      <c r="E21" s="120">
        <f>SUMIFS(ADEME!$F:$F,ADEME!$A:$A,$A21,ADEME!$B:$B,$B21,ADEME!$C:$C,$C21,ADEME!$D:$D,$D21,ADEME!$E:$E,F$9)</f>
        <v>0.37340483019517162</v>
      </c>
      <c r="F21" s="120">
        <f>SUMIFS(ADEME!$L:$L,ADEME!$A:$A,$A21,ADEME!$B:$B,$B21,ADEME!$C:$C,$C21,ADEME!$D:$D,$D21,ADEME!$E:$E,F$9)</f>
        <v>0.37902802518349793</v>
      </c>
      <c r="G21" s="121">
        <f>SUMIFS(ADEME!$H:$H,ADEME!$A:$A,$A21,ADEME!$B:$B,$B21,ADEME!$C:$C,$C21,ADEME!$D:$D,$D21,ADEME!$E:$E,G$9)</f>
        <v>0.39952615566284444</v>
      </c>
      <c r="H21" s="121">
        <f>SUMIFS(ADEME!$H:$H,ADEME!$A:$A,$A21,ADEME!$B:$B,$B21,ADEME!$C:$C,$C21,ADEME!$D:$D,$D21,ADEME!$E:$E,H$9)</f>
        <v>0.38640667505576526</v>
      </c>
      <c r="I21" s="121">
        <f>SUMIFS(ADEME!$H:$H,ADEME!$A:$A,$A21,ADEME!$B:$B,$B21,ADEME!$C:$C,$C21,ADEME!$D:$D,$D21,ADEME!$E:$E,I$9)</f>
        <v>0.37640926895726268</v>
      </c>
      <c r="J21" s="121">
        <f>SUMIFS(ADEME!$H:$H,ADEME!$A:$A,$A21,ADEME!$B:$B,$B21,ADEME!$C:$C,$C21,ADEME!$D:$D,$D21,ADEME!$E:$E,J$9)</f>
        <v>0.36290723169418809</v>
      </c>
      <c r="K21" s="68"/>
      <c r="L21" s="54" t="str">
        <f t="shared" si="2"/>
        <v>Alimentation Humaine-Nutrition-Proportion de protéines végétales</v>
      </c>
      <c r="M21" s="54">
        <f>MATCH(L21,[6]RESULTATS_4!$W:$W,FALSE)</f>
        <v>45</v>
      </c>
      <c r="N21" s="54" t="str" cm="1">
        <f t="array" ref="N21">IFERROR(INDEX([6]RESULTATS_4!G:G,$M21),"-")</f>
        <v>Alimentation Humaine</v>
      </c>
      <c r="O21" s="54" t="str" cm="1">
        <f t="array" ref="O21">IFERROR(INDEX([6]RESULTATS_4!H:H,$M21),"-")</f>
        <v>Nutrition</v>
      </c>
      <c r="P21" s="54" t="str" cm="1">
        <f t="array" ref="P21">IFERROR(INDEX([6]RESULTATS_4!I:I,$M21),"-")</f>
        <v>Proportion de protéines végétales</v>
      </c>
      <c r="Q21" s="54" t="str" cm="1">
        <f t="array" ref="Q21">IFERROR(INDEX([6]RESULTATS_4!$J:$J,M21),"-")</f>
        <v>%</v>
      </c>
      <c r="R21" s="68"/>
      <c r="S21" s="54" t="str">
        <f t="shared" si="3"/>
        <v>Proportion de protéines végétales-%</v>
      </c>
      <c r="T21" s="52">
        <f>MATCH(S21,[2]S0!$R:$R,FALSE)</f>
        <v>19</v>
      </c>
      <c r="U21" s="10">
        <v>0.35746421368245196</v>
      </c>
      <c r="V21" s="10">
        <v>0.36007556282927999</v>
      </c>
      <c r="W21" s="10">
        <v>0.38527123515240291</v>
      </c>
      <c r="X21" s="10">
        <v>0.37261180023577967</v>
      </c>
      <c r="Y21" s="10">
        <v>0.36288541875242558</v>
      </c>
      <c r="Z21" s="10">
        <v>0.35213376708631206</v>
      </c>
      <c r="AA21" s="68"/>
      <c r="AB21" s="52">
        <f>IFERROR(MATCH(S21,[7]AMS_RUN3_2050!$I:$I,FALSE),"non")</f>
        <v>19</v>
      </c>
      <c r="AC21" s="10">
        <v>0.40197771160366313</v>
      </c>
      <c r="AE21" s="68"/>
      <c r="AF21" s="52">
        <f t="shared" si="6"/>
        <v>4.4593600988769966</v>
      </c>
      <c r="AG21" s="52">
        <f t="shared" si="6"/>
        <v>5.2634680913360654</v>
      </c>
      <c r="AH21" s="52">
        <f t="shared" si="6"/>
        <v>3.6999701015318909</v>
      </c>
      <c r="AI21" s="52">
        <f t="shared" si="6"/>
        <v>3.7022109367595313</v>
      </c>
      <c r="AJ21" s="52">
        <f t="shared" si="6"/>
        <v>3.7267549220718621</v>
      </c>
      <c r="AK21" s="52">
        <f t="shared" si="6"/>
        <v>3.0594806902557892</v>
      </c>
    </row>
    <row r="22" spans="1:38" ht="14.25" hidden="1">
      <c r="A22" s="5" t="s">
        <v>3</v>
      </c>
      <c r="B22" s="5" t="s">
        <v>11</v>
      </c>
      <c r="C22" s="4" t="s">
        <v>19</v>
      </c>
      <c r="D22" s="4" t="s">
        <v>20</v>
      </c>
      <c r="E22" s="116">
        <f>SUMIFS(ADEME!$F:$F,ADEME!$A:$A,$A22,ADEME!$B:$B,$B22,ADEME!$C:$C,$C22,ADEME!$D:$D,$D22,ADEME!$E:$E,F$9)</f>
        <v>899.14385752248279</v>
      </c>
      <c r="F22" s="116">
        <f>SUMIFS(ADEME!$L:$L,ADEME!$A:$A,$A22,ADEME!$B:$B,$B22,ADEME!$C:$C,$C22,ADEME!$D:$D,$D22,ADEME!$E:$E,F$9)</f>
        <v>856.25572476766467</v>
      </c>
      <c r="G22" s="117">
        <f>SUMIFS(ADEME!$H:$H,ADEME!$A:$A,$A22,ADEME!$B:$B,$B22,ADEME!$C:$C,$C22,ADEME!$D:$D,$D22,ADEME!$E:$E,G$9)</f>
        <v>833.14689924778338</v>
      </c>
      <c r="H22" s="117">
        <f>SUMIFS(ADEME!$H:$H,ADEME!$A:$A,$A22,ADEME!$B:$B,$B22,ADEME!$C:$C,$C22,ADEME!$D:$D,$D22,ADEME!$E:$E,H$9)</f>
        <v>845.77585163580864</v>
      </c>
      <c r="I22" s="117">
        <f>SUMIFS(ADEME!$H:$H,ADEME!$A:$A,$A22,ADEME!$B:$B,$B22,ADEME!$C:$C,$C22,ADEME!$D:$D,$D22,ADEME!$E:$E,I$9)</f>
        <v>847.58088027023473</v>
      </c>
      <c r="J22" s="117">
        <f>SUMIFS(ADEME!$H:$H,ADEME!$A:$A,$A22,ADEME!$B:$B,$B22,ADEME!$C:$C,$C22,ADEME!$D:$D,$D22,ADEME!$E:$E,J$9)</f>
        <v>877.2666822533472</v>
      </c>
      <c r="K22" s="68"/>
      <c r="L22" s="54" t="str">
        <f t="shared" si="2"/>
        <v>Alimentation Humaine-Nutrition-Apports en calcium du lait</v>
      </c>
      <c r="M22" s="54">
        <f>MATCH(L22,[6]RESULTATS_4!$W:$W,FALSE)</f>
        <v>39</v>
      </c>
      <c r="N22" s="54" t="str" cm="1">
        <f t="array" ref="N22">IFERROR(INDEX([6]RESULTATS_4!G:G,$M22),"-")</f>
        <v>Alimentation Humaine</v>
      </c>
      <c r="O22" s="54" t="str" cm="1">
        <f t="array" ref="O22">IFERROR(INDEX([6]RESULTATS_4!H:H,$M22),"-")</f>
        <v>Nutrition</v>
      </c>
      <c r="P22" s="54" t="str" cm="1">
        <f t="array" ref="P22">IFERROR(INDEX([6]RESULTATS_4!I:I,$M22),"-")</f>
        <v>Apports en calcium du lait</v>
      </c>
      <c r="Q22" s="54" t="str" cm="1">
        <f t="array" ref="Q22">IFERROR(INDEX([6]RESULTATS_4!$J:$J,M22),"-")</f>
        <v>mg/jour</v>
      </c>
      <c r="R22" s="68"/>
      <c r="S22" s="54" t="str">
        <f t="shared" si="3"/>
        <v>Apports en calcium du lait-mg/jour</v>
      </c>
      <c r="T22" s="52">
        <f>MATCH(S22,[2]S0!$R:$R,FALSE)</f>
        <v>21</v>
      </c>
      <c r="U22" s="8">
        <v>990.10613610746168</v>
      </c>
      <c r="V22" s="8">
        <v>990.19938403457979</v>
      </c>
      <c r="W22" s="8">
        <v>923.53915158961149</v>
      </c>
      <c r="X22" s="8">
        <v>939.21156009347078</v>
      </c>
      <c r="Y22" s="8">
        <v>941.95980234296269</v>
      </c>
      <c r="Z22" s="8">
        <v>975.13738149843846</v>
      </c>
      <c r="AA22" s="68"/>
      <c r="AB22" s="52">
        <f>IFERROR(MATCH(S22,[7]AMS_RUN3_2050!$I:$I,FALSE),"non")</f>
        <v>21</v>
      </c>
      <c r="AC22" s="8">
        <v>1064.7866382824748</v>
      </c>
      <c r="AE22" s="68"/>
      <c r="AF22" s="52">
        <f t="shared" si="6"/>
        <v>-9.1871240130468443</v>
      </c>
      <c r="AG22" s="52">
        <f t="shared" si="6"/>
        <v>-13.526938253704014</v>
      </c>
      <c r="AH22" s="52">
        <f t="shared" si="6"/>
        <v>-9.7875928904847633</v>
      </c>
      <c r="AI22" s="52">
        <f t="shared" si="6"/>
        <v>-9.948313290390443</v>
      </c>
      <c r="AJ22" s="52">
        <f t="shared" si="6"/>
        <v>-10.019421406091499</v>
      </c>
      <c r="AK22" s="52">
        <f t="shared" si="6"/>
        <v>-10.036606236415512</v>
      </c>
      <c r="AL22" t="s">
        <v>528</v>
      </c>
    </row>
    <row r="23" spans="1:38" ht="14.25" hidden="1">
      <c r="A23" s="5" t="s">
        <v>3</v>
      </c>
      <c r="B23" s="5" t="s">
        <v>11</v>
      </c>
      <c r="C23" s="4" t="s">
        <v>21</v>
      </c>
      <c r="D23" s="4" t="s">
        <v>12</v>
      </c>
      <c r="E23" s="116">
        <f>SUMIFS(ADEME!$F:$F,ADEME!$A:$A,$A23,ADEME!$B:$B,$B23,ADEME!$C:$C,$C23,ADEME!$D:$D,$D23,ADEME!$E:$E,F$9)</f>
        <v>118.92503383638702</v>
      </c>
      <c r="F23" s="116">
        <f>SUMIFS(ADEME!$L:$L,ADEME!$A:$A,$A23,ADEME!$B:$B,$B23,ADEME!$C:$C,$C23,ADEME!$D:$D,$D23,ADEME!$E:$E,F$9)</f>
        <v>122.50808952285907</v>
      </c>
      <c r="G23" s="117">
        <f>SUMIFS(ADEME!$H:$H,ADEME!$A:$A,$A23,ADEME!$B:$B,$B23,ADEME!$C:$C,$C23,ADEME!$D:$D,$D23,ADEME!$E:$E,G$9)</f>
        <v>109.66161628312017</v>
      </c>
      <c r="H23" s="117">
        <f>SUMIFS(ADEME!$H:$H,ADEME!$A:$A,$A23,ADEME!$B:$B,$B23,ADEME!$C:$C,$C23,ADEME!$D:$D,$D23,ADEME!$E:$E,H$9)</f>
        <v>111.49958629694429</v>
      </c>
      <c r="I23" s="117">
        <f>SUMIFS(ADEME!$H:$H,ADEME!$A:$A,$A23,ADEME!$B:$B,$B23,ADEME!$C:$C,$C23,ADEME!$D:$D,$D23,ADEME!$E:$E,I$9)</f>
        <v>112.71104438493498</v>
      </c>
      <c r="J23" s="117">
        <f>SUMIFS(ADEME!$H:$H,ADEME!$A:$A,$A23,ADEME!$B:$B,$B23,ADEME!$C:$C,$C23,ADEME!$D:$D,$D23,ADEME!$E:$E,J$9)</f>
        <v>119.46475293103465</v>
      </c>
      <c r="K23" s="68"/>
      <c r="L23" s="54" t="str">
        <f t="shared" si="2"/>
        <v>Alimentation Humaine-Nutrition-Disponibilité en protéines</v>
      </c>
      <c r="M23" s="54">
        <f>MATCH(L23,[6]RESULTATS_4!$W:$W,FALSE)</f>
        <v>43</v>
      </c>
      <c r="N23" s="54" t="str" cm="1">
        <f t="array" ref="N23">IFERROR(INDEX([6]RESULTATS_4!G:G,$M23),"-")</f>
        <v>Alimentation Humaine</v>
      </c>
      <c r="O23" s="54" t="str" cm="1">
        <f t="array" ref="O23">IFERROR(INDEX([6]RESULTATS_4!H:H,$M23),"-")</f>
        <v>Nutrition</v>
      </c>
      <c r="P23" s="54" t="str" cm="1">
        <f t="array" ref="P23">IFERROR(INDEX([6]RESULTATS_4!I:I,$M23),"-")</f>
        <v>Disponibilité en protéines</v>
      </c>
      <c r="Q23" s="54" t="str" cm="1">
        <f t="array" ref="Q23">IFERROR(INDEX([6]RESULTATS_4!$J:$J,M23),"-")</f>
        <v>g/personne.jour</v>
      </c>
      <c r="R23" s="68"/>
      <c r="S23" s="54" t="str">
        <f t="shared" si="3"/>
        <v>Disponibilité en protéines-g/personne.jour</v>
      </c>
      <c r="T23" s="52">
        <f>MATCH(S23,[2]S0!$R:$R,FALSE)</f>
        <v>17</v>
      </c>
      <c r="U23" s="8">
        <v>121.91871924161215</v>
      </c>
      <c r="V23" s="8">
        <v>122.08320890626837</v>
      </c>
      <c r="W23" s="8">
        <v>112.4286056445405</v>
      </c>
      <c r="X23" s="8">
        <v>114.38201460095389</v>
      </c>
      <c r="Y23" s="8">
        <v>115.69124812706988</v>
      </c>
      <c r="Z23" s="8">
        <v>122.47078464650058</v>
      </c>
      <c r="AA23" s="68"/>
      <c r="AB23" s="52" t="str">
        <f>IFERROR(MATCH(S23,[7]AMS_RUN3_2050!$I:$I,FALSE),"non")</f>
        <v>non</v>
      </c>
      <c r="AC23" s="8" t="s">
        <v>556</v>
      </c>
      <c r="AE23" s="68"/>
      <c r="AF23" s="52">
        <f t="shared" si="6"/>
        <v>-2.4554764221992875</v>
      </c>
      <c r="AG23" s="52">
        <f t="shared" si="6"/>
        <v>0.34802543314282897</v>
      </c>
      <c r="AH23" s="52">
        <f t="shared" si="6"/>
        <v>-2.4611079587418927</v>
      </c>
      <c r="AI23" s="52">
        <f t="shared" si="6"/>
        <v>-2.5200013429257817</v>
      </c>
      <c r="AJ23" s="52">
        <f t="shared" si="6"/>
        <v>-2.5759975714512051</v>
      </c>
      <c r="AK23" s="52">
        <f t="shared" si="6"/>
        <v>-2.4544888188171021</v>
      </c>
    </row>
    <row r="24" spans="1:38" ht="14.25" hidden="1">
      <c r="A24" s="5" t="s">
        <v>3</v>
      </c>
      <c r="B24" s="5" t="s">
        <v>11</v>
      </c>
      <c r="C24" s="4" t="s">
        <v>22</v>
      </c>
      <c r="D24" s="4" t="s">
        <v>12</v>
      </c>
      <c r="E24" s="116">
        <f>SUMIFS(ADEME!$F:$F,ADEME!$A:$A,$A24,ADEME!$B:$B,$B24,ADEME!$C:$C,$C24,ADEME!$D:$D,$D24,ADEME!$E:$E,F$9)</f>
        <v>74.517851770755883</v>
      </c>
      <c r="F24" s="116">
        <f>SUMIFS(ADEME!$L:$L,ADEME!$A:$A,$A24,ADEME!$B:$B,$B24,ADEME!$C:$C,$C24,ADEME!$D:$D,$D24,ADEME!$E:$E,F$9)</f>
        <v>76.074090282006622</v>
      </c>
      <c r="G24" s="117">
        <f>SUMIFS(ADEME!$H:$H,ADEME!$A:$A,$A24,ADEME!$B:$B,$B24,ADEME!$C:$C,$C24,ADEME!$D:$D,$D24,ADEME!$E:$E,G$9)</f>
        <v>65.848932305751191</v>
      </c>
      <c r="H24" s="117">
        <f>SUMIFS(ADEME!$H:$H,ADEME!$A:$A,$A24,ADEME!$B:$B,$B24,ADEME!$C:$C,$C24,ADEME!$D:$D,$D24,ADEME!$E:$E,H$9)</f>
        <v>68.415401885848681</v>
      </c>
      <c r="I24" s="117">
        <f>SUMIFS(ADEME!$H:$H,ADEME!$A:$A,$A24,ADEME!$B:$B,$B24,ADEME!$C:$C,$C24,ADEME!$D:$D,$D24,ADEME!$E:$E,I$9)</f>
        <v>70.285562564592027</v>
      </c>
      <c r="J24" s="117">
        <f>SUMIFS(ADEME!$H:$H,ADEME!$A:$A,$A24,ADEME!$B:$B,$B24,ADEME!$C:$C,$C24,ADEME!$D:$D,$D24,ADEME!$E:$E,J$9)</f>
        <v>76.110130159802722</v>
      </c>
      <c r="K24" s="68"/>
      <c r="L24" s="54" t="str">
        <f t="shared" si="2"/>
        <v>Alimentation Humaine-Nutrition-Protéines animales, g/jour</v>
      </c>
      <c r="M24" s="54">
        <f>MATCH(L24,[6]RESULTATS_4!$W:$W,FALSE)</f>
        <v>46</v>
      </c>
      <c r="N24" s="54" t="str" cm="1">
        <f t="array" ref="N24">IFERROR(INDEX([6]RESULTATS_4!G:G,$M24),"-")</f>
        <v>Alimentation Humaine</v>
      </c>
      <c r="O24" s="54" t="str" cm="1">
        <f t="array" ref="O24">IFERROR(INDEX([6]RESULTATS_4!H:H,$M24),"-")</f>
        <v>Nutrition</v>
      </c>
      <c r="P24" s="54" t="str" cm="1">
        <f t="array" ref="P24">IFERROR(INDEX([6]RESULTATS_4!I:I,$M24),"-")</f>
        <v>Protéines animales, g/jour</v>
      </c>
      <c r="Q24" s="54" t="str" cm="1">
        <f t="array" ref="Q24">IFERROR(INDEX([6]RESULTATS_4!$J:$J,M24),"-")</f>
        <v>g/personne.jour</v>
      </c>
      <c r="R24" s="68"/>
      <c r="S24" s="178" t="str">
        <f t="shared" si="3"/>
        <v>Protéines animales, g/jour-g/personne.jour</v>
      </c>
      <c r="T24" s="64"/>
      <c r="U24" s="56" t="s">
        <v>0</v>
      </c>
      <c r="V24" s="56" t="s">
        <v>0</v>
      </c>
      <c r="W24" s="56" t="s">
        <v>0</v>
      </c>
      <c r="X24" s="56" t="s">
        <v>0</v>
      </c>
      <c r="Y24" s="56" t="s">
        <v>0</v>
      </c>
      <c r="Z24" s="56" t="s">
        <v>0</v>
      </c>
      <c r="AA24" s="68"/>
      <c r="AB24" s="52" t="str">
        <f>IFERROR(MATCH(S24,[7]AMS_RUN3_2050!$I:$I,FALSE),"non")</f>
        <v>non</v>
      </c>
      <c r="AC24" s="8" t="s">
        <v>556</v>
      </c>
      <c r="AE24" s="68"/>
      <c r="AF24" s="56"/>
      <c r="AG24" s="56"/>
      <c r="AH24" s="56"/>
      <c r="AI24" s="56"/>
      <c r="AJ24" s="56"/>
      <c r="AK24" s="56"/>
    </row>
    <row r="25" spans="1:38" ht="14.25" hidden="1">
      <c r="A25" s="5" t="s">
        <v>3</v>
      </c>
      <c r="B25" s="5" t="s">
        <v>11</v>
      </c>
      <c r="C25" s="4" t="s">
        <v>23</v>
      </c>
      <c r="D25" s="4" t="s">
        <v>180</v>
      </c>
      <c r="E25" s="116">
        <f>SUMIFS(ADEME!$F:$F,ADEME!$A:$A,$A25,ADEME!$B:$B,$B25,ADEME!$C:$C,$C25,ADEME!$D:$D,$D25,ADEME!$E:$E,F$9)</f>
        <v>1168.8273124590951</v>
      </c>
      <c r="F25" s="116">
        <f>SUMIFS(ADEME!$L:$L,ADEME!$A:$A,$A25,ADEME!$B:$B,$B25,ADEME!$C:$C,$C25,ADEME!$D:$D,$D25,ADEME!$E:$E,F$9)</f>
        <v>1335.4633280638661</v>
      </c>
      <c r="G25" s="117">
        <f>SUMIFS(ADEME!$H:$H,ADEME!$A:$A,$A25,ADEME!$B:$B,$B25,ADEME!$C:$C,$C25,ADEME!$D:$D,$D25,ADEME!$E:$E,G$9)</f>
        <v>1198.7817032612936</v>
      </c>
      <c r="H25" s="117">
        <f>SUMIFS(ADEME!$H:$H,ADEME!$A:$A,$A25,ADEME!$B:$B,$B25,ADEME!$C:$C,$C25,ADEME!$D:$D,$D25,ADEME!$E:$E,H$9)</f>
        <v>1198.7817032612936</v>
      </c>
      <c r="I25" s="117">
        <f>SUMIFS(ADEME!$H:$H,ADEME!$A:$A,$A25,ADEME!$B:$B,$B25,ADEME!$C:$C,$C25,ADEME!$D:$D,$D25,ADEME!$E:$E,I$9)</f>
        <v>1198.7817032612936</v>
      </c>
      <c r="J25" s="117">
        <f>SUMIFS(ADEME!$H:$H,ADEME!$A:$A,$A25,ADEME!$B:$B,$B25,ADEME!$C:$C,$C25,ADEME!$D:$D,$D25,ADEME!$E:$E,J$9)</f>
        <v>1226.6109592178113</v>
      </c>
      <c r="K25" s="68"/>
      <c r="L25" s="54" t="str">
        <f t="shared" si="2"/>
        <v>Alimentation Humaine-Nutrition-Besoins en protéines (kt)</v>
      </c>
      <c r="M25" s="54">
        <f>MATCH(L25,[6]RESULTATS_4!$W:$W,FALSE)</f>
        <v>41</v>
      </c>
      <c r="N25" s="54" t="str" cm="1">
        <f t="array" ref="N25">IFERROR(INDEX([6]RESULTATS_4!G:G,$M25),"-")</f>
        <v>Alimentation Humaine</v>
      </c>
      <c r="O25" s="54" t="str" cm="1">
        <f t="array" ref="O25">IFERROR(INDEX([6]RESULTATS_4!H:H,$M25),"-")</f>
        <v>Nutrition</v>
      </c>
      <c r="P25" s="54" t="str" cm="1">
        <f t="array" ref="P25">IFERROR(INDEX([6]RESULTATS_4!I:I,$M25),"-")</f>
        <v>Besoins en protéines (kt)</v>
      </c>
      <c r="Q25" s="54" t="str" cm="1">
        <f t="array" ref="Q25">IFERROR(INDEX([6]RESULTATS_4!$J:$J,M25),"-")</f>
        <v>kt</v>
      </c>
      <c r="R25" s="68"/>
      <c r="S25" s="54" t="str">
        <f t="shared" si="3"/>
        <v>Besoins en protéines (kt)-kt</v>
      </c>
      <c r="T25" s="52" t="e">
        <f>MATCH(S25,[2]S0!$R:$R,FALSE)</f>
        <v>#N/A</v>
      </c>
      <c r="U25" s="8">
        <v>1189.1485864855877</v>
      </c>
      <c r="V25" s="8">
        <v>1260.413789445472</v>
      </c>
      <c r="W25" s="8">
        <v>1204.1422594554285</v>
      </c>
      <c r="X25" s="8">
        <v>1204.1422594554285</v>
      </c>
      <c r="Y25" s="8">
        <v>1204.1422594554285</v>
      </c>
      <c r="Z25" s="8">
        <v>1260.413789445472</v>
      </c>
      <c r="AA25" s="68"/>
      <c r="AB25" s="52" t="str">
        <f>IFERROR(MATCH(S25,[7]AMS_RUN3_2050!$I:$I,FALSE),"non")</f>
        <v>non</v>
      </c>
      <c r="AC25" s="8" t="s">
        <v>556</v>
      </c>
      <c r="AE25" s="68"/>
      <c r="AF25" s="52">
        <f t="shared" ref="AF25:AF60" si="7">IF(AND(E25=0,U25=0),"ok 0",(E25/U25-1)*100)</f>
        <v>-1.7088927538105314</v>
      </c>
      <c r="AG25" s="52">
        <f t="shared" ref="AG25:AG60" si="8">IF(AND(F25=0,V25=0),"ok 0",(F25/V25-1)*100)</f>
        <v>5.9543571521391225</v>
      </c>
      <c r="AH25" s="52">
        <f t="shared" ref="AH25:AH60" si="9">IF(AND(G25=0,W25=0),"ok 0",(G25/W25-1)*100)</f>
        <v>-0.44517631966169979</v>
      </c>
      <c r="AI25" s="52">
        <f t="shared" ref="AI25:AI60" si="10">IF(AND(H25=0,X25=0),"ok 0",(H25/X25-1)*100)</f>
        <v>-0.44517631966169979</v>
      </c>
      <c r="AJ25" s="52">
        <f t="shared" ref="AJ25:AJ60" si="11">IF(AND(I25=0,Y25=0),"ok 0",(I25/Y25-1)*100)</f>
        <v>-0.44517631966169979</v>
      </c>
      <c r="AK25" s="52">
        <f t="shared" ref="AK25:AK60" si="12">IF(AND(J25=0,Z25=0),"ok 0",(J25/Z25-1)*100)</f>
        <v>-2.6818835616303827</v>
      </c>
      <c r="AL25" t="s">
        <v>525</v>
      </c>
    </row>
    <row r="26" spans="1:38" ht="14.25" hidden="1">
      <c r="A26" s="5" t="s">
        <v>3</v>
      </c>
      <c r="B26" s="5" t="s">
        <v>11</v>
      </c>
      <c r="C26" s="4" t="s">
        <v>24</v>
      </c>
      <c r="D26" s="4" t="s">
        <v>180</v>
      </c>
      <c r="E26" s="116">
        <f>SUMIFS(ADEME!$F:$F,ADEME!$A:$A,$A26,ADEME!$B:$B,$B26,ADEME!$C:$C,$C26,ADEME!$D:$D,$D26,ADEME!$E:$E,F$9)</f>
        <v>2365.7437105812865</v>
      </c>
      <c r="F26" s="116">
        <f>SUMIFS(ADEME!$L:$L,ADEME!$A:$A,$A26,ADEME!$B:$B,$B26,ADEME!$C:$C,$C26,ADEME!$D:$D,$D26,ADEME!$E:$E,F$9)</f>
        <v>2521.34063080336</v>
      </c>
      <c r="G26" s="117">
        <f>SUMIFS(ADEME!$H:$H,ADEME!$A:$A,$A26,ADEME!$B:$B,$B26,ADEME!$C:$C,$C26,ADEME!$D:$D,$D26,ADEME!$E:$E,G$9)</f>
        <v>2226.655296602954</v>
      </c>
      <c r="H26" s="117">
        <f>SUMIFS(ADEME!$H:$H,ADEME!$A:$A,$A26,ADEME!$B:$B,$B26,ADEME!$C:$C,$C26,ADEME!$D:$D,$D26,ADEME!$E:$E,H$9)</f>
        <v>2263.9748784675235</v>
      </c>
      <c r="I26" s="117">
        <f>SUMIFS(ADEME!$H:$H,ADEME!$A:$A,$A26,ADEME!$B:$B,$B26,ADEME!$C:$C,$C26,ADEME!$D:$D,$D26,ADEME!$E:$E,I$9)</f>
        <v>2288.5732717765613</v>
      </c>
      <c r="J26" s="117">
        <f>SUMIFS(ADEME!$H:$H,ADEME!$A:$A,$A26,ADEME!$B:$B,$B26,ADEME!$C:$C,$C26,ADEME!$D:$D,$D26,ADEME!$E:$E,J$9)</f>
        <v>2423.0060831020091</v>
      </c>
      <c r="K26" s="68"/>
      <c r="L26" s="54" t="str">
        <f t="shared" si="2"/>
        <v>Alimentation Humaine-Nutrition-Disponibilité alimentaire en protéines (kt)</v>
      </c>
      <c r="M26" s="54">
        <f>MATCH(L26,[6]RESULTATS_4!$W:$W,FALSE)</f>
        <v>42</v>
      </c>
      <c r="N26" s="54" t="str" cm="1">
        <f t="array" ref="N26">IFERROR(INDEX([6]RESULTATS_4!G:G,$M26),"-")</f>
        <v>Alimentation Humaine</v>
      </c>
      <c r="O26" s="54" t="str" cm="1">
        <f t="array" ref="O26">IFERROR(INDEX([6]RESULTATS_4!H:H,$M26),"-")</f>
        <v>Nutrition</v>
      </c>
      <c r="P26" s="54" t="str" cm="1">
        <f t="array" ref="P26">IFERROR(INDEX([6]RESULTATS_4!I:I,$M26),"-")</f>
        <v>Disponibilité alimentaire en protéines (kt)</v>
      </c>
      <c r="Q26" s="54" t="str" cm="1">
        <f t="array" ref="Q26">IFERROR(INDEX([6]RESULTATS_4!$J:$J,M26),"-")</f>
        <v>kt</v>
      </c>
      <c r="R26" s="68"/>
      <c r="S26" s="54" t="str">
        <f t="shared" si="3"/>
        <v>Disponibilité alimentaire en protéines (kt)-kt</v>
      </c>
      <c r="T26" s="52" t="e">
        <f>MATCH(S26,[2]S0!$R:$R,FALSE)</f>
        <v>#N/A</v>
      </c>
      <c r="U26" s="8">
        <v>1849.8124436199359</v>
      </c>
      <c r="V26" s="8">
        <v>1894.7732415058838</v>
      </c>
      <c r="W26" s="8">
        <v>1741.7471425734661</v>
      </c>
      <c r="X26" s="8">
        <v>1772.2403938474586</v>
      </c>
      <c r="Y26" s="8">
        <v>1797.470888794292</v>
      </c>
      <c r="Z26" s="8">
        <v>1912.0134586790978</v>
      </c>
      <c r="AA26" s="68"/>
      <c r="AB26" s="52" t="str">
        <f>IFERROR(MATCH(S26,[7]AMS_RUN3_2050!$I:$I,FALSE),"non")</f>
        <v>non</v>
      </c>
      <c r="AC26" s="8" t="s">
        <v>556</v>
      </c>
      <c r="AE26" s="68"/>
      <c r="AF26" s="52">
        <f t="shared" si="7"/>
        <v>27.891004233473215</v>
      </c>
      <c r="AG26" s="52">
        <f t="shared" si="8"/>
        <v>33.068199168756877</v>
      </c>
      <c r="AH26" s="52">
        <f t="shared" si="9"/>
        <v>27.840330101706169</v>
      </c>
      <c r="AI26" s="52">
        <f t="shared" si="10"/>
        <v>27.746488925948153</v>
      </c>
      <c r="AJ26" s="52">
        <f t="shared" si="11"/>
        <v>27.321854614941277</v>
      </c>
      <c r="AK26" s="52">
        <f t="shared" si="12"/>
        <v>26.725367549239287</v>
      </c>
      <c r="AL26" s="55" t="s">
        <v>545</v>
      </c>
    </row>
    <row r="27" spans="1:38" ht="14.25" hidden="1">
      <c r="A27" s="5" t="s">
        <v>3</v>
      </c>
      <c r="B27" s="5" t="s">
        <v>26</v>
      </c>
      <c r="C27" s="4" t="s">
        <v>25</v>
      </c>
      <c r="D27" s="4" t="s">
        <v>27</v>
      </c>
      <c r="E27" s="116">
        <f>SUMIFS(ADEME!$F:$F,ADEME!$A:$A,$A27,ADEME!$B:$B,$B27,ADEME!$C:$C,$C27,ADEME!$D:$D,$D27,ADEME!$E:$E,F$9)</f>
        <v>309.29655324367684</v>
      </c>
      <c r="F27" s="116">
        <f>SUMIFS(ADEME!$L:$L,ADEME!$A:$A,$A27,ADEME!$B:$B,$B27,ADEME!$C:$C,$C27,ADEME!$D:$D,$D27,ADEME!$E:$E,F$9)</f>
        <v>307.27292111027595</v>
      </c>
      <c r="G27" s="117">
        <f>SUMIFS(ADEME!$H:$H,ADEME!$A:$A,$A27,ADEME!$B:$B,$B27,ADEME!$C:$C,$C27,ADEME!$D:$D,$D27,ADEME!$E:$E,G$9)</f>
        <v>299.07857737612255</v>
      </c>
      <c r="H27" s="117">
        <f>SUMIFS(ADEME!$H:$H,ADEME!$A:$A,$A27,ADEME!$B:$B,$B27,ADEME!$C:$C,$C27,ADEME!$D:$D,$D27,ADEME!$E:$E,H$9)</f>
        <v>295.26366019311547</v>
      </c>
      <c r="I27" s="117">
        <f>SUMIFS(ADEME!$H:$H,ADEME!$A:$A,$A27,ADEME!$B:$B,$B27,ADEME!$C:$C,$C27,ADEME!$D:$D,$D27,ADEME!$E:$E,I$9)</f>
        <v>291.57522562358719</v>
      </c>
      <c r="J27" s="117">
        <f>SUMIFS(ADEME!$H:$H,ADEME!$A:$A,$A27,ADEME!$B:$B,$B27,ADEME!$C:$C,$C27,ADEME!$D:$D,$D27,ADEME!$E:$E,J$9)</f>
        <v>300.78243871661357</v>
      </c>
      <c r="K27" s="68"/>
      <c r="L27" s="54" t="str">
        <f t="shared" si="2"/>
        <v>Alimentation Humaine-Assiette-Céréales</v>
      </c>
      <c r="M27" s="54">
        <f>MATCH(L27,[6]RESULTATS_4!$W:$W,FALSE)</f>
        <v>25</v>
      </c>
      <c r="N27" s="54" t="str" cm="1">
        <f t="array" ref="N27">IFERROR(INDEX([6]RESULTATS_4!G:G,$M27),"-")</f>
        <v>Alimentation Humaine</v>
      </c>
      <c r="O27" s="54" t="str" cm="1">
        <f t="array" ref="O27">IFERROR(INDEX([6]RESULTATS_4!H:H,$M27),"-")</f>
        <v>Assiette</v>
      </c>
      <c r="P27" s="54" t="str" cm="1">
        <f t="array" ref="P27">IFERROR(INDEX([6]RESULTATS_4!I:I,$M27),"-")</f>
        <v>Céréales</v>
      </c>
      <c r="Q27" s="54" t="str" cm="1">
        <f t="array" ref="Q27">IFERROR(INDEX([6]RESULTATS_4!$J:$J,M27),"-")</f>
        <v>g éq. primaire/jour</v>
      </c>
      <c r="R27" s="68"/>
      <c r="S27" s="54" t="str">
        <f t="shared" si="3"/>
        <v>Céréales-g éq. primaire/jour</v>
      </c>
      <c r="T27" s="52">
        <f>MATCH(S27,[2]S0!$R:$R,FALSE)</f>
        <v>23</v>
      </c>
      <c r="U27" s="8">
        <v>382.33161082287029</v>
      </c>
      <c r="V27" s="8">
        <v>371.53058431937069</v>
      </c>
      <c r="W27" s="8">
        <v>365.72337567011937</v>
      </c>
      <c r="X27" s="8">
        <v>361.66037026546519</v>
      </c>
      <c r="Y27" s="8">
        <v>357.85904615992467</v>
      </c>
      <c r="Z27" s="8">
        <v>369.27553655219674</v>
      </c>
      <c r="AA27" s="68"/>
      <c r="AB27" s="52">
        <f>IFERROR(MATCH(S27,[7]AMS_RUN3_2050!$I:$I,FALSE),"non")</f>
        <v>23</v>
      </c>
      <c r="AC27" s="8">
        <v>397.46340234708492</v>
      </c>
      <c r="AE27" s="68"/>
      <c r="AF27" s="52">
        <f t="shared" si="7"/>
        <v>-19.102542272663335</v>
      </c>
      <c r="AG27" s="52">
        <f t="shared" si="8"/>
        <v>-17.295389914349101</v>
      </c>
      <c r="AH27" s="52">
        <f t="shared" si="9"/>
        <v>-18.222734101117478</v>
      </c>
      <c r="AI27" s="52">
        <f t="shared" si="10"/>
        <v>-18.358856963955805</v>
      </c>
      <c r="AJ27" s="52">
        <f t="shared" si="11"/>
        <v>-18.522326387332878</v>
      </c>
      <c r="AK27" s="52">
        <f t="shared" si="12"/>
        <v>-18.547965152276401</v>
      </c>
      <c r="AL27" t="s">
        <v>526</v>
      </c>
    </row>
    <row r="28" spans="1:38" ht="14.25" hidden="1">
      <c r="A28" s="5" t="s">
        <v>3</v>
      </c>
      <c r="B28" s="5" t="s">
        <v>26</v>
      </c>
      <c r="C28" s="4" t="s">
        <v>28</v>
      </c>
      <c r="D28" s="4" t="s">
        <v>27</v>
      </c>
      <c r="E28" s="116">
        <f>SUMIFS(ADEME!$F:$F,ADEME!$A:$A,$A28,ADEME!$B:$B,$B28,ADEME!$C:$C,$C28,ADEME!$D:$D,$D28,ADEME!$E:$E,F$9)</f>
        <v>158.48198172162421</v>
      </c>
      <c r="F28" s="116">
        <f>SUMIFS(ADEME!$L:$L,ADEME!$A:$A,$A28,ADEME!$B:$B,$B28,ADEME!$C:$C,$C28,ADEME!$D:$D,$D28,ADEME!$E:$E,F$9)</f>
        <v>182.48443038516331</v>
      </c>
      <c r="G28" s="117">
        <f>SUMIFS(ADEME!$H:$H,ADEME!$A:$A,$A28,ADEME!$B:$B,$B28,ADEME!$C:$C,$C28,ADEME!$D:$D,$D28,ADEME!$E:$E,G$9)</f>
        <v>147.62865789639943</v>
      </c>
      <c r="H28" s="117">
        <f>SUMIFS(ADEME!$H:$H,ADEME!$A:$A,$A28,ADEME!$B:$B,$B28,ADEME!$C:$C,$C28,ADEME!$D:$D,$D28,ADEME!$E:$E,H$9)</f>
        <v>149.83996817521256</v>
      </c>
      <c r="I28" s="117">
        <f>SUMIFS(ADEME!$H:$H,ADEME!$A:$A,$A28,ADEME!$B:$B,$B28,ADEME!$C:$C,$C28,ADEME!$D:$D,$D28,ADEME!$E:$E,I$9)</f>
        <v>150.94562331461916</v>
      </c>
      <c r="J28" s="117">
        <f>SUMIFS(ADEME!$H:$H,ADEME!$A:$A,$A28,ADEME!$B:$B,$B28,ADEME!$C:$C,$C28,ADEME!$D:$D,$D28,ADEME!$E:$E,J$9)</f>
        <v>158.40273250864581</v>
      </c>
      <c r="K28" s="68"/>
      <c r="L28" s="54" t="str">
        <f t="shared" si="2"/>
        <v>Alimentation Humaine-Assiette-Pommes de terre</v>
      </c>
      <c r="M28" s="54">
        <f>MATCH(L28,[6]RESULTATS_4!$W:$W,FALSE)</f>
        <v>35</v>
      </c>
      <c r="N28" s="54" t="str" cm="1">
        <f t="array" ref="N28">IFERROR(INDEX([6]RESULTATS_4!G:G,$M28),"-")</f>
        <v>Alimentation Humaine</v>
      </c>
      <c r="O28" s="54" t="str" cm="1">
        <f t="array" ref="O28">IFERROR(INDEX([6]RESULTATS_4!H:H,$M28),"-")</f>
        <v>Assiette</v>
      </c>
      <c r="P28" s="54" t="str" cm="1">
        <f t="array" ref="P28">IFERROR(INDEX([6]RESULTATS_4!I:I,$M28),"-")</f>
        <v>Pommes de terre</v>
      </c>
      <c r="Q28" s="54" t="str" cm="1">
        <f t="array" ref="Q28">IFERROR(INDEX([6]RESULTATS_4!$J:$J,M28),"-")</f>
        <v>g éq. primaire/jour</v>
      </c>
      <c r="R28" s="68"/>
      <c r="S28" s="54" t="str">
        <f t="shared" si="3"/>
        <v>Pommes de terre-g éq. primaire/jour</v>
      </c>
      <c r="T28" s="52">
        <f>MATCH(S28,[2]S0!$R:$R,FALSE)</f>
        <v>24</v>
      </c>
      <c r="U28" s="8">
        <v>145.26549760380865</v>
      </c>
      <c r="V28" s="8">
        <v>150.31012155286211</v>
      </c>
      <c r="W28" s="8">
        <v>135.40995887323803</v>
      </c>
      <c r="X28" s="8">
        <v>137.44146157556514</v>
      </c>
      <c r="Y28" s="8">
        <v>138.45721292672872</v>
      </c>
      <c r="Z28" s="8">
        <v>144.80273911814703</v>
      </c>
      <c r="AA28" s="68"/>
      <c r="AB28" s="52">
        <f>IFERROR(MATCH(S28,[7]AMS_RUN3_2050!$I:$I,FALSE),"non")</f>
        <v>24</v>
      </c>
      <c r="AC28" s="8">
        <v>156.48244430913141</v>
      </c>
      <c r="AE28" s="68"/>
      <c r="AF28" s="52">
        <f t="shared" si="7"/>
        <v>9.0981577427708729</v>
      </c>
      <c r="AG28" s="52">
        <f t="shared" si="8"/>
        <v>21.405284288181427</v>
      </c>
      <c r="AH28" s="52">
        <f t="shared" si="9"/>
        <v>9.0234862522923898</v>
      </c>
      <c r="AI28" s="52">
        <f t="shared" si="10"/>
        <v>9.020936228061526</v>
      </c>
      <c r="AJ28" s="52">
        <f t="shared" si="11"/>
        <v>9.0196892772204542</v>
      </c>
      <c r="AK28" s="52">
        <f t="shared" si="12"/>
        <v>9.3920829628798117</v>
      </c>
      <c r="AL28" t="s">
        <v>526</v>
      </c>
    </row>
    <row r="29" spans="1:38" ht="14.25" hidden="1">
      <c r="A29" s="5" t="s">
        <v>3</v>
      </c>
      <c r="B29" s="5" t="s">
        <v>26</v>
      </c>
      <c r="C29" s="4" t="s">
        <v>29</v>
      </c>
      <c r="D29" s="4" t="s">
        <v>27</v>
      </c>
      <c r="E29" s="116">
        <f>SUMIFS(ADEME!$F:$F,ADEME!$A:$A,$A29,ADEME!$B:$B,$B29,ADEME!$C:$C,$C29,ADEME!$D:$D,$D29,ADEME!$E:$E,F$9)</f>
        <v>90.871535915741546</v>
      </c>
      <c r="F29" s="116">
        <f>SUMIFS(ADEME!$L:$L,ADEME!$A:$A,$A29,ADEME!$B:$B,$B29,ADEME!$C:$C,$C29,ADEME!$D:$D,$D29,ADEME!$E:$E,F$9)</f>
        <v>78.180655053460313</v>
      </c>
      <c r="G29" s="117">
        <f>SUMIFS(ADEME!$H:$H,ADEME!$A:$A,$A29,ADEME!$B:$B,$B29,ADEME!$C:$C,$C29,ADEME!$D:$D,$D29,ADEME!$E:$E,G$9)</f>
        <v>88.567148975763573</v>
      </c>
      <c r="H29" s="117">
        <f>SUMIFS(ADEME!$H:$H,ADEME!$A:$A,$A29,ADEME!$B:$B,$B29,ADEME!$C:$C,$C29,ADEME!$D:$D,$D29,ADEME!$E:$E,H$9)</f>
        <v>88.954480220930904</v>
      </c>
      <c r="I29" s="117">
        <f>SUMIFS(ADEME!$H:$H,ADEME!$A:$A,$A29,ADEME!$B:$B,$B29,ADEME!$C:$C,$C29,ADEME!$D:$D,$D29,ADEME!$E:$E,I$9)</f>
        <v>89.265401754365627</v>
      </c>
      <c r="J29" s="117">
        <f>SUMIFS(ADEME!$H:$H,ADEME!$A:$A,$A29,ADEME!$B:$B,$B29,ADEME!$C:$C,$C29,ADEME!$D:$D,$D29,ADEME!$E:$E,J$9)</f>
        <v>91.039114184027696</v>
      </c>
      <c r="K29" s="68"/>
      <c r="L29" s="54" t="str">
        <f t="shared" si="2"/>
        <v>Alimentation Humaine-Assiette-Sucres</v>
      </c>
      <c r="M29" s="54">
        <f>MATCH(L29,[6]RESULTATS_4!$W:$W,FALSE)</f>
        <v>36</v>
      </c>
      <c r="N29" s="54" t="str" cm="1">
        <f t="array" ref="N29">IFERROR(INDEX([6]RESULTATS_4!G:G,$M29),"-")</f>
        <v>Alimentation Humaine</v>
      </c>
      <c r="O29" s="54" t="str" cm="1">
        <f t="array" ref="O29">IFERROR(INDEX([6]RESULTATS_4!H:H,$M29),"-")</f>
        <v>Assiette</v>
      </c>
      <c r="P29" s="54" t="str" cm="1">
        <f t="array" ref="P29">IFERROR(INDEX([6]RESULTATS_4!I:I,$M29),"-")</f>
        <v>Sucres</v>
      </c>
      <c r="Q29" s="54" t="str" cm="1">
        <f t="array" ref="Q29">IFERROR(INDEX([6]RESULTATS_4!$J:$J,M29),"-")</f>
        <v>g éq. primaire/jour</v>
      </c>
      <c r="R29" s="68"/>
      <c r="S29" s="54" t="str">
        <f t="shared" si="3"/>
        <v>Sucres-g éq. primaire/jour</v>
      </c>
      <c r="T29" s="52">
        <f>MATCH(S29,[2]S0!$R:$R,FALSE)</f>
        <v>25</v>
      </c>
      <c r="U29" s="8">
        <v>115.99393609392045</v>
      </c>
      <c r="V29" s="8">
        <v>111.43169594954081</v>
      </c>
      <c r="W29" s="8">
        <v>110.86560882278398</v>
      </c>
      <c r="X29" s="8">
        <v>114.67467638964733</v>
      </c>
      <c r="Y29" s="8">
        <v>114.67467638964733</v>
      </c>
      <c r="Z29" s="8">
        <v>116.73531721790191</v>
      </c>
      <c r="AA29" s="68"/>
      <c r="AB29" s="52">
        <f>IFERROR(MATCH(S29,[7]AMS_RUN3_2050!$I:$I,FALSE),"non")</f>
        <v>25</v>
      </c>
      <c r="AC29" s="8">
        <v>109.59931028000602</v>
      </c>
      <c r="AE29" s="68"/>
      <c r="AF29" s="52">
        <f t="shared" si="7"/>
        <v>-21.658373725534464</v>
      </c>
      <c r="AG29" s="52">
        <f t="shared" si="8"/>
        <v>-29.839841001017732</v>
      </c>
      <c r="AH29" s="52">
        <f t="shared" si="9"/>
        <v>-20.113054069512181</v>
      </c>
      <c r="AI29" s="52">
        <f t="shared" si="10"/>
        <v>-22.428836931113771</v>
      </c>
      <c r="AJ29" s="52">
        <f t="shared" si="11"/>
        <v>-22.157703370310632</v>
      </c>
      <c r="AK29" s="52">
        <f t="shared" si="12"/>
        <v>-22.012364078223946</v>
      </c>
      <c r="AL29" t="s">
        <v>526</v>
      </c>
    </row>
    <row r="30" spans="1:38" ht="14.25" hidden="1">
      <c r="A30" s="5" t="s">
        <v>3</v>
      </c>
      <c r="B30" s="5" t="s">
        <v>26</v>
      </c>
      <c r="C30" s="4" t="s">
        <v>30</v>
      </c>
      <c r="D30" s="4" t="s">
        <v>27</v>
      </c>
      <c r="E30" s="116">
        <f>SUMIFS(ADEME!$F:$F,ADEME!$A:$A,$A30,ADEME!$B:$B,$B30,ADEME!$C:$C,$C30,ADEME!$D:$D,$D30,ADEME!$E:$E,F$9)</f>
        <v>7.0718332397251817</v>
      </c>
      <c r="F30" s="116">
        <f>SUMIFS(ADEME!$L:$L,ADEME!$A:$A,$A30,ADEME!$B:$B,$B30,ADEME!$C:$C,$C30,ADEME!$D:$D,$D30,ADEME!$E:$E,F$9)</f>
        <v>12.942792440677696</v>
      </c>
      <c r="G30" s="117">
        <f>SUMIFS(ADEME!$H:$H,ADEME!$A:$A,$A30,ADEME!$B:$B,$B30,ADEME!$C:$C,$C30,ADEME!$D:$D,$D30,ADEME!$E:$E,G$9)</f>
        <v>14.339938555451747</v>
      </c>
      <c r="H30" s="117">
        <f>SUMIFS(ADEME!$H:$H,ADEME!$A:$A,$A30,ADEME!$B:$B,$B30,ADEME!$C:$C,$C30,ADEME!$D:$D,$D30,ADEME!$E:$E,H$9)</f>
        <v>12.417887672574503</v>
      </c>
      <c r="I30" s="117">
        <f>SUMIFS(ADEME!$H:$H,ADEME!$A:$A,$A30,ADEME!$B:$B,$B30,ADEME!$C:$C,$C30,ADEME!$D:$D,$D30,ADEME!$E:$E,I$9)</f>
        <v>11.22166043457878</v>
      </c>
      <c r="J30" s="117">
        <f>SUMIFS(ADEME!$H:$H,ADEME!$A:$A,$A30,ADEME!$B:$B,$B30,ADEME!$C:$C,$C30,ADEME!$D:$D,$D30,ADEME!$E:$E,J$9)</f>
        <v>9.1841656528450901</v>
      </c>
      <c r="K30" s="68"/>
      <c r="L30" s="54" t="str">
        <f t="shared" si="2"/>
        <v>Alimentation Humaine-Assiette-Légumineuses</v>
      </c>
      <c r="M30" s="54">
        <f>MATCH(L30,[6]RESULTATS_4!$W:$W,FALSE)</f>
        <v>31</v>
      </c>
      <c r="N30" s="54" t="str" cm="1">
        <f t="array" ref="N30">IFERROR(INDEX([6]RESULTATS_4!G:G,$M30),"-")</f>
        <v>Alimentation Humaine</v>
      </c>
      <c r="O30" s="54" t="str" cm="1">
        <f t="array" ref="O30">IFERROR(INDEX([6]RESULTATS_4!H:H,$M30),"-")</f>
        <v>Assiette</v>
      </c>
      <c r="P30" s="54" t="str" cm="1">
        <f t="array" ref="P30">IFERROR(INDEX([6]RESULTATS_4!I:I,$M30),"-")</f>
        <v>Légumineuses</v>
      </c>
      <c r="Q30" s="54" t="str" cm="1">
        <f t="array" ref="Q30">IFERROR(INDEX([6]RESULTATS_4!$J:$J,M30),"-")</f>
        <v>g éq. primaire/jour</v>
      </c>
      <c r="R30" s="68"/>
      <c r="S30" s="54" t="str">
        <f t="shared" si="3"/>
        <v>Légumineuses-g éq. primaire/jour</v>
      </c>
      <c r="T30" s="52">
        <f>MATCH(S30,[2]S0!$R:$R,FALSE)</f>
        <v>26</v>
      </c>
      <c r="U30" s="8">
        <v>8.1770470221008225</v>
      </c>
      <c r="V30" s="8">
        <v>9.4372147274046831</v>
      </c>
      <c r="W30" s="8">
        <v>16.036360940420323</v>
      </c>
      <c r="X30" s="8">
        <v>13.750920400302313</v>
      </c>
      <c r="Y30" s="8">
        <v>12.227293373556973</v>
      </c>
      <c r="Z30" s="8">
        <v>9.9879529708761936</v>
      </c>
      <c r="AA30" s="68"/>
      <c r="AB30" s="52">
        <f>IFERROR(MATCH(S30,[7]AMS_RUN3_2050!$I:$I,FALSE),"non")</f>
        <v>26</v>
      </c>
      <c r="AC30" s="8">
        <v>32.231216945716454</v>
      </c>
      <c r="AE30" s="68"/>
      <c r="AF30" s="52">
        <f t="shared" si="7"/>
        <v>-13.516050224347275</v>
      </c>
      <c r="AG30" s="52">
        <f t="shared" si="8"/>
        <v>37.146317155348619</v>
      </c>
      <c r="AH30" s="52">
        <f t="shared" si="9"/>
        <v>-10.578599417107604</v>
      </c>
      <c r="AI30" s="52">
        <f t="shared" si="10"/>
        <v>-9.6941345664287581</v>
      </c>
      <c r="AJ30" s="52">
        <f t="shared" si="11"/>
        <v>-8.2244934202118536</v>
      </c>
      <c r="AK30" s="52">
        <f t="shared" si="12"/>
        <v>-8.0475681090495854</v>
      </c>
      <c r="AL30" t="s">
        <v>526</v>
      </c>
    </row>
    <row r="31" spans="1:38" ht="14.25" hidden="1">
      <c r="A31" s="5" t="s">
        <v>3</v>
      </c>
      <c r="B31" s="5" t="s">
        <v>26</v>
      </c>
      <c r="C31" s="4" t="s">
        <v>31</v>
      </c>
      <c r="D31" s="4" t="s">
        <v>27</v>
      </c>
      <c r="E31" s="116">
        <f>SUMIFS(ADEME!$F:$F,ADEME!$A:$A,$A31,ADEME!$B:$B,$B31,ADEME!$C:$C,$C31,ADEME!$D:$D,$D31,ADEME!$E:$E,F$9)</f>
        <v>25.368798605998272</v>
      </c>
      <c r="F31" s="116">
        <f>SUMIFS(ADEME!$L:$L,ADEME!$A:$A,$A31,ADEME!$B:$B,$B31,ADEME!$C:$C,$C31,ADEME!$D:$D,$D31,ADEME!$E:$E,F$9)</f>
        <v>42.130509208978154</v>
      </c>
      <c r="G31" s="117">
        <f>SUMIFS(ADEME!$H:$H,ADEME!$A:$A,$A31,ADEME!$B:$B,$B31,ADEME!$C:$C,$C31,ADEME!$D:$D,$D31,ADEME!$E:$E,G$9)</f>
        <v>25.183287818796906</v>
      </c>
      <c r="H31" s="117">
        <f>SUMIFS(ADEME!$H:$H,ADEME!$A:$A,$A31,ADEME!$B:$B,$B31,ADEME!$C:$C,$C31,ADEME!$D:$D,$D31,ADEME!$E:$E,H$9)</f>
        <v>24.499211278319326</v>
      </c>
      <c r="I31" s="117">
        <f>SUMIFS(ADEME!$H:$H,ADEME!$A:$A,$A31,ADEME!$B:$B,$B31,ADEME!$C:$C,$C31,ADEME!$D:$D,$D31,ADEME!$E:$E,I$9)</f>
        <v>23.815134737841749</v>
      </c>
      <c r="J31" s="117">
        <f>SUMIFS(ADEME!$H:$H,ADEME!$A:$A,$A31,ADEME!$B:$B,$B31,ADEME!$C:$C,$C31,ADEME!$D:$D,$D31,ADEME!$E:$E,J$9)</f>
        <v>23.540582084032078</v>
      </c>
      <c r="K31" s="68"/>
      <c r="L31" s="54" t="str">
        <f t="shared" si="2"/>
        <v>Alimentation Humaine-Assiette-Fruits coque</v>
      </c>
      <c r="M31" s="54">
        <f>MATCH(L31,[6]RESULTATS_4!$W:$W,FALSE)</f>
        <v>28</v>
      </c>
      <c r="N31" s="54" t="str" cm="1">
        <f t="array" ref="N31">IFERROR(INDEX([6]RESULTATS_4!G:G,$M31),"-")</f>
        <v>Alimentation Humaine</v>
      </c>
      <c r="O31" s="54" t="str" cm="1">
        <f t="array" ref="O31">IFERROR(INDEX([6]RESULTATS_4!H:H,$M31),"-")</f>
        <v>Assiette</v>
      </c>
      <c r="P31" s="54" t="str" cm="1">
        <f t="array" ref="P31">IFERROR(INDEX([6]RESULTATS_4!I:I,$M31),"-")</f>
        <v>Fruits coque</v>
      </c>
      <c r="Q31" s="54" t="str" cm="1">
        <f t="array" ref="Q31">IFERROR(INDEX([6]RESULTATS_4!$J:$J,M31),"-")</f>
        <v>g éq. primaire/jour</v>
      </c>
      <c r="R31" s="68"/>
      <c r="S31" s="54" t="str">
        <f t="shared" si="3"/>
        <v>Fruits coque-g éq. primaire/jour</v>
      </c>
      <c r="T31" s="52">
        <f>MATCH(S31,[2]S0!$R:$R,FALSE)</f>
        <v>27</v>
      </c>
      <c r="U31" s="8">
        <v>12.280474021040847</v>
      </c>
      <c r="V31" s="8">
        <v>13.065523220081211</v>
      </c>
      <c r="W31" s="8">
        <v>11.495796055898644</v>
      </c>
      <c r="X31" s="8">
        <v>11.241858218107755</v>
      </c>
      <c r="Y31" s="8">
        <v>10.987920380316865</v>
      </c>
      <c r="Z31" s="8">
        <v>10.862570246195167</v>
      </c>
      <c r="AA31" s="68"/>
      <c r="AB31" s="52">
        <f>IFERROR(MATCH(S31,[7]AMS_RUN3_2050!$I:$I,FALSE),"non")</f>
        <v>27</v>
      </c>
      <c r="AC31" s="8">
        <v>31.402596371368354</v>
      </c>
      <c r="AE31" s="68"/>
      <c r="AF31" s="52">
        <f t="shared" si="7"/>
        <v>106.57833372337615</v>
      </c>
      <c r="AG31" s="52">
        <f t="shared" si="8"/>
        <v>222.45558405365023</v>
      </c>
      <c r="AH31" s="52">
        <f t="shared" si="9"/>
        <v>119.06519301788614</v>
      </c>
      <c r="AI31" s="52">
        <f t="shared" si="10"/>
        <v>117.92848480207097</v>
      </c>
      <c r="AJ31" s="52">
        <f t="shared" si="11"/>
        <v>116.73923648466568</v>
      </c>
      <c r="AK31" s="52">
        <f t="shared" si="12"/>
        <v>116.71281796568947</v>
      </c>
      <c r="AL31" t="s">
        <v>526</v>
      </c>
    </row>
    <row r="32" spans="1:38" ht="14.25" hidden="1">
      <c r="A32" s="5" t="s">
        <v>3</v>
      </c>
      <c r="B32" s="5" t="s">
        <v>26</v>
      </c>
      <c r="C32" s="4" t="s">
        <v>32</v>
      </c>
      <c r="D32" s="4" t="s">
        <v>27</v>
      </c>
      <c r="E32" s="116">
        <f>SUMIFS(ADEME!$F:$F,ADEME!$A:$A,$A32,ADEME!$B:$B,$B32,ADEME!$C:$C,$C32,ADEME!$D:$D,$D32,ADEME!$E:$E,F$9)</f>
        <v>77.743394253116378</v>
      </c>
      <c r="F32" s="116">
        <f>SUMIFS(ADEME!$L:$L,ADEME!$A:$A,$A32,ADEME!$B:$B,$B32,ADEME!$C:$C,$C32,ADEME!$D:$D,$D32,ADEME!$E:$E,F$9)</f>
        <v>88.380920279055232</v>
      </c>
      <c r="G32" s="117">
        <f>SUMIFS(ADEME!$H:$H,ADEME!$A:$A,$A32,ADEME!$B:$B,$B32,ADEME!$C:$C,$C32,ADEME!$D:$D,$D32,ADEME!$E:$E,G$9)</f>
        <v>95.730402571019653</v>
      </c>
      <c r="H32" s="117">
        <f>SUMIFS(ADEME!$H:$H,ADEME!$A:$A,$A32,ADEME!$B:$B,$B32,ADEME!$C:$C,$C32,ADEME!$D:$D,$D32,ADEME!$E:$E,H$9)</f>
        <v>87.473352935228959</v>
      </c>
      <c r="I32" s="117">
        <f>SUMIFS(ADEME!$H:$H,ADEME!$A:$A,$A32,ADEME!$B:$B,$B32,ADEME!$C:$C,$C32,ADEME!$D:$D,$D32,ADEME!$E:$E,I$9)</f>
        <v>83.55944850598479</v>
      </c>
      <c r="J32" s="117">
        <f>SUMIFS(ADEME!$H:$H,ADEME!$A:$A,$A32,ADEME!$B:$B,$B32,ADEME!$C:$C,$C32,ADEME!$D:$D,$D32,ADEME!$E:$E,J$9)</f>
        <v>82.70377105289748</v>
      </c>
      <c r="K32" s="68"/>
      <c r="L32" s="54" t="str">
        <f t="shared" si="2"/>
        <v>Alimentation Humaine-Assiette-Plantes oléifères et huiles</v>
      </c>
      <c r="M32" s="54">
        <f>MATCH(L32,[6]RESULTATS_4!$W:$W,FALSE)</f>
        <v>33</v>
      </c>
      <c r="N32" s="54" t="str" cm="1">
        <f t="array" ref="N32">IFERROR(INDEX([6]RESULTATS_4!G:G,$M32),"-")</f>
        <v>Alimentation Humaine</v>
      </c>
      <c r="O32" s="54" t="str" cm="1">
        <f t="array" ref="O32">IFERROR(INDEX([6]RESULTATS_4!H:H,$M32),"-")</f>
        <v>Assiette</v>
      </c>
      <c r="P32" s="54" t="str" cm="1">
        <f t="array" ref="P32">IFERROR(INDEX([6]RESULTATS_4!I:I,$M32),"-")</f>
        <v>Plantes oléifères et huiles</v>
      </c>
      <c r="Q32" s="54" t="str" cm="1">
        <f t="array" ref="Q32">IFERROR(INDEX([6]RESULTATS_4!$J:$J,M32),"-")</f>
        <v>g éq. primaire/jour</v>
      </c>
      <c r="R32" s="68"/>
      <c r="S32" s="54" t="str">
        <f t="shared" si="3"/>
        <v>Plantes oléifères et huiles-g éq. primaire/jour</v>
      </c>
      <c r="T32" s="52">
        <f>MATCH(S32,[2]S0!$R:$R,FALSE)</f>
        <v>28</v>
      </c>
      <c r="U32" s="8">
        <v>60.140541463883686</v>
      </c>
      <c r="V32" s="8">
        <v>67.777391753402355</v>
      </c>
      <c r="W32" s="8">
        <v>73.166683672723423</v>
      </c>
      <c r="X32" s="8">
        <v>68.83670806586791</v>
      </c>
      <c r="Y32" s="8">
        <v>66.871929792481396</v>
      </c>
      <c r="Z32" s="8">
        <v>65.884396924753531</v>
      </c>
      <c r="AA32" s="68"/>
      <c r="AB32" s="52">
        <f>IFERROR(MATCH(S32,[7]AMS_RUN3_2050!$I:$I,FALSE),"non")</f>
        <v>28</v>
      </c>
      <c r="AC32" s="8">
        <v>78.186221530359731</v>
      </c>
      <c r="AE32" s="68"/>
      <c r="AF32" s="52">
        <f t="shared" si="7"/>
        <v>29.26952827620244</v>
      </c>
      <c r="AG32" s="52">
        <f t="shared" si="8"/>
        <v>30.398821779120166</v>
      </c>
      <c r="AH32" s="52">
        <f t="shared" si="9"/>
        <v>30.838788592939871</v>
      </c>
      <c r="AI32" s="52">
        <f t="shared" si="10"/>
        <v>27.073701507527304</v>
      </c>
      <c r="AJ32" s="52">
        <f t="shared" si="11"/>
        <v>24.954444660545171</v>
      </c>
      <c r="AK32" s="52">
        <f t="shared" si="12"/>
        <v>25.528615139868904</v>
      </c>
      <c r="AL32" t="s">
        <v>526</v>
      </c>
    </row>
    <row r="33" spans="1:38" ht="14.25" hidden="1">
      <c r="A33" s="5" t="s">
        <v>3</v>
      </c>
      <c r="B33" s="5" t="s">
        <v>26</v>
      </c>
      <c r="C33" s="4" t="s">
        <v>33</v>
      </c>
      <c r="D33" s="4" t="s">
        <v>27</v>
      </c>
      <c r="E33" s="116">
        <f>SUMIFS(ADEME!$F:$F,ADEME!$A:$A,$A33,ADEME!$B:$B,$B33,ADEME!$C:$C,$C33,ADEME!$D:$D,$D33,ADEME!$E:$E,F$9)</f>
        <v>291.49575280258705</v>
      </c>
      <c r="F33" s="116">
        <f>SUMIFS(ADEME!$L:$L,ADEME!$A:$A,$A33,ADEME!$B:$B,$B33,ADEME!$C:$C,$C33,ADEME!$D:$D,$D33,ADEME!$E:$E,F$9)</f>
        <v>334.27231695117473</v>
      </c>
      <c r="G33" s="117">
        <f>SUMIFS(ADEME!$H:$H,ADEME!$A:$A,$A33,ADEME!$B:$B,$B33,ADEME!$C:$C,$C33,ADEME!$D:$D,$D33,ADEME!$E:$E,G$9)</f>
        <v>295.39671238748519</v>
      </c>
      <c r="H33" s="117">
        <f>SUMIFS(ADEME!$H:$H,ADEME!$A:$A,$A33,ADEME!$B:$B,$B33,ADEME!$C:$C,$C33,ADEME!$D:$D,$D33,ADEME!$E:$E,H$9)</f>
        <v>289.81048037318811</v>
      </c>
      <c r="I33" s="117">
        <f>SUMIFS(ADEME!$H:$H,ADEME!$A:$A,$A33,ADEME!$B:$B,$B33,ADEME!$C:$C,$C33,ADEME!$D:$D,$D33,ADEME!$E:$E,I$9)</f>
        <v>278.7307577344418</v>
      </c>
      <c r="J33" s="117">
        <f>SUMIFS(ADEME!$H:$H,ADEME!$A:$A,$A33,ADEME!$B:$B,$B33,ADEME!$C:$C,$C33,ADEME!$D:$D,$D33,ADEME!$E:$E,J$9)</f>
        <v>288.59779488003051</v>
      </c>
      <c r="K33" s="68"/>
      <c r="L33" s="54" t="str">
        <f t="shared" si="2"/>
        <v>Alimentation Humaine-Assiette-Légumes</v>
      </c>
      <c r="M33" s="54">
        <f>MATCH(L33,[6]RESULTATS_4!$W:$W,FALSE)</f>
        <v>30</v>
      </c>
      <c r="N33" s="54" t="str" cm="1">
        <f t="array" ref="N33">IFERROR(INDEX([6]RESULTATS_4!G:G,$M33),"-")</f>
        <v>Alimentation Humaine</v>
      </c>
      <c r="O33" s="54" t="str" cm="1">
        <f t="array" ref="O33">IFERROR(INDEX([6]RESULTATS_4!H:H,$M33),"-")</f>
        <v>Assiette</v>
      </c>
      <c r="P33" s="54" t="str" cm="1">
        <f t="array" ref="P33">IFERROR(INDEX([6]RESULTATS_4!I:I,$M33),"-")</f>
        <v>Légumes</v>
      </c>
      <c r="Q33" s="54" t="str" cm="1">
        <f t="array" ref="Q33">IFERROR(INDEX([6]RESULTATS_4!$J:$J,M33),"-")</f>
        <v>g éq. primaire/jour</v>
      </c>
      <c r="R33" s="68"/>
      <c r="S33" s="54" t="str">
        <f t="shared" si="3"/>
        <v>Légumes-g éq. primaire/jour</v>
      </c>
      <c r="T33" s="52">
        <f>MATCH(S33,[2]S0!$R:$R,FALSE)</f>
        <v>29</v>
      </c>
      <c r="U33" s="8">
        <v>278.28151405603376</v>
      </c>
      <c r="V33" s="8">
        <v>289.11891908886582</v>
      </c>
      <c r="W33" s="8">
        <v>284.89248687929228</v>
      </c>
      <c r="X33" s="8">
        <v>279.05191661010178</v>
      </c>
      <c r="Y33" s="8">
        <v>268.89440309846617</v>
      </c>
      <c r="Z33" s="8">
        <v>276.45193948902113</v>
      </c>
      <c r="AA33" s="68"/>
      <c r="AB33" s="52">
        <f>IFERROR(MATCH(S33,[7]AMS_RUN3_2050!$I:$I,FALSE),"non")</f>
        <v>29</v>
      </c>
      <c r="AC33" s="8">
        <v>341.27963788140903</v>
      </c>
      <c r="AE33" s="68"/>
      <c r="AF33" s="52">
        <f t="shared" si="7"/>
        <v>4.7485147518252058</v>
      </c>
      <c r="AG33" s="52">
        <f t="shared" si="8"/>
        <v>15.61758670259492</v>
      </c>
      <c r="AH33" s="52">
        <f t="shared" si="9"/>
        <v>3.6870840727518006</v>
      </c>
      <c r="AI33" s="52">
        <f t="shared" si="10"/>
        <v>3.8553986275315477</v>
      </c>
      <c r="AJ33" s="52">
        <f t="shared" si="11"/>
        <v>3.6580734007965354</v>
      </c>
      <c r="AK33" s="52">
        <f t="shared" si="12"/>
        <v>4.3934780900648063</v>
      </c>
      <c r="AL33" t="s">
        <v>526</v>
      </c>
    </row>
    <row r="34" spans="1:38" ht="14.25" hidden="1">
      <c r="A34" s="5" t="s">
        <v>3</v>
      </c>
      <c r="B34" s="5" t="s">
        <v>26</v>
      </c>
      <c r="C34" s="4" t="s">
        <v>34</v>
      </c>
      <c r="D34" s="4" t="s">
        <v>27</v>
      </c>
      <c r="E34" s="116">
        <f>SUMIFS(ADEME!$F:$F,ADEME!$A:$A,$A34,ADEME!$B:$B,$B34,ADEME!$C:$C,$C34,ADEME!$D:$D,$D34,ADEME!$E:$E,F$9)</f>
        <v>302.04676192546594</v>
      </c>
      <c r="F34" s="116">
        <f>SUMIFS(ADEME!$L:$L,ADEME!$A:$A,$A34,ADEME!$B:$B,$B34,ADEME!$C:$C,$C34,ADEME!$D:$D,$D34,ADEME!$E:$E,F$9)</f>
        <v>419.51911886011328</v>
      </c>
      <c r="G34" s="117">
        <f>SUMIFS(ADEME!$H:$H,ADEME!$A:$A,$A34,ADEME!$B:$B,$B34,ADEME!$C:$C,$C34,ADEME!$D:$D,$D34,ADEME!$E:$E,G$9)</f>
        <v>283.97320949008878</v>
      </c>
      <c r="H34" s="117">
        <f>SUMIFS(ADEME!$H:$H,ADEME!$A:$A,$A34,ADEME!$B:$B,$B34,ADEME!$C:$C,$C34,ADEME!$D:$D,$D34,ADEME!$E:$E,H$9)</f>
        <v>290.31487807103605</v>
      </c>
      <c r="I34" s="117">
        <f>SUMIFS(ADEME!$H:$H,ADEME!$A:$A,$A34,ADEME!$B:$B,$B34,ADEME!$C:$C,$C34,ADEME!$D:$D,$D34,ADEME!$E:$E,I$9)</f>
        <v>284.06089953930245</v>
      </c>
      <c r="J34" s="117">
        <f>SUMIFS(ADEME!$H:$H,ADEME!$A:$A,$A34,ADEME!$B:$B,$B34,ADEME!$C:$C,$C34,ADEME!$D:$D,$D34,ADEME!$E:$E,J$9)</f>
        <v>295.44597590790914</v>
      </c>
      <c r="K34" s="68"/>
      <c r="L34" s="54" t="str">
        <f t="shared" si="2"/>
        <v>Alimentation Humaine-Assiette-Fruits</v>
      </c>
      <c r="M34" s="54">
        <f>MATCH(L34,[6]RESULTATS_4!$W:$W,FALSE)</f>
        <v>27</v>
      </c>
      <c r="N34" s="54" t="str" cm="1">
        <f t="array" ref="N34">IFERROR(INDEX([6]RESULTATS_4!G:G,$M34),"-")</f>
        <v>Alimentation Humaine</v>
      </c>
      <c r="O34" s="54" t="str" cm="1">
        <f t="array" ref="O34">IFERROR(INDEX([6]RESULTATS_4!H:H,$M34),"-")</f>
        <v>Assiette</v>
      </c>
      <c r="P34" s="54" t="str" cm="1">
        <f t="array" ref="P34">IFERROR(INDEX([6]RESULTATS_4!I:I,$M34),"-")</f>
        <v>Fruits</v>
      </c>
      <c r="Q34" s="54" t="str" cm="1">
        <f t="array" ref="Q34">IFERROR(INDEX([6]RESULTATS_4!$J:$J,M34),"-")</f>
        <v>g éq. primaire/jour</v>
      </c>
      <c r="R34" s="68"/>
      <c r="S34" s="54" t="str">
        <f t="shared" si="3"/>
        <v>Fruits-g éq. primaire/jour</v>
      </c>
      <c r="T34" s="52">
        <f>MATCH(S34,[2]S0!$R:$R,FALSE)</f>
        <v>30</v>
      </c>
      <c r="U34" s="8">
        <v>242.96993975640379</v>
      </c>
      <c r="V34" s="8">
        <v>266.42583427332033</v>
      </c>
      <c r="W34" s="8">
        <v>231.97309227972869</v>
      </c>
      <c r="X34" s="8">
        <v>235.75420727795927</v>
      </c>
      <c r="Y34" s="8">
        <v>233.16660011734587</v>
      </c>
      <c r="Z34" s="8">
        <v>240.77007889012884</v>
      </c>
      <c r="AA34" s="68"/>
      <c r="AB34" s="52">
        <f>IFERROR(MATCH(S34,[7]AMS_RUN3_2050!$I:$I,FALSE),"non")</f>
        <v>30</v>
      </c>
      <c r="AC34" s="8">
        <v>325.60202084450628</v>
      </c>
      <c r="AE34" s="68"/>
      <c r="AF34" s="52">
        <f t="shared" si="7"/>
        <v>24.314457265080303</v>
      </c>
      <c r="AG34" s="52">
        <f t="shared" si="8"/>
        <v>57.461876774959421</v>
      </c>
      <c r="AH34" s="52">
        <f t="shared" si="9"/>
        <v>22.416443519084893</v>
      </c>
      <c r="AI34" s="52">
        <f t="shared" si="10"/>
        <v>23.143031644287305</v>
      </c>
      <c r="AJ34" s="52">
        <f t="shared" si="11"/>
        <v>21.827439863317899</v>
      </c>
      <c r="AK34" s="52">
        <f t="shared" si="12"/>
        <v>22.708759024301628</v>
      </c>
      <c r="AL34" t="s">
        <v>526</v>
      </c>
    </row>
    <row r="35" spans="1:38" ht="14.25" hidden="1">
      <c r="A35" s="5" t="s">
        <v>3</v>
      </c>
      <c r="B35" s="5" t="s">
        <v>26</v>
      </c>
      <c r="C35" s="4" t="s">
        <v>35</v>
      </c>
      <c r="D35" s="4" t="s">
        <v>27</v>
      </c>
      <c r="E35" s="116">
        <f>SUMIFS(ADEME!$F:$F,ADEME!$A:$A,$A35,ADEME!$B:$B,$B35,ADEME!$C:$C,$C35,ADEME!$D:$D,$D35,ADEME!$E:$E,F$9)</f>
        <v>29.922136480823692</v>
      </c>
      <c r="F35" s="116">
        <f>SUMIFS(ADEME!$L:$L,ADEME!$A:$A,$A35,ADEME!$B:$B,$B35,ADEME!$C:$C,$C35,ADEME!$D:$D,$D35,ADEME!$E:$E,F$9)</f>
        <v>20.930861680780666</v>
      </c>
      <c r="G35" s="117">
        <f>SUMIFS(ADEME!$H:$H,ADEME!$A:$A,$A35,ADEME!$B:$B,$B35,ADEME!$C:$C,$C35,ADEME!$D:$D,$D35,ADEME!$E:$E,G$9)</f>
        <v>23.875700451089781</v>
      </c>
      <c r="H35" s="117">
        <f>SUMIFS(ADEME!$H:$H,ADEME!$A:$A,$A35,ADEME!$B:$B,$B35,ADEME!$C:$C,$C35,ADEME!$D:$D,$D35,ADEME!$E:$E,H$9)</f>
        <v>24.167596366613211</v>
      </c>
      <c r="I35" s="117">
        <f>SUMIFS(ADEME!$H:$H,ADEME!$A:$A,$A35,ADEME!$B:$B,$B35,ADEME!$C:$C,$C35,ADEME!$D:$D,$D35,ADEME!$E:$E,I$9)</f>
        <v>23.971627911715391</v>
      </c>
      <c r="J35" s="117">
        <f>SUMIFS(ADEME!$H:$H,ADEME!$A:$A,$A35,ADEME!$B:$B,$B35,ADEME!$C:$C,$C35,ADEME!$D:$D,$D35,ADEME!$E:$E,J$9)</f>
        <v>25.820143289145612</v>
      </c>
      <c r="K35" s="68"/>
      <c r="L35" s="54" t="str">
        <f t="shared" si="2"/>
        <v>Alimentation Humaine-Assiette-Café thé cacao</v>
      </c>
      <c r="M35" s="54">
        <f>MATCH(L35,[6]RESULTATS_4!$W:$W,FALSE)</f>
        <v>24</v>
      </c>
      <c r="N35" s="54" t="str" cm="1">
        <f t="array" ref="N35">IFERROR(INDEX([6]RESULTATS_4!G:G,$M35),"-")</f>
        <v>Alimentation Humaine</v>
      </c>
      <c r="O35" s="54" t="str" cm="1">
        <f t="array" ref="O35">IFERROR(INDEX([6]RESULTATS_4!H:H,$M35),"-")</f>
        <v>Assiette</v>
      </c>
      <c r="P35" s="54" t="str" cm="1">
        <f t="array" ref="P35">IFERROR(INDEX([6]RESULTATS_4!I:I,$M35),"-")</f>
        <v>Café thé cacao</v>
      </c>
      <c r="Q35" s="54" t="str" cm="1">
        <f t="array" ref="Q35">IFERROR(INDEX([6]RESULTATS_4!$J:$J,M35),"-")</f>
        <v>g éq. primaire/jour</v>
      </c>
      <c r="R35" s="68"/>
      <c r="S35" s="54" t="str">
        <f t="shared" si="3"/>
        <v>Café thé cacao-g éq. primaire/jour</v>
      </c>
      <c r="T35" s="52">
        <f>MATCH(S35,[2]S0!$R:$R,FALSE)</f>
        <v>31</v>
      </c>
      <c r="U35" s="8">
        <v>17.544927622915136</v>
      </c>
      <c r="V35" s="8">
        <v>21.596080809374783</v>
      </c>
      <c r="W35" s="8">
        <v>15.423401443743536</v>
      </c>
      <c r="X35" s="8">
        <v>15.728126849092604</v>
      </c>
      <c r="Y35" s="8">
        <v>15.13117864030469</v>
      </c>
      <c r="Z35" s="8">
        <v>17.732308444142234</v>
      </c>
      <c r="AA35" s="68"/>
      <c r="AB35" s="52">
        <f>IFERROR(MATCH(S35,[7]AMS_RUN3_2050!$I:$I,FALSE),"non")</f>
        <v>31</v>
      </c>
      <c r="AC35" s="8">
        <v>15.663328738423189</v>
      </c>
      <c r="AE35" s="68"/>
      <c r="AF35" s="52">
        <f t="shared" si="7"/>
        <v>70.545796049582393</v>
      </c>
      <c r="AG35" s="52">
        <f t="shared" si="8"/>
        <v>-3.0802770857633943</v>
      </c>
      <c r="AH35" s="52">
        <f t="shared" si="9"/>
        <v>54.801783109749103</v>
      </c>
      <c r="AI35" s="52">
        <f t="shared" si="10"/>
        <v>53.658452773780255</v>
      </c>
      <c r="AJ35" s="52">
        <f t="shared" si="11"/>
        <v>58.425384311189951</v>
      </c>
      <c r="AK35" s="52">
        <f t="shared" si="12"/>
        <v>45.610727280548446</v>
      </c>
      <c r="AL35" t="s">
        <v>526</v>
      </c>
    </row>
    <row r="36" spans="1:38" ht="14.25" hidden="1">
      <c r="A36" s="5" t="s">
        <v>3</v>
      </c>
      <c r="B36" s="5" t="s">
        <v>26</v>
      </c>
      <c r="C36" s="4" t="s">
        <v>36</v>
      </c>
      <c r="D36" s="4" t="s">
        <v>27</v>
      </c>
      <c r="E36" s="116">
        <f>SUMIFS(ADEME!$F:$F,ADEME!$A:$A,$A36,ADEME!$B:$B,$B36,ADEME!$C:$C,$C36,ADEME!$D:$D,$D36,ADEME!$E:$E,F$9)</f>
        <v>268.86387547430667</v>
      </c>
      <c r="F36" s="116">
        <f>SUMIFS(ADEME!$L:$L,ADEME!$A:$A,$A36,ADEME!$B:$B,$B36,ADEME!$C:$C,$C36,ADEME!$D:$D,$D36,ADEME!$E:$E,F$9)</f>
        <v>277.91420962040394</v>
      </c>
      <c r="G36" s="117">
        <f>SUMIFS(ADEME!$H:$H,ADEME!$A:$A,$A36,ADEME!$B:$B,$B36,ADEME!$C:$C,$C36,ADEME!$D:$D,$D36,ADEME!$E:$E,G$9)</f>
        <v>237.98829327610105</v>
      </c>
      <c r="H36" s="117">
        <f>SUMIFS(ADEME!$H:$H,ADEME!$A:$A,$A36,ADEME!$B:$B,$B36,ADEME!$C:$C,$C36,ADEME!$D:$D,$D36,ADEME!$E:$E,H$9)</f>
        <v>244.91506012280789</v>
      </c>
      <c r="I36" s="117">
        <f>SUMIFS(ADEME!$H:$H,ADEME!$A:$A,$A36,ADEME!$B:$B,$B36,ADEME!$C:$C,$C36,ADEME!$D:$D,$D36,ADEME!$E:$E,I$9)</f>
        <v>248.00214412804115</v>
      </c>
      <c r="J36" s="117">
        <f>SUMIFS(ADEME!$H:$H,ADEME!$A:$A,$A36,ADEME!$B:$B,$B36,ADEME!$C:$C,$C36,ADEME!$D:$D,$D36,ADEME!$E:$E,J$9)</f>
        <v>265.9050133453859</v>
      </c>
      <c r="K36" s="68"/>
      <c r="L36" s="54" t="str">
        <f t="shared" si="2"/>
        <v>Alimentation Humaine-Assiette-Boissons alcooliques</v>
      </c>
      <c r="M36" s="54">
        <f>MATCH(L36,[6]RESULTATS_4!$W:$W,FALSE)</f>
        <v>23</v>
      </c>
      <c r="N36" s="54" t="str" cm="1">
        <f t="array" ref="N36">IFERROR(INDEX([6]RESULTATS_4!G:G,$M36),"-")</f>
        <v>Alimentation Humaine</v>
      </c>
      <c r="O36" s="54" t="str" cm="1">
        <f t="array" ref="O36">IFERROR(INDEX([6]RESULTATS_4!H:H,$M36),"-")</f>
        <v>Assiette</v>
      </c>
      <c r="P36" s="54" t="str" cm="1">
        <f t="array" ref="P36">IFERROR(INDEX([6]RESULTATS_4!I:I,$M36),"-")</f>
        <v>Boissons alcooliques</v>
      </c>
      <c r="Q36" s="54" t="str" cm="1">
        <f t="array" ref="Q36">IFERROR(INDEX([6]RESULTATS_4!$J:$J,M36),"-")</f>
        <v>g éq. primaire/jour</v>
      </c>
      <c r="R36" s="68"/>
      <c r="S36" s="54" t="str">
        <f t="shared" si="3"/>
        <v>Boissons alcooliques-g éq. primaire/jour</v>
      </c>
      <c r="T36" s="52">
        <f>MATCH(S36,[2]S0!$R:$R,FALSE)</f>
        <v>32</v>
      </c>
      <c r="U36" s="8">
        <v>225.25624004868894</v>
      </c>
      <c r="V36" s="8">
        <v>225.11748087061082</v>
      </c>
      <c r="W36" s="8">
        <v>198.6529070580508</v>
      </c>
      <c r="X36" s="8">
        <v>204.23953948945041</v>
      </c>
      <c r="Y36" s="8">
        <v>207.03285570515018</v>
      </c>
      <c r="Z36" s="8">
        <v>220.43620580110294</v>
      </c>
      <c r="AA36" s="68"/>
      <c r="AB36" s="52">
        <f>IFERROR(MATCH(S36,[7]AMS_RUN3_2050!$I:$I,FALSE),"non")</f>
        <v>32</v>
      </c>
      <c r="AC36" s="8">
        <v>222.93645374136898</v>
      </c>
      <c r="AE36" s="68"/>
      <c r="AF36" s="52">
        <f t="shared" si="7"/>
        <v>19.359124264966866</v>
      </c>
      <c r="AG36" s="52">
        <f t="shared" si="8"/>
        <v>23.452967111043101</v>
      </c>
      <c r="AH36" s="52">
        <f t="shared" si="9"/>
        <v>19.801062466483611</v>
      </c>
      <c r="AI36" s="52">
        <f t="shared" si="10"/>
        <v>19.915595547775155</v>
      </c>
      <c r="AJ36" s="52">
        <f t="shared" si="11"/>
        <v>19.788785834668765</v>
      </c>
      <c r="AK36" s="52">
        <f t="shared" si="12"/>
        <v>20.626742044956515</v>
      </c>
      <c r="AL36" t="s">
        <v>526</v>
      </c>
    </row>
    <row r="37" spans="1:38" ht="14.25" hidden="1">
      <c r="A37" s="5" t="s">
        <v>3</v>
      </c>
      <c r="B37" s="5" t="s">
        <v>26</v>
      </c>
      <c r="C37" s="4" t="s">
        <v>37</v>
      </c>
      <c r="D37" s="4" t="s">
        <v>27</v>
      </c>
      <c r="E37" s="116">
        <f>SUMIFS(ADEME!$F:$F,ADEME!$A:$A,$A37,ADEME!$B:$B,$B37,ADEME!$C:$C,$C37,ADEME!$D:$D,$D37,ADEME!$E:$E,F$9)</f>
        <v>795.72024253845643</v>
      </c>
      <c r="F37" s="116">
        <f>SUMIFS(ADEME!$L:$L,ADEME!$A:$A,$A37,ADEME!$B:$B,$B37,ADEME!$C:$C,$C37,ADEME!$D:$D,$D37,ADEME!$E:$E,F$9)</f>
        <v>758.62223265171724</v>
      </c>
      <c r="G37" s="117">
        <f>SUMIFS(ADEME!$H:$H,ADEME!$A:$A,$A37,ADEME!$B:$B,$B37,ADEME!$C:$C,$C37,ADEME!$D:$D,$D37,ADEME!$E:$E,G$9)</f>
        <v>733.90806214364113</v>
      </c>
      <c r="H37" s="117">
        <f>SUMIFS(ADEME!$H:$H,ADEME!$A:$A,$A37,ADEME!$B:$B,$B37,ADEME!$C:$C,$C37,ADEME!$D:$D,$D37,ADEME!$E:$E,H$9)</f>
        <v>745.24970256303311</v>
      </c>
      <c r="I37" s="117">
        <f>SUMIFS(ADEME!$H:$H,ADEME!$A:$A,$A37,ADEME!$B:$B,$B37,ADEME!$C:$C,$C37,ADEME!$D:$D,$D37,ADEME!$E:$E,I$9)</f>
        <v>746.44226682864451</v>
      </c>
      <c r="J37" s="117">
        <f>SUMIFS(ADEME!$H:$H,ADEME!$A:$A,$A37,ADEME!$B:$B,$B37,ADEME!$C:$C,$C37,ADEME!$D:$D,$D37,ADEME!$E:$E,J$9)</f>
        <v>775.18466177519792</v>
      </c>
      <c r="K37" s="68"/>
      <c r="L37" s="54" t="str">
        <f t="shared" si="2"/>
        <v>Alimentation Humaine-Assiette-Lait et beurre</v>
      </c>
      <c r="M37" s="54">
        <f>MATCH(L37,[6]RESULTATS_4!$W:$W,FALSE)</f>
        <v>29</v>
      </c>
      <c r="N37" s="54" t="str" cm="1">
        <f t="array" ref="N37">IFERROR(INDEX([6]RESULTATS_4!G:G,$M37),"-")</f>
        <v>Alimentation Humaine</v>
      </c>
      <c r="O37" s="54" t="str" cm="1">
        <f t="array" ref="O37">IFERROR(INDEX([6]RESULTATS_4!H:H,$M37),"-")</f>
        <v>Assiette</v>
      </c>
      <c r="P37" s="54" t="str" cm="1">
        <f t="array" ref="P37">IFERROR(INDEX([6]RESULTATS_4!I:I,$M37),"-")</f>
        <v>Lait et beurre</v>
      </c>
      <c r="Q37" s="54" t="str" cm="1">
        <f t="array" ref="Q37">IFERROR(INDEX([6]RESULTATS_4!$J:$J,M37),"-")</f>
        <v>g éq. primaire/jour</v>
      </c>
      <c r="R37" s="68"/>
      <c r="S37" s="54" t="str">
        <f t="shared" si="3"/>
        <v>Lait et beurre-g éq. primaire/jour</v>
      </c>
      <c r="T37" s="52">
        <f>MATCH(S37,[2]S0!$R:$R,FALSE)</f>
        <v>33</v>
      </c>
      <c r="U37" s="8">
        <v>863.69449573029874</v>
      </c>
      <c r="V37" s="8">
        <v>863.26687877893369</v>
      </c>
      <c r="W37" s="8">
        <v>803.45290478052459</v>
      </c>
      <c r="X37" s="8">
        <v>817.10206356178492</v>
      </c>
      <c r="Y37" s="8">
        <v>819.19705072355976</v>
      </c>
      <c r="Z37" s="8">
        <v>849.62457395742069</v>
      </c>
      <c r="AA37" s="68"/>
      <c r="AB37" s="52">
        <f>IFERROR(MATCH(S37,[7]AMS_RUN3_2050!$I:$I,FALSE),"non")</f>
        <v>33</v>
      </c>
      <c r="AC37" s="8">
        <v>926.4896172216545</v>
      </c>
      <c r="AE37" s="68"/>
      <c r="AF37" s="52">
        <f t="shared" si="7"/>
        <v>-7.8701732531439301</v>
      </c>
      <c r="AG37" s="52">
        <f t="shared" si="8"/>
        <v>-12.121934560403069</v>
      </c>
      <c r="AH37" s="52">
        <f t="shared" si="9"/>
        <v>-8.6557459961988279</v>
      </c>
      <c r="AI37" s="52">
        <f t="shared" si="10"/>
        <v>-8.7935600952400161</v>
      </c>
      <c r="AJ37" s="52">
        <f t="shared" si="11"/>
        <v>-8.8812311800505412</v>
      </c>
      <c r="AK37" s="52">
        <f t="shared" si="12"/>
        <v>-8.7615064893301167</v>
      </c>
      <c r="AL37" s="55" t="s">
        <v>521</v>
      </c>
    </row>
    <row r="38" spans="1:38" ht="14.25" hidden="1">
      <c r="A38" s="5" t="s">
        <v>3</v>
      </c>
      <c r="B38" s="5" t="s">
        <v>26</v>
      </c>
      <c r="C38" s="4" t="s">
        <v>38</v>
      </c>
      <c r="D38" s="4" t="s">
        <v>27</v>
      </c>
      <c r="E38" s="116">
        <f>SUMIFS(ADEME!$F:$F,ADEME!$A:$A,$A38,ADEME!$B:$B,$B38,ADEME!$C:$C,$C38,ADEME!$D:$D,$D38,ADEME!$E:$E,F$9)</f>
        <v>38.260815755708435</v>
      </c>
      <c r="F38" s="116">
        <f>SUMIFS(ADEME!$L:$L,ADEME!$A:$A,$A38,ADEME!$B:$B,$B38,ADEME!$C:$C,$C38,ADEME!$D:$D,$D38,ADEME!$E:$E,F$9)</f>
        <v>38.945309929058844</v>
      </c>
      <c r="G38" s="117">
        <f>SUMIFS(ADEME!$H:$H,ADEME!$A:$A,$A38,ADEME!$B:$B,$B38,ADEME!$C:$C,$C38,ADEME!$D:$D,$D38,ADEME!$E:$E,G$9)</f>
        <v>38.82411928399668</v>
      </c>
      <c r="H38" s="117">
        <f>SUMIFS(ADEME!$H:$H,ADEME!$A:$A,$A38,ADEME!$B:$B,$B38,ADEME!$C:$C,$C38,ADEME!$D:$D,$D38,ADEME!$E:$E,H$9)</f>
        <v>38.82411928399668</v>
      </c>
      <c r="I38" s="117">
        <f>SUMIFS(ADEME!$H:$H,ADEME!$A:$A,$A38,ADEME!$B:$B,$B38,ADEME!$C:$C,$C38,ADEME!$D:$D,$D38,ADEME!$E:$E,I$9)</f>
        <v>38.82411928399668</v>
      </c>
      <c r="J38" s="117">
        <f>SUMIFS(ADEME!$H:$H,ADEME!$A:$A,$A38,ADEME!$B:$B,$B38,ADEME!$C:$C,$C38,ADEME!$D:$D,$D38,ADEME!$E:$E,J$9)</f>
        <v>39.834694733449354</v>
      </c>
      <c r="K38" s="68"/>
      <c r="L38" s="54" t="str">
        <f t="shared" si="2"/>
        <v>Alimentation Humaine-Assiette-Œufs</v>
      </c>
      <c r="M38" s="54">
        <f>MATCH(L38,[6]RESULTATS_4!$W:$W,FALSE)</f>
        <v>32</v>
      </c>
      <c r="N38" s="54" t="str" cm="1">
        <f t="array" ref="N38">IFERROR(INDEX([6]RESULTATS_4!G:G,$M38),"-")</f>
        <v>Alimentation Humaine</v>
      </c>
      <c r="O38" s="54" t="str" cm="1">
        <f t="array" ref="O38">IFERROR(INDEX([6]RESULTATS_4!H:H,$M38),"-")</f>
        <v>Assiette</v>
      </c>
      <c r="P38" s="54" t="str" cm="1">
        <f t="array" ref="P38">IFERROR(INDEX([6]RESULTATS_4!I:I,$M38),"-")</f>
        <v>Œufs</v>
      </c>
      <c r="Q38" s="54" t="str" cm="1">
        <f t="array" ref="Q38">IFERROR(INDEX([6]RESULTATS_4!$J:$J,M38),"-")</f>
        <v>g éq. primaire/jour</v>
      </c>
      <c r="R38" s="68"/>
      <c r="S38" s="54" t="str">
        <f t="shared" si="3"/>
        <v>Œufs-g éq. primaire/jour</v>
      </c>
      <c r="T38" s="52">
        <f>MATCH(S38,[2]S0!$R:$R,FALSE)</f>
        <v>34</v>
      </c>
      <c r="U38" s="8">
        <v>37.976728215477159</v>
      </c>
      <c r="V38" s="8">
        <v>38.1102110879945</v>
      </c>
      <c r="W38" s="8">
        <v>38.640059673243464</v>
      </c>
      <c r="X38" s="8">
        <v>38.640059673243464</v>
      </c>
      <c r="Y38" s="8">
        <v>38.640059673243464</v>
      </c>
      <c r="Z38" s="8">
        <v>39.49731103103808</v>
      </c>
      <c r="AA38" s="68"/>
      <c r="AB38" s="52">
        <f>IFERROR(MATCH(S38,[7]AMS_RUN3_2050!$I:$I,FALSE),"non")</f>
        <v>34</v>
      </c>
      <c r="AC38" s="8">
        <v>45.96357671634258</v>
      </c>
      <c r="AE38" s="68"/>
      <c r="AF38" s="52">
        <f t="shared" si="7"/>
        <v>0.74805691164174792</v>
      </c>
      <c r="AG38" s="52">
        <f t="shared" si="8"/>
        <v>2.1912731974539357</v>
      </c>
      <c r="AH38" s="52">
        <f t="shared" si="9"/>
        <v>0.47634401268967785</v>
      </c>
      <c r="AI38" s="52">
        <f t="shared" si="10"/>
        <v>0.47634401268967785</v>
      </c>
      <c r="AJ38" s="52">
        <f t="shared" si="11"/>
        <v>0.47634401268967785</v>
      </c>
      <c r="AK38" s="52">
        <f t="shared" si="12"/>
        <v>0.85419410487501679</v>
      </c>
      <c r="AL38" t="s">
        <v>526</v>
      </c>
    </row>
    <row r="39" spans="1:38" ht="14.25" hidden="1">
      <c r="A39" s="5" t="s">
        <v>3</v>
      </c>
      <c r="B39" s="5" t="s">
        <v>26</v>
      </c>
      <c r="C39" s="4" t="s">
        <v>39</v>
      </c>
      <c r="D39" s="4" t="s">
        <v>27</v>
      </c>
      <c r="E39" s="116">
        <f>SUMIFS(ADEME!$F:$F,ADEME!$A:$A,$A39,ADEME!$B:$B,$B39,ADEME!$C:$C,$C39,ADEME!$D:$D,$D39,ADEME!$E:$E,F$9)</f>
        <v>68.599287362371797</v>
      </c>
      <c r="F39" s="116">
        <f>SUMIFS(ADEME!$L:$L,ADEME!$A:$A,$A39,ADEME!$B:$B,$B39,ADEME!$C:$C,$C39,ADEME!$D:$D,$D39,ADEME!$E:$E,F$9)</f>
        <v>89.017805837266209</v>
      </c>
      <c r="G39" s="117">
        <f>SUMIFS(ADEME!$H:$H,ADEME!$A:$A,$A39,ADEME!$B:$B,$B39,ADEME!$C:$C,$C39,ADEME!$D:$D,$D39,ADEME!$E:$E,G$9)</f>
        <v>58.3860958915689</v>
      </c>
      <c r="H39" s="117">
        <f>SUMIFS(ADEME!$H:$H,ADEME!$A:$A,$A39,ADEME!$B:$B,$B39,ADEME!$C:$C,$C39,ADEME!$D:$D,$D39,ADEME!$E:$E,H$9)</f>
        <v>60.702735468267633</v>
      </c>
      <c r="I39" s="117">
        <f>SUMIFS(ADEME!$H:$H,ADEME!$A:$A,$A39,ADEME!$B:$B,$B39,ADEME!$C:$C,$C39,ADEME!$D:$D,$D39,ADEME!$E:$E,I$9)</f>
        <v>61.353295802755653</v>
      </c>
      <c r="J39" s="117">
        <f>SUMIFS(ADEME!$H:$H,ADEME!$A:$A,$A39,ADEME!$B:$B,$B39,ADEME!$C:$C,$C39,ADEME!$D:$D,$D39,ADEME!$E:$E,J$9)</f>
        <v>77.599072612001692</v>
      </c>
      <c r="K39" s="68"/>
      <c r="L39" s="54" t="str">
        <f t="shared" si="2"/>
        <v>Alimentation Humaine-Assiette-Poissons</v>
      </c>
      <c r="M39" s="54">
        <f>MATCH(L39,[6]RESULTATS_4!$W:$W,FALSE)</f>
        <v>34</v>
      </c>
      <c r="N39" s="54" t="str" cm="1">
        <f t="array" ref="N39">IFERROR(INDEX([6]RESULTATS_4!G:G,$M39),"-")</f>
        <v>Alimentation Humaine</v>
      </c>
      <c r="O39" s="54" t="str" cm="1">
        <f t="array" ref="O39">IFERROR(INDEX([6]RESULTATS_4!H:H,$M39),"-")</f>
        <v>Assiette</v>
      </c>
      <c r="P39" s="54" t="str" cm="1">
        <f t="array" ref="P39">IFERROR(INDEX([6]RESULTATS_4!I:I,$M39),"-")</f>
        <v>Poissons</v>
      </c>
      <c r="Q39" s="54" t="str" cm="1">
        <f t="array" ref="Q39">IFERROR(INDEX([6]RESULTATS_4!$J:$J,M39),"-")</f>
        <v>g éq. primaire/jour</v>
      </c>
      <c r="R39" s="68"/>
      <c r="S39" s="54" t="str">
        <f t="shared" si="3"/>
        <v>Poissons-g éq. primaire/jour</v>
      </c>
      <c r="T39" s="52">
        <f>MATCH(S39,[2]S0!$R:$R,FALSE)</f>
        <v>35</v>
      </c>
      <c r="U39" s="8">
        <v>72.939332998885988</v>
      </c>
      <c r="V39" s="8">
        <v>71.645270176668561</v>
      </c>
      <c r="W39" s="8">
        <v>60.054186622181675</v>
      </c>
      <c r="X39" s="8">
        <v>61.831751486717906</v>
      </c>
      <c r="Y39" s="8">
        <v>62.339627162299685</v>
      </c>
      <c r="Z39" s="8">
        <v>74.27413374862364</v>
      </c>
      <c r="AA39" s="68"/>
      <c r="AB39" s="52">
        <f>IFERROR(MATCH(S39,[7]AMS_RUN3_2050!$I:$I,FALSE),"non")</f>
        <v>35</v>
      </c>
      <c r="AC39" s="8">
        <v>74.557322330868246</v>
      </c>
      <c r="AE39" s="68"/>
      <c r="AF39" s="52">
        <f t="shared" si="7"/>
        <v>-5.9502129483148369</v>
      </c>
      <c r="AG39" s="52">
        <f t="shared" si="8"/>
        <v>24.247986807446019</v>
      </c>
      <c r="AH39" s="52">
        <f t="shared" si="9"/>
        <v>-2.7776426997624948</v>
      </c>
      <c r="AI39" s="52">
        <f t="shared" si="10"/>
        <v>-1.8259486288251026</v>
      </c>
      <c r="AJ39" s="52">
        <f t="shared" si="11"/>
        <v>-1.5821900201233863</v>
      </c>
      <c r="AK39" s="52">
        <f t="shared" si="12"/>
        <v>4.4765771010283339</v>
      </c>
      <c r="AL39" t="s">
        <v>526</v>
      </c>
    </row>
    <row r="40" spans="1:38" ht="14.25" hidden="1">
      <c r="A40" s="5" t="s">
        <v>3</v>
      </c>
      <c r="B40" s="5" t="s">
        <v>26</v>
      </c>
      <c r="C40" s="4" t="s">
        <v>40</v>
      </c>
      <c r="D40" s="4" t="s">
        <v>27</v>
      </c>
      <c r="E40" s="116">
        <f>SUMIFS(ADEME!$F:$F,ADEME!$A:$A,$A40,ADEME!$B:$B,$B40,ADEME!$C:$C,$C40,ADEME!$D:$D,$D40,ADEME!$E:$E,F$9)</f>
        <v>28.394137811405962</v>
      </c>
      <c r="F40" s="116">
        <f>SUMIFS(ADEME!$L:$L,ADEME!$A:$A,$A40,ADEME!$B:$B,$B40,ADEME!$C:$C,$C40,ADEME!$D:$D,$D40,ADEME!$E:$E,F$9)</f>
        <v>30.300222651906708</v>
      </c>
      <c r="G40" s="117">
        <f>SUMIFS(ADEME!$H:$H,ADEME!$A:$A,$A40,ADEME!$B:$B,$B40,ADEME!$C:$C,$C40,ADEME!$D:$D,$D40,ADEME!$E:$E,G$9)</f>
        <v>30.125820383744244</v>
      </c>
      <c r="H40" s="117">
        <f>SUMIFS(ADEME!$H:$H,ADEME!$A:$A,$A40,ADEME!$B:$B,$B40,ADEME!$C:$C,$C40,ADEME!$D:$D,$D40,ADEME!$E:$E,H$9)</f>
        <v>31.218382019303618</v>
      </c>
      <c r="I40" s="117">
        <f>SUMIFS(ADEME!$H:$H,ADEME!$A:$A,$A40,ADEME!$B:$B,$B40,ADEME!$C:$C,$C40,ADEME!$D:$D,$D40,ADEME!$E:$E,I$9)</f>
        <v>32.623104122165664</v>
      </c>
      <c r="J40" s="117">
        <f>SUMIFS(ADEME!$H:$H,ADEME!$A:$A,$A40,ADEME!$B:$B,$B40,ADEME!$C:$C,$C40,ADEME!$D:$D,$D40,ADEME!$E:$E,J$9)</f>
        <v>31.350164830122537</v>
      </c>
      <c r="K40" s="68"/>
      <c r="L40" s="54" t="str">
        <f t="shared" si="2"/>
        <v>Alimentation Humaine-Assiette-Coquillages et crustacés</v>
      </c>
      <c r="M40" s="54">
        <f>MATCH(L40,[6]RESULTATS_4!$W:$W,FALSE)</f>
        <v>26</v>
      </c>
      <c r="N40" s="54" t="str" cm="1">
        <f t="array" ref="N40">IFERROR(INDEX([6]RESULTATS_4!G:G,$M40),"-")</f>
        <v>Alimentation Humaine</v>
      </c>
      <c r="O40" s="54" t="str" cm="1">
        <f t="array" ref="O40">IFERROR(INDEX([6]RESULTATS_4!H:H,$M40),"-")</f>
        <v>Assiette</v>
      </c>
      <c r="P40" s="54" t="str" cm="1">
        <f t="array" ref="P40">IFERROR(INDEX([6]RESULTATS_4!I:I,$M40),"-")</f>
        <v>Coquillages et crustacés</v>
      </c>
      <c r="Q40" s="54" t="str" cm="1">
        <f t="array" ref="Q40">IFERROR(INDEX([6]RESULTATS_4!$J:$J,M40),"-")</f>
        <v>g éq. primaire/jour</v>
      </c>
      <c r="R40" s="68"/>
      <c r="S40" s="54" t="str">
        <f t="shared" si="3"/>
        <v>Coquillages et crustacés-g éq. primaire/jour</v>
      </c>
      <c r="T40" s="52">
        <f>MATCH(S40,[2]S0!$R:$R,FALSE)</f>
        <v>36</v>
      </c>
      <c r="U40" s="8">
        <v>30.402454484011134</v>
      </c>
      <c r="V40" s="8">
        <v>32.762735706047955</v>
      </c>
      <c r="W40" s="8">
        <v>33.412093010364082</v>
      </c>
      <c r="X40" s="8">
        <v>35.49873275255284</v>
      </c>
      <c r="Y40" s="8">
        <v>38.292048968252622</v>
      </c>
      <c r="Z40" s="8">
        <v>36.294927828060359</v>
      </c>
      <c r="AA40" s="68"/>
      <c r="AB40" s="52">
        <f>IFERROR(MATCH(S40,[7]AMS_RUN3_2050!$I:$I,FALSE),"non")</f>
        <v>36</v>
      </c>
      <c r="AC40" s="8">
        <v>32.33642842969001</v>
      </c>
      <c r="AE40" s="68"/>
      <c r="AF40" s="52">
        <f t="shared" si="7"/>
        <v>-6.6057714967104442</v>
      </c>
      <c r="AG40" s="52">
        <f t="shared" si="8"/>
        <v>-7.5162009553636615</v>
      </c>
      <c r="AH40" s="52">
        <f t="shared" si="9"/>
        <v>-9.8355784703474605</v>
      </c>
      <c r="AI40" s="52">
        <f t="shared" si="10"/>
        <v>-12.05775643622491</v>
      </c>
      <c r="AJ40" s="52">
        <f t="shared" si="11"/>
        <v>-14.804495969351228</v>
      </c>
      <c r="AK40" s="52">
        <f t="shared" si="12"/>
        <v>-13.623840282484112</v>
      </c>
      <c r="AL40" s="55" t="s">
        <v>522</v>
      </c>
    </row>
    <row r="41" spans="1:38" ht="14.25" hidden="1">
      <c r="A41" s="5" t="s">
        <v>3</v>
      </c>
      <c r="B41" s="5" t="s">
        <v>26</v>
      </c>
      <c r="C41" s="4" t="s">
        <v>41</v>
      </c>
      <c r="D41" s="4" t="s">
        <v>27</v>
      </c>
      <c r="E41" s="116">
        <f>SUMIFS(ADEME!$F:$F,ADEME!$A:$A,$A41,ADEME!$B:$B,$B41,ADEME!$C:$C,$C41,ADEME!$D:$D,$D41,ADEME!$E:$E,F$9)</f>
        <v>259.61964549458969</v>
      </c>
      <c r="F41" s="116">
        <f>SUMIFS(ADEME!$L:$L,ADEME!$A:$A,$A41,ADEME!$B:$B,$B41,ADEME!$C:$C,$C41,ADEME!$D:$D,$D41,ADEME!$E:$E,F$9)</f>
        <v>261.55473294929192</v>
      </c>
      <c r="G41" s="117">
        <f>SUMIFS(ADEME!$H:$H,ADEME!$A:$A,$A41,ADEME!$B:$B,$B41,ADEME!$C:$C,$C41,ADEME!$D:$D,$D41,ADEME!$E:$E,G$9)</f>
        <v>215.57436784457641</v>
      </c>
      <c r="H41" s="117">
        <f>SUMIFS(ADEME!$H:$H,ADEME!$A:$A,$A41,ADEME!$B:$B,$B41,ADEME!$C:$C,$C41,ADEME!$D:$D,$D41,ADEME!$E:$E,H$9)</f>
        <v>229.92562518539606</v>
      </c>
      <c r="I41" s="117">
        <f>SUMIFS(ADEME!$H:$H,ADEME!$A:$A,$A41,ADEME!$B:$B,$B41,ADEME!$C:$C,$C41,ADEME!$D:$D,$D41,ADEME!$E:$E,I$9)</f>
        <v>243.13867715533883</v>
      </c>
      <c r="J41" s="117">
        <f>SUMIFS(ADEME!$H:$H,ADEME!$A:$A,$A41,ADEME!$B:$B,$B41,ADEME!$C:$C,$C41,ADEME!$D:$D,$D41,ADEME!$E:$E,J$9)</f>
        <v>262.03945909589368</v>
      </c>
      <c r="K41" s="68"/>
      <c r="L41" s="54" t="str">
        <f t="shared" si="2"/>
        <v>Alimentation Humaine-Assiette-Viande et abats</v>
      </c>
      <c r="M41" s="54">
        <f>MATCH(L41,[6]RESULTATS_4!$W:$W,FALSE)</f>
        <v>37</v>
      </c>
      <c r="N41" s="54" t="str" cm="1">
        <f t="array" ref="N41">IFERROR(INDEX([6]RESULTATS_4!G:G,$M41),"-")</f>
        <v>Alimentation Humaine</v>
      </c>
      <c r="O41" s="54" t="str" cm="1">
        <f t="array" ref="O41">IFERROR(INDEX([6]RESULTATS_4!H:H,$M41),"-")</f>
        <v>Assiette</v>
      </c>
      <c r="P41" s="54" t="str" cm="1">
        <f t="array" ref="P41">IFERROR(INDEX([6]RESULTATS_4!I:I,$M41),"-")</f>
        <v>Viande et abats</v>
      </c>
      <c r="Q41" s="54" t="str" cm="1">
        <f t="array" ref="Q41">IFERROR(INDEX([6]RESULTATS_4!$J:$J,M41),"-")</f>
        <v>g éq. primaire/jour</v>
      </c>
      <c r="R41" s="68"/>
      <c r="S41" s="54" t="str">
        <f t="shared" si="3"/>
        <v>Viande et abats-g éq. primaire/jour</v>
      </c>
      <c r="T41" s="52">
        <f>MATCH(S41,[2]S0!$R:$R,FALSE)</f>
        <v>37</v>
      </c>
      <c r="U41" s="8">
        <v>264.12518567588813</v>
      </c>
      <c r="V41" s="8">
        <v>262.08853076310663</v>
      </c>
      <c r="W41" s="8">
        <v>218.66285411797818</v>
      </c>
      <c r="X41" s="8">
        <v>232.883373034268</v>
      </c>
      <c r="Y41" s="8">
        <v>245.83420276160339</v>
      </c>
      <c r="Z41" s="8">
        <v>265.00858583870462</v>
      </c>
      <c r="AA41" s="68"/>
      <c r="AB41" s="52">
        <f>IFERROR(MATCH(S41,[7]AMS_RUN3_2050!$I:$I,FALSE),"non")</f>
        <v>37</v>
      </c>
      <c r="AC41" s="8">
        <v>201.86048725017545</v>
      </c>
      <c r="AE41" s="68"/>
      <c r="AF41" s="52">
        <f t="shared" si="7"/>
        <v>-1.7058351212395406</v>
      </c>
      <c r="AG41" s="52">
        <f t="shared" si="8"/>
        <v>-0.20367080248056002</v>
      </c>
      <c r="AH41" s="52">
        <f t="shared" si="9"/>
        <v>-1.412442129624536</v>
      </c>
      <c r="AI41" s="52">
        <f t="shared" si="10"/>
        <v>-1.270055397401304</v>
      </c>
      <c r="AJ41" s="52">
        <f t="shared" si="11"/>
        <v>-1.0964811145007913</v>
      </c>
      <c r="AK41" s="52">
        <f t="shared" si="12"/>
        <v>-1.1203888860484179</v>
      </c>
      <c r="AL41" t="s">
        <v>526</v>
      </c>
    </row>
    <row r="42" spans="1:38" ht="14.25" hidden="1">
      <c r="A42" s="5" t="s">
        <v>3</v>
      </c>
      <c r="B42" s="5" t="s">
        <v>26</v>
      </c>
      <c r="C42" s="11" t="s">
        <v>43</v>
      </c>
      <c r="D42" s="4" t="s">
        <v>27</v>
      </c>
      <c r="E42" s="116">
        <f>SUMIFS(ADEME!$F:$F,ADEME!$A:$A,$A42,ADEME!$B:$B,$B42,ADEME!$C:$C,$C42,ADEME!$D:$D,$D42,ADEME!$E:$E,F$9)</f>
        <v>65.628043275248871</v>
      </c>
      <c r="F42" s="116">
        <f>SUMIFS(ADEME!$L:$L,ADEME!$A:$A,$A42,ADEME!$B:$B,$B42,ADEME!$C:$C,$C42,ADEME!$D:$D,$D42,ADEME!$E:$E,F$9)</f>
        <v>74.184976912990336</v>
      </c>
      <c r="G42" s="117">
        <f>SUMIFS(ADEME!$H:$H,ADEME!$A:$A,$A42,ADEME!$B:$B,$B42,ADEME!$C:$C,$C42,ADEME!$D:$D,$D42,ADEME!$E:$E,G$9)</f>
        <v>55.188175788097617</v>
      </c>
      <c r="H42" s="117">
        <f>SUMIFS(ADEME!$H:$H,ADEME!$A:$A,$A42,ADEME!$B:$B,$B42,ADEME!$C:$C,$C42,ADEME!$D:$D,$D42,ADEME!$E:$E,H$9)</f>
        <v>59.339232018818286</v>
      </c>
      <c r="I42" s="117">
        <f>SUMIFS(ADEME!$H:$H,ADEME!$A:$A,$A42,ADEME!$B:$B,$B42,ADEME!$C:$C,$C42,ADEME!$D:$D,$D42,ADEME!$E:$E,I$9)</f>
        <v>63.230847235118915</v>
      </c>
      <c r="J42" s="117">
        <f>SUMIFS(ADEME!$H:$H,ADEME!$A:$A,$A42,ADEME!$B:$B,$B42,ADEME!$C:$C,$C42,ADEME!$D:$D,$D42,ADEME!$E:$E,J$9)</f>
        <v>67.48194985040351</v>
      </c>
      <c r="K42" s="68"/>
      <c r="L42" s="54" t="str">
        <f t="shared" si="2"/>
        <v>Alimentation Humaine-Assiette- viande bovine</v>
      </c>
      <c r="M42" s="54">
        <f>MATCH(L42,[6]RESULTATS_4!$W:$W,FALSE)</f>
        <v>18</v>
      </c>
      <c r="N42" s="54" t="str" cm="1">
        <f t="array" ref="N42">IFERROR(INDEX([6]RESULTATS_4!G:G,$M42),"-")</f>
        <v>Alimentation Humaine</v>
      </c>
      <c r="O42" s="54" t="str" cm="1">
        <f t="array" ref="O42">IFERROR(INDEX([6]RESULTATS_4!H:H,$M42),"-")</f>
        <v>Assiette</v>
      </c>
      <c r="P42" s="54" t="str" cm="1">
        <f t="array" ref="P42">IFERROR(INDEX([6]RESULTATS_4!I:I,$M42),"-")</f>
        <v xml:space="preserve"> viande bovine</v>
      </c>
      <c r="Q42" s="54" t="str" cm="1">
        <f t="array" ref="Q42">IFERROR(INDEX([6]RESULTATS_4!$J:$J,M42),"-")</f>
        <v>g éq. primaire/jour</v>
      </c>
      <c r="R42" s="68"/>
      <c r="S42" s="54" t="str">
        <f t="shared" si="3"/>
        <v xml:space="preserve"> viande bovine-g éq. primaire/jour</v>
      </c>
      <c r="T42" s="52">
        <f>MATCH(S42,[2]S0!$R:$R,FALSE)</f>
        <v>38</v>
      </c>
      <c r="U42" s="8">
        <v>64.926752663861322</v>
      </c>
      <c r="V42" s="8">
        <v>66.594057410720083</v>
      </c>
      <c r="W42" s="8">
        <v>54.535634767086464</v>
      </c>
      <c r="X42" s="8">
        <v>58.598640171740698</v>
      </c>
      <c r="Y42" s="8">
        <v>62.407707738604046</v>
      </c>
      <c r="Z42" s="8">
        <v>66.318688288984333</v>
      </c>
      <c r="AA42" s="68"/>
      <c r="AB42" s="52">
        <f>IFERROR(MATCH(S42,[7]AMS_RUN3_2050!$I:$I,FALSE),"non")</f>
        <v>38</v>
      </c>
      <c r="AC42" s="8">
        <v>46.134632429511186</v>
      </c>
      <c r="AE42" s="68"/>
      <c r="AF42" s="52">
        <f t="shared" si="7"/>
        <v>1.080125807335941</v>
      </c>
      <c r="AG42" s="52">
        <f t="shared" si="8"/>
        <v>11.398794122804556</v>
      </c>
      <c r="AH42" s="52">
        <f t="shared" si="9"/>
        <v>1.1965406175211024</v>
      </c>
      <c r="AI42" s="52">
        <f t="shared" si="10"/>
        <v>1.2638379404489086</v>
      </c>
      <c r="AJ42" s="52">
        <f t="shared" si="11"/>
        <v>1.3189708873182937</v>
      </c>
      <c r="AK42" s="52">
        <f t="shared" si="12"/>
        <v>1.7540479032851941</v>
      </c>
      <c r="AL42" t="s">
        <v>526</v>
      </c>
    </row>
    <row r="43" spans="1:38" ht="14.25" hidden="1">
      <c r="A43" s="5" t="s">
        <v>3</v>
      </c>
      <c r="B43" s="5" t="s">
        <v>26</v>
      </c>
      <c r="C43" s="11" t="s">
        <v>45</v>
      </c>
      <c r="D43" s="4" t="s">
        <v>27</v>
      </c>
      <c r="E43" s="116">
        <f>SUMIFS(ADEME!$F:$F,ADEME!$A:$A,$A43,ADEME!$B:$B,$B43,ADEME!$C:$C,$C43,ADEME!$D:$D,$D43,ADEME!$E:$E,F$9)</f>
        <v>7.2269496389654879</v>
      </c>
      <c r="F43" s="116">
        <f>SUMIFS(ADEME!$L:$L,ADEME!$A:$A,$A43,ADEME!$B:$B,$B43,ADEME!$C:$C,$C43,ADEME!$D:$D,$D43,ADEME!$E:$E,F$9)</f>
        <v>7.7069015180113079</v>
      </c>
      <c r="G43" s="117">
        <f>SUMIFS(ADEME!$H:$H,ADEME!$A:$A,$A43,ADEME!$B:$B,$B43,ADEME!$C:$C,$C43,ADEME!$D:$D,$D43,ADEME!$E:$E,G$9)</f>
        <v>5.8206844271280422</v>
      </c>
      <c r="H43" s="117">
        <f>SUMIFS(ADEME!$H:$H,ADEME!$A:$A,$A43,ADEME!$B:$B,$B43,ADEME!$C:$C,$C43,ADEME!$D:$D,$D43,ADEME!$E:$E,H$9)</f>
        <v>6.221156625031969</v>
      </c>
      <c r="I43" s="117">
        <f>SUMIFS(ADEME!$H:$H,ADEME!$A:$A,$A43,ADEME!$B:$B,$B43,ADEME!$C:$C,$C43,ADEME!$D:$D,$D43,ADEME!$E:$E,I$9)</f>
        <v>6.4213927239839315</v>
      </c>
      <c r="J43" s="117">
        <f>SUMIFS(ADEME!$H:$H,ADEME!$A:$A,$A43,ADEME!$B:$B,$B43,ADEME!$C:$C,$C43,ADEME!$D:$D,$D43,ADEME!$E:$E,J$9)</f>
        <v>6.7415005926018736</v>
      </c>
      <c r="K43" s="68"/>
      <c r="L43" s="54" t="str">
        <f t="shared" si="2"/>
        <v>Alimentation Humaine-Assiette- viande d'ovin et caprin</v>
      </c>
      <c r="M43" s="54">
        <f>MATCH(L43,[6]RESULTATS_4!$W:$W,FALSE)</f>
        <v>19</v>
      </c>
      <c r="N43" s="54" t="str" cm="1">
        <f t="array" ref="N43">IFERROR(INDEX([6]RESULTATS_4!G:G,$M43),"-")</f>
        <v>Alimentation Humaine</v>
      </c>
      <c r="O43" s="54" t="str" cm="1">
        <f t="array" ref="O43">IFERROR(INDEX([6]RESULTATS_4!H:H,$M43),"-")</f>
        <v>Assiette</v>
      </c>
      <c r="P43" s="54" t="str" cm="1">
        <f t="array" ref="P43">IFERROR(INDEX([6]RESULTATS_4!I:I,$M43),"-")</f>
        <v xml:space="preserve"> viande d'ovin et caprin</v>
      </c>
      <c r="Q43" s="54" t="str" cm="1">
        <f t="array" ref="Q43">IFERROR(INDEX([6]RESULTATS_4!$J:$J,M43),"-")</f>
        <v>g éq. primaire/jour</v>
      </c>
      <c r="R43" s="68"/>
      <c r="S43" s="54" t="str">
        <f t="shared" si="3"/>
        <v xml:space="preserve"> viande d'ovin et caprin-g éq. primaire/jour</v>
      </c>
      <c r="T43" s="52">
        <f>MATCH(S43,[2]S0!$R:$R,FALSE)</f>
        <v>39</v>
      </c>
      <c r="U43" s="8">
        <v>9.2169071329827457</v>
      </c>
      <c r="V43" s="8">
        <v>9.3219682400353658</v>
      </c>
      <c r="W43" s="8">
        <v>7.4205560253188398</v>
      </c>
      <c r="X43" s="8">
        <v>7.9284317009006191</v>
      </c>
      <c r="Y43" s="8">
        <v>8.1823695386915087</v>
      </c>
      <c r="Z43" s="8">
        <v>8.564895080151592</v>
      </c>
      <c r="AA43" s="68"/>
      <c r="AB43" s="52">
        <f>IFERROR(MATCH(S43,[7]AMS_RUN3_2050!$I:$I,FALSE),"non")</f>
        <v>39</v>
      </c>
      <c r="AC43" s="8">
        <v>6.3068801819750577</v>
      </c>
      <c r="AE43" s="68"/>
      <c r="AF43" s="52">
        <f t="shared" si="7"/>
        <v>-21.590295587292896</v>
      </c>
      <c r="AG43" s="52">
        <f t="shared" si="8"/>
        <v>-17.325383228487922</v>
      </c>
      <c r="AH43" s="52">
        <f t="shared" si="9"/>
        <v>-21.559996215001366</v>
      </c>
      <c r="AI43" s="52">
        <f t="shared" si="10"/>
        <v>-21.533578648028396</v>
      </c>
      <c r="AJ43" s="52">
        <f t="shared" si="11"/>
        <v>-21.521599658638557</v>
      </c>
      <c r="AK43" s="52">
        <f t="shared" si="12"/>
        <v>-21.289163153618517</v>
      </c>
      <c r="AL43" t="s">
        <v>526</v>
      </c>
    </row>
    <row r="44" spans="1:38" ht="14.25" hidden="1">
      <c r="A44" s="5" t="s">
        <v>3</v>
      </c>
      <c r="B44" s="5" t="s">
        <v>26</v>
      </c>
      <c r="C44" s="11" t="s">
        <v>47</v>
      </c>
      <c r="D44" s="4" t="s">
        <v>27</v>
      </c>
      <c r="E44" s="116">
        <f>SUMIFS(ADEME!$F:$F,ADEME!$A:$A,$A44,ADEME!$B:$B,$B44,ADEME!$C:$C,$C44,ADEME!$D:$D,$D44,ADEME!$E:$E,F$9)</f>
        <v>94.535841831110815</v>
      </c>
      <c r="F44" s="116">
        <f>SUMIFS(ADEME!$L:$L,ADEME!$A:$A,$A44,ADEME!$B:$B,$B44,ADEME!$C:$C,$C44,ADEME!$D:$D,$D44,ADEME!$E:$E,F$9)</f>
        <v>92.690090875940228</v>
      </c>
      <c r="G44" s="117">
        <f>SUMIFS(ADEME!$H:$H,ADEME!$A:$A,$A44,ADEME!$B:$B,$B44,ADEME!$C:$C,$C44,ADEME!$D:$D,$D44,ADEME!$E:$E,G$9)</f>
        <v>76.959573281672292</v>
      </c>
      <c r="H44" s="117">
        <f>SUMIFS(ADEME!$H:$H,ADEME!$A:$A,$A44,ADEME!$B:$B,$B44,ADEME!$C:$C,$C44,ADEME!$D:$D,$D44,ADEME!$E:$E,H$9)</f>
        <v>80.910241917545662</v>
      </c>
      <c r="I44" s="117">
        <f>SUMIFS(ADEME!$H:$H,ADEME!$A:$A,$A44,ADEME!$B:$B,$B44,ADEME!$C:$C,$C44,ADEME!$D:$D,$D44,ADEME!$E:$E,I$9)</f>
        <v>84.860910553419046</v>
      </c>
      <c r="J44" s="117">
        <f>SUMIFS(ADEME!$H:$H,ADEME!$A:$A,$A44,ADEME!$B:$B,$B44,ADEME!$C:$C,$C44,ADEME!$D:$D,$D44,ADEME!$E:$E,J$9)</f>
        <v>89.150243014533842</v>
      </c>
      <c r="K44" s="68"/>
      <c r="L44" s="54" t="str">
        <f t="shared" si="2"/>
        <v>Alimentation Humaine-Assiette- viande porcine</v>
      </c>
      <c r="M44" s="54">
        <f>MATCH(L44,[6]RESULTATS_4!$W:$W,FALSE)</f>
        <v>21</v>
      </c>
      <c r="N44" s="54" t="str" cm="1">
        <f t="array" ref="N44">IFERROR(INDEX([6]RESULTATS_4!G:G,$M44),"-")</f>
        <v>Alimentation Humaine</v>
      </c>
      <c r="O44" s="54" t="str" cm="1">
        <f t="array" ref="O44">IFERROR(INDEX([6]RESULTATS_4!H:H,$M44),"-")</f>
        <v>Assiette</v>
      </c>
      <c r="P44" s="54" t="str" cm="1">
        <f t="array" ref="P44">IFERROR(INDEX([6]RESULTATS_4!I:I,$M44),"-")</f>
        <v xml:space="preserve"> viande porcine</v>
      </c>
      <c r="Q44" s="54" t="str" cm="1">
        <f t="array" ref="Q44">IFERROR(INDEX([6]RESULTATS_4!$J:$J,M44),"-")</f>
        <v>g éq. primaire/jour</v>
      </c>
      <c r="R44" s="68"/>
      <c r="S44" s="54" t="str">
        <f t="shared" si="3"/>
        <v xml:space="preserve"> viande porcine-g éq. primaire/jour</v>
      </c>
      <c r="T44" s="52">
        <f>MATCH(S44,[2]S0!$R:$R,FALSE)</f>
        <v>40</v>
      </c>
      <c r="U44" s="8">
        <v>96.540836948795061</v>
      </c>
      <c r="V44" s="8">
        <v>94.435157450456728</v>
      </c>
      <c r="W44" s="8">
        <v>78.246197980786761</v>
      </c>
      <c r="X44" s="8">
        <v>82.055265547650109</v>
      </c>
      <c r="Y44" s="8">
        <v>85.864333114513457</v>
      </c>
      <c r="Z44" s="8">
        <v>89.75388238094888</v>
      </c>
      <c r="AA44" s="68"/>
      <c r="AB44" s="52">
        <f>IFERROR(MATCH(S44,[7]AMS_RUN3_2050!$I:$I,FALSE),"non")</f>
        <v>40</v>
      </c>
      <c r="AC44" s="8">
        <v>65.981960586424179</v>
      </c>
      <c r="AE44" s="68"/>
      <c r="AF44" s="52">
        <f t="shared" si="7"/>
        <v>-2.0768362705905319</v>
      </c>
      <c r="AG44" s="52">
        <f t="shared" si="8"/>
        <v>-1.8478992587395271</v>
      </c>
      <c r="AH44" s="52">
        <f t="shared" si="9"/>
        <v>-1.6443287115757377</v>
      </c>
      <c r="AI44" s="52">
        <f t="shared" si="10"/>
        <v>-1.3954298026608969</v>
      </c>
      <c r="AJ44" s="52">
        <f t="shared" si="11"/>
        <v>-1.168613933979068</v>
      </c>
      <c r="AK44" s="52">
        <f t="shared" si="12"/>
        <v>-0.6725495882762722</v>
      </c>
      <c r="AL44" t="s">
        <v>526</v>
      </c>
    </row>
    <row r="45" spans="1:38" ht="14.25" hidden="1">
      <c r="A45" s="5" t="s">
        <v>3</v>
      </c>
      <c r="B45" s="5" t="s">
        <v>26</v>
      </c>
      <c r="C45" s="11" t="s">
        <v>49</v>
      </c>
      <c r="D45" s="4" t="s">
        <v>27</v>
      </c>
      <c r="E45" s="116">
        <f>SUMIFS(ADEME!$F:$F,ADEME!$A:$A,$A45,ADEME!$B:$B,$B45,ADEME!$C:$C,$C45,ADEME!$D:$D,$D45,ADEME!$E:$E,F$9)</f>
        <v>73.134633045347229</v>
      </c>
      <c r="F45" s="116">
        <f>SUMIFS(ADEME!$L:$L,ADEME!$A:$A,$A45,ADEME!$B:$B,$B45,ADEME!$C:$C,$C45,ADEME!$D:$D,$D45,ADEME!$E:$E,F$9)</f>
        <v>69.120712931983334</v>
      </c>
      <c r="G45" s="117">
        <f>SUMIFS(ADEME!$H:$H,ADEME!$A:$A,$A45,ADEME!$B:$B,$B45,ADEME!$C:$C,$C45,ADEME!$D:$D,$D45,ADEME!$E:$E,G$9)</f>
        <v>62.183456934407822</v>
      </c>
      <c r="H45" s="117">
        <f>SUMIFS(ADEME!$H:$H,ADEME!$A:$A,$A45,ADEME!$B:$B,$B45,ADEME!$C:$C,$C45,ADEME!$D:$D,$D45,ADEME!$E:$E,H$9)</f>
        <v>67.159069822177486</v>
      </c>
      <c r="I45" s="117">
        <f>SUMIFS(ADEME!$H:$H,ADEME!$A:$A,$A45,ADEME!$B:$B,$B45,ADEME!$C:$C,$C45,ADEME!$D:$D,$D45,ADEME!$E:$E,I$9)</f>
        <v>71.872808347432965</v>
      </c>
      <c r="J45" s="117">
        <f>SUMIFS(ADEME!$H:$H,ADEME!$A:$A,$A45,ADEME!$B:$B,$B45,ADEME!$C:$C,$C45,ADEME!$D:$D,$D45,ADEME!$E:$E,J$9)</f>
        <v>77.027203516355073</v>
      </c>
      <c r="K45" s="68"/>
      <c r="L45" s="54" t="str">
        <f t="shared" si="2"/>
        <v>Alimentation Humaine-Assiette- viande de volaille</v>
      </c>
      <c r="M45" s="54">
        <f>MATCH(L45,[6]RESULTATS_4!$W:$W,FALSE)</f>
        <v>20</v>
      </c>
      <c r="N45" s="54" t="str" cm="1">
        <f t="array" ref="N45">IFERROR(INDEX([6]RESULTATS_4!G:G,$M45),"-")</f>
        <v>Alimentation Humaine</v>
      </c>
      <c r="O45" s="54" t="str" cm="1">
        <f t="array" ref="O45">IFERROR(INDEX([6]RESULTATS_4!H:H,$M45),"-")</f>
        <v>Assiette</v>
      </c>
      <c r="P45" s="54" t="str" cm="1">
        <f t="array" ref="P45">IFERROR(INDEX([6]RESULTATS_4!I:I,$M45),"-")</f>
        <v xml:space="preserve"> viande de volaille</v>
      </c>
      <c r="Q45" s="54" t="str" cm="1">
        <f t="array" ref="Q45">IFERROR(INDEX([6]RESULTATS_4!$J:$J,M45),"-")</f>
        <v>g éq. primaire/jour</v>
      </c>
      <c r="R45" s="68"/>
      <c r="S45" s="54" t="str">
        <f t="shared" si="3"/>
        <v xml:space="preserve"> viande de volaille-g éq. primaire/jour</v>
      </c>
      <c r="T45" s="52">
        <f>MATCH(S45,[2]S0!$R:$R,FALSE)</f>
        <v>41</v>
      </c>
      <c r="U45" s="8">
        <v>70.959974855642571</v>
      </c>
      <c r="V45" s="8">
        <v>69.742128445877256</v>
      </c>
      <c r="W45" s="8">
        <v>60.330240599876845</v>
      </c>
      <c r="X45" s="8">
        <v>65.155059517903751</v>
      </c>
      <c r="Y45" s="8">
        <v>69.725940598139772</v>
      </c>
      <c r="Z45" s="8">
        <v>74.42340351538509</v>
      </c>
      <c r="AA45" s="68"/>
      <c r="AB45" s="52">
        <f>IFERROR(MATCH(S45,[7]AMS_RUN3_2050!$I:$I,FALSE),"non")</f>
        <v>41</v>
      </c>
      <c r="AC45" s="8">
        <v>62.305082688917146</v>
      </c>
      <c r="AE45" s="68"/>
      <c r="AF45" s="52">
        <f t="shared" si="7"/>
        <v>3.0646264942013834</v>
      </c>
      <c r="AG45" s="52">
        <f t="shared" si="8"/>
        <v>-0.89101885437317119</v>
      </c>
      <c r="AH45" s="52">
        <f t="shared" si="9"/>
        <v>3.0717867459238324</v>
      </c>
      <c r="AI45" s="52">
        <f t="shared" si="10"/>
        <v>3.0757554656565933</v>
      </c>
      <c r="AJ45" s="52">
        <f t="shared" si="11"/>
        <v>3.0790086600143596</v>
      </c>
      <c r="AK45" s="52">
        <f t="shared" si="12"/>
        <v>3.4986306430230929</v>
      </c>
      <c r="AL45" t="s">
        <v>526</v>
      </c>
    </row>
    <row r="46" spans="1:38" ht="14.25" hidden="1">
      <c r="A46" s="5" t="s">
        <v>3</v>
      </c>
      <c r="B46" s="5" t="s">
        <v>26</v>
      </c>
      <c r="C46" s="11" t="s">
        <v>50</v>
      </c>
      <c r="D46" s="4" t="s">
        <v>27</v>
      </c>
      <c r="E46" s="116">
        <f>SUMIFS(ADEME!$F:$F,ADEME!$A:$A,$A46,ADEME!$B:$B,$B46,ADEME!$C:$C,$C46,ADEME!$D:$D,$D46,ADEME!$E:$E,F$9)</f>
        <v>3.1284739670491466</v>
      </c>
      <c r="F46" s="116">
        <f>SUMIFS(ADEME!$L:$L,ADEME!$A:$A,$A46,ADEME!$B:$B,$B46,ADEME!$C:$C,$C46,ADEME!$D:$D,$D46,ADEME!$E:$E,F$9)</f>
        <v>4.1408114479937206</v>
      </c>
      <c r="G46" s="117">
        <f>SUMIFS(ADEME!$H:$H,ADEME!$A:$A,$A46,ADEME!$B:$B,$B46,ADEME!$C:$C,$C46,ADEME!$D:$D,$D46,ADEME!$E:$E,G$9)</f>
        <v>2.5346126234968698</v>
      </c>
      <c r="H46" s="117">
        <f>SUMIFS(ADEME!$H:$H,ADEME!$A:$A,$A46,ADEME!$B:$B,$B46,ADEME!$C:$C,$C46,ADEME!$D:$D,$D46,ADEME!$E:$E,H$9)</f>
        <v>2.7228697717068795</v>
      </c>
      <c r="I46" s="117">
        <f>SUMIFS(ADEME!$H:$H,ADEME!$A:$A,$A46,ADEME!$B:$B,$B46,ADEME!$C:$C,$C46,ADEME!$D:$D,$D46,ADEME!$E:$E,I$9)</f>
        <v>2.7228697717068795</v>
      </c>
      <c r="J46" s="117">
        <f>SUMIFS(ADEME!$H:$H,ADEME!$A:$A,$A46,ADEME!$B:$B,$B46,ADEME!$C:$C,$C46,ADEME!$D:$D,$D46,ADEME!$E:$E,J$9)</f>
        <v>6.9012480680799531</v>
      </c>
      <c r="K46" s="68"/>
      <c r="L46" s="54" t="str">
        <f t="shared" si="2"/>
        <v>Alimentation Humaine-Assiette- autres viandes</v>
      </c>
      <c r="M46" s="54">
        <f>MATCH(L46,[6]RESULTATS_4!$W:$W,FALSE)</f>
        <v>17</v>
      </c>
      <c r="N46" s="54" t="str" cm="1">
        <f t="array" ref="N46">IFERROR(INDEX([6]RESULTATS_4!G:G,$M46),"-")</f>
        <v>Alimentation Humaine</v>
      </c>
      <c r="O46" s="54" t="str" cm="1">
        <f t="array" ref="O46">IFERROR(INDEX([6]RESULTATS_4!H:H,$M46),"-")</f>
        <v>Assiette</v>
      </c>
      <c r="P46" s="54" t="str" cm="1">
        <f t="array" ref="P46">IFERROR(INDEX([6]RESULTATS_4!I:I,$M46),"-")</f>
        <v xml:space="preserve"> autres viandes</v>
      </c>
      <c r="Q46" s="54" t="str" cm="1">
        <f t="array" ref="Q46">IFERROR(INDEX([6]RESULTATS_4!$J:$J,M46),"-")</f>
        <v>g éq. primaire/jour</v>
      </c>
      <c r="R46" s="68"/>
      <c r="S46" s="54" t="str">
        <f t="shared" si="3"/>
        <v xml:space="preserve"> autres viandes-g éq. primaire/jour</v>
      </c>
      <c r="T46" s="52">
        <f>MATCH(S46,[2]S0!$R:$R,FALSE)</f>
        <v>42</v>
      </c>
      <c r="U46" s="8">
        <v>4.2139736539518289</v>
      </c>
      <c r="V46" s="8">
        <v>4.5373258491426478</v>
      </c>
      <c r="W46" s="8">
        <v>3.4144180782547617</v>
      </c>
      <c r="X46" s="8">
        <v>3.6683559160456514</v>
      </c>
      <c r="Y46" s="8">
        <v>3.6683559160456514</v>
      </c>
      <c r="Z46" s="8">
        <v>9.2186009186504876</v>
      </c>
      <c r="AA46" s="68"/>
      <c r="AB46" s="52">
        <f>IFERROR(MATCH(S46,[7]AMS_RUN3_2050!$I:$I,FALSE),"non")</f>
        <v>42</v>
      </c>
      <c r="AC46" s="8">
        <v>2.8851686070556708</v>
      </c>
      <c r="AE46" s="68"/>
      <c r="AF46" s="52">
        <f t="shared" si="7"/>
        <v>-25.759527136215244</v>
      </c>
      <c r="AG46" s="52">
        <f t="shared" si="8"/>
        <v>-8.7389447955088073</v>
      </c>
      <c r="AH46" s="52">
        <f t="shared" si="9"/>
        <v>-25.767361658522901</v>
      </c>
      <c r="AI46" s="52">
        <f t="shared" si="10"/>
        <v>-25.774111508731956</v>
      </c>
      <c r="AJ46" s="52">
        <f t="shared" si="11"/>
        <v>-25.774111508731956</v>
      </c>
      <c r="AK46" s="52">
        <f t="shared" si="12"/>
        <v>-25.137793370382411</v>
      </c>
      <c r="AL46" t="s">
        <v>526</v>
      </c>
    </row>
    <row r="47" spans="1:38" ht="14.25" hidden="1">
      <c r="A47" s="5" t="s">
        <v>3</v>
      </c>
      <c r="B47" s="5" t="s">
        <v>26</v>
      </c>
      <c r="C47" s="11" t="s">
        <v>51</v>
      </c>
      <c r="D47" s="4" t="s">
        <v>27</v>
      </c>
      <c r="E47" s="116">
        <f>SUMIFS(ADEME!$F:$F,ADEME!$A:$A,$A47,ADEME!$B:$B,$B47,ADEME!$C:$C,$C47,ADEME!$D:$D,$D47,ADEME!$E:$E,F$9)</f>
        <v>15.96570373686813</v>
      </c>
      <c r="F47" s="116">
        <f>SUMIFS(ADEME!$L:$L,ADEME!$A:$A,$A47,ADEME!$B:$B,$B47,ADEME!$C:$C,$C47,ADEME!$D:$D,$D47,ADEME!$E:$E,F$9)</f>
        <v>13.711239262372979</v>
      </c>
      <c r="G47" s="117">
        <f>SUMIFS(ADEME!$H:$H,ADEME!$A:$A,$A47,ADEME!$B:$B,$B47,ADEME!$C:$C,$C47,ADEME!$D:$D,$D47,ADEME!$E:$E,G$9)</f>
        <v>12.887864789773761</v>
      </c>
      <c r="H47" s="117">
        <f>SUMIFS(ADEME!$H:$H,ADEME!$A:$A,$A47,ADEME!$B:$B,$B47,ADEME!$C:$C,$C47,ADEME!$D:$D,$D47,ADEME!$E:$E,H$9)</f>
        <v>13.573055030115759</v>
      </c>
      <c r="I47" s="117">
        <f>SUMIFS(ADEME!$H:$H,ADEME!$A:$A,$A47,ADEME!$B:$B,$B47,ADEME!$C:$C,$C47,ADEME!$D:$D,$D47,ADEME!$E:$E,I$9)</f>
        <v>14.02984852367709</v>
      </c>
      <c r="J47" s="117">
        <f>SUMIFS(ADEME!$H:$H,ADEME!$A:$A,$A47,ADEME!$B:$B,$B47,ADEME!$C:$C,$C47,ADEME!$D:$D,$D47,ADEME!$E:$E,J$9)</f>
        <v>14.737314053919404</v>
      </c>
      <c r="K47" s="68"/>
      <c r="L47" s="54" t="str">
        <f t="shared" si="2"/>
        <v>Alimentation Humaine-Assiette-abats</v>
      </c>
      <c r="M47" s="54">
        <f>MATCH(L47,[6]RESULTATS_4!$W:$W,FALSE)</f>
        <v>22</v>
      </c>
      <c r="N47" s="54" t="str" cm="1">
        <f t="array" ref="N47">IFERROR(INDEX([6]RESULTATS_4!G:G,$M47),"-")</f>
        <v>Alimentation Humaine</v>
      </c>
      <c r="O47" s="54" t="str" cm="1">
        <f t="array" ref="O47">IFERROR(INDEX([6]RESULTATS_4!H:H,$M47),"-")</f>
        <v>Assiette</v>
      </c>
      <c r="P47" s="54" t="str" cm="1">
        <f t="array" ref="P47">IFERROR(INDEX([6]RESULTATS_4!I:I,$M47),"-")</f>
        <v>abats</v>
      </c>
      <c r="Q47" s="54" t="str" cm="1">
        <f t="array" ref="Q47">IFERROR(INDEX([6]RESULTATS_4!$J:$J,M47),"-")</f>
        <v>g éq. primaire/jour</v>
      </c>
      <c r="R47" s="68"/>
      <c r="S47" s="54" t="str">
        <f t="shared" si="3"/>
        <v>abats-g éq. primaire/jour</v>
      </c>
      <c r="T47" s="52">
        <f>MATCH(S47,[2]S0!$R:$R,FALSE)</f>
        <v>43</v>
      </c>
      <c r="U47" s="8">
        <v>18.266740420654621</v>
      </c>
      <c r="V47" s="8">
        <v>17.457893366874533</v>
      </c>
      <c r="W47" s="8">
        <v>14.715806666654526</v>
      </c>
      <c r="X47" s="8">
        <v>15.477620180027195</v>
      </c>
      <c r="Y47" s="8">
        <v>15.985495855608974</v>
      </c>
      <c r="Z47" s="8">
        <v>16.729115654584277</v>
      </c>
      <c r="AA47" s="68"/>
      <c r="AB47" s="52">
        <f>IFERROR(MATCH(S47,[7]AMS_RUN3_2050!$I:$I,FALSE),"non")</f>
        <v>43</v>
      </c>
      <c r="AC47" s="8">
        <v>18.24676275629222</v>
      </c>
      <c r="AE47" s="68"/>
      <c r="AF47" s="52">
        <f t="shared" si="7"/>
        <v>-12.596865290671433</v>
      </c>
      <c r="AG47" s="52">
        <f t="shared" si="8"/>
        <v>-21.461089409622815</v>
      </c>
      <c r="AH47" s="52">
        <f t="shared" si="9"/>
        <v>-12.421621989794229</v>
      </c>
      <c r="AI47" s="52">
        <f t="shared" si="10"/>
        <v>-12.305284195881395</v>
      </c>
      <c r="AJ47" s="52">
        <f t="shared" si="11"/>
        <v>-12.233885952594258</v>
      </c>
      <c r="AK47" s="52">
        <f t="shared" si="12"/>
        <v>-11.906197803821506</v>
      </c>
      <c r="AL47" t="s">
        <v>526</v>
      </c>
    </row>
    <row r="48" spans="1:38" ht="14.25" hidden="1">
      <c r="A48" s="5" t="s">
        <v>3</v>
      </c>
      <c r="B48" s="5" t="s">
        <v>52</v>
      </c>
      <c r="C48" s="4" t="s">
        <v>25</v>
      </c>
      <c r="D48" s="4" t="s">
        <v>180</v>
      </c>
      <c r="E48" s="116">
        <f>SUMIFS(ADEME!$F:$F,ADEME!$A:$A,$A48,ADEME!$B:$B,$B48,ADEME!$C:$C,$C48,ADEME!$D:$D,$D48,ADEME!$E:$E,F$9)</f>
        <v>8121.3815968027566</v>
      </c>
      <c r="F48" s="116">
        <f>SUMIFS(ADEME!$L:$L,ADEME!$A:$A,$A48,ADEME!$B:$B,$B48,ADEME!$C:$C,$C48,ADEME!$D:$D,$D48,ADEME!$E:$E,F$9)</f>
        <v>8122.3487440123481</v>
      </c>
      <c r="G48" s="117">
        <f>SUMIFS(ADEME!$H:$H,ADEME!$A:$A,$A48,ADEME!$B:$B,$B48,ADEME!$C:$C,$C48,ADEME!$D:$D,$D48,ADEME!$E:$E,G$9)</f>
        <v>7858.7056256463675</v>
      </c>
      <c r="H48" s="117">
        <f>SUMIFS(ADEME!$H:$H,ADEME!$A:$A,$A48,ADEME!$B:$B,$B48,ADEME!$C:$C,$C48,ADEME!$D:$D,$D48,ADEME!$E:$E,H$9)</f>
        <v>7766.464542063788</v>
      </c>
      <c r="I48" s="117">
        <f>SUMIFS(ADEME!$H:$H,ADEME!$A:$A,$A48,ADEME!$B:$B,$B48,ADEME!$C:$C,$C48,ADEME!$D:$D,$D48,ADEME!$E:$E,I$9)</f>
        <v>7677.2816882571042</v>
      </c>
      <c r="J48" s="117">
        <f>SUMIFS(ADEME!$H:$H,ADEME!$A:$A,$A48,ADEME!$B:$B,$B48,ADEME!$C:$C,$C48,ADEME!$D:$D,$D48,ADEME!$E:$E,J$9)</f>
        <v>7906.8645938913587</v>
      </c>
      <c r="K48" s="68"/>
      <c r="L48" s="54" t="str">
        <f t="shared" si="2"/>
        <v>Alimentation Humaine-Approvisionnement-Céréales</v>
      </c>
      <c r="M48" s="54">
        <f>MATCH(L48,[6]RESULTATS_4!$W:$W,FALSE)</f>
        <v>4</v>
      </c>
      <c r="N48" s="54" t="str" cm="1">
        <f t="array" ref="N48">IFERROR(INDEX([6]RESULTATS_4!G:G,$M48),"-")</f>
        <v>Alimentation Humaine</v>
      </c>
      <c r="O48" s="54" t="str" cm="1">
        <f t="array" ref="O48">IFERROR(INDEX([6]RESULTATS_4!H:H,$M48),"-")</f>
        <v>Approvisionnement</v>
      </c>
      <c r="P48" s="54" t="str" cm="1">
        <f t="array" ref="P48">IFERROR(INDEX([6]RESULTATS_4!I:I,$M48),"-")</f>
        <v>Céréales</v>
      </c>
      <c r="Q48" s="54" t="str" cm="1">
        <f t="array" ref="Q48">IFERROR(INDEX([6]RESULTATS_4!$J:$J,M48),"-")</f>
        <v>kt</v>
      </c>
      <c r="R48" s="68"/>
      <c r="S48" s="54" t="str">
        <f t="shared" si="3"/>
        <v>Céréales-kt</v>
      </c>
      <c r="T48" s="52">
        <f>MATCH(S48,[2]S0!$R:$R,FALSE)</f>
        <v>354</v>
      </c>
      <c r="U48" s="8">
        <v>9346.4090873632795</v>
      </c>
      <c r="V48" s="8">
        <v>9309.0403018295201</v>
      </c>
      <c r="W48" s="8">
        <v>9019.8560096448073</v>
      </c>
      <c r="X48" s="8">
        <v>8920.340858265663</v>
      </c>
      <c r="Y48" s="8">
        <v>8814.7956704472708</v>
      </c>
      <c r="Z48" s="8">
        <v>9111.3812959170518</v>
      </c>
      <c r="AA48" s="68"/>
      <c r="AB48" s="52">
        <f>IFERROR(MATCH(S48,[7]AMS_RUN3_2050!$I:$I,FALSE),"non")</f>
        <v>291</v>
      </c>
      <c r="AC48" s="8">
        <v>9170.1401556770252</v>
      </c>
      <c r="AE48" s="68"/>
      <c r="AF48" s="52">
        <f t="shared" si="7"/>
        <v>-13.106932075301614</v>
      </c>
      <c r="AG48" s="52">
        <f t="shared" si="8"/>
        <v>-12.747732519580456</v>
      </c>
      <c r="AH48" s="52">
        <f t="shared" si="9"/>
        <v>-12.873269625998883</v>
      </c>
      <c r="AI48" s="52">
        <f t="shared" si="10"/>
        <v>-12.935338845630362</v>
      </c>
      <c r="AJ48" s="52">
        <f t="shared" si="11"/>
        <v>-12.904598412914181</v>
      </c>
      <c r="AK48" s="52">
        <f t="shared" si="12"/>
        <v>-13.219913237145009</v>
      </c>
      <c r="AL48" t="s">
        <v>526</v>
      </c>
    </row>
    <row r="49" spans="1:38" ht="14.25" hidden="1">
      <c r="A49" s="5" t="s">
        <v>3</v>
      </c>
      <c r="B49" s="5" t="s">
        <v>52</v>
      </c>
      <c r="C49" s="4" t="s">
        <v>28</v>
      </c>
      <c r="D49" s="4" t="s">
        <v>180</v>
      </c>
      <c r="E49" s="116">
        <f>SUMIFS(ADEME!$F:$F,ADEME!$A:$A,$A49,ADEME!$B:$B,$B49,ADEME!$C:$C,$C49,ADEME!$D:$D,$D49,ADEME!$E:$E,F$9)</f>
        <v>3708.0996523797539</v>
      </c>
      <c r="F49" s="116">
        <f>SUMIFS(ADEME!$L:$L,ADEME!$A:$A,$A49,ADEME!$B:$B,$B49,ADEME!$C:$C,$C49,ADEME!$D:$D,$D49,ADEME!$E:$E,F$9)</f>
        <v>4285.0868073926458</v>
      </c>
      <c r="G49" s="117">
        <f>SUMIFS(ADEME!$H:$H,ADEME!$A:$A,$A49,ADEME!$B:$B,$B49,ADEME!$C:$C,$C49,ADEME!$D:$D,$D49,ADEME!$E:$E,G$9)</f>
        <v>3459.6888540640689</v>
      </c>
      <c r="H49" s="117">
        <f>SUMIFS(ADEME!$H:$H,ADEME!$A:$A,$A49,ADEME!$B:$B,$B49,ADEME!$C:$C,$C49,ADEME!$D:$D,$D49,ADEME!$E:$E,H$9)</f>
        <v>3511.5110790541239</v>
      </c>
      <c r="I49" s="117">
        <f>SUMIFS(ADEME!$H:$H,ADEME!$A:$A,$A49,ADEME!$B:$B,$B49,ADEME!$C:$C,$C49,ADEME!$D:$D,$D49,ADEME!$E:$E,I$9)</f>
        <v>3537.4221915491521</v>
      </c>
      <c r="J49" s="117">
        <f>SUMIFS(ADEME!$H:$H,ADEME!$A:$A,$A49,ADEME!$B:$B,$B49,ADEME!$C:$C,$C49,ADEME!$D:$D,$D49,ADEME!$E:$E,J$9)</f>
        <v>3708.0485143082415</v>
      </c>
      <c r="K49" s="68"/>
      <c r="L49" s="54" t="str">
        <f t="shared" si="2"/>
        <v>Alimentation Humaine-Approvisionnement-Pommes de terre</v>
      </c>
      <c r="M49" s="54">
        <f>MATCH(L49,[6]RESULTATS_4!$W:$W,FALSE)</f>
        <v>14</v>
      </c>
      <c r="N49" s="54" t="str" cm="1">
        <f t="array" ref="N49">IFERROR(INDEX([6]RESULTATS_4!G:G,$M49),"-")</f>
        <v>Alimentation Humaine</v>
      </c>
      <c r="O49" s="54" t="str" cm="1">
        <f t="array" ref="O49">IFERROR(INDEX([6]RESULTATS_4!H:H,$M49),"-")</f>
        <v>Approvisionnement</v>
      </c>
      <c r="P49" s="54" t="str" cm="1">
        <f t="array" ref="P49">IFERROR(INDEX([6]RESULTATS_4!I:I,$M49),"-")</f>
        <v>Pommes de terre</v>
      </c>
      <c r="Q49" s="54" t="str" cm="1">
        <f t="array" ref="Q49">IFERROR(INDEX([6]RESULTATS_4!$J:$J,M49),"-")</f>
        <v>kt</v>
      </c>
      <c r="R49" s="68"/>
      <c r="S49" s="54" t="str">
        <f t="shared" si="3"/>
        <v>Pommes de terre-kt</v>
      </c>
      <c r="T49" s="52">
        <f>MATCH(S49,[2]S0!$R:$R,FALSE)</f>
        <v>304</v>
      </c>
      <c r="U49" s="8">
        <v>3429.0524690219954</v>
      </c>
      <c r="V49" s="8">
        <v>3600.8349350337326</v>
      </c>
      <c r="W49" s="8">
        <v>3214.5449521065275</v>
      </c>
      <c r="X49" s="8">
        <v>3262.7715139583752</v>
      </c>
      <c r="Y49" s="8">
        <v>3286.8847948842995</v>
      </c>
      <c r="Z49" s="8">
        <v>3429.6336063156728</v>
      </c>
      <c r="AA49" s="68"/>
      <c r="AB49" s="52">
        <f>IFERROR(MATCH(S49,[7]AMS_RUN3_2050!$I:$I,FALSE),"non")</f>
        <v>241</v>
      </c>
      <c r="AC49" s="8">
        <v>3461.6907846684685</v>
      </c>
      <c r="AE49" s="68"/>
      <c r="AF49" s="52">
        <f t="shared" si="7"/>
        <v>8.1377344289323759</v>
      </c>
      <c r="AG49" s="52">
        <f t="shared" si="8"/>
        <v>19.002589252331358</v>
      </c>
      <c r="AH49" s="52">
        <f t="shared" si="9"/>
        <v>7.6260841148572567</v>
      </c>
      <c r="AI49" s="52">
        <f t="shared" si="10"/>
        <v>7.6235667754123382</v>
      </c>
      <c r="AJ49" s="52">
        <f t="shared" si="11"/>
        <v>7.6223358072905034</v>
      </c>
      <c r="AK49" s="52">
        <f t="shared" si="12"/>
        <v>8.1179198699204314</v>
      </c>
      <c r="AL49" t="s">
        <v>526</v>
      </c>
    </row>
    <row r="50" spans="1:38" ht="14.25" hidden="1">
      <c r="A50" s="5" t="s">
        <v>3</v>
      </c>
      <c r="B50" s="5" t="s">
        <v>52</v>
      </c>
      <c r="C50" s="4" t="s">
        <v>29</v>
      </c>
      <c r="D50" s="4" t="s">
        <v>180</v>
      </c>
      <c r="E50" s="116">
        <f>SUMIFS(ADEME!$F:$F,ADEME!$A:$A,$A50,ADEME!$B:$B,$B50,ADEME!$C:$C,$C50,ADEME!$D:$D,$D50,ADEME!$E:$E,F$9)</f>
        <v>2096.999615845873</v>
      </c>
      <c r="F50" s="116">
        <f>SUMIFS(ADEME!$L:$L,ADEME!$A:$A,$A50,ADEME!$B:$B,$B50,ADEME!$C:$C,$C50,ADEME!$D:$D,$D50,ADEME!$E:$E,F$9)</f>
        <v>1815.0560309486957</v>
      </c>
      <c r="G50" s="117">
        <f>SUMIFS(ADEME!$H:$H,ADEME!$A:$A,$A50,ADEME!$B:$B,$B50,ADEME!$C:$C,$C50,ADEME!$D:$D,$D50,ADEME!$E:$E,G$9)</f>
        <v>2050.1798626517393</v>
      </c>
      <c r="H50" s="117">
        <f>SUMIFS(ADEME!$H:$H,ADEME!$A:$A,$A50,ADEME!$B:$B,$B50,ADEME!$C:$C,$C50,ADEME!$D:$D,$D50,ADEME!$E:$E,H$9)</f>
        <v>2059.1459265727444</v>
      </c>
      <c r="I50" s="117">
        <f>SUMIFS(ADEME!$H:$H,ADEME!$A:$A,$A50,ADEME!$B:$B,$B50,ADEME!$C:$C,$C50,ADEME!$D:$D,$D50,ADEME!$E:$E,I$9)</f>
        <v>2066.3432347630205</v>
      </c>
      <c r="J50" s="117">
        <f>SUMIFS(ADEME!$H:$H,ADEME!$A:$A,$A50,ADEME!$B:$B,$B50,ADEME!$C:$C,$C50,ADEME!$D:$D,$D50,ADEME!$E:$E,J$9)</f>
        <v>2105.0561748906839</v>
      </c>
      <c r="K50" s="68"/>
      <c r="L50" s="54" t="str">
        <f t="shared" si="2"/>
        <v>Alimentation Humaine-Approvisionnement-Sucres</v>
      </c>
      <c r="M50" s="54">
        <f>MATCH(L50,[6]RESULTATS_4!$W:$W,FALSE)</f>
        <v>15</v>
      </c>
      <c r="N50" s="54" t="str" cm="1">
        <f t="array" ref="N50">IFERROR(INDEX([6]RESULTATS_4!G:G,$M50),"-")</f>
        <v>Alimentation Humaine</v>
      </c>
      <c r="O50" s="54" t="str" cm="1">
        <f t="array" ref="O50">IFERROR(INDEX([6]RESULTATS_4!H:H,$M50),"-")</f>
        <v>Approvisionnement</v>
      </c>
      <c r="P50" s="54" t="str" cm="1">
        <f t="array" ref="P50">IFERROR(INDEX([6]RESULTATS_4!I:I,$M50),"-")</f>
        <v>Sucres</v>
      </c>
      <c r="Q50" s="54" t="str" cm="1">
        <f t="array" ref="Q50">IFERROR(INDEX([6]RESULTATS_4!$J:$J,M50),"-")</f>
        <v>kt</v>
      </c>
      <c r="R50" s="68"/>
      <c r="S50" s="54" t="str">
        <f t="shared" si="3"/>
        <v>Sucres-kt</v>
      </c>
      <c r="T50" s="52" t="e">
        <f>MATCH(S50,[2]S0!$R:$R,FALSE)</f>
        <v>#N/A</v>
      </c>
      <c r="U50" s="8">
        <v>2700.5108015409592</v>
      </c>
      <c r="V50" s="8">
        <v>2634.3983326349116</v>
      </c>
      <c r="W50" s="8">
        <v>2599.6726864818456</v>
      </c>
      <c r="X50" s="8">
        <v>2623.490902716042</v>
      </c>
      <c r="Y50" s="8">
        <v>2688.9909973600829</v>
      </c>
      <c r="Z50" s="8">
        <v>2731.027948696963</v>
      </c>
      <c r="AA50" s="68"/>
      <c r="AB50" s="52" t="str">
        <f>IFERROR(MATCH(S50,[7]AMS_RUN3_2050!$I:$I,FALSE),"non")</f>
        <v>non</v>
      </c>
      <c r="AC50" s="8">
        <v>2409.9233057742208</v>
      </c>
      <c r="AE50" s="68"/>
      <c r="AF50" s="52">
        <f t="shared" si="7"/>
        <v>-22.348038206353849</v>
      </c>
      <c r="AG50" s="52">
        <f t="shared" si="8"/>
        <v>-31.101686162498975</v>
      </c>
      <c r="AH50" s="52">
        <f t="shared" si="9"/>
        <v>-21.137000311132958</v>
      </c>
      <c r="AI50" s="52">
        <f t="shared" si="10"/>
        <v>-21.511222911390458</v>
      </c>
      <c r="AJ50" s="52">
        <f t="shared" si="11"/>
        <v>-23.15544243950043</v>
      </c>
      <c r="AK50" s="52">
        <f t="shared" si="12"/>
        <v>-22.920738475230351</v>
      </c>
      <c r="AL50" t="s">
        <v>526</v>
      </c>
    </row>
    <row r="51" spans="1:38" ht="14.25" hidden="1">
      <c r="A51" s="5" t="s">
        <v>3</v>
      </c>
      <c r="B51" s="5" t="s">
        <v>52</v>
      </c>
      <c r="C51" s="4" t="s">
        <v>30</v>
      </c>
      <c r="D51" s="4" t="s">
        <v>180</v>
      </c>
      <c r="E51" s="116">
        <f>SUMIFS(ADEME!$F:$F,ADEME!$A:$A,$A51,ADEME!$B:$B,$B51,ADEME!$C:$C,$C51,ADEME!$D:$D,$D51,ADEME!$E:$E,F$9)</f>
        <v>99.69152402584028</v>
      </c>
      <c r="F51" s="116">
        <f>SUMIFS(ADEME!$L:$L,ADEME!$A:$A,$A51,ADEME!$B:$B,$B51,ADEME!$C:$C,$C51,ADEME!$D:$D,$D51,ADEME!$E:$E,F$9)</f>
        <v>241.70487820233308</v>
      </c>
      <c r="G51" s="117">
        <f>SUMIFS(ADEME!$H:$H,ADEME!$A:$A,$A51,ADEME!$B:$B,$B51,ADEME!$C:$C,$C51,ADEME!$D:$D,$D51,ADEME!$E:$E,G$9)</f>
        <v>221.29274973409878</v>
      </c>
      <c r="H51" s="117">
        <f>SUMIFS(ADEME!$H:$H,ADEME!$A:$A,$A51,ADEME!$B:$B,$B51,ADEME!$C:$C,$C51,ADEME!$D:$D,$D51,ADEME!$E:$E,H$9)</f>
        <v>195.72288092135184</v>
      </c>
      <c r="I51" s="117">
        <f>SUMIFS(ADEME!$H:$H,ADEME!$A:$A,$A51,ADEME!$B:$B,$B51,ADEME!$C:$C,$C51,ADEME!$D:$D,$D51,ADEME!$E:$E,I$9)</f>
        <v>185.38401632072419</v>
      </c>
      <c r="J51" s="117">
        <f>SUMIFS(ADEME!$H:$H,ADEME!$A:$A,$A51,ADEME!$B:$B,$B51,ADEME!$C:$C,$C51,ADEME!$D:$D,$D51,ADEME!$E:$E,J$9)</f>
        <v>149.10732774593643</v>
      </c>
      <c r="K51" s="68"/>
      <c r="L51" s="54" t="str">
        <f t="shared" si="2"/>
        <v>Alimentation Humaine-Approvisionnement-Légumineuses</v>
      </c>
      <c r="M51" s="54">
        <f>MATCH(L51,[6]RESULTATS_4!$W:$W,FALSE)</f>
        <v>10</v>
      </c>
      <c r="N51" s="54" t="str" cm="1">
        <f t="array" ref="N51">IFERROR(INDEX([6]RESULTATS_4!G:G,$M51),"-")</f>
        <v>Alimentation Humaine</v>
      </c>
      <c r="O51" s="54" t="str" cm="1">
        <f t="array" ref="O51">IFERROR(INDEX([6]RESULTATS_4!H:H,$M51),"-")</f>
        <v>Approvisionnement</v>
      </c>
      <c r="P51" s="54" t="str" cm="1">
        <f t="array" ref="P51">IFERROR(INDEX([6]RESULTATS_4!I:I,$M51),"-")</f>
        <v>Légumineuses</v>
      </c>
      <c r="Q51" s="54" t="str" cm="1">
        <f t="array" ref="Q51">IFERROR(INDEX([6]RESULTATS_4!$J:$J,M51),"-")</f>
        <v>kt</v>
      </c>
      <c r="R51" s="68"/>
      <c r="S51" s="54" t="str">
        <f t="shared" si="3"/>
        <v>Légumineuses-kt</v>
      </c>
      <c r="T51" s="52" t="e">
        <f>MATCH(S51,[2]S0!$R:$R,FALSE)</f>
        <v>#N/A</v>
      </c>
      <c r="U51" s="8">
        <v>120.69900316608243</v>
      </c>
      <c r="V51" s="8">
        <v>150.9543219721987</v>
      </c>
      <c r="W51" s="8">
        <v>238.09192462971711</v>
      </c>
      <c r="X51" s="8">
        <v>211.102267074889</v>
      </c>
      <c r="Y51" s="8">
        <v>200.30640405295779</v>
      </c>
      <c r="Z51" s="8">
        <v>162.21652462260113</v>
      </c>
      <c r="AA51" s="68"/>
      <c r="AB51" s="52" t="str">
        <f>IFERROR(MATCH(S51,[7]AMS_RUN3_2050!$I:$I,FALSE),"non")</f>
        <v>non</v>
      </c>
      <c r="AC51" s="8">
        <v>584.62385204457769</v>
      </c>
      <c r="AE51" s="68"/>
      <c r="AF51" s="52">
        <f t="shared" si="7"/>
        <v>-17.404848912741855</v>
      </c>
      <c r="AG51" s="52">
        <f t="shared" si="8"/>
        <v>60.117891985131735</v>
      </c>
      <c r="AH51" s="52">
        <f t="shared" si="9"/>
        <v>-7.0557516479169085</v>
      </c>
      <c r="AI51" s="52">
        <f t="shared" si="10"/>
        <v>-7.2852775892175874</v>
      </c>
      <c r="AJ51" s="52">
        <f t="shared" si="11"/>
        <v>-7.4497806511909399</v>
      </c>
      <c r="AK51" s="52">
        <f t="shared" si="12"/>
        <v>-8.0812956060816958</v>
      </c>
      <c r="AL51" t="s">
        <v>526</v>
      </c>
    </row>
    <row r="52" spans="1:38" ht="14.25" hidden="1">
      <c r="A52" s="5" t="s">
        <v>3</v>
      </c>
      <c r="B52" s="5" t="s">
        <v>52</v>
      </c>
      <c r="C52" s="4" t="s">
        <v>31</v>
      </c>
      <c r="D52" s="4" t="s">
        <v>180</v>
      </c>
      <c r="E52" s="116">
        <f>SUMIFS(ADEME!$F:$F,ADEME!$A:$A,$A52,ADEME!$B:$B,$B52,ADEME!$C:$C,$C52,ADEME!$D:$D,$D52,ADEME!$E:$E,F$9)</f>
        <v>523.96010301953265</v>
      </c>
      <c r="F52" s="116">
        <f>SUMIFS(ADEME!$L:$L,ADEME!$A:$A,$A52,ADEME!$B:$B,$B52,ADEME!$C:$C,$C52,ADEME!$D:$D,$D52,ADEME!$E:$E,F$9)</f>
        <v>893.62474777279044</v>
      </c>
      <c r="G52" s="117">
        <f>SUMIFS(ADEME!$H:$H,ADEME!$A:$A,$A52,ADEME!$B:$B,$B52,ADEME!$C:$C,$C52,ADEME!$D:$D,$D52,ADEME!$E:$E,G$9)</f>
        <v>528.4572437781585</v>
      </c>
      <c r="H52" s="117">
        <f>SUMIFS(ADEME!$H:$H,ADEME!$A:$A,$A52,ADEME!$B:$B,$B52,ADEME!$C:$C,$C52,ADEME!$D:$D,$D52,ADEME!$E:$E,H$9)</f>
        <v>514.10227925902007</v>
      </c>
      <c r="I52" s="117">
        <f>SUMIFS(ADEME!$H:$H,ADEME!$A:$A,$A52,ADEME!$B:$B,$B52,ADEME!$C:$C,$C52,ADEME!$D:$D,$D52,ADEME!$E:$E,I$9)</f>
        <v>499.74731473988174</v>
      </c>
      <c r="J52" s="117">
        <f>SUMIFS(ADEME!$H:$H,ADEME!$A:$A,$A52,ADEME!$B:$B,$B52,ADEME!$C:$C,$C52,ADEME!$D:$D,$D52,ADEME!$E:$E,J$9)</f>
        <v>493.43618163358764</v>
      </c>
      <c r="K52" s="68"/>
      <c r="L52" s="54" t="str">
        <f t="shared" si="2"/>
        <v>Alimentation Humaine-Approvisionnement-Fruits coque</v>
      </c>
      <c r="M52" s="54">
        <f>MATCH(L52,[6]RESULTATS_4!$W:$W,FALSE)</f>
        <v>7</v>
      </c>
      <c r="N52" s="54" t="str" cm="1">
        <f t="array" ref="N52">IFERROR(INDEX([6]RESULTATS_4!G:G,$M52),"-")</f>
        <v>Alimentation Humaine</v>
      </c>
      <c r="O52" s="54" t="str" cm="1">
        <f t="array" ref="O52">IFERROR(INDEX([6]RESULTATS_4!H:H,$M52),"-")</f>
        <v>Approvisionnement</v>
      </c>
      <c r="P52" s="54" t="str" cm="1">
        <f t="array" ref="P52">IFERROR(INDEX([6]RESULTATS_4!I:I,$M52),"-")</f>
        <v>Fruits coque</v>
      </c>
      <c r="Q52" s="54" t="str" cm="1">
        <f t="array" ref="Q52">IFERROR(INDEX([6]RESULTATS_4!$J:$J,M52),"-")</f>
        <v>kt</v>
      </c>
      <c r="R52" s="68"/>
      <c r="S52" s="54" t="str">
        <f t="shared" si="3"/>
        <v>Fruits coque-kt</v>
      </c>
      <c r="T52" s="52" t="e">
        <f>MATCH(S52,[2]S0!$R:$R,FALSE)</f>
        <v>#N/A</v>
      </c>
      <c r="U52" s="8">
        <v>255.89016794730341</v>
      </c>
      <c r="V52" s="8">
        <v>277.86434209961556</v>
      </c>
      <c r="W52" s="8">
        <v>244.36500016538997</v>
      </c>
      <c r="X52" s="8">
        <v>238.96706865442437</v>
      </c>
      <c r="Y52" s="8">
        <v>233.56913714345876</v>
      </c>
      <c r="Z52" s="8">
        <v>230.37460434154781</v>
      </c>
      <c r="AA52" s="68"/>
      <c r="AB52" s="52" t="str">
        <f>IFERROR(MATCH(S52,[7]AMS_RUN3_2050!$I:$I,FALSE),"non")</f>
        <v>non</v>
      </c>
      <c r="AC52" s="8">
        <v>658.88047049861962</v>
      </c>
      <c r="AE52" s="68"/>
      <c r="AF52" s="52">
        <f t="shared" si="7"/>
        <v>104.75976362149018</v>
      </c>
      <c r="AG52" s="52">
        <f t="shared" si="8"/>
        <v>221.6046870283277</v>
      </c>
      <c r="AH52" s="52">
        <f t="shared" si="9"/>
        <v>116.25733776133673</v>
      </c>
      <c r="AI52" s="52">
        <f t="shared" si="10"/>
        <v>115.13519923637467</v>
      </c>
      <c r="AJ52" s="52">
        <f t="shared" si="11"/>
        <v>113.96119403949147</v>
      </c>
      <c r="AK52" s="52">
        <f t="shared" si="12"/>
        <v>114.18861816124104</v>
      </c>
      <c r="AL52" t="s">
        <v>526</v>
      </c>
    </row>
    <row r="53" spans="1:38" ht="14.25" hidden="1">
      <c r="A53" s="5" t="s">
        <v>3</v>
      </c>
      <c r="B53" s="5" t="s">
        <v>52</v>
      </c>
      <c r="C53" s="4" t="s">
        <v>32</v>
      </c>
      <c r="D53" s="4" t="s">
        <v>180</v>
      </c>
      <c r="E53" s="116">
        <f>SUMIFS(ADEME!$F:$F,ADEME!$A:$A,$A53,ADEME!$B:$B,$B53,ADEME!$C:$C,$C53,ADEME!$D:$D,$D53,ADEME!$E:$E,F$9)</f>
        <v>984.35719944119433</v>
      </c>
      <c r="F53" s="116">
        <f>SUMIFS(ADEME!$L:$L,ADEME!$A:$A,$A53,ADEME!$B:$B,$B53,ADEME!$C:$C,$C53,ADEME!$D:$D,$D53,ADEME!$E:$E,F$9)</f>
        <v>1370.0564961643777</v>
      </c>
      <c r="G53" s="117">
        <f>SUMIFS(ADEME!$H:$H,ADEME!$A:$A,$A53,ADEME!$B:$B,$B53,ADEME!$C:$C,$C53,ADEME!$D:$D,$D53,ADEME!$E:$E,G$9)</f>
        <v>1211.0934394958826</v>
      </c>
      <c r="H53" s="117">
        <f>SUMIFS(ADEME!$H:$H,ADEME!$A:$A,$A53,ADEME!$B:$B,$B53,ADEME!$C:$C,$C53,ADEME!$D:$D,$D53,ADEME!$E:$E,H$9)</f>
        <v>1159.073010921539</v>
      </c>
      <c r="I53" s="117">
        <f>SUMIFS(ADEME!$H:$H,ADEME!$A:$A,$A53,ADEME!$B:$B,$B53,ADEME!$C:$C,$C53,ADEME!$D:$D,$D53,ADEME!$E:$E,I$9)</f>
        <v>1136.9400953013046</v>
      </c>
      <c r="J53" s="117">
        <f>SUMIFS(ADEME!$H:$H,ADEME!$A:$A,$A53,ADEME!$B:$B,$B53,ADEME!$C:$C,$C53,ADEME!$D:$D,$D53,ADEME!$E:$E,J$9)</f>
        <v>1101.7997054691534</v>
      </c>
      <c r="K53" s="68"/>
      <c r="L53" s="54" t="str">
        <f t="shared" si="2"/>
        <v>Alimentation Humaine-Approvisionnement-Plantes oléifères et huiles</v>
      </c>
      <c r="M53" s="54">
        <f>MATCH(L53,[6]RESULTATS_4!$W:$W,FALSE)</f>
        <v>12</v>
      </c>
      <c r="N53" s="54" t="str" cm="1">
        <f t="array" ref="N53">IFERROR(INDEX([6]RESULTATS_4!G:G,$M53),"-")</f>
        <v>Alimentation Humaine</v>
      </c>
      <c r="O53" s="54" t="str" cm="1">
        <f t="array" ref="O53">IFERROR(INDEX([6]RESULTATS_4!H:H,$M53),"-")</f>
        <v>Approvisionnement</v>
      </c>
      <c r="P53" s="54" t="str" cm="1">
        <f t="array" ref="P53">IFERROR(INDEX([6]RESULTATS_4!I:I,$M53),"-")</f>
        <v>Plantes oléifères et huiles</v>
      </c>
      <c r="Q53" s="54" t="str" cm="1">
        <f t="array" ref="Q53">IFERROR(INDEX([6]RESULTATS_4!$J:$J,M53),"-")</f>
        <v>kt</v>
      </c>
      <c r="R53" s="68"/>
      <c r="S53" s="54" t="str">
        <f t="shared" si="3"/>
        <v>Plantes oléifères et huiles-kt</v>
      </c>
      <c r="T53" s="52" t="e">
        <f>MATCH(S53,[2]S0!$R:$R,FALSE)</f>
        <v>#N/A</v>
      </c>
      <c r="U53" s="8">
        <v>1151.9198175232978</v>
      </c>
      <c r="V53" s="8">
        <v>1309.9108880743559</v>
      </c>
      <c r="W53" s="8">
        <v>1389.0256662312252</v>
      </c>
      <c r="X53" s="8">
        <v>1329.3713919288482</v>
      </c>
      <c r="Y53" s="8">
        <v>1303.8000889629341</v>
      </c>
      <c r="Z53" s="8">
        <v>1265.0638183284025</v>
      </c>
      <c r="AA53" s="68"/>
      <c r="AB53" s="52" t="str">
        <f>IFERROR(MATCH(S53,[7]AMS_RUN3_2050!$I:$I,FALSE),"non")</f>
        <v>non</v>
      </c>
      <c r="AC53" s="8">
        <v>1431.7992413300931</v>
      </c>
      <c r="AE53" s="68"/>
      <c r="AF53" s="52">
        <f t="shared" si="7"/>
        <v>-14.546378622287614</v>
      </c>
      <c r="AG53" s="52">
        <f t="shared" si="8"/>
        <v>4.591580132480555</v>
      </c>
      <c r="AH53" s="52">
        <f t="shared" si="9"/>
        <v>-12.809858814064768</v>
      </c>
      <c r="AI53" s="52">
        <f t="shared" si="10"/>
        <v>-12.810444247654162</v>
      </c>
      <c r="AJ53" s="52">
        <f t="shared" si="11"/>
        <v>-12.797973790165395</v>
      </c>
      <c r="AK53" s="52">
        <f t="shared" si="12"/>
        <v>-12.90560290270405</v>
      </c>
      <c r="AL53" t="s">
        <v>526</v>
      </c>
    </row>
    <row r="54" spans="1:38" ht="14.25" hidden="1">
      <c r="A54" s="5" t="s">
        <v>3</v>
      </c>
      <c r="B54" s="5" t="s">
        <v>52</v>
      </c>
      <c r="C54" s="4" t="s">
        <v>33</v>
      </c>
      <c r="D54" s="4" t="s">
        <v>180</v>
      </c>
      <c r="E54" s="116">
        <f>SUMIFS(ADEME!$F:$F,ADEME!$A:$A,$A54,ADEME!$B:$B,$B54,ADEME!$C:$C,$C54,ADEME!$D:$D,$D54,ADEME!$E:$E,F$9)</f>
        <v>7002.9431615593658</v>
      </c>
      <c r="F54" s="116">
        <f>SUMIFS(ADEME!$L:$L,ADEME!$A:$A,$A54,ADEME!$B:$B,$B54,ADEME!$C:$C,$C54,ADEME!$D:$D,$D54,ADEME!$E:$E,F$9)</f>
        <v>8022.7096833660953</v>
      </c>
      <c r="G54" s="117">
        <f>SUMIFS(ADEME!$H:$H,ADEME!$A:$A,$A54,ADEME!$B:$B,$B54,ADEME!$C:$C,$C54,ADEME!$D:$D,$D54,ADEME!$E:$E,G$9)</f>
        <v>7087.946906619386</v>
      </c>
      <c r="H54" s="117">
        <f>SUMIFS(ADEME!$H:$H,ADEME!$A:$A,$A54,ADEME!$B:$B,$B54,ADEME!$C:$C,$C54,ADEME!$D:$D,$D54,ADEME!$E:$E,H$9)</f>
        <v>6953.9071077151357</v>
      </c>
      <c r="I54" s="117">
        <f>SUMIFS(ADEME!$H:$H,ADEME!$A:$A,$A54,ADEME!$B:$B,$B54,ADEME!$C:$C,$C54,ADEME!$D:$D,$D54,ADEME!$E:$E,I$9)</f>
        <v>6688.0528090373355</v>
      </c>
      <c r="J54" s="117">
        <f>SUMIFS(ADEME!$H:$H,ADEME!$A:$A,$A54,ADEME!$B:$B,$B54,ADEME!$C:$C,$C54,ADEME!$D:$D,$D54,ADEME!$E:$E,J$9)</f>
        <v>6917.1019115544104</v>
      </c>
      <c r="K54" s="68"/>
      <c r="L54" s="54" t="str">
        <f t="shared" si="2"/>
        <v>Alimentation Humaine-Approvisionnement-Légumes</v>
      </c>
      <c r="M54" s="54">
        <f>MATCH(L54,[6]RESULTATS_4!$W:$W,FALSE)</f>
        <v>9</v>
      </c>
      <c r="N54" s="54" t="str" cm="1">
        <f t="array" ref="N54">IFERROR(INDEX([6]RESULTATS_4!G:G,$M54),"-")</f>
        <v>Alimentation Humaine</v>
      </c>
      <c r="O54" s="54" t="str" cm="1">
        <f t="array" ref="O54">IFERROR(INDEX([6]RESULTATS_4!H:H,$M54),"-")</f>
        <v>Approvisionnement</v>
      </c>
      <c r="P54" s="54" t="str" cm="1">
        <f t="array" ref="P54">IFERROR(INDEX([6]RESULTATS_4!I:I,$M54),"-")</f>
        <v>Légumes</v>
      </c>
      <c r="Q54" s="54" t="str" cm="1">
        <f t="array" ref="Q54">IFERROR(INDEX([6]RESULTATS_4!$J:$J,M54),"-")</f>
        <v>kt</v>
      </c>
      <c r="R54" s="68"/>
      <c r="S54" s="54" t="str">
        <f t="shared" si="3"/>
        <v>Légumes-kt</v>
      </c>
      <c r="T54" s="52">
        <f>MATCH(S54,[2]S0!$R:$R,FALSE)</f>
        <v>312</v>
      </c>
      <c r="U54" s="8">
        <v>6744.8590465656935</v>
      </c>
      <c r="V54" s="8">
        <v>7103.673091403205</v>
      </c>
      <c r="W54" s="8">
        <v>6924.6578680871635</v>
      </c>
      <c r="X54" s="8">
        <v>6782.6957148844303</v>
      </c>
      <c r="Y54" s="8">
        <v>6535.8050136622842</v>
      </c>
      <c r="Z54" s="8">
        <v>6704.077365599278</v>
      </c>
      <c r="AA54" s="68"/>
      <c r="AB54" s="52">
        <f>IFERROR(MATCH(S54,[7]AMS_RUN3_2050!$I:$I,FALSE),"non")</f>
        <v>249</v>
      </c>
      <c r="AC54" s="8">
        <v>7638.6132660387357</v>
      </c>
      <c r="AE54" s="68"/>
      <c r="AF54" s="52">
        <f t="shared" si="7"/>
        <v>3.8263826302653792</v>
      </c>
      <c r="AG54" s="52">
        <f t="shared" si="8"/>
        <v>12.93748431463011</v>
      </c>
      <c r="AH54" s="52">
        <f t="shared" si="9"/>
        <v>2.3580809571076777</v>
      </c>
      <c r="AI54" s="52">
        <f t="shared" si="10"/>
        <v>2.524238149958391</v>
      </c>
      <c r="AJ54" s="52">
        <f t="shared" si="11"/>
        <v>2.3294421277378463</v>
      </c>
      <c r="AK54" s="52">
        <f t="shared" si="12"/>
        <v>3.1775371067199742</v>
      </c>
      <c r="AL54" t="s">
        <v>526</v>
      </c>
    </row>
    <row r="55" spans="1:38" ht="14.25" hidden="1">
      <c r="A55" s="5" t="s">
        <v>3</v>
      </c>
      <c r="B55" s="5" t="s">
        <v>52</v>
      </c>
      <c r="C55" s="4" t="s">
        <v>34</v>
      </c>
      <c r="D55" s="4" t="s">
        <v>180</v>
      </c>
      <c r="E55" s="116">
        <f>SUMIFS(ADEME!$F:$F,ADEME!$A:$A,$A55,ADEME!$B:$B,$B55,ADEME!$C:$C,$C55,ADEME!$D:$D,$D55,ADEME!$E:$E,F$9)</f>
        <v>6659.2392444237666</v>
      </c>
      <c r="F55" s="116">
        <f>SUMIFS(ADEME!$L:$L,ADEME!$A:$A,$A55,ADEME!$B:$B,$B55,ADEME!$C:$C,$C55,ADEME!$D:$D,$D55,ADEME!$E:$E,F$9)</f>
        <v>9745.1989613842052</v>
      </c>
      <c r="G55" s="117">
        <f>SUMIFS(ADEME!$H:$H,ADEME!$A:$A,$A55,ADEME!$B:$B,$B55,ADEME!$C:$C,$C55,ADEME!$D:$D,$D55,ADEME!$E:$E,G$9)</f>
        <v>6163.2423853062955</v>
      </c>
      <c r="H55" s="117">
        <f>SUMIFS(ADEME!$H:$H,ADEME!$A:$A,$A55,ADEME!$B:$B,$B55,ADEME!$C:$C,$C55,ADEME!$D:$D,$D55,ADEME!$E:$E,H$9)</f>
        <v>6301.5497332914238</v>
      </c>
      <c r="I55" s="117">
        <f>SUMIFS(ADEME!$H:$H,ADEME!$A:$A,$A55,ADEME!$B:$B,$B55,ADEME!$C:$C,$C55,ADEME!$D:$D,$D55,ADEME!$E:$E,I$9)</f>
        <v>6128.389405202015</v>
      </c>
      <c r="J55" s="117">
        <f>SUMIFS(ADEME!$H:$H,ADEME!$A:$A,$A55,ADEME!$B:$B,$B55,ADEME!$C:$C,$C55,ADEME!$D:$D,$D55,ADEME!$E:$E,J$9)</f>
        <v>6411.1035004149144</v>
      </c>
      <c r="K55" s="68"/>
      <c r="L55" s="54" t="str">
        <f t="shared" si="2"/>
        <v>Alimentation Humaine-Approvisionnement-Fruits</v>
      </c>
      <c r="M55" s="54">
        <f>MATCH(L55,[6]RESULTATS_4!$W:$W,FALSE)</f>
        <v>6</v>
      </c>
      <c r="N55" s="54" t="str" cm="1">
        <f t="array" ref="N55">IFERROR(INDEX([6]RESULTATS_4!G:G,$M55),"-")</f>
        <v>Alimentation Humaine</v>
      </c>
      <c r="O55" s="54" t="str" cm="1">
        <f t="array" ref="O55">IFERROR(INDEX([6]RESULTATS_4!H:H,$M55),"-")</f>
        <v>Approvisionnement</v>
      </c>
      <c r="P55" s="54" t="str" cm="1">
        <f t="array" ref="P55">IFERROR(INDEX([6]RESULTATS_4!I:I,$M55),"-")</f>
        <v>Fruits</v>
      </c>
      <c r="Q55" s="54" t="str" cm="1">
        <f t="array" ref="Q55">IFERROR(INDEX([6]RESULTATS_4!$J:$J,M55),"-")</f>
        <v>kt</v>
      </c>
      <c r="R55" s="68"/>
      <c r="S55" s="54" t="str">
        <f t="shared" si="3"/>
        <v>Fruits-kt</v>
      </c>
      <c r="T55" s="52">
        <f>MATCH(S55,[2]S0!$R:$R,FALSE)</f>
        <v>313</v>
      </c>
      <c r="U55" s="8">
        <v>5142.0259719313708</v>
      </c>
      <c r="V55" s="8">
        <v>5870.5218714121856</v>
      </c>
      <c r="W55" s="8">
        <v>4804.9950226592537</v>
      </c>
      <c r="X55" s="8">
        <v>4878.3828118995752</v>
      </c>
      <c r="Y55" s="8">
        <v>4784.6265398084261</v>
      </c>
      <c r="Z55" s="8">
        <v>4984.4295828820286</v>
      </c>
      <c r="AA55" s="68"/>
      <c r="AB55" s="52">
        <f>IFERROR(MATCH(S55,[7]AMS_RUN3_2050!$I:$I,FALSE),"non")</f>
        <v>250</v>
      </c>
      <c r="AC55" s="8">
        <v>6895.516285028285</v>
      </c>
      <c r="AE55" s="68"/>
      <c r="AF55" s="52">
        <f t="shared" si="7"/>
        <v>29.506137868115889</v>
      </c>
      <c r="AG55" s="52">
        <f t="shared" si="8"/>
        <v>66.002259677127228</v>
      </c>
      <c r="AH55" s="52">
        <f t="shared" si="9"/>
        <v>28.26740415425737</v>
      </c>
      <c r="AI55" s="52">
        <f t="shared" si="10"/>
        <v>29.172924230554329</v>
      </c>
      <c r="AJ55" s="52">
        <f t="shared" si="11"/>
        <v>28.085010485424267</v>
      </c>
      <c r="AK55" s="52">
        <f t="shared" si="12"/>
        <v>28.622611550828125</v>
      </c>
      <c r="AL55" t="s">
        <v>526</v>
      </c>
    </row>
    <row r="56" spans="1:38" ht="14.25" hidden="1">
      <c r="A56" s="5" t="s">
        <v>3</v>
      </c>
      <c r="B56" s="5" t="s">
        <v>52</v>
      </c>
      <c r="C56" s="4" t="s">
        <v>35</v>
      </c>
      <c r="D56" s="4" t="s">
        <v>180</v>
      </c>
      <c r="E56" s="116">
        <f>SUMIFS(ADEME!$F:$F,ADEME!$A:$A,$A56,ADEME!$B:$B,$B56,ADEME!$C:$C,$C56,ADEME!$D:$D,$D56,ADEME!$E:$E,F$9)</f>
        <v>657.84813819377166</v>
      </c>
      <c r="F56" s="116">
        <f>SUMIFS(ADEME!$L:$L,ADEME!$A:$A,$A56,ADEME!$B:$B,$B56,ADEME!$C:$C,$C56,ADEME!$D:$D,$D56,ADEME!$E:$E,F$9)</f>
        <v>436.20659853244121</v>
      </c>
      <c r="G56" s="117">
        <f>SUMIFS(ADEME!$H:$H,ADEME!$A:$A,$A56,ADEME!$B:$B,$B56,ADEME!$C:$C,$C56,ADEME!$D:$D,$D56,ADEME!$E:$E,G$9)</f>
        <v>515.19151856938606</v>
      </c>
      <c r="H56" s="117">
        <f>SUMIFS(ADEME!$H:$H,ADEME!$A:$A,$A56,ADEME!$B:$B,$B56,ADEME!$C:$C,$C56,ADEME!$D:$D,$D56,ADEME!$E:$E,H$9)</f>
        <v>521.9484158492138</v>
      </c>
      <c r="I56" s="117">
        <f>SUMIFS(ADEME!$H:$H,ADEME!$A:$A,$A56,ADEME!$B:$B,$B56,ADEME!$C:$C,$C56,ADEME!$D:$D,$D56,ADEME!$E:$E,I$9)</f>
        <v>523.00963949356401</v>
      </c>
      <c r="J56" s="117">
        <f>SUMIFS(ADEME!$H:$H,ADEME!$A:$A,$A56,ADEME!$B:$B,$B56,ADEME!$C:$C,$C56,ADEME!$D:$D,$D56,ADEME!$E:$E,J$9)</f>
        <v>558.08528382042641</v>
      </c>
      <c r="K56" s="68"/>
      <c r="L56" s="54" t="str">
        <f t="shared" si="2"/>
        <v>Alimentation Humaine-Approvisionnement-Café thé cacao</v>
      </c>
      <c r="M56" s="54">
        <f>MATCH(L56,[6]RESULTATS_4!$W:$W,FALSE)</f>
        <v>3</v>
      </c>
      <c r="N56" s="54" t="str" cm="1">
        <f t="array" ref="N56">IFERROR(INDEX([6]RESULTATS_4!G:G,$M56),"-")</f>
        <v>Alimentation Humaine</v>
      </c>
      <c r="O56" s="54" t="str" cm="1">
        <f t="array" ref="O56">IFERROR(INDEX([6]RESULTATS_4!H:H,$M56),"-")</f>
        <v>Approvisionnement</v>
      </c>
      <c r="P56" s="54" t="str" cm="1">
        <f t="array" ref="P56">IFERROR(INDEX([6]RESULTATS_4!I:I,$M56),"-")</f>
        <v>Café thé cacao</v>
      </c>
      <c r="Q56" s="54" t="str" cm="1">
        <f t="array" ref="Q56">IFERROR(INDEX([6]RESULTATS_4!$J:$J,M56),"-")</f>
        <v>kt</v>
      </c>
      <c r="R56" s="68"/>
      <c r="S56" s="54" t="str">
        <f t="shared" si="3"/>
        <v>Café thé cacao-kt</v>
      </c>
      <c r="T56" s="52" t="e">
        <f>MATCH(S56,[2]S0!$R:$R,FALSE)</f>
        <v>#N/A</v>
      </c>
      <c r="U56" s="8">
        <v>387.97586952528042</v>
      </c>
      <c r="V56" s="8">
        <v>486.9459553898788</v>
      </c>
      <c r="W56" s="8">
        <v>338.32852910081482</v>
      </c>
      <c r="X56" s="8">
        <v>345.47399397107387</v>
      </c>
      <c r="Y56" s="8">
        <v>334.75579666568535</v>
      </c>
      <c r="Z56" s="8">
        <v>390.77420617862197</v>
      </c>
      <c r="AA56" s="68"/>
      <c r="AB56" s="52" t="str">
        <f>IFERROR(MATCH(S56,[7]AMS_RUN3_2050!$I:$I,FALSE),"non")</f>
        <v>non</v>
      </c>
      <c r="AC56" s="8">
        <v>325.26944575385465</v>
      </c>
      <c r="AE56" s="68"/>
      <c r="AF56" s="52">
        <f t="shared" si="7"/>
        <v>69.559034431368531</v>
      </c>
      <c r="AG56" s="52">
        <f t="shared" si="8"/>
        <v>-10.419915453823325</v>
      </c>
      <c r="AH56" s="52">
        <f t="shared" si="9"/>
        <v>52.275517509157424</v>
      </c>
      <c r="AI56" s="52">
        <f t="shared" si="10"/>
        <v>51.081825248159184</v>
      </c>
      <c r="AJ56" s="52">
        <f t="shared" si="11"/>
        <v>56.236171174022843</v>
      </c>
      <c r="AK56" s="52">
        <f t="shared" si="12"/>
        <v>42.815281816560578</v>
      </c>
      <c r="AL56" t="s">
        <v>526</v>
      </c>
    </row>
    <row r="57" spans="1:38" ht="14.25" hidden="1">
      <c r="A57" s="5" t="s">
        <v>3</v>
      </c>
      <c r="B57" s="5" t="s">
        <v>52</v>
      </c>
      <c r="C57" s="4" t="s">
        <v>36</v>
      </c>
      <c r="D57" s="4" t="s">
        <v>180</v>
      </c>
      <c r="E57" s="116">
        <f>SUMIFS(ADEME!$F:$F,ADEME!$A:$A,$A57,ADEME!$B:$B,$B57,ADEME!$C:$C,$C57,ADEME!$D:$D,$D57,ADEME!$E:$E,F$9)</f>
        <v>6204.4449662128591</v>
      </c>
      <c r="F57" s="116">
        <f>SUMIFS(ADEME!$L:$L,ADEME!$A:$A,$A57,ADEME!$B:$B,$B57,ADEME!$C:$C,$C57,ADEME!$D:$D,$D57,ADEME!$E:$E,F$9)</f>
        <v>6452.1058555076388</v>
      </c>
      <c r="G57" s="117">
        <f>SUMIFS(ADEME!$H:$H,ADEME!$A:$A,$A57,ADEME!$B:$B,$B57,ADEME!$C:$C,$C57,ADEME!$D:$D,$D57,ADEME!$E:$E,G$9)</f>
        <v>5509.0269029099927</v>
      </c>
      <c r="H57" s="117">
        <f>SUMIFS(ADEME!$H:$H,ADEME!$A:$A,$A57,ADEME!$B:$B,$B57,ADEME!$C:$C,$C57,ADEME!$D:$D,$D57,ADEME!$E:$E,H$9)</f>
        <v>5669.3698524870215</v>
      </c>
      <c r="I57" s="117">
        <f>SUMIFS(ADEME!$H:$H,ADEME!$A:$A,$A57,ADEME!$B:$B,$B57,ADEME!$C:$C,$C57,ADEME!$D:$D,$D57,ADEME!$E:$E,I$9)</f>
        <v>5740.8306315121581</v>
      </c>
      <c r="J57" s="117">
        <f>SUMIFS(ADEME!$H:$H,ADEME!$A:$A,$A57,ADEME!$B:$B,$B57,ADEME!$C:$C,$C57,ADEME!$D:$D,$D57,ADEME!$E:$E,J$9)</f>
        <v>6148.4011053273016</v>
      </c>
      <c r="K57" s="68"/>
      <c r="L57" s="54" t="str">
        <f t="shared" si="2"/>
        <v>Alimentation Humaine-Approvisionnement-Boissons alcooliques</v>
      </c>
      <c r="M57" s="54">
        <f>MATCH(L57,[6]RESULTATS_4!$W:$W,FALSE)</f>
        <v>2</v>
      </c>
      <c r="N57" s="54" t="str" cm="1">
        <f t="array" ref="N57">IFERROR(INDEX([6]RESULTATS_4!G:G,$M57),"-")</f>
        <v>Alimentation Humaine</v>
      </c>
      <c r="O57" s="54" t="str" cm="1">
        <f t="array" ref="O57">IFERROR(INDEX([6]RESULTATS_4!H:H,$M57),"-")</f>
        <v>Approvisionnement</v>
      </c>
      <c r="P57" s="54" t="str" cm="1">
        <f t="array" ref="P57">IFERROR(INDEX([6]RESULTATS_4!I:I,$M57),"-")</f>
        <v>Boissons alcooliques</v>
      </c>
      <c r="Q57" s="54" t="str" cm="1">
        <f t="array" ref="Q57">IFERROR(INDEX([6]RESULTATS_4!$J:$J,M57),"-")</f>
        <v>kt</v>
      </c>
      <c r="R57" s="68"/>
      <c r="S57" s="54" t="str">
        <f t="shared" si="3"/>
        <v>Boissons alcooliques-kt</v>
      </c>
      <c r="T57" s="52">
        <f>MATCH(S57,[2]S0!$R:$R,FALSE)</f>
        <v>314</v>
      </c>
      <c r="U57" s="8">
        <v>5244.2992267582049</v>
      </c>
      <c r="V57" s="8">
        <v>5322.0864243245196</v>
      </c>
      <c r="W57" s="8">
        <v>4658.1851852230957</v>
      </c>
      <c r="X57" s="8">
        <v>4789.1853745111785</v>
      </c>
      <c r="Y57" s="8">
        <v>4854.6854691552198</v>
      </c>
      <c r="Z57" s="8">
        <v>5157.1148585974424</v>
      </c>
      <c r="AA57" s="68"/>
      <c r="AB57" s="52">
        <f>IFERROR(MATCH(S57,[7]AMS_RUN3_2050!$I:$I,FALSE),"non")</f>
        <v>251</v>
      </c>
      <c r="AC57" s="8">
        <v>4902.0359179759607</v>
      </c>
      <c r="AE57" s="68"/>
      <c r="AF57" s="52">
        <f t="shared" si="7"/>
        <v>18.308370631402248</v>
      </c>
      <c r="AG57" s="52">
        <f t="shared" si="8"/>
        <v>21.232639628292805</v>
      </c>
      <c r="AH57" s="52">
        <f t="shared" si="9"/>
        <v>18.265519378361674</v>
      </c>
      <c r="AI57" s="52">
        <f t="shared" si="10"/>
        <v>18.378584438604694</v>
      </c>
      <c r="AJ57" s="52">
        <f t="shared" si="11"/>
        <v>18.25340010155465</v>
      </c>
      <c r="AK57" s="52">
        <f t="shared" si="12"/>
        <v>19.221721328879894</v>
      </c>
      <c r="AL57" t="s">
        <v>526</v>
      </c>
    </row>
    <row r="58" spans="1:38" ht="14.25" hidden="1">
      <c r="A58" s="5" t="s">
        <v>3</v>
      </c>
      <c r="B58" s="5" t="s">
        <v>52</v>
      </c>
      <c r="C58" s="4" t="s">
        <v>41</v>
      </c>
      <c r="D58" s="4" t="s">
        <v>180</v>
      </c>
      <c r="E58" s="116">
        <f>SUMIFS(ADEME!$F:$F,ADEME!$A:$A,$A58,ADEME!$B:$B,$B58,ADEME!$C:$C,$C58,ADEME!$D:$D,$D58,ADEME!$E:$E,F$9)</f>
        <v>5386.8199086986024</v>
      </c>
      <c r="F58" s="116">
        <f>SUMIFS(ADEME!$L:$L,ADEME!$A:$A,$A58,ADEME!$B:$B,$B58,ADEME!$C:$C,$C58,ADEME!$D:$D,$D58,ADEME!$E:$E,F$9)</f>
        <v>5555.3993758204579</v>
      </c>
      <c r="G58" s="117">
        <f>SUMIFS(ADEME!$H:$H,ADEME!$A:$A,$A58,ADEME!$B:$B,$B58,ADEME!$C:$C,$C58,ADEME!$D:$D,$D58,ADEME!$E:$E,G$9)</f>
        <v>4516.6109651097686</v>
      </c>
      <c r="H58" s="117">
        <f>SUMIFS(ADEME!$H:$H,ADEME!$A:$A,$A58,ADEME!$B:$B,$B58,ADEME!$C:$C,$C58,ADEME!$D:$D,$D58,ADEME!$E:$E,H$9)</f>
        <v>4821.1418913710695</v>
      </c>
      <c r="I58" s="117">
        <f>SUMIFS(ADEME!$H:$H,ADEME!$A:$A,$A58,ADEME!$B:$B,$B58,ADEME!$C:$C,$C58,ADEME!$D:$D,$D58,ADEME!$E:$E,I$9)</f>
        <v>5105.398889443708</v>
      </c>
      <c r="J58" s="117">
        <f>SUMIFS(ADEME!$H:$H,ADEME!$A:$A,$A58,ADEME!$B:$B,$B58,ADEME!$C:$C,$C58,ADEME!$D:$D,$D58,ADEME!$E:$E,J$9)</f>
        <v>5504.6803576674192</v>
      </c>
      <c r="K58" s="68"/>
      <c r="L58" s="54" t="str">
        <f t="shared" si="2"/>
        <v>Alimentation Humaine-Approvisionnement-Viande et abats</v>
      </c>
      <c r="M58" s="54">
        <f>MATCH(L58,[6]RESULTATS_4!$W:$W,FALSE)</f>
        <v>16</v>
      </c>
      <c r="N58" s="54" t="str" cm="1">
        <f t="array" ref="N58">IFERROR(INDEX([6]RESULTATS_4!G:G,$M58),"-")</f>
        <v>Alimentation Humaine</v>
      </c>
      <c r="O58" s="54" t="str" cm="1">
        <f t="array" ref="O58">IFERROR(INDEX([6]RESULTATS_4!H:H,$M58),"-")</f>
        <v>Approvisionnement</v>
      </c>
      <c r="P58" s="54" t="str" cm="1">
        <f t="array" ref="P58">IFERROR(INDEX([6]RESULTATS_4!I:I,$M58),"-")</f>
        <v>Viande et abats</v>
      </c>
      <c r="Q58" s="54" t="str" cm="1">
        <f t="array" ref="Q58">IFERROR(INDEX([6]RESULTATS_4!$J:$J,M58),"-")</f>
        <v>kt</v>
      </c>
      <c r="R58" s="68"/>
      <c r="S58" s="54" t="str">
        <f t="shared" si="3"/>
        <v>Viande et abats-kt</v>
      </c>
      <c r="T58" s="52" t="e">
        <f>MATCH(S58,[2]S0!$R:$R,FALSE)</f>
        <v>#N/A</v>
      </c>
      <c r="U58" s="8">
        <v>5483.8339551684239</v>
      </c>
      <c r="V58" s="8">
        <v>5551.3244907950993</v>
      </c>
      <c r="W58" s="8">
        <v>4603.7083556564658</v>
      </c>
      <c r="X58" s="8">
        <v>4907.5124817471687</v>
      </c>
      <c r="Y58" s="8">
        <v>5188.3879945480076</v>
      </c>
      <c r="Z58" s="8">
        <v>5591.5632609013519</v>
      </c>
      <c r="AA58" s="68"/>
      <c r="AB58" s="52" t="str">
        <f>IFERROR(MATCH(S58,[7]AMS_RUN3_2050!$I:$I,FALSE),"non")</f>
        <v>non</v>
      </c>
      <c r="AC58" s="8">
        <v>3963.5282201435152</v>
      </c>
      <c r="AE58" s="68"/>
      <c r="AF58" s="52">
        <f t="shared" si="7"/>
        <v>-1.7690916111416377</v>
      </c>
      <c r="AG58" s="52">
        <f t="shared" si="8"/>
        <v>7.3403834204155416E-2</v>
      </c>
      <c r="AH58" s="52">
        <f t="shared" si="9"/>
        <v>-1.8918963543744671</v>
      </c>
      <c r="AI58" s="52">
        <f t="shared" si="10"/>
        <v>-1.7599667998266511</v>
      </c>
      <c r="AJ58" s="52">
        <f t="shared" si="11"/>
        <v>-1.5995161732604624</v>
      </c>
      <c r="AK58" s="52">
        <f t="shared" si="12"/>
        <v>-1.5538213408306745</v>
      </c>
      <c r="AL58" t="s">
        <v>526</v>
      </c>
    </row>
    <row r="59" spans="1:38" ht="14.25" hidden="1">
      <c r="A59" s="5" t="s">
        <v>3</v>
      </c>
      <c r="B59" s="5" t="s">
        <v>52</v>
      </c>
      <c r="C59" s="4" t="s">
        <v>37</v>
      </c>
      <c r="D59" s="4" t="s">
        <v>180</v>
      </c>
      <c r="E59" s="116">
        <f>SUMIFS(ADEME!$F:$F,ADEME!$A:$A,$A59,ADEME!$B:$B,$B59,ADEME!$C:$C,$C59,ADEME!$D:$D,$D59,ADEME!$E:$E,F$9)</f>
        <v>15287.544370092815</v>
      </c>
      <c r="F59" s="116">
        <f>SUMIFS(ADEME!$L:$L,ADEME!$A:$A,$A59,ADEME!$B:$B,$B59,ADEME!$C:$C,$C59,ADEME!$D:$D,$D59,ADEME!$E:$E,F$9)</f>
        <v>15062.060287485934</v>
      </c>
      <c r="G59" s="117">
        <f>SUMIFS(ADEME!$H:$H,ADEME!$A:$A,$A59,ADEME!$B:$B,$B59,ADEME!$C:$C,$C59,ADEME!$D:$D,$D59,ADEME!$E:$E,G$9)</f>
        <v>14458.860515346933</v>
      </c>
      <c r="H59" s="117">
        <f>SUMIFS(ADEME!$H:$H,ADEME!$A:$A,$A59,ADEME!$B:$B,$B59,ADEME!$C:$C,$C59,ADEME!$D:$D,$D59,ADEME!$E:$E,H$9)</f>
        <v>14678.029861350957</v>
      </c>
      <c r="I59" s="117">
        <f>SUMIFS(ADEME!$H:$H,ADEME!$A:$A,$A59,ADEME!$B:$B,$B59,ADEME!$C:$C,$C59,ADEME!$D:$D,$D59,ADEME!$E:$E,I$9)</f>
        <v>14709.355258198666</v>
      </c>
      <c r="J59" s="117">
        <f>SUMIFS(ADEME!$H:$H,ADEME!$A:$A,$A59,ADEME!$B:$B,$B59,ADEME!$C:$C,$C59,ADEME!$D:$D,$D59,ADEME!$E:$E,J$9)</f>
        <v>15207.593281242487</v>
      </c>
      <c r="K59" s="68"/>
      <c r="L59" s="54" t="str">
        <f t="shared" si="2"/>
        <v>Alimentation Humaine-Approvisionnement-Lait et beurre</v>
      </c>
      <c r="M59" s="54">
        <f>MATCH(L59,[6]RESULTATS_4!$W:$W,FALSE)</f>
        <v>8</v>
      </c>
      <c r="N59" s="54" t="str" cm="1">
        <f t="array" ref="N59">IFERROR(INDEX([6]RESULTATS_4!G:G,$M59),"-")</f>
        <v>Alimentation Humaine</v>
      </c>
      <c r="O59" s="54" t="str" cm="1">
        <f t="array" ref="O59">IFERROR(INDEX([6]RESULTATS_4!H:H,$M59),"-")</f>
        <v>Approvisionnement</v>
      </c>
      <c r="P59" s="54" t="str" cm="1">
        <f t="array" ref="P59">IFERROR(INDEX([6]RESULTATS_4!I:I,$M59),"-")</f>
        <v>Lait et beurre</v>
      </c>
      <c r="Q59" s="54" t="str" cm="1">
        <f t="array" ref="Q59">IFERROR(INDEX([6]RESULTATS_4!$J:$J,M59),"-")</f>
        <v>kt</v>
      </c>
      <c r="R59" s="68"/>
      <c r="S59" s="54" t="str">
        <f t="shared" si="3"/>
        <v>Lait et beurre-kt</v>
      </c>
      <c r="T59" s="52" t="e">
        <f>MATCH(S59,[2]S0!$R:$R,FALSE)</f>
        <v>#N/A</v>
      </c>
      <c r="U59" s="8">
        <v>16983.627320090178</v>
      </c>
      <c r="V59" s="8">
        <v>17367.596302903617</v>
      </c>
      <c r="W59" s="8">
        <v>16235.674030490487</v>
      </c>
      <c r="X59" s="8">
        <v>16511.192523998187</v>
      </c>
      <c r="Y59" s="8">
        <v>16559.506193475838</v>
      </c>
      <c r="Z59" s="8">
        <v>17103.416397544399</v>
      </c>
      <c r="AA59" s="68"/>
      <c r="AB59" s="52" t="str">
        <f>IFERROR(MATCH(S59,[7]AMS_RUN3_2050!$I:$I,FALSE),"non")</f>
        <v>non</v>
      </c>
      <c r="AC59" s="8">
        <v>18807.133951888056</v>
      </c>
      <c r="AE59" s="68"/>
      <c r="AF59" s="52">
        <f t="shared" si="7"/>
        <v>-9.9865765895077114</v>
      </c>
      <c r="AG59" s="52">
        <f t="shared" si="8"/>
        <v>-13.274928638410543</v>
      </c>
      <c r="AH59" s="52">
        <f t="shared" si="9"/>
        <v>-10.943885124859676</v>
      </c>
      <c r="AI59" s="52">
        <f t="shared" si="10"/>
        <v>-11.102545500470784</v>
      </c>
      <c r="AJ59" s="52">
        <f t="shared" si="11"/>
        <v>-11.172742192071528</v>
      </c>
      <c r="AK59" s="52">
        <f t="shared" si="12"/>
        <v>-11.084470331752561</v>
      </c>
      <c r="AL59" s="55" t="s">
        <v>521</v>
      </c>
    </row>
    <row r="60" spans="1:38" ht="14.25" hidden="1">
      <c r="A60" s="5" t="s">
        <v>3</v>
      </c>
      <c r="B60" s="5" t="s">
        <v>52</v>
      </c>
      <c r="C60" s="4" t="s">
        <v>38</v>
      </c>
      <c r="D60" s="4" t="s">
        <v>180</v>
      </c>
      <c r="E60" s="116">
        <f>SUMIFS(ADEME!$F:$F,ADEME!$A:$A,$A60,ADEME!$B:$B,$B60,ADEME!$C:$C,$C60,ADEME!$D:$D,$D60,ADEME!$E:$E,F$9)</f>
        <v>831.72870335512107</v>
      </c>
      <c r="F60" s="116">
        <f>SUMIFS(ADEME!$L:$L,ADEME!$A:$A,$A60,ADEME!$B:$B,$B60,ADEME!$C:$C,$C60,ADEME!$D:$D,$D60,ADEME!$E:$E,F$9)</f>
        <v>861.02750987947616</v>
      </c>
      <c r="G60" s="117">
        <f>SUMIFS(ADEME!$H:$H,ADEME!$A:$A,$A60,ADEME!$B:$B,$B60,ADEME!$C:$C,$C60,ADEME!$D:$D,$D60,ADEME!$E:$E,G$9)</f>
        <v>852.31326350520851</v>
      </c>
      <c r="H60" s="117">
        <f>SUMIFS(ADEME!$H:$H,ADEME!$A:$A,$A60,ADEME!$B:$B,$B60,ADEME!$C:$C,$C60,ADEME!$D:$D,$D60,ADEME!$E:$E,H$9)</f>
        <v>852.31326350520851</v>
      </c>
      <c r="I60" s="117">
        <f>SUMIFS(ADEME!$H:$H,ADEME!$A:$A,$A60,ADEME!$B:$B,$B60,ADEME!$C:$C,$C60,ADEME!$D:$D,$D60,ADEME!$E:$E,I$9)</f>
        <v>852.31326350520851</v>
      </c>
      <c r="J60" s="117">
        <f>SUMIFS(ADEME!$H:$H,ADEME!$A:$A,$A60,ADEME!$B:$B,$B60,ADEME!$C:$C,$C60,ADEME!$D:$D,$D60,ADEME!$E:$E,J$9)</f>
        <v>873.52531465007235</v>
      </c>
      <c r="K60" s="68"/>
      <c r="L60" s="54" t="str">
        <f t="shared" si="2"/>
        <v>Alimentation Humaine-Approvisionnement-Œufs</v>
      </c>
      <c r="M60" s="54">
        <f>MATCH(L60,[6]RESULTATS_4!$W:$W,FALSE)</f>
        <v>11</v>
      </c>
      <c r="N60" s="54" t="str" cm="1">
        <f t="array" ref="N60">IFERROR(INDEX([6]RESULTATS_4!G:G,$M60),"-")</f>
        <v>Alimentation Humaine</v>
      </c>
      <c r="O60" s="54" t="str" cm="1">
        <f t="array" ref="O60">IFERROR(INDEX([6]RESULTATS_4!H:H,$M60),"-")</f>
        <v>Approvisionnement</v>
      </c>
      <c r="P60" s="54" t="str" cm="1">
        <f t="array" ref="P60">IFERROR(INDEX([6]RESULTATS_4!I:I,$M60),"-")</f>
        <v>Œufs</v>
      </c>
      <c r="Q60" s="54" t="str" cm="1">
        <f t="array" ref="Q60">IFERROR(INDEX([6]RESULTATS_4!$J:$J,M60),"-")</f>
        <v>kt</v>
      </c>
      <c r="R60" s="68"/>
      <c r="S60" s="54" t="str">
        <f t="shared" si="3"/>
        <v>Œufs-kt</v>
      </c>
      <c r="T60" s="52" t="e">
        <f>MATCH(S60,[2]S0!$R:$R,FALSE)</f>
        <v>#N/A</v>
      </c>
      <c r="U60" s="8">
        <v>832.8852311100336</v>
      </c>
      <c r="V60" s="8">
        <v>851.00038266332353</v>
      </c>
      <c r="W60" s="8">
        <v>859.28642119657741</v>
      </c>
      <c r="X60" s="8">
        <v>859.28642119657741</v>
      </c>
      <c r="Y60" s="8">
        <v>859.28642119657741</v>
      </c>
      <c r="Z60" s="8">
        <v>876.33416246349123</v>
      </c>
      <c r="AA60" s="68"/>
      <c r="AB60" s="52" t="str">
        <f>IFERROR(MATCH(S60,[7]AMS_RUN3_2050!$I:$I,FALSE),"non")</f>
        <v>non</v>
      </c>
      <c r="AC60" s="8">
        <v>985.11174223645889</v>
      </c>
      <c r="AE60" s="68"/>
      <c r="AF60" s="52">
        <f t="shared" si="7"/>
        <v>-0.13885799768248441</v>
      </c>
      <c r="AG60" s="52">
        <f t="shared" si="8"/>
        <v>1.17827528875738</v>
      </c>
      <c r="AH60" s="52">
        <f t="shared" si="9"/>
        <v>-0.81150563064392722</v>
      </c>
      <c r="AI60" s="52">
        <f t="shared" si="10"/>
        <v>-0.81150563064392722</v>
      </c>
      <c r="AJ60" s="52">
        <f t="shared" si="11"/>
        <v>-0.81150563064392722</v>
      </c>
      <c r="AK60" s="52">
        <f t="shared" si="12"/>
        <v>-0.32052245977982619</v>
      </c>
      <c r="AL60" t="s">
        <v>526</v>
      </c>
    </row>
    <row r="61" spans="1:38" ht="14.25" hidden="1">
      <c r="A61" s="5" t="s">
        <v>3</v>
      </c>
      <c r="B61" s="5" t="s">
        <v>52</v>
      </c>
      <c r="C61" s="4" t="s">
        <v>39</v>
      </c>
      <c r="D61" s="4" t="s">
        <v>180</v>
      </c>
      <c r="E61" s="116">
        <f>SUMIFS(ADEME!$F:$F,ADEME!$A:$A,$A61,ADEME!$B:$B,$B61,ADEME!$C:$C,$C61,ADEME!$D:$D,$D61,ADEME!$E:$E,F$9)</f>
        <v>1488.8136990684618</v>
      </c>
      <c r="F61" s="116">
        <f>SUMIFS(ADEME!$L:$L,ADEME!$A:$A,$A61,ADEME!$B:$B,$B61,ADEME!$C:$C,$C61,ADEME!$D:$D,$D61,ADEME!$E:$E,F$9)</f>
        <v>1966.4254506005902</v>
      </c>
      <c r="G61" s="117">
        <f>SUMIFS(ADEME!$H:$H,ADEME!$A:$A,$A61,ADEME!$B:$B,$B61,ADEME!$C:$C,$C61,ADEME!$D:$D,$D61,ADEME!$E:$E,G$9)</f>
        <v>1278.5306684366767</v>
      </c>
      <c r="H61" s="117">
        <f>SUMIFS(ADEME!$H:$H,ADEME!$A:$A,$A61,ADEME!$B:$B,$B61,ADEME!$C:$C,$C61,ADEME!$D:$D,$D61,ADEME!$E:$E,H$9)</f>
        <v>1329.9404622969662</v>
      </c>
      <c r="I61" s="117">
        <f>SUMIFS(ADEME!$H:$H,ADEME!$A:$A,$A61,ADEME!$B:$B,$B61,ADEME!$C:$C,$C61,ADEME!$D:$D,$D61,ADEME!$E:$E,I$9)</f>
        <v>1344.3773963052206</v>
      </c>
      <c r="J61" s="117">
        <f>SUMIFS(ADEME!$H:$H,ADEME!$A:$A,$A61,ADEME!$B:$B,$B61,ADEME!$C:$C,$C61,ADEME!$D:$D,$D61,ADEME!$E:$E,J$9)</f>
        <v>1702.8525130529767</v>
      </c>
      <c r="K61" s="68"/>
      <c r="L61" s="54" t="str">
        <f t="shared" si="2"/>
        <v>Alimentation Humaine-Approvisionnement-Poissons</v>
      </c>
      <c r="M61" s="54">
        <f>MATCH(L61,[6]RESULTATS_4!$W:$W,FALSE)</f>
        <v>13</v>
      </c>
      <c r="N61" s="54" t="str" cm="1">
        <f t="array" ref="N61">IFERROR(INDEX([6]RESULTATS_4!G:G,$M61),"-")</f>
        <v>Alimentation Humaine</v>
      </c>
      <c r="O61" s="54" t="str" cm="1">
        <f t="array" ref="O61">IFERROR(INDEX([6]RESULTATS_4!H:H,$M61),"-")</f>
        <v>Approvisionnement</v>
      </c>
      <c r="P61" s="54" t="str" cm="1">
        <f t="array" ref="P61">IFERROR(INDEX([6]RESULTATS_4!I:I,$M61),"-")</f>
        <v>Poissons</v>
      </c>
      <c r="Q61" s="54" t="str" cm="1">
        <f t="array" ref="Q61">IFERROR(INDEX([6]RESULTATS_4!$J:$J,M61),"-")</f>
        <v>kt</v>
      </c>
      <c r="R61" s="68"/>
      <c r="S61" s="54" t="str">
        <f t="shared" si="3"/>
        <v>Poissons-kt</v>
      </c>
      <c r="T61" s="52" t="e">
        <f>MATCH(S61,[2]S0!$R:$R,FALSE)</f>
        <v>#N/A</v>
      </c>
      <c r="U61" s="8">
        <v>2270.8264908873102</v>
      </c>
      <c r="V61" s="8">
        <v>2332.3228412683452</v>
      </c>
      <c r="W61" s="8">
        <v>2082.9128403545301</v>
      </c>
      <c r="X61" s="8">
        <v>2169.7788818819836</v>
      </c>
      <c r="Y61" s="8">
        <v>2243.9885837748643</v>
      </c>
      <c r="Z61" s="8">
        <v>2461.6823774773179</v>
      </c>
      <c r="AA61" s="68"/>
      <c r="AB61" s="52" t="str">
        <f>IFERROR(MATCH(S61,[7]AMS_RUN3_2050!$I:$I,FALSE),"non")</f>
        <v>non</v>
      </c>
      <c r="AC61" s="8">
        <v>2280.0813820616136</v>
      </c>
      <c r="AE61" s="68"/>
      <c r="AF61" s="52">
        <f t="shared" ref="AF61:AK61" si="13">IF(AND(E61=0,U61=0),"ok 0",((E61+E62)/U61-1)*100)</f>
        <v>-6.9222506257144101</v>
      </c>
      <c r="AG61" s="52">
        <f t="shared" si="13"/>
        <v>13.321134095175523</v>
      </c>
      <c r="AH61" s="52">
        <f t="shared" si="13"/>
        <v>-6.5218236146360127</v>
      </c>
      <c r="AI61" s="52">
        <f t="shared" si="13"/>
        <v>-6.7773969028796843</v>
      </c>
      <c r="AJ61" s="52">
        <f t="shared" si="13"/>
        <v>-7.827773847920005</v>
      </c>
      <c r="AK61" s="52">
        <f t="shared" si="13"/>
        <v>-2.5956159805013646</v>
      </c>
      <c r="AL61" t="s">
        <v>546</v>
      </c>
    </row>
    <row r="62" spans="1:38" ht="14.25" hidden="1">
      <c r="A62" s="5" t="s">
        <v>3</v>
      </c>
      <c r="B62" s="5" t="s">
        <v>52</v>
      </c>
      <c r="C62" s="4" t="s">
        <v>40</v>
      </c>
      <c r="D62" s="4" t="s">
        <v>180</v>
      </c>
      <c r="E62" s="116">
        <f>SUMIFS(ADEME!$F:$F,ADEME!$A:$A,$A62,ADEME!$B:$B,$B62,ADEME!$C:$C,$C62,ADEME!$D:$D,$D62,ADEME!$E:$E,F$9)</f>
        <v>624.82049084451307</v>
      </c>
      <c r="F62" s="116">
        <f>SUMIFS(ADEME!$L:$L,ADEME!$A:$A,$A62,ADEME!$B:$B,$B62,ADEME!$C:$C,$C62,ADEME!$D:$D,$D62,ADEME!$E:$E,F$9)</f>
        <v>676.58924388551929</v>
      </c>
      <c r="G62" s="117">
        <f>SUMIFS(ADEME!$H:$H,ADEME!$A:$A,$A62,ADEME!$B:$B,$B62,ADEME!$C:$C,$C62,ADEME!$D:$D,$D62,ADEME!$E:$E,G$9)</f>
        <v>668.53827042332591</v>
      </c>
      <c r="H62" s="117">
        <f>SUMIFS(ADEME!$H:$H,ADEME!$A:$A,$A62,ADEME!$B:$B,$B62,ADEME!$C:$C,$C62,ADEME!$D:$D,$D62,ADEME!$E:$E,H$9)</f>
        <v>692.78389284501031</v>
      </c>
      <c r="I62" s="117">
        <f>SUMIFS(ADEME!$H:$H,ADEME!$A:$A,$A62,ADEME!$B:$B,$B62,ADEME!$C:$C,$C62,ADEME!$D:$D,$D62,ADEME!$E:$E,I$9)</f>
        <v>723.9568359586043</v>
      </c>
      <c r="J62" s="117">
        <f>SUMIFS(ADEME!$H:$H,ADEME!$A:$A,$A62,ADEME!$B:$B,$B62,ADEME!$C:$C,$C62,ADEME!$D:$D,$D62,ADEME!$E:$E,J$9)</f>
        <v>694.93404324535379</v>
      </c>
      <c r="K62" s="68"/>
      <c r="L62" s="54" t="str">
        <f t="shared" si="2"/>
        <v>Alimentation Humaine-Approvisionnement-Coquillages et crustacés</v>
      </c>
      <c r="M62" s="54">
        <f>MATCH(L62,[6]RESULTATS_4!$W:$W,FALSE)</f>
        <v>5</v>
      </c>
      <c r="N62" s="54" t="str" cm="1">
        <f t="array" ref="N62">IFERROR(INDEX([6]RESULTATS_4!G:G,$M62),"-")</f>
        <v>Alimentation Humaine</v>
      </c>
      <c r="O62" s="54" t="str" cm="1">
        <f t="array" ref="O62">IFERROR(INDEX([6]RESULTATS_4!H:H,$M62),"-")</f>
        <v>Approvisionnement</v>
      </c>
      <c r="P62" s="54" t="str" cm="1">
        <f t="array" ref="P62">IFERROR(INDEX([6]RESULTATS_4!I:I,$M62),"-")</f>
        <v>Coquillages et crustacés</v>
      </c>
      <c r="Q62" s="54" t="str" cm="1">
        <f t="array" ref="Q62">IFERROR(INDEX([6]RESULTATS_4!$J:$J,M62),"-")</f>
        <v>kt</v>
      </c>
      <c r="R62" s="68"/>
      <c r="S62" s="54" t="str">
        <f t="shared" si="3"/>
        <v>Coquillages et crustacés-kt</v>
      </c>
      <c r="T62" s="52" t="e">
        <f>MATCH(S62,[2]S0!$R:$R,FALSE)</f>
        <v>#N/A</v>
      </c>
      <c r="U62" s="8">
        <v>3.1365178352764125</v>
      </c>
      <c r="V62" s="8">
        <v>6.3551173493568243</v>
      </c>
      <c r="W62" s="8">
        <v>2.3819476574320002</v>
      </c>
      <c r="X62" s="8">
        <v>2.3819476574320002</v>
      </c>
      <c r="Y62" s="8">
        <v>2.3819476574320002</v>
      </c>
      <c r="Z62" s="8">
        <v>2.3764805575443009</v>
      </c>
      <c r="AA62" s="68"/>
      <c r="AB62" s="52" t="str">
        <f>IFERROR(MATCH(S62,[7]AMS_RUN3_2050!$I:$I,FALSE),"non")</f>
        <v>non</v>
      </c>
      <c r="AC62" s="8">
        <v>11.843999104261595</v>
      </c>
      <c r="AE62" s="68"/>
      <c r="AF62" s="65"/>
      <c r="AG62" s="65"/>
      <c r="AH62" s="65"/>
      <c r="AI62" s="65"/>
      <c r="AJ62" s="65"/>
      <c r="AK62" s="65"/>
      <c r="AL62" t="s">
        <v>547</v>
      </c>
    </row>
    <row r="63" spans="1:38" ht="18" hidden="1">
      <c r="A63" s="5" t="s">
        <v>0</v>
      </c>
      <c r="B63" s="5" t="s">
        <v>0</v>
      </c>
      <c r="C63" s="1" t="s">
        <v>53</v>
      </c>
      <c r="D63" s="183"/>
      <c r="E63" s="184"/>
      <c r="F63" s="184"/>
      <c r="G63" s="184"/>
      <c r="H63" s="184"/>
      <c r="I63" s="184"/>
      <c r="J63" s="184"/>
      <c r="K63" s="179"/>
      <c r="L63" s="180"/>
      <c r="M63" s="180"/>
      <c r="N63" s="180"/>
      <c r="O63" s="180"/>
      <c r="P63" s="180"/>
      <c r="Q63" s="180"/>
      <c r="R63" s="179"/>
      <c r="S63" s="180"/>
      <c r="T63" s="186"/>
      <c r="U63" s="185"/>
      <c r="V63" s="185"/>
      <c r="W63" s="185"/>
      <c r="X63" s="185"/>
      <c r="Y63" s="185"/>
      <c r="Z63" s="185"/>
      <c r="AA63" s="179"/>
      <c r="AB63" s="186"/>
      <c r="AC63" s="185"/>
      <c r="AD63" s="179"/>
      <c r="AE63" s="179"/>
      <c r="AF63" s="56"/>
      <c r="AG63" s="56"/>
      <c r="AH63" s="56"/>
      <c r="AI63" s="56"/>
      <c r="AJ63" s="56"/>
      <c r="AK63" s="56"/>
    </row>
    <row r="64" spans="1:38" ht="14.25" hidden="1">
      <c r="A64" s="5" t="s">
        <v>54</v>
      </c>
      <c r="B64" s="5" t="s">
        <v>55</v>
      </c>
      <c r="C64" s="5" t="s">
        <v>56</v>
      </c>
      <c r="D64" s="12" t="s">
        <v>271</v>
      </c>
      <c r="E64" s="116">
        <f>SUMIFS(ADEME!$F:$F,ADEME!$A:$A,$A64,ADEME!$B:$B,$B64,ADEME!$C:$C,$C64,ADEME!$D:$D,$D64,ADEME!$E:$E,F$9)</f>
        <v>1545.8756799999999</v>
      </c>
      <c r="F64" s="116">
        <f>SUMIFS(ADEME!$L:$L,ADEME!$A:$A,$A64,ADEME!$B:$B,$B64,ADEME!$C:$C,$C64,ADEME!$D:$D,$D64,ADEME!$E:$E,F$9)</f>
        <v>1590.7060747199998</v>
      </c>
      <c r="G64" s="117">
        <f>SUMIFS(ADEME!$H:$H,ADEME!$A:$A,$A64,ADEME!$B:$B,$B64,ADEME!$C:$C,$C64,ADEME!$D:$D,$D64,ADEME!$E:$E,G$9)</f>
        <v>1557.0832786799999</v>
      </c>
      <c r="H64" s="117">
        <f>SUMIFS(ADEME!$H:$H,ADEME!$A:$A,$A64,ADEME!$B:$B,$B64,ADEME!$C:$C,$C64,ADEME!$D:$D,$D64,ADEME!$E:$E,H$9)</f>
        <v>1557.0832786799999</v>
      </c>
      <c r="I64" s="117">
        <f>SUMIFS(ADEME!$H:$H,ADEME!$A:$A,$A64,ADEME!$B:$B,$B64,ADEME!$C:$C,$C64,ADEME!$D:$D,$D64,ADEME!$E:$E,I$9)</f>
        <v>1557.0832786799999</v>
      </c>
      <c r="J64" s="117">
        <f>SUMIFS(ADEME!$H:$H,ADEME!$A:$A,$A64,ADEME!$B:$B,$B64,ADEME!$C:$C,$C64,ADEME!$D:$D,$D64,ADEME!$E:$E,J$9)</f>
        <v>1557.0832786799999</v>
      </c>
      <c r="K64" s="68"/>
      <c r="L64" s="54" t="str">
        <f t="shared" si="2"/>
        <v>Utilisation du territoire-Usage des terres-Eaux, roches, autres [écarts]</v>
      </c>
      <c r="M64" s="54">
        <f>MATCH(L64,[6]RESULTATS_4!$W:$W,FALSE)</f>
        <v>591</v>
      </c>
      <c r="N64" s="54" t="str" cm="1">
        <f t="array" ref="N64">IFERROR(INDEX([6]RESULTATS_4!G:G,$M64),"-")</f>
        <v>Utilisation du territoire</v>
      </c>
      <c r="O64" s="54" t="str" cm="1">
        <f t="array" ref="O64">IFERROR(INDEX([6]RESULTATS_4!H:H,$M64),"-")</f>
        <v>Usage des terres</v>
      </c>
      <c r="P64" s="54" t="str" cm="1">
        <f t="array" ref="P64">IFERROR(INDEX([6]RESULTATS_4!I:I,$M64),"-")</f>
        <v>Eaux, roches, autres [écarts]</v>
      </c>
      <c r="Q64" s="54" t="str" cm="1">
        <f t="array" ref="Q64">IFERROR(INDEX([6]RESULTATS_4!$J:$J,M64),"-")</f>
        <v>kha</v>
      </c>
      <c r="R64" s="68"/>
      <c r="S64" s="54" t="str">
        <f t="shared" si="3"/>
        <v>Eaux, roches, autres [écarts]-kha</v>
      </c>
      <c r="T64" s="52" t="e">
        <f>MATCH(S64,[2]S0!$R:$R,FALSE)</f>
        <v>#N/A</v>
      </c>
      <c r="U64" s="8">
        <v>1972.4022500000001</v>
      </c>
      <c r="V64" s="8">
        <v>1957.6092331250002</v>
      </c>
      <c r="W64" s="8">
        <v>2031.5743175</v>
      </c>
      <c r="X64" s="8">
        <v>1992.1262725000001</v>
      </c>
      <c r="Y64" s="8">
        <v>2011.8502950000002</v>
      </c>
      <c r="Z64" s="8">
        <v>1942.81621625</v>
      </c>
      <c r="AA64" s="68"/>
      <c r="AB64" s="52" t="str">
        <f>IFERROR(MATCH(S64,[7]AMS_RUN3_2050!$I:$I,FALSE),"non")</f>
        <v>non</v>
      </c>
      <c r="AC64" s="8" t="s">
        <v>556</v>
      </c>
      <c r="AE64" s="68"/>
      <c r="AF64" s="52">
        <f t="shared" ref="AF64:AF81" si="14">IF(AND(E64=0,U64=0),"ok 0",(E64/U64-1)*100)</f>
        <v>-21.624725382461929</v>
      </c>
      <c r="AG64" s="52">
        <f t="shared" ref="AG64:AG81" si="15">IF(AND(F64=0,V64=0),"ok 0",(F64/V64-1)*100)</f>
        <v>-18.742410497282957</v>
      </c>
      <c r="AH64" s="52">
        <f t="shared" ref="AH64:AH81" si="16">IF(AND(G64=0,W64=0),"ok 0",(G64/W64-1)*100)</f>
        <v>-23.355829749014344</v>
      </c>
      <c r="AI64" s="52">
        <f t="shared" ref="AI64:AI81" si="17">IF(AND(H64=0,X64=0),"ok 0",(H64/X64-1)*100)</f>
        <v>-21.83812340741067</v>
      </c>
      <c r="AJ64" s="52">
        <f t="shared" ref="AJ64:AJ81" si="18">IF(AND(I64=0,Y64=0),"ok 0",(I64/Y64-1)*100)</f>
        <v>-22.604416315181155</v>
      </c>
      <c r="AK64" s="52">
        <f t="shared" ref="AK64:AK81" si="19">IF(AND(J64=0,Z64=0),"ok 0",(J64/Z64-1)*100)</f>
        <v>-19.854319432979462</v>
      </c>
      <c r="AL64" t="s">
        <v>523</v>
      </c>
    </row>
    <row r="65" spans="1:38" ht="14.25" hidden="1">
      <c r="A65" s="5" t="s">
        <v>54</v>
      </c>
      <c r="B65" s="5" t="s">
        <v>55</v>
      </c>
      <c r="C65" s="5" t="s">
        <v>57</v>
      </c>
      <c r="D65" s="12" t="s">
        <v>271</v>
      </c>
      <c r="E65" s="116">
        <f>SUMIFS(ADEME!$F:$F,ADEME!$A:$A,$A65,ADEME!$B:$B,$B65,ADEME!$C:$C,$C65,ADEME!$D:$D,$D65,ADEME!$E:$E,F$9)</f>
        <v>17489.472419999998</v>
      </c>
      <c r="F65" s="116">
        <f>SUMIFS(ADEME!$L:$L,ADEME!$A:$A,$A65,ADEME!$B:$B,$B65,ADEME!$C:$C,$C65,ADEME!$D:$D,$D65,ADEME!$E:$E,F$9)</f>
        <v>18363.946040999999</v>
      </c>
      <c r="G65" s="117">
        <f>SUMIFS(ADEME!$H:$H,ADEME!$A:$A,$A65,ADEME!$B:$B,$B65,ADEME!$C:$C,$C65,ADEME!$D:$D,$D65,ADEME!$E:$E,G$9)</f>
        <v>18227.506648436502</v>
      </c>
      <c r="H65" s="117">
        <f>SUMIFS(ADEME!$H:$H,ADEME!$A:$A,$A65,ADEME!$B:$B,$B65,ADEME!$C:$C,$C65,ADEME!$D:$D,$D65,ADEME!$E:$E,H$9)</f>
        <v>17644.834441467716</v>
      </c>
      <c r="I65" s="117">
        <f>SUMIFS(ADEME!$H:$H,ADEME!$A:$A,$A65,ADEME!$B:$B,$B65,ADEME!$C:$C,$C65,ADEME!$D:$D,$D65,ADEME!$E:$E,I$9)</f>
        <v>17657.532249278855</v>
      </c>
      <c r="J65" s="117">
        <f>SUMIFS(ADEME!$H:$H,ADEME!$A:$A,$A65,ADEME!$B:$B,$B65,ADEME!$C:$C,$C65,ADEME!$D:$D,$D65,ADEME!$E:$E,J$9)</f>
        <v>17579.980439773499</v>
      </c>
      <c r="K65" s="68"/>
      <c r="L65" s="54" t="str">
        <f t="shared" si="2"/>
        <v>Utilisation du territoire-Usage des terres-Forêts et peupleraies</v>
      </c>
      <c r="M65" s="54">
        <f>MATCH(L65,[6]RESULTATS_4!$W:$W,FALSE)</f>
        <v>595</v>
      </c>
      <c r="N65" s="54" t="str" cm="1">
        <f t="array" ref="N65">IFERROR(INDEX([6]RESULTATS_4!G:G,$M65),"-")</f>
        <v>Utilisation du territoire</v>
      </c>
      <c r="O65" s="54" t="str" cm="1">
        <f t="array" ref="O65">IFERROR(INDEX([6]RESULTATS_4!H:H,$M65),"-")</f>
        <v>Usage des terres</v>
      </c>
      <c r="P65" s="54" t="str" cm="1">
        <f t="array" ref="P65">IFERROR(INDEX([6]RESULTATS_4!I:I,$M65),"-")</f>
        <v>Forêts et peupleraies</v>
      </c>
      <c r="Q65" s="54" t="str" cm="1">
        <f t="array" ref="Q65">IFERROR(INDEX([6]RESULTATS_4!$J:$J,M65),"-")</f>
        <v>kha</v>
      </c>
      <c r="R65" s="68"/>
      <c r="S65" s="54" t="str">
        <f t="shared" si="3"/>
        <v>Forêts et peupleraies-kha</v>
      </c>
      <c r="T65" s="52" t="e">
        <f>MATCH(S65,[2]S0!$R:$R,FALSE)</f>
        <v>#N/A</v>
      </c>
      <c r="U65" s="8">
        <v>16914.342000000001</v>
      </c>
      <c r="V65" s="8">
        <v>17337.200550000001</v>
      </c>
      <c r="W65" s="8">
        <v>17628.106431979424</v>
      </c>
      <c r="X65" s="8">
        <v>17064.595038045405</v>
      </c>
      <c r="Y65" s="8">
        <v>17076.875286346221</v>
      </c>
      <c r="Z65" s="8">
        <v>17001.873719849998</v>
      </c>
      <c r="AA65" s="68"/>
      <c r="AB65" s="52" t="str">
        <f>IFERROR(MATCH(S65,[7]AMS_RUN3_2050!$I:$I,FALSE),"non")</f>
        <v>non</v>
      </c>
      <c r="AC65" s="8">
        <v>17878.459493999999</v>
      </c>
      <c r="AE65" s="68"/>
      <c r="AF65" s="52">
        <f t="shared" si="14"/>
        <v>3.4002529924013425</v>
      </c>
      <c r="AG65" s="52">
        <f t="shared" si="15"/>
        <v>5.9222103824599248</v>
      </c>
      <c r="AH65" s="52">
        <f t="shared" si="16"/>
        <v>3.4002529924013647</v>
      </c>
      <c r="AI65" s="52">
        <f t="shared" si="17"/>
        <v>3.4002529924013425</v>
      </c>
      <c r="AJ65" s="52">
        <f t="shared" si="18"/>
        <v>3.4002529924013425</v>
      </c>
      <c r="AK65" s="52">
        <f t="shared" si="19"/>
        <v>3.4002529924013647</v>
      </c>
    </row>
    <row r="66" spans="1:38" ht="14.25" hidden="1">
      <c r="A66" s="5" t="s">
        <v>54</v>
      </c>
      <c r="B66" s="5" t="s">
        <v>55</v>
      </c>
      <c r="C66" s="5" t="s">
        <v>58</v>
      </c>
      <c r="D66" s="12" t="s">
        <v>271</v>
      </c>
      <c r="E66" s="116">
        <f>SUMIFS(ADEME!$F:$F,ADEME!$A:$A,$A66,ADEME!$B:$B,$B66,ADEME!$C:$C,$C66,ADEME!$D:$D,$D66,ADEME!$E:$E,F$9)</f>
        <v>2177.3084000000008</v>
      </c>
      <c r="F66" s="116">
        <f>SUMIFS(ADEME!$L:$L,ADEME!$A:$A,$A66,ADEME!$B:$B,$B66,ADEME!$C:$C,$C66,ADEME!$D:$D,$D66,ADEME!$E:$E,F$9)</f>
        <v>1530.6478052000004</v>
      </c>
      <c r="G66" s="117">
        <f>SUMIFS(ADEME!$H:$H,ADEME!$A:$A,$A66,ADEME!$B:$B,$B66,ADEME!$C:$C,$C66,ADEME!$D:$D,$D66,ADEME!$E:$E,G$9)</f>
        <v>2242.627652000001</v>
      </c>
      <c r="H66" s="117">
        <f>SUMIFS(ADEME!$H:$H,ADEME!$A:$A,$A66,ADEME!$B:$B,$B66,ADEME!$C:$C,$C66,ADEME!$D:$D,$D66,ADEME!$E:$E,H$9)</f>
        <v>2199.0814840000007</v>
      </c>
      <c r="I66" s="117">
        <f>SUMIFS(ADEME!$H:$H,ADEME!$A:$A,$A66,ADEME!$B:$B,$B66,ADEME!$C:$C,$C66,ADEME!$D:$D,$D66,ADEME!$E:$E,I$9)</f>
        <v>2220.8545680000007</v>
      </c>
      <c r="J66" s="117">
        <f>SUMIFS(ADEME!$H:$H,ADEME!$A:$A,$A66,ADEME!$B:$B,$B66,ADEME!$C:$C,$C66,ADEME!$D:$D,$D66,ADEME!$E:$E,J$9)</f>
        <v>2144.6487740000007</v>
      </c>
      <c r="K66" s="68"/>
      <c r="L66" s="54" t="str">
        <f t="shared" si="2"/>
        <v>Utilisation du territoire-Usage des terres-Autres espaces naturels, landes</v>
      </c>
      <c r="M66" s="54">
        <f>MATCH(L66,[6]RESULTATS_4!$W:$W,FALSE)</f>
        <v>585</v>
      </c>
      <c r="N66" s="54" t="str" cm="1">
        <f t="array" ref="N66">IFERROR(INDEX([6]RESULTATS_4!G:G,$M66),"-")</f>
        <v>Utilisation du territoire</v>
      </c>
      <c r="O66" s="54" t="str" cm="1">
        <f t="array" ref="O66">IFERROR(INDEX([6]RESULTATS_4!H:H,$M66),"-")</f>
        <v>Usage des terres</v>
      </c>
      <c r="P66" s="54" t="str" cm="1">
        <f t="array" ref="P66">IFERROR(INDEX([6]RESULTATS_4!I:I,$M66),"-")</f>
        <v>Autres espaces naturels, landes</v>
      </c>
      <c r="Q66" s="54" t="str" cm="1">
        <f t="array" ref="Q66">IFERROR(INDEX([6]RESULTATS_4!$J:$J,M66),"-")</f>
        <v>kha</v>
      </c>
      <c r="R66" s="68"/>
      <c r="S66" s="54" t="str">
        <f t="shared" si="3"/>
        <v>Autres espaces naturels, landes-kha</v>
      </c>
      <c r="T66" s="52" t="e">
        <f>MATCH(S66,[2]S0!$R:$R,FALSE)</f>
        <v>#N/A</v>
      </c>
      <c r="U66" s="8">
        <v>2057.9952499999999</v>
      </c>
      <c r="V66" s="8">
        <v>2042.560285625</v>
      </c>
      <c r="W66" s="8">
        <v>2119.7351075000001</v>
      </c>
      <c r="X66" s="8">
        <v>2078.5752024999997</v>
      </c>
      <c r="Y66" s="8">
        <v>2099.1551549999999</v>
      </c>
      <c r="Z66" s="8">
        <v>2027.1253212499998</v>
      </c>
      <c r="AA66" s="68"/>
      <c r="AB66" s="52" t="str">
        <f>IFERROR(MATCH(S66,[7]AMS_RUN3_2050!$I:$I,FALSE),"non")</f>
        <v>non</v>
      </c>
      <c r="AC66" s="8" t="s">
        <v>556</v>
      </c>
      <c r="AE66" s="68"/>
      <c r="AF66" s="52">
        <f t="shared" si="14"/>
        <v>5.7975425356302956</v>
      </c>
      <c r="AG66" s="52">
        <f t="shared" si="15"/>
        <v>-25.062294808515784</v>
      </c>
      <c r="AH66" s="52">
        <f t="shared" si="16"/>
        <v>5.7975425356302956</v>
      </c>
      <c r="AI66" s="52">
        <f t="shared" si="17"/>
        <v>5.7975425356302956</v>
      </c>
      <c r="AJ66" s="52">
        <f t="shared" si="18"/>
        <v>5.7975425356302734</v>
      </c>
      <c r="AK66" s="52">
        <f t="shared" si="19"/>
        <v>5.7975425356302956</v>
      </c>
    </row>
    <row r="67" spans="1:38" ht="14.25" hidden="1">
      <c r="A67" s="5" t="s">
        <v>54</v>
      </c>
      <c r="B67" s="5" t="s">
        <v>55</v>
      </c>
      <c r="C67" s="5" t="s">
        <v>59</v>
      </c>
      <c r="D67" s="12" t="s">
        <v>271</v>
      </c>
      <c r="E67" s="116">
        <f>SUMIFS(ADEME!$F:$F,ADEME!$A:$A,$A67,ADEME!$B:$B,$B67,ADEME!$C:$C,$C67,ADEME!$D:$D,$D67,ADEME!$E:$E,F$9)</f>
        <v>411.78520000000003</v>
      </c>
      <c r="F67" s="116">
        <f>SUMIFS(ADEME!$L:$L,ADEME!$A:$A,$A67,ADEME!$B:$B,$B67,ADEME!$C:$C,$C67,ADEME!$D:$D,$D67,ADEME!$E:$E,F$9)</f>
        <v>409.27545870427434</v>
      </c>
      <c r="G67" s="117">
        <f>SUMIFS(ADEME!$H:$H,ADEME!$A:$A,$A67,ADEME!$B:$B,$B67,ADEME!$C:$C,$C67,ADEME!$D:$D,$D67,ADEME!$E:$E,G$9)</f>
        <v>412.2897496131277</v>
      </c>
      <c r="H67" s="117">
        <f>SUMIFS(ADEME!$H:$H,ADEME!$A:$A,$A67,ADEME!$B:$B,$B67,ADEME!$C:$C,$C67,ADEME!$D:$D,$D67,ADEME!$E:$E,H$9)</f>
        <v>409.14145031449135</v>
      </c>
      <c r="I67" s="117">
        <f>SUMIFS(ADEME!$H:$H,ADEME!$A:$A,$A67,ADEME!$B:$B,$B67,ADEME!$C:$C,$C67,ADEME!$D:$D,$D67,ADEME!$E:$E,I$9)</f>
        <v>401.95729196202637</v>
      </c>
      <c r="J67" s="117">
        <f>SUMIFS(ADEME!$H:$H,ADEME!$A:$A,$A67,ADEME!$B:$B,$B67,ADEME!$C:$C,$C67,ADEME!$D:$D,$D67,ADEME!$E:$E,J$9)</f>
        <v>410.66817657069589</v>
      </c>
      <c r="K67" s="68"/>
      <c r="L67" s="54" t="str">
        <f t="shared" si="2"/>
        <v>Utilisation du territoire-Usage des terres-Jachères</v>
      </c>
      <c r="M67" s="54">
        <f>MATCH(L67,[6]RESULTATS_4!$W:$W,FALSE)</f>
        <v>596</v>
      </c>
      <c r="N67" s="54" t="str" cm="1">
        <f t="array" ref="N67">IFERROR(INDEX([6]RESULTATS_4!G:G,$M67),"-")</f>
        <v>Utilisation du territoire</v>
      </c>
      <c r="O67" s="54" t="str" cm="1">
        <f t="array" ref="O67">IFERROR(INDEX([6]RESULTATS_4!H:H,$M67),"-")</f>
        <v>Usage des terres</v>
      </c>
      <c r="P67" s="54" t="str" cm="1">
        <f t="array" ref="P67">IFERROR(INDEX([6]RESULTATS_4!I:I,$M67),"-")</f>
        <v>Jachères</v>
      </c>
      <c r="Q67" s="54" t="str" cm="1">
        <f t="array" ref="Q67">IFERROR(INDEX([6]RESULTATS_4!$J:$J,M67),"-")</f>
        <v>kha</v>
      </c>
      <c r="R67" s="68"/>
      <c r="S67" s="54" t="str">
        <f t="shared" si="3"/>
        <v>Jachères-kha</v>
      </c>
      <c r="T67" s="52" t="e">
        <f>MATCH(S67,[2]S0!$R:$R,FALSE)</f>
        <v>#N/A</v>
      </c>
      <c r="U67" s="8">
        <v>475.10275000000001</v>
      </c>
      <c r="V67" s="8">
        <v>465.16727755501381</v>
      </c>
      <c r="W67" s="8">
        <v>479.19128890854336</v>
      </c>
      <c r="X67" s="8">
        <v>475.53428251888874</v>
      </c>
      <c r="Y67" s="8">
        <v>461.31488875307303</v>
      </c>
      <c r="Z67" s="8">
        <v>466.63479973148003</v>
      </c>
      <c r="AA67" s="68"/>
      <c r="AB67" s="52" t="str">
        <f>IFERROR(MATCH(S67,[7]AMS_RUN3_2050!$I:$I,FALSE),"non")</f>
        <v>non</v>
      </c>
      <c r="AC67" s="8">
        <v>469.44007144256813</v>
      </c>
      <c r="AE67" s="68"/>
      <c r="AF67" s="52">
        <f t="shared" si="14"/>
        <v>-13.327127658174987</v>
      </c>
      <c r="AG67" s="52">
        <f t="shared" si="15"/>
        <v>-12.015423600842023</v>
      </c>
      <c r="AH67" s="52">
        <f t="shared" si="16"/>
        <v>-13.961342963432754</v>
      </c>
      <c r="AI67" s="52">
        <f t="shared" si="17"/>
        <v>-13.961734126237301</v>
      </c>
      <c r="AJ67" s="52">
        <f t="shared" si="18"/>
        <v>-12.867045534014586</v>
      </c>
      <c r="AK67" s="52">
        <f t="shared" si="19"/>
        <v>-11.993666823175108</v>
      </c>
      <c r="AL67" t="s">
        <v>523</v>
      </c>
    </row>
    <row r="68" spans="1:38" ht="14.25" hidden="1">
      <c r="A68" s="5" t="s">
        <v>54</v>
      </c>
      <c r="B68" s="5" t="s">
        <v>55</v>
      </c>
      <c r="C68" s="5" t="s">
        <v>60</v>
      </c>
      <c r="D68" s="12" t="s">
        <v>271</v>
      </c>
      <c r="E68" s="116">
        <f>SUMIFS(ADEME!$F:$F,ADEME!$A:$A,$A68,ADEME!$B:$B,$B68,ADEME!$C:$C,$C68,ADEME!$D:$D,$D68,ADEME!$E:$E,F$9)</f>
        <v>42.258400000000002</v>
      </c>
      <c r="F68" s="116">
        <f>SUMIFS(ADEME!$L:$L,ADEME!$A:$A,$A68,ADEME!$B:$B,$B68,ADEME!$C:$C,$C68,ADEME!$D:$D,$D68,ADEME!$E:$E,F$9)</f>
        <v>42.000844236530853</v>
      </c>
      <c r="G68" s="117">
        <f>SUMIFS(ADEME!$H:$H,ADEME!$A:$A,$A68,ADEME!$B:$B,$B68,ADEME!$C:$C,$C68,ADEME!$D:$D,$D68,ADEME!$E:$E,G$9)</f>
        <v>167.9225637802563</v>
      </c>
      <c r="H68" s="117">
        <f>SUMIFS(ADEME!$H:$H,ADEME!$A:$A,$A68,ADEME!$B:$B,$B68,ADEME!$C:$C,$C68,ADEME!$D:$D,$D68,ADEME!$E:$E,H$9)</f>
        <v>163.7767406858363</v>
      </c>
      <c r="I68" s="117">
        <f>SUMIFS(ADEME!$H:$H,ADEME!$A:$A,$A68,ADEME!$B:$B,$B68,ADEME!$C:$C,$C68,ADEME!$D:$D,$D68,ADEME!$E:$E,I$9)</f>
        <v>327.30837519225895</v>
      </c>
      <c r="J68" s="117">
        <f>SUMIFS(ADEME!$H:$H,ADEME!$A:$A,$A68,ADEME!$B:$B,$B68,ADEME!$C:$C,$C68,ADEME!$D:$D,$D68,ADEME!$E:$E,J$9)</f>
        <v>42.143768335518359</v>
      </c>
      <c r="K68" s="68"/>
      <c r="L68" s="54" t="str">
        <f t="shared" si="2"/>
        <v>Utilisation du territoire-Usage des terres-Autres cultures pérennes</v>
      </c>
      <c r="M68" s="54">
        <f>MATCH(L68,[6]RESULTATS_4!$W:$W,FALSE)</f>
        <v>584</v>
      </c>
      <c r="N68" s="54" t="str" cm="1">
        <f t="array" ref="N68">IFERROR(INDEX([6]RESULTATS_4!G:G,$M68),"-")</f>
        <v>Utilisation du territoire</v>
      </c>
      <c r="O68" s="54" t="str" cm="1">
        <f t="array" ref="O68">IFERROR(INDEX([6]RESULTATS_4!H:H,$M68),"-")</f>
        <v>Usage des terres</v>
      </c>
      <c r="P68" s="54" t="str" cm="1">
        <f t="array" ref="P68">IFERROR(INDEX([6]RESULTATS_4!I:I,$M68),"-")</f>
        <v>Autres cultures pérennes</v>
      </c>
      <c r="Q68" s="54" t="str" cm="1">
        <f t="array" ref="Q68">IFERROR(INDEX([6]RESULTATS_4!$J:$J,M68),"-")</f>
        <v>kha</v>
      </c>
      <c r="R68" s="68"/>
      <c r="S68" s="54" t="str">
        <f t="shared" si="3"/>
        <v>Autres cultures pérennes-kha</v>
      </c>
      <c r="T68" s="52" t="e">
        <f>MATCH(S68,[2]S0!$R:$R,FALSE)</f>
        <v>#N/A</v>
      </c>
      <c r="U68" s="8">
        <v>38.834499999999998</v>
      </c>
      <c r="V68" s="8">
        <v>38.02239836288031</v>
      </c>
      <c r="W68" s="8">
        <v>168.47122953753495</v>
      </c>
      <c r="X68" s="8">
        <v>164.32366871524974</v>
      </c>
      <c r="Y68" s="8">
        <v>317.24596052031342</v>
      </c>
      <c r="Z68" s="8">
        <v>38.142330312198553</v>
      </c>
      <c r="AA68" s="68"/>
      <c r="AB68" s="52" t="str">
        <f>IFERROR(MATCH(S68,[7]AMS_RUN3_2050!$I:$I,FALSE),"non")</f>
        <v>non</v>
      </c>
      <c r="AC68" s="8" t="s">
        <v>556</v>
      </c>
      <c r="AE68" s="68"/>
      <c r="AF68" s="52">
        <f t="shared" si="14"/>
        <v>8.8166449934980573</v>
      </c>
      <c r="AG68" s="52">
        <f t="shared" si="15"/>
        <v>10.463426940301934</v>
      </c>
      <c r="AH68" s="52">
        <f t="shared" si="16"/>
        <v>-0.32567326705265076</v>
      </c>
      <c r="AI68" s="52">
        <f t="shared" si="17"/>
        <v>-0.33283581950764862</v>
      </c>
      <c r="AJ68" s="52">
        <f t="shared" si="18"/>
        <v>3.1718022998440176</v>
      </c>
      <c r="AK68" s="52">
        <f t="shared" si="19"/>
        <v>10.490806383793693</v>
      </c>
      <c r="AL68" t="s">
        <v>523</v>
      </c>
    </row>
    <row r="69" spans="1:38" ht="14.25" hidden="1">
      <c r="A69" s="5" t="s">
        <v>54</v>
      </c>
      <c r="B69" s="5" t="s">
        <v>55</v>
      </c>
      <c r="C69" s="5" t="s">
        <v>61</v>
      </c>
      <c r="D69" s="12" t="s">
        <v>271</v>
      </c>
      <c r="E69" s="116">
        <f>SUMIFS(ADEME!$F:$F,ADEME!$A:$A,$A69,ADEME!$B:$B,$B69,ADEME!$C:$C,$C69,ADEME!$D:$D,$D69,ADEME!$E:$E,F$9)</f>
        <v>177.59899999999999</v>
      </c>
      <c r="F69" s="116">
        <f>SUMIFS(ADEME!$L:$L,ADEME!$A:$A,$A69,ADEME!$B:$B,$B69,ADEME!$C:$C,$C69,ADEME!$D:$D,$D69,ADEME!$E:$E,F$9)</f>
        <v>195.51452069387682</v>
      </c>
      <c r="G69" s="117">
        <f>SUMIFS(ADEME!$H:$H,ADEME!$A:$A,$A69,ADEME!$B:$B,$B69,ADEME!$C:$C,$C69,ADEME!$D:$D,$D69,ADEME!$E:$E,G$9)</f>
        <v>233.86411181689368</v>
      </c>
      <c r="H69" s="117">
        <f>SUMIFS(ADEME!$H:$H,ADEME!$A:$A,$A69,ADEME!$B:$B,$B69,ADEME!$C:$C,$C69,ADEME!$D:$D,$D69,ADEME!$E:$E,H$9)</f>
        <v>227.75294835635805</v>
      </c>
      <c r="I69" s="117">
        <f>SUMIFS(ADEME!$H:$H,ADEME!$A:$A,$A69,ADEME!$B:$B,$B69,ADEME!$C:$C,$C69,ADEME!$D:$D,$D69,ADEME!$E:$E,I$9)</f>
        <v>201.47306508589585</v>
      </c>
      <c r="J69" s="117">
        <f>SUMIFS(ADEME!$H:$H,ADEME!$A:$A,$A69,ADEME!$B:$B,$B69,ADEME!$C:$C,$C69,ADEME!$D:$D,$D69,ADEME!$E:$E,J$9)</f>
        <v>187.96709533415171</v>
      </c>
      <c r="K69" s="68"/>
      <c r="L69" s="54" t="str">
        <f t="shared" si="2"/>
        <v>Utilisation du territoire-Usage des terres-Cultures fruitières</v>
      </c>
      <c r="M69" s="54">
        <f>MATCH(L69,[6]RESULTATS_4!$W:$W,FALSE)</f>
        <v>588</v>
      </c>
      <c r="N69" s="54" t="str" cm="1">
        <f t="array" ref="N69">IFERROR(INDEX([6]RESULTATS_4!G:G,$M69),"-")</f>
        <v>Utilisation du territoire</v>
      </c>
      <c r="O69" s="54" t="str" cm="1">
        <f t="array" ref="O69">IFERROR(INDEX([6]RESULTATS_4!H:H,$M69),"-")</f>
        <v>Usage des terres</v>
      </c>
      <c r="P69" s="54" t="str" cm="1">
        <f t="array" ref="P69">IFERROR(INDEX([6]RESULTATS_4!I:I,$M69),"-")</f>
        <v>Cultures fruitières</v>
      </c>
      <c r="Q69" s="54" t="str" cm="1">
        <f t="array" ref="Q69">IFERROR(INDEX([6]RESULTATS_4!$J:$J,M69),"-")</f>
        <v>kha</v>
      </c>
      <c r="R69" s="68"/>
      <c r="S69" s="54" t="str">
        <f t="shared" si="3"/>
        <v>Cultures fruitières-kha</v>
      </c>
      <c r="T69" s="52" t="e">
        <f>MATCH(S69,[2]S0!$R:$R,FALSE)</f>
        <v>#N/A</v>
      </c>
      <c r="U69" s="8">
        <v>161.32525000000001</v>
      </c>
      <c r="V69" s="8">
        <v>157.38852313511637</v>
      </c>
      <c r="W69" s="8">
        <v>221.86084926746054</v>
      </c>
      <c r="X69" s="8">
        <v>210.45020174639575</v>
      </c>
      <c r="Y69" s="8">
        <v>181.59812983375741</v>
      </c>
      <c r="Z69" s="8">
        <v>167.31164382360942</v>
      </c>
      <c r="AA69" s="68"/>
      <c r="AB69" s="52" t="str">
        <f>IFERROR(MATCH(S69,[7]AMS_RUN3_2050!$I:$I,FALSE),"non")</f>
        <v>non</v>
      </c>
      <c r="AC69" s="8" t="s">
        <v>556</v>
      </c>
      <c r="AE69" s="68"/>
      <c r="AF69" s="52">
        <f t="shared" si="14"/>
        <v>10.087540543095376</v>
      </c>
      <c r="AG69" s="52">
        <f t="shared" si="15"/>
        <v>24.224128163417411</v>
      </c>
      <c r="AH69" s="52">
        <f t="shared" si="16"/>
        <v>5.4102662047249339</v>
      </c>
      <c r="AI69" s="52">
        <f t="shared" si="17"/>
        <v>8.2217771550597405</v>
      </c>
      <c r="AJ69" s="52">
        <f t="shared" si="18"/>
        <v>10.94446031483518</v>
      </c>
      <c r="AK69" s="52">
        <f t="shared" si="19"/>
        <v>12.345495530674832</v>
      </c>
      <c r="AL69" t="s">
        <v>523</v>
      </c>
    </row>
    <row r="70" spans="1:38" ht="14.25" hidden="1">
      <c r="A70" s="5" t="s">
        <v>54</v>
      </c>
      <c r="B70" s="5" t="s">
        <v>55</v>
      </c>
      <c r="C70" s="5" t="s">
        <v>62</v>
      </c>
      <c r="D70" s="12" t="s">
        <v>271</v>
      </c>
      <c r="E70" s="116">
        <f>SUMIFS(ADEME!$F:$F,ADEME!$A:$A,$A70,ADEME!$B:$B,$B70,ADEME!$C:$C,$C70,ADEME!$D:$D,$D70,ADEME!$E:$E,F$9)</f>
        <v>795.54579999999999</v>
      </c>
      <c r="F70" s="116">
        <f>SUMIFS(ADEME!$L:$L,ADEME!$A:$A,$A70,ADEME!$B:$B,$B70,ADEME!$C:$C,$C70,ADEME!$D:$D,$D70,ADEME!$E:$E,F$9)</f>
        <v>767.91265323437256</v>
      </c>
      <c r="G70" s="117">
        <f>SUMIFS(ADEME!$H:$H,ADEME!$A:$A,$A70,ADEME!$B:$B,$B70,ADEME!$C:$C,$C70,ADEME!$D:$D,$D70,ADEME!$E:$E,G$9)</f>
        <v>739.08867510577147</v>
      </c>
      <c r="H70" s="117">
        <f>SUMIFS(ADEME!$H:$H,ADEME!$A:$A,$A70,ADEME!$B:$B,$B70,ADEME!$C:$C,$C70,ADEME!$D:$D,$D70,ADEME!$E:$E,H$9)</f>
        <v>753.98045931152649</v>
      </c>
      <c r="I70" s="117">
        <f>SUMIFS(ADEME!$H:$H,ADEME!$A:$A,$A70,ADEME!$B:$B,$B70,ADEME!$C:$C,$C70,ADEME!$D:$D,$D70,ADEME!$E:$E,I$9)</f>
        <v>746.68839035807457</v>
      </c>
      <c r="J70" s="117">
        <f>SUMIFS(ADEME!$H:$H,ADEME!$A:$A,$A70,ADEME!$B:$B,$B70,ADEME!$C:$C,$C70,ADEME!$D:$D,$D70,ADEME!$E:$E,J$9)</f>
        <v>794.09218194645314</v>
      </c>
      <c r="K70" s="68"/>
      <c r="L70" s="54" t="str">
        <f t="shared" si="2"/>
        <v>Utilisation du territoire-Usage des terres-Vignes</v>
      </c>
      <c r="M70" s="54">
        <f>MATCH(L70,[6]RESULTATS_4!$W:$W,FALSE)</f>
        <v>601</v>
      </c>
      <c r="N70" s="54" t="str" cm="1">
        <f t="array" ref="N70">IFERROR(INDEX([6]RESULTATS_4!G:G,$M70),"-")</f>
        <v>Utilisation du territoire</v>
      </c>
      <c r="O70" s="54" t="str" cm="1">
        <f t="array" ref="O70">IFERROR(INDEX([6]RESULTATS_4!H:H,$M70),"-")</f>
        <v>Usage des terres</v>
      </c>
      <c r="P70" s="54" t="str" cm="1">
        <f t="array" ref="P70">IFERROR(INDEX([6]RESULTATS_4!I:I,$M70),"-")</f>
        <v>Vignes</v>
      </c>
      <c r="Q70" s="54" t="str" cm="1">
        <f t="array" ref="Q70">IFERROR(INDEX([6]RESULTATS_4!$J:$J,M70),"-")</f>
        <v>kha</v>
      </c>
      <c r="R70" s="68"/>
      <c r="S70" s="54" t="str">
        <f t="shared" si="3"/>
        <v>Vignes-kha</v>
      </c>
      <c r="T70" s="52" t="e">
        <f>MATCH(S70,[2]S0!$R:$R,FALSE)</f>
        <v>#N/A</v>
      </c>
      <c r="U70" s="8">
        <v>787.64374999999995</v>
      </c>
      <c r="V70" s="8">
        <v>732.13571715051853</v>
      </c>
      <c r="W70" s="8">
        <v>733.16993908482084</v>
      </c>
      <c r="X70" s="8">
        <v>748.55672572005221</v>
      </c>
      <c r="Y70" s="8">
        <v>734.72022042095819</v>
      </c>
      <c r="Z70" s="8">
        <v>774.1824201868352</v>
      </c>
      <c r="AA70" s="68"/>
      <c r="AB70" s="52" t="str">
        <f>IFERROR(MATCH(S70,[7]AMS_RUN3_2050!$I:$I,FALSE),"non")</f>
        <v>non</v>
      </c>
      <c r="AC70" s="8">
        <v>751.53371743363414</v>
      </c>
      <c r="AE70" s="68"/>
      <c r="AF70" s="52">
        <f t="shared" si="14"/>
        <v>1.0032517873721503</v>
      </c>
      <c r="AG70" s="52">
        <f t="shared" si="15"/>
        <v>4.8866535596840288</v>
      </c>
      <c r="AH70" s="52">
        <f t="shared" si="16"/>
        <v>0.80728023687641759</v>
      </c>
      <c r="AI70" s="52">
        <f t="shared" si="17"/>
        <v>0.72455879496067244</v>
      </c>
      <c r="AJ70" s="52">
        <f t="shared" si="18"/>
        <v>1.6289425014407888</v>
      </c>
      <c r="AK70" s="52">
        <f t="shared" si="19"/>
        <v>2.571714526249913</v>
      </c>
      <c r="AL70" t="s">
        <v>523</v>
      </c>
    </row>
    <row r="71" spans="1:38" ht="14.25" hidden="1">
      <c r="A71" s="5" t="s">
        <v>54</v>
      </c>
      <c r="B71" s="5" t="s">
        <v>55</v>
      </c>
      <c r="C71" s="5" t="s">
        <v>63</v>
      </c>
      <c r="D71" s="12" t="s">
        <v>271</v>
      </c>
      <c r="E71" s="116">
        <f>SUMIFS(ADEME!$F:$F,ADEME!$A:$A,$A71,ADEME!$B:$B,$B71,ADEME!$C:$C,$C71,ADEME!$D:$D,$D71,ADEME!$E:$E,F$9)</f>
        <v>10355.723400000001</v>
      </c>
      <c r="F71" s="116">
        <f>SUMIFS(ADEME!$L:$L,ADEME!$A:$A,$A71,ADEME!$B:$B,$B71,ADEME!$C:$C,$C71,ADEME!$D:$D,$D71,ADEME!$E:$E,F$9)</f>
        <v>9324.3602024805386</v>
      </c>
      <c r="G71" s="117">
        <f>SUMIFS(ADEME!$H:$H,ADEME!$A:$A,$A71,ADEME!$B:$B,$B71,ADEME!$C:$C,$C71,ADEME!$D:$D,$D71,ADEME!$E:$E,G$9)</f>
        <v>9962.5556880373588</v>
      </c>
      <c r="H71" s="117">
        <f>SUMIFS(ADEME!$H:$H,ADEME!$A:$A,$A71,ADEME!$B:$B,$B71,ADEME!$C:$C,$C71,ADEME!$D:$D,$D71,ADEME!$E:$E,H$9)</f>
        <v>9999.2282386992265</v>
      </c>
      <c r="I71" s="117">
        <f>SUMIFS(ADEME!$H:$H,ADEME!$A:$A,$A71,ADEME!$B:$B,$B71,ADEME!$C:$C,$C71,ADEME!$D:$D,$D71,ADEME!$E:$E,I$9)</f>
        <v>10108.56760799511</v>
      </c>
      <c r="J71" s="117">
        <f>SUMIFS(ADEME!$H:$H,ADEME!$A:$A,$A71,ADEME!$B:$B,$B71,ADEME!$C:$C,$C71,ADEME!$D:$D,$D71,ADEME!$E:$E,J$9)</f>
        <v>10131.362874104358</v>
      </c>
      <c r="K71" s="68"/>
      <c r="L71" s="54" t="str">
        <f t="shared" si="2"/>
        <v>Utilisation du territoire-Usage des terres-Prairies naturelles</v>
      </c>
      <c r="M71" s="54">
        <f>MATCH(L71,[6]RESULTATS_4!$W:$W,FALSE)</f>
        <v>597</v>
      </c>
      <c r="N71" s="54" t="str" cm="1">
        <f t="array" ref="N71">IFERROR(INDEX([6]RESULTATS_4!G:G,$M71),"-")</f>
        <v>Utilisation du territoire</v>
      </c>
      <c r="O71" s="54" t="str" cm="1">
        <f t="array" ref="O71">IFERROR(INDEX([6]RESULTATS_4!H:H,$M71),"-")</f>
        <v>Usage des terres</v>
      </c>
      <c r="P71" s="54" t="str" cm="1">
        <f t="array" ref="P71">IFERROR(INDEX([6]RESULTATS_4!I:I,$M71),"-")</f>
        <v>Prairies naturelles</v>
      </c>
      <c r="Q71" s="54" t="str" cm="1">
        <f t="array" ref="Q71">IFERROR(INDEX([6]RESULTATS_4!$J:$J,M71),"-")</f>
        <v>kha</v>
      </c>
      <c r="R71" s="68"/>
      <c r="S71" s="54" t="str">
        <f t="shared" si="3"/>
        <v>Prairies naturelles-kha</v>
      </c>
      <c r="T71" s="52" t="e">
        <f>MATCH(S71,[2]S0!$R:$R,FALSE)</f>
        <v>#N/A</v>
      </c>
      <c r="U71" s="8">
        <v>9317.3857499999995</v>
      </c>
      <c r="V71" s="8">
        <v>8993.2645523962728</v>
      </c>
      <c r="W71" s="8">
        <v>9092.8666230971048</v>
      </c>
      <c r="X71" s="8">
        <v>9112.2724314777952</v>
      </c>
      <c r="Y71" s="8">
        <v>9046.9877741829914</v>
      </c>
      <c r="Z71" s="8">
        <v>9019.7160793980493</v>
      </c>
      <c r="AA71" s="68"/>
      <c r="AB71" s="52" t="str">
        <f>IFERROR(MATCH(S71,[7]AMS_RUN3_2050!$I:$I,FALSE),"non")</f>
        <v>non</v>
      </c>
      <c r="AC71" s="8">
        <v>8594.0901568449644</v>
      </c>
      <c r="AE71" s="68"/>
      <c r="AF71" s="52">
        <f t="shared" si="14"/>
        <v>11.144087814546054</v>
      </c>
      <c r="AG71" s="52">
        <f t="shared" si="15"/>
        <v>3.6815958004487337</v>
      </c>
      <c r="AH71" s="52">
        <f t="shared" si="16"/>
        <v>9.5645202001657825</v>
      </c>
      <c r="AI71" s="52">
        <f t="shared" si="17"/>
        <v>9.7336401418102412</v>
      </c>
      <c r="AJ71" s="52">
        <f t="shared" si="18"/>
        <v>11.734069508101964</v>
      </c>
      <c r="AK71" s="52">
        <f t="shared" si="19"/>
        <v>12.324631783537221</v>
      </c>
      <c r="AL71" t="s">
        <v>523</v>
      </c>
    </row>
    <row r="72" spans="1:38" ht="14.25" hidden="1">
      <c r="A72" s="5" t="s">
        <v>54</v>
      </c>
      <c r="B72" s="5" t="s">
        <v>55</v>
      </c>
      <c r="C72" s="5" t="s">
        <v>64</v>
      </c>
      <c r="D72" s="12" t="s">
        <v>271</v>
      </c>
      <c r="E72" s="116">
        <f>SUMIFS(ADEME!$F:$F,ADEME!$A:$A,$A72,ADEME!$B:$B,$B72,ADEME!$C:$C,$C72,ADEME!$D:$D,$D72,ADEME!$E:$E,F$9)</f>
        <v>4096.5271999999995</v>
      </c>
      <c r="F72" s="116">
        <f>SUMIFS(ADEME!$L:$L,ADEME!$A:$A,$A72,ADEME!$B:$B,$B72,ADEME!$C:$C,$C72,ADEME!$D:$D,$D72,ADEME!$E:$E,F$9)</f>
        <v>4986.9571830416053</v>
      </c>
      <c r="G72" s="117">
        <f>SUMIFS(ADEME!$H:$H,ADEME!$A:$A,$A72,ADEME!$B:$B,$B72,ADEME!$C:$C,$C72,ADEME!$D:$D,$D72,ADEME!$E:$E,G$9)</f>
        <v>3419.0503742515957</v>
      </c>
      <c r="H72" s="117">
        <f>SUMIFS(ADEME!$H:$H,ADEME!$A:$A,$A72,ADEME!$B:$B,$B72,ADEME!$C:$C,$C72,ADEME!$D:$D,$D72,ADEME!$E:$E,H$9)</f>
        <v>3856.2019026373141</v>
      </c>
      <c r="I72" s="117">
        <f>SUMIFS(ADEME!$H:$H,ADEME!$A:$A,$A72,ADEME!$B:$B,$B72,ADEME!$C:$C,$C72,ADEME!$D:$D,$D72,ADEME!$E:$E,I$9)</f>
        <v>4064.0440560488196</v>
      </c>
      <c r="J72" s="117">
        <f>SUMIFS(ADEME!$H:$H,ADEME!$A:$A,$A72,ADEME!$B:$B,$B72,ADEME!$C:$C,$C72,ADEME!$D:$D,$D72,ADEME!$E:$E,J$9)</f>
        <v>4005.8051261939818</v>
      </c>
      <c r="K72" s="68"/>
      <c r="L72" s="54" t="str">
        <f t="shared" si="2"/>
        <v>Utilisation du territoire-Usage des terres-Cultures fourragères</v>
      </c>
      <c r="M72" s="54">
        <f>MATCH(L72,[6]RESULTATS_4!$W:$W,FALSE)</f>
        <v>587</v>
      </c>
      <c r="N72" s="54" t="str" cm="1">
        <f t="array" ref="N72">IFERROR(INDEX([6]RESULTATS_4!G:G,$M72),"-")</f>
        <v>Utilisation du territoire</v>
      </c>
      <c r="O72" s="54" t="str" cm="1">
        <f t="array" ref="O72">IFERROR(INDEX([6]RESULTATS_4!H:H,$M72),"-")</f>
        <v>Usage des terres</v>
      </c>
      <c r="P72" s="54" t="str" cm="1">
        <f t="array" ref="P72">IFERROR(INDEX([6]RESULTATS_4!I:I,$M72),"-")</f>
        <v>Cultures fourragères</v>
      </c>
      <c r="Q72" s="54" t="str" cm="1">
        <f t="array" ref="Q72">IFERROR(INDEX([6]RESULTATS_4!$J:$J,M72),"-")</f>
        <v>kha</v>
      </c>
      <c r="R72" s="68"/>
      <c r="S72" s="54" t="str">
        <f t="shared" si="3"/>
        <v>Cultures fourragères-kha</v>
      </c>
      <c r="T72" s="52" t="e">
        <f>MATCH(S72,[2]S0!$R:$R,FALSE)</f>
        <v>#N/A</v>
      </c>
      <c r="U72" s="8">
        <v>4851.7044999999989</v>
      </c>
      <c r="V72" s="8">
        <v>4527.6748060722348</v>
      </c>
      <c r="W72" s="8">
        <v>3991.8398858656919</v>
      </c>
      <c r="X72" s="8">
        <v>4354.993537262766</v>
      </c>
      <c r="Y72" s="8">
        <v>4669.1632998016084</v>
      </c>
      <c r="Z72" s="8">
        <v>4669.50569621259</v>
      </c>
      <c r="AA72" s="68"/>
      <c r="AB72" s="52" t="str">
        <f>IFERROR(MATCH(S72,[7]AMS_RUN3_2050!$I:$I,FALSE),"non")</f>
        <v>non</v>
      </c>
      <c r="AC72" s="8">
        <v>3397.4821638375051</v>
      </c>
      <c r="AE72" s="68"/>
      <c r="AF72" s="52">
        <f t="shared" si="14"/>
        <v>-15.565195695657053</v>
      </c>
      <c r="AG72" s="52">
        <f t="shared" si="15"/>
        <v>10.143890554008195</v>
      </c>
      <c r="AH72" s="52">
        <f t="shared" si="16"/>
        <v>-14.349010180549316</v>
      </c>
      <c r="AI72" s="52">
        <f t="shared" si="17"/>
        <v>-11.45332663200589</v>
      </c>
      <c r="AJ72" s="52">
        <f t="shared" si="18"/>
        <v>-12.959907480179588</v>
      </c>
      <c r="AK72" s="52">
        <f t="shared" si="19"/>
        <v>-14.21350809266454</v>
      </c>
      <c r="AL72" t="s">
        <v>523</v>
      </c>
    </row>
    <row r="73" spans="1:38" ht="14.25" hidden="1">
      <c r="A73" s="5" t="s">
        <v>54</v>
      </c>
      <c r="B73" s="5" t="s">
        <v>55</v>
      </c>
      <c r="C73" s="5" t="s">
        <v>65</v>
      </c>
      <c r="D73" s="12" t="s">
        <v>271</v>
      </c>
      <c r="E73" s="116">
        <f>SUMIFS(ADEME!$F:$F,ADEME!$A:$A,$A73,ADEME!$B:$B,$B73,ADEME!$C:$C,$C73,ADEME!$D:$D,$D73,ADEME!$E:$E,F$9)</f>
        <v>11495.763999999997</v>
      </c>
      <c r="F73" s="116">
        <f>SUMIFS(ADEME!$L:$L,ADEME!$A:$A,$A73,ADEME!$B:$B,$B73,ADEME!$C:$C,$C73,ADEME!$D:$D,$D73,ADEME!$E:$E,F$9)</f>
        <v>9879.9901343485617</v>
      </c>
      <c r="G73" s="117">
        <f>SUMIFS(ADEME!$H:$H,ADEME!$A:$A,$A73,ADEME!$B:$B,$B73,ADEME!$C:$C,$C73,ADEME!$D:$D,$D73,ADEME!$E:$E,G$9)</f>
        <v>11532.876281852101</v>
      </c>
      <c r="H73" s="117">
        <f>SUMIFS(ADEME!$H:$H,ADEME!$A:$A,$A73,ADEME!$B:$B,$B73,ADEME!$C:$C,$C73,ADEME!$D:$D,$D73,ADEME!$E:$E,H$9)</f>
        <v>11572.245035603519</v>
      </c>
      <c r="I73" s="117">
        <f>SUMIFS(ADEME!$H:$H,ADEME!$A:$A,$A73,ADEME!$B:$B,$B73,ADEME!$C:$C,$C73,ADEME!$D:$D,$D73,ADEME!$E:$E,I$9)</f>
        <v>11140.563544931212</v>
      </c>
      <c r="J73" s="117">
        <f>SUMIFS(ADEME!$H:$H,ADEME!$A:$A,$A73,ADEME!$B:$B,$B73,ADEME!$C:$C,$C73,ADEME!$D:$D,$D73,ADEME!$E:$E,J$9)</f>
        <v>11551.790659616652</v>
      </c>
      <c r="K73" s="68"/>
      <c r="L73" s="54" t="str">
        <f t="shared" si="2"/>
        <v>Utilisation du territoire-Usage des terres-Céréales oléoprotéagineux</v>
      </c>
      <c r="M73" s="54">
        <f>MATCH(L73,[6]RESULTATS_4!$W:$W,FALSE)</f>
        <v>586</v>
      </c>
      <c r="N73" s="54" t="str" cm="1">
        <f t="array" ref="N73">IFERROR(INDEX([6]RESULTATS_4!G:G,$M73),"-")</f>
        <v>Utilisation du territoire</v>
      </c>
      <c r="O73" s="54" t="str" cm="1">
        <f t="array" ref="O73">IFERROR(INDEX([6]RESULTATS_4!H:H,$M73),"-")</f>
        <v>Usage des terres</v>
      </c>
      <c r="P73" s="54" t="str" cm="1">
        <f t="array" ref="P73">IFERROR(INDEX([6]RESULTATS_4!I:I,$M73),"-")</f>
        <v>Céréales oléoprotéagineux</v>
      </c>
      <c r="Q73" s="54" t="str" cm="1">
        <f t="array" ref="Q73">IFERROR(INDEX([6]RESULTATS_4!$J:$J,M73),"-")</f>
        <v>kha</v>
      </c>
      <c r="R73" s="68"/>
      <c r="S73" s="54" t="str">
        <f t="shared" si="3"/>
        <v>Céréales oléoprotéagineux-kha</v>
      </c>
      <c r="T73" s="52" t="e">
        <f>MATCH(S73,[2]S0!$R:$R,FALSE)</f>
        <v>#N/A</v>
      </c>
      <c r="U73" s="8">
        <v>11914.999749999999</v>
      </c>
      <c r="V73" s="8">
        <v>11551.218905120671</v>
      </c>
      <c r="W73" s="8">
        <v>12049.328148282693</v>
      </c>
      <c r="X73" s="8">
        <v>12110.010812205239</v>
      </c>
      <c r="Y73" s="8">
        <v>11487.880335281518</v>
      </c>
      <c r="Z73" s="8">
        <v>11785.712356966131</v>
      </c>
      <c r="AA73" s="68"/>
      <c r="AB73" s="52" t="str">
        <f>IFERROR(MATCH(S73,[7]AMS_RUN3_2050!$I:$I,FALSE),"non")</f>
        <v>non</v>
      </c>
      <c r="AC73" s="8">
        <v>12039.318041455035</v>
      </c>
      <c r="AE73" s="68"/>
      <c r="AF73" s="52">
        <f t="shared" si="14"/>
        <v>-3.5185544170909577</v>
      </c>
      <c r="AG73" s="52">
        <f t="shared" si="15"/>
        <v>-14.467986318147364</v>
      </c>
      <c r="AH73" s="52">
        <f t="shared" si="16"/>
        <v>-4.2861465807468964</v>
      </c>
      <c r="AI73" s="52">
        <f t="shared" si="17"/>
        <v>-4.4406713168226535</v>
      </c>
      <c r="AJ73" s="52">
        <f t="shared" si="18"/>
        <v>-3.0233322441880595</v>
      </c>
      <c r="AK73" s="52">
        <f t="shared" si="19"/>
        <v>-1.9847904841425734</v>
      </c>
      <c r="AL73" t="s">
        <v>523</v>
      </c>
    </row>
    <row r="74" spans="1:38" ht="14.25" hidden="1">
      <c r="A74" s="5" t="s">
        <v>54</v>
      </c>
      <c r="B74" s="5" t="s">
        <v>55</v>
      </c>
      <c r="C74" s="5" t="s">
        <v>66</v>
      </c>
      <c r="D74" s="12" t="s">
        <v>271</v>
      </c>
      <c r="E74" s="116">
        <f>SUMIFS(ADEME!$F:$F,ADEME!$A:$A,$A74,ADEME!$B:$B,$B74,ADEME!$C:$C,$C74,ADEME!$D:$D,$D74,ADEME!$E:$E,F$9)</f>
        <v>431.86760000000004</v>
      </c>
      <c r="F74" s="116">
        <f>SUMIFS(ADEME!$L:$L,ADEME!$A:$A,$A74,ADEME!$B:$B,$B74,ADEME!$C:$C,$C74,ADEME!$D:$D,$D74,ADEME!$E:$E,F$9)</f>
        <v>733.37502413848006</v>
      </c>
      <c r="G74" s="117">
        <f>SUMIFS(ADEME!$H:$H,ADEME!$A:$A,$A74,ADEME!$B:$B,$B74,ADEME!$C:$C,$C74,ADEME!$D:$D,$D74,ADEME!$E:$E,G$9)</f>
        <v>503.81213370949501</v>
      </c>
      <c r="H74" s="117">
        <f>SUMIFS(ADEME!$H:$H,ADEME!$A:$A,$A74,ADEME!$B:$B,$B74,ADEME!$C:$C,$C74,ADEME!$D:$D,$D74,ADEME!$E:$E,H$9)</f>
        <v>580.06051338190105</v>
      </c>
      <c r="I74" s="117">
        <f>SUMIFS(ADEME!$H:$H,ADEME!$A:$A,$A74,ADEME!$B:$B,$B74,ADEME!$C:$C,$C74,ADEME!$D:$D,$D74,ADEME!$E:$E,I$9)</f>
        <v>453.72856130228911</v>
      </c>
      <c r="J74" s="117">
        <f>SUMIFS(ADEME!$H:$H,ADEME!$A:$A,$A74,ADEME!$B:$B,$B74,ADEME!$C:$C,$C74,ADEME!$D:$D,$D74,ADEME!$E:$E,J$9)</f>
        <v>428.60817871302822</v>
      </c>
      <c r="K74" s="68"/>
      <c r="L74" s="54" t="str">
        <f t="shared" si="2"/>
        <v>Utilisation du territoire-Usage des terres-Cultures maraichères et jardins</v>
      </c>
      <c r="M74" s="54">
        <f>MATCH(L74,[6]RESULTATS_4!$W:$W,FALSE)</f>
        <v>590</v>
      </c>
      <c r="N74" s="54" t="str" cm="1">
        <f t="array" ref="N74">IFERROR(INDEX([6]RESULTATS_4!G:G,$M74),"-")</f>
        <v>Utilisation du territoire</v>
      </c>
      <c r="O74" s="54" t="str" cm="1">
        <f t="array" ref="O74">IFERROR(INDEX([6]RESULTATS_4!H:H,$M74),"-")</f>
        <v>Usage des terres</v>
      </c>
      <c r="P74" s="54" t="str" cm="1">
        <f t="array" ref="P74">IFERROR(INDEX([6]RESULTATS_4!I:I,$M74),"-")</f>
        <v>Cultures maraichères et jardins</v>
      </c>
      <c r="Q74" s="54" t="str" cm="1">
        <f t="array" ref="Q74">IFERROR(INDEX([6]RESULTATS_4!$J:$J,M74),"-")</f>
        <v>kha</v>
      </c>
      <c r="R74" s="68"/>
      <c r="S74" s="54" t="str">
        <f t="shared" si="3"/>
        <v>Cultures maraichères et jardins-kha</v>
      </c>
      <c r="T74" s="52" t="e">
        <f>MATCH(S74,[2]S0!$R:$R,FALSE)</f>
        <v>#N/A</v>
      </c>
      <c r="U74" s="8">
        <v>445.25225</v>
      </c>
      <c r="V74" s="8">
        <v>452.27687732576692</v>
      </c>
      <c r="W74" s="8">
        <v>515.46570993108105</v>
      </c>
      <c r="X74" s="8">
        <v>596.13821881273952</v>
      </c>
      <c r="Y74" s="8">
        <v>459.7429142120518</v>
      </c>
      <c r="Z74" s="8">
        <v>435.84928089700406</v>
      </c>
      <c r="AA74" s="68"/>
      <c r="AB74" s="52" t="str">
        <f>IFERROR(MATCH(S74,[7]AMS_RUN3_2050!$I:$I,FALSE),"non")</f>
        <v>non</v>
      </c>
      <c r="AC74" s="8" t="s">
        <v>556</v>
      </c>
      <c r="AE74" s="68"/>
      <c r="AF74" s="52">
        <f t="shared" si="14"/>
        <v>-3.0060825071630659</v>
      </c>
      <c r="AG74" s="52">
        <f t="shared" si="15"/>
        <v>62.151783764581701</v>
      </c>
      <c r="AH74" s="52">
        <f t="shared" si="16"/>
        <v>-2.260785925632991</v>
      </c>
      <c r="AI74" s="52">
        <f t="shared" si="17"/>
        <v>-2.6969761245736912</v>
      </c>
      <c r="AJ74" s="52">
        <f t="shared" si="18"/>
        <v>-1.3081991530137227</v>
      </c>
      <c r="AK74" s="52">
        <f t="shared" si="19"/>
        <v>-1.6613775681981635</v>
      </c>
      <c r="AL74" t="s">
        <v>523</v>
      </c>
    </row>
    <row r="75" spans="1:38" ht="14.25" hidden="1">
      <c r="A75" s="5" t="s">
        <v>54</v>
      </c>
      <c r="B75" s="5" t="s">
        <v>55</v>
      </c>
      <c r="C75" s="5" t="s">
        <v>67</v>
      </c>
      <c r="D75" s="12" t="s">
        <v>271</v>
      </c>
      <c r="E75" s="116">
        <f>SUMIFS(ADEME!$F:$F,ADEME!$A:$A,$A75,ADEME!$B:$B,$B75,ADEME!$C:$C,$C75,ADEME!$D:$D,$D75,ADEME!$E:$E,F$9)</f>
        <v>843.61519999999996</v>
      </c>
      <c r="F75" s="116">
        <f>SUMIFS(ADEME!$L:$L,ADEME!$A:$A,$A75,ADEME!$B:$B,$B75,ADEME!$C:$C,$C75,ADEME!$D:$D,$D75,ADEME!$E:$E,F$9)</f>
        <v>1318.0935472586352</v>
      </c>
      <c r="G75" s="117">
        <f>SUMIFS(ADEME!$H:$H,ADEME!$A:$A,$A75,ADEME!$B:$B,$B75,ADEME!$C:$C,$C75,ADEME!$D:$D,$D75,ADEME!$E:$E,G$9)</f>
        <v>791.66449469575753</v>
      </c>
      <c r="H75" s="117">
        <f>SUMIFS(ADEME!$H:$H,ADEME!$A:$A,$A75,ADEME!$B:$B,$B75,ADEME!$C:$C,$C75,ADEME!$D:$D,$D75,ADEME!$E:$E,H$9)</f>
        <v>797.10148695615021</v>
      </c>
      <c r="I75" s="117">
        <f>SUMIFS(ADEME!$H:$H,ADEME!$A:$A,$A75,ADEME!$B:$B,$B75,ADEME!$C:$C,$C75,ADEME!$D:$D,$D75,ADEME!$E:$E,I$9)</f>
        <v>804.4040246325776</v>
      </c>
      <c r="J75" s="117">
        <f>SUMIFS(ADEME!$H:$H,ADEME!$A:$A,$A75,ADEME!$B:$B,$B75,ADEME!$C:$C,$C75,ADEME!$D:$D,$D75,ADEME!$E:$E,J$9)</f>
        <v>810.03447205804491</v>
      </c>
      <c r="K75" s="68"/>
      <c r="L75" s="54" t="str">
        <f t="shared" si="2"/>
        <v>Utilisation du territoire-Usage des terres-Cultures industrielles</v>
      </c>
      <c r="M75" s="54">
        <f>MATCH(L75,[6]RESULTATS_4!$W:$W,FALSE)</f>
        <v>589</v>
      </c>
      <c r="N75" s="54" t="str" cm="1">
        <f t="array" ref="N75">IFERROR(INDEX([6]RESULTATS_4!G:G,$M75),"-")</f>
        <v>Utilisation du territoire</v>
      </c>
      <c r="O75" s="54" t="str" cm="1">
        <f t="array" ref="O75">IFERROR(INDEX([6]RESULTATS_4!H:H,$M75),"-")</f>
        <v>Usage des terres</v>
      </c>
      <c r="P75" s="54" t="str" cm="1">
        <f t="array" ref="P75">IFERROR(INDEX([6]RESULTATS_4!I:I,$M75),"-")</f>
        <v>Cultures industrielles</v>
      </c>
      <c r="Q75" s="54" t="str" cm="1">
        <f t="array" ref="Q75">IFERROR(INDEX([6]RESULTATS_4!$J:$J,M75),"-")</f>
        <v>kha</v>
      </c>
      <c r="R75" s="68"/>
      <c r="S75" s="54" t="str">
        <f t="shared" si="3"/>
        <v>Cultures industrielles-kha</v>
      </c>
      <c r="T75" s="52" t="e">
        <f>MATCH(S75,[2]S0!$R:$R,FALSE)</f>
        <v>#N/A</v>
      </c>
      <c r="U75" s="8">
        <v>785.29975000000002</v>
      </c>
      <c r="V75" s="8">
        <v>758.39052907972302</v>
      </c>
      <c r="W75" s="8">
        <v>741.28699068025549</v>
      </c>
      <c r="X75" s="8">
        <v>746.60538833485396</v>
      </c>
      <c r="Y75" s="8">
        <v>745.15623291615952</v>
      </c>
      <c r="Z75" s="8">
        <v>743.9537990461838</v>
      </c>
      <c r="AA75" s="68"/>
      <c r="AB75" s="52" t="str">
        <f>IFERROR(MATCH(S75,[7]AMS_RUN3_2050!$I:$I,FALSE),"non")</f>
        <v>non</v>
      </c>
      <c r="AC75" s="8">
        <v>686.65472728261773</v>
      </c>
      <c r="AE75" s="68"/>
      <c r="AF75" s="52">
        <f t="shared" si="14"/>
        <v>7.4258841926283514</v>
      </c>
      <c r="AG75" s="52">
        <f t="shared" si="15"/>
        <v>73.801425086108296</v>
      </c>
      <c r="AH75" s="52">
        <f t="shared" si="16"/>
        <v>6.7959514531979348</v>
      </c>
      <c r="AI75" s="52">
        <f t="shared" si="17"/>
        <v>6.7634254199420152</v>
      </c>
      <c r="AJ75" s="52">
        <f t="shared" si="18"/>
        <v>7.9510563153384117</v>
      </c>
      <c r="AK75" s="52">
        <f t="shared" si="19"/>
        <v>8.8823624661346514</v>
      </c>
      <c r="AL75" t="s">
        <v>523</v>
      </c>
    </row>
    <row r="76" spans="1:38" ht="14.25" hidden="1">
      <c r="A76" s="5" t="s">
        <v>54</v>
      </c>
      <c r="B76" s="5" t="s">
        <v>55</v>
      </c>
      <c r="C76" s="5" t="s">
        <v>68</v>
      </c>
      <c r="D76" s="12" t="s">
        <v>271</v>
      </c>
      <c r="E76" s="116">
        <f>SUMIFS(ADEME!$F:$F,ADEME!$A:$A,$A76,ADEME!$B:$B,$B76,ADEME!$C:$C,$C76,ADEME!$D:$D,$D76,ADEME!$E:$E,F$9)</f>
        <v>5136.8654399999996</v>
      </c>
      <c r="F76" s="116">
        <f>SUMIFS(ADEME!$L:$L,ADEME!$A:$A,$A76,ADEME!$B:$B,$B76,ADEME!$C:$C,$C76,ADEME!$D:$D,$D76,ADEME!$E:$E,F$9)</f>
        <v>5858.1543550978522</v>
      </c>
      <c r="G76" s="117">
        <f>SUMIFS(ADEME!$H:$H,ADEME!$A:$A,$A76,ADEME!$B:$B,$B76,ADEME!$C:$C,$C76,ADEME!$D:$D,$D76,ADEME!$E:$E,G$9)</f>
        <v>5211.7760275964274</v>
      </c>
      <c r="H76" s="117">
        <f>SUMIFS(ADEME!$H:$H,ADEME!$A:$A,$A76,ADEME!$B:$B,$B76,ADEME!$C:$C,$C76,ADEME!$D:$D,$D76,ADEME!$E:$E,H$9)</f>
        <v>5241.0570390347702</v>
      </c>
      <c r="I76" s="117">
        <f>SUMIFS(ADEME!$H:$H,ADEME!$A:$A,$A76,ADEME!$B:$B,$B76,ADEME!$C:$C,$C76,ADEME!$D:$D,$D76,ADEME!$E:$E,I$9)</f>
        <v>5316.6996519171571</v>
      </c>
      <c r="J76" s="117">
        <f>SUMIFS(ADEME!$H:$H,ADEME!$A:$A,$A76,ADEME!$B:$B,$B76,ADEME!$C:$C,$C76,ADEME!$D:$D,$D76,ADEME!$E:$E,J$9)</f>
        <v>5355.4969920729618</v>
      </c>
      <c r="K76" s="68"/>
      <c r="L76" s="54" t="str">
        <f t="shared" si="2"/>
        <v>Utilisation du territoire-Usage des terres-Espaces artificialisés</v>
      </c>
      <c r="M76" s="54">
        <f>MATCH(L76,[6]RESULTATS_4!$W:$W,FALSE)</f>
        <v>594</v>
      </c>
      <c r="N76" s="54" t="str" cm="1">
        <f t="array" ref="N76">IFERROR(INDEX([6]RESULTATS_4!G:G,$M76),"-")</f>
        <v>Utilisation du territoire</v>
      </c>
      <c r="O76" s="54" t="str" cm="1">
        <f t="array" ref="O76">IFERROR(INDEX([6]RESULTATS_4!H:H,$M76),"-")</f>
        <v>Usage des terres</v>
      </c>
      <c r="P76" s="54" t="str" cm="1">
        <f t="array" ref="P76">IFERROR(INDEX([6]RESULTATS_4!I:I,$M76),"-")</f>
        <v>Espaces artificialisés</v>
      </c>
      <c r="Q76" s="54" t="str" cm="1">
        <f t="array" ref="Q76">IFERROR(INDEX([6]RESULTATS_4!$J:$J,M76),"-")</f>
        <v>kha</v>
      </c>
      <c r="R76" s="68"/>
      <c r="S76" s="54" t="str">
        <f t="shared" si="3"/>
        <v>Espaces artificialisés-kha</v>
      </c>
      <c r="T76" s="52" t="e">
        <f>MATCH(S76,[2]S0!$R:$R,FALSE)</f>
        <v>#N/A</v>
      </c>
      <c r="U76" s="8">
        <v>5263.3122499999999</v>
      </c>
      <c r="V76" s="8">
        <v>5789.6434749999999</v>
      </c>
      <c r="W76" s="8">
        <v>5212.7034783653844</v>
      </c>
      <c r="X76" s="8">
        <v>5339.2254074519233</v>
      </c>
      <c r="Y76" s="8">
        <v>5465.7473365384612</v>
      </c>
      <c r="Z76" s="8">
        <v>5718.7911947115381</v>
      </c>
      <c r="AA76" s="68"/>
      <c r="AB76" s="52" t="str">
        <f>IFERROR(MATCH(S76,[7]AMS_RUN3_2050!$I:$I,FALSE),"non")</f>
        <v>non</v>
      </c>
      <c r="AC76" s="8" t="s">
        <v>556</v>
      </c>
      <c r="AE76" s="68"/>
      <c r="AF76" s="52">
        <f t="shared" si="14"/>
        <v>-2.4024189330587475</v>
      </c>
      <c r="AG76" s="52">
        <f t="shared" si="15"/>
        <v>1.1833350428862577</v>
      </c>
      <c r="AH76" s="52">
        <f t="shared" si="16"/>
        <v>-1.7792125963167482E-2</v>
      </c>
      <c r="AI76" s="52">
        <f t="shared" si="17"/>
        <v>-1.8386256605712914</v>
      </c>
      <c r="AJ76" s="52">
        <f t="shared" si="18"/>
        <v>-2.7269406257571016</v>
      </c>
      <c r="AK76" s="52">
        <f t="shared" si="19"/>
        <v>-6.3526397497172704</v>
      </c>
      <c r="AL76" t="s">
        <v>523</v>
      </c>
    </row>
    <row r="77" spans="1:38" ht="14.25" hidden="1">
      <c r="A77" s="5" t="s">
        <v>54</v>
      </c>
      <c r="B77" s="5" t="s">
        <v>55</v>
      </c>
      <c r="C77" s="5" t="s">
        <v>69</v>
      </c>
      <c r="D77" s="12" t="s">
        <v>271</v>
      </c>
      <c r="E77" s="116">
        <f>SUMIFS(ADEME!$F:$F,ADEME!$A:$A,$A77,ADEME!$B:$B,$B77,ADEME!$C:$C,$C77,ADEME!$D:$D,$D77,ADEME!$E:$E,F$9)</f>
        <v>-91.470739999997022</v>
      </c>
      <c r="F77" s="116">
        <f>SUMIFS(ADEME!$L:$L,ADEME!$A:$A,$A77,ADEME!$B:$B,$B77,ADEME!$C:$C,$C77,ADEME!$D:$D,$D77,ADEME!$E:$E,F$9)</f>
        <v>-92.196844154728751</v>
      </c>
      <c r="G77" s="117">
        <f>SUMIFS(ADEME!$H:$H,ADEME!$A:$A,$A77,ADEME!$B:$B,$B77,ADEME!$C:$C,$C77,ADEME!$D:$D,$D77,ADEME!$E:$E,G$9)</f>
        <v>-93.380679575286194</v>
      </c>
      <c r="H77" s="117">
        <f>SUMIFS(ADEME!$H:$H,ADEME!$A:$A,$A77,ADEME!$B:$B,$B77,ADEME!$C:$C,$C77,ADEME!$D:$D,$D77,ADEME!$E:$E,H$9)</f>
        <v>-92.808019128813612</v>
      </c>
      <c r="I77" s="117">
        <f>SUMIFS(ADEME!$H:$H,ADEME!$A:$A,$A77,ADEME!$B:$B,$B77,ADEME!$C:$C,$C77,ADEME!$D:$D,$D77,ADEME!$E:$E,I$9)</f>
        <v>-92.167665384278735</v>
      </c>
      <c r="J77" s="117">
        <f>SUMIFS(ADEME!$H:$H,ADEME!$A:$A,$A77,ADEME!$B:$B,$B77,ADEME!$C:$C,$C77,ADEME!$D:$D,$D77,ADEME!$E:$E,J$9)</f>
        <v>-90.945017399344579</v>
      </c>
      <c r="K77" s="68"/>
      <c r="L77" s="54" t="str">
        <f t="shared" ref="L77:L140" si="20">A77&amp;"-"&amp;B77&amp;"-"&amp;C77</f>
        <v>Utilisation du territoire-Usage des terres-Ecart</v>
      </c>
      <c r="M77" s="54">
        <f>MATCH(L77,[6]RESULTATS_4!$W:$W,FALSE)</f>
        <v>592</v>
      </c>
      <c r="N77" s="54" t="str" cm="1">
        <f t="array" ref="N77">IFERROR(INDEX([6]RESULTATS_4!G:G,$M77),"-")</f>
        <v>Utilisation du territoire</v>
      </c>
      <c r="O77" s="54" t="str" cm="1">
        <f t="array" ref="O77">IFERROR(INDEX([6]RESULTATS_4!H:H,$M77),"-")</f>
        <v>Usage des terres</v>
      </c>
      <c r="P77" s="54" t="str" cm="1">
        <f t="array" ref="P77">IFERROR(INDEX([6]RESULTATS_4!I:I,$M77),"-")</f>
        <v>Ecart</v>
      </c>
      <c r="Q77" s="54" t="str" cm="1">
        <f t="array" ref="Q77">IFERROR(INDEX([6]RESULTATS_4!$J:$J,M77),"-")</f>
        <v>kha</v>
      </c>
      <c r="R77" s="68"/>
      <c r="S77" s="54" t="str">
        <f t="shared" ref="S77:S140" si="21">C77&amp;"-"&amp;D77</f>
        <v>Ecart-kha</v>
      </c>
      <c r="T77" s="52" t="e">
        <f>MATCH(S77,[2]S0!$R:$R,FALSE)</f>
        <v>#N/A</v>
      </c>
      <c r="U77" s="8">
        <v>-76.913250000005064</v>
      </c>
      <c r="V77" s="8">
        <v>106.1336200517944</v>
      </c>
      <c r="W77" s="8">
        <v>-76.913250000003245</v>
      </c>
      <c r="X77" s="8">
        <v>-84.720437291316557</v>
      </c>
      <c r="Y77" s="8">
        <v>151.24892119288228</v>
      </c>
      <c r="Z77" s="8">
        <v>117.07189136437586</v>
      </c>
      <c r="AA77" s="68"/>
      <c r="AB77" s="52" t="str">
        <f>IFERROR(MATCH(S77,[7]AMS_RUN3_2050!$I:$I,FALSE),"non")</f>
        <v>non</v>
      </c>
      <c r="AC77" s="8" t="s">
        <v>556</v>
      </c>
      <c r="AE77" s="68"/>
      <c r="AF77" s="52">
        <f t="shared" si="14"/>
        <v>18.927154944032409</v>
      </c>
      <c r="AG77" s="52">
        <f t="shared" si="15"/>
        <v>-186.86865114912283</v>
      </c>
      <c r="AH77" s="52">
        <f t="shared" si="16"/>
        <v>21.410393625652603</v>
      </c>
      <c r="AI77" s="52">
        <f t="shared" si="17"/>
        <v>9.5461993541031909</v>
      </c>
      <c r="AJ77" s="52">
        <f t="shared" si="18"/>
        <v>-160.93773407265539</v>
      </c>
      <c r="AK77" s="52">
        <f t="shared" si="19"/>
        <v>-177.68305127683149</v>
      </c>
      <c r="AL77" s="55" t="s">
        <v>554</v>
      </c>
    </row>
    <row r="78" spans="1:38" ht="14.25" hidden="1">
      <c r="A78" s="5" t="s">
        <v>54</v>
      </c>
      <c r="B78" s="5" t="s">
        <v>55</v>
      </c>
      <c r="C78" s="4" t="s">
        <v>71</v>
      </c>
      <c r="D78" s="12" t="s">
        <v>271</v>
      </c>
      <c r="E78" s="116">
        <f>SUMIFS(ADEME!$F:$F,ADEME!$A:$A,$A78,ADEME!$B:$B,$B78,ADEME!$C:$C,$C78,ADEME!$D:$D,$D78,ADEME!$E:$E,F$9)</f>
        <v>54908.737000000001</v>
      </c>
      <c r="F78" s="116">
        <f>SUMIFS(ADEME!$L:$L,ADEME!$A:$A,$A78,ADEME!$B:$B,$B78,ADEME!$C:$C,$C78,ADEME!$D:$D,$D78,ADEME!$E:$E,F$9)</f>
        <v>54908.737000000001</v>
      </c>
      <c r="G78" s="117">
        <f>SUMIFS(ADEME!$H:$H,ADEME!$A:$A,$A78,ADEME!$B:$B,$B78,ADEME!$C:$C,$C78,ADEME!$D:$D,$D78,ADEME!$E:$E,G$9)</f>
        <v>54908.737000000001</v>
      </c>
      <c r="H78" s="117">
        <f>SUMIFS(ADEME!$H:$H,ADEME!$A:$A,$A78,ADEME!$B:$B,$B78,ADEME!$C:$C,$C78,ADEME!$D:$D,$D78,ADEME!$E:$E,H$9)</f>
        <v>54908.737000000001</v>
      </c>
      <c r="I78" s="117">
        <f>SUMIFS(ADEME!$H:$H,ADEME!$A:$A,$A78,ADEME!$B:$B,$B78,ADEME!$C:$C,$C78,ADEME!$D:$D,$D78,ADEME!$E:$E,I$9)</f>
        <v>54908.737000000001</v>
      </c>
      <c r="J78" s="117">
        <f>SUMIFS(ADEME!$H:$H,ADEME!$A:$A,$A78,ADEME!$B:$B,$B78,ADEME!$C:$C,$C78,ADEME!$D:$D,$D78,ADEME!$E:$E,J$9)</f>
        <v>54908.737000000001</v>
      </c>
      <c r="K78" s="68"/>
      <c r="L78" s="54" t="str">
        <f t="shared" si="20"/>
        <v>Utilisation du territoire-Usage des terres-Surface totale du territoire</v>
      </c>
      <c r="M78" s="54">
        <f>MATCH(L78,[6]RESULTATS_4!$W:$W,FALSE)</f>
        <v>598</v>
      </c>
      <c r="N78" s="54" t="str" cm="1">
        <f t="array" ref="N78">IFERROR(INDEX([6]RESULTATS_4!G:G,$M78),"-")</f>
        <v>Utilisation du territoire</v>
      </c>
      <c r="O78" s="54" t="str" cm="1">
        <f t="array" ref="O78">IFERROR(INDEX([6]RESULTATS_4!H:H,$M78),"-")</f>
        <v>Usage des terres</v>
      </c>
      <c r="P78" s="54" t="str" cm="1">
        <f t="array" ref="P78">IFERROR(INDEX([6]RESULTATS_4!I:I,$M78),"-")</f>
        <v>Surface totale du territoire</v>
      </c>
      <c r="Q78" s="54" t="str" cm="1">
        <f t="array" ref="Q78">IFERROR(INDEX([6]RESULTATS_4!$J:$J,M78),"-")</f>
        <v>kha</v>
      </c>
      <c r="R78" s="68"/>
      <c r="S78" s="54" t="str">
        <f t="shared" si="21"/>
        <v>Surface totale du territoire-kha</v>
      </c>
      <c r="T78" s="52" t="e">
        <f>MATCH(S78,[2]S0!$R:$R,FALSE)</f>
        <v>#N/A</v>
      </c>
      <c r="U78" s="8">
        <v>54908.686750000001</v>
      </c>
      <c r="V78" s="8">
        <v>54908.686750000001</v>
      </c>
      <c r="W78" s="8">
        <v>54908.686750000001</v>
      </c>
      <c r="X78" s="8">
        <v>54908.686750000001</v>
      </c>
      <c r="Y78" s="8">
        <v>54908.686750000001</v>
      </c>
      <c r="Z78" s="8">
        <v>54908.686750000001</v>
      </c>
      <c r="AA78" s="68"/>
      <c r="AB78" s="52" t="str">
        <f>IFERROR(MATCH(S78,[7]AMS_RUN3_2050!$I:$I,FALSE),"non")</f>
        <v>non</v>
      </c>
      <c r="AC78" s="8" t="s">
        <v>556</v>
      </c>
      <c r="AE78" s="68"/>
      <c r="AF78" s="52">
        <f t="shared" si="14"/>
        <v>9.1515574274225742E-5</v>
      </c>
      <c r="AG78" s="52">
        <f t="shared" si="15"/>
        <v>9.1515574274225742E-5</v>
      </c>
      <c r="AH78" s="52">
        <f t="shared" si="16"/>
        <v>9.1515574274225742E-5</v>
      </c>
      <c r="AI78" s="52">
        <f t="shared" si="17"/>
        <v>9.1515574274225742E-5</v>
      </c>
      <c r="AJ78" s="52">
        <f t="shared" si="18"/>
        <v>9.1515574274225742E-5</v>
      </c>
      <c r="AK78" s="52">
        <f t="shared" si="19"/>
        <v>9.1515574274225742E-5</v>
      </c>
      <c r="AL78" t="s">
        <v>523</v>
      </c>
    </row>
    <row r="79" spans="1:38" ht="14.25" hidden="1">
      <c r="A79" s="5" t="s">
        <v>54</v>
      </c>
      <c r="B79" s="5" t="s">
        <v>55</v>
      </c>
      <c r="C79" s="4" t="s">
        <v>73</v>
      </c>
      <c r="D79" s="12" t="s">
        <v>271</v>
      </c>
      <c r="E79" s="116">
        <f>SUMIFS(ADEME!$F:$F,ADEME!$A:$A,$A79,ADEME!$B:$B,$B79,ADEME!$C:$C,$C79,ADEME!$D:$D,$D79,ADEME!$E:$E,F$9)</f>
        <v>28650.685799999999</v>
      </c>
      <c r="F79" s="116">
        <f>SUMIFS(ADEME!$L:$L,ADEME!$A:$A,$A79,ADEME!$B:$B,$B79,ADEME!$C:$C,$C79,ADEME!$D:$D,$D79,ADEME!$E:$E,F$9)</f>
        <v>27657.479568136878</v>
      </c>
      <c r="G79" s="117">
        <f>SUMIFS(ADEME!$H:$H,ADEME!$A:$A,$A79,ADEME!$B:$B,$B79,ADEME!$C:$C,$C79,ADEME!$D:$D,$D79,ADEME!$E:$E,G$9)</f>
        <v>27763.12407286236</v>
      </c>
      <c r="H79" s="117">
        <f>SUMIFS(ADEME!$H:$H,ADEME!$A:$A,$A79,ADEME!$B:$B,$B79,ADEME!$C:$C,$C79,ADEME!$D:$D,$D79,ADEME!$E:$E,H$9)</f>
        <v>28359.488775946324</v>
      </c>
      <c r="I79" s="117">
        <f>SUMIFS(ADEME!$H:$H,ADEME!$A:$A,$A79,ADEME!$B:$B,$B79,ADEME!$C:$C,$C79,ADEME!$D:$D,$D79,ADEME!$E:$E,I$9)</f>
        <v>28248.734917508267</v>
      </c>
      <c r="J79" s="117">
        <f>SUMIFS(ADEME!$H:$H,ADEME!$A:$A,$A79,ADEME!$B:$B,$B79,ADEME!$C:$C,$C79,ADEME!$D:$D,$D79,ADEME!$E:$E,J$9)</f>
        <v>28362.472532872885</v>
      </c>
      <c r="K79" s="68"/>
      <c r="L79" s="54" t="str">
        <f t="shared" si="20"/>
        <v>Utilisation du territoire-Usage des terres-Total Surface Agricole Utile</v>
      </c>
      <c r="M79" s="54">
        <f>MATCH(L79,[6]RESULTATS_4!$W:$W,FALSE)</f>
        <v>600</v>
      </c>
      <c r="N79" s="54" t="str" cm="1">
        <f t="array" ref="N79">IFERROR(INDEX([6]RESULTATS_4!G:G,$M79),"-")</f>
        <v>Utilisation du territoire</v>
      </c>
      <c r="O79" s="54" t="str" cm="1">
        <f t="array" ref="O79">IFERROR(INDEX([6]RESULTATS_4!H:H,$M79),"-")</f>
        <v>Usage des terres</v>
      </c>
      <c r="P79" s="54" t="str" cm="1">
        <f t="array" ref="P79">IFERROR(INDEX([6]RESULTATS_4!I:I,$M79),"-")</f>
        <v>Total Surface Agricole Utile</v>
      </c>
      <c r="Q79" s="54" t="str" cm="1">
        <f t="array" ref="Q79">IFERROR(INDEX([6]RESULTATS_4!$J:$J,M79),"-")</f>
        <v>kha</v>
      </c>
      <c r="R79" s="68"/>
      <c r="S79" s="54" t="str">
        <f t="shared" si="21"/>
        <v>Total Surface Agricole Utile-kha</v>
      </c>
      <c r="T79" s="52" t="e">
        <f>MATCH(S79,[2]S0!$R:$R,FALSE)</f>
        <v>#N/A</v>
      </c>
      <c r="U79" s="8">
        <v>28777.548250000003</v>
      </c>
      <c r="V79" s="8">
        <v>27675.539586198203</v>
      </c>
      <c r="W79" s="8">
        <v>27993.480664655192</v>
      </c>
      <c r="X79" s="8">
        <v>28518.885266793986</v>
      </c>
      <c r="Y79" s="8">
        <v>28103.809755922433</v>
      </c>
      <c r="Z79" s="8">
        <v>28101.008406574085</v>
      </c>
      <c r="AA79" s="68"/>
      <c r="AB79" s="52" t="str">
        <f>IFERROR(MATCH(S79,[7]AMS_RUN3_2050!$I:$I,FALSE),"non")</f>
        <v>non</v>
      </c>
      <c r="AC79" s="8">
        <v>27206.93979124034</v>
      </c>
      <c r="AE79" s="68"/>
      <c r="AF79" s="52">
        <f t="shared" si="14"/>
        <v>-0.44083828440807382</v>
      </c>
      <c r="AG79" s="52">
        <f t="shared" si="15"/>
        <v>-6.5256245519895728E-2</v>
      </c>
      <c r="AH79" s="52">
        <f t="shared" si="16"/>
        <v>-0.82289371069058648</v>
      </c>
      <c r="AI79" s="52">
        <f t="shared" si="17"/>
        <v>-0.55891557245842938</v>
      </c>
      <c r="AJ79" s="52">
        <f t="shared" si="18"/>
        <v>0.51567799114955459</v>
      </c>
      <c r="AK79" s="52">
        <f t="shared" si="19"/>
        <v>0.93044392754828564</v>
      </c>
      <c r="AL79" t="s">
        <v>523</v>
      </c>
    </row>
    <row r="80" spans="1:38" ht="14.25" hidden="1">
      <c r="A80" s="5" t="s">
        <v>54</v>
      </c>
      <c r="B80" s="5" t="s">
        <v>55</v>
      </c>
      <c r="C80" s="4" t="s">
        <v>74</v>
      </c>
      <c r="D80" s="12" t="s">
        <v>271</v>
      </c>
      <c r="E80" s="116">
        <f>SUMIFS(ADEME!$F:$F,ADEME!$A:$A,$A80,ADEME!$B:$B,$B80,ADEME!$C:$C,$C80,ADEME!$D:$D,$D80,ADEME!$E:$E,F$9)</f>
        <v>17175.053199999995</v>
      </c>
      <c r="F80" s="116">
        <f>SUMIFS(ADEME!$L:$L,ADEME!$A:$A,$A80,ADEME!$B:$B,$B80,ADEME!$C:$C,$C80,ADEME!$D:$D,$D80,ADEME!$E:$E,F$9)</f>
        <v>17223.822288848001</v>
      </c>
      <c r="G80" s="117">
        <f>SUMIFS(ADEME!$H:$H,ADEME!$A:$A,$A80,ADEME!$B:$B,$B80,ADEME!$C:$C,$C80,ADEME!$D:$D,$D80,ADEME!$E:$E,G$9)</f>
        <v>16555.05898565926</v>
      </c>
      <c r="H80" s="117">
        <f>SUMIFS(ADEME!$H:$H,ADEME!$A:$A,$A80,ADEME!$B:$B,$B80,ADEME!$C:$C,$C80,ADEME!$D:$D,$D80,ADEME!$E:$E,H$9)</f>
        <v>17110.915339924723</v>
      </c>
      <c r="I80" s="117">
        <f>SUMIFS(ADEME!$H:$H,ADEME!$A:$A,$A80,ADEME!$B:$B,$B80,ADEME!$C:$C,$C80,ADEME!$D:$D,$D80,ADEME!$E:$E,I$9)</f>
        <v>16762.685680604951</v>
      </c>
      <c r="J80" s="117">
        <f>SUMIFS(ADEME!$H:$H,ADEME!$A:$A,$A80,ADEME!$B:$B,$B80,ADEME!$C:$C,$C80,ADEME!$D:$D,$D80,ADEME!$E:$E,J$9)</f>
        <v>17102.684099908369</v>
      </c>
      <c r="K80" s="68"/>
      <c r="L80" s="54" t="str">
        <f t="shared" si="20"/>
        <v xml:space="preserve">Utilisation du territoire-Usage des terres-Terres arables </v>
      </c>
      <c r="M80" s="54">
        <f>MATCH(L80,[6]RESULTATS_4!$W:$W,FALSE)</f>
        <v>599</v>
      </c>
      <c r="N80" s="54" t="str" cm="1">
        <f t="array" ref="N80">IFERROR(INDEX([6]RESULTATS_4!G:G,$M80),"-")</f>
        <v>Utilisation du territoire</v>
      </c>
      <c r="O80" s="54" t="str" cm="1">
        <f t="array" ref="O80">IFERROR(INDEX([6]RESULTATS_4!H:H,$M80),"-")</f>
        <v>Usage des terres</v>
      </c>
      <c r="P80" s="54" t="str" cm="1">
        <f t="array" ref="P80">IFERROR(INDEX([6]RESULTATS_4!I:I,$M80),"-")</f>
        <v xml:space="preserve">Terres arables </v>
      </c>
      <c r="Q80" s="54" t="str" cm="1">
        <f t="array" ref="Q80">IFERROR(INDEX([6]RESULTATS_4!$J:$J,M80),"-")</f>
        <v>kha</v>
      </c>
      <c r="R80" s="68"/>
      <c r="S80" s="54" t="str">
        <f t="shared" si="21"/>
        <v>Terres arables -kha</v>
      </c>
      <c r="T80" s="52" t="e">
        <f>MATCH(S80,[2]S0!$R:$R,FALSE)</f>
        <v>#N/A</v>
      </c>
      <c r="U80" s="8">
        <v>18332.716</v>
      </c>
      <c r="V80" s="8">
        <v>17618.005645938396</v>
      </c>
      <c r="W80" s="8">
        <v>17636.267313430206</v>
      </c>
      <c r="X80" s="8">
        <v>18143.512402370157</v>
      </c>
      <c r="Y80" s="8">
        <v>17687.667222350621</v>
      </c>
      <c r="Z80" s="8">
        <v>17964.501847050051</v>
      </c>
      <c r="AA80" s="68"/>
      <c r="AB80" s="52" t="str">
        <f>IFERROR(MATCH(S80,[7]AMS_RUN3_2050!$I:$I,FALSE),"non")</f>
        <v>non</v>
      </c>
      <c r="AC80" s="8" t="s">
        <v>556</v>
      </c>
      <c r="AE80" s="68"/>
      <c r="AF80" s="52">
        <f t="shared" si="14"/>
        <v>-6.314736998053128</v>
      </c>
      <c r="AG80" s="52">
        <f t="shared" si="15"/>
        <v>-2.2373892085865488</v>
      </c>
      <c r="AH80" s="52">
        <f t="shared" si="16"/>
        <v>-6.1305961661603625</v>
      </c>
      <c r="AI80" s="52">
        <f t="shared" si="17"/>
        <v>-5.6912743218922817</v>
      </c>
      <c r="AJ80" s="52">
        <f t="shared" si="18"/>
        <v>-5.2295281798203312</v>
      </c>
      <c r="AK80" s="52">
        <f t="shared" si="19"/>
        <v>-4.7973372959584815</v>
      </c>
      <c r="AL80" t="s">
        <v>523</v>
      </c>
    </row>
    <row r="81" spans="1:38" ht="14.25" hidden="1">
      <c r="A81" s="5" t="s">
        <v>54</v>
      </c>
      <c r="B81" s="5" t="s">
        <v>55</v>
      </c>
      <c r="C81" s="4" t="s">
        <v>75</v>
      </c>
      <c r="D81" s="12" t="s">
        <v>271</v>
      </c>
      <c r="E81" s="116">
        <f>SUMIFS(ADEME!$F:$F,ADEME!$A:$A,$A81,ADEME!$B:$B,$B81,ADEME!$C:$C,$C81,ADEME!$D:$D,$D81,ADEME!$E:$E,F$9)</f>
        <v>31980.165100000002</v>
      </c>
      <c r="F81" s="116">
        <f>SUMIFS(ADEME!$L:$L,ADEME!$A:$A,$A81,ADEME!$B:$B,$B81,ADEME!$C:$C,$C81,ADEME!$D:$D,$D81,ADEME!$E:$E,F$9)</f>
        <v>31218.935582104816</v>
      </c>
      <c r="G81" s="117">
        <f>SUMIFS(ADEME!$H:$H,ADEME!$A:$A,$A81,ADEME!$B:$B,$B81,ADEME!$C:$C,$C81,ADEME!$D:$D,$D81,ADEME!$E:$E,G$9)</f>
        <v>32402.063016766988</v>
      </c>
      <c r="H81" s="117">
        <f>SUMIFS(ADEME!$H:$H,ADEME!$A:$A,$A81,ADEME!$B:$B,$B81,ADEME!$C:$C,$C81,ADEME!$D:$D,$D81,ADEME!$E:$E,H$9)</f>
        <v>31809.368893161434</v>
      </c>
      <c r="I81" s="117">
        <f>SUMIFS(ADEME!$H:$H,ADEME!$A:$A,$A81,ADEME!$B:$B,$B81,ADEME!$C:$C,$C81,ADEME!$D:$D,$D81,ADEME!$E:$E,I$9)</f>
        <v>31945.994995915986</v>
      </c>
      <c r="J81" s="117">
        <f>SUMIFS(ADEME!$H:$H,ADEME!$A:$A,$A81,ADEME!$B:$B,$B81,ADEME!$C:$C,$C81,ADEME!$D:$D,$D81,ADEME!$E:$E,J$9)</f>
        <v>31823.743543128552</v>
      </c>
      <c r="K81" s="68"/>
      <c r="L81" s="54" t="str">
        <f t="shared" si="20"/>
        <v>Utilisation du territoire-Usage des terres-Ensemble surfaces peu anthropisées (forêts, prairies peu productives, landes, autres, IAE)</v>
      </c>
      <c r="M81" s="54">
        <f>MATCH(L81,[6]RESULTATS_4!$W:$W,FALSE)</f>
        <v>593</v>
      </c>
      <c r="N81" s="54" t="str" cm="1">
        <f t="array" ref="N81">IFERROR(INDEX([6]RESULTATS_4!G:G,$M81),"-")</f>
        <v>Utilisation du territoire</v>
      </c>
      <c r="O81" s="54" t="str" cm="1">
        <f t="array" ref="O81">IFERROR(INDEX([6]RESULTATS_4!H:H,$M81),"-")</f>
        <v>Usage des terres</v>
      </c>
      <c r="P81" s="54" t="str" cm="1">
        <f t="array" ref="P81">IFERROR(INDEX([6]RESULTATS_4!I:I,$M81),"-")</f>
        <v>Ensemble surfaces peu anthropisées (forêts, prairies peu productives, landes, autres, IAE)</v>
      </c>
      <c r="Q81" s="54" t="str" cm="1">
        <f t="array" ref="Q81">IFERROR(INDEX([6]RESULTATS_4!$J:$J,M81),"-")</f>
        <v>kha</v>
      </c>
      <c r="R81" s="68"/>
      <c r="S81" s="54" t="str">
        <f t="shared" si="21"/>
        <v>Ensemble surfaces peu anthropisées (forêts, prairies peu productives, landes, autres, IAE)-kha</v>
      </c>
      <c r="T81" s="52" t="e">
        <f>MATCH(S81,[2]S0!$R:$R,FALSE)</f>
        <v>#N/A</v>
      </c>
      <c r="U81" s="47">
        <v>30737.228000000003</v>
      </c>
      <c r="V81" s="47">
        <v>30795.801898701291</v>
      </c>
      <c r="W81" s="47">
        <v>31351.473768985074</v>
      </c>
      <c r="X81" s="47">
        <v>30723.103227042091</v>
      </c>
      <c r="Y81" s="47">
        <v>30696.183399282287</v>
      </c>
      <c r="Z81" s="47">
        <v>30458.166136479529</v>
      </c>
      <c r="AA81" s="68"/>
      <c r="AB81" s="52" t="str">
        <f>IFERROR(MATCH(S81,[7]AMS_RUN3_2050!$I:$I,FALSE),"non")</f>
        <v>non</v>
      </c>
      <c r="AC81" s="47">
        <v>32491.417350925938</v>
      </c>
      <c r="AE81" s="68"/>
      <c r="AF81" s="52">
        <f t="shared" si="14"/>
        <v>4.0437514404356723</v>
      </c>
      <c r="AG81" s="52">
        <f t="shared" si="15"/>
        <v>1.3739979390547052</v>
      </c>
      <c r="AH81" s="52">
        <f t="shared" si="16"/>
        <v>3.3510043436019377</v>
      </c>
      <c r="AI81" s="52">
        <f t="shared" si="17"/>
        <v>3.53566388815576</v>
      </c>
      <c r="AJ81" s="52">
        <f t="shared" si="18"/>
        <v>4.0715537185086026</v>
      </c>
      <c r="AK81" s="52">
        <f t="shared" si="19"/>
        <v>4.483452485386108</v>
      </c>
      <c r="AL81" t="s">
        <v>523</v>
      </c>
    </row>
    <row r="82" spans="1:38" ht="14.25" hidden="1">
      <c r="A82" s="5" t="s">
        <v>0</v>
      </c>
      <c r="B82" s="5" t="s">
        <v>0</v>
      </c>
      <c r="C82" s="2" t="s">
        <v>76</v>
      </c>
      <c r="D82" s="183"/>
      <c r="E82" s="184"/>
      <c r="F82" s="184"/>
      <c r="G82" s="184"/>
      <c r="H82" s="184"/>
      <c r="I82" s="184"/>
      <c r="J82" s="184"/>
      <c r="K82" s="179"/>
      <c r="L82" s="180"/>
      <c r="M82" s="180"/>
      <c r="N82" s="180"/>
      <c r="O82" s="180"/>
      <c r="P82" s="180"/>
      <c r="Q82" s="180"/>
      <c r="R82" s="179"/>
      <c r="S82" s="180"/>
      <c r="T82" s="186"/>
      <c r="U82" s="185"/>
      <c r="V82" s="185"/>
      <c r="W82" s="185"/>
      <c r="X82" s="185"/>
      <c r="Y82" s="185"/>
      <c r="Z82" s="185"/>
      <c r="AA82" s="179"/>
      <c r="AB82" s="186"/>
      <c r="AC82" s="185"/>
      <c r="AD82" s="179"/>
      <c r="AE82" s="179"/>
      <c r="AF82" s="56"/>
      <c r="AG82" s="56"/>
      <c r="AH82" s="56"/>
      <c r="AI82" s="56"/>
      <c r="AJ82" s="56"/>
      <c r="AK82" s="56"/>
    </row>
    <row r="83" spans="1:38" ht="14.25" hidden="1">
      <c r="A83" s="5" t="s">
        <v>54</v>
      </c>
      <c r="B83" s="5" t="s">
        <v>77</v>
      </c>
      <c r="C83" s="5" t="s">
        <v>25</v>
      </c>
      <c r="D83" s="12" t="s">
        <v>271</v>
      </c>
      <c r="E83" s="116">
        <f>SUMIFS(ADEME!$F:$F,ADEME!$A:$A,$A83,ADEME!$B:$B,$B83,ADEME!$C:$C,$C83,ADEME!$D:$D,$D83,ADEME!$E:$E,F$9)</f>
        <v>9140.1263999999992</v>
      </c>
      <c r="F83" s="116">
        <f>SUMIFS(ADEME!$L:$L,ADEME!$A:$A,$A83,ADEME!$B:$B,$B83,ADEME!$C:$C,$C83,ADEME!$D:$D,$D83,ADEME!$E:$E,F$9)</f>
        <v>7665.856726298166</v>
      </c>
      <c r="G83" s="117">
        <f>SUMIFS(ADEME!$H:$H,ADEME!$A:$A,$A83,ADEME!$B:$B,$B83,ADEME!$C:$C,$C83,ADEME!$D:$D,$D83,ADEME!$E:$E,G$9)</f>
        <v>9020.1902327447478</v>
      </c>
      <c r="H83" s="117">
        <f>SUMIFS(ADEME!$H:$H,ADEME!$A:$A,$A83,ADEME!$B:$B,$B83,ADEME!$C:$C,$C83,ADEME!$D:$D,$D83,ADEME!$E:$E,H$9)</f>
        <v>8946.7915609279062</v>
      </c>
      <c r="I83" s="117">
        <f>SUMIFS(ADEME!$H:$H,ADEME!$A:$A,$A83,ADEME!$B:$B,$B83,ADEME!$C:$C,$C83,ADEME!$D:$D,$D83,ADEME!$E:$E,I$9)</f>
        <v>8856.1531448489495</v>
      </c>
      <c r="J83" s="117">
        <f>SUMIFS(ADEME!$H:$H,ADEME!$A:$A,$A83,ADEME!$B:$B,$B83,ADEME!$C:$C,$C83,ADEME!$D:$D,$D83,ADEME!$E:$E,J$9)</f>
        <v>9218.9529852455726</v>
      </c>
      <c r="K83" s="68"/>
      <c r="L83" s="54" t="str">
        <f t="shared" si="20"/>
        <v>Utilisation du territoire-Surface Agricole utile-Céréales</v>
      </c>
      <c r="M83" s="54">
        <f>MATCH(L83,[6]RESULTATS_4!$W:$W,FALSE)</f>
        <v>574</v>
      </c>
      <c r="N83" s="54" t="str" cm="1">
        <f t="array" ref="N83">IFERROR(INDEX([6]RESULTATS_4!G:G,$M83),"-")</f>
        <v>Utilisation du territoire</v>
      </c>
      <c r="O83" s="54" t="str" cm="1">
        <f t="array" ref="O83">IFERROR(INDEX([6]RESULTATS_4!H:H,$M83),"-")</f>
        <v>Surface Agricole utile</v>
      </c>
      <c r="P83" s="54" t="str" cm="1">
        <f t="array" ref="P83">IFERROR(INDEX([6]RESULTATS_4!I:I,$M83),"-")</f>
        <v>Céréales</v>
      </c>
      <c r="Q83" s="54" t="str" cm="1">
        <f t="array" ref="Q83">IFERROR(INDEX([6]RESULTATS_4!$J:$J,M83),"-")</f>
        <v>kha</v>
      </c>
      <c r="R83" s="68"/>
      <c r="S83" s="54" t="str">
        <f t="shared" si="21"/>
        <v>Céréales-kha</v>
      </c>
      <c r="T83" s="52" t="e">
        <f>MATCH(S83,[2]S0!$R:$R,FALSE)</f>
        <v>#N/A</v>
      </c>
      <c r="U83" s="8">
        <v>9375.7627499999999</v>
      </c>
      <c r="V83" s="8">
        <v>9054.4911958757893</v>
      </c>
      <c r="W83" s="8">
        <v>9326.3002111678543</v>
      </c>
      <c r="X83" s="8">
        <v>9250.5486870111417</v>
      </c>
      <c r="Y83" s="8">
        <v>9038.1410835186634</v>
      </c>
      <c r="Z83" s="8">
        <v>9308.3412477926195</v>
      </c>
      <c r="AA83" s="68"/>
      <c r="AB83" s="52" t="str">
        <f>IFERROR(MATCH(S83,[7]AMS_RUN3_2050!$I:$I,FALSE),"non")</f>
        <v>non</v>
      </c>
      <c r="AC83" s="8">
        <v>8644.6251961202743</v>
      </c>
      <c r="AE83" s="68"/>
      <c r="AF83" s="52">
        <f t="shared" ref="AF83:AF93" si="22">IF(AND(E83=0,U83=0),"ok 0",(E83/U83-1)*100)</f>
        <v>-2.5132499219863491</v>
      </c>
      <c r="AG83" s="52">
        <f t="shared" ref="AG83:AG93" si="23">IF(AND(F83=0,V83=0),"ok 0",(F83/V83-1)*100)</f>
        <v>-15.336416365506322</v>
      </c>
      <c r="AH83" s="52">
        <f t="shared" ref="AH83:AH93" si="24">IF(AND(G83=0,W83=0),"ok 0",(G83/W83-1)*100)</f>
        <v>-3.2822230840966582</v>
      </c>
      <c r="AI83" s="52">
        <f t="shared" ref="AI83:AI93" si="25">IF(AND(H83=0,X83=0),"ok 0",(H83/X83-1)*100)</f>
        <v>-3.2836660436125986</v>
      </c>
      <c r="AJ83" s="52">
        <f t="shared" ref="AJ83:AJ93" si="26">IF(AND(I83=0,Y83=0),"ok 0",(I83/Y83-1)*100)</f>
        <v>-2.0135549665359243</v>
      </c>
      <c r="AK83" s="52">
        <f t="shared" ref="AK83:AK93" si="27">IF(AND(J83=0,Z83=0),"ok 0",(J83/Z83-1)*100)</f>
        <v>-0.96030280978627314</v>
      </c>
      <c r="AL83" t="s">
        <v>531</v>
      </c>
    </row>
    <row r="84" spans="1:38" ht="14.25" hidden="1">
      <c r="A84" s="5" t="s">
        <v>54</v>
      </c>
      <c r="B84" s="5" t="s">
        <v>77</v>
      </c>
      <c r="C84" s="5" t="s">
        <v>78</v>
      </c>
      <c r="D84" s="12" t="s">
        <v>271</v>
      </c>
      <c r="E84" s="116">
        <f>SUMIFS(ADEME!$F:$F,ADEME!$A:$A,$A84,ADEME!$B:$B,$B84,ADEME!$C:$C,$C84,ADEME!$D:$D,$D84,ADEME!$E:$E,F$9)</f>
        <v>2116.4041999999999</v>
      </c>
      <c r="F84" s="116">
        <f>SUMIFS(ADEME!$L:$L,ADEME!$A:$A,$A84,ADEME!$B:$B,$B84,ADEME!$C:$C,$C84,ADEME!$D:$D,$D84,ADEME!$E:$E,F$9)</f>
        <v>2060.3110111528822</v>
      </c>
      <c r="G84" s="117">
        <f>SUMIFS(ADEME!$H:$H,ADEME!$A:$A,$A84,ADEME!$B:$B,$B84,ADEME!$C:$C,$C84,ADEME!$D:$D,$D84,ADEME!$E:$E,G$9)</f>
        <v>2260.2575097454542</v>
      </c>
      <c r="H84" s="117">
        <f>SUMIFS(ADEME!$H:$H,ADEME!$A:$A,$A84,ADEME!$B:$B,$B84,ADEME!$C:$C,$C84,ADEME!$D:$D,$D84,ADEME!$E:$E,H$9)</f>
        <v>2196.9596503311864</v>
      </c>
      <c r="I84" s="117">
        <f>SUMIFS(ADEME!$H:$H,ADEME!$A:$A,$A84,ADEME!$B:$B,$B84,ADEME!$C:$C,$C84,ADEME!$D:$D,$D84,ADEME!$E:$E,I$9)</f>
        <v>2052.4106786450438</v>
      </c>
      <c r="J84" s="117">
        <f>SUMIFS(ADEME!$H:$H,ADEME!$A:$A,$A84,ADEME!$B:$B,$B84,ADEME!$C:$C,$C84,ADEME!$D:$D,$D84,ADEME!$E:$E,J$9)</f>
        <v>2095.9197849266752</v>
      </c>
      <c r="K84" s="68"/>
      <c r="L84" s="54" t="str">
        <f t="shared" si="20"/>
        <v>Utilisation du territoire-Surface Agricole utile-Oléagineux</v>
      </c>
      <c r="M84" s="54">
        <f>MATCH(L84,[6]RESULTATS_4!$W:$W,FALSE)</f>
        <v>578</v>
      </c>
      <c r="N84" s="54" t="str" cm="1">
        <f t="array" ref="N84">IFERROR(INDEX([6]RESULTATS_4!G:G,$M84),"-")</f>
        <v>Utilisation du territoire</v>
      </c>
      <c r="O84" s="54" t="str" cm="1">
        <f t="array" ref="O84">IFERROR(INDEX([6]RESULTATS_4!H:H,$M84),"-")</f>
        <v>Surface Agricole utile</v>
      </c>
      <c r="P84" s="54" t="str" cm="1">
        <f t="array" ref="P84">IFERROR(INDEX([6]RESULTATS_4!I:I,$M84),"-")</f>
        <v>Oléagineux</v>
      </c>
      <c r="Q84" s="54" t="str" cm="1">
        <f t="array" ref="Q84">IFERROR(INDEX([6]RESULTATS_4!$J:$J,M84),"-")</f>
        <v>kha</v>
      </c>
      <c r="R84" s="68"/>
      <c r="S84" s="54" t="str">
        <f t="shared" si="21"/>
        <v>Oléagineux-kha</v>
      </c>
      <c r="T84" s="52" t="e">
        <f>MATCH(S84,[2]S0!$R:$R,FALSE)</f>
        <v>#N/A</v>
      </c>
      <c r="U84" s="8">
        <v>2265.3677499999999</v>
      </c>
      <c r="V84" s="8">
        <v>2202.7014816481997</v>
      </c>
      <c r="W84" s="8">
        <v>2431.5980332310178</v>
      </c>
      <c r="X84" s="8">
        <v>2360.3530388768559</v>
      </c>
      <c r="Y84" s="8">
        <v>2185.5227758782271</v>
      </c>
      <c r="Z84" s="8">
        <v>2210.1744010123525</v>
      </c>
      <c r="AA84" s="68"/>
      <c r="AB84" s="52" t="str">
        <f>IFERROR(MATCH(S84,[7]AMS_RUN3_2050!$I:$I,FALSE),"non")</f>
        <v>non</v>
      </c>
      <c r="AC84" s="8">
        <v>2624.2983239330688</v>
      </c>
      <c r="AE84" s="68"/>
      <c r="AF84" s="52">
        <f t="shared" si="22"/>
        <v>-6.5756895320859048</v>
      </c>
      <c r="AG84" s="52">
        <f t="shared" si="23"/>
        <v>-6.4643562317292291</v>
      </c>
      <c r="AH84" s="52">
        <f t="shared" si="24"/>
        <v>-7.0464164365971582</v>
      </c>
      <c r="AI84" s="52">
        <f t="shared" si="25"/>
        <v>-6.9224131244120191</v>
      </c>
      <c r="AJ84" s="52">
        <f t="shared" si="26"/>
        <v>-6.090629605984943</v>
      </c>
      <c r="AK84" s="52">
        <f t="shared" si="27"/>
        <v>-5.1694841833904048</v>
      </c>
      <c r="AL84" t="s">
        <v>531</v>
      </c>
    </row>
    <row r="85" spans="1:38" ht="14.25" hidden="1">
      <c r="A85" s="5" t="s">
        <v>54</v>
      </c>
      <c r="B85" s="5" t="s">
        <v>77</v>
      </c>
      <c r="C85" s="5" t="s">
        <v>79</v>
      </c>
      <c r="D85" s="12" t="s">
        <v>271</v>
      </c>
      <c r="E85" s="116">
        <f>SUMIFS(ADEME!$F:$F,ADEME!$A:$A,$A85,ADEME!$B:$B,$B85,ADEME!$C:$C,$C85,ADEME!$D:$D,$D85,ADEME!$E:$E,F$9)</f>
        <v>239.23339999999999</v>
      </c>
      <c r="F85" s="116">
        <f>SUMIFS(ADEME!$L:$L,ADEME!$A:$A,$A85,ADEME!$B:$B,$B85,ADEME!$C:$C,$C85,ADEME!$D:$D,$D85,ADEME!$E:$E,F$9)</f>
        <v>153.82239689751475</v>
      </c>
      <c r="G85" s="117">
        <f>SUMIFS(ADEME!$H:$H,ADEME!$A:$A,$A85,ADEME!$B:$B,$B85,ADEME!$C:$C,$C85,ADEME!$D:$D,$D85,ADEME!$E:$E,G$9)</f>
        <v>252.42853936189979</v>
      </c>
      <c r="H85" s="117">
        <f>SUMIFS(ADEME!$H:$H,ADEME!$A:$A,$A85,ADEME!$B:$B,$B85,ADEME!$C:$C,$C85,ADEME!$D:$D,$D85,ADEME!$E:$E,H$9)</f>
        <v>428.49382434442805</v>
      </c>
      <c r="I85" s="117">
        <f>SUMIFS(ADEME!$H:$H,ADEME!$A:$A,$A85,ADEME!$B:$B,$B85,ADEME!$C:$C,$C85,ADEME!$D:$D,$D85,ADEME!$E:$E,I$9)</f>
        <v>231.99972143721942</v>
      </c>
      <c r="J85" s="117">
        <f>SUMIFS(ADEME!$H:$H,ADEME!$A:$A,$A85,ADEME!$B:$B,$B85,ADEME!$C:$C,$C85,ADEME!$D:$D,$D85,ADEME!$E:$E,J$9)</f>
        <v>236.91788944440637</v>
      </c>
      <c r="K85" s="68"/>
      <c r="L85" s="54" t="str">
        <f t="shared" si="20"/>
        <v>Utilisation du territoire-Surface Agricole utile-Protéagineux</v>
      </c>
      <c r="M85" s="54">
        <f>MATCH(L85,[6]RESULTATS_4!$W:$W,FALSE)</f>
        <v>582</v>
      </c>
      <c r="N85" s="54" t="str" cm="1">
        <f t="array" ref="N85">IFERROR(INDEX([6]RESULTATS_4!G:G,$M85),"-")</f>
        <v>Utilisation du territoire</v>
      </c>
      <c r="O85" s="54" t="str" cm="1">
        <f t="array" ref="O85">IFERROR(INDEX([6]RESULTATS_4!H:H,$M85),"-")</f>
        <v>Surface Agricole utile</v>
      </c>
      <c r="P85" s="54" t="str" cm="1">
        <f t="array" ref="P85">IFERROR(INDEX([6]RESULTATS_4!I:I,$M85),"-")</f>
        <v>Protéagineux</v>
      </c>
      <c r="Q85" s="54" t="str" cm="1">
        <f t="array" ref="Q85">IFERROR(INDEX([6]RESULTATS_4!$J:$J,M85),"-")</f>
        <v>kha</v>
      </c>
      <c r="R85" s="68"/>
      <c r="S85" s="54" t="str">
        <f t="shared" si="21"/>
        <v>Protéagineux-kha</v>
      </c>
      <c r="T85" s="52" t="e">
        <f>MATCH(S85,[2]S0!$R:$R,FALSE)</f>
        <v>#N/A</v>
      </c>
      <c r="U85" s="8">
        <v>273.86924999999997</v>
      </c>
      <c r="V85" s="8">
        <v>294.02622759668208</v>
      </c>
      <c r="W85" s="8">
        <v>291.42990388382151</v>
      </c>
      <c r="X85" s="8">
        <v>499.1090863172426</v>
      </c>
      <c r="Y85" s="8">
        <v>264.21647588462758</v>
      </c>
      <c r="Z85" s="8">
        <v>267.19670816115939</v>
      </c>
      <c r="AA85" s="68"/>
      <c r="AB85" s="52" t="str">
        <f>IFERROR(MATCH(S85,[7]AMS_RUN3_2050!$I:$I,FALSE),"non")</f>
        <v>non</v>
      </c>
      <c r="AC85" s="8">
        <v>770.39452140169112</v>
      </c>
      <c r="AE85" s="68"/>
      <c r="AF85" s="52">
        <f t="shared" si="22"/>
        <v>-12.646856118384953</v>
      </c>
      <c r="AG85" s="52">
        <f t="shared" si="23"/>
        <v>-47.684123911383146</v>
      </c>
      <c r="AH85" s="52">
        <f t="shared" si="24"/>
        <v>-13.382759971492009</v>
      </c>
      <c r="AI85" s="52">
        <f t="shared" si="25"/>
        <v>-14.148262155245606</v>
      </c>
      <c r="AJ85" s="52">
        <f t="shared" si="26"/>
        <v>-12.193317748086185</v>
      </c>
      <c r="AK85" s="52">
        <f t="shared" si="27"/>
        <v>-11.332032840198913</v>
      </c>
      <c r="AL85" t="s">
        <v>531</v>
      </c>
    </row>
    <row r="86" spans="1:38" ht="14.25" hidden="1">
      <c r="A86" s="5" t="s">
        <v>54</v>
      </c>
      <c r="B86" s="5" t="s">
        <v>77</v>
      </c>
      <c r="C86" s="5" t="s">
        <v>67</v>
      </c>
      <c r="D86" s="12" t="s">
        <v>271</v>
      </c>
      <c r="E86" s="116">
        <f>SUMIFS(ADEME!$F:$F,ADEME!$A:$A,$A86,ADEME!$B:$B,$B86,ADEME!$C:$C,$C86,ADEME!$D:$D,$D86,ADEME!$E:$E,F$9)</f>
        <v>843.61519999999996</v>
      </c>
      <c r="F86" s="116">
        <f>SUMIFS(ADEME!$L:$L,ADEME!$A:$A,$A86,ADEME!$B:$B,$B86,ADEME!$C:$C,$C86,ADEME!$D:$D,$D86,ADEME!$E:$E,F$9)</f>
        <v>1318.0935472586352</v>
      </c>
      <c r="G86" s="117">
        <f>SUMIFS(ADEME!$H:$H,ADEME!$A:$A,$A86,ADEME!$B:$B,$B86,ADEME!$C:$C,$C86,ADEME!$D:$D,$D86,ADEME!$E:$E,G$9)</f>
        <v>791.66449469575753</v>
      </c>
      <c r="H86" s="117">
        <f>SUMIFS(ADEME!$H:$H,ADEME!$A:$A,$A86,ADEME!$B:$B,$B86,ADEME!$C:$C,$C86,ADEME!$D:$D,$D86,ADEME!$E:$E,H$9)</f>
        <v>797.10148695615021</v>
      </c>
      <c r="I86" s="117">
        <f>SUMIFS(ADEME!$H:$H,ADEME!$A:$A,$A86,ADEME!$B:$B,$B86,ADEME!$C:$C,$C86,ADEME!$D:$D,$D86,ADEME!$E:$E,I$9)</f>
        <v>804.4040246325776</v>
      </c>
      <c r="J86" s="117">
        <f>SUMIFS(ADEME!$H:$H,ADEME!$A:$A,$A86,ADEME!$B:$B,$B86,ADEME!$C:$C,$C86,ADEME!$D:$D,$D86,ADEME!$E:$E,J$9)</f>
        <v>810.03447205804491</v>
      </c>
      <c r="K86" s="68"/>
      <c r="L86" s="54" t="str">
        <f t="shared" si="20"/>
        <v>Utilisation du territoire-Surface Agricole utile-Cultures industrielles</v>
      </c>
      <c r="M86" s="54">
        <f>MATCH(L86,[6]RESULTATS_4!$W:$W,FALSE)</f>
        <v>576</v>
      </c>
      <c r="N86" s="54" t="str" cm="1">
        <f t="array" ref="N86">IFERROR(INDEX([6]RESULTATS_4!G:G,$M86),"-")</f>
        <v>Utilisation du territoire</v>
      </c>
      <c r="O86" s="54" t="str" cm="1">
        <f t="array" ref="O86">IFERROR(INDEX([6]RESULTATS_4!H:H,$M86),"-")</f>
        <v>Surface Agricole utile</v>
      </c>
      <c r="P86" s="54" t="str" cm="1">
        <f t="array" ref="P86">IFERROR(INDEX([6]RESULTATS_4!I:I,$M86),"-")</f>
        <v>Cultures industrielles</v>
      </c>
      <c r="Q86" s="54" t="str" cm="1">
        <f t="array" ref="Q86">IFERROR(INDEX([6]RESULTATS_4!$J:$J,M86),"-")</f>
        <v>kha</v>
      </c>
      <c r="R86" s="68"/>
      <c r="S86" s="54" t="str">
        <f t="shared" si="21"/>
        <v>Cultures industrielles-kha</v>
      </c>
      <c r="T86" s="52" t="e">
        <f>MATCH(S86,[2]S0!$R:$R,FALSE)</f>
        <v>#N/A</v>
      </c>
      <c r="U86" s="8">
        <v>785.29975000000002</v>
      </c>
      <c r="V86" s="8">
        <v>758.39052907972302</v>
      </c>
      <c r="W86" s="8">
        <v>741.28699068025549</v>
      </c>
      <c r="X86" s="8">
        <v>746.60538833485396</v>
      </c>
      <c r="Y86" s="8">
        <v>745.15623291615952</v>
      </c>
      <c r="Z86" s="8">
        <v>743.9537990461838</v>
      </c>
      <c r="AA86" s="68"/>
      <c r="AB86" s="52" t="str">
        <f>IFERROR(MATCH(S86,[7]AMS_RUN3_2050!$I:$I,FALSE),"non")</f>
        <v>non</v>
      </c>
      <c r="AC86" s="8">
        <v>686.65472728261773</v>
      </c>
      <c r="AE86" s="68"/>
      <c r="AF86" s="52">
        <f t="shared" si="22"/>
        <v>7.4258841926283514</v>
      </c>
      <c r="AG86" s="52">
        <f t="shared" si="23"/>
        <v>73.801425086108296</v>
      </c>
      <c r="AH86" s="52">
        <f t="shared" si="24"/>
        <v>6.7959514531979348</v>
      </c>
      <c r="AI86" s="52">
        <f t="shared" si="25"/>
        <v>6.7634254199420152</v>
      </c>
      <c r="AJ86" s="52">
        <f t="shared" si="26"/>
        <v>7.9510563153384117</v>
      </c>
      <c r="AK86" s="52">
        <f t="shared" si="27"/>
        <v>8.8823624661346514</v>
      </c>
      <c r="AL86" t="s">
        <v>531</v>
      </c>
    </row>
    <row r="87" spans="1:38" ht="14.25" hidden="1">
      <c r="A87" s="5" t="s">
        <v>54</v>
      </c>
      <c r="B87" s="5" t="s">
        <v>77</v>
      </c>
      <c r="C87" s="5" t="s">
        <v>80</v>
      </c>
      <c r="D87" s="12" t="s">
        <v>271</v>
      </c>
      <c r="E87" s="116">
        <f>SUMIFS(ADEME!$F:$F,ADEME!$A:$A,$A87,ADEME!$B:$B,$B87,ADEME!$C:$C,$C87,ADEME!$D:$D,$D87,ADEME!$E:$E,F$9)</f>
        <v>3617.5197999999996</v>
      </c>
      <c r="F87" s="116">
        <f>SUMIFS(ADEME!$L:$L,ADEME!$A:$A,$A87,ADEME!$B:$B,$B87,ADEME!$C:$C,$C87,ADEME!$D:$D,$D87,ADEME!$E:$E,F$9)</f>
        <v>3624.6689674675918</v>
      </c>
      <c r="G87" s="117">
        <f>SUMIFS(ADEME!$H:$H,ADEME!$A:$A,$A87,ADEME!$B:$B,$B87,ADEME!$C:$C,$C87,ADEME!$D:$D,$D87,ADEME!$E:$E,G$9)</f>
        <v>2894.9023304399534</v>
      </c>
      <c r="H87" s="117">
        <f>SUMIFS(ADEME!$H:$H,ADEME!$A:$A,$A87,ADEME!$B:$B,$B87,ADEME!$C:$C,$C87,ADEME!$D:$D,$D87,ADEME!$E:$E,H$9)</f>
        <v>2977.4862580932258</v>
      </c>
      <c r="I87" s="117">
        <f>SUMIFS(ADEME!$H:$H,ADEME!$A:$A,$A87,ADEME!$B:$B,$B87,ADEME!$C:$C,$C87,ADEME!$D:$D,$D87,ADEME!$E:$E,I$9)</f>
        <v>3367.5735239966193</v>
      </c>
      <c r="J87" s="117">
        <f>SUMIFS(ADEME!$H:$H,ADEME!$A:$A,$A87,ADEME!$B:$B,$B87,ADEME!$C:$C,$C87,ADEME!$D:$D,$D87,ADEME!$E:$E,J$9)</f>
        <v>3518.25009143838</v>
      </c>
      <c r="K87" s="68"/>
      <c r="L87" s="54" t="str">
        <f t="shared" si="20"/>
        <v>Utilisation du territoire-Surface Agricole utile-Cultures fourragères (hors prairies cultivées de légumineuses)</v>
      </c>
      <c r="M87" s="54">
        <f>MATCH(L87,[6]RESULTATS_4!$W:$W,FALSE)</f>
        <v>575</v>
      </c>
      <c r="N87" s="54" t="str" cm="1">
        <f t="array" ref="N87">IFERROR(INDEX([6]RESULTATS_4!G:G,$M87),"-")</f>
        <v>Utilisation du territoire</v>
      </c>
      <c r="O87" s="54" t="str" cm="1">
        <f t="array" ref="O87">IFERROR(INDEX([6]RESULTATS_4!H:H,$M87),"-")</f>
        <v>Surface Agricole utile</v>
      </c>
      <c r="P87" s="54" t="str" cm="1">
        <f t="array" ref="P87">IFERROR(INDEX([6]RESULTATS_4!I:I,$M87),"-")</f>
        <v>Cultures fourragères (hors prairies cultivées de légumineuses)</v>
      </c>
      <c r="Q87" s="54" t="str" cm="1">
        <f t="array" ref="Q87">IFERROR(INDEX([6]RESULTATS_4!$J:$J,M87),"-")</f>
        <v>kha</v>
      </c>
      <c r="R87" s="68"/>
      <c r="S87" s="54" t="str">
        <f t="shared" si="21"/>
        <v>Cultures fourragères (hors prairies cultivées de légumineuses)-kha</v>
      </c>
      <c r="T87" s="52" t="e">
        <f>MATCH(S87,[2]S0!$R:$R,FALSE)</f>
        <v>#N/A</v>
      </c>
      <c r="U87" s="8">
        <v>4851.7044999999989</v>
      </c>
      <c r="V87" s="8">
        <v>4527.6748060722348</v>
      </c>
      <c r="W87" s="8">
        <v>3991.8398858656919</v>
      </c>
      <c r="X87" s="8">
        <v>4354.993537262766</v>
      </c>
      <c r="Y87" s="8">
        <v>4669.1632998016084</v>
      </c>
      <c r="Z87" s="8">
        <v>4669.50569621259</v>
      </c>
      <c r="AA87" s="68"/>
      <c r="AB87" s="52" t="str">
        <f>IFERROR(MATCH(S87,[7]AMS_RUN3_2050!$I:$I,FALSE),"non")</f>
        <v>non</v>
      </c>
      <c r="AC87" s="8" t="s">
        <v>556</v>
      </c>
      <c r="AE87" s="68"/>
      <c r="AF87" s="52">
        <f t="shared" si="22"/>
        <v>-25.438167143114331</v>
      </c>
      <c r="AG87" s="52">
        <f t="shared" si="23"/>
        <v>-19.944140806967582</v>
      </c>
      <c r="AH87" s="52">
        <f t="shared" si="24"/>
        <v>-27.479497845336319</v>
      </c>
      <c r="AI87" s="52">
        <f t="shared" si="25"/>
        <v>-31.630524072725528</v>
      </c>
      <c r="AJ87" s="52">
        <f t="shared" si="26"/>
        <v>-27.87629586354997</v>
      </c>
      <c r="AK87" s="52">
        <f t="shared" si="27"/>
        <v>-24.654763901626396</v>
      </c>
      <c r="AL87" s="55" t="s">
        <v>527</v>
      </c>
    </row>
    <row r="88" spans="1:38" ht="14.25" hidden="1">
      <c r="A88" s="5" t="s">
        <v>54</v>
      </c>
      <c r="B88" s="5" t="s">
        <v>77</v>
      </c>
      <c r="C88" s="5" t="s">
        <v>81</v>
      </c>
      <c r="D88" s="12" t="s">
        <v>271</v>
      </c>
      <c r="E88" s="116">
        <f>SUMIFS(ADEME!$F:$F,ADEME!$A:$A,$A88,ADEME!$B:$B,$B88,ADEME!$C:$C,$C88,ADEME!$D:$D,$D88,ADEME!$E:$E,F$9)</f>
        <v>499.73540000000003</v>
      </c>
      <c r="F88" s="116">
        <f>SUMIFS(ADEME!$L:$L,ADEME!$A:$A,$A88,ADEME!$B:$B,$B88,ADEME!$C:$C,$C88,ADEME!$D:$D,$D88,ADEME!$E:$E,F$9)</f>
        <v>1378.0319425711216</v>
      </c>
      <c r="G88" s="117">
        <f>SUMIFS(ADEME!$H:$H,ADEME!$A:$A,$A88,ADEME!$B:$B,$B88,ADEME!$C:$C,$C88,ADEME!$D:$D,$D88,ADEME!$E:$E,G$9)</f>
        <v>540.00686952256729</v>
      </c>
      <c r="H88" s="117">
        <f>SUMIFS(ADEME!$H:$H,ADEME!$A:$A,$A88,ADEME!$B:$B,$B88,ADEME!$C:$C,$C88,ADEME!$D:$D,$D88,ADEME!$E:$E,H$9)</f>
        <v>895.08209433253262</v>
      </c>
      <c r="I88" s="117">
        <f>SUMIFS(ADEME!$H:$H,ADEME!$A:$A,$A88,ADEME!$B:$B,$B88,ADEME!$C:$C,$C88,ADEME!$D:$D,$D88,ADEME!$E:$E,I$9)</f>
        <v>713.8221621140342</v>
      </c>
      <c r="J88" s="117">
        <f>SUMIFS(ADEME!$H:$H,ADEME!$A:$A,$A88,ADEME!$B:$B,$B88,ADEME!$C:$C,$C88,ADEME!$D:$D,$D88,ADEME!$E:$E,J$9)</f>
        <v>498.37979967669389</v>
      </c>
      <c r="K88" s="68"/>
      <c r="L88" s="54" t="str">
        <f t="shared" si="20"/>
        <v>Utilisation du territoire-Surface Agricole utile-Prairies cultivées de légumineuses</v>
      </c>
      <c r="M88" s="54">
        <f>MATCH(L88,[6]RESULTATS_4!$W:$W,FALSE)</f>
        <v>581</v>
      </c>
      <c r="N88" s="54" t="str" cm="1">
        <f t="array" ref="N88">IFERROR(INDEX([6]RESULTATS_4!G:G,$M88),"-")</f>
        <v>Utilisation du territoire</v>
      </c>
      <c r="O88" s="54" t="str" cm="1">
        <f t="array" ref="O88">IFERROR(INDEX([6]RESULTATS_4!H:H,$M88),"-")</f>
        <v>Surface Agricole utile</v>
      </c>
      <c r="P88" s="54" t="str" cm="1">
        <f t="array" ref="P88">IFERROR(INDEX([6]RESULTATS_4!I:I,$M88),"-")</f>
        <v>Prairies cultivées de légumineuses</v>
      </c>
      <c r="Q88" s="54" t="str" cm="1">
        <f t="array" ref="Q88">IFERROR(INDEX([6]RESULTATS_4!$J:$J,M88),"-")</f>
        <v>kha</v>
      </c>
      <c r="R88" s="68"/>
      <c r="S88" s="54" t="str">
        <f t="shared" si="21"/>
        <v>Prairies cultivées de légumineuses-kha</v>
      </c>
      <c r="T88" s="52" t="e">
        <f>MATCH(S88,[2]S0!$R:$R,FALSE)</f>
        <v>#N/A</v>
      </c>
      <c r="U88" s="8">
        <v>351.29674999999997</v>
      </c>
      <c r="V88" s="8">
        <v>377.15244836532298</v>
      </c>
      <c r="W88" s="8">
        <v>383.01789450200914</v>
      </c>
      <c r="X88" s="8">
        <v>640.21572308215252</v>
      </c>
      <c r="Y88" s="8">
        <v>496.36038825307696</v>
      </c>
      <c r="Z88" s="8">
        <v>345.0354446118651</v>
      </c>
      <c r="AA88" s="68"/>
      <c r="AB88" s="52" t="str">
        <f>IFERROR(MATCH(S88,[7]AMS_RUN3_2050!$I:$I,FALSE),"non")</f>
        <v>non</v>
      </c>
      <c r="AC88" s="8" t="s">
        <v>556</v>
      </c>
      <c r="AE88" s="68"/>
      <c r="AF88" s="52">
        <f t="shared" si="22"/>
        <v>42.254489971797369</v>
      </c>
      <c r="AG88" s="52">
        <f t="shared" si="23"/>
        <v>265.37796547360921</v>
      </c>
      <c r="AH88" s="52">
        <f t="shared" si="24"/>
        <v>40.987373507619409</v>
      </c>
      <c r="AI88" s="52">
        <f t="shared" si="25"/>
        <v>39.809452042725859</v>
      </c>
      <c r="AJ88" s="52">
        <f t="shared" si="26"/>
        <v>43.81126677459222</v>
      </c>
      <c r="AK88" s="52">
        <f t="shared" si="27"/>
        <v>44.443073156535505</v>
      </c>
      <c r="AL88" t="s">
        <v>531</v>
      </c>
    </row>
    <row r="89" spans="1:38" ht="14.25" hidden="1">
      <c r="A89" s="5" t="s">
        <v>54</v>
      </c>
      <c r="B89" s="5" t="s">
        <v>77</v>
      </c>
      <c r="C89" s="5" t="s">
        <v>82</v>
      </c>
      <c r="D89" s="12" t="s">
        <v>271</v>
      </c>
      <c r="E89" s="116">
        <f>SUMIFS(ADEME!$F:$F,ADEME!$A:$A,$A89,ADEME!$B:$B,$B89,ADEME!$C:$C,$C89,ADEME!$D:$D,$D89,ADEME!$E:$E,F$9)</f>
        <v>8743.1666000000005</v>
      </c>
      <c r="F89" s="116">
        <f>SUMIFS(ADEME!$L:$L,ADEME!$A:$A,$A89,ADEME!$B:$B,$B89,ADEME!$C:$C,$C89,ADEME!$D:$D,$D89,ADEME!$E:$E,F$9)</f>
        <v>7793.4955131414081</v>
      </c>
      <c r="G89" s="117">
        <f>SUMIFS(ADEME!$H:$H,ADEME!$A:$A,$A89,ADEME!$B:$B,$B89,ADEME!$C:$C,$C89,ADEME!$D:$D,$D89,ADEME!$E:$E,G$9)</f>
        <v>8315.3338765366861</v>
      </c>
      <c r="H89" s="117">
        <f>SUMIFS(ADEME!$H:$H,ADEME!$A:$A,$A89,ADEME!$B:$B,$B89,ADEME!$C:$C,$C89,ADEME!$D:$D,$D89,ADEME!$E:$E,H$9)</f>
        <v>8367.876572804882</v>
      </c>
      <c r="I89" s="117">
        <f>SUMIFS(ADEME!$H:$H,ADEME!$A:$A,$A89,ADEME!$B:$B,$B89,ADEME!$C:$C,$C89,ADEME!$D:$D,$D89,ADEME!$E:$E,I$9)</f>
        <v>8534.497038040312</v>
      </c>
      <c r="J89" s="117">
        <f>SUMIFS(ADEME!$H:$H,ADEME!$A:$A,$A89,ADEME!$B:$B,$B89,ADEME!$C:$C,$C89,ADEME!$D:$D,$D89,ADEME!$E:$E,J$9)</f>
        <v>8503.2421080075328</v>
      </c>
      <c r="K89" s="68"/>
      <c r="L89" s="54" t="str">
        <f t="shared" si="20"/>
        <v>Utilisation du territoire-Surface Agricole utile-Prairie productive</v>
      </c>
      <c r="M89" s="54">
        <f>MATCH(L89,[6]RESULTATS_4!$W:$W,FALSE)</f>
        <v>580</v>
      </c>
      <c r="N89" s="54" t="str" cm="1">
        <f t="array" ref="N89">IFERROR(INDEX([6]RESULTATS_4!G:G,$M89),"-")</f>
        <v>Utilisation du territoire</v>
      </c>
      <c r="O89" s="54" t="str" cm="1">
        <f t="array" ref="O89">IFERROR(INDEX([6]RESULTATS_4!H:H,$M89),"-")</f>
        <v>Surface Agricole utile</v>
      </c>
      <c r="P89" s="54" t="str" cm="1">
        <f t="array" ref="P89">IFERROR(INDEX([6]RESULTATS_4!I:I,$M89),"-")</f>
        <v>Prairie productive</v>
      </c>
      <c r="Q89" s="54" t="str" cm="1">
        <f t="array" ref="Q89">IFERROR(INDEX([6]RESULTATS_4!$J:$J,M89),"-")</f>
        <v>kha</v>
      </c>
      <c r="R89" s="68"/>
      <c r="S89" s="54" t="str">
        <f t="shared" si="21"/>
        <v>Prairie productive-kha</v>
      </c>
      <c r="T89" s="52" t="e">
        <f>MATCH(S89,[2]S0!$R:$R,FALSE)</f>
        <v>#N/A</v>
      </c>
      <c r="U89" s="8">
        <v>6884.5884999999998</v>
      </c>
      <c r="V89" s="8">
        <v>6582.8987105232045</v>
      </c>
      <c r="W89" s="8">
        <v>6588.3681107692582</v>
      </c>
      <c r="X89" s="8">
        <v>6631.9683399545038</v>
      </c>
      <c r="Y89" s="8">
        <v>6684.7922433372278</v>
      </c>
      <c r="Z89" s="8">
        <v>6602.0376392489061</v>
      </c>
      <c r="AA89" s="68"/>
      <c r="AB89" s="52" t="str">
        <f>IFERROR(MATCH(S89,[7]AMS_RUN3_2050!$I:$I,FALSE),"non")</f>
        <v>non</v>
      </c>
      <c r="AC89" s="8" t="s">
        <v>556</v>
      </c>
      <c r="AE89" s="68"/>
      <c r="AF89" s="52">
        <f t="shared" si="22"/>
        <v>26.996211901408508</v>
      </c>
      <c r="AG89" s="52">
        <f t="shared" si="23"/>
        <v>18.390026276463644</v>
      </c>
      <c r="AH89" s="52">
        <f t="shared" si="24"/>
        <v>26.212344798168651</v>
      </c>
      <c r="AI89" s="52">
        <f t="shared" si="25"/>
        <v>26.174857054011301</v>
      </c>
      <c r="AJ89" s="52">
        <f t="shared" si="26"/>
        <v>27.67034078802817</v>
      </c>
      <c r="AK89" s="52">
        <f t="shared" si="27"/>
        <v>28.797237650631157</v>
      </c>
      <c r="AL89" t="s">
        <v>531</v>
      </c>
    </row>
    <row r="90" spans="1:38" ht="14.25" hidden="1">
      <c r="A90" s="5" t="s">
        <v>54</v>
      </c>
      <c r="B90" s="5" t="s">
        <v>77</v>
      </c>
      <c r="C90" s="5" t="s">
        <v>83</v>
      </c>
      <c r="D90" s="12" t="s">
        <v>271</v>
      </c>
      <c r="E90" s="116">
        <f>SUMIFS(ADEME!$F:$F,ADEME!$A:$A,$A90,ADEME!$B:$B,$B90,ADEME!$C:$C,$C90,ADEME!$D:$D,$D90,ADEME!$E:$E,F$9)</f>
        <v>1612.5568000000001</v>
      </c>
      <c r="F90" s="116">
        <f>SUMIFS(ADEME!$L:$L,ADEME!$A:$A,$A90,ADEME!$B:$B,$B90,ADEME!$C:$C,$C90,ADEME!$D:$D,$D90,ADEME!$E:$E,F$9)</f>
        <v>1530.8646893391303</v>
      </c>
      <c r="G90" s="117">
        <f>SUMIFS(ADEME!$H:$H,ADEME!$A:$A,$A90,ADEME!$B:$B,$B90,ADEME!$C:$C,$C90,ADEME!$D:$D,$D90,ADEME!$E:$E,G$9)</f>
        <v>1647.2218115006724</v>
      </c>
      <c r="H90" s="117">
        <f>SUMIFS(ADEME!$H:$H,ADEME!$A:$A,$A90,ADEME!$B:$B,$B90,ADEME!$C:$C,$C90,ADEME!$D:$D,$D90,ADEME!$E:$E,H$9)</f>
        <v>1631.3516658943445</v>
      </c>
      <c r="I90" s="117">
        <f>SUMIFS(ADEME!$H:$H,ADEME!$A:$A,$A90,ADEME!$B:$B,$B90,ADEME!$C:$C,$C90,ADEME!$D:$D,$D90,ADEME!$E:$E,I$9)</f>
        <v>1574.0705699547991</v>
      </c>
      <c r="J90" s="117">
        <f>SUMIFS(ADEME!$H:$H,ADEME!$A:$A,$A90,ADEME!$B:$B,$B90,ADEME!$C:$C,$C90,ADEME!$D:$D,$D90,ADEME!$E:$E,J$9)</f>
        <v>1628.1207660968246</v>
      </c>
      <c r="K90" s="68"/>
      <c r="L90" s="54" t="str">
        <f t="shared" si="20"/>
        <v>Utilisation du territoire-Surface Agricole utile-Prairie peu productive</v>
      </c>
      <c r="M90" s="54">
        <f>MATCH(L90,[6]RESULTATS_4!$W:$W,FALSE)</f>
        <v>579</v>
      </c>
      <c r="N90" s="54" t="str" cm="1">
        <f t="array" ref="N90">IFERROR(INDEX([6]RESULTATS_4!G:G,$M90),"-")</f>
        <v>Utilisation du territoire</v>
      </c>
      <c r="O90" s="54" t="str" cm="1">
        <f t="array" ref="O90">IFERROR(INDEX([6]RESULTATS_4!H:H,$M90),"-")</f>
        <v>Surface Agricole utile</v>
      </c>
      <c r="P90" s="54" t="str" cm="1">
        <f t="array" ref="P90">IFERROR(INDEX([6]RESULTATS_4!I:I,$M90),"-")</f>
        <v>Prairie peu productive</v>
      </c>
      <c r="Q90" s="54" t="str" cm="1">
        <f t="array" ref="Q90">IFERROR(INDEX([6]RESULTATS_4!$J:$J,M90),"-")</f>
        <v>kha</v>
      </c>
      <c r="R90" s="68"/>
      <c r="S90" s="54" t="str">
        <f t="shared" si="21"/>
        <v>Prairie peu productive-kha</v>
      </c>
      <c r="T90" s="52" t="e">
        <f>MATCH(S90,[2]S0!$R:$R,FALSE)</f>
        <v>#N/A</v>
      </c>
      <c r="U90" s="8">
        <v>2432.7972500000001</v>
      </c>
      <c r="V90" s="8">
        <v>2410.3658418730688</v>
      </c>
      <c r="W90" s="8">
        <v>2504.4985123278466</v>
      </c>
      <c r="X90" s="8">
        <v>2480.3040915232914</v>
      </c>
      <c r="Y90" s="8">
        <v>2362.1955308457636</v>
      </c>
      <c r="Z90" s="8">
        <v>2417.6784401491441</v>
      </c>
      <c r="AA90" s="68"/>
      <c r="AB90" s="52" t="str">
        <f>IFERROR(MATCH(S90,[7]AMS_RUN3_2050!$I:$I,FALSE),"non")</f>
        <v>non</v>
      </c>
      <c r="AC90" s="8" t="s">
        <v>556</v>
      </c>
      <c r="AE90" s="68"/>
      <c r="AF90" s="52">
        <f t="shared" si="22"/>
        <v>-33.715939542434128</v>
      </c>
      <c r="AG90" s="52">
        <f t="shared" si="23"/>
        <v>-36.488284776326232</v>
      </c>
      <c r="AH90" s="52">
        <f t="shared" si="24"/>
        <v>-34.229475346358441</v>
      </c>
      <c r="AI90" s="52">
        <f t="shared" si="25"/>
        <v>-34.227755722789553</v>
      </c>
      <c r="AJ90" s="52">
        <f t="shared" si="26"/>
        <v>-33.364086528805814</v>
      </c>
      <c r="AK90" s="52">
        <f t="shared" si="27"/>
        <v>-32.657679406017806</v>
      </c>
      <c r="AL90" t="s">
        <v>531</v>
      </c>
    </row>
    <row r="91" spans="1:38" ht="14.25" hidden="1">
      <c r="A91" s="5" t="s">
        <v>54</v>
      </c>
      <c r="B91" s="5" t="s">
        <v>77</v>
      </c>
      <c r="C91" s="5" t="s">
        <v>62</v>
      </c>
      <c r="D91" s="12" t="s">
        <v>271</v>
      </c>
      <c r="E91" s="116">
        <f>SUMIFS(ADEME!$F:$F,ADEME!$A:$A,$A91,ADEME!$B:$B,$B91,ADEME!$C:$C,$C91,ADEME!$D:$D,$D91,ADEME!$E:$E,F$9)</f>
        <v>795.54579999999999</v>
      </c>
      <c r="F91" s="116">
        <f>SUMIFS(ADEME!$L:$L,ADEME!$A:$A,$A91,ADEME!$B:$B,$B91,ADEME!$C:$C,$C91,ADEME!$D:$D,$D91,ADEME!$E:$E,F$9)</f>
        <v>767.91265323437256</v>
      </c>
      <c r="G91" s="117">
        <f>SUMIFS(ADEME!$H:$H,ADEME!$A:$A,$A91,ADEME!$B:$B,$B91,ADEME!$C:$C,$C91,ADEME!$D:$D,$D91,ADEME!$E:$E,G$9)</f>
        <v>739.08867510577147</v>
      </c>
      <c r="H91" s="117">
        <f>SUMIFS(ADEME!$H:$H,ADEME!$A:$A,$A91,ADEME!$B:$B,$B91,ADEME!$C:$C,$C91,ADEME!$D:$D,$D91,ADEME!$E:$E,H$9)</f>
        <v>753.98045931152649</v>
      </c>
      <c r="I91" s="117">
        <f>SUMIFS(ADEME!$H:$H,ADEME!$A:$A,$A91,ADEME!$B:$B,$B91,ADEME!$C:$C,$C91,ADEME!$D:$D,$D91,ADEME!$E:$E,I$9)</f>
        <v>746.68839035807457</v>
      </c>
      <c r="J91" s="117">
        <f>SUMIFS(ADEME!$H:$H,ADEME!$A:$A,$A91,ADEME!$B:$B,$B91,ADEME!$C:$C,$C91,ADEME!$D:$D,$D91,ADEME!$E:$E,J$9)</f>
        <v>794.09218194645314</v>
      </c>
      <c r="K91" s="68"/>
      <c r="L91" s="54" t="str">
        <f t="shared" si="20"/>
        <v>Utilisation du territoire-Surface Agricole utile-Vignes</v>
      </c>
      <c r="M91" s="54">
        <f>MATCH(L91,[6]RESULTATS_4!$W:$W,FALSE)</f>
        <v>583</v>
      </c>
      <c r="N91" s="54" t="str" cm="1">
        <f t="array" ref="N91">IFERROR(INDEX([6]RESULTATS_4!G:G,$M91),"-")</f>
        <v>Utilisation du territoire</v>
      </c>
      <c r="O91" s="54" t="str" cm="1">
        <f t="array" ref="O91">IFERROR(INDEX([6]RESULTATS_4!H:H,$M91),"-")</f>
        <v>Surface Agricole utile</v>
      </c>
      <c r="P91" s="54" t="str" cm="1">
        <f t="array" ref="P91">IFERROR(INDEX([6]RESULTATS_4!I:I,$M91),"-")</f>
        <v>Vignes</v>
      </c>
      <c r="Q91" s="54" t="str" cm="1">
        <f t="array" ref="Q91">IFERROR(INDEX([6]RESULTATS_4!$J:$J,M91),"-")</f>
        <v>kha</v>
      </c>
      <c r="R91" s="68"/>
      <c r="S91" s="54" t="str">
        <f t="shared" si="21"/>
        <v>Vignes-kha</v>
      </c>
      <c r="T91" s="52" t="e">
        <f>MATCH(S91,[2]S0!$R:$R,FALSE)</f>
        <v>#N/A</v>
      </c>
      <c r="U91" s="8">
        <v>787.64374999999995</v>
      </c>
      <c r="V91" s="8">
        <v>732.13571715051853</v>
      </c>
      <c r="W91" s="8">
        <v>733.16993908482084</v>
      </c>
      <c r="X91" s="8">
        <v>748.55672572005221</v>
      </c>
      <c r="Y91" s="8">
        <v>734.72022042095819</v>
      </c>
      <c r="Z91" s="8">
        <v>774.1824201868352</v>
      </c>
      <c r="AA91" s="68"/>
      <c r="AB91" s="52" t="str">
        <f>IFERROR(MATCH(S91,[7]AMS_RUN3_2050!$I:$I,FALSE),"non")</f>
        <v>non</v>
      </c>
      <c r="AC91" s="8">
        <v>751.53371743363414</v>
      </c>
      <c r="AE91" s="68"/>
      <c r="AF91" s="52">
        <f t="shared" si="22"/>
        <v>1.0032517873721503</v>
      </c>
      <c r="AG91" s="52">
        <f t="shared" si="23"/>
        <v>4.8866535596840288</v>
      </c>
      <c r="AH91" s="52">
        <f t="shared" si="24"/>
        <v>0.80728023687641759</v>
      </c>
      <c r="AI91" s="52">
        <f t="shared" si="25"/>
        <v>0.72455879496067244</v>
      </c>
      <c r="AJ91" s="52">
        <f t="shared" si="26"/>
        <v>1.6289425014407888</v>
      </c>
      <c r="AK91" s="52">
        <f t="shared" si="27"/>
        <v>2.571714526249913</v>
      </c>
      <c r="AL91" t="s">
        <v>531</v>
      </c>
    </row>
    <row r="92" spans="1:38" ht="14.25" hidden="1">
      <c r="A92" s="5" t="s">
        <v>54</v>
      </c>
      <c r="B92" s="5" t="s">
        <v>77</v>
      </c>
      <c r="C92" s="5" t="s">
        <v>84</v>
      </c>
      <c r="D92" s="12" t="s">
        <v>271</v>
      </c>
      <c r="E92" s="116">
        <f>SUMIFS(ADEME!$F:$F,ADEME!$A:$A,$A92,ADEME!$B:$B,$B92,ADEME!$C:$C,$C92,ADEME!$D:$D,$D92,ADEME!$E:$E,F$9)</f>
        <v>177.59899999999999</v>
      </c>
      <c r="F92" s="116">
        <f>SUMIFS(ADEME!$L:$L,ADEME!$A:$A,$A92,ADEME!$B:$B,$B92,ADEME!$C:$C,$C92,ADEME!$D:$D,$D92,ADEME!$E:$E,F$9)</f>
        <v>195.51452069387682</v>
      </c>
      <c r="G92" s="117">
        <f>SUMIFS(ADEME!$H:$H,ADEME!$A:$A,$A92,ADEME!$B:$B,$B92,ADEME!$C:$C,$C92,ADEME!$D:$D,$D92,ADEME!$E:$E,G$9)</f>
        <v>233.86411181689368</v>
      </c>
      <c r="H92" s="117">
        <f>SUMIFS(ADEME!$H:$H,ADEME!$A:$A,$A92,ADEME!$B:$B,$B92,ADEME!$C:$C,$C92,ADEME!$D:$D,$D92,ADEME!$E:$E,H$9)</f>
        <v>227.75294835635805</v>
      </c>
      <c r="I92" s="117">
        <f>SUMIFS(ADEME!$H:$H,ADEME!$A:$A,$A92,ADEME!$B:$B,$B92,ADEME!$C:$C,$C92,ADEME!$D:$D,$D92,ADEME!$E:$E,I$9)</f>
        <v>201.47306508589585</v>
      </c>
      <c r="J92" s="117">
        <f>SUMIFS(ADEME!$H:$H,ADEME!$A:$A,$A92,ADEME!$B:$B,$B92,ADEME!$C:$C,$C92,ADEME!$D:$D,$D92,ADEME!$E:$E,J$9)</f>
        <v>187.96709533415171</v>
      </c>
      <c r="K92" s="68"/>
      <c r="L92" s="54" t="str">
        <f t="shared" si="20"/>
        <v>Utilisation du territoire-Surface Agricole utile-Arboriculture</v>
      </c>
      <c r="M92" s="54">
        <f>MATCH(L92,[6]RESULTATS_4!$W:$W,FALSE)</f>
        <v>573</v>
      </c>
      <c r="N92" s="54" t="str" cm="1">
        <f t="array" ref="N92">IFERROR(INDEX([6]RESULTATS_4!G:G,$M92),"-")</f>
        <v>Utilisation du territoire</v>
      </c>
      <c r="O92" s="54" t="str" cm="1">
        <f t="array" ref="O92">IFERROR(INDEX([6]RESULTATS_4!H:H,$M92),"-")</f>
        <v>Surface Agricole utile</v>
      </c>
      <c r="P92" s="54" t="str" cm="1">
        <f t="array" ref="P92">IFERROR(INDEX([6]RESULTATS_4!I:I,$M92),"-")</f>
        <v>Arboriculture</v>
      </c>
      <c r="Q92" s="54" t="str" cm="1">
        <f t="array" ref="Q92">IFERROR(INDEX([6]RESULTATS_4!$J:$J,M92),"-")</f>
        <v>kha</v>
      </c>
      <c r="R92" s="68"/>
      <c r="S92" s="54" t="str">
        <f t="shared" si="21"/>
        <v>Arboriculture-kha</v>
      </c>
      <c r="T92" s="52" t="e">
        <f>MATCH(S92,[2]S0!$R:$R,FALSE)</f>
        <v>#N/A</v>
      </c>
      <c r="U92" s="8">
        <v>161.32525000000001</v>
      </c>
      <c r="V92" s="8">
        <v>157.38852313511637</v>
      </c>
      <c r="W92" s="8">
        <v>221.86084926746054</v>
      </c>
      <c r="X92" s="8">
        <v>210.45020174639575</v>
      </c>
      <c r="Y92" s="8">
        <v>181.59812983375741</v>
      </c>
      <c r="Z92" s="8">
        <v>167.31164382360942</v>
      </c>
      <c r="AA92" s="68"/>
      <c r="AB92" s="52" t="str">
        <f>IFERROR(MATCH(S92,[7]AMS_RUN3_2050!$I:$I,FALSE),"non")</f>
        <v>non</v>
      </c>
      <c r="AC92" s="8">
        <v>283.44221202421284</v>
      </c>
      <c r="AE92" s="68"/>
      <c r="AF92" s="52">
        <f t="shared" si="22"/>
        <v>10.087540543095376</v>
      </c>
      <c r="AG92" s="52">
        <f t="shared" si="23"/>
        <v>24.224128163417411</v>
      </c>
      <c r="AH92" s="52">
        <f t="shared" si="24"/>
        <v>5.4102662047249339</v>
      </c>
      <c r="AI92" s="52">
        <f t="shared" si="25"/>
        <v>8.2217771550597405</v>
      </c>
      <c r="AJ92" s="52">
        <f t="shared" si="26"/>
        <v>10.94446031483518</v>
      </c>
      <c r="AK92" s="52">
        <f t="shared" si="27"/>
        <v>12.345495530674832</v>
      </c>
      <c r="AL92" t="s">
        <v>531</v>
      </c>
    </row>
    <row r="93" spans="1:38" ht="14.25" hidden="1">
      <c r="A93" s="5" t="s">
        <v>54</v>
      </c>
      <c r="B93" s="5" t="s">
        <v>77</v>
      </c>
      <c r="C93" s="5" t="s">
        <v>33</v>
      </c>
      <c r="D93" s="12" t="s">
        <v>271</v>
      </c>
      <c r="E93" s="116">
        <f>SUMIFS(ADEME!$F:$F,ADEME!$A:$A,$A93,ADEME!$B:$B,$B93,ADEME!$C:$C,$C93,ADEME!$D:$D,$D93,ADEME!$E:$E,F$9)</f>
        <v>318.3734</v>
      </c>
      <c r="F93" s="116">
        <f>SUMIFS(ADEME!$L:$L,ADEME!$A:$A,$A93,ADEME!$B:$B,$B93,ADEME!$C:$C,$C93,ADEME!$D:$D,$D93,ADEME!$E:$E,F$9)</f>
        <v>620.57254662040839</v>
      </c>
      <c r="G93" s="117">
        <f>SUMIFS(ADEME!$H:$H,ADEME!$A:$A,$A93,ADEME!$B:$B,$B93,ADEME!$C:$C,$C93,ADEME!$D:$D,$D93,ADEME!$E:$E,G$9)</f>
        <v>390.17887224079186</v>
      </c>
      <c r="H93" s="117">
        <f>SUMIFS(ADEME!$H:$H,ADEME!$A:$A,$A93,ADEME!$B:$B,$B93,ADEME!$C:$C,$C93,ADEME!$D:$D,$D93,ADEME!$E:$E,H$9)</f>
        <v>467.29497059337211</v>
      </c>
      <c r="I93" s="117">
        <f>SUMIFS(ADEME!$H:$H,ADEME!$A:$A,$A93,ADEME!$B:$B,$B93,ADEME!$C:$C,$C93,ADEME!$D:$D,$D93,ADEME!$E:$E,I$9)</f>
        <v>342.94308070367458</v>
      </c>
      <c r="J93" s="117">
        <f>SUMIFS(ADEME!$H:$H,ADEME!$A:$A,$A93,ADEME!$B:$B,$B93,ADEME!$C:$C,$C93,ADEME!$D:$D,$D93,ADEME!$E:$E,J$9)</f>
        <v>315.42184718545053</v>
      </c>
      <c r="K93" s="68"/>
      <c r="L93" s="54" t="str">
        <f t="shared" si="20"/>
        <v>Utilisation du territoire-Surface Agricole utile-Légumes</v>
      </c>
      <c r="M93" s="54">
        <f>MATCH(L93,[6]RESULTATS_4!$W:$W,FALSE)</f>
        <v>577</v>
      </c>
      <c r="N93" s="54" t="str" cm="1">
        <f t="array" ref="N93">IFERROR(INDEX([6]RESULTATS_4!G:G,$M93),"-")</f>
        <v>Utilisation du territoire</v>
      </c>
      <c r="O93" s="54" t="str" cm="1">
        <f t="array" ref="O93">IFERROR(INDEX([6]RESULTATS_4!H:H,$M93),"-")</f>
        <v>Surface Agricole utile</v>
      </c>
      <c r="P93" s="54" t="str" cm="1">
        <f t="array" ref="P93">IFERROR(INDEX([6]RESULTATS_4!I:I,$M93),"-")</f>
        <v>Légumes</v>
      </c>
      <c r="Q93" s="54" t="str" cm="1">
        <f t="array" ref="Q93">IFERROR(INDEX([6]RESULTATS_4!$J:$J,M93),"-")</f>
        <v>kha</v>
      </c>
      <c r="R93" s="68"/>
      <c r="S93" s="54" t="str">
        <f t="shared" si="21"/>
        <v>Légumes-kha</v>
      </c>
      <c r="T93" s="52" t="e">
        <f>MATCH(S93,[2]S0!$R:$R,FALSE)</f>
        <v>#N/A</v>
      </c>
      <c r="U93" s="8">
        <v>290.49</v>
      </c>
      <c r="V93" s="8">
        <v>300.75105580444665</v>
      </c>
      <c r="W93" s="8">
        <v>359.37163964441947</v>
      </c>
      <c r="X93" s="8">
        <v>441.23539933893329</v>
      </c>
      <c r="Y93" s="8">
        <v>309.47198830828614</v>
      </c>
      <c r="Z93" s="8">
        <v>283.84542165867458</v>
      </c>
      <c r="AA93" s="68"/>
      <c r="AB93" s="52" t="str">
        <f>IFERROR(MATCH(S93,[7]AMS_RUN3_2050!$I:$I,FALSE),"non")</f>
        <v>non</v>
      </c>
      <c r="AC93" s="8" t="s">
        <v>556</v>
      </c>
      <c r="AE93" s="68"/>
      <c r="AF93" s="52">
        <f t="shared" si="22"/>
        <v>9.5987469448173712</v>
      </c>
      <c r="AG93" s="52">
        <f t="shared" si="23"/>
        <v>106.34093701201004</v>
      </c>
      <c r="AH93" s="52">
        <f t="shared" si="24"/>
        <v>8.5725274890513514</v>
      </c>
      <c r="AI93" s="52">
        <f t="shared" si="25"/>
        <v>5.9060472694352661</v>
      </c>
      <c r="AJ93" s="52">
        <f t="shared" si="26"/>
        <v>10.815548308057398</v>
      </c>
      <c r="AK93" s="52">
        <f t="shared" si="27"/>
        <v>11.124514653876204</v>
      </c>
      <c r="AL93" t="s">
        <v>531</v>
      </c>
    </row>
    <row r="94" spans="1:38" ht="14.25" hidden="1">
      <c r="A94" s="5" t="s">
        <v>0</v>
      </c>
      <c r="B94" s="5" t="s">
        <v>0</v>
      </c>
      <c r="C94" s="2" t="s">
        <v>85</v>
      </c>
      <c r="D94" s="183"/>
      <c r="E94" s="184"/>
      <c r="F94" s="184"/>
      <c r="G94" s="184"/>
      <c r="H94" s="184"/>
      <c r="I94" s="184"/>
      <c r="J94" s="184"/>
      <c r="K94" s="179"/>
      <c r="L94" s="180"/>
      <c r="M94" s="180"/>
      <c r="N94" s="180"/>
      <c r="O94" s="180"/>
      <c r="P94" s="180"/>
      <c r="Q94" s="180"/>
      <c r="R94" s="179"/>
      <c r="S94" s="180"/>
      <c r="T94" s="186"/>
      <c r="U94" s="185"/>
      <c r="V94" s="185"/>
      <c r="W94" s="185"/>
      <c r="X94" s="185"/>
      <c r="Y94" s="185"/>
      <c r="Z94" s="185"/>
      <c r="AA94" s="179"/>
      <c r="AB94" s="186"/>
      <c r="AC94" s="185"/>
      <c r="AD94" s="179"/>
      <c r="AE94" s="179"/>
      <c r="AF94" s="56"/>
      <c r="AG94" s="56"/>
      <c r="AH94" s="56"/>
      <c r="AI94" s="56"/>
      <c r="AJ94" s="56"/>
      <c r="AK94" s="56"/>
    </row>
    <row r="95" spans="1:38" ht="14.25" hidden="1">
      <c r="A95" s="5" t="s">
        <v>54</v>
      </c>
      <c r="B95" s="5" t="s">
        <v>86</v>
      </c>
      <c r="C95" s="5" t="s">
        <v>25</v>
      </c>
      <c r="D95" s="12" t="s">
        <v>271</v>
      </c>
      <c r="E95" s="116">
        <f>SUMIFS(ADEME!$F:$F,ADEME!$A:$A,$A95,ADEME!$B:$B,$B95,ADEME!$C:$C,$C95,ADEME!$D:$D,$D95,ADEME!$E:$E,F$9)</f>
        <v>9140.1263999999992</v>
      </c>
      <c r="F95" s="116">
        <f>SUMIFS(ADEME!$L:$L,ADEME!$A:$A,$A95,ADEME!$B:$B,$B95,ADEME!$C:$C,$C95,ADEME!$D:$D,$D95,ADEME!$E:$E,F$9)</f>
        <v>7665.856726298166</v>
      </c>
      <c r="G95" s="117">
        <f>SUMIFS(ADEME!$H:$H,ADEME!$A:$A,$A95,ADEME!$B:$B,$B95,ADEME!$C:$C,$C95,ADEME!$D:$D,$D95,ADEME!$E:$E,G$9)</f>
        <v>9020.1902327447478</v>
      </c>
      <c r="H95" s="117">
        <f>SUMIFS(ADEME!$H:$H,ADEME!$A:$A,$A95,ADEME!$B:$B,$B95,ADEME!$C:$C,$C95,ADEME!$D:$D,$D95,ADEME!$E:$E,H$9)</f>
        <v>8946.7915609279062</v>
      </c>
      <c r="I95" s="117">
        <f>SUMIFS(ADEME!$H:$H,ADEME!$A:$A,$A95,ADEME!$B:$B,$B95,ADEME!$C:$C,$C95,ADEME!$D:$D,$D95,ADEME!$E:$E,I$9)</f>
        <v>8856.1531448489495</v>
      </c>
      <c r="J95" s="117">
        <f>SUMIFS(ADEME!$H:$H,ADEME!$A:$A,$A95,ADEME!$B:$B,$B95,ADEME!$C:$C,$C95,ADEME!$D:$D,$D95,ADEME!$E:$E,J$9)</f>
        <v>9218.9529852455726</v>
      </c>
      <c r="K95" s="68"/>
      <c r="L95" s="54" t="str">
        <f t="shared" si="20"/>
        <v>Utilisation du territoire-Détail SAU-Céréales</v>
      </c>
      <c r="M95" s="54">
        <f>MATCH(L95,[6]RESULTATS_4!$W:$W,FALSE)</f>
        <v>542</v>
      </c>
      <c r="N95" s="54" t="str" cm="1">
        <f t="array" ref="N95">IFERROR(INDEX([6]RESULTATS_4!G:G,$M95),"-")</f>
        <v>Utilisation du territoire</v>
      </c>
      <c r="O95" s="54" t="str" cm="1">
        <f t="array" ref="O95">IFERROR(INDEX([6]RESULTATS_4!H:H,$M95),"-")</f>
        <v>Détail SAU</v>
      </c>
      <c r="P95" s="54" t="str" cm="1">
        <f t="array" ref="P95">IFERROR(INDEX([6]RESULTATS_4!I:I,$M95),"-")</f>
        <v>Céréales</v>
      </c>
      <c r="Q95" s="54" t="str" cm="1">
        <f t="array" ref="Q95">IFERROR(INDEX([6]RESULTATS_4!$J:$J,M95),"-")</f>
        <v>kha</v>
      </c>
      <c r="R95" s="68"/>
      <c r="S95" s="54" t="str">
        <f t="shared" si="21"/>
        <v>Céréales-kha</v>
      </c>
      <c r="T95" s="52" t="e">
        <f>MATCH(S95,[2]S0!$R:$R,FALSE)</f>
        <v>#N/A</v>
      </c>
      <c r="U95" s="8">
        <v>9375.7627499999999</v>
      </c>
      <c r="V95" s="8">
        <v>9054.4911958757893</v>
      </c>
      <c r="W95" s="8">
        <v>9326.3002111678543</v>
      </c>
      <c r="X95" s="8">
        <v>9250.5486870111417</v>
      </c>
      <c r="Y95" s="8">
        <v>9038.1410835186634</v>
      </c>
      <c r="Z95" s="8">
        <v>9308.3412477926195</v>
      </c>
      <c r="AA95" s="68"/>
      <c r="AB95" s="52" t="str">
        <f>IFERROR(MATCH(S95,[7]AMS_RUN3_2050!$I:$I,FALSE),"non")</f>
        <v>non</v>
      </c>
      <c r="AC95" s="8">
        <v>8644.6251961202743</v>
      </c>
      <c r="AE95" s="68"/>
      <c r="AF95" s="52">
        <f t="shared" ref="AF95:AF126" si="28">IF(AND(E95=0,U95=0),"ok 0",(E95/U95-1)*100)</f>
        <v>-2.5132499219863491</v>
      </c>
      <c r="AG95" s="52">
        <f t="shared" ref="AG95:AG126" si="29">IF(AND(F95=0,V95=0),"ok 0",(F95/V95-1)*100)</f>
        <v>-15.336416365506322</v>
      </c>
      <c r="AH95" s="52">
        <f t="shared" ref="AH95:AH126" si="30">IF(AND(G95=0,W95=0),"ok 0",(G95/W95-1)*100)</f>
        <v>-3.2822230840966582</v>
      </c>
      <c r="AI95" s="52">
        <f t="shared" ref="AI95:AI126" si="31">IF(AND(H95=0,X95=0),"ok 0",(H95/X95-1)*100)</f>
        <v>-3.2836660436125986</v>
      </c>
      <c r="AJ95" s="52">
        <f t="shared" ref="AJ95:AJ126" si="32">IF(AND(I95=0,Y95=0),"ok 0",(I95/Y95-1)*100)</f>
        <v>-2.0135549665359243</v>
      </c>
      <c r="AK95" s="52">
        <f t="shared" ref="AK95:AK126" si="33">IF(AND(J95=0,Z95=0),"ok 0",(J95/Z95-1)*100)</f>
        <v>-0.96030280978627314</v>
      </c>
      <c r="AL95" t="s">
        <v>531</v>
      </c>
    </row>
    <row r="96" spans="1:38" ht="14.25" hidden="1">
      <c r="A96" s="5" t="s">
        <v>54</v>
      </c>
      <c r="B96" s="5" t="s">
        <v>86</v>
      </c>
      <c r="C96" s="15" t="s">
        <v>87</v>
      </c>
      <c r="D96" s="12" t="s">
        <v>271</v>
      </c>
      <c r="E96" s="116">
        <f>SUMIFS(ADEME!$F:$F,ADEME!$A:$A,$A96,ADEME!$B:$B,$B96,ADEME!$C:$C,$C96,ADEME!$D:$D,$D96,ADEME!$E:$E,F$9)</f>
        <v>4765.3132000000005</v>
      </c>
      <c r="F96" s="116">
        <f>SUMIFS(ADEME!$L:$L,ADEME!$A:$A,$A96,ADEME!$B:$B,$B96,ADEME!$C:$C,$C96,ADEME!$D:$D,$D96,ADEME!$E:$E,F$9)</f>
        <v>4215.2799900569153</v>
      </c>
      <c r="G96" s="117">
        <f>SUMIFS(ADEME!$H:$H,ADEME!$A:$A,$A96,ADEME!$B:$B,$B96,ADEME!$C:$C,$C96,ADEME!$D:$D,$D96,ADEME!$E:$E,G$9)</f>
        <v>4771.1520133703989</v>
      </c>
      <c r="H96" s="117">
        <f>SUMIFS(ADEME!$H:$H,ADEME!$A:$A,$A96,ADEME!$B:$B,$B96,ADEME!$C:$C,$C96,ADEME!$D:$D,$D96,ADEME!$E:$E,H$9)</f>
        <v>4734.7188627730911</v>
      </c>
      <c r="I96" s="117">
        <f>SUMIFS(ADEME!$H:$H,ADEME!$A:$A,$A96,ADEME!$B:$B,$B96,ADEME!$C:$C,$C96,ADEME!$D:$D,$D96,ADEME!$E:$E,I$9)</f>
        <v>4621.2248580720952</v>
      </c>
      <c r="J96" s="117">
        <f>SUMIFS(ADEME!$H:$H,ADEME!$A:$A,$A96,ADEME!$B:$B,$B96,ADEME!$C:$C,$C96,ADEME!$D:$D,$D96,ADEME!$E:$E,J$9)</f>
        <v>4805.417904859788</v>
      </c>
      <c r="K96" s="68"/>
      <c r="L96" s="54" t="str">
        <f t="shared" si="20"/>
        <v>Utilisation du territoire-Détail SAU-blé tendre</v>
      </c>
      <c r="M96" s="54">
        <f>MATCH(L96,[6]RESULTATS_4!$W:$W,FALSE)</f>
        <v>541</v>
      </c>
      <c r="N96" s="54" t="str" cm="1">
        <f t="array" ref="N96">IFERROR(INDEX([6]RESULTATS_4!G:G,$M96),"-")</f>
        <v>Utilisation du territoire</v>
      </c>
      <c r="O96" s="54" t="str" cm="1">
        <f t="array" ref="O96">IFERROR(INDEX([6]RESULTATS_4!H:H,$M96),"-")</f>
        <v>Détail SAU</v>
      </c>
      <c r="P96" s="54" t="str" cm="1">
        <f t="array" ref="P96">IFERROR(INDEX([6]RESULTATS_4!I:I,$M96),"-")</f>
        <v>blé tendre</v>
      </c>
      <c r="Q96" s="54" t="str" cm="1">
        <f t="array" ref="Q96">IFERROR(INDEX([6]RESULTATS_4!$J:$J,M96),"-")</f>
        <v>kha</v>
      </c>
      <c r="R96" s="68"/>
      <c r="S96" s="54" t="str">
        <f t="shared" si="21"/>
        <v>blé tendre-kha</v>
      </c>
      <c r="T96" s="52" t="e">
        <f>MATCH(S96,[2]S0!$R:$R,FALSE)</f>
        <v>#N/A</v>
      </c>
      <c r="U96" s="8">
        <v>5035.7297500000004</v>
      </c>
      <c r="V96" s="8">
        <v>4863.1745386459143</v>
      </c>
      <c r="W96" s="8">
        <v>5079.0651695819424</v>
      </c>
      <c r="X96" s="8">
        <v>5040.303668259704</v>
      </c>
      <c r="Y96" s="8">
        <v>4858.2408140102507</v>
      </c>
      <c r="Z96" s="8">
        <v>4998.5920811738351</v>
      </c>
      <c r="AA96" s="68"/>
      <c r="AB96" s="52" t="str">
        <f>IFERROR(MATCH(S96,[7]AMS_RUN3_2050!$I:$I,FALSE),"non")</f>
        <v>non</v>
      </c>
      <c r="AC96" s="8">
        <v>4504.8494498510572</v>
      </c>
      <c r="AE96" s="68"/>
      <c r="AF96" s="52">
        <f t="shared" si="28"/>
        <v>-5.3699575518324831</v>
      </c>
      <c r="AG96" s="52">
        <f t="shared" si="29"/>
        <v>-13.322461356063043</v>
      </c>
      <c r="AH96" s="52">
        <f t="shared" si="30"/>
        <v>-6.0623982156324256</v>
      </c>
      <c r="AI96" s="52">
        <f t="shared" si="31"/>
        <v>-6.0628252898921815</v>
      </c>
      <c r="AJ96" s="52">
        <f t="shared" si="32"/>
        <v>-4.8786374535952586</v>
      </c>
      <c r="AK96" s="52">
        <f t="shared" si="33"/>
        <v>-3.8645717269388258</v>
      </c>
      <c r="AL96" t="s">
        <v>531</v>
      </c>
    </row>
    <row r="97" spans="1:38" ht="14.25" hidden="1">
      <c r="A97" s="5" t="s">
        <v>54</v>
      </c>
      <c r="B97" s="5" t="s">
        <v>86</v>
      </c>
      <c r="C97" s="15" t="s">
        <v>88</v>
      </c>
      <c r="D97" s="12" t="s">
        <v>271</v>
      </c>
      <c r="E97" s="116">
        <f>SUMIFS(ADEME!$F:$F,ADEME!$A:$A,$A97,ADEME!$B:$B,$B97,ADEME!$C:$C,$C97,ADEME!$D:$D,$D97,ADEME!$E:$E,F$9)</f>
        <v>279.67879999999997</v>
      </c>
      <c r="F97" s="116">
        <f>SUMIFS(ADEME!$L:$L,ADEME!$A:$A,$A97,ADEME!$B:$B,$B97,ADEME!$C:$C,$C97,ADEME!$D:$D,$D97,ADEME!$E:$E,F$9)</f>
        <v>247.39705446498871</v>
      </c>
      <c r="G97" s="117">
        <f>SUMIFS(ADEME!$H:$H,ADEME!$A:$A,$A97,ADEME!$B:$B,$B97,ADEME!$C:$C,$C97,ADEME!$D:$D,$D97,ADEME!$E:$E,G$9)</f>
        <v>280.02148310356949</v>
      </c>
      <c r="H97" s="117">
        <f>SUMIFS(ADEME!$H:$H,ADEME!$A:$A,$A97,ADEME!$B:$B,$B97,ADEME!$C:$C,$C97,ADEME!$D:$D,$D97,ADEME!$E:$E,H$9)</f>
        <v>277.88320185916479</v>
      </c>
      <c r="I97" s="117">
        <f>SUMIFS(ADEME!$H:$H,ADEME!$A:$A,$A97,ADEME!$B:$B,$B97,ADEME!$C:$C,$C97,ADEME!$D:$D,$D97,ADEME!$E:$E,I$9)</f>
        <v>271.22217755503954</v>
      </c>
      <c r="J97" s="117">
        <f>SUMIFS(ADEME!$H:$H,ADEME!$A:$A,$A97,ADEME!$B:$B,$B97,ADEME!$C:$C,$C97,ADEME!$D:$D,$D97,ADEME!$E:$E,J$9)</f>
        <v>282.03256674287417</v>
      </c>
      <c r="K97" s="68"/>
      <c r="L97" s="54" t="str">
        <f t="shared" si="20"/>
        <v>Utilisation du territoire-Détail SAU-blé dur</v>
      </c>
      <c r="M97" s="54">
        <f>MATCH(L97,[6]RESULTATS_4!$W:$W,FALSE)</f>
        <v>540</v>
      </c>
      <c r="N97" s="54" t="str" cm="1">
        <f t="array" ref="N97">IFERROR(INDEX([6]RESULTATS_4!G:G,$M97),"-")</f>
        <v>Utilisation du territoire</v>
      </c>
      <c r="O97" s="54" t="str" cm="1">
        <f t="array" ref="O97">IFERROR(INDEX([6]RESULTATS_4!H:H,$M97),"-")</f>
        <v>Détail SAU</v>
      </c>
      <c r="P97" s="54" t="str" cm="1">
        <f t="array" ref="P97">IFERROR(INDEX([6]RESULTATS_4!I:I,$M97),"-")</f>
        <v>blé dur</v>
      </c>
      <c r="Q97" s="54" t="str" cm="1">
        <f t="array" ref="Q97">IFERROR(INDEX([6]RESULTATS_4!$J:$J,M97),"-")</f>
        <v>kha</v>
      </c>
      <c r="R97" s="68"/>
      <c r="S97" s="54" t="str">
        <f t="shared" si="21"/>
        <v>blé dur-kha</v>
      </c>
      <c r="T97" s="52" t="e">
        <f>MATCH(S97,[2]S0!$R:$R,FALSE)</f>
        <v>#N/A</v>
      </c>
      <c r="U97" s="8">
        <v>361.42849999999999</v>
      </c>
      <c r="V97" s="8">
        <v>349.04372672917651</v>
      </c>
      <c r="W97" s="8">
        <v>364.53880505486751</v>
      </c>
      <c r="X97" s="8">
        <v>361.75678298931791</v>
      </c>
      <c r="Y97" s="8">
        <v>348.68961942338223</v>
      </c>
      <c r="Z97" s="8">
        <v>358.76302496386688</v>
      </c>
      <c r="AA97" s="68"/>
      <c r="AB97" s="52" t="str">
        <f>IFERROR(MATCH(S97,[7]AMS_RUN3_2050!$I:$I,FALSE),"non")</f>
        <v>non</v>
      </c>
      <c r="AC97" s="8">
        <v>372.7462031132697</v>
      </c>
      <c r="AE97" s="68"/>
      <c r="AF97" s="52">
        <f t="shared" si="28"/>
        <v>-22.618498541205255</v>
      </c>
      <c r="AG97" s="52">
        <f t="shared" si="29"/>
        <v>-29.121472320015528</v>
      </c>
      <c r="AH97" s="52">
        <f t="shared" si="30"/>
        <v>-23.184725680597197</v>
      </c>
      <c r="AI97" s="52">
        <f t="shared" si="31"/>
        <v>-23.18507491057321</v>
      </c>
      <c r="AJ97" s="52">
        <f t="shared" si="32"/>
        <v>-22.216733035083848</v>
      </c>
      <c r="AK97" s="52">
        <f t="shared" si="33"/>
        <v>-21.387504531360413</v>
      </c>
      <c r="AL97" t="s">
        <v>531</v>
      </c>
    </row>
    <row r="98" spans="1:38" ht="14.25" hidden="1">
      <c r="A98" s="5" t="s">
        <v>54</v>
      </c>
      <c r="B98" s="5" t="s">
        <v>86</v>
      </c>
      <c r="C98" s="15" t="s">
        <v>89</v>
      </c>
      <c r="D98" s="12" t="s">
        <v>271</v>
      </c>
      <c r="E98" s="116">
        <f>SUMIFS(ADEME!$F:$F,ADEME!$A:$A,$A98,ADEME!$B:$B,$B98,ADEME!$C:$C,$C98,ADEME!$D:$D,$D98,ADEME!$E:$E,F$9)</f>
        <v>1540.4263999999998</v>
      </c>
      <c r="F98" s="116">
        <f>SUMIFS(ADEME!$L:$L,ADEME!$A:$A,$A98,ADEME!$B:$B,$B98,ADEME!$C:$C,$C98,ADEME!$D:$D,$D98,ADEME!$E:$E,F$9)</f>
        <v>943.34720888899756</v>
      </c>
      <c r="G98" s="117">
        <f>SUMIFS(ADEME!$H:$H,ADEME!$A:$A,$A98,ADEME!$B:$B,$B98,ADEME!$C:$C,$C98,ADEME!$D:$D,$D98,ADEME!$E:$E,G$9)</f>
        <v>1411.1785195144371</v>
      </c>
      <c r="H98" s="117">
        <f>SUMIFS(ADEME!$H:$H,ADEME!$A:$A,$A98,ADEME!$B:$B,$B98,ADEME!$C:$C,$C98,ADEME!$D:$D,$D98,ADEME!$E:$E,H$9)</f>
        <v>1395.8832719582213</v>
      </c>
      <c r="I98" s="117">
        <f>SUMIFS(ADEME!$H:$H,ADEME!$A:$A,$A98,ADEME!$B:$B,$B98,ADEME!$C:$C,$C98,ADEME!$D:$D,$D98,ADEME!$E:$E,I$9)</f>
        <v>1486.2445827232752</v>
      </c>
      <c r="J98" s="117">
        <f>SUMIFS(ADEME!$H:$H,ADEME!$A:$A,$A98,ADEME!$B:$B,$B98,ADEME!$C:$C,$C98,ADEME!$D:$D,$D98,ADEME!$E:$E,J$9)</f>
        <v>1555.2941828056989</v>
      </c>
      <c r="K98" s="68"/>
      <c r="L98" s="54" t="str">
        <f t="shared" si="20"/>
        <v>Utilisation du territoire-Détail SAU-maïs (grain et semence)</v>
      </c>
      <c r="M98" s="54">
        <f>MATCH(L98,[6]RESULTATS_4!$W:$W,FALSE)</f>
        <v>555</v>
      </c>
      <c r="N98" s="54" t="str" cm="1">
        <f t="array" ref="N98">IFERROR(INDEX([6]RESULTATS_4!G:G,$M98),"-")</f>
        <v>Utilisation du territoire</v>
      </c>
      <c r="O98" s="54" t="str" cm="1">
        <f t="array" ref="O98">IFERROR(INDEX([6]RESULTATS_4!H:H,$M98),"-")</f>
        <v>Détail SAU</v>
      </c>
      <c r="P98" s="54" t="str" cm="1">
        <f t="array" ref="P98">IFERROR(INDEX([6]RESULTATS_4!I:I,$M98),"-")</f>
        <v>maïs (grain et semence)</v>
      </c>
      <c r="Q98" s="54" t="str" cm="1">
        <f t="array" ref="Q98">IFERROR(INDEX([6]RESULTATS_4!$J:$J,M98),"-")</f>
        <v>kha</v>
      </c>
      <c r="R98" s="68"/>
      <c r="S98" s="54" t="str">
        <f t="shared" si="21"/>
        <v>maïs (grain et semence)-kha</v>
      </c>
      <c r="T98" s="52" t="e">
        <f>MATCH(S98,[2]S0!$R:$R,FALSE)</f>
        <v>#N/A</v>
      </c>
      <c r="U98" s="8">
        <v>1485.1802499999999</v>
      </c>
      <c r="V98" s="8">
        <v>1434.2887993740674</v>
      </c>
      <c r="W98" s="8">
        <v>1367.8146027090602</v>
      </c>
      <c r="X98" s="8">
        <v>1352.7992258817349</v>
      </c>
      <c r="Y98" s="8">
        <v>1425.6694357271904</v>
      </c>
      <c r="Z98" s="8">
        <v>1475.9504805261988</v>
      </c>
      <c r="AA98" s="68"/>
      <c r="AB98" s="52" t="str">
        <f>IFERROR(MATCH(S98,[7]AMS_RUN3_2050!$I:$I,FALSE),"non")</f>
        <v>non</v>
      </c>
      <c r="AC98" s="8">
        <v>1420.2041627394135</v>
      </c>
      <c r="AE98" s="68"/>
      <c r="AF98" s="52">
        <f t="shared" si="28"/>
        <v>3.7198279468098283</v>
      </c>
      <c r="AG98" s="52">
        <f t="shared" si="29"/>
        <v>-34.228921727571169</v>
      </c>
      <c r="AH98" s="52">
        <f t="shared" si="30"/>
        <v>3.1703066131544055</v>
      </c>
      <c r="AI98" s="52">
        <f t="shared" si="31"/>
        <v>3.184807120835309</v>
      </c>
      <c r="AJ98" s="52">
        <f t="shared" si="32"/>
        <v>4.2488914665682831</v>
      </c>
      <c r="AK98" s="52">
        <f t="shared" si="33"/>
        <v>5.3757699412254611</v>
      </c>
      <c r="AL98" t="s">
        <v>531</v>
      </c>
    </row>
    <row r="99" spans="1:38" ht="14.25" hidden="1">
      <c r="A99" s="5" t="s">
        <v>54</v>
      </c>
      <c r="B99" s="5" t="s">
        <v>86</v>
      </c>
      <c r="C99" s="15" t="s">
        <v>90</v>
      </c>
      <c r="D99" s="12" t="s">
        <v>271</v>
      </c>
      <c r="E99" s="116">
        <f>SUMIFS(ADEME!$F:$F,ADEME!$A:$A,$A99,ADEME!$B:$B,$B99,ADEME!$C:$C,$C99,ADEME!$D:$D,$D99,ADEME!$E:$E,F$9)</f>
        <v>1856.6633999999999</v>
      </c>
      <c r="F99" s="116">
        <f>SUMIFS(ADEME!$L:$L,ADEME!$A:$A,$A99,ADEME!$B:$B,$B99,ADEME!$C:$C,$C99,ADEME!$D:$D,$D99,ADEME!$E:$E,F$9)</f>
        <v>1642.3592216962859</v>
      </c>
      <c r="G99" s="117">
        <f>SUMIFS(ADEME!$H:$H,ADEME!$A:$A,$A99,ADEME!$B:$B,$B99,ADEME!$C:$C,$C99,ADEME!$D:$D,$D99,ADEME!$E:$E,G$9)</f>
        <v>1858.9383210029359</v>
      </c>
      <c r="H99" s="117">
        <f>SUMIFS(ADEME!$H:$H,ADEME!$A:$A,$A99,ADEME!$B:$B,$B99,ADEME!$C:$C,$C99,ADEME!$D:$D,$D99,ADEME!$E:$E,H$9)</f>
        <v>1844.7432210332827</v>
      </c>
      <c r="I99" s="117">
        <f>SUMIFS(ADEME!$H:$H,ADEME!$A:$A,$A99,ADEME!$B:$B,$B99,ADEME!$C:$C,$C99,ADEME!$D:$D,$D99,ADEME!$E:$E,I$9)</f>
        <v>1800.5236375969271</v>
      </c>
      <c r="J99" s="117">
        <f>SUMIFS(ADEME!$H:$H,ADEME!$A:$A,$A99,ADEME!$B:$B,$B99,ADEME!$C:$C,$C99,ADEME!$D:$D,$D99,ADEME!$E:$E,J$9)</f>
        <v>1872.2890125370666</v>
      </c>
      <c r="K99" s="68"/>
      <c r="L99" s="54" t="str">
        <f t="shared" si="20"/>
        <v>Utilisation du territoire-Détail SAU-Orge et escourgeon</v>
      </c>
      <c r="M99" s="54">
        <f>MATCH(L99,[6]RESULTATS_4!$W:$W,FALSE)</f>
        <v>558</v>
      </c>
      <c r="N99" s="54" t="str" cm="1">
        <f t="array" ref="N99">IFERROR(INDEX([6]RESULTATS_4!G:G,$M99),"-")</f>
        <v>Utilisation du territoire</v>
      </c>
      <c r="O99" s="54" t="str" cm="1">
        <f t="array" ref="O99">IFERROR(INDEX([6]RESULTATS_4!H:H,$M99),"-")</f>
        <v>Détail SAU</v>
      </c>
      <c r="P99" s="54" t="str" cm="1">
        <f t="array" ref="P99">IFERROR(INDEX([6]RESULTATS_4!I:I,$M99),"-")</f>
        <v>Orge et escourgeon</v>
      </c>
      <c r="Q99" s="54" t="str" cm="1">
        <f t="array" ref="Q99">IFERROR(INDEX([6]RESULTATS_4!$J:$J,M99),"-")</f>
        <v>kha</v>
      </c>
      <c r="R99" s="68"/>
      <c r="S99" s="54" t="str">
        <f t="shared" si="21"/>
        <v>Orge et escourgeon-kha</v>
      </c>
      <c r="T99" s="52" t="e">
        <f>MATCH(S99,[2]S0!$R:$R,FALSE)</f>
        <v>#N/A</v>
      </c>
      <c r="U99" s="8">
        <v>1857.27025</v>
      </c>
      <c r="V99" s="8">
        <v>1793.6286972478081</v>
      </c>
      <c r="W99" s="8">
        <v>1873.25315407876</v>
      </c>
      <c r="X99" s="8">
        <v>1858.9571956327911</v>
      </c>
      <c r="Y99" s="8">
        <v>1791.8090483702033</v>
      </c>
      <c r="Z99" s="8">
        <v>1843.5731910056825</v>
      </c>
      <c r="AA99" s="68"/>
      <c r="AB99" s="52" t="str">
        <f>IFERROR(MATCH(S99,[7]AMS_RUN3_2050!$I:$I,FALSE),"non")</f>
        <v>non</v>
      </c>
      <c r="AC99" s="8">
        <v>1714.9147500590159</v>
      </c>
      <c r="AE99" s="68"/>
      <c r="AF99" s="52">
        <f t="shared" si="28"/>
        <v>-3.2674297130430574E-2</v>
      </c>
      <c r="AG99" s="52">
        <f t="shared" si="29"/>
        <v>-8.4337118258441137</v>
      </c>
      <c r="AH99" s="52">
        <f t="shared" si="30"/>
        <v>-0.76416970363324399</v>
      </c>
      <c r="AI99" s="52">
        <f t="shared" si="31"/>
        <v>-0.7646208655530673</v>
      </c>
      <c r="AJ99" s="52">
        <f t="shared" si="32"/>
        <v>0.48635702753316856</v>
      </c>
      <c r="AK99" s="52">
        <f t="shared" si="33"/>
        <v>1.5576176563795396</v>
      </c>
      <c r="AL99" t="s">
        <v>531</v>
      </c>
    </row>
    <row r="100" spans="1:38" ht="14.25" hidden="1">
      <c r="A100" s="5" t="s">
        <v>54</v>
      </c>
      <c r="B100" s="5" t="s">
        <v>86</v>
      </c>
      <c r="C100" s="15" t="s">
        <v>91</v>
      </c>
      <c r="D100" s="12" t="s">
        <v>271</v>
      </c>
      <c r="E100" s="116">
        <f>SUMIFS(ADEME!$F:$F,ADEME!$A:$A,$A100,ADEME!$B:$B,$B100,ADEME!$C:$C,$C100,ADEME!$D:$D,$D100,ADEME!$E:$E,F$9)</f>
        <v>305.78500000000003</v>
      </c>
      <c r="F100" s="116">
        <f>SUMIFS(ADEME!$L:$L,ADEME!$A:$A,$A100,ADEME!$B:$B,$B100,ADEME!$C:$C,$C100,ADEME!$D:$D,$D100,ADEME!$E:$E,F$9)</f>
        <v>270.48996312761852</v>
      </c>
      <c r="G100" s="117">
        <f>SUMIFS(ADEME!$H:$H,ADEME!$A:$A,$A100,ADEME!$B:$B,$B100,ADEME!$C:$C,$C100,ADEME!$D:$D,$D100,ADEME!$E:$E,G$9)</f>
        <v>306.15967034621508</v>
      </c>
      <c r="H100" s="117">
        <f>SUMIFS(ADEME!$H:$H,ADEME!$A:$A,$A100,ADEME!$B:$B,$B100,ADEME!$C:$C,$C100,ADEME!$D:$D,$D100,ADEME!$E:$E,H$9)</f>
        <v>303.82179443170065</v>
      </c>
      <c r="I100" s="117">
        <f>SUMIFS(ADEME!$H:$H,ADEME!$A:$A,$A100,ADEME!$B:$B,$B100,ADEME!$C:$C,$C100,ADEME!$D:$D,$D100,ADEME!$E:$E,I$9)</f>
        <v>296.53900675942469</v>
      </c>
      <c r="J100" s="117">
        <f>SUMIFS(ADEME!$H:$H,ADEME!$A:$A,$A100,ADEME!$B:$B,$B100,ADEME!$C:$C,$C100,ADEME!$D:$D,$D100,ADEME!$E:$E,J$9)</f>
        <v>308.35847558509903</v>
      </c>
      <c r="K100" s="68"/>
      <c r="L100" s="54" t="str">
        <f t="shared" si="20"/>
        <v>Utilisation du territoire-Détail SAU-triticale</v>
      </c>
      <c r="M100" s="54">
        <f>MATCH(L100,[6]RESULTATS_4!$W:$W,FALSE)</f>
        <v>570</v>
      </c>
      <c r="N100" s="54" t="str" cm="1">
        <f t="array" ref="N100">IFERROR(INDEX([6]RESULTATS_4!G:G,$M100),"-")</f>
        <v>Utilisation du territoire</v>
      </c>
      <c r="O100" s="54" t="str" cm="1">
        <f t="array" ref="O100">IFERROR(INDEX([6]RESULTATS_4!H:H,$M100),"-")</f>
        <v>Détail SAU</v>
      </c>
      <c r="P100" s="54" t="str" cm="1">
        <f t="array" ref="P100">IFERROR(INDEX([6]RESULTATS_4!I:I,$M100),"-")</f>
        <v>triticale</v>
      </c>
      <c r="Q100" s="54" t="str" cm="1">
        <f t="array" ref="Q100">IFERROR(INDEX([6]RESULTATS_4!$J:$J,M100),"-")</f>
        <v>kha</v>
      </c>
      <c r="R100" s="68"/>
      <c r="S100" s="54" t="str">
        <f t="shared" si="21"/>
        <v>triticale-kha</v>
      </c>
      <c r="T100" s="52" t="e">
        <f>MATCH(S100,[2]S0!$R:$R,FALSE)</f>
        <v>#N/A</v>
      </c>
      <c r="U100" s="8">
        <v>315.55849999999998</v>
      </c>
      <c r="V100" s="8">
        <v>304.74551630839528</v>
      </c>
      <c r="W100" s="8">
        <v>318.27406669619694</v>
      </c>
      <c r="X100" s="8">
        <v>315.84511958778756</v>
      </c>
      <c r="Y100" s="8">
        <v>304.43634984737884</v>
      </c>
      <c r="Z100" s="8">
        <v>313.23130857987235</v>
      </c>
      <c r="AA100" s="68"/>
      <c r="AB100" s="52" t="str">
        <f>IFERROR(MATCH(S100,[7]AMS_RUN3_2050!$I:$I,FALSE),"non")</f>
        <v>non</v>
      </c>
      <c r="AC100" s="8">
        <v>278.51604596505172</v>
      </c>
      <c r="AE100" s="68"/>
      <c r="AF100" s="52">
        <f t="shared" si="28"/>
        <v>-3.0972070154979048</v>
      </c>
      <c r="AG100" s="52">
        <f t="shared" si="29"/>
        <v>-11.240707852157851</v>
      </c>
      <c r="AH100" s="52">
        <f t="shared" si="30"/>
        <v>-3.8062781789712896</v>
      </c>
      <c r="AI100" s="52">
        <f t="shared" si="31"/>
        <v>-3.8067155103674422</v>
      </c>
      <c r="AJ100" s="52">
        <f t="shared" si="32"/>
        <v>-2.594086774431914</v>
      </c>
      <c r="AK100" s="52">
        <f t="shared" si="33"/>
        <v>-1.5556660082498674</v>
      </c>
      <c r="AL100" t="s">
        <v>531</v>
      </c>
    </row>
    <row r="101" spans="1:38" ht="14.25" hidden="1">
      <c r="A101" s="5" t="s">
        <v>54</v>
      </c>
      <c r="B101" s="5" t="s">
        <v>86</v>
      </c>
      <c r="C101" s="5" t="s">
        <v>78</v>
      </c>
      <c r="D101" s="12" t="s">
        <v>271</v>
      </c>
      <c r="E101" s="116">
        <f>SUMIFS(ADEME!$F:$F,ADEME!$A:$A,$A101,ADEME!$B:$B,$B101,ADEME!$C:$C,$C101,ADEME!$D:$D,$D101,ADEME!$E:$E,F$9)</f>
        <v>2116.4041999999999</v>
      </c>
      <c r="F101" s="116">
        <f>SUMIFS(ADEME!$L:$L,ADEME!$A:$A,$A101,ADEME!$B:$B,$B101,ADEME!$C:$C,$C101,ADEME!$D:$D,$D101,ADEME!$E:$E,F$9)</f>
        <v>2060.3110111528822</v>
      </c>
      <c r="G101" s="117">
        <f>SUMIFS(ADEME!$H:$H,ADEME!$A:$A,$A101,ADEME!$B:$B,$B101,ADEME!$C:$C,$C101,ADEME!$D:$D,$D101,ADEME!$E:$E,G$9)</f>
        <v>2260.2575097454542</v>
      </c>
      <c r="H101" s="117">
        <f>SUMIFS(ADEME!$H:$H,ADEME!$A:$A,$A101,ADEME!$B:$B,$B101,ADEME!$C:$C,$C101,ADEME!$D:$D,$D101,ADEME!$E:$E,H$9)</f>
        <v>2196.9596503311864</v>
      </c>
      <c r="I101" s="117">
        <f>SUMIFS(ADEME!$H:$H,ADEME!$A:$A,$A101,ADEME!$B:$B,$B101,ADEME!$C:$C,$C101,ADEME!$D:$D,$D101,ADEME!$E:$E,I$9)</f>
        <v>2052.4106786450438</v>
      </c>
      <c r="J101" s="117">
        <f>SUMIFS(ADEME!$H:$H,ADEME!$A:$A,$A101,ADEME!$B:$B,$B101,ADEME!$C:$C,$C101,ADEME!$D:$D,$D101,ADEME!$E:$E,J$9)</f>
        <v>2095.9197849266752</v>
      </c>
      <c r="K101" s="68"/>
      <c r="L101" s="54" t="str">
        <f t="shared" si="20"/>
        <v>Utilisation du territoire-Détail SAU-Oléagineux</v>
      </c>
      <c r="M101" s="54">
        <f>MATCH(L101,[6]RESULTATS_4!$W:$W,FALSE)</f>
        <v>557</v>
      </c>
      <c r="N101" s="54" t="str" cm="1">
        <f t="array" ref="N101">IFERROR(INDEX([6]RESULTATS_4!G:G,$M101),"-")</f>
        <v>Utilisation du territoire</v>
      </c>
      <c r="O101" s="54" t="str" cm="1">
        <f t="array" ref="O101">IFERROR(INDEX([6]RESULTATS_4!H:H,$M101),"-")</f>
        <v>Détail SAU</v>
      </c>
      <c r="P101" s="54" t="str" cm="1">
        <f t="array" ref="P101">IFERROR(INDEX([6]RESULTATS_4!I:I,$M101),"-")</f>
        <v>Oléagineux</v>
      </c>
      <c r="Q101" s="54" t="str" cm="1">
        <f t="array" ref="Q101">IFERROR(INDEX([6]RESULTATS_4!$J:$J,M101),"-")</f>
        <v>kha</v>
      </c>
      <c r="R101" s="68"/>
      <c r="S101" s="54" t="str">
        <f t="shared" si="21"/>
        <v>Oléagineux-kha</v>
      </c>
      <c r="T101" s="52" t="e">
        <f>MATCH(S101,[2]S0!$R:$R,FALSE)</f>
        <v>#N/A</v>
      </c>
      <c r="U101" s="8">
        <v>2265.3677499999999</v>
      </c>
      <c r="V101" s="8">
        <v>2202.7014816481997</v>
      </c>
      <c r="W101" s="8">
        <v>2431.5980332310178</v>
      </c>
      <c r="X101" s="8">
        <v>2360.3530388768559</v>
      </c>
      <c r="Y101" s="8">
        <v>2185.5227758782271</v>
      </c>
      <c r="Z101" s="8">
        <v>2210.1744010123525</v>
      </c>
      <c r="AA101" s="68"/>
      <c r="AB101" s="52" t="str">
        <f>IFERROR(MATCH(S101,[7]AMS_RUN3_2050!$I:$I,FALSE),"non")</f>
        <v>non</v>
      </c>
      <c r="AC101" s="8">
        <v>2624.2983239330688</v>
      </c>
      <c r="AE101" s="68"/>
      <c r="AF101" s="52">
        <f t="shared" si="28"/>
        <v>-6.5756895320859048</v>
      </c>
      <c r="AG101" s="52">
        <f t="shared" si="29"/>
        <v>-6.4643562317292291</v>
      </c>
      <c r="AH101" s="52">
        <f t="shared" si="30"/>
        <v>-7.0464164365971582</v>
      </c>
      <c r="AI101" s="52">
        <f t="shared" si="31"/>
        <v>-6.9224131244120191</v>
      </c>
      <c r="AJ101" s="52">
        <f t="shared" si="32"/>
        <v>-6.090629605984943</v>
      </c>
      <c r="AK101" s="52">
        <f t="shared" si="33"/>
        <v>-5.1694841833904048</v>
      </c>
      <c r="AL101" t="s">
        <v>531</v>
      </c>
    </row>
    <row r="102" spans="1:38" ht="14.25" hidden="1">
      <c r="A102" s="5" t="s">
        <v>54</v>
      </c>
      <c r="B102" s="5" t="s">
        <v>86</v>
      </c>
      <c r="C102" s="15" t="s">
        <v>92</v>
      </c>
      <c r="D102" s="12" t="s">
        <v>271</v>
      </c>
      <c r="E102" s="116">
        <f>SUMIFS(ADEME!$F:$F,ADEME!$A:$A,$A102,ADEME!$B:$B,$B102,ADEME!$C:$C,$C102,ADEME!$D:$D,$D102,ADEME!$E:$E,F$9)</f>
        <v>1209.3671999999999</v>
      </c>
      <c r="F102" s="116">
        <f>SUMIFS(ADEME!$L:$L,ADEME!$A:$A,$A102,ADEME!$B:$B,$B102,ADEME!$C:$C,$C102,ADEME!$D:$D,$D102,ADEME!$E:$E,F$9)</f>
        <v>985.6370232052077</v>
      </c>
      <c r="G102" s="117">
        <f>SUMIFS(ADEME!$H:$H,ADEME!$A:$A,$A102,ADEME!$B:$B,$B102,ADEME!$C:$C,$C102,ADEME!$D:$D,$D102,ADEME!$E:$E,G$9)</f>
        <v>1271.6137271207879</v>
      </c>
      <c r="H102" s="117">
        <f>SUMIFS(ADEME!$H:$H,ADEME!$A:$A,$A102,ADEME!$B:$B,$B102,ADEME!$C:$C,$C102,ADEME!$D:$D,$D102,ADEME!$E:$E,H$9)</f>
        <v>1231.0605422765193</v>
      </c>
      <c r="I102" s="117">
        <f>SUMIFS(ADEME!$H:$H,ADEME!$A:$A,$A102,ADEME!$B:$B,$B102,ADEME!$C:$C,$C102,ADEME!$D:$D,$D102,ADEME!$E:$E,I$9)</f>
        <v>1172.799673938965</v>
      </c>
      <c r="J102" s="117">
        <f>SUMIFS(ADEME!$H:$H,ADEME!$A:$A,$A102,ADEME!$B:$B,$B102,ADEME!$C:$C,$C102,ADEME!$D:$D,$D102,ADEME!$E:$E,J$9)</f>
        <v>1197.6618841152251</v>
      </c>
      <c r="K102" s="68"/>
      <c r="L102" s="54" t="str">
        <f t="shared" si="20"/>
        <v>Utilisation du territoire-Détail SAU-colza</v>
      </c>
      <c r="M102" s="54">
        <f>MATCH(L102,[6]RESULTATS_4!$W:$W,FALSE)</f>
        <v>544</v>
      </c>
      <c r="N102" s="54" t="str" cm="1">
        <f t="array" ref="N102">IFERROR(INDEX([6]RESULTATS_4!G:G,$M102),"-")</f>
        <v>Utilisation du territoire</v>
      </c>
      <c r="O102" s="54" t="str" cm="1">
        <f t="array" ref="O102">IFERROR(INDEX([6]RESULTATS_4!H:H,$M102),"-")</f>
        <v>Détail SAU</v>
      </c>
      <c r="P102" s="54" t="str" cm="1">
        <f t="array" ref="P102">IFERROR(INDEX([6]RESULTATS_4!I:I,$M102),"-")</f>
        <v>colza</v>
      </c>
      <c r="Q102" s="54" t="str" cm="1">
        <f t="array" ref="Q102">IFERROR(INDEX([6]RESULTATS_4!$J:$J,M102),"-")</f>
        <v>kha</v>
      </c>
      <c r="R102" s="68"/>
      <c r="S102" s="54" t="str">
        <f t="shared" si="21"/>
        <v>colza-kha</v>
      </c>
      <c r="T102" s="52" t="e">
        <f>MATCH(S102,[2]S0!$R:$R,FALSE)</f>
        <v>#N/A</v>
      </c>
      <c r="U102" s="8">
        <v>1518.57925</v>
      </c>
      <c r="V102" s="8">
        <v>1466.5433432991529</v>
      </c>
      <c r="W102" s="8">
        <v>1610.1901348193255</v>
      </c>
      <c r="X102" s="8">
        <v>1558.0609777020004</v>
      </c>
      <c r="Y102" s="8">
        <v>1465.0555248043397</v>
      </c>
      <c r="Z102" s="8">
        <v>1481.5806326626384</v>
      </c>
      <c r="AA102" s="68"/>
      <c r="AB102" s="52" t="str">
        <f>IFERROR(MATCH(S102,[7]AMS_RUN3_2050!$I:$I,FALSE),"non")</f>
        <v>non</v>
      </c>
      <c r="AC102" s="8">
        <v>1084.1483028516282</v>
      </c>
      <c r="AE102" s="68"/>
      <c r="AF102" s="52">
        <f t="shared" si="28"/>
        <v>-20.361930403039551</v>
      </c>
      <c r="AG102" s="52">
        <f t="shared" si="29"/>
        <v>-32.791824550653423</v>
      </c>
      <c r="AH102" s="52">
        <f t="shared" si="30"/>
        <v>-21.027107319628946</v>
      </c>
      <c r="AI102" s="52">
        <f t="shared" si="31"/>
        <v>-20.987653250117166</v>
      </c>
      <c r="AJ102" s="52">
        <f t="shared" si="32"/>
        <v>-19.948448773257642</v>
      </c>
      <c r="AK102" s="52">
        <f t="shared" si="33"/>
        <v>-19.163232988350131</v>
      </c>
      <c r="AL102" t="s">
        <v>531</v>
      </c>
    </row>
    <row r="103" spans="1:38" ht="14.25" hidden="1">
      <c r="A103" s="5" t="s">
        <v>54</v>
      </c>
      <c r="B103" s="5" t="s">
        <v>86</v>
      </c>
      <c r="C103" s="15" t="s">
        <v>93</v>
      </c>
      <c r="D103" s="12" t="s">
        <v>271</v>
      </c>
      <c r="E103" s="116">
        <f>SUMIFS(ADEME!$F:$F,ADEME!$A:$A,$A103,ADEME!$B:$B,$B103,ADEME!$C:$C,$C103,ADEME!$D:$D,$D103,ADEME!$E:$E,F$9)</f>
        <v>699.77119999999991</v>
      </c>
      <c r="F103" s="116">
        <f>SUMIFS(ADEME!$L:$L,ADEME!$A:$A,$A103,ADEME!$B:$B,$B103,ADEME!$C:$C,$C103,ADEME!$D:$D,$D103,ADEME!$E:$E,F$9)</f>
        <v>570.31512223312814</v>
      </c>
      <c r="G103" s="117">
        <f>SUMIFS(ADEME!$H:$H,ADEME!$A:$A,$A103,ADEME!$B:$B,$B103,ADEME!$C:$C,$C103,ADEME!$D:$D,$D103,ADEME!$E:$E,G$9)</f>
        <v>735.78865357336156</v>
      </c>
      <c r="H103" s="117">
        <f>SUMIFS(ADEME!$H:$H,ADEME!$A:$A,$A103,ADEME!$B:$B,$B103,ADEME!$C:$C,$C103,ADEME!$D:$D,$D103,ADEME!$E:$E,H$9)</f>
        <v>712.32352997624764</v>
      </c>
      <c r="I103" s="117">
        <f>SUMIFS(ADEME!$H:$H,ADEME!$A:$A,$A103,ADEME!$B:$B,$B103,ADEME!$C:$C,$C103,ADEME!$D:$D,$D103,ADEME!$E:$E,I$9)</f>
        <v>678.61228185440973</v>
      </c>
      <c r="J103" s="117">
        <f>SUMIFS(ADEME!$H:$H,ADEME!$A:$A,$A103,ADEME!$B:$B,$B103,ADEME!$C:$C,$C103,ADEME!$D:$D,$D103,ADEME!$E:$E,J$9)</f>
        <v>692.99820091166021</v>
      </c>
      <c r="K103" s="68"/>
      <c r="L103" s="54" t="str">
        <f t="shared" si="20"/>
        <v>Utilisation du territoire-Détail SAU-tournesol</v>
      </c>
      <c r="M103" s="54">
        <f>MATCH(L103,[6]RESULTATS_4!$W:$W,FALSE)</f>
        <v>569</v>
      </c>
      <c r="N103" s="54" t="str" cm="1">
        <f t="array" ref="N103">IFERROR(INDEX([6]RESULTATS_4!G:G,$M103),"-")</f>
        <v>Utilisation du territoire</v>
      </c>
      <c r="O103" s="54" t="str" cm="1">
        <f t="array" ref="O103">IFERROR(INDEX([6]RESULTATS_4!H:H,$M103),"-")</f>
        <v>Détail SAU</v>
      </c>
      <c r="P103" s="54" t="str" cm="1">
        <f t="array" ref="P103">IFERROR(INDEX([6]RESULTATS_4!I:I,$M103),"-")</f>
        <v>tournesol</v>
      </c>
      <c r="Q103" s="54" t="str" cm="1">
        <f t="array" ref="Q103">IFERROR(INDEX([6]RESULTATS_4!$J:$J,M103),"-")</f>
        <v>kha</v>
      </c>
      <c r="R103" s="68"/>
      <c r="S103" s="54" t="str">
        <f t="shared" si="21"/>
        <v>tournesol-kha</v>
      </c>
      <c r="T103" s="52" t="e">
        <f>MATCH(S103,[2]S0!$R:$R,FALSE)</f>
        <v>#N/A</v>
      </c>
      <c r="U103" s="8">
        <v>573.50924999999995</v>
      </c>
      <c r="V103" s="8">
        <v>553.85728002538531</v>
      </c>
      <c r="W103" s="8">
        <v>608.10717424041593</v>
      </c>
      <c r="X103" s="8">
        <v>588.41998715321631</v>
      </c>
      <c r="Y103" s="8">
        <v>553.29538793506697</v>
      </c>
      <c r="Z103" s="8">
        <v>559.53628857557169</v>
      </c>
      <c r="AA103" s="68"/>
      <c r="AB103" s="52" t="str">
        <f>IFERROR(MATCH(S103,[7]AMS_RUN3_2050!$I:$I,FALSE),"non")</f>
        <v>non</v>
      </c>
      <c r="AC103" s="8">
        <v>899.87432535305402</v>
      </c>
      <c r="AE103" s="68"/>
      <c r="AF103" s="52">
        <f t="shared" si="28"/>
        <v>22.015678038322829</v>
      </c>
      <c r="AG103" s="52">
        <f t="shared" si="29"/>
        <v>2.9714951488926111</v>
      </c>
      <c r="AH103" s="52">
        <f t="shared" si="30"/>
        <v>20.996542179005218</v>
      </c>
      <c r="AI103" s="52">
        <f t="shared" si="31"/>
        <v>21.056990844664924</v>
      </c>
      <c r="AJ103" s="52">
        <f t="shared" si="32"/>
        <v>22.649184622165986</v>
      </c>
      <c r="AK103" s="52">
        <f t="shared" si="33"/>
        <v>23.852235335056914</v>
      </c>
      <c r="AL103" t="s">
        <v>531</v>
      </c>
    </row>
    <row r="104" spans="1:38" ht="14.25" hidden="1">
      <c r="A104" s="5" t="s">
        <v>54</v>
      </c>
      <c r="B104" s="5" t="s">
        <v>86</v>
      </c>
      <c r="C104" s="15" t="s">
        <v>94</v>
      </c>
      <c r="D104" s="12" t="s">
        <v>271</v>
      </c>
      <c r="E104" s="116">
        <f>SUMIFS(ADEME!$F:$F,ADEME!$A:$A,$A104,ADEME!$B:$B,$B104,ADEME!$C:$C,$C104,ADEME!$D:$D,$D104,ADEME!$E:$E,F$9)</f>
        <v>168.6018</v>
      </c>
      <c r="F104" s="116">
        <f>SUMIFS(ADEME!$L:$L,ADEME!$A:$A,$A104,ADEME!$B:$B,$B104,ADEME!$C:$C,$C104,ADEME!$D:$D,$D104,ADEME!$E:$E,F$9)</f>
        <v>472.84761762942708</v>
      </c>
      <c r="G104" s="117">
        <f>SUMIFS(ADEME!$H:$H,ADEME!$A:$A,$A104,ADEME!$B:$B,$B104,ADEME!$C:$C,$C104,ADEME!$D:$D,$D104,ADEME!$E:$E,G$9)</f>
        <v>212.2010802682733</v>
      </c>
      <c r="H104" s="117">
        <f>SUMIFS(ADEME!$H:$H,ADEME!$A:$A,$A104,ADEME!$B:$B,$B104,ADEME!$C:$C,$C104,ADEME!$D:$D,$D104,ADEME!$E:$E,H$9)</f>
        <v>214.21803240777498</v>
      </c>
      <c r="I104" s="117">
        <f>SUMIFS(ADEME!$H:$H,ADEME!$A:$A,$A104,ADEME!$B:$B,$B104,ADEME!$C:$C,$C104,ADEME!$D:$D,$D104,ADEME!$E:$E,I$9)</f>
        <v>163.50380270402786</v>
      </c>
      <c r="J104" s="117">
        <f>SUMIFS(ADEME!$H:$H,ADEME!$A:$A,$A104,ADEME!$B:$B,$B104,ADEME!$C:$C,$C104,ADEME!$D:$D,$D104,ADEME!$E:$E,J$9)</f>
        <v>166.96992398439312</v>
      </c>
      <c r="K104" s="68"/>
      <c r="L104" s="54" t="str">
        <f t="shared" si="20"/>
        <v>Utilisation du territoire-Détail SAU-soja</v>
      </c>
      <c r="M104" s="54">
        <f>MATCH(L104,[6]RESULTATS_4!$W:$W,FALSE)</f>
        <v>566</v>
      </c>
      <c r="N104" s="54" t="str" cm="1">
        <f t="array" ref="N104">IFERROR(INDEX([6]RESULTATS_4!G:G,$M104),"-")</f>
        <v>Utilisation du territoire</v>
      </c>
      <c r="O104" s="54" t="str" cm="1">
        <f t="array" ref="O104">IFERROR(INDEX([6]RESULTATS_4!H:H,$M104),"-")</f>
        <v>Détail SAU</v>
      </c>
      <c r="P104" s="54" t="str" cm="1">
        <f t="array" ref="P104">IFERROR(INDEX([6]RESULTATS_4!I:I,$M104),"-")</f>
        <v>soja</v>
      </c>
      <c r="Q104" s="54" t="str" cm="1">
        <f t="array" ref="Q104">IFERROR(INDEX([6]RESULTATS_4!$J:$J,M104),"-")</f>
        <v>kha</v>
      </c>
      <c r="R104" s="68"/>
      <c r="S104" s="54" t="str">
        <f t="shared" si="21"/>
        <v>soja-kha</v>
      </c>
      <c r="T104" s="52" t="e">
        <f>MATCH(S104,[2]S0!$R:$R,FALSE)</f>
        <v>#N/A</v>
      </c>
      <c r="U104" s="8">
        <v>138.68225000000001</v>
      </c>
      <c r="V104" s="8">
        <v>148.88936527967257</v>
      </c>
      <c r="W104" s="8">
        <v>176.61660110404489</v>
      </c>
      <c r="X104" s="8">
        <v>178.3755823860817</v>
      </c>
      <c r="Y104" s="8">
        <v>133.79426628856982</v>
      </c>
      <c r="Z104" s="8">
        <v>135.30339999975519</v>
      </c>
      <c r="AA104" s="68"/>
      <c r="AB104" s="52" t="str">
        <f>IFERROR(MATCH(S104,[7]AMS_RUN3_2050!$I:$I,FALSE),"non")</f>
        <v>non</v>
      </c>
      <c r="AC104" s="8">
        <v>553.47760832544168</v>
      </c>
      <c r="AE104" s="68"/>
      <c r="AF104" s="52">
        <f t="shared" si="28"/>
        <v>21.574174056160757</v>
      </c>
      <c r="AG104" s="52">
        <f t="shared" si="29"/>
        <v>217.58320464408857</v>
      </c>
      <c r="AH104" s="52">
        <f t="shared" si="30"/>
        <v>20.147867721260006</v>
      </c>
      <c r="AI104" s="52">
        <f t="shared" si="31"/>
        <v>20.093809669596354</v>
      </c>
      <c r="AJ104" s="52">
        <f t="shared" si="32"/>
        <v>22.205388347046195</v>
      </c>
      <c r="AK104" s="52">
        <f t="shared" si="33"/>
        <v>23.404085917053983</v>
      </c>
      <c r="AL104" t="s">
        <v>531</v>
      </c>
    </row>
    <row r="105" spans="1:38" ht="14.25" hidden="1">
      <c r="A105" s="5" t="s">
        <v>54</v>
      </c>
      <c r="B105" s="5" t="s">
        <v>86</v>
      </c>
      <c r="C105" s="5" t="s">
        <v>79</v>
      </c>
      <c r="D105" s="12" t="s">
        <v>271</v>
      </c>
      <c r="E105" s="116">
        <f>SUMIFS(ADEME!$F:$F,ADEME!$A:$A,$A105,ADEME!$B:$B,$B105,ADEME!$C:$C,$C105,ADEME!$D:$D,$D105,ADEME!$E:$E,F$9)</f>
        <v>239.23339999999999</v>
      </c>
      <c r="F105" s="116">
        <f>SUMIFS(ADEME!$L:$L,ADEME!$A:$A,$A105,ADEME!$B:$B,$B105,ADEME!$C:$C,$C105,ADEME!$D:$D,$D105,ADEME!$E:$E,F$9)</f>
        <v>153.82239689751475</v>
      </c>
      <c r="G105" s="117">
        <f>SUMIFS(ADEME!$H:$H,ADEME!$A:$A,$A105,ADEME!$B:$B,$B105,ADEME!$C:$C,$C105,ADEME!$D:$D,$D105,ADEME!$E:$E,G$9)</f>
        <v>252.42853936189979</v>
      </c>
      <c r="H105" s="117">
        <f>SUMIFS(ADEME!$H:$H,ADEME!$A:$A,$A105,ADEME!$B:$B,$B105,ADEME!$C:$C,$C105,ADEME!$D:$D,$D105,ADEME!$E:$E,H$9)</f>
        <v>428.49382434442805</v>
      </c>
      <c r="I105" s="117">
        <f>SUMIFS(ADEME!$H:$H,ADEME!$A:$A,$A105,ADEME!$B:$B,$B105,ADEME!$C:$C,$C105,ADEME!$D:$D,$D105,ADEME!$E:$E,I$9)</f>
        <v>231.99972143721942</v>
      </c>
      <c r="J105" s="117">
        <f>SUMIFS(ADEME!$H:$H,ADEME!$A:$A,$A105,ADEME!$B:$B,$B105,ADEME!$C:$C,$C105,ADEME!$D:$D,$D105,ADEME!$E:$E,J$9)</f>
        <v>236.91788944440637</v>
      </c>
      <c r="K105" s="68"/>
      <c r="L105" s="54" t="str">
        <f t="shared" si="20"/>
        <v>Utilisation du territoire-Détail SAU-Protéagineux</v>
      </c>
      <c r="M105" s="54">
        <f>MATCH(L105,[6]RESULTATS_4!$W:$W,FALSE)</f>
        <v>565</v>
      </c>
      <c r="N105" s="54" t="str" cm="1">
        <f t="array" ref="N105">IFERROR(INDEX([6]RESULTATS_4!G:G,$M105),"-")</f>
        <v>Utilisation du territoire</v>
      </c>
      <c r="O105" s="54" t="str" cm="1">
        <f t="array" ref="O105">IFERROR(INDEX([6]RESULTATS_4!H:H,$M105),"-")</f>
        <v>Détail SAU</v>
      </c>
      <c r="P105" s="54" t="str" cm="1">
        <f t="array" ref="P105">IFERROR(INDEX([6]RESULTATS_4!I:I,$M105),"-")</f>
        <v>Protéagineux</v>
      </c>
      <c r="Q105" s="54" t="str" cm="1">
        <f t="array" ref="Q105">IFERROR(INDEX([6]RESULTATS_4!$J:$J,M105),"-")</f>
        <v>kha</v>
      </c>
      <c r="R105" s="68"/>
      <c r="S105" s="54" t="str">
        <f t="shared" si="21"/>
        <v>Protéagineux-kha</v>
      </c>
      <c r="T105" s="52" t="e">
        <f>MATCH(S105,[2]S0!$R:$R,FALSE)</f>
        <v>#N/A</v>
      </c>
      <c r="U105" s="8">
        <v>273.86924999999997</v>
      </c>
      <c r="V105" s="8">
        <v>294.02622759668208</v>
      </c>
      <c r="W105" s="8">
        <v>291.42990388382151</v>
      </c>
      <c r="X105" s="8">
        <v>499.1090863172426</v>
      </c>
      <c r="Y105" s="8">
        <v>264.21647588462758</v>
      </c>
      <c r="Z105" s="8">
        <v>267.19670816115939</v>
      </c>
      <c r="AA105" s="68"/>
      <c r="AB105" s="52" t="str">
        <f>IFERROR(MATCH(S105,[7]AMS_RUN3_2050!$I:$I,FALSE),"non")</f>
        <v>non</v>
      </c>
      <c r="AC105" s="8">
        <v>770.39452140169112</v>
      </c>
      <c r="AE105" s="68"/>
      <c r="AF105" s="52">
        <f t="shared" si="28"/>
        <v>-12.646856118384953</v>
      </c>
      <c r="AG105" s="52">
        <f t="shared" si="29"/>
        <v>-47.684123911383146</v>
      </c>
      <c r="AH105" s="52">
        <f t="shared" si="30"/>
        <v>-13.382759971492009</v>
      </c>
      <c r="AI105" s="52">
        <f t="shared" si="31"/>
        <v>-14.148262155245606</v>
      </c>
      <c r="AJ105" s="52">
        <f t="shared" si="32"/>
        <v>-12.193317748086185</v>
      </c>
      <c r="AK105" s="52">
        <f t="shared" si="33"/>
        <v>-11.332032840198913</v>
      </c>
      <c r="AL105" t="s">
        <v>531</v>
      </c>
    </row>
    <row r="106" spans="1:38" ht="14.25" hidden="1">
      <c r="A106" s="5" t="s">
        <v>54</v>
      </c>
      <c r="B106" s="5" t="s">
        <v>86</v>
      </c>
      <c r="C106" s="15" t="s">
        <v>95</v>
      </c>
      <c r="D106" s="12" t="s">
        <v>271</v>
      </c>
      <c r="E106" s="116">
        <f>SUMIFS(ADEME!$F:$F,ADEME!$A:$A,$A106,ADEME!$B:$B,$B106,ADEME!$C:$C,$C106,ADEME!$D:$D,$D106,ADEME!$E:$E,F$9)</f>
        <v>68.556399999999996</v>
      </c>
      <c r="F106" s="116">
        <f>SUMIFS(ADEME!$L:$L,ADEME!$A:$A,$A106,ADEME!$B:$B,$B106,ADEME!$C:$C,$C106,ADEME!$D:$D,$D106,ADEME!$E:$E,F$9)</f>
        <v>44.08042426628046</v>
      </c>
      <c r="G106" s="117">
        <f>SUMIFS(ADEME!$H:$H,ADEME!$A:$A,$A106,ADEME!$B:$B,$B106,ADEME!$C:$C,$C106,ADEME!$D:$D,$D106,ADEME!$E:$E,G$9)</f>
        <v>72.337691626295268</v>
      </c>
      <c r="H106" s="117">
        <f>SUMIFS(ADEME!$H:$H,ADEME!$A:$A,$A106,ADEME!$B:$B,$B106,ADEME!$C:$C,$C106,ADEME!$D:$D,$D106,ADEME!$E:$E,H$9)</f>
        <v>122.79219381276337</v>
      </c>
      <c r="I106" s="117">
        <f>SUMIFS(ADEME!$H:$H,ADEME!$A:$A,$A106,ADEME!$B:$B,$B106,ADEME!$C:$C,$C106,ADEME!$D:$D,$D106,ADEME!$E:$E,I$9)</f>
        <v>66.483466366897716</v>
      </c>
      <c r="J106" s="117">
        <f>SUMIFS(ADEME!$H:$H,ADEME!$A:$A,$A106,ADEME!$B:$B,$B106,ADEME!$C:$C,$C106,ADEME!$D:$D,$D106,ADEME!$E:$E,J$9)</f>
        <v>67.89285106471965</v>
      </c>
      <c r="K106" s="68"/>
      <c r="L106" s="54" t="str">
        <f t="shared" si="20"/>
        <v>Utilisation du territoire-Détail SAU-Féveroles et fèves</v>
      </c>
      <c r="M106" s="54">
        <f>MATCH(L106,[6]RESULTATS_4!$W:$W,FALSE)</f>
        <v>550</v>
      </c>
      <c r="N106" s="54" t="str" cm="1">
        <f t="array" ref="N106">IFERROR(INDEX([6]RESULTATS_4!G:G,$M106),"-")</f>
        <v>Utilisation du territoire</v>
      </c>
      <c r="O106" s="54" t="str" cm="1">
        <f t="array" ref="O106">IFERROR(INDEX([6]RESULTATS_4!H:H,$M106),"-")</f>
        <v>Détail SAU</v>
      </c>
      <c r="P106" s="54" t="str" cm="1">
        <f t="array" ref="P106">IFERROR(INDEX([6]RESULTATS_4!I:I,$M106),"-")</f>
        <v>Féveroles et fèves</v>
      </c>
      <c r="Q106" s="54" t="str" cm="1">
        <f t="array" ref="Q106">IFERROR(INDEX([6]RESULTATS_4!$J:$J,M106),"-")</f>
        <v>kha</v>
      </c>
      <c r="R106" s="68"/>
      <c r="S106" s="54" t="str">
        <f t="shared" si="21"/>
        <v>Féveroles et fèves-kha</v>
      </c>
      <c r="T106" s="52" t="e">
        <f>MATCH(S106,[2]S0!$R:$R,FALSE)</f>
        <v>#N/A</v>
      </c>
      <c r="U106" s="8">
        <v>74.810749999999999</v>
      </c>
      <c r="V106" s="8">
        <v>80.31687605008041</v>
      </c>
      <c r="W106" s="8">
        <v>79.607658333225075</v>
      </c>
      <c r="X106" s="8">
        <v>136.33777826173497</v>
      </c>
      <c r="Y106" s="8">
        <v>72.173976170329112</v>
      </c>
      <c r="Z106" s="8">
        <v>72.988063227497989</v>
      </c>
      <c r="AA106" s="68"/>
      <c r="AB106" s="52" t="str">
        <f>IFERROR(MATCH(S106,[7]AMS_RUN3_2050!$I:$I,FALSE),"non")</f>
        <v>non</v>
      </c>
      <c r="AC106" s="8">
        <v>189.06685779098692</v>
      </c>
      <c r="AE106" s="68"/>
      <c r="AF106" s="52">
        <f t="shared" si="28"/>
        <v>-8.3602289777872869</v>
      </c>
      <c r="AG106" s="52">
        <f t="shared" si="29"/>
        <v>-45.11685907853942</v>
      </c>
      <c r="AH106" s="52">
        <f t="shared" si="30"/>
        <v>-9.1322453883756705</v>
      </c>
      <c r="AI106" s="52">
        <f t="shared" si="31"/>
        <v>-9.9353125902986399</v>
      </c>
      <c r="AJ106" s="52">
        <f t="shared" si="32"/>
        <v>-7.8844343977972242</v>
      </c>
      <c r="AK106" s="52">
        <f t="shared" si="33"/>
        <v>-6.9808841849892218</v>
      </c>
      <c r="AL106" s="55" t="s">
        <v>524</v>
      </c>
    </row>
    <row r="107" spans="1:38" ht="14.25" hidden="1">
      <c r="A107" s="5" t="s">
        <v>54</v>
      </c>
      <c r="B107" s="5" t="s">
        <v>86</v>
      </c>
      <c r="C107" s="15" t="s">
        <v>96</v>
      </c>
      <c r="D107" s="12" t="s">
        <v>271</v>
      </c>
      <c r="E107" s="116">
        <f>SUMIFS(ADEME!$F:$F,ADEME!$A:$A,$A107,ADEME!$B:$B,$B107,ADEME!$C:$C,$C107,ADEME!$D:$D,$D107,ADEME!$E:$E,F$9)</f>
        <v>165.9288</v>
      </c>
      <c r="F107" s="116">
        <f>SUMIFS(ADEME!$L:$L,ADEME!$A:$A,$A107,ADEME!$B:$B,$B107,ADEME!$C:$C,$C107,ADEME!$D:$D,$D107,ADEME!$E:$E,F$9)</f>
        <v>106.68897290398559</v>
      </c>
      <c r="G107" s="117">
        <f>SUMIFS(ADEME!$H:$H,ADEME!$A:$A,$A107,ADEME!$B:$B,$B107,ADEME!$C:$C,$C107,ADEME!$D:$D,$D107,ADEME!$E:$E,G$9)</f>
        <v>175.08075637462326</v>
      </c>
      <c r="H107" s="117">
        <f>SUMIFS(ADEME!$H:$H,ADEME!$A:$A,$A107,ADEME!$B:$B,$B107,ADEME!$C:$C,$C107,ADEME!$D:$D,$D107,ADEME!$E:$E,H$9)</f>
        <v>297.19707231883899</v>
      </c>
      <c r="I107" s="117">
        <f>SUMIFS(ADEME!$H:$H,ADEME!$A:$A,$A107,ADEME!$B:$B,$B107,ADEME!$C:$C,$C107,ADEME!$D:$D,$D107,ADEME!$E:$E,I$9)</f>
        <v>160.91162596197728</v>
      </c>
      <c r="J107" s="117">
        <f>SUMIFS(ADEME!$H:$H,ADEME!$A:$A,$A107,ADEME!$B:$B,$B107,ADEME!$C:$C,$C107,ADEME!$D:$D,$D107,ADEME!$E:$E,J$9)</f>
        <v>164.32279562152701</v>
      </c>
      <c r="K107" s="68"/>
      <c r="L107" s="54" t="str">
        <f t="shared" si="20"/>
        <v>Utilisation du territoire-Détail SAU-Pois protéagineux</v>
      </c>
      <c r="M107" s="54">
        <f>MATCH(L107,[6]RESULTATS_4!$W:$W,FALSE)</f>
        <v>559</v>
      </c>
      <c r="N107" s="54" t="str" cm="1">
        <f t="array" ref="N107">IFERROR(INDEX([6]RESULTATS_4!G:G,$M107),"-")</f>
        <v>Utilisation du territoire</v>
      </c>
      <c r="O107" s="54" t="str" cm="1">
        <f t="array" ref="O107">IFERROR(INDEX([6]RESULTATS_4!H:H,$M107),"-")</f>
        <v>Détail SAU</v>
      </c>
      <c r="P107" s="54" t="str" cm="1">
        <f t="array" ref="P107">IFERROR(INDEX([6]RESULTATS_4!I:I,$M107),"-")</f>
        <v>Pois protéagineux</v>
      </c>
      <c r="Q107" s="54" t="str" cm="1">
        <f t="array" ref="Q107">IFERROR(INDEX([6]RESULTATS_4!$J:$J,M107),"-")</f>
        <v>kha</v>
      </c>
      <c r="R107" s="68"/>
      <c r="S107" s="54" t="str">
        <f t="shared" si="21"/>
        <v>Pois protéagineux-kha</v>
      </c>
      <c r="T107" s="52" t="e">
        <f>MATCH(S107,[2]S0!$R:$R,FALSE)</f>
        <v>#N/A</v>
      </c>
      <c r="U107" s="8">
        <v>193.316</v>
      </c>
      <c r="V107" s="8">
        <v>207.54419933628984</v>
      </c>
      <c r="W107" s="8">
        <v>205.71153314658309</v>
      </c>
      <c r="X107" s="8">
        <v>352.30597130018828</v>
      </c>
      <c r="Y107" s="8">
        <v>186.50239941911212</v>
      </c>
      <c r="Z107" s="8">
        <v>188.60605502400392</v>
      </c>
      <c r="AA107" s="68"/>
      <c r="AB107" s="52" t="str">
        <f>IFERROR(MATCH(S107,[7]AMS_RUN3_2050!$I:$I,FALSE),"non")</f>
        <v>non</v>
      </c>
      <c r="AC107" s="8">
        <v>566.90661923092682</v>
      </c>
      <c r="AE107" s="68"/>
      <c r="AF107" s="52">
        <f t="shared" si="28"/>
        <v>-14.16706325394691</v>
      </c>
      <c r="AG107" s="52">
        <f t="shared" si="29"/>
        <v>-48.594577326097955</v>
      </c>
      <c r="AH107" s="52">
        <f t="shared" si="30"/>
        <v>-14.890160169159483</v>
      </c>
      <c r="AI107" s="52">
        <f t="shared" si="31"/>
        <v>-15.642340315144077</v>
      </c>
      <c r="AJ107" s="52">
        <f t="shared" si="32"/>
        <v>-13.721417813840942</v>
      </c>
      <c r="AK107" s="52">
        <f t="shared" si="33"/>
        <v>-12.875121850879278</v>
      </c>
      <c r="AL107" t="s">
        <v>531</v>
      </c>
    </row>
    <row r="108" spans="1:38" ht="14.25" hidden="1">
      <c r="A108" s="5" t="s">
        <v>54</v>
      </c>
      <c r="B108" s="5" t="s">
        <v>86</v>
      </c>
      <c r="C108" s="5" t="s">
        <v>64</v>
      </c>
      <c r="D108" s="12" t="s">
        <v>271</v>
      </c>
      <c r="E108" s="116">
        <f>SUMIFS(ADEME!$F:$F,ADEME!$A:$A,$A108,ADEME!$B:$B,$B108,ADEME!$C:$C,$C108,ADEME!$D:$D,$D108,ADEME!$E:$E,F$9)</f>
        <v>4096.5271999999995</v>
      </c>
      <c r="F108" s="116">
        <f>SUMIFS(ADEME!$L:$L,ADEME!$A:$A,$A108,ADEME!$B:$B,$B108,ADEME!$C:$C,$C108,ADEME!$D:$D,$D108,ADEME!$E:$E,F$9)</f>
        <v>4986.9571830416053</v>
      </c>
      <c r="G108" s="117">
        <f>SUMIFS(ADEME!$H:$H,ADEME!$A:$A,$A108,ADEME!$B:$B,$B108,ADEME!$C:$C,$C108,ADEME!$D:$D,$D108,ADEME!$E:$E,G$9)</f>
        <v>3419.0503742515957</v>
      </c>
      <c r="H108" s="117">
        <f>SUMIFS(ADEME!$H:$H,ADEME!$A:$A,$A108,ADEME!$B:$B,$B108,ADEME!$C:$C,$C108,ADEME!$D:$D,$D108,ADEME!$E:$E,H$9)</f>
        <v>3856.2019026373141</v>
      </c>
      <c r="I108" s="117">
        <f>SUMIFS(ADEME!$H:$H,ADEME!$A:$A,$A108,ADEME!$B:$B,$B108,ADEME!$C:$C,$C108,ADEME!$D:$D,$D108,ADEME!$E:$E,I$9)</f>
        <v>4064.0440560488196</v>
      </c>
      <c r="J108" s="117">
        <f>SUMIFS(ADEME!$H:$H,ADEME!$A:$A,$A108,ADEME!$B:$B,$B108,ADEME!$C:$C,$C108,ADEME!$D:$D,$D108,ADEME!$E:$E,J$9)</f>
        <v>4005.8051261939818</v>
      </c>
      <c r="K108" s="68"/>
      <c r="L108" s="54" t="str">
        <f t="shared" si="20"/>
        <v>Utilisation du territoire-Détail SAU-Cultures fourragères</v>
      </c>
      <c r="M108" s="54">
        <f>MATCH(L108,[6]RESULTATS_4!$W:$W,FALSE)</f>
        <v>545</v>
      </c>
      <c r="N108" s="54" t="str" cm="1">
        <f t="array" ref="N108">IFERROR(INDEX([6]RESULTATS_4!G:G,$M108),"-")</f>
        <v>Utilisation du territoire</v>
      </c>
      <c r="O108" s="54" t="str" cm="1">
        <f t="array" ref="O108">IFERROR(INDEX([6]RESULTATS_4!H:H,$M108),"-")</f>
        <v>Détail SAU</v>
      </c>
      <c r="P108" s="54" t="str" cm="1">
        <f t="array" ref="P108">IFERROR(INDEX([6]RESULTATS_4!I:I,$M108),"-")</f>
        <v>Cultures fourragères</v>
      </c>
      <c r="Q108" s="54" t="str" cm="1">
        <f t="array" ref="Q108">IFERROR(INDEX([6]RESULTATS_4!$J:$J,M108),"-")</f>
        <v>kha</v>
      </c>
      <c r="R108" s="68"/>
      <c r="S108" s="54" t="str">
        <f t="shared" si="21"/>
        <v>Cultures fourragères-kha</v>
      </c>
      <c r="T108" s="52" t="e">
        <f>MATCH(S108,[2]S0!$R:$R,FALSE)</f>
        <v>#N/A</v>
      </c>
      <c r="U108" s="8">
        <v>4851.7044999999989</v>
      </c>
      <c r="V108" s="8">
        <v>4527.6748060722348</v>
      </c>
      <c r="W108" s="8">
        <v>3991.8398858656919</v>
      </c>
      <c r="X108" s="8">
        <v>4354.993537262766</v>
      </c>
      <c r="Y108" s="8">
        <v>4669.1632998016084</v>
      </c>
      <c r="Z108" s="8">
        <v>4669.50569621259</v>
      </c>
      <c r="AA108" s="68"/>
      <c r="AB108" s="52" t="str">
        <f>IFERROR(MATCH(S108,[7]AMS_RUN3_2050!$I:$I,FALSE),"non")</f>
        <v>non</v>
      </c>
      <c r="AC108" s="8">
        <v>3397.4821638375051</v>
      </c>
      <c r="AE108" s="68"/>
      <c r="AF108" s="52">
        <f t="shared" si="28"/>
        <v>-15.565195695657053</v>
      </c>
      <c r="AG108" s="52">
        <f t="shared" si="29"/>
        <v>10.143890554008195</v>
      </c>
      <c r="AH108" s="52">
        <f t="shared" si="30"/>
        <v>-14.349010180549316</v>
      </c>
      <c r="AI108" s="52">
        <f t="shared" si="31"/>
        <v>-11.45332663200589</v>
      </c>
      <c r="AJ108" s="52">
        <f t="shared" si="32"/>
        <v>-12.959907480179588</v>
      </c>
      <c r="AK108" s="52">
        <f t="shared" si="33"/>
        <v>-14.21350809266454</v>
      </c>
      <c r="AL108" t="s">
        <v>531</v>
      </c>
    </row>
    <row r="109" spans="1:38" ht="14.25" hidden="1">
      <c r="A109" s="5" t="s">
        <v>54</v>
      </c>
      <c r="B109" s="5" t="s">
        <v>86</v>
      </c>
      <c r="C109" s="15" t="s">
        <v>97</v>
      </c>
      <c r="D109" s="12" t="s">
        <v>271</v>
      </c>
      <c r="E109" s="116">
        <f>SUMIFS(ADEME!$F:$F,ADEME!$A:$A,$A109,ADEME!$B:$B,$B109,ADEME!$C:$C,$C109,ADEME!$D:$D,$D109,ADEME!$E:$E,F$9)</f>
        <v>1330.914</v>
      </c>
      <c r="F109" s="116">
        <f>SUMIFS(ADEME!$L:$L,ADEME!$A:$A,$A109,ADEME!$B:$B,$B109,ADEME!$C:$C,$C109,ADEME!$D:$D,$D109,ADEME!$E:$E,F$9)</f>
        <v>965.6457289565933</v>
      </c>
      <c r="G109" s="117">
        <f>SUMIFS(ADEME!$H:$H,ADEME!$A:$A,$A109,ADEME!$B:$B,$B109,ADEME!$C:$C,$C109,ADEME!$D:$D,$D109,ADEME!$E:$E,G$9)</f>
        <v>1065.0573468084847</v>
      </c>
      <c r="H109" s="117">
        <f>SUMIFS(ADEME!$H:$H,ADEME!$A:$A,$A109,ADEME!$B:$B,$B109,ADEME!$C:$C,$C109,ADEME!$D:$D,$D109,ADEME!$E:$E,H$9)</f>
        <v>1095.4406236294512</v>
      </c>
      <c r="I109" s="117">
        <f>SUMIFS(ADEME!$H:$H,ADEME!$A:$A,$A109,ADEME!$B:$B,$B109,ADEME!$C:$C,$C109,ADEME!$D:$D,$D109,ADEME!$E:$E,I$9)</f>
        <v>1238.9567982783224</v>
      </c>
      <c r="J109" s="117">
        <f>SUMIFS(ADEME!$H:$H,ADEME!$A:$A,$A109,ADEME!$B:$B,$B109,ADEME!$C:$C,$C109,ADEME!$D:$D,$D109,ADEME!$E:$E,J$9)</f>
        <v>1294.3918930855941</v>
      </c>
      <c r="K109" s="68"/>
      <c r="L109" s="54" t="str">
        <f t="shared" si="20"/>
        <v>Utilisation du territoire-Détail SAU-Maïs fourrage</v>
      </c>
      <c r="M109" s="54">
        <f>MATCH(L109,[6]RESULTATS_4!$W:$W,FALSE)</f>
        <v>556</v>
      </c>
      <c r="N109" s="54" t="str" cm="1">
        <f t="array" ref="N109">IFERROR(INDEX([6]RESULTATS_4!G:G,$M109),"-")</f>
        <v>Utilisation du territoire</v>
      </c>
      <c r="O109" s="54" t="str" cm="1">
        <f t="array" ref="O109">IFERROR(INDEX([6]RESULTATS_4!H:H,$M109),"-")</f>
        <v>Détail SAU</v>
      </c>
      <c r="P109" s="54" t="str" cm="1">
        <f t="array" ref="P109">IFERROR(INDEX([6]RESULTATS_4!I:I,$M109),"-")</f>
        <v>Maïs fourrage</v>
      </c>
      <c r="Q109" s="54" t="str" cm="1">
        <f t="array" ref="Q109">IFERROR(INDEX([6]RESULTATS_4!$J:$J,M109),"-")</f>
        <v>kha</v>
      </c>
      <c r="R109" s="68"/>
      <c r="S109" s="54" t="str">
        <f t="shared" si="21"/>
        <v>Maïs fourrage-kha</v>
      </c>
      <c r="T109" s="52" t="e">
        <f>MATCH(S109,[2]S0!$R:$R,FALSE)</f>
        <v>#N/A</v>
      </c>
      <c r="U109" s="8">
        <v>1434.23775</v>
      </c>
      <c r="V109" s="8">
        <v>1322.1030256015645</v>
      </c>
      <c r="W109" s="8">
        <v>1149.8586920661801</v>
      </c>
      <c r="X109" s="8">
        <v>1183.6369561977976</v>
      </c>
      <c r="Y109" s="8">
        <v>1329.2276825301224</v>
      </c>
      <c r="Z109" s="8">
        <v>1375.3751018135163</v>
      </c>
      <c r="AA109" s="68"/>
      <c r="AB109" s="52" t="str">
        <f>IFERROR(MATCH(S109,[7]AMS_RUN3_2050!$I:$I,FALSE),"non")</f>
        <v>non</v>
      </c>
      <c r="AC109" s="8">
        <v>869.16354788076444</v>
      </c>
      <c r="AE109" s="68"/>
      <c r="AF109" s="52">
        <f t="shared" si="28"/>
        <v>-7.2040880251548316</v>
      </c>
      <c r="AG109" s="52">
        <f t="shared" si="29"/>
        <v>-26.961385742444776</v>
      </c>
      <c r="AH109" s="52">
        <f t="shared" si="30"/>
        <v>-7.3749362284956881</v>
      </c>
      <c r="AI109" s="52">
        <f t="shared" si="31"/>
        <v>-7.4512993284410296</v>
      </c>
      <c r="AJ109" s="52">
        <f t="shared" si="32"/>
        <v>-6.7912281272967228</v>
      </c>
      <c r="AK109" s="52">
        <f t="shared" si="33"/>
        <v>-5.8880816310503796</v>
      </c>
      <c r="AL109" t="s">
        <v>531</v>
      </c>
    </row>
    <row r="110" spans="1:38" ht="14.25" hidden="1">
      <c r="A110" s="5" t="s">
        <v>54</v>
      </c>
      <c r="B110" s="5" t="s">
        <v>86</v>
      </c>
      <c r="C110" s="15" t="s">
        <v>98</v>
      </c>
      <c r="D110" s="12" t="s">
        <v>271</v>
      </c>
      <c r="E110" s="116">
        <f>SUMIFS(ADEME!$F:$F,ADEME!$A:$A,$A110,ADEME!$B:$B,$B110,ADEME!$C:$C,$C110,ADEME!$D:$D,$D110,ADEME!$E:$E,F$9)</f>
        <v>499.73540000000003</v>
      </c>
      <c r="F110" s="116">
        <f>SUMIFS(ADEME!$L:$L,ADEME!$A:$A,$A110,ADEME!$B:$B,$B110,ADEME!$C:$C,$C110,ADEME!$D:$D,$D110,ADEME!$E:$E,F$9)</f>
        <v>1378.0319425711216</v>
      </c>
      <c r="G110" s="117">
        <f>SUMIFS(ADEME!$H:$H,ADEME!$A:$A,$A110,ADEME!$B:$B,$B110,ADEME!$C:$C,$C110,ADEME!$D:$D,$D110,ADEME!$E:$E,G$9)</f>
        <v>540.00686952256729</v>
      </c>
      <c r="H110" s="117">
        <f>SUMIFS(ADEME!$H:$H,ADEME!$A:$A,$A110,ADEME!$B:$B,$B110,ADEME!$C:$C,$C110,ADEME!$D:$D,$D110,ADEME!$E:$E,H$9)</f>
        <v>895.08209433253262</v>
      </c>
      <c r="I110" s="117">
        <f>SUMIFS(ADEME!$H:$H,ADEME!$A:$A,$A110,ADEME!$B:$B,$B110,ADEME!$C:$C,$C110,ADEME!$D:$D,$D110,ADEME!$E:$E,I$9)</f>
        <v>713.8221621140342</v>
      </c>
      <c r="J110" s="117">
        <f>SUMIFS(ADEME!$H:$H,ADEME!$A:$A,$A110,ADEME!$B:$B,$B110,ADEME!$C:$C,$C110,ADEME!$D:$D,$D110,ADEME!$E:$E,J$9)</f>
        <v>498.37979967669389</v>
      </c>
      <c r="K110" s="68"/>
      <c r="L110" s="54" t="str">
        <f t="shared" si="20"/>
        <v>Utilisation du territoire-Détail SAU-Prairies artificielles</v>
      </c>
      <c r="M110" s="54">
        <f>MATCH(L110,[6]RESULTATS_4!$W:$W,FALSE)</f>
        <v>563</v>
      </c>
      <c r="N110" s="54" t="str" cm="1">
        <f t="array" ref="N110">IFERROR(INDEX([6]RESULTATS_4!G:G,$M110),"-")</f>
        <v>Utilisation du territoire</v>
      </c>
      <c r="O110" s="54" t="str" cm="1">
        <f t="array" ref="O110">IFERROR(INDEX([6]RESULTATS_4!H:H,$M110),"-")</f>
        <v>Détail SAU</v>
      </c>
      <c r="P110" s="54" t="str" cm="1">
        <f t="array" ref="P110">IFERROR(INDEX([6]RESULTATS_4!I:I,$M110),"-")</f>
        <v>Prairies artificielles</v>
      </c>
      <c r="Q110" s="54" t="str" cm="1">
        <f t="array" ref="Q110">IFERROR(INDEX([6]RESULTATS_4!$J:$J,M110),"-")</f>
        <v>kha</v>
      </c>
      <c r="R110" s="68"/>
      <c r="S110" s="54" t="str">
        <f t="shared" si="21"/>
        <v>Prairies artificielles-kha</v>
      </c>
      <c r="T110" s="52" t="e">
        <f>MATCH(S110,[2]S0!$R:$R,FALSE)</f>
        <v>#N/A</v>
      </c>
      <c r="U110" s="8">
        <v>351.29674999999997</v>
      </c>
      <c r="V110" s="8">
        <v>377.15244836532298</v>
      </c>
      <c r="W110" s="8">
        <v>383.01789450200914</v>
      </c>
      <c r="X110" s="8">
        <v>640.21572308215252</v>
      </c>
      <c r="Y110" s="8">
        <v>496.36038825307696</v>
      </c>
      <c r="Z110" s="8">
        <v>345.0354446118651</v>
      </c>
      <c r="AA110" s="68"/>
      <c r="AB110" s="52" t="str">
        <f>IFERROR(MATCH(S110,[7]AMS_RUN3_2050!$I:$I,FALSE),"non")</f>
        <v>non</v>
      </c>
      <c r="AC110" s="8">
        <v>904.16480096368798</v>
      </c>
      <c r="AE110" s="68"/>
      <c r="AF110" s="52">
        <f t="shared" si="28"/>
        <v>42.254489971797369</v>
      </c>
      <c r="AG110" s="52">
        <f t="shared" si="29"/>
        <v>265.37796547360921</v>
      </c>
      <c r="AH110" s="52">
        <f t="shared" si="30"/>
        <v>40.987373507619409</v>
      </c>
      <c r="AI110" s="52">
        <f t="shared" si="31"/>
        <v>39.809452042725859</v>
      </c>
      <c r="AJ110" s="52">
        <f t="shared" si="32"/>
        <v>43.81126677459222</v>
      </c>
      <c r="AK110" s="52">
        <f t="shared" si="33"/>
        <v>44.443073156535505</v>
      </c>
      <c r="AL110" t="s">
        <v>531</v>
      </c>
    </row>
    <row r="111" spans="1:38" ht="14.25" hidden="1">
      <c r="A111" s="5" t="s">
        <v>54</v>
      </c>
      <c r="B111" s="5" t="s">
        <v>86</v>
      </c>
      <c r="C111" s="15" t="s">
        <v>99</v>
      </c>
      <c r="D111" s="12" t="s">
        <v>271</v>
      </c>
      <c r="E111" s="116">
        <f>SUMIFS(ADEME!$F:$F,ADEME!$A:$A,$A111,ADEME!$B:$B,$B111,ADEME!$C:$C,$C111,ADEME!$D:$D,$D111,ADEME!$E:$E,F$9)</f>
        <v>1817.7023999999999</v>
      </c>
      <c r="F111" s="116">
        <f>SUMIFS(ADEME!$L:$L,ADEME!$A:$A,$A111,ADEME!$B:$B,$B111,ADEME!$C:$C,$C111,ADEME!$D:$D,$D111,ADEME!$E:$E,F$9)</f>
        <v>2113.7499617543235</v>
      </c>
      <c r="G111" s="117">
        <f>SUMIFS(ADEME!$H:$H,ADEME!$A:$A,$A111,ADEME!$B:$B,$B111,ADEME!$C:$C,$C111,ADEME!$D:$D,$D111,ADEME!$E:$E,G$9)</f>
        <v>1454.6073566221521</v>
      </c>
      <c r="H111" s="117">
        <f>SUMIFS(ADEME!$H:$H,ADEME!$A:$A,$A111,ADEME!$B:$B,$B111,ADEME!$C:$C,$C111,ADEME!$D:$D,$D111,ADEME!$E:$E,H$9)</f>
        <v>1496.1034677137291</v>
      </c>
      <c r="I111" s="117">
        <f>SUMIFS(ADEME!$H:$H,ADEME!$A:$A,$A111,ADEME!$B:$B,$B111,ADEME!$C:$C,$C111,ADEME!$D:$D,$D111,ADEME!$E:$E,I$9)</f>
        <v>1692.1113954221103</v>
      </c>
      <c r="J111" s="117">
        <f>SUMIFS(ADEME!$H:$H,ADEME!$A:$A,$A111,ADEME!$B:$B,$B111,ADEME!$C:$C,$C111,ADEME!$D:$D,$D111,ADEME!$E:$E,J$9)</f>
        <v>1767.822151245105</v>
      </c>
      <c r="K111" s="68"/>
      <c r="L111" s="54" t="str">
        <f t="shared" si="20"/>
        <v>Utilisation du territoire-Détail SAU-Prairies temporaires</v>
      </c>
      <c r="M111" s="54">
        <f>MATCH(L111,[6]RESULTATS_4!$W:$W,FALSE)</f>
        <v>564</v>
      </c>
      <c r="N111" s="54" t="str" cm="1">
        <f t="array" ref="N111">IFERROR(INDEX([6]RESULTATS_4!G:G,$M111),"-")</f>
        <v>Utilisation du territoire</v>
      </c>
      <c r="O111" s="54" t="str" cm="1">
        <f t="array" ref="O111">IFERROR(INDEX([6]RESULTATS_4!H:H,$M111),"-")</f>
        <v>Détail SAU</v>
      </c>
      <c r="P111" s="54" t="str" cm="1">
        <f t="array" ref="P111">IFERROR(INDEX([6]RESULTATS_4!I:I,$M111),"-")</f>
        <v>Prairies temporaires</v>
      </c>
      <c r="Q111" s="54" t="str" cm="1">
        <f t="array" ref="Q111">IFERROR(INDEX([6]RESULTATS_4!$J:$J,M111),"-")</f>
        <v>kha</v>
      </c>
      <c r="R111" s="68"/>
      <c r="S111" s="54" t="str">
        <f t="shared" si="21"/>
        <v>Prairies temporaires-kha</v>
      </c>
      <c r="T111" s="52" t="e">
        <f>MATCH(S111,[2]S0!$R:$R,FALSE)</f>
        <v>#N/A</v>
      </c>
      <c r="U111" s="8">
        <v>2800.5814999999989</v>
      </c>
      <c r="V111" s="8">
        <v>2581.6202889609945</v>
      </c>
      <c r="W111" s="8">
        <v>2245.2853305630392</v>
      </c>
      <c r="X111" s="8">
        <v>2311.2428621013923</v>
      </c>
      <c r="Y111" s="8">
        <v>2595.5323355432056</v>
      </c>
      <c r="Z111" s="8">
        <v>2685.6426458580863</v>
      </c>
      <c r="AA111" s="68"/>
      <c r="AB111" s="52" t="str">
        <f>IFERROR(MATCH(S111,[7]AMS_RUN3_2050!$I:$I,FALSE),"non")</f>
        <v>non</v>
      </c>
      <c r="AC111" s="8">
        <v>1439.6288500612391</v>
      </c>
      <c r="AE111" s="68"/>
      <c r="AF111" s="52">
        <f t="shared" si="28"/>
        <v>-35.095536409135008</v>
      </c>
      <c r="AG111" s="52">
        <f t="shared" si="29"/>
        <v>-18.123127138692084</v>
      </c>
      <c r="AH111" s="52">
        <f t="shared" si="30"/>
        <v>-35.215033170978437</v>
      </c>
      <c r="AI111" s="52">
        <f t="shared" si="31"/>
        <v>-35.268443994091335</v>
      </c>
      <c r="AJ111" s="52">
        <f t="shared" si="32"/>
        <v>-34.806768836960877</v>
      </c>
      <c r="AK111" s="52">
        <f t="shared" si="33"/>
        <v>-34.175078952834014</v>
      </c>
      <c r="AL111" t="s">
        <v>531</v>
      </c>
    </row>
    <row r="112" spans="1:38" ht="14.25" hidden="1">
      <c r="A112" s="5" t="s">
        <v>54</v>
      </c>
      <c r="B112" s="5" t="s">
        <v>86</v>
      </c>
      <c r="C112" s="5" t="s">
        <v>67</v>
      </c>
      <c r="D112" s="12" t="s">
        <v>271</v>
      </c>
      <c r="E112" s="116">
        <f>SUMIFS(ADEME!$F:$F,ADEME!$A:$A,$A112,ADEME!$B:$B,$B112,ADEME!$C:$C,$C112,ADEME!$D:$D,$D112,ADEME!$E:$E,F$9)</f>
        <v>843.61519999999996</v>
      </c>
      <c r="F112" s="116">
        <f>SUMIFS(ADEME!$L:$L,ADEME!$A:$A,$A112,ADEME!$B:$B,$B112,ADEME!$C:$C,$C112,ADEME!$D:$D,$D112,ADEME!$E:$E,F$9)</f>
        <v>1318.0935472586352</v>
      </c>
      <c r="G112" s="117">
        <f>SUMIFS(ADEME!$H:$H,ADEME!$A:$A,$A112,ADEME!$B:$B,$B112,ADEME!$C:$C,$C112,ADEME!$D:$D,$D112,ADEME!$E:$E,G$9)</f>
        <v>791.66449469575753</v>
      </c>
      <c r="H112" s="117">
        <f>SUMIFS(ADEME!$H:$H,ADEME!$A:$A,$A112,ADEME!$B:$B,$B112,ADEME!$C:$C,$C112,ADEME!$D:$D,$D112,ADEME!$E:$E,H$9)</f>
        <v>797.10148695615021</v>
      </c>
      <c r="I112" s="117">
        <f>SUMIFS(ADEME!$H:$H,ADEME!$A:$A,$A112,ADEME!$B:$B,$B112,ADEME!$C:$C,$C112,ADEME!$D:$D,$D112,ADEME!$E:$E,I$9)</f>
        <v>804.4040246325776</v>
      </c>
      <c r="J112" s="117">
        <f>SUMIFS(ADEME!$H:$H,ADEME!$A:$A,$A112,ADEME!$B:$B,$B112,ADEME!$C:$C,$C112,ADEME!$D:$D,$D112,ADEME!$E:$E,J$9)</f>
        <v>810.03447205804491</v>
      </c>
      <c r="K112" s="68"/>
      <c r="L112" s="54" t="str">
        <f t="shared" si="20"/>
        <v>Utilisation du territoire-Détail SAU-Cultures industrielles</v>
      </c>
      <c r="M112" s="54">
        <f>MATCH(L112,[6]RESULTATS_4!$W:$W,FALSE)</f>
        <v>546</v>
      </c>
      <c r="N112" s="54" t="str" cm="1">
        <f t="array" ref="N112">IFERROR(INDEX([6]RESULTATS_4!G:G,$M112),"-")</f>
        <v>Utilisation du territoire</v>
      </c>
      <c r="O112" s="54" t="str" cm="1">
        <f t="array" ref="O112">IFERROR(INDEX([6]RESULTATS_4!H:H,$M112),"-")</f>
        <v>Détail SAU</v>
      </c>
      <c r="P112" s="54" t="str" cm="1">
        <f t="array" ref="P112">IFERROR(INDEX([6]RESULTATS_4!I:I,$M112),"-")</f>
        <v>Cultures industrielles</v>
      </c>
      <c r="Q112" s="54" t="str" cm="1">
        <f t="array" ref="Q112">IFERROR(INDEX([6]RESULTATS_4!$J:$J,M112),"-")</f>
        <v>kha</v>
      </c>
      <c r="R112" s="68"/>
      <c r="S112" s="54" t="str">
        <f t="shared" si="21"/>
        <v>Cultures industrielles-kha</v>
      </c>
      <c r="T112" s="52" t="e">
        <f>MATCH(S112,[2]S0!$R:$R,FALSE)</f>
        <v>#N/A</v>
      </c>
      <c r="U112" s="8">
        <v>785.29975000000002</v>
      </c>
      <c r="V112" s="8">
        <v>758.39052907972302</v>
      </c>
      <c r="W112" s="8">
        <v>741.28699068025549</v>
      </c>
      <c r="X112" s="8">
        <v>746.60538833485396</v>
      </c>
      <c r="Y112" s="8">
        <v>745.15623291615952</v>
      </c>
      <c r="Z112" s="8">
        <v>743.9537990461838</v>
      </c>
      <c r="AA112" s="68"/>
      <c r="AB112" s="52" t="str">
        <f>IFERROR(MATCH(S112,[7]AMS_RUN3_2050!$I:$I,FALSE),"non")</f>
        <v>non</v>
      </c>
      <c r="AC112" s="8">
        <v>686.65472728261773</v>
      </c>
      <c r="AE112" s="68"/>
      <c r="AF112" s="52">
        <f t="shared" si="28"/>
        <v>7.4258841926283514</v>
      </c>
      <c r="AG112" s="52">
        <f t="shared" si="29"/>
        <v>73.801425086108296</v>
      </c>
      <c r="AH112" s="52">
        <f t="shared" si="30"/>
        <v>6.7959514531979348</v>
      </c>
      <c r="AI112" s="52">
        <f t="shared" si="31"/>
        <v>6.7634254199420152</v>
      </c>
      <c r="AJ112" s="52">
        <f t="shared" si="32"/>
        <v>7.9510563153384117</v>
      </c>
      <c r="AK112" s="52">
        <f t="shared" si="33"/>
        <v>8.8823624661346514</v>
      </c>
      <c r="AL112" t="s">
        <v>531</v>
      </c>
    </row>
    <row r="113" spans="1:38" ht="14.25" hidden="1">
      <c r="A113" s="5" t="s">
        <v>54</v>
      </c>
      <c r="B113" s="5" t="s">
        <v>86</v>
      </c>
      <c r="C113" s="15" t="s">
        <v>100</v>
      </c>
      <c r="D113" s="12" t="s">
        <v>271</v>
      </c>
      <c r="E113" s="116">
        <f>SUMIFS(ADEME!$F:$F,ADEME!$A:$A,$A113,ADEME!$B:$B,$B113,ADEME!$C:$C,$C113,ADEME!$D:$D,$D113,ADEME!$E:$E,F$9)</f>
        <v>210.09979999999999</v>
      </c>
      <c r="F113" s="116">
        <f>SUMIFS(ADEME!$L:$L,ADEME!$A:$A,$A113,ADEME!$B:$B,$B113,ADEME!$C:$C,$C113,ADEME!$D:$D,$D113,ADEME!$E:$E,F$9)</f>
        <v>328.26718942514287</v>
      </c>
      <c r="G113" s="117">
        <f>SUMIFS(ADEME!$H:$H,ADEME!$A:$A,$A113,ADEME!$B:$B,$B113,ADEME!$C:$C,$C113,ADEME!$D:$D,$D113,ADEME!$E:$E,G$9)</f>
        <v>197.16163483384332</v>
      </c>
      <c r="H113" s="117">
        <f>SUMIFS(ADEME!$H:$H,ADEME!$A:$A,$A113,ADEME!$B:$B,$B113,ADEME!$C:$C,$C113,ADEME!$D:$D,$D113,ADEME!$E:$E,H$9)</f>
        <v>198.51570122158748</v>
      </c>
      <c r="I113" s="117">
        <f>SUMIFS(ADEME!$H:$H,ADEME!$A:$A,$A113,ADEME!$B:$B,$B113,ADEME!$C:$C,$C113,ADEME!$D:$D,$D113,ADEME!$E:$E,I$9)</f>
        <v>200.33437602179242</v>
      </c>
      <c r="J113" s="117">
        <f>SUMIFS(ADEME!$H:$H,ADEME!$A:$A,$A113,ADEME!$B:$B,$B113,ADEME!$C:$C,$C113,ADEME!$D:$D,$D113,ADEME!$E:$E,J$9)</f>
        <v>201.73662183007232</v>
      </c>
      <c r="K113" s="68"/>
      <c r="L113" s="54" t="str">
        <f t="shared" si="20"/>
        <v>Utilisation du territoire-Détail SAU-Pomme de terre</v>
      </c>
      <c r="M113" s="54">
        <f>MATCH(L113,[6]RESULTATS_4!$W:$W,FALSE)</f>
        <v>560</v>
      </c>
      <c r="N113" s="54" t="str" cm="1">
        <f t="array" ref="N113">IFERROR(INDEX([6]RESULTATS_4!G:G,$M113),"-")</f>
        <v>Utilisation du territoire</v>
      </c>
      <c r="O113" s="54" t="str" cm="1">
        <f t="array" ref="O113">IFERROR(INDEX([6]RESULTATS_4!H:H,$M113),"-")</f>
        <v>Détail SAU</v>
      </c>
      <c r="P113" s="54" t="str" cm="1">
        <f t="array" ref="P113">IFERROR(INDEX([6]RESULTATS_4!I:I,$M113),"-")</f>
        <v>Pomme de terre</v>
      </c>
      <c r="Q113" s="54" t="str" cm="1">
        <f t="array" ref="Q113">IFERROR(INDEX([6]RESULTATS_4!$J:$J,M113),"-")</f>
        <v>kha</v>
      </c>
      <c r="R113" s="68"/>
      <c r="S113" s="54" t="str">
        <f t="shared" si="21"/>
        <v>Pomme de terre-kha</v>
      </c>
      <c r="T113" s="52" t="e">
        <f>MATCH(S113,[2]S0!$R:$R,FALSE)</f>
        <v>#N/A</v>
      </c>
      <c r="U113" s="8">
        <v>184.88775000000001</v>
      </c>
      <c r="V113" s="8">
        <v>178.55235347121857</v>
      </c>
      <c r="W113" s="8">
        <v>174.52556658924624</v>
      </c>
      <c r="X113" s="8">
        <v>175.77770830451354</v>
      </c>
      <c r="Y113" s="8">
        <v>175.43652510056788</v>
      </c>
      <c r="Z113" s="8">
        <v>175.15342900542254</v>
      </c>
      <c r="AA113" s="68"/>
      <c r="AB113" s="52" t="str">
        <f>IFERROR(MATCH(S113,[7]AMS_RUN3_2050!$I:$I,FALSE),"non")</f>
        <v>non</v>
      </c>
      <c r="AC113" s="8">
        <v>211.77246857036988</v>
      </c>
      <c r="AE113" s="68"/>
      <c r="AF113" s="52">
        <f t="shared" si="28"/>
        <v>13.636409118505677</v>
      </c>
      <c r="AG113" s="52">
        <f t="shared" si="29"/>
        <v>83.849264959734811</v>
      </c>
      <c r="AH113" s="52">
        <f t="shared" si="30"/>
        <v>12.970058591972421</v>
      </c>
      <c r="AI113" s="52">
        <f t="shared" si="31"/>
        <v>12.935652157714529</v>
      </c>
      <c r="AJ113" s="52">
        <f t="shared" si="32"/>
        <v>14.191942588324768</v>
      </c>
      <c r="AK113" s="52">
        <f t="shared" si="33"/>
        <v>15.17708958117332</v>
      </c>
      <c r="AL113" t="s">
        <v>531</v>
      </c>
    </row>
    <row r="114" spans="1:38" ht="14.25" hidden="1">
      <c r="A114" s="5" t="s">
        <v>54</v>
      </c>
      <c r="B114" s="5" t="s">
        <v>86</v>
      </c>
      <c r="C114" s="15" t="s">
        <v>101</v>
      </c>
      <c r="D114" s="12" t="s">
        <v>271</v>
      </c>
      <c r="E114" s="116">
        <f>SUMIFS(ADEME!$F:$F,ADEME!$A:$A,$A114,ADEME!$B:$B,$B114,ADEME!$C:$C,$C114,ADEME!$D:$D,$D114,ADEME!$E:$E,F$9)</f>
        <v>431.27159999999998</v>
      </c>
      <c r="F114" s="116">
        <f>SUMIFS(ADEME!$L:$L,ADEME!$A:$A,$A114,ADEME!$B:$B,$B114,ADEME!$C:$C,$C114,ADEME!$D:$D,$D114,ADEME!$E:$E,F$9)</f>
        <v>673.83365434371876</v>
      </c>
      <c r="G114" s="117">
        <f>SUMIFS(ADEME!$H:$H,ADEME!$A:$A,$A114,ADEME!$B:$B,$B114,ADEME!$C:$C,$C114,ADEME!$D:$D,$D114,ADEME!$E:$E,G$9)</f>
        <v>404.71344434124808</v>
      </c>
      <c r="H114" s="117">
        <f>SUMIFS(ADEME!$H:$H,ADEME!$A:$A,$A114,ADEME!$B:$B,$B114,ADEME!$C:$C,$C114,ADEME!$D:$D,$D114,ADEME!$E:$E,H$9)</f>
        <v>407.49293474318392</v>
      </c>
      <c r="I114" s="117">
        <f>SUMIFS(ADEME!$H:$H,ADEME!$A:$A,$A114,ADEME!$B:$B,$B114,ADEME!$C:$C,$C114,ADEME!$D:$D,$D114,ADEME!$E:$E,I$9)</f>
        <v>411.22612625961591</v>
      </c>
      <c r="J114" s="117">
        <f>SUMIFS(ADEME!$H:$H,ADEME!$A:$A,$A114,ADEME!$B:$B,$B114,ADEME!$C:$C,$C114,ADEME!$D:$D,$D114,ADEME!$E:$E,J$9)</f>
        <v>414.10451449858698</v>
      </c>
      <c r="K114" s="68"/>
      <c r="L114" s="54" t="str">
        <f t="shared" si="20"/>
        <v>Utilisation du territoire-Détail SAU-Betteraves industrielles</v>
      </c>
      <c r="M114" s="54">
        <f>MATCH(L114,[6]RESULTATS_4!$W:$W,FALSE)</f>
        <v>539</v>
      </c>
      <c r="N114" s="54" t="str" cm="1">
        <f t="array" ref="N114">IFERROR(INDEX([6]RESULTATS_4!G:G,$M114),"-")</f>
        <v>Utilisation du territoire</v>
      </c>
      <c r="O114" s="54" t="str" cm="1">
        <f t="array" ref="O114">IFERROR(INDEX([6]RESULTATS_4!H:H,$M114),"-")</f>
        <v>Détail SAU</v>
      </c>
      <c r="P114" s="54" t="str" cm="1">
        <f t="array" ref="P114">IFERROR(INDEX([6]RESULTATS_4!I:I,$M114),"-")</f>
        <v>Betteraves industrielles</v>
      </c>
      <c r="Q114" s="54" t="str" cm="1">
        <f t="array" ref="Q114">IFERROR(INDEX([6]RESULTATS_4!$J:$J,M114),"-")</f>
        <v>kha</v>
      </c>
      <c r="R114" s="68"/>
      <c r="S114" s="54" t="str">
        <f t="shared" si="21"/>
        <v>Betteraves industrielles-kha</v>
      </c>
      <c r="T114" s="52" t="e">
        <f>MATCH(S114,[2]S0!$R:$R,FALSE)</f>
        <v>#N/A</v>
      </c>
      <c r="U114" s="8">
        <v>440.50425000000001</v>
      </c>
      <c r="V114" s="8">
        <v>425.40985301391805</v>
      </c>
      <c r="W114" s="8">
        <v>415.8158332081004</v>
      </c>
      <c r="X114" s="8">
        <v>418.79912305384482</v>
      </c>
      <c r="Y114" s="8">
        <v>417.98623711972169</v>
      </c>
      <c r="Z114" s="8">
        <v>417.31174660820903</v>
      </c>
      <c r="AA114" s="68"/>
      <c r="AB114" s="52" t="str">
        <f>IFERROR(MATCH(S114,[7]AMS_RUN3_2050!$I:$I,FALSE),"non")</f>
        <v>non</v>
      </c>
      <c r="AC114" s="8">
        <v>415.87347509451899</v>
      </c>
      <c r="AE114" s="68"/>
      <c r="AF114" s="52">
        <f t="shared" si="28"/>
        <v>-2.0959275648305353</v>
      </c>
      <c r="AG114" s="52">
        <f t="shared" si="29"/>
        <v>58.396344036176593</v>
      </c>
      <c r="AH114" s="52">
        <f t="shared" si="30"/>
        <v>-2.6700255209608614</v>
      </c>
      <c r="AI114" s="52">
        <f t="shared" si="31"/>
        <v>-2.699668573376468</v>
      </c>
      <c r="AJ114" s="52">
        <f t="shared" si="32"/>
        <v>-1.6173046525858492</v>
      </c>
      <c r="AK114" s="52">
        <f t="shared" si="33"/>
        <v>-0.76854584988069741</v>
      </c>
      <c r="AL114" t="s">
        <v>531</v>
      </c>
    </row>
    <row r="115" spans="1:38" ht="14.25" hidden="1">
      <c r="A115" s="5" t="s">
        <v>54</v>
      </c>
      <c r="B115" s="5" t="s">
        <v>86</v>
      </c>
      <c r="C115" s="5" t="s">
        <v>102</v>
      </c>
      <c r="D115" s="12" t="s">
        <v>271</v>
      </c>
      <c r="E115" s="116">
        <f>SUMIFS(ADEME!$F:$F,ADEME!$A:$A,$A115,ADEME!$B:$B,$B115,ADEME!$C:$C,$C115,ADEME!$D:$D,$D115,ADEME!$E:$E,F$9)</f>
        <v>318.3734</v>
      </c>
      <c r="F115" s="116">
        <f>SUMIFS(ADEME!$L:$L,ADEME!$A:$A,$A115,ADEME!$B:$B,$B115,ADEME!$C:$C,$C115,ADEME!$D:$D,$D115,ADEME!$E:$E,F$9)</f>
        <v>620.57254662040839</v>
      </c>
      <c r="G115" s="117">
        <f>SUMIFS(ADEME!$H:$H,ADEME!$A:$A,$A115,ADEME!$B:$B,$B115,ADEME!$C:$C,$C115,ADEME!$D:$D,$D115,ADEME!$E:$E,G$9)</f>
        <v>390.17887224079186</v>
      </c>
      <c r="H115" s="117">
        <f>SUMIFS(ADEME!$H:$H,ADEME!$A:$A,$A115,ADEME!$B:$B,$B115,ADEME!$C:$C,$C115,ADEME!$D:$D,$D115,ADEME!$E:$E,H$9)</f>
        <v>467.29497059337211</v>
      </c>
      <c r="I115" s="117">
        <f>SUMIFS(ADEME!$H:$H,ADEME!$A:$A,$A115,ADEME!$B:$B,$B115,ADEME!$C:$C,$C115,ADEME!$D:$D,$D115,ADEME!$E:$E,I$9)</f>
        <v>342.94308070367458</v>
      </c>
      <c r="J115" s="117">
        <f>SUMIFS(ADEME!$H:$H,ADEME!$A:$A,$A115,ADEME!$B:$B,$B115,ADEME!$C:$C,$C115,ADEME!$D:$D,$D115,ADEME!$E:$E,J$9)</f>
        <v>315.42184718545053</v>
      </c>
      <c r="K115" s="68"/>
      <c r="L115" s="54" t="str">
        <f t="shared" si="20"/>
        <v>Utilisation du territoire-Détail SAU-Cultures maraichères</v>
      </c>
      <c r="M115" s="54">
        <f>MATCH(L115,[6]RESULTATS_4!$W:$W,FALSE)</f>
        <v>547</v>
      </c>
      <c r="N115" s="54" t="str" cm="1">
        <f t="array" ref="N115">IFERROR(INDEX([6]RESULTATS_4!G:G,$M115),"-")</f>
        <v>Utilisation du territoire</v>
      </c>
      <c r="O115" s="54" t="str" cm="1">
        <f t="array" ref="O115">IFERROR(INDEX([6]RESULTATS_4!H:H,$M115),"-")</f>
        <v>Détail SAU</v>
      </c>
      <c r="P115" s="54" t="str" cm="1">
        <f t="array" ref="P115">IFERROR(INDEX([6]RESULTATS_4!I:I,$M115),"-")</f>
        <v>Cultures maraichères</v>
      </c>
      <c r="Q115" s="54" t="str" cm="1">
        <f t="array" ref="Q115">IFERROR(INDEX([6]RESULTATS_4!$J:$J,M115),"-")</f>
        <v>kha</v>
      </c>
      <c r="R115" s="68"/>
      <c r="S115" s="54" t="str">
        <f t="shared" si="21"/>
        <v>Cultures maraichères-kha</v>
      </c>
      <c r="T115" s="52" t="e">
        <f>MATCH(S115,[2]S0!$R:$R,FALSE)</f>
        <v>#N/A</v>
      </c>
      <c r="U115" s="8">
        <v>290.49</v>
      </c>
      <c r="V115" s="8">
        <v>300.75105580444665</v>
      </c>
      <c r="W115" s="8">
        <v>359.37163964441947</v>
      </c>
      <c r="X115" s="8">
        <v>441.23539933893329</v>
      </c>
      <c r="Y115" s="8">
        <v>309.47198830828614</v>
      </c>
      <c r="Z115" s="8">
        <v>283.84542165867458</v>
      </c>
      <c r="AA115" s="68"/>
      <c r="AB115" s="52" t="str">
        <f>IFERROR(MATCH(S115,[7]AMS_RUN3_2050!$I:$I,FALSE),"non")</f>
        <v>non</v>
      </c>
      <c r="AC115" s="8">
        <v>488.373314428713</v>
      </c>
      <c r="AE115" s="68"/>
      <c r="AF115" s="52">
        <f t="shared" si="28"/>
        <v>9.5987469448173712</v>
      </c>
      <c r="AG115" s="52">
        <f t="shared" si="29"/>
        <v>106.34093701201004</v>
      </c>
      <c r="AH115" s="52">
        <f t="shared" si="30"/>
        <v>8.5725274890513514</v>
      </c>
      <c r="AI115" s="52">
        <f t="shared" si="31"/>
        <v>5.9060472694352661</v>
      </c>
      <c r="AJ115" s="52">
        <f t="shared" si="32"/>
        <v>10.815548308057398</v>
      </c>
      <c r="AK115" s="52">
        <f t="shared" si="33"/>
        <v>11.124514653876204</v>
      </c>
      <c r="AL115" t="s">
        <v>531</v>
      </c>
    </row>
    <row r="116" spans="1:38" ht="14.25" hidden="1">
      <c r="A116" s="5" t="s">
        <v>54</v>
      </c>
      <c r="B116" s="5" t="s">
        <v>86</v>
      </c>
      <c r="C116" s="15" t="s">
        <v>103</v>
      </c>
      <c r="D116" s="12" t="s">
        <v>271</v>
      </c>
      <c r="E116" s="116">
        <f>SUMIFS(ADEME!$F:$F,ADEME!$A:$A,$A116,ADEME!$B:$B,$B116,ADEME!$C:$C,$C116,ADEME!$D:$D,$D116,ADEME!$E:$E,F$9)</f>
        <v>275.58100000000002</v>
      </c>
      <c r="F116" s="116">
        <f>SUMIFS(ADEME!$L:$L,ADEME!$A:$A,$A116,ADEME!$B:$B,$B116,ADEME!$C:$C,$C116,ADEME!$D:$D,$D116,ADEME!$E:$E,F$9)</f>
        <v>511.61874026792026</v>
      </c>
      <c r="G116" s="117">
        <f>SUMIFS(ADEME!$H:$H,ADEME!$A:$A,$A116,ADEME!$B:$B,$B116,ADEME!$C:$C,$C116,ADEME!$D:$D,$D116,ADEME!$E:$E,G$9)</f>
        <v>336.32064826410794</v>
      </c>
      <c r="H116" s="117">
        <f>SUMIFS(ADEME!$H:$H,ADEME!$A:$A,$A116,ADEME!$B:$B,$B116,ADEME!$C:$C,$C116,ADEME!$D:$D,$D116,ADEME!$E:$E,H$9)</f>
        <v>379.51106674177515</v>
      </c>
      <c r="I116" s="117">
        <f>SUMIFS(ADEME!$H:$H,ADEME!$A:$A,$A116,ADEME!$B:$B,$B116,ADEME!$C:$C,$C116,ADEME!$D:$D,$D116,ADEME!$E:$E,I$9)</f>
        <v>299.23663104061001</v>
      </c>
      <c r="J116" s="117">
        <f>SUMIFS(ADEME!$H:$H,ADEME!$A:$A,$A116,ADEME!$B:$B,$B116,ADEME!$C:$C,$C116,ADEME!$D:$D,$D116,ADEME!$E:$E,J$9)</f>
        <v>273.04362954418133</v>
      </c>
      <c r="K116" s="68"/>
      <c r="L116" s="54" t="str">
        <f t="shared" si="20"/>
        <v>Utilisation du territoire-Détail SAU-Légumes frais</v>
      </c>
      <c r="M116" s="54">
        <f>MATCH(L116,[6]RESULTATS_4!$W:$W,FALSE)</f>
        <v>552</v>
      </c>
      <c r="N116" s="54" t="str" cm="1">
        <f t="array" ref="N116">IFERROR(INDEX([6]RESULTATS_4!G:G,$M116),"-")</f>
        <v>Utilisation du territoire</v>
      </c>
      <c r="O116" s="54" t="str" cm="1">
        <f t="array" ref="O116">IFERROR(INDEX([6]RESULTATS_4!H:H,$M116),"-")</f>
        <v>Détail SAU</v>
      </c>
      <c r="P116" s="54" t="str" cm="1">
        <f t="array" ref="P116">IFERROR(INDEX([6]RESULTATS_4!I:I,$M116),"-")</f>
        <v>Légumes frais</v>
      </c>
      <c r="Q116" s="54" t="str" cm="1">
        <f t="array" ref="Q116">IFERROR(INDEX([6]RESULTATS_4!$J:$J,M116),"-")</f>
        <v>kha</v>
      </c>
      <c r="R116" s="68"/>
      <c r="S116" s="54" t="str">
        <f t="shared" si="21"/>
        <v>Légumes frais-kha</v>
      </c>
      <c r="T116" s="52" t="e">
        <f>MATCH(S116,[2]S0!$R:$R,FALSE)</f>
        <v>#N/A</v>
      </c>
      <c r="U116" s="8">
        <v>247.36125000000001</v>
      </c>
      <c r="V116" s="8">
        <v>254.44799818311677</v>
      </c>
      <c r="W116" s="8">
        <v>304.4456975367159</v>
      </c>
      <c r="X116" s="8">
        <v>351.07282520860394</v>
      </c>
      <c r="Y116" s="8">
        <v>265.68875773213909</v>
      </c>
      <c r="Z116" s="8">
        <v>241.76745917436645</v>
      </c>
      <c r="AA116" s="68"/>
      <c r="AB116" s="52" t="str">
        <f>IFERROR(MATCH(S116,[7]AMS_RUN3_2050!$I:$I,FALSE),"non")</f>
        <v>non</v>
      </c>
      <c r="AC116" s="8">
        <v>384.4784025373018</v>
      </c>
      <c r="AE116" s="68"/>
      <c r="AF116" s="52">
        <f t="shared" si="28"/>
        <v>11.408314762316252</v>
      </c>
      <c r="AG116" s="52">
        <f t="shared" si="29"/>
        <v>101.07005907734722</v>
      </c>
      <c r="AH116" s="52">
        <f t="shared" si="30"/>
        <v>10.469831232726801</v>
      </c>
      <c r="AI116" s="52">
        <f t="shared" si="31"/>
        <v>8.1003824537753566</v>
      </c>
      <c r="AJ116" s="52">
        <f t="shared" si="32"/>
        <v>12.62675680929377</v>
      </c>
      <c r="AK116" s="52">
        <f t="shared" si="33"/>
        <v>12.936468156890379</v>
      </c>
      <c r="AL116" t="s">
        <v>531</v>
      </c>
    </row>
    <row r="117" spans="1:38" ht="14.25" hidden="1">
      <c r="A117" s="5" t="s">
        <v>54</v>
      </c>
      <c r="B117" s="5" t="s">
        <v>86</v>
      </c>
      <c r="C117" s="15" t="s">
        <v>104</v>
      </c>
      <c r="D117" s="12" t="s">
        <v>271</v>
      </c>
      <c r="E117" s="116">
        <f>SUMIFS(ADEME!$F:$F,ADEME!$A:$A,$A117,ADEME!$B:$B,$B117,ADEME!$C:$C,$C117,ADEME!$D:$D,$D117,ADEME!$E:$E,F$9)</f>
        <v>42.792400000000001</v>
      </c>
      <c r="F117" s="116">
        <f>SUMIFS(ADEME!$L:$L,ADEME!$A:$A,$A117,ADEME!$B:$B,$B117,ADEME!$C:$C,$C117,ADEME!$D:$D,$D117,ADEME!$E:$E,F$9)</f>
        <v>108.9538063524881</v>
      </c>
      <c r="G117" s="117">
        <f>SUMIFS(ADEME!$H:$H,ADEME!$A:$A,$A117,ADEME!$B:$B,$B117,ADEME!$C:$C,$C117,ADEME!$D:$D,$D117,ADEME!$E:$E,G$9)</f>
        <v>53.858223976683874</v>
      </c>
      <c r="H117" s="117">
        <f>SUMIFS(ADEME!$H:$H,ADEME!$A:$A,$A117,ADEME!$B:$B,$B117,ADEME!$C:$C,$C117,ADEME!$D:$D,$D117,ADEME!$E:$E,H$9)</f>
        <v>87.783903851596932</v>
      </c>
      <c r="I117" s="117">
        <f>SUMIFS(ADEME!$H:$H,ADEME!$A:$A,$A117,ADEME!$B:$B,$B117,ADEME!$C:$C,$C117,ADEME!$D:$D,$D117,ADEME!$E:$E,I$9)</f>
        <v>43.706449663064575</v>
      </c>
      <c r="J117" s="117">
        <f>SUMIFS(ADEME!$H:$H,ADEME!$A:$A,$A117,ADEME!$B:$B,$B117,ADEME!$C:$C,$C117,ADEME!$D:$D,$D117,ADEME!$E:$E,J$9)</f>
        <v>42.378217641269224</v>
      </c>
      <c r="K117" s="68"/>
      <c r="L117" s="54" t="str">
        <f t="shared" si="20"/>
        <v>Utilisation du territoire-Détail SAU-Légumes secs</v>
      </c>
      <c r="M117" s="54">
        <f>MATCH(L117,[6]RESULTATS_4!$W:$W,FALSE)</f>
        <v>553</v>
      </c>
      <c r="N117" s="54" t="str" cm="1">
        <f t="array" ref="N117">IFERROR(INDEX([6]RESULTATS_4!G:G,$M117),"-")</f>
        <v>Utilisation du territoire</v>
      </c>
      <c r="O117" s="54" t="str" cm="1">
        <f t="array" ref="O117">IFERROR(INDEX([6]RESULTATS_4!H:H,$M117),"-")</f>
        <v>Détail SAU</v>
      </c>
      <c r="P117" s="54" t="str" cm="1">
        <f t="array" ref="P117">IFERROR(INDEX([6]RESULTATS_4!I:I,$M117),"-")</f>
        <v>Légumes secs</v>
      </c>
      <c r="Q117" s="54" t="str" cm="1">
        <f t="array" ref="Q117">IFERROR(INDEX([6]RESULTATS_4!$J:$J,M117),"-")</f>
        <v>kha</v>
      </c>
      <c r="R117" s="68"/>
      <c r="S117" s="54" t="str">
        <f t="shared" si="21"/>
        <v>Légumes secs-kha</v>
      </c>
      <c r="T117" s="52" t="e">
        <f>MATCH(S117,[2]S0!$R:$R,FALSE)</f>
        <v>#N/A</v>
      </c>
      <c r="U117" s="8">
        <v>43.128749999999997</v>
      </c>
      <c r="V117" s="8">
        <v>46.303057621329891</v>
      </c>
      <c r="W117" s="8">
        <v>54.925942107703577</v>
      </c>
      <c r="X117" s="8">
        <v>90.162574130329304</v>
      </c>
      <c r="Y117" s="8">
        <v>43.783230576147034</v>
      </c>
      <c r="Z117" s="8">
        <v>42.077962484308124</v>
      </c>
      <c r="AA117" s="68"/>
      <c r="AB117" s="52" t="str">
        <f>IFERROR(MATCH(S117,[7]AMS_RUN3_2050!$I:$I,FALSE),"non")</f>
        <v>non</v>
      </c>
      <c r="AC117" s="8">
        <v>103.89491189141117</v>
      </c>
      <c r="AE117" s="68"/>
      <c r="AF117" s="52">
        <f t="shared" si="28"/>
        <v>-0.77987421383647337</v>
      </c>
      <c r="AG117" s="52">
        <f t="shared" si="29"/>
        <v>135.30585656679744</v>
      </c>
      <c r="AH117" s="52">
        <f t="shared" si="30"/>
        <v>-1.9439231992161909</v>
      </c>
      <c r="AI117" s="52">
        <f t="shared" si="31"/>
        <v>-2.6382013841952046</v>
      </c>
      <c r="AJ117" s="52">
        <f t="shared" si="32"/>
        <v>-0.17536602957820557</v>
      </c>
      <c r="AK117" s="52">
        <f t="shared" si="33"/>
        <v>0.71356866928400375</v>
      </c>
      <c r="AL117" t="s">
        <v>531</v>
      </c>
    </row>
    <row r="118" spans="1:38" ht="14.25" hidden="1">
      <c r="A118" s="5" t="s">
        <v>54</v>
      </c>
      <c r="B118" s="5" t="s">
        <v>86</v>
      </c>
      <c r="C118" s="15" t="s">
        <v>105</v>
      </c>
      <c r="D118" s="12" t="s">
        <v>271</v>
      </c>
      <c r="E118" s="122">
        <f>SUMIFS(ADEME!$F:$F,ADEME!$A:$A,$A118,ADEME!$B:$B,$B118,ADEME!$C:$C,$C118,ADEME!$D:$D,$D118,ADEME!$E:$E,F$9)</f>
        <v>1.08142</v>
      </c>
      <c r="F118" s="122">
        <f>SUMIFS(ADEME!$L:$L,ADEME!$A:$A,$A118,ADEME!$B:$B,$B118,ADEME!$C:$C,$C118,ADEME!$D:$D,$D118,ADEME!$E:$E,F$9)</f>
        <v>1.628770817205146</v>
      </c>
      <c r="G118" s="123">
        <f>SUMIFS(ADEME!$H:$H,ADEME!$A:$A,$A118,ADEME!$B:$B,$B118,ADEME!$C:$C,$C118,ADEME!$D:$D,$D118,ADEME!$E:$E,G$9)</f>
        <v>0.86144802449698454</v>
      </c>
      <c r="H118" s="123">
        <f>SUMIFS(ADEME!$H:$H,ADEME!$A:$A,$A118,ADEME!$B:$B,$B118,ADEME!$C:$C,$C118,ADEME!$D:$D,$D118,ADEME!$E:$E,H$9)</f>
        <v>0.89008861519629456</v>
      </c>
      <c r="I118" s="123">
        <f>SUMIFS(ADEME!$H:$H,ADEME!$A:$A,$A118,ADEME!$B:$B,$B118,ADEME!$C:$C,$C118,ADEME!$D:$D,$D118,ADEME!$E:$E,I$9)</f>
        <v>1.0458283858092801</v>
      </c>
      <c r="J118" s="123">
        <f>SUMIFS(ADEME!$H:$H,ADEME!$A:$A,$A118,ADEME!$B:$B,$B118,ADEME!$C:$C,$C118,ADEME!$D:$D,$D118,ADEME!$E:$E,J$9)</f>
        <v>1.2008971039117236</v>
      </c>
      <c r="K118" s="68"/>
      <c r="L118" s="54" t="str">
        <f t="shared" si="20"/>
        <v>Utilisation du territoire-Détail SAU-cultures maraîchères sous serre chauffée</v>
      </c>
      <c r="M118" s="54">
        <f>MATCH(L118,[6]RESULTATS_4!$W:$W,FALSE)</f>
        <v>548</v>
      </c>
      <c r="N118" s="54" t="str" cm="1">
        <f t="array" ref="N118">IFERROR(INDEX([6]RESULTATS_4!G:G,$M118),"-")</f>
        <v>Utilisation du territoire</v>
      </c>
      <c r="O118" s="54" t="str" cm="1">
        <f t="array" ref="O118">IFERROR(INDEX([6]RESULTATS_4!H:H,$M118),"-")</f>
        <v>Détail SAU</v>
      </c>
      <c r="P118" s="54" t="str" cm="1">
        <f t="array" ref="P118">IFERROR(INDEX([6]RESULTATS_4!I:I,$M118),"-")</f>
        <v>cultures maraîchères sous serre chauffée</v>
      </c>
      <c r="Q118" s="54" t="str" cm="1">
        <f t="array" ref="Q118">IFERROR(INDEX([6]RESULTATS_4!$J:$J,M118),"-")</f>
        <v>kha</v>
      </c>
      <c r="R118" s="68"/>
      <c r="S118" s="54" t="str">
        <f t="shared" si="21"/>
        <v>cultures maraîchères sous serre chauffée-kha</v>
      </c>
      <c r="T118" s="52" t="e">
        <f>MATCH(S118,[2]S0!$R:$R,FALSE)</f>
        <v>#N/A</v>
      </c>
      <c r="U118" s="48">
        <v>3837.25</v>
      </c>
      <c r="V118" s="48">
        <v>3820.3511698202533</v>
      </c>
      <c r="W118" s="48">
        <v>3061.9657559592079</v>
      </c>
      <c r="X118" s="48">
        <v>3166.7768542349399</v>
      </c>
      <c r="Y118" s="48">
        <v>3691.9718427564253</v>
      </c>
      <c r="Z118" s="48">
        <v>4176.6702915759097</v>
      </c>
      <c r="AA118" s="68"/>
      <c r="AB118" s="52" t="str">
        <f>IFERROR(MATCH(S118,[7]AMS_RUN3_2050!$I:$I,FALSE),"non")</f>
        <v>non</v>
      </c>
      <c r="AC118" s="48">
        <v>4297.6589605921035</v>
      </c>
      <c r="AE118" s="68"/>
      <c r="AF118" s="52">
        <f t="shared" si="28"/>
        <v>-99.971817838295649</v>
      </c>
      <c r="AG118" s="52">
        <f t="shared" si="29"/>
        <v>-99.957365939810146</v>
      </c>
      <c r="AH118" s="52">
        <f t="shared" si="30"/>
        <v>-99.971866177052419</v>
      </c>
      <c r="AI118" s="52">
        <f t="shared" si="31"/>
        <v>-99.971892916483654</v>
      </c>
      <c r="AJ118" s="52">
        <f t="shared" si="32"/>
        <v>-99.971672904606208</v>
      </c>
      <c r="AK118" s="52">
        <f t="shared" si="33"/>
        <v>-99.971247500518928</v>
      </c>
      <c r="AL118" t="s">
        <v>531</v>
      </c>
    </row>
    <row r="119" spans="1:38" ht="14.25" hidden="1">
      <c r="A119" s="5" t="s">
        <v>54</v>
      </c>
      <c r="B119" s="5" t="s">
        <v>86</v>
      </c>
      <c r="C119" s="5" t="s">
        <v>106</v>
      </c>
      <c r="D119" s="12" t="s">
        <v>271</v>
      </c>
      <c r="E119" s="116">
        <f>SUMIFS(ADEME!$F:$F,ADEME!$A:$A,$A119,ADEME!$B:$B,$B119,ADEME!$C:$C,$C119,ADEME!$D:$D,$D119,ADEME!$E:$E,F$9)</f>
        <v>10355.723400000001</v>
      </c>
      <c r="F119" s="116">
        <f>SUMIFS(ADEME!$L:$L,ADEME!$A:$A,$A119,ADEME!$B:$B,$B119,ADEME!$C:$C,$C119,ADEME!$D:$D,$D119,ADEME!$E:$E,F$9)</f>
        <v>9324.3602024805386</v>
      </c>
      <c r="G119" s="117">
        <f>SUMIFS(ADEME!$H:$H,ADEME!$A:$A,$A119,ADEME!$B:$B,$B119,ADEME!$C:$C,$C119,ADEME!$D:$D,$D119,ADEME!$E:$E,G$9)</f>
        <v>9962.5556880373588</v>
      </c>
      <c r="H119" s="117">
        <f>SUMIFS(ADEME!$H:$H,ADEME!$A:$A,$A119,ADEME!$B:$B,$B119,ADEME!$C:$C,$C119,ADEME!$D:$D,$D119,ADEME!$E:$E,H$9)</f>
        <v>9999.2282386992265</v>
      </c>
      <c r="I119" s="117">
        <f>SUMIFS(ADEME!$H:$H,ADEME!$A:$A,$A119,ADEME!$B:$B,$B119,ADEME!$C:$C,$C119,ADEME!$D:$D,$D119,ADEME!$E:$E,I$9)</f>
        <v>10108.56760799511</v>
      </c>
      <c r="J119" s="117">
        <f>SUMIFS(ADEME!$H:$H,ADEME!$A:$A,$A119,ADEME!$B:$B,$B119,ADEME!$C:$C,$C119,ADEME!$D:$D,$D119,ADEME!$E:$E,J$9)</f>
        <v>10131.362874104358</v>
      </c>
      <c r="K119" s="68"/>
      <c r="L119" s="54" t="str">
        <f t="shared" si="20"/>
        <v>Utilisation du territoire-Détail SAU-Surfaces toujours en herbe (STH)</v>
      </c>
      <c r="M119" s="54">
        <f>MATCH(L119,[6]RESULTATS_4!$W:$W,FALSE)</f>
        <v>567</v>
      </c>
      <c r="N119" s="54" t="str" cm="1">
        <f t="array" ref="N119">IFERROR(INDEX([6]RESULTATS_4!G:G,$M119),"-")</f>
        <v>Utilisation du territoire</v>
      </c>
      <c r="O119" s="54" t="str" cm="1">
        <f t="array" ref="O119">IFERROR(INDEX([6]RESULTATS_4!H:H,$M119),"-")</f>
        <v>Détail SAU</v>
      </c>
      <c r="P119" s="54" t="str" cm="1">
        <f t="array" ref="P119">IFERROR(INDEX([6]RESULTATS_4!I:I,$M119),"-")</f>
        <v>Surfaces toujours en herbe (STH)</v>
      </c>
      <c r="Q119" s="54" t="str" cm="1">
        <f t="array" ref="Q119">IFERROR(INDEX([6]RESULTATS_4!$J:$J,M119),"-")</f>
        <v>kha</v>
      </c>
      <c r="R119" s="68"/>
      <c r="S119" s="54" t="str">
        <f t="shared" si="21"/>
        <v>Surfaces toujours en herbe (STH)-kha</v>
      </c>
      <c r="T119" s="52" t="e">
        <f>MATCH(S119,[2]S0!$R:$R,FALSE)</f>
        <v>#N/A</v>
      </c>
      <c r="U119" s="8">
        <v>9317.3857499999995</v>
      </c>
      <c r="V119" s="8">
        <v>8993.2645523962728</v>
      </c>
      <c r="W119" s="8">
        <v>9092.8666230971048</v>
      </c>
      <c r="X119" s="8">
        <v>9112.2724314777952</v>
      </c>
      <c r="Y119" s="8">
        <v>9046.9877741829914</v>
      </c>
      <c r="Z119" s="8">
        <v>9019.7160793980493</v>
      </c>
      <c r="AA119" s="68"/>
      <c r="AB119" s="52" t="str">
        <f>IFERROR(MATCH(S119,[7]AMS_RUN3_2050!$I:$I,FALSE),"non")</f>
        <v>non</v>
      </c>
      <c r="AC119" s="8">
        <v>8594.0901568449644</v>
      </c>
      <c r="AE119" s="68"/>
      <c r="AF119" s="52">
        <f t="shared" si="28"/>
        <v>11.144087814546054</v>
      </c>
      <c r="AG119" s="52">
        <f t="shared" si="29"/>
        <v>3.6815958004487337</v>
      </c>
      <c r="AH119" s="52">
        <f t="shared" si="30"/>
        <v>9.5645202001657825</v>
      </c>
      <c r="AI119" s="52">
        <f t="shared" si="31"/>
        <v>9.7336401418102412</v>
      </c>
      <c r="AJ119" s="52">
        <f t="shared" si="32"/>
        <v>11.734069508101964</v>
      </c>
      <c r="AK119" s="52">
        <f t="shared" si="33"/>
        <v>12.324631783537221</v>
      </c>
      <c r="AL119" t="s">
        <v>531</v>
      </c>
    </row>
    <row r="120" spans="1:38" ht="14.25" hidden="1">
      <c r="A120" s="5" t="s">
        <v>54</v>
      </c>
      <c r="B120" s="5" t="s">
        <v>86</v>
      </c>
      <c r="C120" s="15" t="s">
        <v>107</v>
      </c>
      <c r="D120" s="12" t="s">
        <v>271</v>
      </c>
      <c r="E120" s="116">
        <f>SUMIFS(ADEME!$F:$F,ADEME!$A:$A,$A120,ADEME!$B:$B,$B120,ADEME!$C:$C,$C120,ADEME!$D:$D,$D120,ADEME!$E:$E,F$9)</f>
        <v>8743.1666000000005</v>
      </c>
      <c r="F120" s="116">
        <f>SUMIFS(ADEME!$L:$L,ADEME!$A:$A,$A120,ADEME!$B:$B,$B120,ADEME!$C:$C,$C120,ADEME!$D:$D,$D120,ADEME!$E:$E,F$9)</f>
        <v>7793.4955131414081</v>
      </c>
      <c r="G120" s="117">
        <f>SUMIFS(ADEME!$H:$H,ADEME!$A:$A,$A120,ADEME!$B:$B,$B120,ADEME!$C:$C,$C120,ADEME!$D:$D,$D120,ADEME!$E:$E,G$9)</f>
        <v>8315.3338765366861</v>
      </c>
      <c r="H120" s="117">
        <f>SUMIFS(ADEME!$H:$H,ADEME!$A:$A,$A120,ADEME!$B:$B,$B120,ADEME!$C:$C,$C120,ADEME!$D:$D,$D120,ADEME!$E:$E,H$9)</f>
        <v>8367.876572804882</v>
      </c>
      <c r="I120" s="117">
        <f>SUMIFS(ADEME!$H:$H,ADEME!$A:$A,$A120,ADEME!$B:$B,$B120,ADEME!$C:$C,$C120,ADEME!$D:$D,$D120,ADEME!$E:$E,I$9)</f>
        <v>8534.497038040312</v>
      </c>
      <c r="J120" s="117">
        <f>SUMIFS(ADEME!$H:$H,ADEME!$A:$A,$A120,ADEME!$B:$B,$B120,ADEME!$C:$C,$C120,ADEME!$D:$D,$D120,ADEME!$E:$E,J$9)</f>
        <v>8503.2421080075328</v>
      </c>
      <c r="K120" s="68"/>
      <c r="L120" s="54" t="str">
        <f t="shared" si="20"/>
        <v>Utilisation du territoire-Détail SAU-Prairie naturelle productive</v>
      </c>
      <c r="M120" s="54">
        <f>MATCH(L120,[6]RESULTATS_4!$W:$W,FALSE)</f>
        <v>561</v>
      </c>
      <c r="N120" s="54" t="str" cm="1">
        <f t="array" ref="N120">IFERROR(INDEX([6]RESULTATS_4!G:G,$M120),"-")</f>
        <v>Utilisation du territoire</v>
      </c>
      <c r="O120" s="54" t="str" cm="1">
        <f t="array" ref="O120">IFERROR(INDEX([6]RESULTATS_4!H:H,$M120),"-")</f>
        <v>Détail SAU</v>
      </c>
      <c r="P120" s="54" t="str" cm="1">
        <f t="array" ref="P120">IFERROR(INDEX([6]RESULTATS_4!I:I,$M120),"-")</f>
        <v>Prairie naturelle productive</v>
      </c>
      <c r="Q120" s="54" t="str" cm="1">
        <f t="array" ref="Q120">IFERROR(INDEX([6]RESULTATS_4!$J:$J,M120),"-")</f>
        <v>kha</v>
      </c>
      <c r="R120" s="68"/>
      <c r="S120" s="54" t="str">
        <f t="shared" si="21"/>
        <v>Prairie naturelle productive-kha</v>
      </c>
      <c r="T120" s="52" t="e">
        <f>MATCH(S120,[2]S0!$R:$R,FALSE)</f>
        <v>#N/A</v>
      </c>
      <c r="U120" s="8">
        <v>6884.5884999999998</v>
      </c>
      <c r="V120" s="8">
        <v>6582.8987105232045</v>
      </c>
      <c r="W120" s="8">
        <v>6588.3681107692582</v>
      </c>
      <c r="X120" s="8">
        <v>6631.9683399545038</v>
      </c>
      <c r="Y120" s="8">
        <v>6684.7922433372278</v>
      </c>
      <c r="Z120" s="8">
        <v>6602.0376392489061</v>
      </c>
      <c r="AA120" s="68"/>
      <c r="AB120" s="52" t="str">
        <f>IFERROR(MATCH(S120,[7]AMS_RUN3_2050!$I:$I,FALSE),"non")</f>
        <v>non</v>
      </c>
      <c r="AC120" s="8">
        <v>7152.808</v>
      </c>
      <c r="AE120" s="68"/>
      <c r="AF120" s="52">
        <f t="shared" si="28"/>
        <v>26.996211901408508</v>
      </c>
      <c r="AG120" s="52">
        <f t="shared" si="29"/>
        <v>18.390026276463644</v>
      </c>
      <c r="AH120" s="52">
        <f t="shared" si="30"/>
        <v>26.212344798168651</v>
      </c>
      <c r="AI120" s="52">
        <f t="shared" si="31"/>
        <v>26.174857054011301</v>
      </c>
      <c r="AJ120" s="52">
        <f t="shared" si="32"/>
        <v>27.67034078802817</v>
      </c>
      <c r="AK120" s="52">
        <f t="shared" si="33"/>
        <v>28.797237650631157</v>
      </c>
      <c r="AL120" t="s">
        <v>531</v>
      </c>
    </row>
    <row r="121" spans="1:38" ht="14.25" hidden="1">
      <c r="A121" s="5" t="s">
        <v>54</v>
      </c>
      <c r="B121" s="5" t="s">
        <v>86</v>
      </c>
      <c r="C121" s="15" t="s">
        <v>108</v>
      </c>
      <c r="D121" s="12" t="s">
        <v>271</v>
      </c>
      <c r="E121" s="116">
        <f>SUMIFS(ADEME!$F:$F,ADEME!$A:$A,$A121,ADEME!$B:$B,$B121,ADEME!$C:$C,$C121,ADEME!$D:$D,$D121,ADEME!$E:$E,F$9)</f>
        <v>1612.5568000000001</v>
      </c>
      <c r="F121" s="116">
        <f>SUMIFS(ADEME!$L:$L,ADEME!$A:$A,$A121,ADEME!$B:$B,$B121,ADEME!$C:$C,$C121,ADEME!$D:$D,$D121,ADEME!$E:$E,F$9)</f>
        <v>1530.8646893391303</v>
      </c>
      <c r="G121" s="117">
        <f>SUMIFS(ADEME!$H:$H,ADEME!$A:$A,$A121,ADEME!$B:$B,$B121,ADEME!$C:$C,$C121,ADEME!$D:$D,$D121,ADEME!$E:$E,G$9)</f>
        <v>1647.2218115006724</v>
      </c>
      <c r="H121" s="117">
        <f>SUMIFS(ADEME!$H:$H,ADEME!$A:$A,$A121,ADEME!$B:$B,$B121,ADEME!$C:$C,$C121,ADEME!$D:$D,$D121,ADEME!$E:$E,H$9)</f>
        <v>1631.3516658943445</v>
      </c>
      <c r="I121" s="117">
        <f>SUMIFS(ADEME!$H:$H,ADEME!$A:$A,$A121,ADEME!$B:$B,$B121,ADEME!$C:$C,$C121,ADEME!$D:$D,$D121,ADEME!$E:$E,I$9)</f>
        <v>1574.0705699547991</v>
      </c>
      <c r="J121" s="117">
        <f>SUMIFS(ADEME!$H:$H,ADEME!$A:$A,$A121,ADEME!$B:$B,$B121,ADEME!$C:$C,$C121,ADEME!$D:$D,$D121,ADEME!$E:$E,J$9)</f>
        <v>1628.1207660968246</v>
      </c>
      <c r="K121" s="68"/>
      <c r="L121" s="54" t="str">
        <f t="shared" si="20"/>
        <v>Utilisation du territoire-Détail SAU-Prairie peu productive, parcours et alpages</v>
      </c>
      <c r="M121" s="54">
        <f>MATCH(L121,[6]RESULTATS_4!$W:$W,FALSE)</f>
        <v>562</v>
      </c>
      <c r="N121" s="54" t="str" cm="1">
        <f t="array" ref="N121">IFERROR(INDEX([6]RESULTATS_4!G:G,$M121),"-")</f>
        <v>Utilisation du territoire</v>
      </c>
      <c r="O121" s="54" t="str" cm="1">
        <f t="array" ref="O121">IFERROR(INDEX([6]RESULTATS_4!H:H,$M121),"-")</f>
        <v>Détail SAU</v>
      </c>
      <c r="P121" s="54" t="str" cm="1">
        <f t="array" ref="P121">IFERROR(INDEX([6]RESULTATS_4!I:I,$M121),"-")</f>
        <v>Prairie peu productive, parcours et alpages</v>
      </c>
      <c r="Q121" s="54" t="str" cm="1">
        <f t="array" ref="Q121">IFERROR(INDEX([6]RESULTATS_4!$J:$J,M121),"-")</f>
        <v>kha</v>
      </c>
      <c r="R121" s="68"/>
      <c r="S121" s="54" t="str">
        <f t="shared" si="21"/>
        <v>Prairie peu productive, parcours et alpages-kha</v>
      </c>
      <c r="T121" s="52" t="e">
        <f>MATCH(S121,[2]S0!$R:$R,FALSE)</f>
        <v>#N/A</v>
      </c>
      <c r="U121" s="8">
        <v>2432.7972500000001</v>
      </c>
      <c r="V121" s="8">
        <v>2410.3658418730688</v>
      </c>
      <c r="W121" s="8">
        <v>2504.4985123278466</v>
      </c>
      <c r="X121" s="8">
        <v>2480.3040915232914</v>
      </c>
      <c r="Y121" s="8">
        <v>2362.1955308457636</v>
      </c>
      <c r="Z121" s="8">
        <v>2417.6784401491441</v>
      </c>
      <c r="AA121" s="68"/>
      <c r="AB121" s="52" t="str">
        <f>IFERROR(MATCH(S121,[7]AMS_RUN3_2050!$I:$I,FALSE),"non")</f>
        <v>non</v>
      </c>
      <c r="AC121" s="8">
        <v>1441.2821568449638</v>
      </c>
      <c r="AE121" s="68"/>
      <c r="AF121" s="52">
        <f t="shared" si="28"/>
        <v>-33.715939542434128</v>
      </c>
      <c r="AG121" s="52">
        <f t="shared" si="29"/>
        <v>-36.488284776326232</v>
      </c>
      <c r="AH121" s="52">
        <f t="shared" si="30"/>
        <v>-34.229475346358441</v>
      </c>
      <c r="AI121" s="52">
        <f t="shared" si="31"/>
        <v>-34.227755722789553</v>
      </c>
      <c r="AJ121" s="52">
        <f t="shared" si="32"/>
        <v>-33.364086528805814</v>
      </c>
      <c r="AK121" s="52">
        <f t="shared" si="33"/>
        <v>-32.657679406017806</v>
      </c>
      <c r="AL121" t="s">
        <v>531</v>
      </c>
    </row>
    <row r="122" spans="1:38" ht="14.25" hidden="1">
      <c r="A122" s="5" t="s">
        <v>54</v>
      </c>
      <c r="B122" s="5" t="s">
        <v>86</v>
      </c>
      <c r="C122" s="5" t="s">
        <v>109</v>
      </c>
      <c r="D122" s="12" t="s">
        <v>271</v>
      </c>
      <c r="E122" s="116">
        <f>SUMIFS(ADEME!$F:$F,ADEME!$A:$A,$A122,ADEME!$B:$B,$B122,ADEME!$C:$C,$C122,ADEME!$D:$D,$D122,ADEME!$E:$E,F$9)</f>
        <v>1015.4032000000001</v>
      </c>
      <c r="F122" s="116">
        <f>SUMIFS(ADEME!$L:$L,ADEME!$A:$A,$A122,ADEME!$B:$B,$B122,ADEME!$C:$C,$C122,ADEME!$D:$D,$D122,ADEME!$E:$E,F$9)</f>
        <v>1005.4280181647803</v>
      </c>
      <c r="G122" s="117">
        <f>SUMIFS(ADEME!$H:$H,ADEME!$A:$A,$A122,ADEME!$B:$B,$B122,ADEME!$C:$C,$C122,ADEME!$D:$D,$D122,ADEME!$E:$E,G$9)</f>
        <v>1140.8753507029214</v>
      </c>
      <c r="H122" s="117">
        <f>SUMIFS(ADEME!$H:$H,ADEME!$A:$A,$A122,ADEME!$B:$B,$B122,ADEME!$C:$C,$C122,ADEME!$D:$D,$D122,ADEME!$E:$E,H$9)</f>
        <v>1145.510148353721</v>
      </c>
      <c r="I122" s="117">
        <f>SUMIFS(ADEME!$H:$H,ADEME!$A:$A,$A122,ADEME!$B:$B,$B122,ADEME!$C:$C,$C122,ADEME!$D:$D,$D122,ADEME!$E:$E,I$9)</f>
        <v>1275.4698306362295</v>
      </c>
      <c r="J122" s="117">
        <f>SUMIFS(ADEME!$H:$H,ADEME!$A:$A,$A122,ADEME!$B:$B,$B122,ADEME!$C:$C,$C122,ADEME!$D:$D,$D122,ADEME!$E:$E,J$9)</f>
        <v>1024.2030456161233</v>
      </c>
      <c r="K122" s="68"/>
      <c r="L122" s="54" t="str">
        <f t="shared" si="20"/>
        <v>Utilisation du territoire-Détail SAU-Cultures permanentes</v>
      </c>
      <c r="M122" s="54">
        <f>MATCH(L122,[6]RESULTATS_4!$W:$W,FALSE)</f>
        <v>549</v>
      </c>
      <c r="N122" s="54" t="str" cm="1">
        <f t="array" ref="N122">IFERROR(INDEX([6]RESULTATS_4!G:G,$M122),"-")</f>
        <v>Utilisation du territoire</v>
      </c>
      <c r="O122" s="54" t="str" cm="1">
        <f t="array" ref="O122">IFERROR(INDEX([6]RESULTATS_4!H:H,$M122),"-")</f>
        <v>Détail SAU</v>
      </c>
      <c r="P122" s="54" t="str" cm="1">
        <f t="array" ref="P122">IFERROR(INDEX([6]RESULTATS_4!I:I,$M122),"-")</f>
        <v>Cultures permanentes</v>
      </c>
      <c r="Q122" s="54" t="str" cm="1">
        <f t="array" ref="Q122">IFERROR(INDEX([6]RESULTATS_4!$J:$J,M122),"-")</f>
        <v>kha</v>
      </c>
      <c r="R122" s="68"/>
      <c r="S122" s="54" t="str">
        <f t="shared" si="21"/>
        <v>Cultures permanentes-kha</v>
      </c>
      <c r="T122" s="52" t="e">
        <f>MATCH(S122,[2]S0!$R:$R,FALSE)</f>
        <v>#N/A</v>
      </c>
      <c r="U122" s="8">
        <v>987.80349999999999</v>
      </c>
      <c r="V122" s="8">
        <v>927.54663864851523</v>
      </c>
      <c r="W122" s="8">
        <v>1123.5020178898164</v>
      </c>
      <c r="X122" s="8">
        <v>1123.3305961816977</v>
      </c>
      <c r="Y122" s="8">
        <v>1233.5643107750291</v>
      </c>
      <c r="Z122" s="8">
        <v>979.63639432264313</v>
      </c>
      <c r="AA122" s="68"/>
      <c r="AB122" s="52" t="str">
        <f>IFERROR(MATCH(S122,[7]AMS_RUN3_2050!$I:$I,FALSE),"non")</f>
        <v>non</v>
      </c>
      <c r="AC122" s="8">
        <v>1378.663654039779</v>
      </c>
      <c r="AE122" s="68"/>
      <c r="AF122" s="52">
        <f t="shared" si="28"/>
        <v>2.7940476015725801</v>
      </c>
      <c r="AG122" s="52">
        <f t="shared" si="29"/>
        <v>8.3964920221955008</v>
      </c>
      <c r="AH122" s="52">
        <f t="shared" si="30"/>
        <v>1.5463552834320549</v>
      </c>
      <c r="AI122" s="52">
        <f t="shared" si="31"/>
        <v>1.9744456571746172</v>
      </c>
      <c r="AJ122" s="52">
        <f t="shared" si="32"/>
        <v>3.3971086464776201</v>
      </c>
      <c r="AK122" s="52">
        <f t="shared" si="33"/>
        <v>4.5493053904244851</v>
      </c>
      <c r="AL122" t="s">
        <v>531</v>
      </c>
    </row>
    <row r="123" spans="1:38" ht="14.25" hidden="1">
      <c r="A123" s="5" t="s">
        <v>54</v>
      </c>
      <c r="B123" s="5" t="s">
        <v>86</v>
      </c>
      <c r="C123" s="15" t="s">
        <v>62</v>
      </c>
      <c r="D123" s="12" t="s">
        <v>271</v>
      </c>
      <c r="E123" s="116">
        <f>SUMIFS(ADEME!$F:$F,ADEME!$A:$A,$A123,ADEME!$B:$B,$B123,ADEME!$C:$C,$C123,ADEME!$D:$D,$D123,ADEME!$E:$E,F$9)</f>
        <v>812.66300000000001</v>
      </c>
      <c r="F123" s="116">
        <f>SUMIFS(ADEME!$L:$L,ADEME!$A:$A,$A123,ADEME!$B:$B,$B123,ADEME!$C:$C,$C123,ADEME!$D:$D,$D123,ADEME!$E:$E,F$9)</f>
        <v>794.65715815454882</v>
      </c>
      <c r="G123" s="117">
        <f>SUMIFS(ADEME!$H:$H,ADEME!$A:$A,$A123,ADEME!$B:$B,$B123,ADEME!$C:$C,$C123,ADEME!$D:$D,$D123,ADEME!$E:$E,G$9)</f>
        <v>755.15178004817437</v>
      </c>
      <c r="H123" s="117">
        <f>SUMIFS(ADEME!$H:$H,ADEME!$A:$A,$A123,ADEME!$B:$B,$B123,ADEME!$C:$C,$C123,ADEME!$D:$D,$D123,ADEME!$E:$E,H$9)</f>
        <v>770.15388242259155</v>
      </c>
      <c r="I123" s="117">
        <f>SUMIFS(ADEME!$H:$H,ADEME!$A:$A,$A123,ADEME!$B:$B,$B123,ADEME!$C:$C,$C123,ADEME!$D:$D,$D123,ADEME!$E:$E,I$9)</f>
        <v>763.0099841018108</v>
      </c>
      <c r="J123" s="117">
        <f>SUMIFS(ADEME!$H:$H,ADEME!$A:$A,$A123,ADEME!$B:$B,$B123,ADEME!$C:$C,$C123,ADEME!$D:$D,$D123,ADEME!$E:$E,J$9)</f>
        <v>810.52801912092787</v>
      </c>
      <c r="K123" s="68"/>
      <c r="L123" s="54" t="str">
        <f t="shared" si="20"/>
        <v>Utilisation du territoire-Détail SAU-Vignes</v>
      </c>
      <c r="M123" s="54">
        <f>MATCH(L123,[6]RESULTATS_4!$W:$W,FALSE)</f>
        <v>571</v>
      </c>
      <c r="N123" s="54" t="str" cm="1">
        <f t="array" ref="N123">IFERROR(INDEX([6]RESULTATS_4!G:G,$M123),"-")</f>
        <v>Utilisation du territoire</v>
      </c>
      <c r="O123" s="54" t="str" cm="1">
        <f t="array" ref="O123">IFERROR(INDEX([6]RESULTATS_4!H:H,$M123),"-")</f>
        <v>Détail SAU</v>
      </c>
      <c r="P123" s="54" t="str" cm="1">
        <f t="array" ref="P123">IFERROR(INDEX([6]RESULTATS_4!I:I,$M123),"-")</f>
        <v>Vignes</v>
      </c>
      <c r="Q123" s="54" t="str" cm="1">
        <f t="array" ref="Q123">IFERROR(INDEX([6]RESULTATS_4!$J:$J,M123),"-")</f>
        <v>kha</v>
      </c>
      <c r="R123" s="68"/>
      <c r="S123" s="54" t="str">
        <f t="shared" si="21"/>
        <v>Vignes-kha</v>
      </c>
      <c r="T123" s="52" t="e">
        <f>MATCH(S123,[2]S0!$R:$R,FALSE)</f>
        <v>#N/A</v>
      </c>
      <c r="U123" s="8">
        <v>787.64374999999995</v>
      </c>
      <c r="V123" s="8">
        <v>732.13571715051853</v>
      </c>
      <c r="W123" s="8">
        <v>733.16993908482084</v>
      </c>
      <c r="X123" s="8">
        <v>748.55672572005221</v>
      </c>
      <c r="Y123" s="8">
        <v>734.72022042095819</v>
      </c>
      <c r="Z123" s="8">
        <v>774.1824201868352</v>
      </c>
      <c r="AA123" s="68"/>
      <c r="AB123" s="52" t="str">
        <f>IFERROR(MATCH(S123,[7]AMS_RUN3_2050!$I:$I,FALSE),"non")</f>
        <v>non</v>
      </c>
      <c r="AC123" s="8">
        <v>751.53371743363414</v>
      </c>
      <c r="AE123" s="68"/>
      <c r="AF123" s="52">
        <f t="shared" si="28"/>
        <v>3.1764677876260805</v>
      </c>
      <c r="AG123" s="52">
        <f t="shared" si="29"/>
        <v>8.5395971729619333</v>
      </c>
      <c r="AH123" s="52">
        <f t="shared" si="30"/>
        <v>2.9981917958600945</v>
      </c>
      <c r="AI123" s="52">
        <f t="shared" si="31"/>
        <v>2.8851730216924665</v>
      </c>
      <c r="AJ123" s="52">
        <f t="shared" si="32"/>
        <v>3.8504131089034166</v>
      </c>
      <c r="AK123" s="52">
        <f t="shared" si="33"/>
        <v>4.6947073436931497</v>
      </c>
      <c r="AL123" t="s">
        <v>531</v>
      </c>
    </row>
    <row r="124" spans="1:38" ht="14.25" hidden="1">
      <c r="A124" s="5" t="s">
        <v>54</v>
      </c>
      <c r="B124" s="5" t="s">
        <v>86</v>
      </c>
      <c r="C124" s="15" t="s">
        <v>84</v>
      </c>
      <c r="D124" s="12" t="s">
        <v>271</v>
      </c>
      <c r="E124" s="116">
        <f>SUMIFS(ADEME!$F:$F,ADEME!$A:$A,$A124,ADEME!$B:$B,$B124,ADEME!$C:$C,$C124,ADEME!$D:$D,$D124,ADEME!$E:$E,F$9)</f>
        <v>177.59899999999999</v>
      </c>
      <c r="F124" s="116">
        <f>SUMIFS(ADEME!$L:$L,ADEME!$A:$A,$A124,ADEME!$B:$B,$B124,ADEME!$C:$C,$C124,ADEME!$D:$D,$D124,ADEME!$E:$E,F$9)</f>
        <v>195.51452069387682</v>
      </c>
      <c r="G124" s="117">
        <f>SUMIFS(ADEME!$H:$H,ADEME!$A:$A,$A124,ADEME!$B:$B,$B124,ADEME!$C:$C,$C124,ADEME!$D:$D,$D124,ADEME!$E:$E,G$9)</f>
        <v>233.86411181689368</v>
      </c>
      <c r="H124" s="117">
        <f>SUMIFS(ADEME!$H:$H,ADEME!$A:$A,$A124,ADEME!$B:$B,$B124,ADEME!$C:$C,$C124,ADEME!$D:$D,$D124,ADEME!$E:$E,H$9)</f>
        <v>227.75294835635805</v>
      </c>
      <c r="I124" s="117">
        <f>SUMIFS(ADEME!$H:$H,ADEME!$A:$A,$A124,ADEME!$B:$B,$B124,ADEME!$C:$C,$C124,ADEME!$D:$D,$D124,ADEME!$E:$E,I$9)</f>
        <v>201.47306508589585</v>
      </c>
      <c r="J124" s="117">
        <f>SUMIFS(ADEME!$H:$H,ADEME!$A:$A,$A124,ADEME!$B:$B,$B124,ADEME!$C:$C,$C124,ADEME!$D:$D,$D124,ADEME!$E:$E,J$9)</f>
        <v>187.96709533415171</v>
      </c>
      <c r="K124" s="68"/>
      <c r="L124" s="54" t="str">
        <f t="shared" si="20"/>
        <v>Utilisation du territoire-Détail SAU-Arboriculture</v>
      </c>
      <c r="M124" s="54">
        <f>MATCH(L124,[6]RESULTATS_4!$W:$W,FALSE)</f>
        <v>538</v>
      </c>
      <c r="N124" s="54" t="str" cm="1">
        <f t="array" ref="N124">IFERROR(INDEX([6]RESULTATS_4!G:G,$M124),"-")</f>
        <v>Utilisation du territoire</v>
      </c>
      <c r="O124" s="54" t="str" cm="1">
        <f t="array" ref="O124">IFERROR(INDEX([6]RESULTATS_4!H:H,$M124),"-")</f>
        <v>Détail SAU</v>
      </c>
      <c r="P124" s="54" t="str" cm="1">
        <f t="array" ref="P124">IFERROR(INDEX([6]RESULTATS_4!I:I,$M124),"-")</f>
        <v>Arboriculture</v>
      </c>
      <c r="Q124" s="54" t="str" cm="1">
        <f t="array" ref="Q124">IFERROR(INDEX([6]RESULTATS_4!$J:$J,M124),"-")</f>
        <v>kha</v>
      </c>
      <c r="R124" s="68"/>
      <c r="S124" s="54" t="str">
        <f t="shared" si="21"/>
        <v>Arboriculture-kha</v>
      </c>
      <c r="T124" s="52" t="e">
        <f>MATCH(S124,[2]S0!$R:$R,FALSE)</f>
        <v>#N/A</v>
      </c>
      <c r="U124" s="8">
        <v>161.32525000000001</v>
      </c>
      <c r="V124" s="8">
        <v>157.38852313511637</v>
      </c>
      <c r="W124" s="8">
        <v>221.86084926746054</v>
      </c>
      <c r="X124" s="8">
        <v>210.45020174639575</v>
      </c>
      <c r="Y124" s="8">
        <v>181.59812983375741</v>
      </c>
      <c r="Z124" s="8">
        <v>167.31164382360942</v>
      </c>
      <c r="AA124" s="68"/>
      <c r="AB124" s="52" t="str">
        <f>IFERROR(MATCH(S124,[7]AMS_RUN3_2050!$I:$I,FALSE),"non")</f>
        <v>non</v>
      </c>
      <c r="AC124" s="8">
        <v>283.44221202421284</v>
      </c>
      <c r="AE124" s="68"/>
      <c r="AF124" s="52">
        <f t="shared" si="28"/>
        <v>10.087540543095376</v>
      </c>
      <c r="AG124" s="52">
        <f t="shared" si="29"/>
        <v>24.224128163417411</v>
      </c>
      <c r="AH124" s="52">
        <f t="shared" si="30"/>
        <v>5.4102662047249339</v>
      </c>
      <c r="AI124" s="52">
        <f t="shared" si="31"/>
        <v>8.2217771550597405</v>
      </c>
      <c r="AJ124" s="52">
        <f t="shared" si="32"/>
        <v>10.94446031483518</v>
      </c>
      <c r="AK124" s="52">
        <f t="shared" si="33"/>
        <v>12.345495530674832</v>
      </c>
      <c r="AL124" t="s">
        <v>531</v>
      </c>
    </row>
    <row r="125" spans="1:38" ht="14.25" hidden="1">
      <c r="A125" s="5" t="s">
        <v>54</v>
      </c>
      <c r="B125" s="5" t="s">
        <v>86</v>
      </c>
      <c r="C125" s="15" t="s">
        <v>110</v>
      </c>
      <c r="D125" s="12" t="s">
        <v>271</v>
      </c>
      <c r="E125" s="116">
        <f>SUMIFS(ADEME!$F:$F,ADEME!$A:$A,$A125,ADEME!$B:$B,$B125,ADEME!$C:$C,$C125,ADEME!$D:$D,$D125,ADEME!$E:$E,F$9)</f>
        <v>1E-3</v>
      </c>
      <c r="F125" s="116">
        <f>SUMIFS(ADEME!$L:$L,ADEME!$A:$A,$A125,ADEME!$B:$B,$B125,ADEME!$C:$C,$C125,ADEME!$D:$D,$D125,ADEME!$E:$E,F$9)</f>
        <v>9.9390521734213453E-4</v>
      </c>
      <c r="G125" s="117">
        <f>SUMIFS(ADEME!$H:$H,ADEME!$A:$A,$A125,ADEME!$B:$B,$B125,ADEME!$C:$C,$C125,ADEME!$D:$D,$D125,ADEME!$E:$E,G$9)</f>
        <v>125.61338689555578</v>
      </c>
      <c r="H125" s="117">
        <f>SUMIFS(ADEME!$H:$H,ADEME!$A:$A,$A125,ADEME!$B:$B,$B125,ADEME!$C:$C,$C125,ADEME!$D:$D,$D125,ADEME!$E:$E,H$9)</f>
        <v>121.79064229638573</v>
      </c>
      <c r="I125" s="117">
        <f>SUMIFS(ADEME!$H:$H,ADEME!$A:$A,$A125,ADEME!$B:$B,$B125,ADEME!$C:$C,$C125,ADEME!$D:$D,$D125,ADEME!$E:$E,I$9)</f>
        <v>286.05951518136942</v>
      </c>
      <c r="J125" s="117">
        <f>SUMIFS(ADEME!$H:$H,ADEME!$A:$A,$A125,ADEME!$B:$B,$B125,ADEME!$C:$C,$C125,ADEME!$D:$D,$D125,ADEME!$E:$E,J$9)</f>
        <v>9.9728736382632467E-4</v>
      </c>
      <c r="K125" s="68"/>
      <c r="L125" s="54" t="str">
        <f t="shared" si="20"/>
        <v>Utilisation du territoire-Détail SAU-TCR ou plantes énergétiques pérennes</v>
      </c>
      <c r="M125" s="54">
        <f>MATCH(L125,[6]RESULTATS_4!$W:$W,FALSE)</f>
        <v>568</v>
      </c>
      <c r="N125" s="54" t="str" cm="1">
        <f t="array" ref="N125">IFERROR(INDEX([6]RESULTATS_4!G:G,$M125),"-")</f>
        <v>Utilisation du territoire</v>
      </c>
      <c r="O125" s="54" t="str" cm="1">
        <f t="array" ref="O125">IFERROR(INDEX([6]RESULTATS_4!H:H,$M125),"-")</f>
        <v>Détail SAU</v>
      </c>
      <c r="P125" s="54" t="str" cm="1">
        <f t="array" ref="P125">IFERROR(INDEX([6]RESULTATS_4!I:I,$M125),"-")</f>
        <v>TCR ou plantes énergétiques pérennes</v>
      </c>
      <c r="Q125" s="54" t="str" cm="1">
        <f t="array" ref="Q125">IFERROR(INDEX([6]RESULTATS_4!$J:$J,M125),"-")</f>
        <v>kha</v>
      </c>
      <c r="R125" s="68"/>
      <c r="S125" s="54" t="str">
        <f t="shared" si="21"/>
        <v>TCR ou plantes énergétiques pérennes-kha</v>
      </c>
      <c r="T125" s="52" t="e">
        <f>MATCH(S125,[2]S0!$R:$R,FALSE)</f>
        <v>#N/A</v>
      </c>
      <c r="U125" s="8">
        <v>1E-3</v>
      </c>
      <c r="V125" s="8">
        <v>9.9462877725946014E-4</v>
      </c>
      <c r="W125" s="8">
        <v>129.30354440451919</v>
      </c>
      <c r="X125" s="8">
        <v>125.45489651766245</v>
      </c>
      <c r="Y125" s="8">
        <v>279.53943970477934</v>
      </c>
      <c r="Z125" s="8">
        <v>9.7563603128558393E-4</v>
      </c>
      <c r="AA125" s="68"/>
      <c r="AB125" s="52" t="str">
        <f>IFERROR(MATCH(S125,[7]AMS_RUN3_2050!$I:$I,FALSE),"non")</f>
        <v>non</v>
      </c>
      <c r="AC125" s="8">
        <v>305.31707525530749</v>
      </c>
      <c r="AE125" s="68"/>
      <c r="AF125" s="52">
        <f t="shared" si="28"/>
        <v>0</v>
      </c>
      <c r="AG125" s="52">
        <f t="shared" si="29"/>
        <v>-7.2746730626405132E-2</v>
      </c>
      <c r="AH125" s="52">
        <f t="shared" si="30"/>
        <v>-2.8538718918786565</v>
      </c>
      <c r="AI125" s="52">
        <f t="shared" si="31"/>
        <v>-2.9207741770053919</v>
      </c>
      <c r="AJ125" s="52">
        <f t="shared" si="32"/>
        <v>2.3324349091762953</v>
      </c>
      <c r="AK125" s="52">
        <f t="shared" si="33"/>
        <v>2.2192018177322748</v>
      </c>
      <c r="AL125" t="s">
        <v>531</v>
      </c>
    </row>
    <row r="126" spans="1:38" ht="14.25" hidden="1">
      <c r="A126" s="5" t="s">
        <v>54</v>
      </c>
      <c r="B126" s="5" t="s">
        <v>86</v>
      </c>
      <c r="C126" s="5" t="s">
        <v>59</v>
      </c>
      <c r="D126" s="12" t="s">
        <v>271</v>
      </c>
      <c r="E126" s="116">
        <f>SUMIFS(ADEME!$F:$F,ADEME!$A:$A,$A126,ADEME!$B:$B,$B126,ADEME!$C:$C,$C126,ADEME!$D:$D,$D126,ADEME!$E:$E,F$9)</f>
        <v>411.78520000000003</v>
      </c>
      <c r="F126" s="116">
        <f>SUMIFS(ADEME!$L:$L,ADEME!$A:$A,$A126,ADEME!$B:$B,$B126,ADEME!$C:$C,$C126,ADEME!$D:$D,$D126,ADEME!$E:$E,F$9)</f>
        <v>409.27545870427434</v>
      </c>
      <c r="G126" s="117">
        <f>SUMIFS(ADEME!$H:$H,ADEME!$A:$A,$A126,ADEME!$B:$B,$B126,ADEME!$C:$C,$C126,ADEME!$D:$D,$D126,ADEME!$E:$E,G$9)</f>
        <v>412.2897496131277</v>
      </c>
      <c r="H126" s="117">
        <f>SUMIFS(ADEME!$H:$H,ADEME!$A:$A,$A126,ADEME!$B:$B,$B126,ADEME!$C:$C,$C126,ADEME!$D:$D,$D126,ADEME!$E:$E,H$9)</f>
        <v>409.14145031449135</v>
      </c>
      <c r="I126" s="117">
        <f>SUMIFS(ADEME!$H:$H,ADEME!$A:$A,$A126,ADEME!$B:$B,$B126,ADEME!$C:$C,$C126,ADEME!$D:$D,$D126,ADEME!$E:$E,I$9)</f>
        <v>401.95729196202637</v>
      </c>
      <c r="J126" s="117">
        <f>SUMIFS(ADEME!$H:$H,ADEME!$A:$A,$A126,ADEME!$B:$B,$B126,ADEME!$C:$C,$C126,ADEME!$D:$D,$D126,ADEME!$E:$E,J$9)</f>
        <v>410.66817657069589</v>
      </c>
      <c r="K126" s="68"/>
      <c r="L126" s="54" t="str">
        <f t="shared" si="20"/>
        <v>Utilisation du territoire-Détail SAU-Jachères</v>
      </c>
      <c r="M126" s="54">
        <f>MATCH(L126,[6]RESULTATS_4!$W:$W,FALSE)</f>
        <v>551</v>
      </c>
      <c r="N126" s="54" t="str" cm="1">
        <f t="array" ref="N126">IFERROR(INDEX([6]RESULTATS_4!G:G,$M126),"-")</f>
        <v>Utilisation du territoire</v>
      </c>
      <c r="O126" s="54" t="str" cm="1">
        <f t="array" ref="O126">IFERROR(INDEX([6]RESULTATS_4!H:H,$M126),"-")</f>
        <v>Détail SAU</v>
      </c>
      <c r="P126" s="54" t="str" cm="1">
        <f t="array" ref="P126">IFERROR(INDEX([6]RESULTATS_4!I:I,$M126),"-")</f>
        <v>Jachères</v>
      </c>
      <c r="Q126" s="54" t="str" cm="1">
        <f t="array" ref="Q126">IFERROR(INDEX([6]RESULTATS_4!$J:$J,M126),"-")</f>
        <v>kha</v>
      </c>
      <c r="R126" s="68"/>
      <c r="S126" s="54" t="str">
        <f t="shared" si="21"/>
        <v>Jachères-kha</v>
      </c>
      <c r="T126" s="52" t="e">
        <f>MATCH(S126,[2]S0!$R:$R,FALSE)</f>
        <v>#N/A</v>
      </c>
      <c r="U126" s="8">
        <v>475.10275000000001</v>
      </c>
      <c r="V126" s="8">
        <v>465.16727755501381</v>
      </c>
      <c r="W126" s="8">
        <v>479.19128890854336</v>
      </c>
      <c r="X126" s="8">
        <v>475.53428251888874</v>
      </c>
      <c r="Y126" s="8">
        <v>461.31488875307303</v>
      </c>
      <c r="Z126" s="8">
        <v>466.63479973148003</v>
      </c>
      <c r="AA126" s="68"/>
      <c r="AB126" s="52" t="str">
        <f>IFERROR(MATCH(S126,[7]AMS_RUN3_2050!$I:$I,FALSE),"non")</f>
        <v>non</v>
      </c>
      <c r="AC126" s="8">
        <v>469.44007144256813</v>
      </c>
      <c r="AE126" s="68"/>
      <c r="AF126" s="52">
        <f t="shared" si="28"/>
        <v>-13.327127658174987</v>
      </c>
      <c r="AG126" s="52">
        <f t="shared" si="29"/>
        <v>-12.015423600842023</v>
      </c>
      <c r="AH126" s="52">
        <f t="shared" si="30"/>
        <v>-13.961342963432754</v>
      </c>
      <c r="AI126" s="52">
        <f t="shared" si="31"/>
        <v>-13.961734126237301</v>
      </c>
      <c r="AJ126" s="52">
        <f t="shared" si="32"/>
        <v>-12.867045534014586</v>
      </c>
      <c r="AK126" s="52">
        <f t="shared" si="33"/>
        <v>-11.993666823175108</v>
      </c>
      <c r="AL126" t="s">
        <v>531</v>
      </c>
    </row>
    <row r="127" spans="1:38" ht="18" hidden="1">
      <c r="A127" s="5" t="s">
        <v>0</v>
      </c>
      <c r="B127" s="5" t="s">
        <v>0</v>
      </c>
      <c r="C127" s="1" t="s">
        <v>111</v>
      </c>
      <c r="D127" s="183"/>
      <c r="E127" s="184"/>
      <c r="F127" s="184"/>
      <c r="G127" s="184"/>
      <c r="H127" s="184"/>
      <c r="I127" s="184"/>
      <c r="J127" s="184"/>
      <c r="K127" s="179"/>
      <c r="L127" s="180"/>
      <c r="M127" s="180"/>
      <c r="N127" s="180"/>
      <c r="O127" s="180"/>
      <c r="P127" s="180"/>
      <c r="Q127" s="180"/>
      <c r="R127" s="179"/>
      <c r="S127" s="180"/>
      <c r="T127" s="186"/>
      <c r="U127" s="185"/>
      <c r="V127" s="185"/>
      <c r="W127" s="185"/>
      <c r="X127" s="185"/>
      <c r="Y127" s="185"/>
      <c r="Z127" s="185"/>
      <c r="AA127" s="179"/>
      <c r="AB127" s="186"/>
      <c r="AC127" s="185"/>
      <c r="AD127" s="179"/>
      <c r="AE127" s="179"/>
      <c r="AF127" s="56"/>
      <c r="AG127" s="56"/>
      <c r="AH127" s="56"/>
      <c r="AI127" s="56"/>
      <c r="AJ127" s="56"/>
      <c r="AK127" s="56"/>
    </row>
    <row r="128" spans="1:38" ht="14.25" hidden="1">
      <c r="A128" s="5" t="s">
        <v>112</v>
      </c>
      <c r="B128" s="5" t="s">
        <v>113</v>
      </c>
      <c r="C128" s="16" t="s">
        <v>114</v>
      </c>
      <c r="D128" s="12" t="s">
        <v>115</v>
      </c>
      <c r="E128" s="116">
        <f>SUMIFS(ADEME!$F:$F,ADEME!$A:$A,$A128,ADEME!$B:$B,$B128,ADEME!$C:$C,$C128,ADEME!$D:$D,$D128,ADEME!$E:$E,F$9)</f>
        <v>7282.4554000000007</v>
      </c>
      <c r="F128" s="116">
        <f>SUMIFS(ADEME!$L:$L,ADEME!$A:$A,$A128,ADEME!$B:$B,$B128,ADEME!$C:$C,$C128,ADEME!$D:$D,$D128,ADEME!$E:$E,F$9)</f>
        <v>4967.4184583333436</v>
      </c>
      <c r="G128" s="117">
        <f>SUMIFS(ADEME!$H:$H,ADEME!$A:$A,$A128,ADEME!$B:$B,$B128,ADEME!$C:$C,$C128,ADEME!$D:$D,$D128,ADEME!$E:$E,G$9)</f>
        <v>6099.0563975000005</v>
      </c>
      <c r="H128" s="117">
        <f>SUMIFS(ADEME!$H:$H,ADEME!$A:$A,$A128,ADEME!$B:$B,$B128,ADEME!$C:$C,$C128,ADEME!$D:$D,$D128,ADEME!$E:$E,H$9)</f>
        <v>6317.5300595000008</v>
      </c>
      <c r="I128" s="117">
        <f>SUMIFS(ADEME!$H:$H,ADEME!$A:$A,$A128,ADEME!$B:$B,$B128,ADEME!$C:$C,$C128,ADEME!$D:$D,$D128,ADEME!$E:$E,I$9)</f>
        <v>6554.2098600000008</v>
      </c>
      <c r="J128" s="117">
        <f>SUMIFS(ADEME!$H:$H,ADEME!$A:$A,$A128,ADEME!$B:$B,$B128,ADEME!$C:$C,$C128,ADEME!$D:$D,$D128,ADEME!$E:$E,J$9)</f>
        <v>6572.4159985000006</v>
      </c>
      <c r="K128" s="68"/>
      <c r="L128" s="54" t="str">
        <f t="shared" si="20"/>
        <v>Cheptels-Productions Animales-Nombre de places de porcs charcutiers</v>
      </c>
      <c r="M128" s="54">
        <f>MATCH(L128,[6]RESULTATS_4!$W:$W,FALSE)</f>
        <v>227</v>
      </c>
      <c r="N128" s="54" t="str" cm="1">
        <f t="array" ref="N128">IFERROR(INDEX([6]RESULTATS_4!G:G,$M128),"-")</f>
        <v>Cheptels</v>
      </c>
      <c r="O128" s="54" t="str" cm="1">
        <f t="array" ref="O128">IFERROR(INDEX([6]RESULTATS_4!H:H,$M128),"-")</f>
        <v>Productions Animales</v>
      </c>
      <c r="P128" s="54" t="str" cm="1">
        <f t="array" ref="P128">IFERROR(INDEX([6]RESULTATS_4!I:I,$M128),"-")</f>
        <v>Nombre de places de porcs charcutiers</v>
      </c>
      <c r="Q128" s="54" t="str" cm="1">
        <f t="array" ref="Q128">IFERROR(INDEX([6]RESULTATS_4!$J:$J,M128),"-")</f>
        <v>Milliers effectifs</v>
      </c>
      <c r="R128" s="68"/>
      <c r="S128" s="54" t="str">
        <f t="shared" si="21"/>
        <v>Nombre de places de porcs charcutiers-Milliers effectifs</v>
      </c>
      <c r="T128" s="52">
        <f>MATCH(S128,[2]S0!$R:$R,FALSE)</f>
        <v>124</v>
      </c>
      <c r="U128" s="8">
        <v>7151.6043333333328</v>
      </c>
      <c r="V128" s="8">
        <v>6378.9105570175425</v>
      </c>
      <c r="W128" s="8">
        <v>5989.4686291666667</v>
      </c>
      <c r="X128" s="8">
        <v>6204.0167591666668</v>
      </c>
      <c r="Y128" s="8">
        <v>6436.4438999999993</v>
      </c>
      <c r="Z128" s="8">
        <v>6454.3229108333326</v>
      </c>
      <c r="AA128" s="68"/>
      <c r="AB128" s="52">
        <f>IFERROR(MATCH(S128,[7]AMS_RUN3_2050!$I:$I,FALSE),"non")</f>
        <v>106</v>
      </c>
      <c r="AC128" s="8">
        <v>5207.4742999999999</v>
      </c>
      <c r="AE128" s="68"/>
      <c r="AF128" s="52">
        <f t="shared" ref="AF128:AK135" si="34">IF(AND(E128=0,U128=0),"ok 0",(E128/U128-1)*100)</f>
        <v>1.8296743019853068</v>
      </c>
      <c r="AG128" s="52">
        <f t="shared" si="34"/>
        <v>-22.127479074485436</v>
      </c>
      <c r="AH128" s="52">
        <f t="shared" si="34"/>
        <v>1.8296743019853068</v>
      </c>
      <c r="AI128" s="52">
        <f t="shared" si="34"/>
        <v>1.8296743019853068</v>
      </c>
      <c r="AJ128" s="52">
        <f t="shared" si="34"/>
        <v>1.8296743019853068</v>
      </c>
      <c r="AK128" s="52">
        <f t="shared" si="34"/>
        <v>1.8296743019853068</v>
      </c>
      <c r="AL128" t="s">
        <v>531</v>
      </c>
    </row>
    <row r="129" spans="1:38" ht="14.25" hidden="1">
      <c r="A129" s="5" t="s">
        <v>112</v>
      </c>
      <c r="B129" s="5" t="s">
        <v>113</v>
      </c>
      <c r="C129" s="17" t="s">
        <v>656</v>
      </c>
      <c r="D129" s="12" t="s">
        <v>115</v>
      </c>
      <c r="E129" s="116">
        <f>SUMIFS(ADEME!$F:$F,ADEME!$A:$A,$A129,ADEME!$B:$B,$B129,ADEME!$C:$C,$C129,ADEME!$D:$D,$D129,ADEME!$E:$E,F$9)</f>
        <v>6991.1571840000006</v>
      </c>
      <c r="F129" s="116">
        <f>SUMIFS(ADEME!$L:$L,ADEME!$A:$A,$A129,ADEME!$B:$B,$B129,ADEME!$C:$C,$C129,ADEME!$D:$D,$D129,ADEME!$E:$E,F$9)</f>
        <v>4570.0249816666765</v>
      </c>
      <c r="G129" s="117">
        <f>SUMIFS(ADEME!$H:$H,ADEME!$A:$A,$A129,ADEME!$B:$B,$B129,ADEME!$C:$C,$C129,ADEME!$D:$D,$D129,ADEME!$E:$E,G$9)</f>
        <v>4391.3206061999999</v>
      </c>
      <c r="H129" s="117">
        <f>SUMIFS(ADEME!$H:$H,ADEME!$A:$A,$A129,ADEME!$B:$B,$B129,ADEME!$C:$C,$C129,ADEME!$D:$D,$D129,ADEME!$E:$E,H$9)</f>
        <v>4548.6216428400003</v>
      </c>
      <c r="I129" s="117">
        <f>SUMIFS(ADEME!$H:$H,ADEME!$A:$A,$A129,ADEME!$B:$B,$B129,ADEME!$C:$C,$C129,ADEME!$D:$D,$D129,ADEME!$E:$E,I$9)</f>
        <v>4719.0310992000004</v>
      </c>
      <c r="J129" s="117">
        <f>SUMIFS(ADEME!$H:$H,ADEME!$A:$A,$A129,ADEME!$B:$B,$B129,ADEME!$C:$C,$C129,ADEME!$D:$D,$D129,ADEME!$E:$E,J$9)</f>
        <v>6309.51935856</v>
      </c>
      <c r="K129" s="68"/>
      <c r="L129" s="54" t="str">
        <f t="shared" si="20"/>
        <v>Cheptels-Productions Animales-dont porc conventionnel</v>
      </c>
      <c r="M129" s="54">
        <f>MATCH(L129,[6]RESULTATS_4!$W:$W,FALSE)</f>
        <v>211</v>
      </c>
      <c r="N129" s="54" t="str" cm="1">
        <f t="array" ref="N129">IFERROR(INDEX([6]RESULTATS_4!G:G,$M129),"-")</f>
        <v>Cheptels</v>
      </c>
      <c r="O129" s="54" t="str" cm="1">
        <f t="array" ref="O129">IFERROR(INDEX([6]RESULTATS_4!H:H,$M129),"-")</f>
        <v>Productions Animales</v>
      </c>
      <c r="P129" s="54" t="str" cm="1">
        <f t="array" ref="P129">IFERROR(INDEX([6]RESULTATS_4!I:I,$M129),"-")</f>
        <v>dont porc conventionnel</v>
      </c>
      <c r="Q129" s="54" t="str" cm="1">
        <f t="array" ref="Q129">IFERROR(INDEX([6]RESULTATS_4!$J:$J,M129),"-")</f>
        <v>Milliers effectifs</v>
      </c>
      <c r="R129" s="68"/>
      <c r="S129" s="54" t="str">
        <f t="shared" si="21"/>
        <v>dont porc conventionnel-Milliers effectifs</v>
      </c>
      <c r="T129" s="52" t="e">
        <f>MATCH(S129,[2]S0!$R:$R,FALSE)</f>
        <v>#N/A</v>
      </c>
      <c r="U129" s="8">
        <v>6865.5401599999996</v>
      </c>
      <c r="V129" s="8">
        <v>6059.9650291666649</v>
      </c>
      <c r="W129" s="8">
        <v>4312.4174130000001</v>
      </c>
      <c r="X129" s="8">
        <v>4466.8920666000004</v>
      </c>
      <c r="Y129" s="8">
        <v>4634.239607999999</v>
      </c>
      <c r="Z129" s="8">
        <v>6196.1499943999988</v>
      </c>
      <c r="AA129" s="68"/>
      <c r="AB129" s="52" t="str">
        <f>IFERROR(MATCH(S129,[7]AMS_RUN3_2050!$I:$I,FALSE),"non")</f>
        <v>non</v>
      </c>
      <c r="AC129" s="8">
        <v>4374.2784119999997</v>
      </c>
      <c r="AE129" s="68"/>
      <c r="AF129" s="52">
        <f t="shared" si="34"/>
        <v>1.8296743019853068</v>
      </c>
      <c r="AG129" s="52">
        <f t="shared" si="34"/>
        <v>-24.586611314238517</v>
      </c>
      <c r="AH129" s="52">
        <f t="shared" si="34"/>
        <v>1.8296743019852846</v>
      </c>
      <c r="AI129" s="52">
        <f t="shared" si="34"/>
        <v>1.8296743019852846</v>
      </c>
      <c r="AJ129" s="52">
        <f t="shared" si="34"/>
        <v>1.829674301985329</v>
      </c>
      <c r="AK129" s="52">
        <f t="shared" si="34"/>
        <v>1.8296743019853068</v>
      </c>
      <c r="AL129" t="s">
        <v>531</v>
      </c>
    </row>
    <row r="130" spans="1:38" ht="14.25" hidden="1">
      <c r="A130" s="5" t="s">
        <v>112</v>
      </c>
      <c r="B130" s="5" t="s">
        <v>113</v>
      </c>
      <c r="C130" s="17" t="s">
        <v>657</v>
      </c>
      <c r="D130" s="12" t="s">
        <v>115</v>
      </c>
      <c r="E130" s="116">
        <f>SUMIFS(ADEME!$F:$F,ADEME!$A:$A,$A130,ADEME!$B:$B,$B130,ADEME!$C:$C,$C130,ADEME!$D:$D,$D130,ADEME!$E:$E,F$9)</f>
        <v>145.64910800000001</v>
      </c>
      <c r="F130" s="116">
        <f>SUMIFS(ADEME!$L:$L,ADEME!$A:$A,$A130,ADEME!$B:$B,$B130,ADEME!$C:$C,$C130,ADEME!$D:$D,$D130,ADEME!$E:$E,F$9)</f>
        <v>248.37092291666718</v>
      </c>
      <c r="G130" s="117">
        <f>SUMIFS(ADEME!$H:$H,ADEME!$A:$A,$A130,ADEME!$B:$B,$B130,ADEME!$C:$C,$C130,ADEME!$D:$D,$D130,ADEME!$E:$E,G$9)</f>
        <v>243.96225589999997</v>
      </c>
      <c r="H130" s="117">
        <f>SUMIFS(ADEME!$H:$H,ADEME!$A:$A,$A130,ADEME!$B:$B,$B130,ADEME!$C:$C,$C130,ADEME!$D:$D,$D130,ADEME!$E:$E,H$9)</f>
        <v>726.51595684249992</v>
      </c>
      <c r="I130" s="117">
        <f>SUMIFS(ADEME!$H:$H,ADEME!$A:$A,$A130,ADEME!$B:$B,$B130,ADEME!$C:$C,$C130,ADEME!$D:$D,$D130,ADEME!$E:$E,I$9)</f>
        <v>1245.2998733999998</v>
      </c>
      <c r="J130" s="117">
        <f>SUMIFS(ADEME!$H:$H,ADEME!$A:$A,$A130,ADEME!$B:$B,$B130,ADEME!$C:$C,$C130,ADEME!$D:$D,$D130,ADEME!$E:$E,J$9)</f>
        <v>131.44831997</v>
      </c>
      <c r="K130" s="68"/>
      <c r="L130" s="54" t="str">
        <f t="shared" si="20"/>
        <v>Cheptels-Productions Animales-dont porc label</v>
      </c>
      <c r="M130" s="54">
        <f>MATCH(L130,[6]RESULTATS_4!$W:$W,FALSE)</f>
        <v>212</v>
      </c>
      <c r="N130" s="54" t="str" cm="1">
        <f t="array" ref="N130">IFERROR(INDEX([6]RESULTATS_4!G:G,$M130),"-")</f>
        <v>Cheptels</v>
      </c>
      <c r="O130" s="54" t="str" cm="1">
        <f t="array" ref="O130">IFERROR(INDEX([6]RESULTATS_4!H:H,$M130),"-")</f>
        <v>Productions Animales</v>
      </c>
      <c r="P130" s="54" t="str" cm="1">
        <f t="array" ref="P130">IFERROR(INDEX([6]RESULTATS_4!I:I,$M130),"-")</f>
        <v>dont porc label</v>
      </c>
      <c r="Q130" s="54" t="str" cm="1">
        <f t="array" ref="Q130">IFERROR(INDEX([6]RESULTATS_4!$J:$J,M130),"-")</f>
        <v>Milliers effectifs</v>
      </c>
      <c r="R130" s="68"/>
      <c r="S130" s="54" t="str">
        <f t="shared" si="21"/>
        <v>dont porc label-Milliers effectifs</v>
      </c>
      <c r="T130" s="52" t="e">
        <f>MATCH(S130,[2]S0!$R:$R,FALSE)</f>
        <v>#N/A</v>
      </c>
      <c r="U130" s="8">
        <v>143.03208666666666</v>
      </c>
      <c r="V130" s="8">
        <v>175.42004031798243</v>
      </c>
      <c r="W130" s="8">
        <v>239.57874516666664</v>
      </c>
      <c r="X130" s="8">
        <v>713.46192730416658</v>
      </c>
      <c r="Y130" s="8">
        <v>1222.9243409999995</v>
      </c>
      <c r="Z130" s="8">
        <v>129.08645821666664</v>
      </c>
      <c r="AA130" s="68"/>
      <c r="AB130" s="52" t="str">
        <f>IFERROR(MATCH(S130,[7]AMS_RUN3_2050!$I:$I,FALSE),"non")</f>
        <v>non</v>
      </c>
      <c r="AC130" s="8">
        <v>520.74743000000001</v>
      </c>
      <c r="AE130" s="68"/>
      <c r="AF130" s="52">
        <f t="shared" si="34"/>
        <v>1.8296743019853068</v>
      </c>
      <c r="AG130" s="52">
        <f t="shared" si="34"/>
        <v>41.58640168275376</v>
      </c>
      <c r="AH130" s="52">
        <f t="shared" si="34"/>
        <v>1.8296743019853068</v>
      </c>
      <c r="AI130" s="52">
        <f t="shared" si="34"/>
        <v>1.8296743019852846</v>
      </c>
      <c r="AJ130" s="52">
        <f t="shared" si="34"/>
        <v>1.829674301985329</v>
      </c>
      <c r="AK130" s="52">
        <f t="shared" si="34"/>
        <v>1.8296743019853068</v>
      </c>
      <c r="AL130" t="s">
        <v>531</v>
      </c>
    </row>
    <row r="131" spans="1:38" ht="14.25" hidden="1">
      <c r="A131" s="5" t="s">
        <v>112</v>
      </c>
      <c r="B131" s="5" t="s">
        <v>113</v>
      </c>
      <c r="C131" s="17" t="s">
        <v>658</v>
      </c>
      <c r="D131" s="12" t="s">
        <v>115</v>
      </c>
      <c r="E131" s="116">
        <f>SUMIFS(ADEME!$F:$F,ADEME!$A:$A,$A131,ADEME!$B:$B,$B131,ADEME!$C:$C,$C131,ADEME!$D:$D,$D131,ADEME!$E:$E,F$9)</f>
        <v>145.64910800000001</v>
      </c>
      <c r="F131" s="116">
        <f>SUMIFS(ADEME!$L:$L,ADEME!$A:$A,$A131,ADEME!$B:$B,$B131,ADEME!$C:$C,$C131,ADEME!$D:$D,$D131,ADEME!$E:$E,F$9)</f>
        <v>149.0225537500003</v>
      </c>
      <c r="G131" s="117">
        <f>SUMIFS(ADEME!$H:$H,ADEME!$A:$A,$A131,ADEME!$B:$B,$B131,ADEME!$C:$C,$C131,ADEME!$D:$D,$D131,ADEME!$E:$E,G$9)</f>
        <v>1463.7735354000001</v>
      </c>
      <c r="H131" s="117">
        <f>SUMIFS(ADEME!$H:$H,ADEME!$A:$A,$A131,ADEME!$B:$B,$B131,ADEME!$C:$C,$C131,ADEME!$D:$D,$D131,ADEME!$E:$E,H$9)</f>
        <v>1042.3924598174999</v>
      </c>
      <c r="I131" s="117">
        <f>SUMIFS(ADEME!$H:$H,ADEME!$A:$A,$A131,ADEME!$B:$B,$B131,ADEME!$C:$C,$C131,ADEME!$D:$D,$D131,ADEME!$E:$E,I$9)</f>
        <v>589.87888740000005</v>
      </c>
      <c r="J131" s="117">
        <f>SUMIFS(ADEME!$H:$H,ADEME!$A:$A,$A131,ADEME!$B:$B,$B131,ADEME!$C:$C,$C131,ADEME!$D:$D,$D131,ADEME!$E:$E,J$9)</f>
        <v>131.44831997</v>
      </c>
      <c r="K131" s="68"/>
      <c r="L131" s="54" t="str">
        <f t="shared" si="20"/>
        <v>Cheptels-Productions Animales-dont porc bio</v>
      </c>
      <c r="M131" s="54">
        <f>MATCH(L131,[6]RESULTATS_4!$W:$W,FALSE)</f>
        <v>210</v>
      </c>
      <c r="N131" s="54" t="str" cm="1">
        <f t="array" ref="N131">IFERROR(INDEX([6]RESULTATS_4!G:G,$M131),"-")</f>
        <v>Cheptels</v>
      </c>
      <c r="O131" s="54" t="str" cm="1">
        <f t="array" ref="O131">IFERROR(INDEX([6]RESULTATS_4!H:H,$M131),"-")</f>
        <v>Productions Animales</v>
      </c>
      <c r="P131" s="54" t="str" cm="1">
        <f t="array" ref="P131">IFERROR(INDEX([6]RESULTATS_4!I:I,$M131),"-")</f>
        <v>dont porc bio</v>
      </c>
      <c r="Q131" s="54" t="str" cm="1">
        <f t="array" ref="Q131">IFERROR(INDEX([6]RESULTATS_4!$J:$J,M131),"-")</f>
        <v>Milliers effectifs</v>
      </c>
      <c r="R131" s="68"/>
      <c r="S131" s="54" t="str">
        <f t="shared" si="21"/>
        <v>dont porc bio-Milliers effectifs</v>
      </c>
      <c r="T131" s="52" t="e">
        <f>MATCH(S131,[2]S0!$R:$R,FALSE)</f>
        <v>#N/A</v>
      </c>
      <c r="U131" s="8">
        <v>143.03208666666669</v>
      </c>
      <c r="V131" s="8">
        <v>143.52548753289472</v>
      </c>
      <c r="W131" s="8">
        <v>1437.472471</v>
      </c>
      <c r="X131" s="8">
        <v>1023.6627652624998</v>
      </c>
      <c r="Y131" s="8">
        <v>579.27995099999987</v>
      </c>
      <c r="Z131" s="8">
        <v>129.08645821666667</v>
      </c>
      <c r="AA131" s="68"/>
      <c r="AB131" s="52" t="str">
        <f>IFERROR(MATCH(S131,[7]AMS_RUN3_2050!$I:$I,FALSE),"non")</f>
        <v>non</v>
      </c>
      <c r="AC131" s="8">
        <v>312.44845799999996</v>
      </c>
      <c r="AE131" s="68"/>
      <c r="AF131" s="52">
        <f t="shared" si="34"/>
        <v>1.8296743019852846</v>
      </c>
      <c r="AG131" s="52">
        <f t="shared" si="34"/>
        <v>3.8300279006860727</v>
      </c>
      <c r="AH131" s="52">
        <f t="shared" si="34"/>
        <v>1.8296743019853068</v>
      </c>
      <c r="AI131" s="52">
        <f t="shared" si="34"/>
        <v>1.8296743019853068</v>
      </c>
      <c r="AJ131" s="52">
        <f t="shared" si="34"/>
        <v>1.829674301985329</v>
      </c>
      <c r="AK131" s="52">
        <f t="shared" si="34"/>
        <v>1.8296743019852846</v>
      </c>
      <c r="AL131" t="s">
        <v>531</v>
      </c>
    </row>
    <row r="132" spans="1:38" ht="14.25" hidden="1">
      <c r="A132" s="5" t="s">
        <v>112</v>
      </c>
      <c r="B132" s="5" t="s">
        <v>113</v>
      </c>
      <c r="C132" s="16" t="s">
        <v>116</v>
      </c>
      <c r="D132" s="12" t="s">
        <v>115</v>
      </c>
      <c r="E132" s="116">
        <f>SUMIFS(ADEME!$F:$F,ADEME!$A:$A,$A132,ADEME!$B:$B,$B132,ADEME!$C:$C,$C132,ADEME!$D:$D,$D132,ADEME!$E:$E,F$9)</f>
        <v>148587.79999999999</v>
      </c>
      <c r="F132" s="116">
        <f>SUMIFS(ADEME!$L:$L,ADEME!$A:$A,$A132,ADEME!$B:$B,$B132,ADEME!$C:$C,$C132,ADEME!$D:$D,$D132,ADEME!$E:$E,F$9)</f>
        <v>126902.72619047597</v>
      </c>
      <c r="G132" s="117">
        <f>SUMIFS(ADEME!$H:$H,ADEME!$A:$A,$A132,ADEME!$B:$B,$B132,ADEME!$C:$C,$C132,ADEME!$D:$D,$D132,ADEME!$E:$E,G$9)</f>
        <v>137443.715</v>
      </c>
      <c r="H132" s="117">
        <f>SUMIFS(ADEME!$H:$H,ADEME!$A:$A,$A132,ADEME!$B:$B,$B132,ADEME!$C:$C,$C132,ADEME!$D:$D,$D132,ADEME!$E:$E,H$9)</f>
        <v>141158.41</v>
      </c>
      <c r="I132" s="117">
        <f>SUMIFS(ADEME!$H:$H,ADEME!$A:$A,$A132,ADEME!$B:$B,$B132,ADEME!$C:$C,$C132,ADEME!$D:$D,$D132,ADEME!$E:$E,I$9)</f>
        <v>148587.79999999999</v>
      </c>
      <c r="J132" s="117">
        <f>SUMIFS(ADEME!$H:$H,ADEME!$A:$A,$A132,ADEME!$B:$B,$B132,ADEME!$C:$C,$C132,ADEME!$D:$D,$D132,ADEME!$E:$E,J$9)</f>
        <v>150445.14749999999</v>
      </c>
      <c r="K132" s="68"/>
      <c r="L132" s="54" t="str">
        <f t="shared" si="20"/>
        <v>Cheptels-Productions Animales-Nombre de places de poulets de chair</v>
      </c>
      <c r="M132" s="54">
        <f>MATCH(L132,[6]RESULTATS_4!$W:$W,FALSE)</f>
        <v>229</v>
      </c>
      <c r="N132" s="54" t="str" cm="1">
        <f t="array" ref="N132">IFERROR(INDEX([6]RESULTATS_4!G:G,$M132),"-")</f>
        <v>Cheptels</v>
      </c>
      <c r="O132" s="54" t="str" cm="1">
        <f t="array" ref="O132">IFERROR(INDEX([6]RESULTATS_4!H:H,$M132),"-")</f>
        <v>Productions Animales</v>
      </c>
      <c r="P132" s="54" t="str" cm="1">
        <f t="array" ref="P132">IFERROR(INDEX([6]RESULTATS_4!I:I,$M132),"-")</f>
        <v>Nombre de places de poulets de chair</v>
      </c>
      <c r="Q132" s="54" t="str" cm="1">
        <f t="array" ref="Q132">IFERROR(INDEX([6]RESULTATS_4!$J:$J,M132),"-")</f>
        <v>Milliers effectifs</v>
      </c>
      <c r="R132" s="68"/>
      <c r="S132" s="54" t="str">
        <f t="shared" si="21"/>
        <v>Nombre de places de poulets de chair-Milliers effectifs</v>
      </c>
      <c r="T132" s="52">
        <f>MATCH(S132,[2]S0!$R:$R,FALSE)</f>
        <v>128</v>
      </c>
      <c r="U132" s="8">
        <v>180175.66666666666</v>
      </c>
      <c r="V132" s="8">
        <v>198279.90789473688</v>
      </c>
      <c r="W132" s="8">
        <v>166662.49166666667</v>
      </c>
      <c r="X132" s="8">
        <v>171166.88333333333</v>
      </c>
      <c r="Y132" s="8">
        <v>180175.66666666666</v>
      </c>
      <c r="Z132" s="8">
        <v>182427.86249999999</v>
      </c>
      <c r="AA132" s="68"/>
      <c r="AB132" s="52">
        <f>IFERROR(MATCH(S132,[7]AMS_RUN3_2050!$I:$I,FALSE),"non")</f>
        <v>110</v>
      </c>
      <c r="AC132" s="8">
        <v>154723</v>
      </c>
      <c r="AE132" s="68"/>
      <c r="AF132" s="52">
        <f t="shared" si="34"/>
        <v>-17.531705169214497</v>
      </c>
      <c r="AG132" s="52">
        <f t="shared" si="34"/>
        <v>-35.998191880416719</v>
      </c>
      <c r="AH132" s="52">
        <f t="shared" si="34"/>
        <v>-17.531705169214497</v>
      </c>
      <c r="AI132" s="52">
        <f t="shared" si="34"/>
        <v>-17.531705169214483</v>
      </c>
      <c r="AJ132" s="52">
        <f t="shared" si="34"/>
        <v>-17.531705169214497</v>
      </c>
      <c r="AK132" s="52">
        <f t="shared" si="34"/>
        <v>-17.531705169214483</v>
      </c>
      <c r="AL132" t="s">
        <v>531</v>
      </c>
    </row>
    <row r="133" spans="1:38" ht="14.25" hidden="1">
      <c r="A133" s="5" t="s">
        <v>112</v>
      </c>
      <c r="B133" s="5" t="s">
        <v>113</v>
      </c>
      <c r="C133" s="17" t="s">
        <v>117</v>
      </c>
      <c r="D133" s="12" t="s">
        <v>115</v>
      </c>
      <c r="E133" s="116">
        <f>SUMIFS(ADEME!$F:$F,ADEME!$A:$A,$A133,ADEME!$B:$B,$B133,ADEME!$C:$C,$C133,ADEME!$D:$D,$D133,ADEME!$E:$E,F$9)</f>
        <v>56463.363999999994</v>
      </c>
      <c r="F133" s="116">
        <f>SUMIFS(ADEME!$L:$L,ADEME!$A:$A,$A133,ADEME!$B:$B,$B133,ADEME!$C:$C,$C133,ADEME!$D:$D,$D133,ADEME!$E:$E,F$9)</f>
        <v>44415.954166666583</v>
      </c>
      <c r="G133" s="117">
        <f>SUMIFS(ADEME!$H:$H,ADEME!$A:$A,$A133,ADEME!$B:$B,$B133,ADEME!$C:$C,$C133,ADEME!$D:$D,$D133,ADEME!$E:$E,G$9)</f>
        <v>39171.458775000006</v>
      </c>
      <c r="H133" s="117">
        <f>SUMIFS(ADEME!$H:$H,ADEME!$A:$A,$A133,ADEME!$B:$B,$B133,ADEME!$C:$C,$C133,ADEME!$D:$D,$D133,ADEME!$E:$E,H$9)</f>
        <v>40230.146850000005</v>
      </c>
      <c r="I133" s="117">
        <f>SUMIFS(ADEME!$H:$H,ADEME!$A:$A,$A133,ADEME!$B:$B,$B133,ADEME!$C:$C,$C133,ADEME!$D:$D,$D133,ADEME!$E:$E,I$9)</f>
        <v>42347.523000000001</v>
      </c>
      <c r="J133" s="117">
        <f>SUMIFS(ADEME!$H:$H,ADEME!$A:$A,$A133,ADEME!$B:$B,$B133,ADEME!$C:$C,$C133,ADEME!$D:$D,$D133,ADEME!$E:$E,J$9)</f>
        <v>65067.526293749994</v>
      </c>
      <c r="K133" s="68"/>
      <c r="L133" s="54" t="str">
        <f t="shared" si="20"/>
        <v>Cheptels-Productions Animales-dont poulet standard</v>
      </c>
      <c r="M133" s="54">
        <f>MATCH(L133,[6]RESULTATS_4!$W:$W,FALSE)</f>
        <v>214</v>
      </c>
      <c r="N133" s="54" t="str" cm="1">
        <f t="array" ref="N133">IFERROR(INDEX([6]RESULTATS_4!G:G,$M133),"-")</f>
        <v>Cheptels</v>
      </c>
      <c r="O133" s="54" t="str" cm="1">
        <f t="array" ref="O133">IFERROR(INDEX([6]RESULTATS_4!H:H,$M133),"-")</f>
        <v>Productions Animales</v>
      </c>
      <c r="P133" s="54" t="str" cm="1">
        <f t="array" ref="P133">IFERROR(INDEX([6]RESULTATS_4!I:I,$M133),"-")</f>
        <v>dont poulet standard</v>
      </c>
      <c r="Q133" s="54" t="str" cm="1">
        <f t="array" ref="Q133">IFERROR(INDEX([6]RESULTATS_4!$J:$J,M133),"-")</f>
        <v>Milliers effectifs</v>
      </c>
      <c r="R133" s="68"/>
      <c r="S133" s="54" t="str">
        <f t="shared" si="21"/>
        <v>dont poulet standard-Milliers effectifs</v>
      </c>
      <c r="T133" s="52">
        <f>MATCH(S133,[2]S0!$R:$R,FALSE)</f>
        <v>129</v>
      </c>
      <c r="U133" s="8">
        <v>122519.45333333331</v>
      </c>
      <c r="V133" s="8">
        <v>130864.73921052633</v>
      </c>
      <c r="W133" s="8">
        <v>84997.870750000002</v>
      </c>
      <c r="X133" s="8">
        <v>87295.110499999995</v>
      </c>
      <c r="Y133" s="8">
        <v>100898.37333333332</v>
      </c>
      <c r="Z133" s="8">
        <v>135908.75756249996</v>
      </c>
      <c r="AA133" s="68"/>
      <c r="AB133" s="52">
        <f>IFERROR(MATCH(S133,[7]AMS_RUN3_2050!$I:$I,FALSE),"non")</f>
        <v>111</v>
      </c>
      <c r="AC133" s="8">
        <v>61889.19999999999</v>
      </c>
      <c r="AE133" s="68"/>
      <c r="AF133" s="52">
        <f t="shared" si="34"/>
        <v>-53.91477641809044</v>
      </c>
      <c r="AG133" s="52">
        <f t="shared" si="34"/>
        <v>-66.059647209311905</v>
      </c>
      <c r="AH133" s="52">
        <f t="shared" si="34"/>
        <v>-53.91477641809044</v>
      </c>
      <c r="AI133" s="52">
        <f t="shared" si="34"/>
        <v>-53.91477641809044</v>
      </c>
      <c r="AJ133" s="52">
        <f t="shared" si="34"/>
        <v>-58.02952852361809</v>
      </c>
      <c r="AK133" s="52">
        <f t="shared" si="34"/>
        <v>-52.124110719040615</v>
      </c>
      <c r="AL133" s="55" t="s">
        <v>527</v>
      </c>
    </row>
    <row r="134" spans="1:38" ht="14.25" hidden="1">
      <c r="A134" s="5" t="s">
        <v>112</v>
      </c>
      <c r="B134" s="5" t="s">
        <v>113</v>
      </c>
      <c r="C134" s="17" t="s">
        <v>118</v>
      </c>
      <c r="D134" s="12" t="s">
        <v>115</v>
      </c>
      <c r="E134" s="116">
        <f>SUMIFS(ADEME!$F:$F,ADEME!$A:$A,$A134,ADEME!$B:$B,$B134,ADEME!$C:$C,$C134,ADEME!$D:$D,$D134,ADEME!$E:$E,F$9)</f>
        <v>37146.949999999997</v>
      </c>
      <c r="F134" s="116">
        <f>SUMIFS(ADEME!$L:$L,ADEME!$A:$A,$A134,ADEME!$B:$B,$B134,ADEME!$C:$C,$C134,ADEME!$D:$D,$D134,ADEME!$E:$E,F$9)</f>
        <v>31725.681547618991</v>
      </c>
      <c r="G134" s="117">
        <f>SUMIFS(ADEME!$H:$H,ADEME!$A:$A,$A134,ADEME!$B:$B,$B134,ADEME!$C:$C,$C134,ADEME!$D:$D,$D134,ADEME!$E:$E,G$9)</f>
        <v>29206.789437500003</v>
      </c>
      <c r="H134" s="117">
        <f>SUMIFS(ADEME!$H:$H,ADEME!$A:$A,$A134,ADEME!$B:$B,$B134,ADEME!$C:$C,$C134,ADEME!$D:$D,$D134,ADEME!$E:$E,H$9)</f>
        <v>40583.042874999999</v>
      </c>
      <c r="I134" s="117">
        <f>SUMIFS(ADEME!$H:$H,ADEME!$A:$A,$A134,ADEME!$B:$B,$B134,ADEME!$C:$C,$C134,ADEME!$D:$D,$D134,ADEME!$E:$E,I$9)</f>
        <v>46433.6875</v>
      </c>
      <c r="J134" s="117">
        <f>SUMIFS(ADEME!$H:$H,ADEME!$A:$A,$A134,ADEME!$B:$B,$B134,ADEME!$C:$C,$C134,ADEME!$D:$D,$D134,ADEME!$E:$E,J$9)</f>
        <v>29712.916631249998</v>
      </c>
      <c r="K134" s="68"/>
      <c r="L134" s="54" t="str">
        <f t="shared" si="20"/>
        <v>Cheptels-Productions Animales-dont poulets label</v>
      </c>
      <c r="M134" s="54">
        <f>MATCH(L134,[6]RESULTATS_4!$W:$W,FALSE)</f>
        <v>216</v>
      </c>
      <c r="N134" s="54" t="str" cm="1">
        <f t="array" ref="N134">IFERROR(INDEX([6]RESULTATS_4!G:G,$M134),"-")</f>
        <v>Cheptels</v>
      </c>
      <c r="O134" s="54" t="str" cm="1">
        <f t="array" ref="O134">IFERROR(INDEX([6]RESULTATS_4!H:H,$M134),"-")</f>
        <v>Productions Animales</v>
      </c>
      <c r="P134" s="54" t="str" cm="1">
        <f t="array" ref="P134">IFERROR(INDEX([6]RESULTATS_4!I:I,$M134),"-")</f>
        <v>dont poulets label</v>
      </c>
      <c r="Q134" s="54" t="str" cm="1">
        <f t="array" ref="Q134">IFERROR(INDEX([6]RESULTATS_4!$J:$J,M134),"-")</f>
        <v>Milliers effectifs</v>
      </c>
      <c r="R134" s="68"/>
      <c r="S134" s="54" t="str">
        <f t="shared" si="21"/>
        <v>dont poulets label-Milliers effectifs</v>
      </c>
      <c r="T134" s="52">
        <f>MATCH(S134,[2]S0!$R:$R,FALSE)</f>
        <v>130</v>
      </c>
      <c r="U134" s="8">
        <v>45043.916666666664</v>
      </c>
      <c r="V134" s="8">
        <v>49569.976973684221</v>
      </c>
      <c r="W134" s="8">
        <v>35415.779479166667</v>
      </c>
      <c r="X134" s="8">
        <v>49210.478958333326</v>
      </c>
      <c r="Y134" s="8">
        <v>56304.895833333328</v>
      </c>
      <c r="Z134" s="8">
        <v>36029.50284375</v>
      </c>
      <c r="AA134" s="68"/>
      <c r="AB134" s="52">
        <f>IFERROR(MATCH(S134,[7]AMS_RUN3_2050!$I:$I,FALSE),"non")</f>
        <v>112</v>
      </c>
      <c r="AC134" s="8">
        <v>61889.200000000004</v>
      </c>
      <c r="AE134" s="68"/>
      <c r="AF134" s="52">
        <f t="shared" si="34"/>
        <v>-17.531705169214497</v>
      </c>
      <c r="AG134" s="52">
        <f t="shared" si="34"/>
        <v>-35.998191880416719</v>
      </c>
      <c r="AH134" s="52">
        <f t="shared" si="34"/>
        <v>-17.531705169214483</v>
      </c>
      <c r="AI134" s="52">
        <f t="shared" si="34"/>
        <v>-17.531705169214472</v>
      </c>
      <c r="AJ134" s="52">
        <f t="shared" si="34"/>
        <v>-17.531705169214483</v>
      </c>
      <c r="AK134" s="52">
        <f t="shared" si="34"/>
        <v>-17.531705169214497</v>
      </c>
      <c r="AL134" t="s">
        <v>531</v>
      </c>
    </row>
    <row r="135" spans="1:38" ht="14.25" hidden="1">
      <c r="A135" s="5" t="s">
        <v>112</v>
      </c>
      <c r="B135" s="5" t="s">
        <v>113</v>
      </c>
      <c r="C135" s="17" t="s">
        <v>119</v>
      </c>
      <c r="D135" s="12" t="s">
        <v>115</v>
      </c>
      <c r="E135" s="116">
        <f>SUMIFS(ADEME!$F:$F,ADEME!$A:$A,$A135,ADEME!$B:$B,$B135,ADEME!$C:$C,$C135,ADEME!$D:$D,$D135,ADEME!$E:$E,F$9)</f>
        <v>10401.146000000001</v>
      </c>
      <c r="F135" s="116">
        <f>SUMIFS(ADEME!$L:$L,ADEME!$A:$A,$A135,ADEME!$B:$B,$B135,ADEME!$C:$C,$C135,ADEME!$D:$D,$D135,ADEME!$E:$E,F$9)</f>
        <v>19035.408928571393</v>
      </c>
      <c r="G135" s="117">
        <f>SUMIFS(ADEME!$H:$H,ADEME!$A:$A,$A135,ADEME!$B:$B,$B135,ADEME!$C:$C,$C135,ADEME!$D:$D,$D135,ADEME!$E:$E,G$9)</f>
        <v>38140.630912499997</v>
      </c>
      <c r="H135" s="117">
        <f>SUMIFS(ADEME!$H:$H,ADEME!$A:$A,$A135,ADEME!$B:$B,$B135,ADEME!$C:$C,$C135,ADEME!$D:$D,$D135,ADEME!$E:$E,H$9)</f>
        <v>28584.578024999999</v>
      </c>
      <c r="I135" s="117">
        <f>SUMIFS(ADEME!$H:$H,ADEME!$A:$A,$A135,ADEME!$B:$B,$B135,ADEME!$C:$C,$C135,ADEME!$D:$D,$D135,ADEME!$E:$E,I$9)</f>
        <v>18944.944499999998</v>
      </c>
      <c r="J135" s="117">
        <f>SUMIFS(ADEME!$H:$H,ADEME!$A:$A,$A135,ADEME!$B:$B,$B135,ADEME!$C:$C,$C135,ADEME!$D:$D,$D135,ADEME!$E:$E,J$9)</f>
        <v>8650.5959812500005</v>
      </c>
      <c r="K135" s="68"/>
      <c r="L135" s="54" t="str">
        <f t="shared" si="20"/>
        <v>Cheptels-Productions Animales-dont poulets bio</v>
      </c>
      <c r="M135" s="54">
        <f>MATCH(L135,[6]RESULTATS_4!$W:$W,FALSE)</f>
        <v>215</v>
      </c>
      <c r="N135" s="54" t="str" cm="1">
        <f t="array" ref="N135">IFERROR(INDEX([6]RESULTATS_4!G:G,$M135),"-")</f>
        <v>Cheptels</v>
      </c>
      <c r="O135" s="54" t="str" cm="1">
        <f t="array" ref="O135">IFERROR(INDEX([6]RESULTATS_4!H:H,$M135),"-")</f>
        <v>Productions Animales</v>
      </c>
      <c r="P135" s="54" t="str" cm="1">
        <f t="array" ref="P135">IFERROR(INDEX([6]RESULTATS_4!I:I,$M135),"-")</f>
        <v>dont poulets bio</v>
      </c>
      <c r="Q135" s="54" t="str" cm="1">
        <f t="array" ref="Q135">IFERROR(INDEX([6]RESULTATS_4!$J:$J,M135),"-")</f>
        <v>Milliers effectifs</v>
      </c>
      <c r="R135" s="68"/>
      <c r="S135" s="54" t="str">
        <f t="shared" si="21"/>
        <v>dont poulets bio-Milliers effectifs</v>
      </c>
      <c r="T135" s="52">
        <f>MATCH(S135,[2]S0!$R:$R,FALSE)</f>
        <v>131</v>
      </c>
      <c r="U135" s="8">
        <v>12612.296666666667</v>
      </c>
      <c r="V135" s="8">
        <v>17845.19171052632</v>
      </c>
      <c r="W135" s="8">
        <v>46248.841437499992</v>
      </c>
      <c r="X135" s="8">
        <v>34661.293874999996</v>
      </c>
      <c r="Y135" s="8">
        <v>22972.397499999999</v>
      </c>
      <c r="Z135" s="8">
        <v>10489.602093750002</v>
      </c>
      <c r="AA135" s="68"/>
      <c r="AB135" s="52">
        <f>IFERROR(MATCH(S135,[7]AMS_RUN3_2050!$I:$I,FALSE),"non")</f>
        <v>113</v>
      </c>
      <c r="AC135" s="8">
        <v>30944.600000000002</v>
      </c>
      <c r="AE135" s="68"/>
      <c r="AF135" s="52">
        <f t="shared" si="34"/>
        <v>-17.531705169214483</v>
      </c>
      <c r="AG135" s="52">
        <f t="shared" si="34"/>
        <v>6.66968019930545</v>
      </c>
      <c r="AH135" s="52">
        <f t="shared" si="34"/>
        <v>-17.531705169214483</v>
      </c>
      <c r="AI135" s="52">
        <f t="shared" si="34"/>
        <v>-17.531705169214483</v>
      </c>
      <c r="AJ135" s="52">
        <f t="shared" si="34"/>
        <v>-17.531705169214497</v>
      </c>
      <c r="AK135" s="52">
        <f t="shared" si="34"/>
        <v>-17.531705169214497</v>
      </c>
      <c r="AL135" t="s">
        <v>531</v>
      </c>
    </row>
    <row r="136" spans="1:38" ht="14.25" hidden="1">
      <c r="A136" s="5" t="s">
        <v>112</v>
      </c>
      <c r="B136" s="5" t="s">
        <v>113</v>
      </c>
      <c r="C136" s="17" t="s">
        <v>120</v>
      </c>
      <c r="D136" s="12" t="s">
        <v>115</v>
      </c>
      <c r="E136" s="116">
        <f>SUMIFS(ADEME!$F:$F,ADEME!$A:$A,$A136,ADEME!$B:$B,$B136,ADEME!$C:$C,$C136,ADEME!$D:$D,$D136,ADEME!$E:$E,F$9)</f>
        <v>44576.34</v>
      </c>
      <c r="F136" s="116">
        <f>SUMIFS(ADEME!$L:$L,ADEME!$A:$A,$A136,ADEME!$B:$B,$B136,ADEME!$C:$C,$C136,ADEME!$D:$D,$D136,ADEME!$E:$E,F$9)</f>
        <v>31725.681547618991</v>
      </c>
      <c r="G136" s="117">
        <f>SUMIFS(ADEME!$H:$H,ADEME!$A:$A,$A136,ADEME!$B:$B,$B136,ADEME!$C:$C,$C136,ADEME!$D:$D,$D136,ADEME!$E:$E,G$9)</f>
        <v>30924.835875000001</v>
      </c>
      <c r="H136" s="117">
        <f>SUMIFS(ADEME!$H:$H,ADEME!$A:$A,$A136,ADEME!$B:$B,$B136,ADEME!$C:$C,$C136,ADEME!$D:$D,$D136,ADEME!$E:$E,H$9)</f>
        <v>31760.642250000001</v>
      </c>
      <c r="I136" s="117">
        <f>SUMIFS(ADEME!$H:$H,ADEME!$A:$A,$A136,ADEME!$B:$B,$B136,ADEME!$C:$C,$C136,ADEME!$D:$D,$D136,ADEME!$E:$E,I$9)</f>
        <v>40861.644999999997</v>
      </c>
      <c r="J136" s="117">
        <f>SUMIFS(ADEME!$H:$H,ADEME!$A:$A,$A136,ADEME!$B:$B,$B136,ADEME!$C:$C,$C136,ADEME!$D:$D,$D136,ADEME!$E:$E,J$9)</f>
        <v>47014.108593749996</v>
      </c>
      <c r="K136" s="68"/>
      <c r="L136" s="54" t="str">
        <f t="shared" si="20"/>
        <v>Cheptels-Productions Animales-dont poulet export</v>
      </c>
      <c r="M136" s="54">
        <f>MATCH(L136,[6]RESULTATS_4!$W:$W,FALSE)</f>
        <v>213</v>
      </c>
      <c r="N136" s="54" t="str" cm="1">
        <f t="array" ref="N136">IFERROR(INDEX([6]RESULTATS_4!G:G,$M136),"-")</f>
        <v>Cheptels</v>
      </c>
      <c r="O136" s="54" t="str" cm="1">
        <f t="array" ref="O136">IFERROR(INDEX([6]RESULTATS_4!H:H,$M136),"-")</f>
        <v>Productions Animales</v>
      </c>
      <c r="P136" s="54" t="str" cm="1">
        <f t="array" ref="P136">IFERROR(INDEX([6]RESULTATS_4!I:I,$M136),"-")</f>
        <v>dont poulet export</v>
      </c>
      <c r="Q136" s="54" t="str" cm="1">
        <f t="array" ref="Q136">IFERROR(INDEX([6]RESULTATS_4!$J:$J,M136),"-")</f>
        <v>Milliers effectifs</v>
      </c>
      <c r="R136" s="68"/>
      <c r="S136" s="178" t="str">
        <f t="shared" si="21"/>
        <v>dont poulet export-Milliers effectifs</v>
      </c>
      <c r="T136" s="64"/>
      <c r="U136" s="56" t="s">
        <v>0</v>
      </c>
      <c r="V136" s="56" t="s">
        <v>0</v>
      </c>
      <c r="W136" s="56" t="s">
        <v>0</v>
      </c>
      <c r="X136" s="56" t="s">
        <v>0</v>
      </c>
      <c r="Y136" s="56" t="s">
        <v>0</v>
      </c>
      <c r="Z136" s="56" t="s">
        <v>0</v>
      </c>
      <c r="AA136" s="68"/>
      <c r="AB136" s="52" t="str">
        <f>IFERROR(MATCH(S136,[7]AMS_RUN3_2050!$I:$I,FALSE),"non")</f>
        <v>non</v>
      </c>
      <c r="AC136" s="8" t="s">
        <v>556</v>
      </c>
      <c r="AE136" s="68"/>
      <c r="AF136" s="56"/>
      <c r="AG136" s="56"/>
      <c r="AH136" s="56"/>
      <c r="AI136" s="56"/>
      <c r="AJ136" s="56"/>
      <c r="AK136" s="56"/>
    </row>
    <row r="137" spans="1:38" ht="14.25" hidden="1">
      <c r="A137" s="5" t="s">
        <v>112</v>
      </c>
      <c r="B137" s="5" t="s">
        <v>113</v>
      </c>
      <c r="C137" s="16" t="s">
        <v>121</v>
      </c>
      <c r="D137" s="12" t="s">
        <v>115</v>
      </c>
      <c r="E137" s="116">
        <f>SUMIFS(ADEME!$F:$F,ADEME!$A:$A,$A137,ADEME!$B:$B,$B137,ADEME!$C:$C,$C137,ADEME!$D:$D,$D137,ADEME!$E:$E,F$9)</f>
        <v>62060</v>
      </c>
      <c r="F137" s="116">
        <f>SUMIFS(ADEME!$L:$L,ADEME!$A:$A,$A137,ADEME!$B:$B,$B137,ADEME!$C:$C,$C137,ADEME!$D:$D,$D137,ADEME!$E:$E,F$9)</f>
        <v>79824.985714285634</v>
      </c>
      <c r="G137" s="117">
        <f>SUMIFS(ADEME!$H:$H,ADEME!$A:$A,$A137,ADEME!$B:$B,$B137,ADEME!$C:$C,$C137,ADEME!$D:$D,$D137,ADEME!$E:$E,G$9)</f>
        <v>65163</v>
      </c>
      <c r="H137" s="117">
        <f>SUMIFS(ADEME!$H:$H,ADEME!$A:$A,$A137,ADEME!$B:$B,$B137,ADEME!$C:$C,$C137,ADEME!$D:$D,$D137,ADEME!$E:$E,H$9)</f>
        <v>65163</v>
      </c>
      <c r="I137" s="117">
        <f>SUMIFS(ADEME!$H:$H,ADEME!$A:$A,$A137,ADEME!$B:$B,$B137,ADEME!$C:$C,$C137,ADEME!$D:$D,$D137,ADEME!$E:$E,I$9)</f>
        <v>65163</v>
      </c>
      <c r="J137" s="117">
        <f>SUMIFS(ADEME!$H:$H,ADEME!$A:$A,$A137,ADEME!$B:$B,$B137,ADEME!$C:$C,$C137,ADEME!$D:$D,$D137,ADEME!$E:$E,J$9)</f>
        <v>66714.5</v>
      </c>
      <c r="K137" s="68"/>
      <c r="L137" s="54" t="str">
        <f t="shared" si="20"/>
        <v>Cheptels-Productions Animales-Nombre de places de poules pondeuses</v>
      </c>
      <c r="M137" s="54">
        <f>MATCH(L137,[6]RESULTATS_4!$W:$W,FALSE)</f>
        <v>228</v>
      </c>
      <c r="N137" s="54" t="str" cm="1">
        <f t="array" ref="N137">IFERROR(INDEX([6]RESULTATS_4!G:G,$M137),"-")</f>
        <v>Cheptels</v>
      </c>
      <c r="O137" s="54" t="str" cm="1">
        <f t="array" ref="O137">IFERROR(INDEX([6]RESULTATS_4!H:H,$M137),"-")</f>
        <v>Productions Animales</v>
      </c>
      <c r="P137" s="54" t="str" cm="1">
        <f t="array" ref="P137">IFERROR(INDEX([6]RESULTATS_4!I:I,$M137),"-")</f>
        <v>Nombre de places de poules pondeuses</v>
      </c>
      <c r="Q137" s="54" t="str" cm="1">
        <f t="array" ref="Q137">IFERROR(INDEX([6]RESULTATS_4!$J:$J,M137),"-")</f>
        <v>Milliers effectifs</v>
      </c>
      <c r="R137" s="68"/>
      <c r="S137" s="54" t="str">
        <f t="shared" si="21"/>
        <v>Nombre de places de poules pondeuses-Milliers effectifs</v>
      </c>
      <c r="T137" s="46">
        <v>132</v>
      </c>
      <c r="U137" s="8">
        <v>58314.666666666664</v>
      </c>
      <c r="V137" s="8">
        <v>59671.578508771941</v>
      </c>
      <c r="W137" s="8">
        <v>61230.399999999994</v>
      </c>
      <c r="X137" s="8">
        <v>61230.399999999994</v>
      </c>
      <c r="Y137" s="8">
        <v>61230.399999999994</v>
      </c>
      <c r="Z137" s="8">
        <v>62688.266666666663</v>
      </c>
      <c r="AA137" s="68"/>
      <c r="AB137" s="52">
        <f>IFERROR(MATCH(S137,[7]AMS_RUN3_2050!$I:$I,FALSE),"non")</f>
        <v>114</v>
      </c>
      <c r="AC137" s="8">
        <v>55581</v>
      </c>
      <c r="AE137" s="68"/>
      <c r="AF137" s="52">
        <f t="shared" ref="AF137:AF154" si="35">IF(AND(E137=0,U137=0),"ok 0",(E137/U137-1)*100)</f>
        <v>6.4226266691055578</v>
      </c>
      <c r="AG137" s="52">
        <f t="shared" ref="AG137:AG154" si="36">IF(AND(F137=0,V137=0),"ok 0",(F137/V137-1)*100)</f>
        <v>33.77387980871174</v>
      </c>
      <c r="AH137" s="52">
        <f t="shared" ref="AH137:AH154" si="37">IF(AND(G137=0,W137=0),"ok 0",(G137/W137-1)*100)</f>
        <v>6.4226266691055578</v>
      </c>
      <c r="AI137" s="52">
        <f t="shared" ref="AI137:AI154" si="38">IF(AND(H137=0,X137=0),"ok 0",(H137/X137-1)*100)</f>
        <v>6.4226266691055578</v>
      </c>
      <c r="AJ137" s="52">
        <f t="shared" ref="AJ137:AJ154" si="39">IF(AND(I137=0,Y137=0),"ok 0",(I137/Y137-1)*100)</f>
        <v>6.4226266691055578</v>
      </c>
      <c r="AK137" s="52">
        <f t="shared" ref="AK137:AK154" si="40">IF(AND(J137=0,Z137=0),"ok 0",(J137/Z137-1)*100)</f>
        <v>6.4226266691055578</v>
      </c>
      <c r="AL137" t="s">
        <v>531</v>
      </c>
    </row>
    <row r="138" spans="1:38" ht="14.25" hidden="1">
      <c r="A138" s="5" t="s">
        <v>112</v>
      </c>
      <c r="B138" s="5" t="s">
        <v>113</v>
      </c>
      <c r="C138" s="18" t="s">
        <v>122</v>
      </c>
      <c r="D138" s="12" t="s">
        <v>115</v>
      </c>
      <c r="E138" s="116">
        <f>SUMIFS(ADEME!$F:$F,ADEME!$A:$A,$A138,ADEME!$B:$B,$B138,ADEME!$C:$C,$C138,ADEME!$D:$D,$D138,ADEME!$E:$E,F$9)</f>
        <v>22672</v>
      </c>
      <c r="F138" s="116">
        <f>SUMIFS(ADEME!$L:$L,ADEME!$A:$A,$A138,ADEME!$B:$B,$B138,ADEME!$C:$C,$C138,ADEME!$D:$D,$D138,ADEME!$E:$E,F$9)</f>
        <v>6294.2738095235545</v>
      </c>
      <c r="G138" s="117">
        <f>SUMIFS(ADEME!$H:$H,ADEME!$A:$A,$A138,ADEME!$B:$B,$B138,ADEME!$C:$C,$C138,ADEME!$D:$D,$D138,ADEME!$E:$E,G$9)</f>
        <v>20971.599999999999</v>
      </c>
      <c r="H138" s="117">
        <f>SUMIFS(ADEME!$H:$H,ADEME!$A:$A,$A138,ADEME!$B:$B,$B138,ADEME!$C:$C,$C138,ADEME!$D:$D,$D138,ADEME!$E:$E,H$9)</f>
        <v>21538.400000000001</v>
      </c>
      <c r="I138" s="117">
        <f>SUMIFS(ADEME!$H:$H,ADEME!$A:$A,$A138,ADEME!$B:$B,$B138,ADEME!$C:$C,$C138,ADEME!$D:$D,$D138,ADEME!$E:$E,I$9)</f>
        <v>22672</v>
      </c>
      <c r="J138" s="117">
        <f>SUMIFS(ADEME!$H:$H,ADEME!$A:$A,$A138,ADEME!$B:$B,$B138,ADEME!$C:$C,$C138,ADEME!$D:$D,$D138,ADEME!$E:$E,J$9)</f>
        <v>22388.6</v>
      </c>
      <c r="K138" s="68"/>
      <c r="L138" s="54" t="str">
        <f t="shared" si="20"/>
        <v>Cheptels-Productions Animales-Nombre de places de canards</v>
      </c>
      <c r="M138" s="54">
        <f>MATCH(L138,[6]RESULTATS_4!$W:$W,FALSE)</f>
        <v>226</v>
      </c>
      <c r="N138" s="54" t="str" cm="1">
        <f t="array" ref="N138">IFERROR(INDEX([6]RESULTATS_4!G:G,$M138),"-")</f>
        <v>Cheptels</v>
      </c>
      <c r="O138" s="54" t="str" cm="1">
        <f t="array" ref="O138">IFERROR(INDEX([6]RESULTATS_4!H:H,$M138),"-")</f>
        <v>Productions Animales</v>
      </c>
      <c r="P138" s="54" t="str" cm="1">
        <f t="array" ref="P138">IFERROR(INDEX([6]RESULTATS_4!I:I,$M138),"-")</f>
        <v>Nombre de places de canards</v>
      </c>
      <c r="Q138" s="54" t="str" cm="1">
        <f t="array" ref="Q138">IFERROR(INDEX([6]RESULTATS_4!$J:$J,M138),"-")</f>
        <v>Milliers effectifs</v>
      </c>
      <c r="R138" s="68"/>
      <c r="S138" s="54" t="str">
        <f t="shared" si="21"/>
        <v>Nombre de places de canards-Milliers effectifs</v>
      </c>
      <c r="T138" s="46">
        <v>133</v>
      </c>
      <c r="U138" s="8">
        <v>11077</v>
      </c>
      <c r="V138" s="8">
        <v>13096.346491228074</v>
      </c>
      <c r="W138" s="8">
        <v>10246.225</v>
      </c>
      <c r="X138" s="8">
        <v>10523.15</v>
      </c>
      <c r="Y138" s="8">
        <v>11077</v>
      </c>
      <c r="Z138" s="8">
        <v>10938.5375</v>
      </c>
      <c r="AA138" s="68"/>
      <c r="AB138" s="52" t="str">
        <f>IFERROR(MATCH(S138,[7]AMS_RUN3_2050!$I:$I,FALSE),"non")</f>
        <v>non</v>
      </c>
      <c r="AC138" s="8" t="s">
        <v>556</v>
      </c>
      <c r="AE138" s="68"/>
      <c r="AF138" s="52">
        <f t="shared" si="35"/>
        <v>104.67635641419157</v>
      </c>
      <c r="AG138" s="52">
        <f t="shared" si="36"/>
        <v>-51.938704326894104</v>
      </c>
      <c r="AH138" s="52">
        <f t="shared" si="37"/>
        <v>104.67635641419153</v>
      </c>
      <c r="AI138" s="52">
        <f t="shared" si="38"/>
        <v>104.67635641419157</v>
      </c>
      <c r="AJ138" s="52">
        <f t="shared" si="39"/>
        <v>104.67635641419157</v>
      </c>
      <c r="AK138" s="52">
        <f t="shared" si="40"/>
        <v>104.67635641419153</v>
      </c>
      <c r="AL138" t="s">
        <v>531</v>
      </c>
    </row>
    <row r="139" spans="1:38" ht="14.25" hidden="1">
      <c r="A139" s="5" t="s">
        <v>112</v>
      </c>
      <c r="B139" s="5" t="s">
        <v>113</v>
      </c>
      <c r="C139" s="18" t="s">
        <v>123</v>
      </c>
      <c r="D139" s="12" t="s">
        <v>115</v>
      </c>
      <c r="E139" s="116">
        <f>SUMIFS(ADEME!$F:$F,ADEME!$A:$A,$A139,ADEME!$B:$B,$B139,ADEME!$C:$C,$C139,ADEME!$D:$D,$D139,ADEME!$E:$E,F$9)</f>
        <v>29637.216</v>
      </c>
      <c r="F139" s="116">
        <f>SUMIFS(ADEME!$L:$L,ADEME!$A:$A,$A139,ADEME!$B:$B,$B139,ADEME!$C:$C,$C139,ADEME!$D:$D,$D139,ADEME!$E:$E,F$9)</f>
        <v>296.37215999999898</v>
      </c>
      <c r="G139" s="117">
        <f>SUMIFS(ADEME!$H:$H,ADEME!$A:$A,$A139,ADEME!$B:$B,$B139,ADEME!$C:$C,$C139,ADEME!$D:$D,$D139,ADEME!$E:$E,G$9)</f>
        <v>25932.564000000002</v>
      </c>
      <c r="H139" s="117">
        <f>SUMIFS(ADEME!$H:$H,ADEME!$A:$A,$A139,ADEME!$B:$B,$B139,ADEME!$C:$C,$C139,ADEME!$D:$D,$D139,ADEME!$E:$E,H$9)</f>
        <v>26673.4944</v>
      </c>
      <c r="I139" s="117">
        <f>SUMIFS(ADEME!$H:$H,ADEME!$A:$A,$A139,ADEME!$B:$B,$B139,ADEME!$C:$C,$C139,ADEME!$D:$D,$D139,ADEME!$E:$E,I$9)</f>
        <v>29637.216</v>
      </c>
      <c r="J139" s="117">
        <f>SUMIFS(ADEME!$H:$H,ADEME!$A:$A,$A139,ADEME!$B:$B,$B139,ADEME!$C:$C,$C139,ADEME!$D:$D,$D139,ADEME!$E:$E,J$9)</f>
        <v>27414.424800000001</v>
      </c>
      <c r="K139" s="68"/>
      <c r="L139" s="54" t="str">
        <f t="shared" si="20"/>
        <v>Cheptels-Productions Animales-Nombre de place de dindes</v>
      </c>
      <c r="M139" s="54">
        <f>MATCH(L139,[6]RESULTATS_4!$W:$W,FALSE)</f>
        <v>225</v>
      </c>
      <c r="N139" s="54" t="str" cm="1">
        <f t="array" ref="N139">IFERROR(INDEX([6]RESULTATS_4!G:G,$M139),"-")</f>
        <v>Cheptels</v>
      </c>
      <c r="O139" s="54" t="str" cm="1">
        <f t="array" ref="O139">IFERROR(INDEX([6]RESULTATS_4!H:H,$M139),"-")</f>
        <v>Productions Animales</v>
      </c>
      <c r="P139" s="54" t="str" cm="1">
        <f t="array" ref="P139">IFERROR(INDEX([6]RESULTATS_4!I:I,$M139),"-")</f>
        <v>Nombre de place de dindes</v>
      </c>
      <c r="Q139" s="54" t="str" cm="1">
        <f t="array" ref="Q139">IFERROR(INDEX([6]RESULTATS_4!$J:$J,M139),"-")</f>
        <v>Milliers effectifs</v>
      </c>
      <c r="R139" s="68"/>
      <c r="S139" s="54" t="str">
        <f t="shared" si="21"/>
        <v>Nombre de place de dindes-Milliers effectifs</v>
      </c>
      <c r="T139" s="46">
        <v>134</v>
      </c>
      <c r="U139" s="8">
        <v>24716.601143695145</v>
      </c>
      <c r="V139" s="8">
        <v>20082.238429252306</v>
      </c>
      <c r="W139" s="8">
        <v>21627.026000733254</v>
      </c>
      <c r="X139" s="8">
        <v>22244.94102932563</v>
      </c>
      <c r="Y139" s="8">
        <v>24716.601143695145</v>
      </c>
      <c r="Z139" s="8">
        <v>22862.856057918008</v>
      </c>
      <c r="AA139" s="68"/>
      <c r="AB139" s="52" t="str">
        <f>IFERROR(MATCH(S139,[7]AMS_RUN3_2050!$I:$I,FALSE),"non")</f>
        <v>non</v>
      </c>
      <c r="AC139" s="8" t="s">
        <v>556</v>
      </c>
      <c r="AE139" s="68"/>
      <c r="AF139" s="52">
        <f t="shared" si="35"/>
        <v>19.90813715728077</v>
      </c>
      <c r="AG139" s="52">
        <f t="shared" si="36"/>
        <v>-98.524207542679633</v>
      </c>
      <c r="AH139" s="52">
        <f t="shared" si="37"/>
        <v>19.908137157280748</v>
      </c>
      <c r="AI139" s="52">
        <f t="shared" si="38"/>
        <v>19.90813715728077</v>
      </c>
      <c r="AJ139" s="52">
        <f t="shared" si="39"/>
        <v>19.90813715728077</v>
      </c>
      <c r="AK139" s="52">
        <f t="shared" si="40"/>
        <v>19.90813715728077</v>
      </c>
      <c r="AL139" t="s">
        <v>531</v>
      </c>
    </row>
    <row r="140" spans="1:38" ht="14.25" hidden="1">
      <c r="A140" s="5" t="s">
        <v>112</v>
      </c>
      <c r="B140" s="5" t="s">
        <v>113</v>
      </c>
      <c r="C140" s="16" t="s">
        <v>124</v>
      </c>
      <c r="D140" s="12" t="s">
        <v>115</v>
      </c>
      <c r="E140" s="116">
        <f>SUMIFS(ADEME!$F:$F,ADEME!$A:$A,$A140,ADEME!$B:$B,$B140,ADEME!$C:$C,$C140,ADEME!$D:$D,$D140,ADEME!$E:$E,F$9)</f>
        <v>904.19359999999995</v>
      </c>
      <c r="F140" s="116">
        <f>SUMIFS(ADEME!$L:$L,ADEME!$A:$A,$A140,ADEME!$B:$B,$B140,ADEME!$C:$C,$C140,ADEME!$D:$D,$D140,ADEME!$E:$E,F$9)</f>
        <v>924.9107297619048</v>
      </c>
      <c r="G140" s="117">
        <f>SUMIFS(ADEME!$H:$H,ADEME!$A:$A,$A140,ADEME!$B:$B,$B140,ADEME!$C:$C,$C140,ADEME!$D:$D,$D140,ADEME!$E:$E,G$9)</f>
        <v>904.19359999999995</v>
      </c>
      <c r="H140" s="117">
        <f>SUMIFS(ADEME!$H:$H,ADEME!$A:$A,$A140,ADEME!$B:$B,$B140,ADEME!$C:$C,$C140,ADEME!$D:$D,$D140,ADEME!$E:$E,H$9)</f>
        <v>904.19359999999995</v>
      </c>
      <c r="I140" s="117">
        <f>SUMIFS(ADEME!$H:$H,ADEME!$A:$A,$A140,ADEME!$B:$B,$B140,ADEME!$C:$C,$C140,ADEME!$D:$D,$D140,ADEME!$E:$E,I$9)</f>
        <v>904.19359999999995</v>
      </c>
      <c r="J140" s="117">
        <f>SUMIFS(ADEME!$H:$H,ADEME!$A:$A,$A140,ADEME!$B:$B,$B140,ADEME!$C:$C,$C140,ADEME!$D:$D,$D140,ADEME!$E:$E,J$9)</f>
        <v>904.19359999999995</v>
      </c>
      <c r="K140" s="68"/>
      <c r="L140" s="54" t="str">
        <f t="shared" si="20"/>
        <v>Cheptels-Productions Animales-Nombre de chèvres</v>
      </c>
      <c r="M140" s="54">
        <f>MATCH(L140,[6]RESULTATS_4!$W:$W,FALSE)</f>
        <v>224</v>
      </c>
      <c r="N140" s="54" t="str" cm="1">
        <f t="array" ref="N140">IFERROR(INDEX([6]RESULTATS_4!G:G,$M140),"-")</f>
        <v>Cheptels</v>
      </c>
      <c r="O140" s="54" t="str" cm="1">
        <f t="array" ref="O140">IFERROR(INDEX([6]RESULTATS_4!H:H,$M140),"-")</f>
        <v>Productions Animales</v>
      </c>
      <c r="P140" s="54" t="str" cm="1">
        <f t="array" ref="P140">IFERROR(INDEX([6]RESULTATS_4!I:I,$M140),"-")</f>
        <v>Nombre de chèvres</v>
      </c>
      <c r="Q140" s="54" t="str" cm="1">
        <f t="array" ref="Q140">IFERROR(INDEX([6]RESULTATS_4!$J:$J,M140),"-")</f>
        <v>Milliers effectifs</v>
      </c>
      <c r="R140" s="68"/>
      <c r="S140" s="54" t="str">
        <f t="shared" si="21"/>
        <v>Nombre de chèvres-Milliers effectifs</v>
      </c>
      <c r="T140" s="46">
        <v>135</v>
      </c>
      <c r="U140" s="8">
        <v>854.64499999999998</v>
      </c>
      <c r="V140" s="8">
        <v>863.63009035087714</v>
      </c>
      <c r="W140" s="8">
        <v>854.64499999999998</v>
      </c>
      <c r="X140" s="8">
        <v>854.64499999999998</v>
      </c>
      <c r="Y140" s="8">
        <v>854.64499999999998</v>
      </c>
      <c r="Z140" s="8">
        <v>854.64499999999998</v>
      </c>
      <c r="AA140" s="68"/>
      <c r="AB140" s="52">
        <f>IFERROR(MATCH(S140,[7]AMS_RUN3_2050!$I:$I,FALSE),"non")</f>
        <v>115</v>
      </c>
      <c r="AC140" s="8">
        <v>730.36922000000004</v>
      </c>
      <c r="AE140" s="68"/>
      <c r="AF140" s="52">
        <f t="shared" si="35"/>
        <v>5.7975650708773863</v>
      </c>
      <c r="AG140" s="52">
        <f t="shared" si="36"/>
        <v>7.0957045262434626</v>
      </c>
      <c r="AH140" s="52">
        <f t="shared" si="37"/>
        <v>5.7975650708773863</v>
      </c>
      <c r="AI140" s="52">
        <f t="shared" si="38"/>
        <v>5.7975650708773863</v>
      </c>
      <c r="AJ140" s="52">
        <f t="shared" si="39"/>
        <v>5.7975650708773863</v>
      </c>
      <c r="AK140" s="52">
        <f t="shared" si="40"/>
        <v>5.7975650708773863</v>
      </c>
      <c r="AL140" t="s">
        <v>531</v>
      </c>
    </row>
    <row r="141" spans="1:38" ht="14.25" hidden="1">
      <c r="A141" s="5" t="s">
        <v>112</v>
      </c>
      <c r="B141" s="5" t="s">
        <v>113</v>
      </c>
      <c r="C141" s="16" t="s">
        <v>125</v>
      </c>
      <c r="D141" s="12" t="s">
        <v>115</v>
      </c>
      <c r="E141" s="116">
        <f>SUMIFS(ADEME!$F:$F,ADEME!$A:$A,$A141,ADEME!$B:$B,$B141,ADEME!$C:$C,$C141,ADEME!$D:$D,$D141,ADEME!$E:$E,F$9)</f>
        <v>1263.7737999999999</v>
      </c>
      <c r="F141" s="116">
        <f>SUMIFS(ADEME!$L:$L,ADEME!$A:$A,$A141,ADEME!$B:$B,$B141,ADEME!$C:$C,$C141,ADEME!$D:$D,$D141,ADEME!$E:$E,F$9)</f>
        <v>1152.8907999999997</v>
      </c>
      <c r="G141" s="117">
        <f>SUMIFS(ADEME!$H:$H,ADEME!$A:$A,$A141,ADEME!$B:$B,$B141,ADEME!$C:$C,$C141,ADEME!$D:$D,$D141,ADEME!$E:$E,G$9)</f>
        <v>1232.179455</v>
      </c>
      <c r="H141" s="117">
        <f>SUMIFS(ADEME!$H:$H,ADEME!$A:$A,$A141,ADEME!$B:$B,$B141,ADEME!$C:$C,$C141,ADEME!$D:$D,$D141,ADEME!$E:$E,H$9)</f>
        <v>1232.179455</v>
      </c>
      <c r="I141" s="117">
        <f>SUMIFS(ADEME!$H:$H,ADEME!$A:$A,$A141,ADEME!$B:$B,$B141,ADEME!$C:$C,$C141,ADEME!$D:$D,$D141,ADEME!$E:$E,I$9)</f>
        <v>1232.179455</v>
      </c>
      <c r="J141" s="117">
        <f>SUMIFS(ADEME!$H:$H,ADEME!$A:$A,$A141,ADEME!$B:$B,$B141,ADEME!$C:$C,$C141,ADEME!$D:$D,$D141,ADEME!$E:$E,J$9)</f>
        <v>1263.7737999999999</v>
      </c>
      <c r="K141" s="68"/>
      <c r="L141" s="54" t="str">
        <f t="shared" ref="L141:L204" si="41">A141&amp;"-"&amp;B141&amp;"-"&amp;C141</f>
        <v>Cheptels-Productions Animales-Nombre de brebis lait</v>
      </c>
      <c r="M141" s="54">
        <f>MATCH(L141,[6]RESULTATS_4!$W:$W,FALSE)</f>
        <v>222</v>
      </c>
      <c r="N141" s="54" t="str" cm="1">
        <f t="array" ref="N141">IFERROR(INDEX([6]RESULTATS_4!G:G,$M141),"-")</f>
        <v>Cheptels</v>
      </c>
      <c r="O141" s="54" t="str" cm="1">
        <f t="array" ref="O141">IFERROR(INDEX([6]RESULTATS_4!H:H,$M141),"-")</f>
        <v>Productions Animales</v>
      </c>
      <c r="P141" s="54" t="str" cm="1">
        <f t="array" ref="P141">IFERROR(INDEX([6]RESULTATS_4!I:I,$M141),"-")</f>
        <v>Nombre de brebis lait</v>
      </c>
      <c r="Q141" s="54" t="str" cm="1">
        <f t="array" ref="Q141">IFERROR(INDEX([6]RESULTATS_4!$J:$J,M141),"-")</f>
        <v>Milliers effectifs</v>
      </c>
      <c r="R141" s="68"/>
      <c r="S141" s="54" t="str">
        <f t="shared" ref="S141:S204" si="42">C141&amp;"-"&amp;D141</f>
        <v>Nombre de brebis lait-Milliers effectifs</v>
      </c>
      <c r="T141" s="46">
        <v>136</v>
      </c>
      <c r="U141" s="8">
        <v>1245.3323333333333</v>
      </c>
      <c r="V141" s="8">
        <v>1194.0395736842108</v>
      </c>
      <c r="W141" s="8">
        <v>1214.1990249999999</v>
      </c>
      <c r="X141" s="8">
        <v>1214.1990249999999</v>
      </c>
      <c r="Y141" s="8">
        <v>1214.1990249999999</v>
      </c>
      <c r="Z141" s="8">
        <v>1245.3323333333333</v>
      </c>
      <c r="AA141" s="68"/>
      <c r="AB141" s="52">
        <f>IFERROR(MATCH(S141,[7]AMS_RUN3_2050!$I:$I,FALSE),"non")</f>
        <v>116</v>
      </c>
      <c r="AC141" s="8">
        <v>1013.716</v>
      </c>
      <c r="AE141" s="68"/>
      <c r="AF141" s="52">
        <f t="shared" si="35"/>
        <v>1.4808470135281082</v>
      </c>
      <c r="AG141" s="52">
        <f t="shared" si="36"/>
        <v>-3.4461817339308531</v>
      </c>
      <c r="AH141" s="52">
        <f t="shared" si="37"/>
        <v>1.4808470135281304</v>
      </c>
      <c r="AI141" s="52">
        <f t="shared" si="38"/>
        <v>1.4808470135281304</v>
      </c>
      <c r="AJ141" s="52">
        <f t="shared" si="39"/>
        <v>1.4808470135281304</v>
      </c>
      <c r="AK141" s="52">
        <f t="shared" si="40"/>
        <v>1.4808470135281082</v>
      </c>
      <c r="AL141" t="s">
        <v>531</v>
      </c>
    </row>
    <row r="142" spans="1:38" ht="14.25" hidden="1">
      <c r="A142" s="5" t="s">
        <v>112</v>
      </c>
      <c r="B142" s="5" t="s">
        <v>113</v>
      </c>
      <c r="C142" s="16" t="s">
        <v>126</v>
      </c>
      <c r="D142" s="12" t="s">
        <v>115</v>
      </c>
      <c r="E142" s="116">
        <f>SUMIFS(ADEME!$F:$F,ADEME!$A:$A,$A142,ADEME!$B:$B,$B142,ADEME!$C:$C,$C142,ADEME!$D:$D,$D142,ADEME!$E:$E,F$9)</f>
        <v>3245.3666000000003</v>
      </c>
      <c r="F142" s="116">
        <f>SUMIFS(ADEME!$L:$L,ADEME!$A:$A,$A142,ADEME!$B:$B,$B142,ADEME!$C:$C,$C142,ADEME!$D:$D,$D142,ADEME!$E:$E,F$9)</f>
        <v>1350.4264309523851</v>
      </c>
      <c r="G142" s="117">
        <f>SUMIFS(ADEME!$H:$H,ADEME!$A:$A,$A142,ADEME!$B:$B,$B142,ADEME!$C:$C,$C142,ADEME!$D:$D,$D142,ADEME!$E:$E,G$9)</f>
        <v>3164.2324350000004</v>
      </c>
      <c r="H142" s="117">
        <f>SUMIFS(ADEME!$H:$H,ADEME!$A:$A,$A142,ADEME!$B:$B,$B142,ADEME!$C:$C,$C142,ADEME!$D:$D,$D142,ADEME!$E:$E,H$9)</f>
        <v>3164.2324350000004</v>
      </c>
      <c r="I142" s="117">
        <f>SUMIFS(ADEME!$H:$H,ADEME!$A:$A,$A142,ADEME!$B:$B,$B142,ADEME!$C:$C,$C142,ADEME!$D:$D,$D142,ADEME!$E:$E,I$9)</f>
        <v>3326.5007650000002</v>
      </c>
      <c r="J142" s="117">
        <f>SUMIFS(ADEME!$H:$H,ADEME!$A:$A,$A142,ADEME!$B:$B,$B142,ADEME!$C:$C,$C142,ADEME!$D:$D,$D142,ADEME!$E:$E,J$9)</f>
        <v>3245.3666000000003</v>
      </c>
      <c r="K142" s="68"/>
      <c r="L142" s="54" t="str">
        <f t="shared" si="41"/>
        <v>Cheptels-Productions Animales-Nombre de brebis viande</v>
      </c>
      <c r="M142" s="54">
        <f>MATCH(L142,[6]RESULTATS_4!$W:$W,FALSE)</f>
        <v>223</v>
      </c>
      <c r="N142" s="54" t="str" cm="1">
        <f t="array" ref="N142">IFERROR(INDEX([6]RESULTATS_4!G:G,$M142),"-")</f>
        <v>Cheptels</v>
      </c>
      <c r="O142" s="54" t="str" cm="1">
        <f t="array" ref="O142">IFERROR(INDEX([6]RESULTATS_4!H:H,$M142),"-")</f>
        <v>Productions Animales</v>
      </c>
      <c r="P142" s="54" t="str" cm="1">
        <f t="array" ref="P142">IFERROR(INDEX([6]RESULTATS_4!I:I,$M142),"-")</f>
        <v>Nombre de brebis viande</v>
      </c>
      <c r="Q142" s="54" t="str" cm="1">
        <f t="array" ref="Q142">IFERROR(INDEX([6]RESULTATS_4!$J:$J,M142),"-")</f>
        <v>Milliers effectifs</v>
      </c>
      <c r="R142" s="68"/>
      <c r="S142" s="54" t="str">
        <f t="shared" si="42"/>
        <v>Nombre de brebis viande-Milliers effectifs</v>
      </c>
      <c r="T142" s="46">
        <v>137</v>
      </c>
      <c r="U142" s="8">
        <v>3378.5623333333333</v>
      </c>
      <c r="V142" s="8">
        <v>2745.0818958333334</v>
      </c>
      <c r="W142" s="8">
        <v>3294.0982749999998</v>
      </c>
      <c r="X142" s="8">
        <v>3294.0982749999998</v>
      </c>
      <c r="Y142" s="8">
        <v>3463.0263916666668</v>
      </c>
      <c r="Z142" s="8">
        <v>3378.5623333333333</v>
      </c>
      <c r="AA142" s="68"/>
      <c r="AB142" s="52">
        <f>IFERROR(MATCH(S142,[7]AMS_RUN3_2050!$I:$I,FALSE),"non")</f>
        <v>117</v>
      </c>
      <c r="AC142" s="8">
        <v>2969.7129</v>
      </c>
      <c r="AE142" s="68"/>
      <c r="AF142" s="52">
        <f t="shared" si="35"/>
        <v>-3.9423790414995996</v>
      </c>
      <c r="AG142" s="52">
        <f t="shared" si="36"/>
        <v>-50.805604998446441</v>
      </c>
      <c r="AH142" s="52">
        <f t="shared" si="37"/>
        <v>-3.9423790414995885</v>
      </c>
      <c r="AI142" s="52">
        <f t="shared" si="38"/>
        <v>-3.9423790414995885</v>
      </c>
      <c r="AJ142" s="52">
        <f t="shared" si="39"/>
        <v>-3.9423790414995996</v>
      </c>
      <c r="AK142" s="52">
        <f t="shared" si="40"/>
        <v>-3.9423790414995996</v>
      </c>
      <c r="AL142" t="s">
        <v>531</v>
      </c>
    </row>
    <row r="143" spans="1:38" ht="14.25" hidden="1">
      <c r="A143" s="5" t="s">
        <v>112</v>
      </c>
      <c r="B143" s="5" t="s">
        <v>113</v>
      </c>
      <c r="C143" s="17" t="s">
        <v>127</v>
      </c>
      <c r="D143" s="12" t="s">
        <v>115</v>
      </c>
      <c r="E143" s="116">
        <f>SUMIFS(ADEME!$F:$F,ADEME!$A:$A,$A143,ADEME!$B:$B,$B143,ADEME!$C:$C,$C143,ADEME!$D:$D,$D143,ADEME!$E:$E,F$9)</f>
        <v>3397.0563999999999</v>
      </c>
      <c r="F143" s="116">
        <f>SUMIFS(ADEME!$L:$L,ADEME!$A:$A,$A143,ADEME!$B:$B,$B143,ADEME!$C:$C,$C143,ADEME!$D:$D,$D143,ADEME!$E:$E,F$9)</f>
        <v>2049.0159071428625</v>
      </c>
      <c r="G143" s="117">
        <f>SUMIFS(ADEME!$H:$H,ADEME!$A:$A,$A143,ADEME!$B:$B,$B143,ADEME!$C:$C,$C143,ADEME!$D:$D,$D143,ADEME!$E:$E,G$9)</f>
        <v>3184.7403749999999</v>
      </c>
      <c r="H143" s="117">
        <f>SUMIFS(ADEME!$H:$H,ADEME!$A:$A,$A143,ADEME!$B:$B,$B143,ADEME!$C:$C,$C143,ADEME!$D:$D,$D143,ADEME!$E:$E,H$9)</f>
        <v>3227.2035799999999</v>
      </c>
      <c r="I143" s="117">
        <f>SUMIFS(ADEME!$H:$H,ADEME!$A:$A,$A143,ADEME!$B:$B,$B143,ADEME!$C:$C,$C143,ADEME!$D:$D,$D143,ADEME!$E:$E,I$9)</f>
        <v>3184.7403749999999</v>
      </c>
      <c r="J143" s="117">
        <f>SUMIFS(ADEME!$H:$H,ADEME!$A:$A,$A143,ADEME!$B:$B,$B143,ADEME!$C:$C,$C143,ADEME!$D:$D,$D143,ADEME!$E:$E,J$9)</f>
        <v>3099.8139649999998</v>
      </c>
      <c r="K143" s="68"/>
      <c r="L143" s="54" t="str">
        <f t="shared" si="41"/>
        <v>Cheptels-Productions Animales-Vaches laitières</v>
      </c>
      <c r="M143" s="54">
        <f>MATCH(L143,[6]RESULTATS_4!$W:$W,FALSE)</f>
        <v>236</v>
      </c>
      <c r="N143" s="54" t="str" cm="1">
        <f t="array" ref="N143">IFERROR(INDEX([6]RESULTATS_4!G:G,$M143),"-")</f>
        <v>Cheptels</v>
      </c>
      <c r="O143" s="54" t="str" cm="1">
        <f t="array" ref="O143">IFERROR(INDEX([6]RESULTATS_4!H:H,$M143),"-")</f>
        <v>Productions Animales</v>
      </c>
      <c r="P143" s="54" t="str" cm="1">
        <f t="array" ref="P143">IFERROR(INDEX([6]RESULTATS_4!I:I,$M143),"-")</f>
        <v>Vaches laitières</v>
      </c>
      <c r="Q143" s="54" t="str" cm="1">
        <f t="array" ref="Q143">IFERROR(INDEX([6]RESULTATS_4!$J:$J,M143),"-")</f>
        <v>Milliers effectifs</v>
      </c>
      <c r="R143" s="68"/>
      <c r="S143" s="54" t="str">
        <f t="shared" si="42"/>
        <v>Vaches laitières-Milliers effectifs</v>
      </c>
      <c r="T143" s="46">
        <v>138</v>
      </c>
      <c r="U143" s="8">
        <v>3589.8910000000001</v>
      </c>
      <c r="V143" s="8">
        <v>3219.1648631578946</v>
      </c>
      <c r="W143" s="8">
        <v>3365.5228125000003</v>
      </c>
      <c r="X143" s="8">
        <v>3410.3964500000002</v>
      </c>
      <c r="Y143" s="8">
        <v>3365.5228125000003</v>
      </c>
      <c r="Z143" s="8">
        <v>3275.7755375000002</v>
      </c>
      <c r="AA143" s="68"/>
      <c r="AB143" s="52" t="str">
        <f>IFERROR(MATCH(S143,[7]AMS_RUN3_2050!$I:$I,FALSE),"non")</f>
        <v>non</v>
      </c>
      <c r="AC143" s="8" t="s">
        <v>556</v>
      </c>
      <c r="AE143" s="68"/>
      <c r="AF143" s="52">
        <f t="shared" si="35"/>
        <v>-5.371600419065647</v>
      </c>
      <c r="AG143" s="52">
        <f t="shared" si="36"/>
        <v>-36.34945725852495</v>
      </c>
      <c r="AH143" s="52">
        <f t="shared" si="37"/>
        <v>-5.3716004190656585</v>
      </c>
      <c r="AI143" s="52">
        <f t="shared" si="38"/>
        <v>-5.3716004190656585</v>
      </c>
      <c r="AJ143" s="52">
        <f t="shared" si="39"/>
        <v>-5.3716004190656585</v>
      </c>
      <c r="AK143" s="52">
        <f t="shared" si="40"/>
        <v>-5.3716004190656585</v>
      </c>
      <c r="AL143" t="s">
        <v>531</v>
      </c>
    </row>
    <row r="144" spans="1:38" ht="14.25" hidden="1">
      <c r="A144" s="5" t="s">
        <v>112</v>
      </c>
      <c r="B144" s="5" t="s">
        <v>113</v>
      </c>
      <c r="C144" s="17" t="s">
        <v>128</v>
      </c>
      <c r="D144" s="12" t="s">
        <v>115</v>
      </c>
      <c r="E144" s="116">
        <f>SUMIFS(ADEME!$F:$F,ADEME!$A:$A,$A144,ADEME!$B:$B,$B144,ADEME!$C:$C,$C144,ADEME!$D:$D,$D144,ADEME!$E:$E,F$9)</f>
        <v>3910.2563999999998</v>
      </c>
      <c r="F144" s="116">
        <f>SUMIFS(ADEME!$L:$L,ADEME!$A:$A,$A144,ADEME!$B:$B,$B144,ADEME!$C:$C,$C144,ADEME!$D:$D,$D144,ADEME!$E:$E,F$9)</f>
        <v>2855.3988369047788</v>
      </c>
      <c r="G144" s="117">
        <f>SUMIFS(ADEME!$H:$H,ADEME!$A:$A,$A144,ADEME!$B:$B,$B144,ADEME!$C:$C,$C144,ADEME!$D:$D,$D144,ADEME!$E:$E,G$9)</f>
        <v>3079.3269150000001</v>
      </c>
      <c r="H144" s="117">
        <f>SUMIFS(ADEME!$H:$H,ADEME!$A:$A,$A144,ADEME!$B:$B,$B144,ADEME!$C:$C,$C144,ADEME!$D:$D,$D144,ADEME!$E:$E,H$9)</f>
        <v>3323.71794</v>
      </c>
      <c r="I144" s="117">
        <f>SUMIFS(ADEME!$H:$H,ADEME!$A:$A,$A144,ADEME!$B:$B,$B144,ADEME!$C:$C,$C144,ADEME!$D:$D,$D144,ADEME!$E:$E,I$9)</f>
        <v>3665.8653749999999</v>
      </c>
      <c r="J144" s="117">
        <f>SUMIFS(ADEME!$H:$H,ADEME!$A:$A,$A144,ADEME!$B:$B,$B144,ADEME!$C:$C,$C144,ADEME!$D:$D,$D144,ADEME!$E:$E,J$9)</f>
        <v>3929.8076819999997</v>
      </c>
      <c r="K144" s="68"/>
      <c r="L144" s="54" t="str">
        <f t="shared" si="41"/>
        <v>Cheptels-Productions Animales-Vaches allaitantes</v>
      </c>
      <c r="M144" s="54">
        <f>MATCH(L144,[6]RESULTATS_4!$W:$W,FALSE)</f>
        <v>235</v>
      </c>
      <c r="N144" s="54" t="str" cm="1">
        <f t="array" ref="N144">IFERROR(INDEX([6]RESULTATS_4!G:G,$M144),"-")</f>
        <v>Cheptels</v>
      </c>
      <c r="O144" s="54" t="str" cm="1">
        <f t="array" ref="O144">IFERROR(INDEX([6]RESULTATS_4!H:H,$M144),"-")</f>
        <v>Productions Animales</v>
      </c>
      <c r="P144" s="54" t="str" cm="1">
        <f t="array" ref="P144">IFERROR(INDEX([6]RESULTATS_4!I:I,$M144),"-")</f>
        <v>Vaches allaitantes</v>
      </c>
      <c r="Q144" s="54" t="str" cm="1">
        <f t="array" ref="Q144">IFERROR(INDEX([6]RESULTATS_4!$J:$J,M144),"-")</f>
        <v>Milliers effectifs</v>
      </c>
      <c r="R144" s="68"/>
      <c r="S144" s="54" t="str">
        <f t="shared" si="42"/>
        <v>Vaches allaitantes-Milliers effectifs</v>
      </c>
      <c r="T144" s="46">
        <v>139</v>
      </c>
      <c r="U144" s="8">
        <v>4118.6130000000003</v>
      </c>
      <c r="V144" s="8">
        <v>4062.8699535087721</v>
      </c>
      <c r="W144" s="8">
        <v>3243.4077375000006</v>
      </c>
      <c r="X144" s="8">
        <v>3500.8210500000005</v>
      </c>
      <c r="Y144" s="8">
        <v>3861.1996875000004</v>
      </c>
      <c r="Z144" s="8">
        <v>4139.2060650000003</v>
      </c>
      <c r="AA144" s="68"/>
      <c r="AB144" s="52" t="str">
        <f>IFERROR(MATCH(S144,[7]AMS_RUN3_2050!$I:$I,FALSE),"non")</f>
        <v>non</v>
      </c>
      <c r="AC144" s="8" t="s">
        <v>556</v>
      </c>
      <c r="AE144" s="68"/>
      <c r="AF144" s="52">
        <f t="shared" si="35"/>
        <v>-5.0589021109776589</v>
      </c>
      <c r="AG144" s="52">
        <f t="shared" si="36"/>
        <v>-29.719659512143583</v>
      </c>
      <c r="AH144" s="52">
        <f t="shared" si="37"/>
        <v>-5.0589021109776695</v>
      </c>
      <c r="AI144" s="52">
        <f t="shared" si="38"/>
        <v>-5.0589021109776695</v>
      </c>
      <c r="AJ144" s="52">
        <f t="shared" si="39"/>
        <v>-5.0589021109776695</v>
      </c>
      <c r="AK144" s="52">
        <f t="shared" si="40"/>
        <v>-5.0589021109776695</v>
      </c>
      <c r="AL144" t="s">
        <v>531</v>
      </c>
    </row>
    <row r="145" spans="1:38" ht="14.25" hidden="1">
      <c r="A145" s="5" t="s">
        <v>112</v>
      </c>
      <c r="B145" s="5" t="s">
        <v>113</v>
      </c>
      <c r="C145" s="16" t="s">
        <v>129</v>
      </c>
      <c r="D145" s="12" t="s">
        <v>115</v>
      </c>
      <c r="E145" s="116">
        <f>SUMIFS(ADEME!$F:$F,ADEME!$A:$A,$A145,ADEME!$B:$B,$B145,ADEME!$C:$C,$C145,ADEME!$D:$D,$D145,ADEME!$E:$E,F$9)</f>
        <v>7307.3127999999997</v>
      </c>
      <c r="F145" s="116">
        <f>SUMIFS(ADEME!$L:$L,ADEME!$A:$A,$A145,ADEME!$B:$B,$B145,ADEME!$C:$C,$C145,ADEME!$D:$D,$D145,ADEME!$E:$E,F$9)</f>
        <v>4904.4147440476409</v>
      </c>
      <c r="G145" s="117">
        <f>SUMIFS(ADEME!$H:$H,ADEME!$A:$A,$A145,ADEME!$B:$B,$B145,ADEME!$C:$C,$C145,ADEME!$D:$D,$D145,ADEME!$E:$E,G$9)</f>
        <v>6264.06729</v>
      </c>
      <c r="H145" s="117">
        <f>SUMIFS(ADEME!$H:$H,ADEME!$A:$A,$A145,ADEME!$B:$B,$B145,ADEME!$C:$C,$C145,ADEME!$D:$D,$D145,ADEME!$E:$E,H$9)</f>
        <v>6550.9215199999999</v>
      </c>
      <c r="I145" s="117">
        <f>SUMIFS(ADEME!$H:$H,ADEME!$A:$A,$A145,ADEME!$B:$B,$B145,ADEME!$C:$C,$C145,ADEME!$D:$D,$D145,ADEME!$E:$E,I$9)</f>
        <v>6850.6057499999997</v>
      </c>
      <c r="J145" s="117">
        <f>SUMIFS(ADEME!$H:$H,ADEME!$A:$A,$A145,ADEME!$B:$B,$B145,ADEME!$C:$C,$C145,ADEME!$D:$D,$D145,ADEME!$E:$E,J$9)</f>
        <v>7029.6216469999999</v>
      </c>
      <c r="K145" s="68"/>
      <c r="L145" s="54" t="str">
        <f t="shared" si="41"/>
        <v>Cheptels-Productions Animales-Nombre de vaches total</v>
      </c>
      <c r="M145" s="54">
        <f>MATCH(L145,[6]RESULTATS_4!$W:$W,FALSE)</f>
        <v>230</v>
      </c>
      <c r="N145" s="54" t="str" cm="1">
        <f t="array" ref="N145">IFERROR(INDEX([6]RESULTATS_4!G:G,$M145),"-")</f>
        <v>Cheptels</v>
      </c>
      <c r="O145" s="54" t="str" cm="1">
        <f t="array" ref="O145">IFERROR(INDEX([6]RESULTATS_4!H:H,$M145),"-")</f>
        <v>Productions Animales</v>
      </c>
      <c r="P145" s="54" t="str" cm="1">
        <f t="array" ref="P145">IFERROR(INDEX([6]RESULTATS_4!I:I,$M145),"-")</f>
        <v>Nombre de vaches total</v>
      </c>
      <c r="Q145" s="54" t="str" cm="1">
        <f t="array" ref="Q145">IFERROR(INDEX([6]RESULTATS_4!$J:$J,M145),"-")</f>
        <v>Milliers effectifs</v>
      </c>
      <c r="R145" s="68"/>
      <c r="S145" s="54" t="str">
        <f t="shared" si="42"/>
        <v>Nombre de vaches total-Milliers effectifs</v>
      </c>
      <c r="T145" s="46">
        <v>140</v>
      </c>
      <c r="U145" s="8">
        <v>7708.5040000000008</v>
      </c>
      <c r="V145" s="8">
        <v>7282.0348166666663</v>
      </c>
      <c r="W145" s="8">
        <v>6608.9305500000009</v>
      </c>
      <c r="X145" s="8">
        <v>6911.2175000000007</v>
      </c>
      <c r="Y145" s="8">
        <v>7226.7225000000008</v>
      </c>
      <c r="Z145" s="8">
        <v>7414.9816025</v>
      </c>
      <c r="AA145" s="68"/>
      <c r="AB145" s="52" t="str">
        <f>IFERROR(MATCH(S145,[7]AMS_RUN3_2050!$I:$I,FALSE),"non")</f>
        <v>non</v>
      </c>
      <c r="AC145" s="8" t="s">
        <v>556</v>
      </c>
      <c r="AE145" s="68"/>
      <c r="AF145" s="52">
        <f t="shared" si="35"/>
        <v>-5.2045273635455196</v>
      </c>
      <c r="AG145" s="52">
        <f t="shared" si="36"/>
        <v>-32.650490315938576</v>
      </c>
      <c r="AH145" s="52">
        <f t="shared" si="37"/>
        <v>-5.2181401724671002</v>
      </c>
      <c r="AI145" s="52">
        <f t="shared" si="38"/>
        <v>-5.2132056327268028</v>
      </c>
      <c r="AJ145" s="52">
        <f t="shared" si="39"/>
        <v>-5.2045273635455196</v>
      </c>
      <c r="AK145" s="52">
        <f t="shared" si="40"/>
        <v>-5.1970453354877382</v>
      </c>
      <c r="AL145" t="s">
        <v>531</v>
      </c>
    </row>
    <row r="146" spans="1:38" ht="14.25" hidden="1">
      <c r="A146" s="5" t="s">
        <v>112</v>
      </c>
      <c r="B146" s="5" t="s">
        <v>113</v>
      </c>
      <c r="C146" s="16" t="s">
        <v>130</v>
      </c>
      <c r="D146" s="12" t="s">
        <v>131</v>
      </c>
      <c r="E146" s="116">
        <f>SUMIFS(ADEME!$F:$F,ADEME!$A:$A,$A146,ADEME!$B:$B,$B146,ADEME!$C:$C,$C146,ADEME!$D:$D,$D146,ADEME!$E:$E,F$9)</f>
        <v>25218.151970599989</v>
      </c>
      <c r="F146" s="116">
        <f>SUMIFS(ADEME!$L:$L,ADEME!$A:$A,$A146,ADEME!$B:$B,$B146,ADEME!$C:$C,$C146,ADEME!$D:$D,$D146,ADEME!$E:$E,F$9)</f>
        <v>19299.232008132891</v>
      </c>
      <c r="G146" s="117">
        <f>SUMIFS(ADEME!$H:$H,ADEME!$A:$A,$A146,ADEME!$B:$B,$B146,ADEME!$C:$C,$C146,ADEME!$D:$D,$D146,ADEME!$E:$E,G$9)</f>
        <v>22773.946915396951</v>
      </c>
      <c r="H146" s="117">
        <f>SUMIFS(ADEME!$H:$H,ADEME!$A:$A,$A146,ADEME!$B:$B,$B146,ADEME!$C:$C,$C146,ADEME!$D:$D,$D146,ADEME!$E:$E,H$9)</f>
        <v>23064.414291408179</v>
      </c>
      <c r="I146" s="117">
        <f>SUMIFS(ADEME!$H:$H,ADEME!$A:$A,$A146,ADEME!$B:$B,$B146,ADEME!$C:$C,$C146,ADEME!$D:$D,$D146,ADEME!$E:$E,I$9)</f>
        <v>24104.605009712199</v>
      </c>
      <c r="J146" s="117">
        <f>SUMIFS(ADEME!$H:$H,ADEME!$A:$A,$A146,ADEME!$B:$B,$B146,ADEME!$C:$C,$C146,ADEME!$D:$D,$D146,ADEME!$E:$E,J$9)</f>
        <v>25589.859441355387</v>
      </c>
      <c r="K146" s="68"/>
      <c r="L146" s="54" t="str">
        <f t="shared" si="41"/>
        <v>Cheptels-Productions Animales-Production de lait</v>
      </c>
      <c r="M146" s="54">
        <f>MATCH(L146,[6]RESULTATS_4!$W:$W,FALSE)</f>
        <v>231</v>
      </c>
      <c r="N146" s="54" t="str" cm="1">
        <f t="array" ref="N146">IFERROR(INDEX([6]RESULTATS_4!G:G,$M146),"-")</f>
        <v>Cheptels</v>
      </c>
      <c r="O146" s="54" t="str" cm="1">
        <f t="array" ref="O146">IFERROR(INDEX([6]RESULTATS_4!H:H,$M146),"-")</f>
        <v>Productions Animales</v>
      </c>
      <c r="P146" s="54" t="str" cm="1">
        <f t="array" ref="P146">IFERROR(INDEX([6]RESULTATS_4!I:I,$M146),"-")</f>
        <v>Production de lait</v>
      </c>
      <c r="Q146" s="54" t="str" cm="1">
        <f t="array" ref="Q146">IFERROR(INDEX([6]RESULTATS_4!$J:$J,M146),"-")</f>
        <v>Millions de litres</v>
      </c>
      <c r="R146" s="68"/>
      <c r="S146" s="54" t="str">
        <f t="shared" si="42"/>
        <v>Production de lait-Millions de litres</v>
      </c>
      <c r="T146" s="46">
        <v>141</v>
      </c>
      <c r="U146" s="8">
        <v>25196.885423604646</v>
      </c>
      <c r="V146" s="8">
        <v>24152.176864179091</v>
      </c>
      <c r="W146" s="8">
        <v>22701.988492830063</v>
      </c>
      <c r="X146" s="8">
        <v>22992.408273570851</v>
      </c>
      <c r="Y146" s="8">
        <v>23913.124709329044</v>
      </c>
      <c r="Z146" s="8">
        <v>25399.214936329819</v>
      </c>
      <c r="AA146" s="68"/>
      <c r="AB146" s="52">
        <f>IFERROR(MATCH(S146,[7]AMS_RUN3_2050!$I:$I,FALSE),"non")</f>
        <v>121</v>
      </c>
      <c r="AC146" s="8">
        <v>19784.407161682509</v>
      </c>
      <c r="AE146" s="68"/>
      <c r="AF146" s="52">
        <f t="shared" si="35"/>
        <v>8.4401491048646804E-2</v>
      </c>
      <c r="AG146" s="52">
        <f t="shared" si="36"/>
        <v>-20.093198568961157</v>
      </c>
      <c r="AH146" s="52">
        <f t="shared" si="37"/>
        <v>0.31696969007632969</v>
      </c>
      <c r="AI146" s="52">
        <f t="shared" si="38"/>
        <v>0.3131730133728361</v>
      </c>
      <c r="AJ146" s="52">
        <f t="shared" si="39"/>
        <v>0.80073308156358713</v>
      </c>
      <c r="AK146" s="52">
        <f t="shared" si="40"/>
        <v>0.75059211673853543</v>
      </c>
      <c r="AL146" t="s">
        <v>531</v>
      </c>
    </row>
    <row r="147" spans="1:38" ht="14.25" hidden="1">
      <c r="A147" s="5" t="s">
        <v>112</v>
      </c>
      <c r="B147" s="5" t="s">
        <v>113</v>
      </c>
      <c r="C147" s="17" t="s">
        <v>132</v>
      </c>
      <c r="D147" s="12" t="s">
        <v>131</v>
      </c>
      <c r="E147" s="116">
        <f>SUMIFS(ADEME!$F:$F,ADEME!$A:$A,$A147,ADEME!$B:$B,$B147,ADEME!$C:$C,$C147,ADEME!$D:$D,$D147,ADEME!$E:$E,F$9)</f>
        <v>0</v>
      </c>
      <c r="F147" s="116">
        <f>SUMIFS(ADEME!$L:$L,ADEME!$A:$A,$A147,ADEME!$B:$B,$B147,ADEME!$C:$C,$C147,ADEME!$D:$D,$D147,ADEME!$E:$E,F$9)</f>
        <v>0</v>
      </c>
      <c r="G147" s="117">
        <f>SUMIFS(ADEME!$H:$H,ADEME!$A:$A,$A147,ADEME!$B:$B,$B147,ADEME!$C:$C,$C147,ADEME!$D:$D,$D147,ADEME!$E:$E,G$9)</f>
        <v>0</v>
      </c>
      <c r="H147" s="117">
        <f>SUMIFS(ADEME!$H:$H,ADEME!$A:$A,$A147,ADEME!$B:$B,$B147,ADEME!$C:$C,$C147,ADEME!$D:$D,$D147,ADEME!$E:$E,H$9)</f>
        <v>0</v>
      </c>
      <c r="I147" s="117">
        <f>SUMIFS(ADEME!$H:$H,ADEME!$A:$A,$A147,ADEME!$B:$B,$B147,ADEME!$C:$C,$C147,ADEME!$D:$D,$D147,ADEME!$E:$E,I$9)</f>
        <v>0</v>
      </c>
      <c r="J147" s="117">
        <f>SUMIFS(ADEME!$H:$H,ADEME!$A:$A,$A147,ADEME!$B:$B,$B147,ADEME!$C:$C,$C147,ADEME!$D:$D,$D147,ADEME!$E:$E,J$9)</f>
        <v>0</v>
      </c>
      <c r="K147" s="68"/>
      <c r="L147" s="54" t="str">
        <f t="shared" si="41"/>
        <v>Cheptels-Productions Animales-dont système conventionnel</v>
      </c>
      <c r="M147" s="54" t="e">
        <f>MATCH(L147,[6]RESULTATS_4!$W:$W,FALSE)</f>
        <v>#N/A</v>
      </c>
      <c r="N147" s="54" t="str" cm="1">
        <f t="array" ref="N147">IFERROR(INDEX([6]RESULTATS_4!G:G,$M147),"-")</f>
        <v>-</v>
      </c>
      <c r="O147" s="54" t="str" cm="1">
        <f t="array" ref="O147">IFERROR(INDEX([6]RESULTATS_4!H:H,$M147),"-")</f>
        <v>-</v>
      </c>
      <c r="P147" s="54" t="str" cm="1">
        <f t="array" ref="P147">IFERROR(INDEX([6]RESULTATS_4!I:I,$M147),"-")</f>
        <v>-</v>
      </c>
      <c r="Q147" s="54" t="str" cm="1">
        <f t="array" ref="Q147">IFERROR(INDEX([6]RESULTATS_4!$J:$J,M147),"-")</f>
        <v>-</v>
      </c>
      <c r="R147" s="68"/>
      <c r="S147" s="54" t="str">
        <f t="shared" si="42"/>
        <v>dont système conventionnel-Millions de litres</v>
      </c>
      <c r="T147" s="46">
        <v>142</v>
      </c>
      <c r="U147" s="8">
        <v>6844.0980107456289</v>
      </c>
      <c r="V147" s="8">
        <v>7131.9146653867692</v>
      </c>
      <c r="W147" s="8">
        <v>5050.9866486864512</v>
      </c>
      <c r="X147" s="8">
        <v>5118.3331373356041</v>
      </c>
      <c r="Y147" s="8">
        <v>7230.7724656813516</v>
      </c>
      <c r="Z147" s="8">
        <v>9470.9076373788266</v>
      </c>
      <c r="AA147" s="68"/>
      <c r="AB147" s="52">
        <f>IFERROR(MATCH(S147,[7]AMS_RUN3_2050!$I:$I,FALSE),"non")</f>
        <v>122</v>
      </c>
      <c r="AC147" s="8">
        <v>2219.3672415482874</v>
      </c>
      <c r="AE147" s="68"/>
      <c r="AF147" s="52">
        <f t="shared" si="35"/>
        <v>-100</v>
      </c>
      <c r="AG147" s="52">
        <f t="shared" si="36"/>
        <v>-100</v>
      </c>
      <c r="AH147" s="52">
        <f t="shared" si="37"/>
        <v>-100</v>
      </c>
      <c r="AI147" s="52">
        <f t="shared" si="38"/>
        <v>-100</v>
      </c>
      <c r="AJ147" s="52">
        <f t="shared" si="39"/>
        <v>-100</v>
      </c>
      <c r="AK147" s="52">
        <f t="shared" si="40"/>
        <v>-100</v>
      </c>
      <c r="AL147" t="s">
        <v>531</v>
      </c>
    </row>
    <row r="148" spans="1:38" ht="14.25" hidden="1">
      <c r="A148" s="5" t="s">
        <v>112</v>
      </c>
      <c r="B148" s="5" t="s">
        <v>113</v>
      </c>
      <c r="C148" s="17" t="s">
        <v>133</v>
      </c>
      <c r="D148" s="12" t="s">
        <v>131</v>
      </c>
      <c r="E148" s="116">
        <f>SUMIFS(ADEME!$F:$F,ADEME!$A:$A,$A148,ADEME!$B:$B,$B148,ADEME!$C:$C,$C148,ADEME!$D:$D,$D148,ADEME!$E:$E,F$9)</f>
        <v>0</v>
      </c>
      <c r="F148" s="116">
        <f>SUMIFS(ADEME!$L:$L,ADEME!$A:$A,$A148,ADEME!$B:$B,$B148,ADEME!$C:$C,$C148,ADEME!$D:$D,$D148,ADEME!$E:$E,F$9)</f>
        <v>0</v>
      </c>
      <c r="G148" s="117">
        <f>SUMIFS(ADEME!$H:$H,ADEME!$A:$A,$A148,ADEME!$B:$B,$B148,ADEME!$C:$C,$C148,ADEME!$D:$D,$D148,ADEME!$E:$E,G$9)</f>
        <v>0</v>
      </c>
      <c r="H148" s="117">
        <f>SUMIFS(ADEME!$H:$H,ADEME!$A:$A,$A148,ADEME!$B:$B,$B148,ADEME!$C:$C,$C148,ADEME!$D:$D,$D148,ADEME!$E:$E,H$9)</f>
        <v>0</v>
      </c>
      <c r="I148" s="117">
        <f>SUMIFS(ADEME!$H:$H,ADEME!$A:$A,$A148,ADEME!$B:$B,$B148,ADEME!$C:$C,$C148,ADEME!$D:$D,$D148,ADEME!$E:$E,I$9)</f>
        <v>0</v>
      </c>
      <c r="J148" s="117">
        <f>SUMIFS(ADEME!$H:$H,ADEME!$A:$A,$A148,ADEME!$B:$B,$B148,ADEME!$C:$C,$C148,ADEME!$D:$D,$D148,ADEME!$E:$E,J$9)</f>
        <v>0</v>
      </c>
      <c r="K148" s="68"/>
      <c r="L148" s="54" t="str">
        <f t="shared" si="41"/>
        <v>Cheptels-Productions Animales-dont sustème intermédiaire</v>
      </c>
      <c r="M148" s="54" t="e">
        <f>MATCH(L148,[6]RESULTATS_4!$W:$W,FALSE)</f>
        <v>#N/A</v>
      </c>
      <c r="N148" s="54" t="str" cm="1">
        <f t="array" ref="N148">IFERROR(INDEX([6]RESULTATS_4!G:G,$M148),"-")</f>
        <v>-</v>
      </c>
      <c r="O148" s="54" t="str" cm="1">
        <f t="array" ref="O148">IFERROR(INDEX([6]RESULTATS_4!H:H,$M148),"-")</f>
        <v>-</v>
      </c>
      <c r="P148" s="54" t="str" cm="1">
        <f t="array" ref="P148">IFERROR(INDEX([6]RESULTATS_4!I:I,$M148),"-")</f>
        <v>-</v>
      </c>
      <c r="Q148" s="54" t="str" cm="1">
        <f t="array" ref="Q148">IFERROR(INDEX([6]RESULTATS_4!$J:$J,M148),"-")</f>
        <v>-</v>
      </c>
      <c r="R148" s="68"/>
      <c r="S148" s="54" t="str">
        <f t="shared" si="42"/>
        <v>dont sustème intermédiaire-Millions de litres</v>
      </c>
      <c r="T148" s="46">
        <v>143</v>
      </c>
      <c r="U148" s="8">
        <v>15495.441319160245</v>
      </c>
      <c r="V148" s="8">
        <v>14370.781855796127</v>
      </c>
      <c r="W148" s="8">
        <v>12994.56003654208</v>
      </c>
      <c r="X148" s="8">
        <v>13167.820837029309</v>
      </c>
      <c r="Y148" s="8">
        <v>13274.440745660506</v>
      </c>
      <c r="Z148" s="8">
        <v>13460.369886130737</v>
      </c>
      <c r="AA148" s="68"/>
      <c r="AB148" s="52">
        <f>IFERROR(MATCH(S148,[7]AMS_RUN3_2050!$I:$I,FALSE),"non")</f>
        <v>123</v>
      </c>
      <c r="AC148" s="8">
        <v>10046.622811042049</v>
      </c>
      <c r="AE148" s="68"/>
      <c r="AF148" s="52">
        <f t="shared" si="35"/>
        <v>-100</v>
      </c>
      <c r="AG148" s="52">
        <f t="shared" si="36"/>
        <v>-100</v>
      </c>
      <c r="AH148" s="52">
        <f t="shared" si="37"/>
        <v>-100</v>
      </c>
      <c r="AI148" s="52">
        <f t="shared" si="38"/>
        <v>-100</v>
      </c>
      <c r="AJ148" s="52">
        <f t="shared" si="39"/>
        <v>-100</v>
      </c>
      <c r="AK148" s="52">
        <f t="shared" si="40"/>
        <v>-100</v>
      </c>
      <c r="AL148" t="s">
        <v>531</v>
      </c>
    </row>
    <row r="149" spans="1:38" ht="14.25" hidden="1">
      <c r="A149" s="5" t="s">
        <v>112</v>
      </c>
      <c r="B149" s="5" t="s">
        <v>113</v>
      </c>
      <c r="C149" s="17" t="s">
        <v>134</v>
      </c>
      <c r="D149" s="12" t="s">
        <v>131</v>
      </c>
      <c r="E149" s="116">
        <f>SUMIFS(ADEME!$F:$F,ADEME!$A:$A,$A149,ADEME!$B:$B,$B149,ADEME!$C:$C,$C149,ADEME!$D:$D,$D149,ADEME!$E:$E,F$9)</f>
        <v>0</v>
      </c>
      <c r="F149" s="116">
        <f>SUMIFS(ADEME!$L:$L,ADEME!$A:$A,$A149,ADEME!$B:$B,$B149,ADEME!$C:$C,$C149,ADEME!$D:$D,$D149,ADEME!$E:$E,F$9)</f>
        <v>0</v>
      </c>
      <c r="G149" s="117">
        <f>SUMIFS(ADEME!$H:$H,ADEME!$A:$A,$A149,ADEME!$B:$B,$B149,ADEME!$C:$C,$C149,ADEME!$D:$D,$D149,ADEME!$E:$E,G$9)</f>
        <v>0</v>
      </c>
      <c r="H149" s="117">
        <f>SUMIFS(ADEME!$H:$H,ADEME!$A:$A,$A149,ADEME!$B:$B,$B149,ADEME!$C:$C,$C149,ADEME!$D:$D,$D149,ADEME!$E:$E,H$9)</f>
        <v>0</v>
      </c>
      <c r="I149" s="117">
        <f>SUMIFS(ADEME!$H:$H,ADEME!$A:$A,$A149,ADEME!$B:$B,$B149,ADEME!$C:$C,$C149,ADEME!$D:$D,$D149,ADEME!$E:$E,I$9)</f>
        <v>0</v>
      </c>
      <c r="J149" s="117">
        <f>SUMIFS(ADEME!$H:$H,ADEME!$A:$A,$A149,ADEME!$B:$B,$B149,ADEME!$C:$C,$C149,ADEME!$D:$D,$D149,ADEME!$E:$E,J$9)</f>
        <v>0</v>
      </c>
      <c r="K149" s="68"/>
      <c r="L149" s="54" t="str">
        <f t="shared" si="41"/>
        <v>Cheptels-Productions Animales-dont suystème extensif</v>
      </c>
      <c r="M149" s="54" t="e">
        <f>MATCH(L149,[6]RESULTATS_4!$W:$W,FALSE)</f>
        <v>#N/A</v>
      </c>
      <c r="N149" s="54" t="str" cm="1">
        <f t="array" ref="N149">IFERROR(INDEX([6]RESULTATS_4!G:G,$M149),"-")</f>
        <v>-</v>
      </c>
      <c r="O149" s="54" t="str" cm="1">
        <f t="array" ref="O149">IFERROR(INDEX([6]RESULTATS_4!H:H,$M149),"-")</f>
        <v>-</v>
      </c>
      <c r="P149" s="54" t="str" cm="1">
        <f t="array" ref="P149">IFERROR(INDEX([6]RESULTATS_4!I:I,$M149),"-")</f>
        <v>-</v>
      </c>
      <c r="Q149" s="54" t="str" cm="1">
        <f t="array" ref="Q149">IFERROR(INDEX([6]RESULTATS_4!$J:$J,M149),"-")</f>
        <v>-</v>
      </c>
      <c r="R149" s="68"/>
      <c r="S149" s="54" t="str">
        <f t="shared" si="42"/>
        <v>dont suystème extensif-Millions de litres</v>
      </c>
      <c r="T149" s="46">
        <v>144</v>
      </c>
      <c r="U149" s="8">
        <v>1928.12383009412</v>
      </c>
      <c r="V149" s="8">
        <v>1728.5168075817062</v>
      </c>
      <c r="W149" s="8">
        <v>3735.9368703302143</v>
      </c>
      <c r="X149" s="8">
        <v>3785.7493619346174</v>
      </c>
      <c r="Y149" s="8">
        <v>2487.40656071587</v>
      </c>
      <c r="Z149" s="8">
        <v>1538.7151492156054</v>
      </c>
      <c r="AA149" s="68"/>
      <c r="AB149" s="52">
        <f>IFERROR(MATCH(S149,[7]AMS_RUN3_2050!$I:$I,FALSE),"non")</f>
        <v>124</v>
      </c>
      <c r="AC149" s="8">
        <v>6738.4634282976003</v>
      </c>
      <c r="AE149" s="68"/>
      <c r="AF149" s="52">
        <f t="shared" si="35"/>
        <v>-100</v>
      </c>
      <c r="AG149" s="52">
        <f t="shared" si="36"/>
        <v>-100</v>
      </c>
      <c r="AH149" s="52">
        <f t="shared" si="37"/>
        <v>-100</v>
      </c>
      <c r="AI149" s="52">
        <f t="shared" si="38"/>
        <v>-100</v>
      </c>
      <c r="AJ149" s="52">
        <f t="shared" si="39"/>
        <v>-100</v>
      </c>
      <c r="AK149" s="52">
        <f t="shared" si="40"/>
        <v>-100</v>
      </c>
      <c r="AL149" t="s">
        <v>531</v>
      </c>
    </row>
    <row r="150" spans="1:38" ht="14.25" hidden="1">
      <c r="A150" s="5" t="s">
        <v>112</v>
      </c>
      <c r="B150" s="5" t="s">
        <v>113</v>
      </c>
      <c r="C150" s="16" t="s">
        <v>135</v>
      </c>
      <c r="D150" s="12" t="s">
        <v>628</v>
      </c>
      <c r="E150" s="118">
        <f>SUMIFS(ADEME!$F:$F,ADEME!$A:$A,$A150,ADEME!$B:$B,$B150,ADEME!$C:$C,$C150,ADEME!$D:$D,$D150,ADEME!$E:$E,F$9)</f>
        <v>7.1299999999999972</v>
      </c>
      <c r="F150" s="118">
        <f>SUMIFS(ADEME!$L:$L,ADEME!$A:$A,$A150,ADEME!$B:$B,$B150,ADEME!$C:$C,$C150,ADEME!$D:$D,$D150,ADEME!$E:$E,F$9)</f>
        <v>8.9387999999999934</v>
      </c>
      <c r="G150" s="119">
        <f>SUMIFS(ADEME!$H:$H,ADEME!$A:$A,$A150,ADEME!$B:$B,$B150,ADEME!$C:$C,$C150,ADEME!$D:$D,$D150,ADEME!$E:$E,G$9)</f>
        <v>6.8404487134502938</v>
      </c>
      <c r="H150" s="119">
        <f>SUMIFS(ADEME!$H:$H,ADEME!$A:$A,$A150,ADEME!$B:$B,$B150,ADEME!$C:$C,$C150,ADEME!$D:$D,$D150,ADEME!$E:$E,H$9)</f>
        <v>6.8404487134502938</v>
      </c>
      <c r="I150" s="119">
        <f>SUMIFS(ADEME!$H:$H,ADEME!$A:$A,$A150,ADEME!$B:$B,$B150,ADEME!$C:$C,$C150,ADEME!$D:$D,$D150,ADEME!$E:$E,I$9)</f>
        <v>7.2582718128654999</v>
      </c>
      <c r="J150" s="119">
        <f>SUMIFS(ADEME!$H:$H,ADEME!$A:$A,$A150,ADEME!$B:$B,$B150,ADEME!$C:$C,$C150,ADEME!$D:$D,$D150,ADEME!$E:$E,J$9)</f>
        <v>7.9336114619882965</v>
      </c>
      <c r="K150" s="68"/>
      <c r="L150" s="54" t="str">
        <f t="shared" si="41"/>
        <v>Cheptels-Productions Animales-Production de lait par vache laitière</v>
      </c>
      <c r="M150" s="54">
        <f>MATCH(L150,[6]RESULTATS_4!$W:$W,FALSE)</f>
        <v>232</v>
      </c>
      <c r="N150" s="54" t="str" cm="1">
        <f t="array" ref="N150">IFERROR(INDEX([6]RESULTATS_4!G:G,$M150),"-")</f>
        <v>Cheptels</v>
      </c>
      <c r="O150" s="54" t="str" cm="1">
        <f t="array" ref="O150">IFERROR(INDEX([6]RESULTATS_4!H:H,$M150),"-")</f>
        <v>Productions Animales</v>
      </c>
      <c r="P150" s="54" t="str" cm="1">
        <f t="array" ref="P150">IFERROR(INDEX([6]RESULTATS_4!I:I,$M150),"-")</f>
        <v>Production de lait par vache laitière</v>
      </c>
      <c r="Q150" s="54" t="str" cm="1">
        <f t="array" ref="Q150">IFERROR(INDEX([6]RESULTATS_4!$J:$J,M150),"-")</f>
        <v>Milliers de litres par VL</v>
      </c>
      <c r="R150" s="68"/>
      <c r="S150" s="54" t="str">
        <f t="shared" si="42"/>
        <v>Production de lait par vache laitière-Milliers de litres par VL</v>
      </c>
      <c r="T150" s="46">
        <v>145</v>
      </c>
      <c r="U150" s="9">
        <v>6.7599999999999989</v>
      </c>
      <c r="V150" s="9">
        <v>7.2165341994866177</v>
      </c>
      <c r="W150" s="9">
        <v>6.4719464906490645</v>
      </c>
      <c r="X150" s="9">
        <v>6.4719464906490654</v>
      </c>
      <c r="Y150" s="9">
        <v>6.8318121887809138</v>
      </c>
      <c r="Z150" s="9">
        <v>7.4699845555962998</v>
      </c>
      <c r="AA150" s="68"/>
      <c r="AB150" s="52" t="str">
        <f>IFERROR(MATCH(S150,[7]AMS_RUN3_2050!$I:$I,FALSE),"non")</f>
        <v>non</v>
      </c>
      <c r="AC150" s="9">
        <v>7.3545391999999996</v>
      </c>
      <c r="AE150" s="68"/>
      <c r="AF150" s="52">
        <f t="shared" si="35"/>
        <v>5.4733727810650556</v>
      </c>
      <c r="AG150" s="52">
        <f t="shared" si="36"/>
        <v>23.865553088294057</v>
      </c>
      <c r="AH150" s="52">
        <f t="shared" si="37"/>
        <v>5.6938391461310189</v>
      </c>
      <c r="AI150" s="52">
        <f t="shared" si="38"/>
        <v>5.6938391461309967</v>
      </c>
      <c r="AJ150" s="52">
        <f t="shared" si="39"/>
        <v>6.2422621158250147</v>
      </c>
      <c r="AK150" s="52">
        <f t="shared" si="40"/>
        <v>6.2065309900093402</v>
      </c>
      <c r="AL150" t="s">
        <v>531</v>
      </c>
    </row>
    <row r="151" spans="1:38" ht="14.25" hidden="1">
      <c r="A151" s="5" t="s">
        <v>112</v>
      </c>
      <c r="B151" s="5" t="s">
        <v>113</v>
      </c>
      <c r="C151" s="16" t="s">
        <v>136</v>
      </c>
      <c r="D151" s="12" t="s">
        <v>137</v>
      </c>
      <c r="E151" s="118">
        <f>SUMIFS(ADEME!$F:$F,ADEME!$A:$A,$A151,ADEME!$B:$B,$B151,ADEME!$C:$C,$C151,ADEME!$D:$D,$D151,ADEME!$E:$E,F$9)</f>
        <v>2.9588235294117649</v>
      </c>
      <c r="F151" s="118">
        <f>SUMIFS(ADEME!$L:$L,ADEME!$A:$A,$A151,ADEME!$B:$B,$B151,ADEME!$C:$C,$C151,ADEME!$D:$D,$D151,ADEME!$E:$E,F$9)</f>
        <v>3.2279411764705883</v>
      </c>
      <c r="G151" s="119">
        <f>SUMIFS(ADEME!$H:$H,ADEME!$A:$A,$A151,ADEME!$B:$B,$B151,ADEME!$C:$C,$C151,ADEME!$D:$D,$D151,ADEME!$E:$E,G$9)</f>
        <v>3.4250000000000003</v>
      </c>
      <c r="H151" s="119">
        <f>SUMIFS(ADEME!$H:$H,ADEME!$A:$A,$A151,ADEME!$B:$B,$B151,ADEME!$C:$C,$C151,ADEME!$D:$D,$D151,ADEME!$E:$E,H$9)</f>
        <v>3.3367647058823526</v>
      </c>
      <c r="I151" s="119">
        <f>SUMIFS(ADEME!$H:$H,ADEME!$A:$A,$A151,ADEME!$B:$B,$B151,ADEME!$C:$C,$C151,ADEME!$D:$D,$D151,ADEME!$E:$E,I$9)</f>
        <v>3.1970588235294115</v>
      </c>
      <c r="J151" s="119">
        <f>SUMIFS(ADEME!$H:$H,ADEME!$A:$A,$A151,ADEME!$B:$B,$B151,ADEME!$C:$C,$C151,ADEME!$D:$D,$D151,ADEME!$E:$E,J$9)</f>
        <v>2.8441176470588236</v>
      </c>
      <c r="K151" s="68"/>
      <c r="L151" s="54" t="str">
        <f t="shared" si="41"/>
        <v>Cheptels-Productions Animales-Indice de consommation poulet de chair</v>
      </c>
      <c r="M151" s="54">
        <f>MATCH(L151,[6]RESULTATS_4!$W:$W,FALSE)</f>
        <v>220</v>
      </c>
      <c r="N151" s="54" t="str" cm="1">
        <f t="array" ref="N151">IFERROR(INDEX([6]RESULTATS_4!G:G,$M151),"-")</f>
        <v>Cheptels</v>
      </c>
      <c r="O151" s="54" t="str" cm="1">
        <f t="array" ref="O151">IFERROR(INDEX([6]RESULTATS_4!H:H,$M151),"-")</f>
        <v>Productions Animales</v>
      </c>
      <c r="P151" s="54" t="str" cm="1">
        <f t="array" ref="P151">IFERROR(INDEX([6]RESULTATS_4!I:I,$M151),"-")</f>
        <v>Indice de consommation poulet de chair</v>
      </c>
      <c r="Q151" s="54" t="str" cm="1">
        <f t="array" ref="Q151">IFERROR(INDEX([6]RESULTATS_4!$J:$J,M151),"-")</f>
        <v>kg grain / kg carcasse</v>
      </c>
      <c r="R151" s="68"/>
      <c r="S151" s="54" t="str">
        <f t="shared" si="42"/>
        <v>Indice de consommation poulet de chair-kg grain / kg carcasse</v>
      </c>
      <c r="T151" s="46">
        <v>146</v>
      </c>
      <c r="U151" s="9">
        <v>3.0470588235294112</v>
      </c>
      <c r="V151" s="9">
        <v>3.1106617647058825</v>
      </c>
      <c r="W151" s="9">
        <v>3.491176470588234</v>
      </c>
      <c r="X151" s="9">
        <v>3.4029411764705881</v>
      </c>
      <c r="Y151" s="9">
        <v>3.2779411764705886</v>
      </c>
      <c r="Z151" s="9">
        <v>2.9360294117647059</v>
      </c>
      <c r="AA151" s="68"/>
      <c r="AB151" s="52">
        <f>IFERROR(MATCH(S151,[7]AMS_RUN3_2050!$I:$I,FALSE),"non")</f>
        <v>126</v>
      </c>
      <c r="AC151" s="9">
        <v>2.3801470588235292</v>
      </c>
      <c r="AE151" s="68"/>
      <c r="AF151" s="52">
        <f t="shared" si="35"/>
        <v>-2.8957528957528678</v>
      </c>
      <c r="AG151" s="52">
        <f t="shared" si="36"/>
        <v>3.7702399243588092</v>
      </c>
      <c r="AH151" s="52">
        <f t="shared" si="37"/>
        <v>-1.8955349620892514</v>
      </c>
      <c r="AI151" s="52">
        <f t="shared" si="38"/>
        <v>-1.9446845289541992</v>
      </c>
      <c r="AJ151" s="52">
        <f t="shared" si="39"/>
        <v>-2.4674742036787989</v>
      </c>
      <c r="AK151" s="52">
        <f t="shared" si="40"/>
        <v>-3.1304783370899036</v>
      </c>
      <c r="AL151" t="s">
        <v>531</v>
      </c>
    </row>
    <row r="152" spans="1:38" ht="14.25" hidden="1">
      <c r="A152" s="5" t="s">
        <v>112</v>
      </c>
      <c r="B152" s="5" t="s">
        <v>113</v>
      </c>
      <c r="C152" s="16" t="s">
        <v>138</v>
      </c>
      <c r="D152" s="12" t="s">
        <v>629</v>
      </c>
      <c r="E152" s="118">
        <f>SUMIFS(ADEME!$F:$F,ADEME!$A:$A,$A152,ADEME!$B:$B,$B152,ADEME!$C:$C,$C152,ADEME!$D:$D,$D152,ADEME!$E:$E,F$9)</f>
        <v>5.62</v>
      </c>
      <c r="F152" s="118">
        <f>SUMIFS(ADEME!$L:$L,ADEME!$A:$A,$A152,ADEME!$B:$B,$B152,ADEME!$C:$C,$C152,ADEME!$D:$D,$D152,ADEME!$E:$E,F$9)</f>
        <v>5.2119179163378053</v>
      </c>
      <c r="G152" s="119">
        <f>SUMIFS(ADEME!$H:$H,ADEME!$A:$A,$A152,ADEME!$B:$B,$B152,ADEME!$C:$C,$C152,ADEME!$D:$D,$D152,ADEME!$E:$E,G$9)</f>
        <v>4.9191633780584061</v>
      </c>
      <c r="H152" s="119">
        <f>SUMIFS(ADEME!$H:$H,ADEME!$A:$A,$A152,ADEME!$B:$B,$B152,ADEME!$C:$C,$C152,ADEME!$D:$D,$D152,ADEME!$E:$E,H$9)</f>
        <v>5.0245106550907659</v>
      </c>
      <c r="I152" s="119">
        <f>SUMIFS(ADEME!$H:$H,ADEME!$A:$A,$A152,ADEME!$B:$B,$B152,ADEME!$C:$C,$C152,ADEME!$D:$D,$D152,ADEME!$E:$E,I$9)</f>
        <v>5.2851065509076562</v>
      </c>
      <c r="J152" s="119">
        <f>SUMIFS(ADEME!$H:$H,ADEME!$A:$A,$A152,ADEME!$B:$B,$B152,ADEME!$C:$C,$C152,ADEME!$D:$D,$D152,ADEME!$E:$E,J$9)</f>
        <v>5.7816249013417531</v>
      </c>
      <c r="K152" s="68"/>
      <c r="L152" s="54" t="str">
        <f t="shared" si="41"/>
        <v>Cheptels-Productions Animales-Production de poulet de chair par places</v>
      </c>
      <c r="M152" s="54">
        <f>MATCH(L152,[6]RESULTATS_4!$W:$W,FALSE)</f>
        <v>233</v>
      </c>
      <c r="N152" s="54" t="str" cm="1">
        <f t="array" ref="N152">IFERROR(INDEX([6]RESULTATS_4!G:G,$M152),"-")</f>
        <v>Cheptels</v>
      </c>
      <c r="O152" s="54" t="str" cm="1">
        <f t="array" ref="O152">IFERROR(INDEX([6]RESULTATS_4!H:H,$M152),"-")</f>
        <v>Productions Animales</v>
      </c>
      <c r="P152" s="54" t="str" cm="1">
        <f t="array" ref="P152">IFERROR(INDEX([6]RESULTATS_4!I:I,$M152),"-")</f>
        <v>Production de poulet de chair par places</v>
      </c>
      <c r="Q152" s="54" t="str" cm="1">
        <f t="array" ref="Q152">IFERROR(INDEX([6]RESULTATS_4!$J:$J,M152),"-")</f>
        <v>kg carcasse /place</v>
      </c>
      <c r="R152" s="68"/>
      <c r="S152" s="54" t="str">
        <f t="shared" si="42"/>
        <v>Production de poulet de chair par places-kg carcasse /place</v>
      </c>
      <c r="T152" s="46">
        <v>147</v>
      </c>
      <c r="U152" s="9">
        <v>4.4736474047229562</v>
      </c>
      <c r="V152" s="9">
        <v>4.4057669166455131</v>
      </c>
      <c r="W152" s="9">
        <v>3.9867976037865662</v>
      </c>
      <c r="X152" s="9">
        <v>4.0812832648467428</v>
      </c>
      <c r="Y152" s="9">
        <v>4.220525291672268</v>
      </c>
      <c r="Z152" s="9">
        <v>4.594986885242343</v>
      </c>
      <c r="AA152" s="68"/>
      <c r="AB152" s="52" t="str">
        <f>IFERROR(MATCH(S152,[7]AMS_RUN3_2050!$I:$I,FALSE),"non")</f>
        <v>non</v>
      </c>
      <c r="AC152" s="9">
        <v>3.6999508716640017</v>
      </c>
      <c r="AE152" s="68"/>
      <c r="AF152" s="52">
        <f t="shared" si="35"/>
        <v>25.624562947603046</v>
      </c>
      <c r="AG152" s="52">
        <f t="shared" si="36"/>
        <v>18.297631602946531</v>
      </c>
      <c r="AH152" s="52">
        <f t="shared" si="37"/>
        <v>23.386333266236072</v>
      </c>
      <c r="AI152" s="52">
        <f t="shared" si="38"/>
        <v>23.111049369405691</v>
      </c>
      <c r="AJ152" s="52">
        <f t="shared" si="39"/>
        <v>25.22390426935641</v>
      </c>
      <c r="AK152" s="52">
        <f t="shared" si="40"/>
        <v>25.824622479566138</v>
      </c>
      <c r="AL152" t="s">
        <v>531</v>
      </c>
    </row>
    <row r="153" spans="1:38" ht="14.25" hidden="1">
      <c r="A153" s="5" t="s">
        <v>112</v>
      </c>
      <c r="B153" s="5" t="s">
        <v>113</v>
      </c>
      <c r="C153" s="16" t="s">
        <v>139</v>
      </c>
      <c r="D153" s="12" t="s">
        <v>271</v>
      </c>
      <c r="E153" s="118">
        <f>SUMIFS(ADEME!$F:$F,ADEME!$A:$A,$A153,ADEME!$B:$B,$B153,ADEME!$C:$C,$C153,ADEME!$D:$D,$D153,ADEME!$E:$E,F$9)</f>
        <v>0.503</v>
      </c>
      <c r="F153" s="118">
        <f>SUMIFS(ADEME!$L:$L,ADEME!$A:$A,$A153,ADEME!$B:$B,$B153,ADEME!$C:$C,$C153,ADEME!$D:$D,$D153,ADEME!$E:$E,F$9)</f>
        <v>8.9451469560792098</v>
      </c>
      <c r="G153" s="119">
        <f>SUMIFS(ADEME!$H:$H,ADEME!$A:$A,$A153,ADEME!$B:$B,$B153,ADEME!$C:$C,$C153,ADEME!$D:$D,$D153,ADEME!$E:$E,G$9)</f>
        <v>1.1311770466471258</v>
      </c>
      <c r="H153" s="119">
        <f>SUMIFS(ADEME!$H:$H,ADEME!$A:$A,$A153,ADEME!$B:$B,$B153,ADEME!$C:$C,$C153,ADEME!$D:$D,$D153,ADEME!$E:$E,H$9)</f>
        <v>1.1082329335629071</v>
      </c>
      <c r="I153" s="119">
        <f>SUMIFS(ADEME!$H:$H,ADEME!$A:$A,$A153,ADEME!$B:$B,$B153,ADEME!$C:$C,$C153,ADEME!$D:$D,$D153,ADEME!$E:$E,I$9)</f>
        <v>2.4124507008951186</v>
      </c>
      <c r="J153" s="119">
        <f>SUMIFS(ADEME!$H:$H,ADEME!$A:$A,$A153,ADEME!$B:$B,$B153,ADEME!$C:$C,$C153,ADEME!$D:$D,$D153,ADEME!$E:$E,J$9)</f>
        <v>9.8236272981655972</v>
      </c>
      <c r="K153" s="68"/>
      <c r="L153" s="54" t="str">
        <f t="shared" si="41"/>
        <v>Cheptels-Productions Animales-Surfaces aquaculture, entomoculture et autres protéines alternatives</v>
      </c>
      <c r="M153" s="54">
        <f>MATCH(L153,[6]RESULTATS_4!$W:$W,FALSE)</f>
        <v>234</v>
      </c>
      <c r="N153" s="54" t="str" cm="1">
        <f t="array" ref="N153">IFERROR(INDEX([6]RESULTATS_4!G:G,$M153),"-")</f>
        <v>Cheptels</v>
      </c>
      <c r="O153" s="54" t="str" cm="1">
        <f t="array" ref="O153">IFERROR(INDEX([6]RESULTATS_4!H:H,$M153),"-")</f>
        <v>Productions Animales</v>
      </c>
      <c r="P153" s="54" t="str" cm="1">
        <f t="array" ref="P153">IFERROR(INDEX([6]RESULTATS_4!I:I,$M153),"-")</f>
        <v>Surfaces aquaculture, entomoculture et autres protéines alternatives</v>
      </c>
      <c r="Q153" s="54" t="str" cm="1">
        <f t="array" ref="Q153">IFERROR(INDEX([6]RESULTATS_4!$J:$J,M153),"-")</f>
        <v>kha</v>
      </c>
      <c r="R153" s="68"/>
      <c r="S153" s="54" t="str">
        <f t="shared" si="42"/>
        <v>Surfaces aquaculture, entomoculture et autres protéines alternatives-kha</v>
      </c>
      <c r="T153" s="46">
        <v>148</v>
      </c>
      <c r="U153" s="9">
        <v>0.503</v>
      </c>
      <c r="V153" s="9">
        <v>2.4390396560167744</v>
      </c>
      <c r="W153" s="9">
        <v>1.1533253720159242</v>
      </c>
      <c r="X153" s="9">
        <v>1.13022578739901</v>
      </c>
      <c r="Y153" s="9">
        <v>2.3660628121288649</v>
      </c>
      <c r="Z153" s="9">
        <v>9.2463958052864008</v>
      </c>
      <c r="AA153" s="68"/>
      <c r="AB153" s="52" t="str">
        <f>IFERROR(MATCH(S153,[7]AMS_RUN3_2050!$I:$I,FALSE),"non")</f>
        <v>non</v>
      </c>
      <c r="AC153" s="9">
        <v>0</v>
      </c>
      <c r="AE153" s="68"/>
      <c r="AF153" s="52">
        <f t="shared" si="35"/>
        <v>0</v>
      </c>
      <c r="AG153" s="52">
        <f t="shared" si="36"/>
        <v>266.74872973109586</v>
      </c>
      <c r="AH153" s="52">
        <f t="shared" si="37"/>
        <v>-1.9203882881796641</v>
      </c>
      <c r="AI153" s="52">
        <f t="shared" si="38"/>
        <v>-1.9458814407973368</v>
      </c>
      <c r="AJ153" s="52">
        <f t="shared" si="39"/>
        <v>1.9605518724380877</v>
      </c>
      <c r="AK153" s="52">
        <f t="shared" si="40"/>
        <v>6.2427729142762622</v>
      </c>
      <c r="AL153" t="s">
        <v>531</v>
      </c>
    </row>
    <row r="154" spans="1:38" ht="18" hidden="1">
      <c r="A154" s="5"/>
      <c r="B154" s="5"/>
      <c r="C154" s="1" t="s">
        <v>141</v>
      </c>
      <c r="D154" s="183"/>
      <c r="E154" s="184"/>
      <c r="F154" s="184"/>
      <c r="G154" s="184"/>
      <c r="H154" s="184"/>
      <c r="I154" s="184"/>
      <c r="J154" s="184"/>
      <c r="K154" s="179"/>
      <c r="L154" s="180"/>
      <c r="M154" s="180"/>
      <c r="N154" s="180"/>
      <c r="O154" s="180"/>
      <c r="P154" s="180"/>
      <c r="Q154" s="180"/>
      <c r="R154" s="179"/>
      <c r="S154" s="180"/>
      <c r="T154" s="186"/>
      <c r="U154" s="185"/>
      <c r="V154" s="185"/>
      <c r="W154" s="185"/>
      <c r="X154" s="185"/>
      <c r="Y154" s="185"/>
      <c r="Z154" s="185"/>
      <c r="AA154" s="179"/>
      <c r="AB154" s="186"/>
      <c r="AC154" s="185"/>
      <c r="AD154" s="179"/>
      <c r="AE154" s="179"/>
      <c r="AF154" s="52" t="str">
        <f t="shared" si="35"/>
        <v>ok 0</v>
      </c>
      <c r="AG154" s="52" t="str">
        <f t="shared" si="36"/>
        <v>ok 0</v>
      </c>
      <c r="AH154" s="52" t="str">
        <f t="shared" si="37"/>
        <v>ok 0</v>
      </c>
      <c r="AI154" s="52" t="str">
        <f t="shared" si="38"/>
        <v>ok 0</v>
      </c>
      <c r="AJ154" s="52" t="str">
        <f t="shared" si="39"/>
        <v>ok 0</v>
      </c>
      <c r="AK154" s="52" t="str">
        <f t="shared" si="40"/>
        <v>ok 0</v>
      </c>
      <c r="AL154" t="s">
        <v>531</v>
      </c>
    </row>
    <row r="155" spans="1:38" ht="14.25" hidden="1">
      <c r="A155" s="5" t="s">
        <v>0</v>
      </c>
      <c r="B155" s="5" t="s">
        <v>0</v>
      </c>
      <c r="C155" s="20" t="s">
        <v>142</v>
      </c>
      <c r="D155" s="183"/>
      <c r="E155" s="184"/>
      <c r="F155" s="184"/>
      <c r="G155" s="184"/>
      <c r="H155" s="184"/>
      <c r="I155" s="184"/>
      <c r="J155" s="184"/>
      <c r="K155" s="179"/>
      <c r="L155" s="180"/>
      <c r="M155" s="180"/>
      <c r="N155" s="180"/>
      <c r="O155" s="180"/>
      <c r="P155" s="180"/>
      <c r="Q155" s="180"/>
      <c r="R155" s="179"/>
      <c r="S155" s="180"/>
      <c r="T155" s="186"/>
      <c r="U155" s="185"/>
      <c r="V155" s="185"/>
      <c r="W155" s="185"/>
      <c r="X155" s="185"/>
      <c r="Y155" s="185"/>
      <c r="Z155" s="185"/>
      <c r="AA155" s="179"/>
      <c r="AB155" s="186"/>
      <c r="AC155" s="185"/>
      <c r="AD155" s="179"/>
      <c r="AE155" s="179"/>
      <c r="AF155" s="56"/>
      <c r="AG155" s="56"/>
      <c r="AH155" s="56"/>
      <c r="AI155" s="56"/>
      <c r="AJ155" s="56"/>
      <c r="AK155" s="56"/>
    </row>
    <row r="156" spans="1:38" ht="14.25" hidden="1">
      <c r="A156" s="5" t="s">
        <v>143</v>
      </c>
      <c r="B156" s="5" t="s">
        <v>144</v>
      </c>
      <c r="C156" s="5" t="s">
        <v>145</v>
      </c>
      <c r="D156" s="12" t="s">
        <v>14</v>
      </c>
      <c r="E156" s="120">
        <f>SUMIFS(ADEME!$F:$F,ADEME!$A:$A,$A156,ADEME!$B:$B,$B156,ADEME!$C:$C,$C156,ADEME!$D:$D,$D156,ADEME!$E:$E,F$9)</f>
        <v>7.0000000000000007E-2</v>
      </c>
      <c r="F156" s="120">
        <f>SUMIFS(ADEME!$L:$L,ADEME!$A:$A,$A156,ADEME!$B:$B,$B156,ADEME!$C:$C,$C156,ADEME!$D:$D,$D156,ADEME!$E:$E,F$9)</f>
        <v>0.13800000000000001</v>
      </c>
      <c r="G156" s="121">
        <f>SUMIFS(ADEME!$H:$H,ADEME!$A:$A,$A156,ADEME!$B:$B,$B156,ADEME!$C:$C,$C156,ADEME!$D:$D,$D156,ADEME!$E:$E,G$9)</f>
        <v>5.4250000000000007E-2</v>
      </c>
      <c r="H156" s="121">
        <f>SUMIFS(ADEME!$H:$H,ADEME!$A:$A,$A156,ADEME!$B:$B,$B156,ADEME!$C:$C,$C156,ADEME!$D:$D,$D156,ADEME!$E:$E,H$9)</f>
        <v>5.4250000000000007E-2</v>
      </c>
      <c r="I156" s="121">
        <f>SUMIFS(ADEME!$H:$H,ADEME!$A:$A,$A156,ADEME!$B:$B,$B156,ADEME!$C:$C,$C156,ADEME!$D:$D,$D156,ADEME!$E:$E,I$9)</f>
        <v>8.3250000000000005E-2</v>
      </c>
      <c r="J156" s="121">
        <f>SUMIFS(ADEME!$H:$H,ADEME!$A:$A,$A156,ADEME!$B:$B,$B156,ADEME!$C:$C,$C156,ADEME!$D:$D,$D156,ADEME!$E:$E,J$9)</f>
        <v>0.13424999999999998</v>
      </c>
      <c r="K156" s="68"/>
      <c r="L156" s="54" t="str">
        <f t="shared" si="41"/>
        <v>Système d'élevage-Bovin Lait-Zéro pâturage</v>
      </c>
      <c r="M156" s="54">
        <f>MATCH(L156,[6]RESULTATS_4!$W:$W,FALSE)</f>
        <v>480</v>
      </c>
      <c r="N156" s="54" t="str" cm="1">
        <f t="array" ref="N156">IFERROR(INDEX([6]RESULTATS_4!G:G,$M156),"-")</f>
        <v>Système d'élevage</v>
      </c>
      <c r="O156" s="54" t="str" cm="1">
        <f t="array" ref="O156">IFERROR(INDEX([6]RESULTATS_4!H:H,$M156),"-")</f>
        <v>Bovin Lait</v>
      </c>
      <c r="P156" s="54" t="str" cm="1">
        <f t="array" ref="P156">IFERROR(INDEX([6]RESULTATS_4!I:I,$M156),"-")</f>
        <v>Zéro pâturage</v>
      </c>
      <c r="Q156" s="54" t="str" cm="1">
        <f t="array" ref="Q156">IFERROR(INDEX([6]RESULTATS_4!$J:$J,M156),"-")</f>
        <v>%</v>
      </c>
      <c r="R156" s="68"/>
      <c r="S156" s="54" t="str">
        <f t="shared" si="42"/>
        <v>Zéro pâturage-%</v>
      </c>
      <c r="T156" s="46">
        <v>151</v>
      </c>
      <c r="U156" s="69">
        <v>0</v>
      </c>
      <c r="V156" s="69">
        <v>0</v>
      </c>
      <c r="W156" s="69">
        <v>0</v>
      </c>
      <c r="X156" s="69">
        <v>0</v>
      </c>
      <c r="Y156" s="69">
        <v>0</v>
      </c>
      <c r="Z156" s="69">
        <v>0</v>
      </c>
      <c r="AA156" s="68"/>
      <c r="AB156" s="52" t="str">
        <f>IFERROR(MATCH(S156,[7]AMS_RUN3_2050!$I:$I,FALSE),"non")</f>
        <v>non</v>
      </c>
      <c r="AC156" s="69" t="s">
        <v>556</v>
      </c>
      <c r="AE156" s="68"/>
      <c r="AF156" s="56"/>
      <c r="AG156" s="56"/>
      <c r="AH156" s="56"/>
      <c r="AI156" s="56"/>
      <c r="AJ156" s="56"/>
      <c r="AK156" s="56"/>
    </row>
    <row r="157" spans="1:38" ht="14.25" hidden="1">
      <c r="A157" s="5" t="s">
        <v>143</v>
      </c>
      <c r="B157" s="5" t="s">
        <v>144</v>
      </c>
      <c r="C157" s="5" t="s">
        <v>146</v>
      </c>
      <c r="D157" s="12" t="s">
        <v>14</v>
      </c>
      <c r="E157" s="120">
        <f>SUMIFS(ADEME!$F:$F,ADEME!$A:$A,$A157,ADEME!$B:$B,$B157,ADEME!$C:$C,$C157,ADEME!$D:$D,$D157,ADEME!$E:$E,F$9)</f>
        <v>0.15</v>
      </c>
      <c r="F157" s="120">
        <f>SUMIFS(ADEME!$L:$L,ADEME!$A:$A,$A157,ADEME!$B:$B,$B157,ADEME!$C:$C,$C157,ADEME!$D:$D,$D157,ADEME!$E:$E,F$9)</f>
        <v>0.16599999999999998</v>
      </c>
      <c r="G157" s="121">
        <f>SUMIFS(ADEME!$H:$H,ADEME!$A:$A,$A157,ADEME!$B:$B,$B157,ADEME!$C:$C,$C157,ADEME!$D:$D,$D157,ADEME!$E:$E,G$9)</f>
        <v>0.12150000000000001</v>
      </c>
      <c r="H157" s="121">
        <f>SUMIFS(ADEME!$H:$H,ADEME!$A:$A,$A157,ADEME!$B:$B,$B157,ADEME!$C:$C,$C157,ADEME!$D:$D,$D157,ADEME!$E:$E,H$9)</f>
        <v>0.12150000000000001</v>
      </c>
      <c r="I157" s="121">
        <f>SUMIFS(ADEME!$H:$H,ADEME!$A:$A,$A157,ADEME!$B:$B,$B157,ADEME!$C:$C,$C157,ADEME!$D:$D,$D157,ADEME!$E:$E,I$9)</f>
        <v>0.16350000000000001</v>
      </c>
      <c r="J157" s="121">
        <f>SUMIFS(ADEME!$H:$H,ADEME!$A:$A,$A157,ADEME!$B:$B,$B157,ADEME!$C:$C,$C157,ADEME!$D:$D,$D157,ADEME!$E:$E,J$9)</f>
        <v>0.17599999999999999</v>
      </c>
      <c r="K157" s="68"/>
      <c r="L157" s="54" t="str">
        <f t="shared" si="41"/>
        <v>Système d'élevage-Bovin Lait-Maïs très dominant</v>
      </c>
      <c r="M157" s="54">
        <f>MATCH(L157,[6]RESULTATS_4!$W:$W,FALSE)</f>
        <v>477</v>
      </c>
      <c r="N157" s="54" t="str" cm="1">
        <f t="array" ref="N157">IFERROR(INDEX([6]RESULTATS_4!G:G,$M157),"-")</f>
        <v>Système d'élevage</v>
      </c>
      <c r="O157" s="54" t="str" cm="1">
        <f t="array" ref="O157">IFERROR(INDEX([6]RESULTATS_4!H:H,$M157),"-")</f>
        <v>Bovin Lait</v>
      </c>
      <c r="P157" s="54" t="str" cm="1">
        <f t="array" ref="P157">IFERROR(INDEX([6]RESULTATS_4!I:I,$M157),"-")</f>
        <v>Maïs très dominant</v>
      </c>
      <c r="Q157" s="54" t="str" cm="1">
        <f t="array" ref="Q157">IFERROR(INDEX([6]RESULTATS_4!$J:$J,M157),"-")</f>
        <v>%</v>
      </c>
      <c r="R157" s="68"/>
      <c r="S157" s="54" t="str">
        <f t="shared" si="42"/>
        <v>Maïs très dominant-%</v>
      </c>
      <c r="T157" s="46">
        <v>152</v>
      </c>
      <c r="U157" s="10">
        <v>6.6000000000000003E-2</v>
      </c>
      <c r="V157" s="10">
        <v>8.3049999999999999E-2</v>
      </c>
      <c r="W157" s="10">
        <v>5.1150000000000008E-2</v>
      </c>
      <c r="X157" s="10">
        <v>5.1150000000000008E-2</v>
      </c>
      <c r="Y157" s="10">
        <v>7.9199999999999993E-2</v>
      </c>
      <c r="Z157" s="10">
        <v>0.12779999999999997</v>
      </c>
      <c r="AA157" s="68"/>
      <c r="AB157" s="52" t="str">
        <f>IFERROR(MATCH(S157,[7]AMS_RUN3_2050!$I:$I,FALSE),"non")</f>
        <v>non</v>
      </c>
      <c r="AC157" s="10" t="s">
        <v>556</v>
      </c>
      <c r="AE157" s="68"/>
      <c r="AF157" s="52">
        <f t="shared" ref="AF157:AK164" si="43">IF(AND(E157=0,U157=0),"ok 0",(E157/U157-1)*100)</f>
        <v>127.27272727272725</v>
      </c>
      <c r="AG157" s="52">
        <f t="shared" si="43"/>
        <v>99.879590608067417</v>
      </c>
      <c r="AH157" s="52">
        <f t="shared" si="43"/>
        <v>137.53665689149557</v>
      </c>
      <c r="AI157" s="52">
        <f t="shared" si="43"/>
        <v>137.53665689149557</v>
      </c>
      <c r="AJ157" s="52">
        <f t="shared" si="43"/>
        <v>106.43939393939394</v>
      </c>
      <c r="AK157" s="52">
        <f t="shared" si="43"/>
        <v>37.715179968701129</v>
      </c>
      <c r="AL157" t="s">
        <v>532</v>
      </c>
    </row>
    <row r="158" spans="1:38" ht="14.25" hidden="1">
      <c r="A158" s="5" t="s">
        <v>143</v>
      </c>
      <c r="B158" s="5" t="s">
        <v>144</v>
      </c>
      <c r="C158" s="5" t="s">
        <v>147</v>
      </c>
      <c r="D158" s="12" t="s">
        <v>14</v>
      </c>
      <c r="E158" s="120">
        <f>SUMIFS(ADEME!$F:$F,ADEME!$A:$A,$A158,ADEME!$B:$B,$B158,ADEME!$C:$C,$C158,ADEME!$D:$D,$D158,ADEME!$E:$E,F$9)</f>
        <v>0.23</v>
      </c>
      <c r="F158" s="120">
        <f>SUMIFS(ADEME!$L:$L,ADEME!$A:$A,$A158,ADEME!$B:$B,$B158,ADEME!$C:$C,$C158,ADEME!$D:$D,$D158,ADEME!$E:$E,F$9)</f>
        <v>0.22</v>
      </c>
      <c r="G158" s="121">
        <f>SUMIFS(ADEME!$H:$H,ADEME!$A:$A,$A158,ADEME!$B:$B,$B158,ADEME!$C:$C,$C158,ADEME!$D:$D,$D158,ADEME!$E:$E,G$9)</f>
        <v>0.19475000000000003</v>
      </c>
      <c r="H158" s="121">
        <f>SUMIFS(ADEME!$H:$H,ADEME!$A:$A,$A158,ADEME!$B:$B,$B158,ADEME!$C:$C,$C158,ADEME!$D:$D,$D158,ADEME!$E:$E,H$9)</f>
        <v>0.19475000000000003</v>
      </c>
      <c r="I158" s="121">
        <f>SUMIFS(ADEME!$H:$H,ADEME!$A:$A,$A158,ADEME!$B:$B,$B158,ADEME!$C:$C,$C158,ADEME!$D:$D,$D158,ADEME!$E:$E,I$9)</f>
        <v>0.21450000000000002</v>
      </c>
      <c r="J158" s="121">
        <f>SUMIFS(ADEME!$H:$H,ADEME!$A:$A,$A158,ADEME!$B:$B,$B158,ADEME!$C:$C,$C158,ADEME!$D:$D,$D158,ADEME!$E:$E,J$9)</f>
        <v>0.2215</v>
      </c>
      <c r="K158" s="68"/>
      <c r="L158" s="54" t="str">
        <f t="shared" si="41"/>
        <v>Système d'élevage-Bovin Lait-Maïs  dominant</v>
      </c>
      <c r="M158" s="54">
        <f>MATCH(L158,[6]RESULTATS_4!$W:$W,FALSE)</f>
        <v>476</v>
      </c>
      <c r="N158" s="54" t="str" cm="1">
        <f t="array" ref="N158">IFERROR(INDEX([6]RESULTATS_4!G:G,$M158),"-")</f>
        <v>Système d'élevage</v>
      </c>
      <c r="O158" s="54" t="str" cm="1">
        <f t="array" ref="O158">IFERROR(INDEX([6]RESULTATS_4!H:H,$M158),"-")</f>
        <v>Bovin Lait</v>
      </c>
      <c r="P158" s="54" t="str" cm="1">
        <f t="array" ref="P158">IFERROR(INDEX([6]RESULTATS_4!I:I,$M158),"-")</f>
        <v>Maïs  dominant</v>
      </c>
      <c r="Q158" s="54" t="str" cm="1">
        <f t="array" ref="Q158">IFERROR(INDEX([6]RESULTATS_4!$J:$J,M158),"-")</f>
        <v>%</v>
      </c>
      <c r="R158" s="68"/>
      <c r="S158" s="54" t="str">
        <f t="shared" si="42"/>
        <v>Maïs  dominant-%</v>
      </c>
      <c r="T158" s="46">
        <v>153</v>
      </c>
      <c r="U158" s="10">
        <v>0.154</v>
      </c>
      <c r="V158" s="10">
        <v>0.15645000000000001</v>
      </c>
      <c r="W158" s="10">
        <v>0.12430000000000001</v>
      </c>
      <c r="X158" s="10">
        <v>0.12430000000000001</v>
      </c>
      <c r="Y158" s="10">
        <v>0.1658</v>
      </c>
      <c r="Z158" s="10">
        <v>0.17895</v>
      </c>
      <c r="AA158" s="68"/>
      <c r="AB158" s="52" t="str">
        <f>IFERROR(MATCH(S158,[7]AMS_RUN3_2050!$I:$I,FALSE),"non")</f>
        <v>non</v>
      </c>
      <c r="AC158" s="10" t="s">
        <v>556</v>
      </c>
      <c r="AE158" s="68"/>
      <c r="AF158" s="52">
        <f t="shared" si="43"/>
        <v>49.35064935064937</v>
      </c>
      <c r="AG158" s="52">
        <f t="shared" si="43"/>
        <v>40.620006391818464</v>
      </c>
      <c r="AH158" s="52">
        <f t="shared" si="43"/>
        <v>56.677393403057131</v>
      </c>
      <c r="AI158" s="52">
        <f t="shared" si="43"/>
        <v>56.677393403057131</v>
      </c>
      <c r="AJ158" s="52">
        <f t="shared" si="43"/>
        <v>29.37273823884199</v>
      </c>
      <c r="AK158" s="52">
        <f t="shared" si="43"/>
        <v>23.777591506007269</v>
      </c>
      <c r="AL158" t="s">
        <v>532</v>
      </c>
    </row>
    <row r="159" spans="1:38" ht="14.25" hidden="1">
      <c r="A159" s="5" t="s">
        <v>143</v>
      </c>
      <c r="B159" s="5" t="s">
        <v>144</v>
      </c>
      <c r="C159" s="5" t="s">
        <v>148</v>
      </c>
      <c r="D159" s="12" t="s">
        <v>14</v>
      </c>
      <c r="E159" s="120">
        <f>SUMIFS(ADEME!$F:$F,ADEME!$A:$A,$A159,ADEME!$B:$B,$B159,ADEME!$C:$C,$C159,ADEME!$D:$D,$D159,ADEME!$E:$E,F$9)</f>
        <v>0.14999999999999991</v>
      </c>
      <c r="F159" s="120">
        <f>SUMIFS(ADEME!$L:$L,ADEME!$A:$A,$A159,ADEME!$B:$B,$B159,ADEME!$C:$C,$C159,ADEME!$D:$D,$D159,ADEME!$E:$E,F$9)</f>
        <v>0.16899999999999993</v>
      </c>
      <c r="G159" s="121">
        <f>SUMIFS(ADEME!$H:$H,ADEME!$A:$A,$A159,ADEME!$B:$B,$B159,ADEME!$C:$C,$C159,ADEME!$D:$D,$D159,ADEME!$E:$E,G$9)</f>
        <v>0.14999999999999991</v>
      </c>
      <c r="H159" s="121">
        <f>SUMIFS(ADEME!$H:$H,ADEME!$A:$A,$A159,ADEME!$B:$B,$B159,ADEME!$C:$C,$C159,ADEME!$D:$D,$D159,ADEME!$E:$E,H$9)</f>
        <v>0.14999999999999991</v>
      </c>
      <c r="I159" s="121">
        <f>SUMIFS(ADEME!$H:$H,ADEME!$A:$A,$A159,ADEME!$B:$B,$B159,ADEME!$C:$C,$C159,ADEME!$D:$D,$D159,ADEME!$E:$E,I$9)</f>
        <v>0.12749999999999995</v>
      </c>
      <c r="J159" s="121">
        <f>SUMIFS(ADEME!$H:$H,ADEME!$A:$A,$A159,ADEME!$B:$B,$B159,ADEME!$C:$C,$C159,ADEME!$D:$D,$D159,ADEME!$E:$E,J$9)</f>
        <v>0.14399999999999993</v>
      </c>
      <c r="K159" s="68"/>
      <c r="L159" s="54" t="str">
        <f t="shared" si="41"/>
        <v>Système d'élevage-Bovin Lait-intermédiaire</v>
      </c>
      <c r="M159" s="54">
        <f>MATCH(L159,[6]RESULTATS_4!$W:$W,FALSE)</f>
        <v>475</v>
      </c>
      <c r="N159" s="54" t="str" cm="1">
        <f t="array" ref="N159">IFERROR(INDEX([6]RESULTATS_4!G:G,$M159),"-")</f>
        <v>Système d'élevage</v>
      </c>
      <c r="O159" s="54" t="str" cm="1">
        <f t="array" ref="O159">IFERROR(INDEX([6]RESULTATS_4!H:H,$M159),"-")</f>
        <v>Bovin Lait</v>
      </c>
      <c r="P159" s="54" t="str" cm="1">
        <f t="array" ref="P159">IFERROR(INDEX([6]RESULTATS_4!I:I,$M159),"-")</f>
        <v>intermédiaire</v>
      </c>
      <c r="Q159" s="54" t="str" cm="1">
        <f t="array" ref="Q159">IFERROR(INDEX([6]RESULTATS_4!$J:$J,M159),"-")</f>
        <v>%</v>
      </c>
      <c r="R159" s="68"/>
      <c r="S159" s="54" t="str">
        <f t="shared" si="42"/>
        <v>intermédiaire-%</v>
      </c>
      <c r="T159" s="46">
        <v>154</v>
      </c>
      <c r="U159" s="10">
        <v>0.22</v>
      </c>
      <c r="V159" s="10">
        <v>0.21775</v>
      </c>
      <c r="W159" s="10">
        <v>0.187</v>
      </c>
      <c r="X159" s="10">
        <v>0.187</v>
      </c>
      <c r="Y159" s="10">
        <v>0.20400000000000001</v>
      </c>
      <c r="Z159" s="10">
        <v>0.21425</v>
      </c>
      <c r="AA159" s="68"/>
      <c r="AB159" s="52" t="str">
        <f>IFERROR(MATCH(S159,[7]AMS_RUN3_2050!$I:$I,FALSE),"non")</f>
        <v>non</v>
      </c>
      <c r="AC159" s="10" t="s">
        <v>556</v>
      </c>
      <c r="AE159" s="68"/>
      <c r="AF159" s="52">
        <f t="shared" si="43"/>
        <v>-31.818181818181856</v>
      </c>
      <c r="AG159" s="52">
        <f t="shared" si="43"/>
        <v>-22.388059701492569</v>
      </c>
      <c r="AH159" s="52">
        <f t="shared" si="43"/>
        <v>-19.786096256684537</v>
      </c>
      <c r="AI159" s="52">
        <f t="shared" si="43"/>
        <v>-19.786096256684537</v>
      </c>
      <c r="AJ159" s="52">
        <f t="shared" si="43"/>
        <v>-37.500000000000036</v>
      </c>
      <c r="AK159" s="52">
        <f t="shared" si="43"/>
        <v>-32.788798133022198</v>
      </c>
      <c r="AL159" t="s">
        <v>532</v>
      </c>
    </row>
    <row r="160" spans="1:38" ht="14.25" hidden="1">
      <c r="A160" s="5" t="s">
        <v>143</v>
      </c>
      <c r="B160" s="5" t="s">
        <v>144</v>
      </c>
      <c r="C160" s="5" t="s">
        <v>149</v>
      </c>
      <c r="D160" s="12" t="s">
        <v>14</v>
      </c>
      <c r="E160" s="120">
        <f>SUMIFS(ADEME!$F:$F,ADEME!$A:$A,$A160,ADEME!$B:$B,$B160,ADEME!$C:$C,$C160,ADEME!$D:$D,$D160,ADEME!$E:$E,F$9)</f>
        <v>0.28999999999999998</v>
      </c>
      <c r="F160" s="120">
        <f>SUMIFS(ADEME!$L:$L,ADEME!$A:$A,$A160,ADEME!$B:$B,$B160,ADEME!$C:$C,$C160,ADEME!$D:$D,$D160,ADEME!$E:$E,F$9)</f>
        <v>0.217</v>
      </c>
      <c r="G160" s="121">
        <f>SUMIFS(ADEME!$H:$H,ADEME!$A:$A,$A160,ADEME!$B:$B,$B160,ADEME!$C:$C,$C160,ADEME!$D:$D,$D160,ADEME!$E:$E,G$9)</f>
        <v>0.26450000000000001</v>
      </c>
      <c r="H160" s="121">
        <f>SUMIFS(ADEME!$H:$H,ADEME!$A:$A,$A160,ADEME!$B:$B,$B160,ADEME!$C:$C,$C160,ADEME!$D:$D,$D160,ADEME!$E:$E,H$9)</f>
        <v>0.26450000000000001</v>
      </c>
      <c r="I160" s="121">
        <f>SUMIFS(ADEME!$H:$H,ADEME!$A:$A,$A160,ADEME!$B:$B,$B160,ADEME!$C:$C,$C160,ADEME!$D:$D,$D160,ADEME!$E:$E,I$9)</f>
        <v>0.26849999999999996</v>
      </c>
      <c r="J160" s="121">
        <f>SUMIFS(ADEME!$H:$H,ADEME!$A:$A,$A160,ADEME!$B:$B,$B160,ADEME!$C:$C,$C160,ADEME!$D:$D,$D160,ADEME!$E:$E,J$9)</f>
        <v>0.23075000000000001</v>
      </c>
      <c r="K160" s="68"/>
      <c r="L160" s="54" t="str">
        <f t="shared" si="41"/>
        <v>Système d'élevage-Bovin Lait-Paturage dominant</v>
      </c>
      <c r="M160" s="54">
        <f>MATCH(L160,[6]RESULTATS_4!$W:$W,FALSE)</f>
        <v>478</v>
      </c>
      <c r="N160" s="54" t="str" cm="1">
        <f t="array" ref="N160">IFERROR(INDEX([6]RESULTATS_4!G:G,$M160),"-")</f>
        <v>Système d'élevage</v>
      </c>
      <c r="O160" s="54" t="str" cm="1">
        <f t="array" ref="O160">IFERROR(INDEX([6]RESULTATS_4!H:H,$M160),"-")</f>
        <v>Bovin Lait</v>
      </c>
      <c r="P160" s="54" t="str" cm="1">
        <f t="array" ref="P160">IFERROR(INDEX([6]RESULTATS_4!I:I,$M160),"-")</f>
        <v>Paturage dominant</v>
      </c>
      <c r="Q160" s="54" t="str" cm="1">
        <f t="array" ref="Q160">IFERROR(INDEX([6]RESULTATS_4!$J:$J,M160),"-")</f>
        <v>%</v>
      </c>
      <c r="R160" s="68"/>
      <c r="S160" s="54" t="str">
        <f t="shared" si="42"/>
        <v>Paturage dominant-%</v>
      </c>
      <c r="T160" s="46">
        <v>155</v>
      </c>
      <c r="U160" s="10">
        <v>0.11999999999999988</v>
      </c>
      <c r="V160" s="10">
        <v>0.12899999999999989</v>
      </c>
      <c r="W160" s="10">
        <v>0.12599999999999989</v>
      </c>
      <c r="X160" s="10">
        <v>0.12599999999999989</v>
      </c>
      <c r="Y160" s="10">
        <v>0.10199999999999992</v>
      </c>
      <c r="Z160" s="10">
        <v>0.12374999999999992</v>
      </c>
      <c r="AA160" s="68"/>
      <c r="AB160" s="52" t="str">
        <f>IFERROR(MATCH(S160,[7]AMS_RUN3_2050!$I:$I,FALSE),"non")</f>
        <v>non</v>
      </c>
      <c r="AC160" s="10" t="s">
        <v>556</v>
      </c>
      <c r="AE160" s="68"/>
      <c r="AF160" s="52">
        <f t="shared" si="43"/>
        <v>141.66666666666688</v>
      </c>
      <c r="AG160" s="52">
        <f t="shared" si="43"/>
        <v>68.217054263566041</v>
      </c>
      <c r="AH160" s="52">
        <f t="shared" si="43"/>
        <v>109.92063492063511</v>
      </c>
      <c r="AI160" s="52">
        <f t="shared" si="43"/>
        <v>109.92063492063511</v>
      </c>
      <c r="AJ160" s="52">
        <f t="shared" si="43"/>
        <v>163.23529411764724</v>
      </c>
      <c r="AK160" s="52">
        <f t="shared" si="43"/>
        <v>86.464646464646606</v>
      </c>
      <c r="AL160" t="s">
        <v>532</v>
      </c>
    </row>
    <row r="161" spans="1:38" ht="14.25" hidden="1">
      <c r="A161" s="5" t="s">
        <v>143</v>
      </c>
      <c r="B161" s="5" t="s">
        <v>144</v>
      </c>
      <c r="C161" s="5" t="s">
        <v>150</v>
      </c>
      <c r="D161" s="12" t="s">
        <v>14</v>
      </c>
      <c r="E161" s="120">
        <f>SUMIFS(ADEME!$F:$F,ADEME!$A:$A,$A161,ADEME!$B:$B,$B161,ADEME!$C:$C,$C161,ADEME!$D:$D,$D161,ADEME!$E:$E,F$9)</f>
        <v>0.06</v>
      </c>
      <c r="F161" s="120">
        <f>SUMIFS(ADEME!$L:$L,ADEME!$A:$A,$A161,ADEME!$B:$B,$B161,ADEME!$C:$C,$C161,ADEME!$D:$D,$D161,ADEME!$E:$E,F$9)</f>
        <v>4.5999999999999999E-2</v>
      </c>
      <c r="G161" s="121">
        <f>SUMIFS(ADEME!$H:$H,ADEME!$A:$A,$A161,ADEME!$B:$B,$B161,ADEME!$C:$C,$C161,ADEME!$D:$D,$D161,ADEME!$E:$E,G$9)</f>
        <v>0.10399999999999998</v>
      </c>
      <c r="H161" s="121">
        <f>SUMIFS(ADEME!$H:$H,ADEME!$A:$A,$A161,ADEME!$B:$B,$B161,ADEME!$C:$C,$C161,ADEME!$D:$D,$D161,ADEME!$E:$E,H$9)</f>
        <v>0.10399999999999998</v>
      </c>
      <c r="I161" s="121">
        <f>SUMIFS(ADEME!$H:$H,ADEME!$A:$A,$A161,ADEME!$B:$B,$B161,ADEME!$C:$C,$C161,ADEME!$D:$D,$D161,ADEME!$E:$E,I$9)</f>
        <v>8.0999999999999989E-2</v>
      </c>
      <c r="J161" s="121">
        <f>SUMIFS(ADEME!$H:$H,ADEME!$A:$A,$A161,ADEME!$B:$B,$B161,ADEME!$C:$C,$C161,ADEME!$D:$D,$D161,ADEME!$E:$E,J$9)</f>
        <v>4.8000000000000001E-2</v>
      </c>
      <c r="K161" s="68"/>
      <c r="L161" s="54" t="str">
        <f t="shared" si="41"/>
        <v>Système d'élevage-Bovin Lait-Paturage très dominant</v>
      </c>
      <c r="M161" s="54">
        <f>MATCH(L161,[6]RESULTATS_4!$W:$W,FALSE)</f>
        <v>479</v>
      </c>
      <c r="N161" s="54" t="str" cm="1">
        <f t="array" ref="N161">IFERROR(INDEX([6]RESULTATS_4!G:G,$M161),"-")</f>
        <v>Système d'élevage</v>
      </c>
      <c r="O161" s="54" t="str" cm="1">
        <f t="array" ref="O161">IFERROR(INDEX([6]RESULTATS_4!H:H,$M161),"-")</f>
        <v>Bovin Lait</v>
      </c>
      <c r="P161" s="54" t="str" cm="1">
        <f t="array" ref="P161">IFERROR(INDEX([6]RESULTATS_4!I:I,$M161),"-")</f>
        <v>Paturage très dominant</v>
      </c>
      <c r="Q161" s="54" t="str" cm="1">
        <f t="array" ref="Q161">IFERROR(INDEX([6]RESULTATS_4!$J:$J,M161),"-")</f>
        <v>%</v>
      </c>
      <c r="R161" s="68"/>
      <c r="S161" s="54" t="str">
        <f t="shared" si="42"/>
        <v>Paturage très dominant-%</v>
      </c>
      <c r="T161" s="46">
        <v>156</v>
      </c>
      <c r="U161" s="10">
        <v>0.33</v>
      </c>
      <c r="V161" s="10">
        <v>0.30875000000000002</v>
      </c>
      <c r="W161" s="10">
        <v>0.2928</v>
      </c>
      <c r="X161" s="10">
        <v>0.2928</v>
      </c>
      <c r="Y161" s="10">
        <v>0.30300000000000005</v>
      </c>
      <c r="Z161" s="10">
        <v>0.26175000000000004</v>
      </c>
      <c r="AA161" s="68"/>
      <c r="AB161" s="52" t="str">
        <f>IFERROR(MATCH(S161,[7]AMS_RUN3_2050!$I:$I,FALSE),"non")</f>
        <v>non</v>
      </c>
      <c r="AC161" s="10" t="s">
        <v>556</v>
      </c>
      <c r="AE161" s="68"/>
      <c r="AF161" s="52">
        <f t="shared" si="43"/>
        <v>-81.818181818181827</v>
      </c>
      <c r="AG161" s="52">
        <f t="shared" si="43"/>
        <v>-85.10121457489879</v>
      </c>
      <c r="AH161" s="52">
        <f t="shared" si="43"/>
        <v>-64.480874316939889</v>
      </c>
      <c r="AI161" s="52">
        <f t="shared" si="43"/>
        <v>-64.480874316939889</v>
      </c>
      <c r="AJ161" s="52">
        <f t="shared" si="43"/>
        <v>-73.267326732673283</v>
      </c>
      <c r="AK161" s="52">
        <f t="shared" si="43"/>
        <v>-81.661891117478518</v>
      </c>
      <c r="AL161" t="s">
        <v>532</v>
      </c>
    </row>
    <row r="162" spans="1:38" ht="14.25" hidden="1">
      <c r="A162" s="5" t="s">
        <v>143</v>
      </c>
      <c r="B162" s="5" t="s">
        <v>144</v>
      </c>
      <c r="C162" s="5" t="s">
        <v>151</v>
      </c>
      <c r="D162" s="12" t="s">
        <v>14</v>
      </c>
      <c r="E162" s="120">
        <f>SUMIFS(ADEME!$F:$F,ADEME!$A:$A,$A162,ADEME!$B:$B,$B162,ADEME!$C:$C,$C162,ADEME!$D:$D,$D162,ADEME!$E:$E,F$9)</f>
        <v>0.02</v>
      </c>
      <c r="F162" s="120">
        <f>SUMIFS(ADEME!$L:$L,ADEME!$A:$A,$A162,ADEME!$B:$B,$B162,ADEME!$C:$C,$C162,ADEME!$D:$D,$D162,ADEME!$E:$E,F$9)</f>
        <v>1.3999999999999999E-2</v>
      </c>
      <c r="G162" s="121">
        <f>SUMIFS(ADEME!$H:$H,ADEME!$A:$A,$A162,ADEME!$B:$B,$B162,ADEME!$C:$C,$C162,ADEME!$D:$D,$D162,ADEME!$E:$E,G$9)</f>
        <v>8.0999999999999989E-2</v>
      </c>
      <c r="H162" s="121">
        <f>SUMIFS(ADEME!$H:$H,ADEME!$A:$A,$A162,ADEME!$B:$B,$B162,ADEME!$C:$C,$C162,ADEME!$D:$D,$D162,ADEME!$E:$E,H$9)</f>
        <v>8.0999999999999989E-2</v>
      </c>
      <c r="I162" s="121">
        <f>SUMIFS(ADEME!$H:$H,ADEME!$A:$A,$A162,ADEME!$B:$B,$B162,ADEME!$C:$C,$C162,ADEME!$D:$D,$D162,ADEME!$E:$E,I$9)</f>
        <v>3.175E-2</v>
      </c>
      <c r="J162" s="121">
        <f>SUMIFS(ADEME!$H:$H,ADEME!$A:$A,$A162,ADEME!$B:$B,$B162,ADEME!$C:$C,$C162,ADEME!$D:$D,$D162,ADEME!$E:$E,J$9)</f>
        <v>1.5500000000000002E-2</v>
      </c>
      <c r="K162" s="68"/>
      <c r="L162" s="54" t="str">
        <f t="shared" si="41"/>
        <v>Système d'élevage-Bovin Lait-Herbe intégral</v>
      </c>
      <c r="M162" s="54">
        <f>MATCH(L162,[6]RESULTATS_4!$W:$W,FALSE)</f>
        <v>474</v>
      </c>
      <c r="N162" s="54" t="str" cm="1">
        <f t="array" ref="N162">IFERROR(INDEX([6]RESULTATS_4!G:G,$M162),"-")</f>
        <v>Système d'élevage</v>
      </c>
      <c r="O162" s="54" t="str" cm="1">
        <f t="array" ref="O162">IFERROR(INDEX([6]RESULTATS_4!H:H,$M162),"-")</f>
        <v>Bovin Lait</v>
      </c>
      <c r="P162" s="54" t="str" cm="1">
        <f t="array" ref="P162">IFERROR(INDEX([6]RESULTATS_4!I:I,$M162),"-")</f>
        <v>Herbe intégral</v>
      </c>
      <c r="Q162" s="54" t="str" cm="1">
        <f t="array" ref="Q162">IFERROR(INDEX([6]RESULTATS_4!$J:$J,M162),"-")</f>
        <v>%</v>
      </c>
      <c r="R162" s="68"/>
      <c r="S162" s="54" t="str">
        <f t="shared" si="42"/>
        <v>Herbe intégral-%</v>
      </c>
      <c r="T162" s="46">
        <v>157</v>
      </c>
      <c r="U162" s="10">
        <v>0.06</v>
      </c>
      <c r="V162" s="10">
        <v>5.6500000000000002E-2</v>
      </c>
      <c r="W162" s="10">
        <v>0.105</v>
      </c>
      <c r="X162" s="10">
        <v>0.105</v>
      </c>
      <c r="Y162" s="10">
        <v>8.3249999999999991E-2</v>
      </c>
      <c r="Z162" s="10">
        <v>4.8000000000000001E-2</v>
      </c>
      <c r="AA162" s="68"/>
      <c r="AB162" s="52" t="str">
        <f>IFERROR(MATCH(S162,[7]AMS_RUN3_2050!$I:$I,FALSE),"non")</f>
        <v>non</v>
      </c>
      <c r="AC162" s="10" t="s">
        <v>556</v>
      </c>
      <c r="AE162" s="68"/>
      <c r="AF162" s="52">
        <f t="shared" si="43"/>
        <v>-66.666666666666657</v>
      </c>
      <c r="AG162" s="52">
        <f t="shared" si="43"/>
        <v>-75.221238938053105</v>
      </c>
      <c r="AH162" s="52">
        <f t="shared" si="43"/>
        <v>-22.857142857142865</v>
      </c>
      <c r="AI162" s="52">
        <f t="shared" si="43"/>
        <v>-22.857142857142865</v>
      </c>
      <c r="AJ162" s="52">
        <f t="shared" si="43"/>
        <v>-61.861861861861854</v>
      </c>
      <c r="AK162" s="52">
        <f t="shared" si="43"/>
        <v>-67.708333333333329</v>
      </c>
      <c r="AL162" t="s">
        <v>532</v>
      </c>
    </row>
    <row r="163" spans="1:38" ht="14.25" hidden="1">
      <c r="A163" s="5" t="s">
        <v>143</v>
      </c>
      <c r="B163" s="5" t="s">
        <v>144</v>
      </c>
      <c r="C163" s="5" t="s">
        <v>152</v>
      </c>
      <c r="D163" s="12" t="s">
        <v>14</v>
      </c>
      <c r="E163" s="120">
        <f>SUMIFS(ADEME!$F:$F,ADEME!$A:$A,$A163,ADEME!$B:$B,$B163,ADEME!$C:$C,$C163,ADEME!$D:$D,$D163,ADEME!$E:$E,F$9)</f>
        <v>0.03</v>
      </c>
      <c r="F163" s="120">
        <f>SUMIFS(ADEME!$L:$L,ADEME!$A:$A,$A163,ADEME!$B:$B,$B163,ADEME!$C:$C,$C163,ADEME!$D:$D,$D163,ADEME!$E:$E,F$9)</f>
        <v>0.03</v>
      </c>
      <c r="G163" s="121">
        <f>SUMIFS(ADEME!$H:$H,ADEME!$A:$A,$A163,ADEME!$B:$B,$B163,ADEME!$C:$C,$C163,ADEME!$D:$D,$D163,ADEME!$E:$E,G$9)</f>
        <v>0.03</v>
      </c>
      <c r="H163" s="121">
        <f>SUMIFS(ADEME!$H:$H,ADEME!$A:$A,$A163,ADEME!$B:$B,$B163,ADEME!$C:$C,$C163,ADEME!$D:$D,$D163,ADEME!$E:$E,H$9)</f>
        <v>0.03</v>
      </c>
      <c r="I163" s="121">
        <f>SUMIFS(ADEME!$H:$H,ADEME!$A:$A,$A163,ADEME!$B:$B,$B163,ADEME!$C:$C,$C163,ADEME!$D:$D,$D163,ADEME!$E:$E,I$9)</f>
        <v>0.03</v>
      </c>
      <c r="J163" s="121">
        <f>SUMIFS(ADEME!$H:$H,ADEME!$A:$A,$A163,ADEME!$B:$B,$B163,ADEME!$C:$C,$C163,ADEME!$D:$D,$D163,ADEME!$E:$E,J$9)</f>
        <v>0.03</v>
      </c>
      <c r="K163" s="68"/>
      <c r="L163" s="54" t="str">
        <f t="shared" si="41"/>
        <v>Système d'élevage-Bovin Lait-autres élevages lait</v>
      </c>
      <c r="M163" s="54">
        <f>MATCH(L163,[6]RESULTATS_4!$W:$W,FALSE)</f>
        <v>473</v>
      </c>
      <c r="N163" s="54" t="str" cm="1">
        <f t="array" ref="N163">IFERROR(INDEX([6]RESULTATS_4!G:G,$M163),"-")</f>
        <v>Système d'élevage</v>
      </c>
      <c r="O163" s="54" t="str" cm="1">
        <f t="array" ref="O163">IFERROR(INDEX([6]RESULTATS_4!H:H,$M163),"-")</f>
        <v>Bovin Lait</v>
      </c>
      <c r="P163" s="54" t="str" cm="1">
        <f t="array" ref="P163">IFERROR(INDEX([6]RESULTATS_4!I:I,$M163),"-")</f>
        <v>autres élevages lait</v>
      </c>
      <c r="Q163" s="54" t="str" cm="1">
        <f t="array" ref="Q163">IFERROR(INDEX([6]RESULTATS_4!$J:$J,M163),"-")</f>
        <v>%</v>
      </c>
      <c r="R163" s="68"/>
      <c r="S163" s="54" t="str">
        <f t="shared" si="42"/>
        <v>autres élevages lait-%</v>
      </c>
      <c r="T163" s="46">
        <v>158</v>
      </c>
      <c r="U163" s="10">
        <v>0.02</v>
      </c>
      <c r="V163" s="10">
        <v>1.8499999999999999E-2</v>
      </c>
      <c r="W163" s="10">
        <v>8.3749999999999991E-2</v>
      </c>
      <c r="X163" s="10">
        <v>8.3749999999999991E-2</v>
      </c>
      <c r="Y163" s="10">
        <v>3.2750000000000001E-2</v>
      </c>
      <c r="Z163" s="10">
        <v>1.5500000000000002E-2</v>
      </c>
      <c r="AA163" s="68"/>
      <c r="AB163" s="52" t="str">
        <f>IFERROR(MATCH(S163,[7]AMS_RUN3_2050!$I:$I,FALSE),"non")</f>
        <v>non</v>
      </c>
      <c r="AC163" s="10" t="s">
        <v>556</v>
      </c>
      <c r="AE163" s="68"/>
      <c r="AF163" s="52">
        <f t="shared" si="43"/>
        <v>50</v>
      </c>
      <c r="AG163" s="52">
        <f t="shared" si="43"/>
        <v>62.162162162162168</v>
      </c>
      <c r="AH163" s="52">
        <f t="shared" si="43"/>
        <v>-64.179104477611943</v>
      </c>
      <c r="AI163" s="52">
        <f t="shared" si="43"/>
        <v>-64.179104477611943</v>
      </c>
      <c r="AJ163" s="52">
        <f t="shared" si="43"/>
        <v>-8.3969465648855</v>
      </c>
      <c r="AK163" s="52">
        <f t="shared" si="43"/>
        <v>93.548387096774178</v>
      </c>
      <c r="AL163" t="s">
        <v>532</v>
      </c>
    </row>
    <row r="164" spans="1:38" ht="14.25" hidden="1">
      <c r="A164" s="5" t="s">
        <v>0</v>
      </c>
      <c r="B164" s="5" t="s">
        <v>0</v>
      </c>
      <c r="C164" s="20" t="s">
        <v>153</v>
      </c>
      <c r="D164" s="183"/>
      <c r="E164" s="184"/>
      <c r="F164" s="184"/>
      <c r="G164" s="184"/>
      <c r="H164" s="184"/>
      <c r="I164" s="184"/>
      <c r="J164" s="184"/>
      <c r="K164" s="179"/>
      <c r="L164" s="180"/>
      <c r="M164" s="180"/>
      <c r="N164" s="180"/>
      <c r="O164" s="180"/>
      <c r="P164" s="180"/>
      <c r="Q164" s="180"/>
      <c r="R164" s="179"/>
      <c r="S164" s="180"/>
      <c r="T164" s="186"/>
      <c r="U164" s="185"/>
      <c r="V164" s="185"/>
      <c r="W164" s="185"/>
      <c r="X164" s="185"/>
      <c r="Y164" s="185"/>
      <c r="Z164" s="185"/>
      <c r="AA164" s="179"/>
      <c r="AB164" s="186"/>
      <c r="AC164" s="185"/>
      <c r="AD164" s="179"/>
      <c r="AE164" s="179"/>
      <c r="AF164" s="52" t="str">
        <f t="shared" si="43"/>
        <v>ok 0</v>
      </c>
      <c r="AG164" s="52" t="str">
        <f t="shared" si="43"/>
        <v>ok 0</v>
      </c>
      <c r="AH164" s="52" t="str">
        <f t="shared" si="43"/>
        <v>ok 0</v>
      </c>
      <c r="AI164" s="52" t="str">
        <f t="shared" si="43"/>
        <v>ok 0</v>
      </c>
      <c r="AJ164" s="52" t="str">
        <f t="shared" si="43"/>
        <v>ok 0</v>
      </c>
      <c r="AK164" s="52" t="str">
        <f t="shared" si="43"/>
        <v>ok 0</v>
      </c>
      <c r="AL164" t="s">
        <v>532</v>
      </c>
    </row>
    <row r="165" spans="1:38" ht="14.25" hidden="1">
      <c r="A165" s="5" t="s">
        <v>143</v>
      </c>
      <c r="B165" s="5" t="s">
        <v>154</v>
      </c>
      <c r="C165" s="5" t="s">
        <v>155</v>
      </c>
      <c r="D165" s="12" t="s">
        <v>14</v>
      </c>
      <c r="E165" s="120">
        <f>SUMIFS(ADEME!$F:$F,ADEME!$A:$A,$A165,ADEME!$B:$B,$B165,ADEME!$C:$C,$C165,ADEME!$D:$D,$D165,ADEME!$E:$E,F$9)</f>
        <v>1</v>
      </c>
      <c r="F165" s="120">
        <f>SUMIFS(ADEME!$L:$L,ADEME!$A:$A,$A165,ADEME!$B:$B,$B165,ADEME!$C:$C,$C165,ADEME!$D:$D,$D165,ADEME!$E:$E,F$9)</f>
        <v>0.30000000000000004</v>
      </c>
      <c r="G165" s="121">
        <f>SUMIFS(ADEME!$H:$H,ADEME!$A:$A,$A165,ADEME!$B:$B,$B165,ADEME!$C:$C,$C165,ADEME!$D:$D,$D165,ADEME!$E:$E,G$9)</f>
        <v>0.77500000000000002</v>
      </c>
      <c r="H165" s="121">
        <f>SUMIFS(ADEME!$H:$H,ADEME!$A:$A,$A165,ADEME!$B:$B,$B165,ADEME!$C:$C,$C165,ADEME!$D:$D,$D165,ADEME!$E:$E,H$9)</f>
        <v>0.8</v>
      </c>
      <c r="I165" s="121">
        <f>SUMIFS(ADEME!$H:$H,ADEME!$A:$A,$A165,ADEME!$B:$B,$B165,ADEME!$C:$C,$C165,ADEME!$D:$D,$D165,ADEME!$E:$E,I$9)</f>
        <v>0.82500000000000007</v>
      </c>
      <c r="J165" s="121">
        <f>SUMIFS(ADEME!$H:$H,ADEME!$A:$A,$A165,ADEME!$B:$B,$B165,ADEME!$C:$C,$C165,ADEME!$D:$D,$D165,ADEME!$E:$E,J$9)</f>
        <v>0.83750000000000002</v>
      </c>
      <c r="K165" s="68"/>
      <c r="L165" s="54" t="str">
        <f t="shared" si="41"/>
        <v>Système d'élevage-Bovin Viande-Standard</v>
      </c>
      <c r="M165" s="54">
        <f>MATCH(L165,[6]RESULTATS_4!$W:$W,FALSE)</f>
        <v>481</v>
      </c>
      <c r="N165" s="54" t="str" cm="1">
        <f t="array" ref="N165">IFERROR(INDEX([6]RESULTATS_4!G:G,$M165),"-")</f>
        <v>Système d'élevage</v>
      </c>
      <c r="O165" s="54" t="str" cm="1">
        <f t="array" ref="O165">IFERROR(INDEX([6]RESULTATS_4!H:H,$M165),"-")</f>
        <v>Bovin Viande</v>
      </c>
      <c r="P165" s="54" t="str" cm="1">
        <f t="array" ref="P165">IFERROR(INDEX([6]RESULTATS_4!I:I,$M165),"-")</f>
        <v>Standard</v>
      </c>
      <c r="Q165" s="54" t="str" cm="1">
        <f t="array" ref="Q165">IFERROR(INDEX([6]RESULTATS_4!$J:$J,M165),"-")</f>
        <v>%</v>
      </c>
      <c r="R165" s="68"/>
      <c r="S165" s="54" t="str">
        <f t="shared" si="42"/>
        <v>Standard-%</v>
      </c>
      <c r="T165" s="46">
        <v>160</v>
      </c>
      <c r="U165" s="69">
        <v>0</v>
      </c>
      <c r="V165" s="69">
        <v>0</v>
      </c>
      <c r="W165" s="69">
        <v>0</v>
      </c>
      <c r="X165" s="69">
        <v>0</v>
      </c>
      <c r="Y165" s="69">
        <v>0</v>
      </c>
      <c r="Z165" s="69">
        <v>0</v>
      </c>
      <c r="AA165" s="68"/>
      <c r="AB165" s="52" t="str">
        <f>IFERROR(MATCH(S165,[7]AMS_RUN3_2050!$I:$I,FALSE),"non")</f>
        <v>non</v>
      </c>
      <c r="AC165" s="69" t="s">
        <v>556</v>
      </c>
      <c r="AE165" s="68"/>
      <c r="AF165" s="56"/>
      <c r="AG165" s="56"/>
      <c r="AH165" s="56"/>
      <c r="AI165" s="56"/>
      <c r="AJ165" s="56"/>
      <c r="AK165" s="56"/>
    </row>
    <row r="166" spans="1:38" ht="14.25" hidden="1">
      <c r="A166" s="5" t="s">
        <v>143</v>
      </c>
      <c r="B166" s="5" t="s">
        <v>154</v>
      </c>
      <c r="C166" s="5" t="s">
        <v>156</v>
      </c>
      <c r="D166" s="12" t="s">
        <v>14</v>
      </c>
      <c r="E166" s="120">
        <f>SUMIFS(ADEME!$F:$F,ADEME!$A:$A,$A166,ADEME!$B:$B,$B166,ADEME!$C:$C,$C166,ADEME!$D:$D,$D166,ADEME!$E:$E,F$9)</f>
        <v>0</v>
      </c>
      <c r="F166" s="120">
        <f>SUMIFS(ADEME!$L:$L,ADEME!$A:$A,$A166,ADEME!$B:$B,$B166,ADEME!$C:$C,$C166,ADEME!$D:$D,$D166,ADEME!$E:$E,F$9)</f>
        <v>0.3</v>
      </c>
      <c r="G166" s="121">
        <f>SUMIFS(ADEME!$H:$H,ADEME!$A:$A,$A166,ADEME!$B:$B,$B166,ADEME!$C:$C,$C166,ADEME!$D:$D,$D166,ADEME!$E:$E,G$9)</f>
        <v>2.4999999999999988E-2</v>
      </c>
      <c r="H166" s="121">
        <f>SUMIFS(ADEME!$H:$H,ADEME!$A:$A,$A166,ADEME!$B:$B,$B166,ADEME!$C:$C,$C166,ADEME!$D:$D,$D166,ADEME!$E:$E,H$9)</f>
        <v>4.9999999999999989E-2</v>
      </c>
      <c r="I166" s="121">
        <f>SUMIFS(ADEME!$H:$H,ADEME!$A:$A,$A166,ADEME!$B:$B,$B166,ADEME!$C:$C,$C166,ADEME!$D:$D,$D166,ADEME!$E:$E,I$9)</f>
        <v>7.4999999999999983E-2</v>
      </c>
      <c r="J166" s="121">
        <f>SUMIFS(ADEME!$H:$H,ADEME!$A:$A,$A166,ADEME!$B:$B,$B166,ADEME!$C:$C,$C166,ADEME!$D:$D,$D166,ADEME!$E:$E,J$9)</f>
        <v>8.7499999999999981E-2</v>
      </c>
      <c r="K166" s="68"/>
      <c r="L166" s="54" t="str">
        <f t="shared" si="41"/>
        <v>Système d'élevage-Bovin Viande-Standart-FE</v>
      </c>
      <c r="M166" s="54">
        <f>MATCH(L166,[6]RESULTATS_4!$W:$W,FALSE)</f>
        <v>482</v>
      </c>
      <c r="N166" s="54" t="str" cm="1">
        <f t="array" ref="N166">IFERROR(INDEX([6]RESULTATS_4!G:G,$M166),"-")</f>
        <v>Système d'élevage</v>
      </c>
      <c r="O166" s="54" t="str" cm="1">
        <f t="array" ref="O166">IFERROR(INDEX([6]RESULTATS_4!H:H,$M166),"-")</f>
        <v>Bovin Viande</v>
      </c>
      <c r="P166" s="54" t="str" cm="1">
        <f t="array" ref="P166">IFERROR(INDEX([6]RESULTATS_4!I:I,$M166),"-")</f>
        <v>Standart-FE</v>
      </c>
      <c r="Q166" s="54" t="str" cm="1">
        <f t="array" ref="Q166">IFERROR(INDEX([6]RESULTATS_4!$J:$J,M166),"-")</f>
        <v>%</v>
      </c>
      <c r="R166" s="68"/>
      <c r="S166" s="54" t="str">
        <f t="shared" si="42"/>
        <v>Standart-FE-%</v>
      </c>
      <c r="T166" s="46">
        <v>161</v>
      </c>
      <c r="U166" s="10">
        <v>1</v>
      </c>
      <c r="V166" s="10">
        <v>0.82500000000000007</v>
      </c>
      <c r="W166" s="10">
        <v>0.77500000000000002</v>
      </c>
      <c r="X166" s="10">
        <v>0.8</v>
      </c>
      <c r="Y166" s="10">
        <v>0.82500000000000007</v>
      </c>
      <c r="Z166" s="10">
        <v>0.83750000000000002</v>
      </c>
      <c r="AA166" s="68"/>
      <c r="AB166" s="52" t="str">
        <f>IFERROR(MATCH(S166,[7]AMS_RUN3_2050!$I:$I,FALSE),"non")</f>
        <v>non</v>
      </c>
      <c r="AC166" s="10" t="s">
        <v>556</v>
      </c>
      <c r="AE166" s="68"/>
      <c r="AF166" s="52">
        <f t="shared" ref="AF166:AK168" si="44">IF(AND(E166=0,U166=0),"ok 0",(E166/U166-1)*100)</f>
        <v>-100</v>
      </c>
      <c r="AG166" s="52">
        <f t="shared" si="44"/>
        <v>-63.636363636363647</v>
      </c>
      <c r="AH166" s="52">
        <f t="shared" si="44"/>
        <v>-96.774193548387103</v>
      </c>
      <c r="AI166" s="52">
        <f t="shared" si="44"/>
        <v>-93.75</v>
      </c>
      <c r="AJ166" s="52">
        <f t="shared" si="44"/>
        <v>-90.909090909090921</v>
      </c>
      <c r="AK166" s="52">
        <f t="shared" si="44"/>
        <v>-89.552238805970148</v>
      </c>
      <c r="AL166" t="s">
        <v>532</v>
      </c>
    </row>
    <row r="167" spans="1:38" ht="14.25" hidden="1">
      <c r="A167" s="5" t="s">
        <v>143</v>
      </c>
      <c r="B167" s="5" t="s">
        <v>154</v>
      </c>
      <c r="C167" s="5" t="s">
        <v>157</v>
      </c>
      <c r="D167" s="12" t="s">
        <v>14</v>
      </c>
      <c r="E167" s="120">
        <f>SUMIFS(ADEME!$F:$F,ADEME!$A:$A,$A167,ADEME!$B:$B,$B167,ADEME!$C:$C,$C167,ADEME!$D:$D,$D167,ADEME!$E:$E,F$9)</f>
        <v>0</v>
      </c>
      <c r="F167" s="120">
        <f>SUMIFS(ADEME!$L:$L,ADEME!$A:$A,$A167,ADEME!$B:$B,$B167,ADEME!$C:$C,$C167,ADEME!$D:$D,$D167,ADEME!$E:$E,F$9)</f>
        <v>0.4</v>
      </c>
      <c r="G167" s="121">
        <f>SUMIFS(ADEME!$H:$H,ADEME!$A:$A,$A167,ADEME!$B:$B,$B167,ADEME!$C:$C,$C167,ADEME!$D:$D,$D167,ADEME!$E:$E,G$9)</f>
        <v>0.19999999999999996</v>
      </c>
      <c r="H167" s="121">
        <f>SUMIFS(ADEME!$H:$H,ADEME!$A:$A,$A167,ADEME!$B:$B,$B167,ADEME!$C:$C,$C167,ADEME!$D:$D,$D167,ADEME!$E:$E,H$9)</f>
        <v>0.14999999999999997</v>
      </c>
      <c r="I167" s="121">
        <f>SUMIFS(ADEME!$H:$H,ADEME!$A:$A,$A167,ADEME!$B:$B,$B167,ADEME!$C:$C,$C167,ADEME!$D:$D,$D167,ADEME!$E:$E,I$9)</f>
        <v>9.9999999999999978E-2</v>
      </c>
      <c r="J167" s="121">
        <f>SUMIFS(ADEME!$H:$H,ADEME!$A:$A,$A167,ADEME!$B:$B,$B167,ADEME!$C:$C,$C167,ADEME!$D:$D,$D167,ADEME!$E:$E,J$9)</f>
        <v>7.4999999999999983E-2</v>
      </c>
      <c r="K167" s="68"/>
      <c r="L167" s="54" t="str">
        <f t="shared" si="41"/>
        <v>Système d'élevage-Bovin Viande-Standart-FE-pature+</v>
      </c>
      <c r="M167" s="54">
        <f>MATCH(L167,[6]RESULTATS_4!$W:$W,FALSE)</f>
        <v>483</v>
      </c>
      <c r="N167" s="54" t="str" cm="1">
        <f t="array" ref="N167">IFERROR(INDEX([6]RESULTATS_4!G:G,$M167),"-")</f>
        <v>Système d'élevage</v>
      </c>
      <c r="O167" s="54" t="str" cm="1">
        <f t="array" ref="O167">IFERROR(INDEX([6]RESULTATS_4!H:H,$M167),"-")</f>
        <v>Bovin Viande</v>
      </c>
      <c r="P167" s="54" t="str" cm="1">
        <f t="array" ref="P167">IFERROR(INDEX([6]RESULTATS_4!I:I,$M167),"-")</f>
        <v>Standart-FE-pature+</v>
      </c>
      <c r="Q167" s="54" t="str" cm="1">
        <f t="array" ref="Q167">IFERROR(INDEX([6]RESULTATS_4!$J:$J,M167),"-")</f>
        <v>%</v>
      </c>
      <c r="R167" s="68"/>
      <c r="S167" s="54" t="str">
        <f t="shared" si="42"/>
        <v>Standart-FE-pature+-%</v>
      </c>
      <c r="T167" s="46">
        <v>162</v>
      </c>
      <c r="U167" s="10">
        <v>0</v>
      </c>
      <c r="V167" s="10">
        <v>7.4999999999999983E-2</v>
      </c>
      <c r="W167" s="10">
        <v>2.4999999999999988E-2</v>
      </c>
      <c r="X167" s="10">
        <v>4.9999999999999989E-2</v>
      </c>
      <c r="Y167" s="10">
        <v>7.4999999999999983E-2</v>
      </c>
      <c r="Z167" s="10">
        <v>8.7499999999999981E-2</v>
      </c>
      <c r="AA167" s="68"/>
      <c r="AB167" s="52" t="str">
        <f>IFERROR(MATCH(S167,[7]AMS_RUN3_2050!$I:$I,FALSE),"non")</f>
        <v>non</v>
      </c>
      <c r="AC167" s="10" t="s">
        <v>556</v>
      </c>
      <c r="AE167" s="68"/>
      <c r="AF167" s="52" t="str">
        <f t="shared" si="44"/>
        <v>ok 0</v>
      </c>
      <c r="AG167" s="52">
        <f t="shared" si="44"/>
        <v>433.33333333333348</v>
      </c>
      <c r="AH167" s="52">
        <f t="shared" si="44"/>
        <v>700.00000000000023</v>
      </c>
      <c r="AI167" s="52">
        <f t="shared" si="44"/>
        <v>200</v>
      </c>
      <c r="AJ167" s="52">
        <f t="shared" si="44"/>
        <v>33.333333333333329</v>
      </c>
      <c r="AK167" s="52">
        <f t="shared" si="44"/>
        <v>-14.28571428571429</v>
      </c>
      <c r="AL167" t="s">
        <v>532</v>
      </c>
    </row>
    <row r="168" spans="1:38" ht="14.25" hidden="1">
      <c r="A168" s="5" t="s">
        <v>0</v>
      </c>
      <c r="B168" s="5" t="s">
        <v>0</v>
      </c>
      <c r="C168" s="20" t="s">
        <v>158</v>
      </c>
      <c r="D168" s="183"/>
      <c r="E168" s="184"/>
      <c r="F168" s="184"/>
      <c r="G168" s="184"/>
      <c r="H168" s="184"/>
      <c r="I168" s="184"/>
      <c r="J168" s="184"/>
      <c r="K168" s="179"/>
      <c r="L168" s="180"/>
      <c r="M168" s="180"/>
      <c r="N168" s="180"/>
      <c r="O168" s="180"/>
      <c r="P168" s="180"/>
      <c r="Q168" s="180"/>
      <c r="R168" s="179"/>
      <c r="S168" s="180"/>
      <c r="T168" s="186"/>
      <c r="U168" s="185"/>
      <c r="V168" s="185"/>
      <c r="W168" s="185"/>
      <c r="X168" s="185"/>
      <c r="Y168" s="185"/>
      <c r="Z168" s="185"/>
      <c r="AA168" s="179"/>
      <c r="AB168" s="186"/>
      <c r="AC168" s="185"/>
      <c r="AD168" s="179"/>
      <c r="AE168" s="179"/>
      <c r="AF168" s="52" t="str">
        <f t="shared" si="44"/>
        <v>ok 0</v>
      </c>
      <c r="AG168" s="52" t="str">
        <f t="shared" si="44"/>
        <v>ok 0</v>
      </c>
      <c r="AH168" s="52" t="str">
        <f t="shared" si="44"/>
        <v>ok 0</v>
      </c>
      <c r="AI168" s="52" t="str">
        <f t="shared" si="44"/>
        <v>ok 0</v>
      </c>
      <c r="AJ168" s="52" t="str">
        <f t="shared" si="44"/>
        <v>ok 0</v>
      </c>
      <c r="AK168" s="52" t="str">
        <f t="shared" si="44"/>
        <v>ok 0</v>
      </c>
      <c r="AL168" t="s">
        <v>532</v>
      </c>
    </row>
    <row r="169" spans="1:38" ht="14.25" hidden="1">
      <c r="A169" s="5" t="s">
        <v>143</v>
      </c>
      <c r="B169" s="5" t="s">
        <v>159</v>
      </c>
      <c r="C169" s="5" t="s">
        <v>160</v>
      </c>
      <c r="D169" s="12" t="s">
        <v>14</v>
      </c>
      <c r="E169" s="120">
        <f>SUMIFS(ADEME!$F:$F,ADEME!$A:$A,$A169,ADEME!$B:$B,$B169,ADEME!$C:$C,$C169,ADEME!$D:$D,$D169,ADEME!$E:$E,F$9)</f>
        <v>0.83</v>
      </c>
      <c r="F169" s="120">
        <f>SUMIFS(ADEME!$L:$L,ADEME!$A:$A,$A169,ADEME!$B:$B,$B169,ADEME!$C:$C,$C169,ADEME!$D:$D,$D169,ADEME!$E:$E,F$9)</f>
        <v>0.26</v>
      </c>
      <c r="G169" s="121">
        <f>SUMIFS(ADEME!$H:$H,ADEME!$A:$A,$A169,ADEME!$B:$B,$B169,ADEME!$C:$C,$C169,ADEME!$D:$D,$D169,ADEME!$E:$E,G$9)</f>
        <v>0.62250000000000005</v>
      </c>
      <c r="H169" s="121">
        <f>SUMIFS(ADEME!$H:$H,ADEME!$A:$A,$A169,ADEME!$B:$B,$B169,ADEME!$C:$C,$C169,ADEME!$D:$D,$D169,ADEME!$E:$E,H$9)</f>
        <v>0.64250000000000007</v>
      </c>
      <c r="I169" s="121">
        <f>SUMIFS(ADEME!$H:$H,ADEME!$A:$A,$A169,ADEME!$B:$B,$B169,ADEME!$C:$C,$C169,ADEME!$D:$D,$D169,ADEME!$E:$E,I$9)</f>
        <v>0.66250000000000009</v>
      </c>
      <c r="J169" s="121">
        <f>SUMIFS(ADEME!$H:$H,ADEME!$A:$A,$A169,ADEME!$B:$B,$B169,ADEME!$C:$C,$C169,ADEME!$D:$D,$D169,ADEME!$E:$E,J$9)</f>
        <v>0.71850000000000003</v>
      </c>
      <c r="K169" s="68"/>
      <c r="L169" s="54" t="str">
        <f t="shared" si="41"/>
        <v>Système d'élevage-Poules Pondeuses-Poules standard en cage</v>
      </c>
      <c r="M169" s="54">
        <f>MATCH(L169,[6]RESULTATS_4!$W:$W,FALSE)</f>
        <v>495</v>
      </c>
      <c r="N169" s="54" t="str" cm="1">
        <f t="array" ref="N169">IFERROR(INDEX([6]RESULTATS_4!G:G,$M169),"-")</f>
        <v>Système d'élevage</v>
      </c>
      <c r="O169" s="54" t="str" cm="1">
        <f t="array" ref="O169">IFERROR(INDEX([6]RESULTATS_4!H:H,$M169),"-")</f>
        <v>Poules Pondeuses</v>
      </c>
      <c r="P169" s="54" t="str" cm="1">
        <f t="array" ref="P169">IFERROR(INDEX([6]RESULTATS_4!I:I,$M169),"-")</f>
        <v>Poules standard en cage</v>
      </c>
      <c r="Q169" s="54" t="str" cm="1">
        <f t="array" ref="Q169">IFERROR(INDEX([6]RESULTATS_4!$J:$J,M169),"-")</f>
        <v>%</v>
      </c>
      <c r="R169" s="68"/>
      <c r="S169" s="54" t="str">
        <f t="shared" si="42"/>
        <v>Poules standard en cage-%</v>
      </c>
      <c r="T169" s="46">
        <v>164</v>
      </c>
      <c r="U169" s="69">
        <v>0</v>
      </c>
      <c r="V169" s="69">
        <v>0</v>
      </c>
      <c r="W169" s="69">
        <v>0</v>
      </c>
      <c r="X169" s="69">
        <v>0</v>
      </c>
      <c r="Y169" s="69">
        <v>0</v>
      </c>
      <c r="Z169" s="69">
        <v>0</v>
      </c>
      <c r="AA169" s="68"/>
      <c r="AB169" s="52" t="str">
        <f>IFERROR(MATCH(S169,[7]AMS_RUN3_2050!$I:$I,FALSE),"non")</f>
        <v>non</v>
      </c>
      <c r="AC169" s="69" t="s">
        <v>556</v>
      </c>
      <c r="AE169" s="68"/>
      <c r="AF169" s="56"/>
      <c r="AG169" s="56"/>
      <c r="AH169" s="56"/>
      <c r="AI169" s="56"/>
      <c r="AJ169" s="56"/>
      <c r="AK169" s="56"/>
    </row>
    <row r="170" spans="1:38" ht="14.25" hidden="1">
      <c r="A170" s="5" t="s">
        <v>143</v>
      </c>
      <c r="B170" s="5" t="s">
        <v>159</v>
      </c>
      <c r="C170" s="5" t="s">
        <v>161</v>
      </c>
      <c r="D170" s="12" t="s">
        <v>14</v>
      </c>
      <c r="E170" s="120">
        <f>SUMIFS(ADEME!$F:$F,ADEME!$A:$A,$A170,ADEME!$B:$B,$B170,ADEME!$C:$C,$C170,ADEME!$D:$D,$D170,ADEME!$E:$E,F$9)</f>
        <v>0</v>
      </c>
      <c r="F170" s="120">
        <f>SUMIFS(ADEME!$L:$L,ADEME!$A:$A,$A170,ADEME!$B:$B,$B170,ADEME!$C:$C,$C170,ADEME!$D:$D,$D170,ADEME!$E:$E,F$9)</f>
        <v>0.39</v>
      </c>
      <c r="G170" s="121">
        <f>SUMIFS(ADEME!$H:$H,ADEME!$A:$A,$A170,ADEME!$B:$B,$B170,ADEME!$C:$C,$C170,ADEME!$D:$D,$D170,ADEME!$E:$E,G$9)</f>
        <v>0</v>
      </c>
      <c r="H170" s="121">
        <f>SUMIFS(ADEME!$H:$H,ADEME!$A:$A,$A170,ADEME!$B:$B,$B170,ADEME!$C:$C,$C170,ADEME!$D:$D,$D170,ADEME!$E:$E,H$9)</f>
        <v>2.9999999999999985E-2</v>
      </c>
      <c r="I170" s="121">
        <f>SUMIFS(ADEME!$H:$H,ADEME!$A:$A,$A170,ADEME!$B:$B,$B170,ADEME!$C:$C,$C170,ADEME!$D:$D,$D170,ADEME!$E:$E,I$9)</f>
        <v>5.9999999999999984E-2</v>
      </c>
      <c r="J170" s="121">
        <f>SUMIFS(ADEME!$H:$H,ADEME!$A:$A,$A170,ADEME!$B:$B,$B170,ADEME!$C:$C,$C170,ADEME!$D:$D,$D170,ADEME!$E:$E,J$9)</f>
        <v>0.14399999999999996</v>
      </c>
      <c r="K170" s="68"/>
      <c r="L170" s="54" t="str">
        <f t="shared" si="41"/>
        <v>Système d'élevage-Poules Pondeuses-Poules standard au sol</v>
      </c>
      <c r="M170" s="54">
        <f>MATCH(L170,[6]RESULTATS_4!$W:$W,FALSE)</f>
        <v>494</v>
      </c>
      <c r="N170" s="54" t="str" cm="1">
        <f t="array" ref="N170">IFERROR(INDEX([6]RESULTATS_4!G:G,$M170),"-")</f>
        <v>Système d'élevage</v>
      </c>
      <c r="O170" s="54" t="str" cm="1">
        <f t="array" ref="O170">IFERROR(INDEX([6]RESULTATS_4!H:H,$M170),"-")</f>
        <v>Poules Pondeuses</v>
      </c>
      <c r="P170" s="54" t="str" cm="1">
        <f t="array" ref="P170">IFERROR(INDEX([6]RESULTATS_4!I:I,$M170),"-")</f>
        <v>Poules standard au sol</v>
      </c>
      <c r="Q170" s="54" t="str" cm="1">
        <f t="array" ref="Q170">IFERROR(INDEX([6]RESULTATS_4!$J:$J,M170),"-")</f>
        <v>%</v>
      </c>
      <c r="R170" s="68"/>
      <c r="S170" s="54" t="str">
        <f t="shared" si="42"/>
        <v>Poules standard au sol-%</v>
      </c>
      <c r="T170" s="46">
        <v>165</v>
      </c>
      <c r="U170" s="10">
        <v>0.83</v>
      </c>
      <c r="V170" s="10">
        <v>0.6875</v>
      </c>
      <c r="W170" s="10">
        <v>0.62250000000000005</v>
      </c>
      <c r="X170" s="10">
        <v>0.64250000000000007</v>
      </c>
      <c r="Y170" s="10">
        <v>0.66250000000000009</v>
      </c>
      <c r="Z170" s="10">
        <v>0.71850000000000003</v>
      </c>
      <c r="AA170" s="68"/>
      <c r="AB170" s="52" t="str">
        <f>IFERROR(MATCH(S170,[7]AMS_RUN3_2050!$I:$I,FALSE),"non")</f>
        <v>non</v>
      </c>
      <c r="AC170" s="10" t="s">
        <v>556</v>
      </c>
      <c r="AE170" s="68"/>
      <c r="AF170" s="52">
        <f t="shared" ref="AF170:AK174" si="45">IF(AND(E170=0,U170=0),"ok 0",(E170/U170-1)*100)</f>
        <v>-100</v>
      </c>
      <c r="AG170" s="52">
        <f t="shared" si="45"/>
        <v>-43.272727272727273</v>
      </c>
      <c r="AH170" s="52">
        <f t="shared" si="45"/>
        <v>-100</v>
      </c>
      <c r="AI170" s="52">
        <f t="shared" si="45"/>
        <v>-95.330739299610897</v>
      </c>
      <c r="AJ170" s="52">
        <f t="shared" si="45"/>
        <v>-90.943396226415103</v>
      </c>
      <c r="AK170" s="52">
        <f t="shared" si="45"/>
        <v>-79.958246346555327</v>
      </c>
      <c r="AL170" t="s">
        <v>532</v>
      </c>
    </row>
    <row r="171" spans="1:38" ht="14.25" hidden="1">
      <c r="A171" s="5" t="s">
        <v>143</v>
      </c>
      <c r="B171" s="5" t="s">
        <v>159</v>
      </c>
      <c r="C171" s="5" t="s">
        <v>162</v>
      </c>
      <c r="D171" s="12" t="s">
        <v>14</v>
      </c>
      <c r="E171" s="120">
        <f>SUMIFS(ADEME!$F:$F,ADEME!$A:$A,$A171,ADEME!$B:$B,$B171,ADEME!$C:$C,$C171,ADEME!$D:$D,$D171,ADEME!$E:$E,F$9)</f>
        <v>3.3333333333333333E-2</v>
      </c>
      <c r="F171" s="120">
        <f>SUMIFS(ADEME!$L:$L,ADEME!$A:$A,$A171,ADEME!$B:$B,$B171,ADEME!$C:$C,$C171,ADEME!$D:$D,$D171,ADEME!$E:$E,F$9)</f>
        <v>6.6666666666666666E-2</v>
      </c>
      <c r="G171" s="121">
        <f>SUMIFS(ADEME!$H:$H,ADEME!$A:$A,$A171,ADEME!$B:$B,$B171,ADEME!$C:$C,$C171,ADEME!$D:$D,$D171,ADEME!$E:$E,G$9)</f>
        <v>3.3333333333333333E-2</v>
      </c>
      <c r="H171" s="121">
        <f>SUMIFS(ADEME!$H:$H,ADEME!$A:$A,$A171,ADEME!$B:$B,$B171,ADEME!$C:$C,$C171,ADEME!$D:$D,$D171,ADEME!$E:$E,H$9)</f>
        <v>4.1666666666666664E-2</v>
      </c>
      <c r="I171" s="121">
        <f>SUMIFS(ADEME!$H:$H,ADEME!$A:$A,$A171,ADEME!$B:$B,$B171,ADEME!$C:$C,$C171,ADEME!$D:$D,$D171,ADEME!$E:$E,I$9)</f>
        <v>4.9999999999999989E-2</v>
      </c>
      <c r="J171" s="121">
        <f>SUMIFS(ADEME!$H:$H,ADEME!$A:$A,$A171,ADEME!$B:$B,$B171,ADEME!$C:$C,$C171,ADEME!$D:$D,$D171,ADEME!$E:$E,J$9)</f>
        <v>2.6666666666666668E-2</v>
      </c>
      <c r="K171" s="68"/>
      <c r="L171" s="54" t="str">
        <f t="shared" si="41"/>
        <v>Système d'élevage-Poules Pondeuses-Poules plein air standard</v>
      </c>
      <c r="M171" s="54">
        <f>MATCH(L171,[6]RESULTATS_4!$W:$W,FALSE)</f>
        <v>493</v>
      </c>
      <c r="N171" s="54" t="str" cm="1">
        <f t="array" ref="N171">IFERROR(INDEX([6]RESULTATS_4!G:G,$M171),"-")</f>
        <v>Système d'élevage</v>
      </c>
      <c r="O171" s="54" t="str" cm="1">
        <f t="array" ref="O171">IFERROR(INDEX([6]RESULTATS_4!H:H,$M171),"-")</f>
        <v>Poules Pondeuses</v>
      </c>
      <c r="P171" s="54" t="str" cm="1">
        <f t="array" ref="P171">IFERROR(INDEX([6]RESULTATS_4!I:I,$M171),"-")</f>
        <v>Poules plein air standard</v>
      </c>
      <c r="Q171" s="54" t="str" cm="1">
        <f t="array" ref="Q171">IFERROR(INDEX([6]RESULTATS_4!$J:$J,M171),"-")</f>
        <v>%</v>
      </c>
      <c r="R171" s="68"/>
      <c r="S171" s="54" t="str">
        <f t="shared" si="42"/>
        <v>Poules plein air standard-%</v>
      </c>
      <c r="T171" s="46">
        <v>166</v>
      </c>
      <c r="U171" s="10">
        <v>0</v>
      </c>
      <c r="V171" s="10">
        <v>9.7499999999999976E-2</v>
      </c>
      <c r="W171" s="10">
        <v>0</v>
      </c>
      <c r="X171" s="10">
        <v>2.9999999999999985E-2</v>
      </c>
      <c r="Y171" s="10">
        <v>5.9999999999999984E-2</v>
      </c>
      <c r="Z171" s="10">
        <v>0.14399999999999996</v>
      </c>
      <c r="AA171" s="68"/>
      <c r="AB171" s="52" t="str">
        <f>IFERROR(MATCH(S171,[7]AMS_RUN3_2050!$I:$I,FALSE),"non")</f>
        <v>non</v>
      </c>
      <c r="AC171" s="10" t="s">
        <v>556</v>
      </c>
      <c r="AE171" s="68"/>
      <c r="AF171" s="52" t="e">
        <f t="shared" si="45"/>
        <v>#DIV/0!</v>
      </c>
      <c r="AG171" s="52">
        <f t="shared" si="45"/>
        <v>-31.623931623931611</v>
      </c>
      <c r="AH171" s="52" t="e">
        <f t="shared" si="45"/>
        <v>#DIV/0!</v>
      </c>
      <c r="AI171" s="52">
        <f t="shared" si="45"/>
        <v>38.88888888888895</v>
      </c>
      <c r="AJ171" s="52">
        <f t="shared" si="45"/>
        <v>-16.666666666666664</v>
      </c>
      <c r="AK171" s="52">
        <f t="shared" si="45"/>
        <v>-81.481481481481481</v>
      </c>
      <c r="AL171" t="s">
        <v>532</v>
      </c>
    </row>
    <row r="172" spans="1:38" ht="14.25" hidden="1">
      <c r="A172" s="5" t="s">
        <v>143</v>
      </c>
      <c r="B172" s="5" t="s">
        <v>159</v>
      </c>
      <c r="C172" s="5" t="s">
        <v>163</v>
      </c>
      <c r="D172" s="12" t="s">
        <v>14</v>
      </c>
      <c r="E172" s="120">
        <f>SUMIFS(ADEME!$F:$F,ADEME!$A:$A,$A172,ADEME!$B:$B,$B172,ADEME!$C:$C,$C172,ADEME!$D:$D,$D172,ADEME!$E:$E,F$9)</f>
        <v>6.6666666666666666E-2</v>
      </c>
      <c r="F172" s="120">
        <f>SUMIFS(ADEME!$L:$L,ADEME!$A:$A,$A172,ADEME!$B:$B,$B172,ADEME!$C:$C,$C172,ADEME!$D:$D,$D172,ADEME!$E:$E,F$9)</f>
        <v>0.13333333333333333</v>
      </c>
      <c r="G172" s="121">
        <f>SUMIFS(ADEME!$H:$H,ADEME!$A:$A,$A172,ADEME!$B:$B,$B172,ADEME!$C:$C,$C172,ADEME!$D:$D,$D172,ADEME!$E:$E,G$9)</f>
        <v>6.6666666666666666E-2</v>
      </c>
      <c r="H172" s="121">
        <f>SUMIFS(ADEME!$H:$H,ADEME!$A:$A,$A172,ADEME!$B:$B,$B172,ADEME!$C:$C,$C172,ADEME!$D:$D,$D172,ADEME!$E:$E,H$9)</f>
        <v>8.3333333333333329E-2</v>
      </c>
      <c r="I172" s="121">
        <f>SUMIFS(ADEME!$H:$H,ADEME!$A:$A,$A172,ADEME!$B:$B,$B172,ADEME!$C:$C,$C172,ADEME!$D:$D,$D172,ADEME!$E:$E,I$9)</f>
        <v>9.9999999999999978E-2</v>
      </c>
      <c r="J172" s="121">
        <f>SUMIFS(ADEME!$H:$H,ADEME!$A:$A,$A172,ADEME!$B:$B,$B172,ADEME!$C:$C,$C172,ADEME!$D:$D,$D172,ADEME!$E:$E,J$9)</f>
        <v>5.3333333333333337E-2</v>
      </c>
      <c r="K172" s="68"/>
      <c r="L172" s="54" t="str">
        <f t="shared" si="41"/>
        <v>Système d'élevage-Poules Pondeuses-Poules label</v>
      </c>
      <c r="M172" s="54">
        <f>MATCH(L172,[6]RESULTATS_4!$W:$W,FALSE)</f>
        <v>492</v>
      </c>
      <c r="N172" s="54" t="str" cm="1">
        <f t="array" ref="N172">IFERROR(INDEX([6]RESULTATS_4!G:G,$M172),"-")</f>
        <v>Système d'élevage</v>
      </c>
      <c r="O172" s="54" t="str" cm="1">
        <f t="array" ref="O172">IFERROR(INDEX([6]RESULTATS_4!H:H,$M172),"-")</f>
        <v>Poules Pondeuses</v>
      </c>
      <c r="P172" s="54" t="str" cm="1">
        <f t="array" ref="P172">IFERROR(INDEX([6]RESULTATS_4!I:I,$M172),"-")</f>
        <v>Poules label</v>
      </c>
      <c r="Q172" s="54" t="str" cm="1">
        <f t="array" ref="Q172">IFERROR(INDEX([6]RESULTATS_4!$J:$J,M172),"-")</f>
        <v>%</v>
      </c>
      <c r="R172" s="68"/>
      <c r="S172" s="54" t="str">
        <f t="shared" si="42"/>
        <v>Poules label-%</v>
      </c>
      <c r="T172" s="46">
        <v>167</v>
      </c>
      <c r="U172" s="10">
        <v>3.3333333333333333E-2</v>
      </c>
      <c r="V172" s="10">
        <v>4.1666666666666664E-2</v>
      </c>
      <c r="W172" s="10">
        <v>3.3333333333333333E-2</v>
      </c>
      <c r="X172" s="10">
        <v>4.1666666666666664E-2</v>
      </c>
      <c r="Y172" s="10">
        <v>4.9999999999999989E-2</v>
      </c>
      <c r="Z172" s="10">
        <v>2.6666666666666668E-2</v>
      </c>
      <c r="AA172" s="68"/>
      <c r="AB172" s="52" t="str">
        <f>IFERROR(MATCH(S172,[7]AMS_RUN3_2050!$I:$I,FALSE),"non")</f>
        <v>non</v>
      </c>
      <c r="AC172" s="10" t="s">
        <v>556</v>
      </c>
      <c r="AE172" s="68"/>
      <c r="AF172" s="52">
        <f t="shared" si="45"/>
        <v>100</v>
      </c>
      <c r="AG172" s="52">
        <f t="shared" si="45"/>
        <v>220.00000000000003</v>
      </c>
      <c r="AH172" s="52">
        <f t="shared" si="45"/>
        <v>100</v>
      </c>
      <c r="AI172" s="52">
        <f t="shared" si="45"/>
        <v>100</v>
      </c>
      <c r="AJ172" s="52">
        <f t="shared" si="45"/>
        <v>100</v>
      </c>
      <c r="AK172" s="52">
        <f t="shared" si="45"/>
        <v>100</v>
      </c>
      <c r="AL172" t="s">
        <v>532</v>
      </c>
    </row>
    <row r="173" spans="1:38" ht="14.25" hidden="1">
      <c r="A173" s="5" t="s">
        <v>143</v>
      </c>
      <c r="B173" s="5" t="s">
        <v>159</v>
      </c>
      <c r="C173" s="5" t="s">
        <v>164</v>
      </c>
      <c r="D173" s="12" t="s">
        <v>14</v>
      </c>
      <c r="E173" s="120">
        <f>SUMIFS(ADEME!$F:$F,ADEME!$A:$A,$A173,ADEME!$B:$B,$B173,ADEME!$C:$C,$C173,ADEME!$D:$D,$D173,ADEME!$E:$E,F$9)</f>
        <v>7.0000000000000007E-2</v>
      </c>
      <c r="F173" s="120">
        <f>SUMIFS(ADEME!$L:$L,ADEME!$A:$A,$A173,ADEME!$B:$B,$B173,ADEME!$C:$C,$C173,ADEME!$D:$D,$D173,ADEME!$E:$E,F$9)</f>
        <v>0.15</v>
      </c>
      <c r="G173" s="121">
        <f>SUMIFS(ADEME!$H:$H,ADEME!$A:$A,$A173,ADEME!$B:$B,$B173,ADEME!$C:$C,$C173,ADEME!$D:$D,$D173,ADEME!$E:$E,G$9)</f>
        <v>0.27749999999999997</v>
      </c>
      <c r="H173" s="121">
        <f>SUMIFS(ADEME!$H:$H,ADEME!$A:$A,$A173,ADEME!$B:$B,$B173,ADEME!$C:$C,$C173,ADEME!$D:$D,$D173,ADEME!$E:$E,H$9)</f>
        <v>0.20249999999999999</v>
      </c>
      <c r="I173" s="121">
        <f>SUMIFS(ADEME!$H:$H,ADEME!$A:$A,$A173,ADEME!$B:$B,$B173,ADEME!$C:$C,$C173,ADEME!$D:$D,$D173,ADEME!$E:$E,I$9)</f>
        <v>0.1275</v>
      </c>
      <c r="J173" s="121">
        <f>SUMIFS(ADEME!$H:$H,ADEME!$A:$A,$A173,ADEME!$B:$B,$B173,ADEME!$C:$C,$C173,ADEME!$D:$D,$D173,ADEME!$E:$E,J$9)</f>
        <v>5.7500000000000009E-2</v>
      </c>
      <c r="K173" s="68"/>
      <c r="L173" s="54" t="str">
        <f t="shared" si="41"/>
        <v>Système d'élevage-Poules Pondeuses-Poules bio</v>
      </c>
      <c r="M173" s="54">
        <f>MATCH(L173,[6]RESULTATS_4!$W:$W,FALSE)</f>
        <v>491</v>
      </c>
      <c r="N173" s="54" t="str" cm="1">
        <f t="array" ref="N173">IFERROR(INDEX([6]RESULTATS_4!G:G,$M173),"-")</f>
        <v>Système d'élevage</v>
      </c>
      <c r="O173" s="54" t="str" cm="1">
        <f t="array" ref="O173">IFERROR(INDEX([6]RESULTATS_4!H:H,$M173),"-")</f>
        <v>Poules Pondeuses</v>
      </c>
      <c r="P173" s="54" t="str" cm="1">
        <f t="array" ref="P173">IFERROR(INDEX([6]RESULTATS_4!I:I,$M173),"-")</f>
        <v>Poules bio</v>
      </c>
      <c r="Q173" s="54" t="str" cm="1">
        <f t="array" ref="Q173">IFERROR(INDEX([6]RESULTATS_4!$J:$J,M173),"-")</f>
        <v>%</v>
      </c>
      <c r="R173" s="68"/>
      <c r="S173" s="54" t="str">
        <f t="shared" si="42"/>
        <v>Poules bio-%</v>
      </c>
      <c r="T173" s="46">
        <v>168</v>
      </c>
      <c r="U173" s="10">
        <v>6.6666666666666666E-2</v>
      </c>
      <c r="V173" s="10">
        <v>8.3333333333333329E-2</v>
      </c>
      <c r="W173" s="10">
        <v>6.6666666666666666E-2</v>
      </c>
      <c r="X173" s="10">
        <v>8.3333333333333329E-2</v>
      </c>
      <c r="Y173" s="10">
        <v>9.9999999999999978E-2</v>
      </c>
      <c r="Z173" s="10">
        <v>5.3333333333333337E-2</v>
      </c>
      <c r="AA173" s="68"/>
      <c r="AB173" s="52" t="str">
        <f>IFERROR(MATCH(S173,[7]AMS_RUN3_2050!$I:$I,FALSE),"non")</f>
        <v>non</v>
      </c>
      <c r="AC173" s="10" t="s">
        <v>556</v>
      </c>
      <c r="AE173" s="68"/>
      <c r="AF173" s="52">
        <f t="shared" si="45"/>
        <v>5.0000000000000044</v>
      </c>
      <c r="AG173" s="52">
        <f t="shared" si="45"/>
        <v>80</v>
      </c>
      <c r="AH173" s="52">
        <f t="shared" si="45"/>
        <v>316.24999999999994</v>
      </c>
      <c r="AI173" s="52">
        <f t="shared" si="45"/>
        <v>143.00000000000003</v>
      </c>
      <c r="AJ173" s="52">
        <f t="shared" si="45"/>
        <v>27.500000000000036</v>
      </c>
      <c r="AK173" s="52">
        <f t="shared" si="45"/>
        <v>7.8125</v>
      </c>
      <c r="AL173" t="s">
        <v>532</v>
      </c>
    </row>
    <row r="174" spans="1:38" ht="14.25" hidden="1">
      <c r="A174" s="5" t="s">
        <v>0</v>
      </c>
      <c r="B174" s="5" t="s">
        <v>0</v>
      </c>
      <c r="C174" s="20" t="s">
        <v>165</v>
      </c>
      <c r="D174" s="183"/>
      <c r="E174" s="184"/>
      <c r="F174" s="184"/>
      <c r="G174" s="184"/>
      <c r="H174" s="184"/>
      <c r="I174" s="184"/>
      <c r="J174" s="184"/>
      <c r="K174" s="179"/>
      <c r="L174" s="180"/>
      <c r="M174" s="180"/>
      <c r="N174" s="180"/>
      <c r="O174" s="180"/>
      <c r="P174" s="180"/>
      <c r="Q174" s="180"/>
      <c r="R174" s="179"/>
      <c r="S174" s="180"/>
      <c r="T174" s="186"/>
      <c r="U174" s="185"/>
      <c r="V174" s="185"/>
      <c r="W174" s="185"/>
      <c r="X174" s="185"/>
      <c r="Y174" s="185"/>
      <c r="Z174" s="185"/>
      <c r="AA174" s="179"/>
      <c r="AB174" s="186"/>
      <c r="AC174" s="185"/>
      <c r="AD174" s="179"/>
      <c r="AE174" s="179"/>
      <c r="AF174" s="52" t="str">
        <f t="shared" si="45"/>
        <v>ok 0</v>
      </c>
      <c r="AG174" s="52" t="str">
        <f t="shared" si="45"/>
        <v>ok 0</v>
      </c>
      <c r="AH174" s="52" t="str">
        <f t="shared" si="45"/>
        <v>ok 0</v>
      </c>
      <c r="AI174" s="52" t="str">
        <f t="shared" si="45"/>
        <v>ok 0</v>
      </c>
      <c r="AJ174" s="52" t="str">
        <f t="shared" si="45"/>
        <v>ok 0</v>
      </c>
      <c r="AK174" s="52" t="str">
        <f t="shared" si="45"/>
        <v>ok 0</v>
      </c>
      <c r="AL174" t="s">
        <v>532</v>
      </c>
    </row>
    <row r="175" spans="1:38" ht="14.25" hidden="1">
      <c r="A175" s="5" t="s">
        <v>143</v>
      </c>
      <c r="B175" s="5" t="s">
        <v>166</v>
      </c>
      <c r="C175" s="5" t="s">
        <v>167</v>
      </c>
      <c r="D175" s="12" t="s">
        <v>14</v>
      </c>
      <c r="E175" s="120">
        <f>SUMIFS(ADEME!$F:$F,ADEME!$A:$A,$A175,ADEME!$B:$B,$B175,ADEME!$C:$C,$C175,ADEME!$D:$D,$D175,ADEME!$E:$E,F$9)</f>
        <v>0.38</v>
      </c>
      <c r="F175" s="120">
        <f>SUMIFS(ADEME!$L:$L,ADEME!$A:$A,$A175,ADEME!$B:$B,$B175,ADEME!$C:$C,$C175,ADEME!$D:$D,$D175,ADEME!$E:$E,F$9)</f>
        <v>0.35</v>
      </c>
      <c r="G175" s="121">
        <f>SUMIFS(ADEME!$H:$H,ADEME!$A:$A,$A175,ADEME!$B:$B,$B175,ADEME!$C:$C,$C175,ADEME!$D:$D,$D175,ADEME!$E:$E,G$9)</f>
        <v>0.28500000000000003</v>
      </c>
      <c r="H175" s="121">
        <f>SUMIFS(ADEME!$H:$H,ADEME!$A:$A,$A175,ADEME!$B:$B,$B175,ADEME!$C:$C,$C175,ADEME!$D:$D,$D175,ADEME!$E:$E,H$9)</f>
        <v>0.28500000000000003</v>
      </c>
      <c r="I175" s="121">
        <f>SUMIFS(ADEME!$H:$H,ADEME!$A:$A,$A175,ADEME!$B:$B,$B175,ADEME!$C:$C,$C175,ADEME!$D:$D,$D175,ADEME!$E:$E,I$9)</f>
        <v>0.28500000000000003</v>
      </c>
      <c r="J175" s="121">
        <f>SUMIFS(ADEME!$H:$H,ADEME!$A:$A,$A175,ADEME!$B:$B,$B175,ADEME!$C:$C,$C175,ADEME!$D:$D,$D175,ADEME!$E:$E,J$9)</f>
        <v>0.4325</v>
      </c>
      <c r="K175" s="68"/>
      <c r="L175" s="54" t="str">
        <f t="shared" si="41"/>
        <v>Système d'élevage-Poulets de Chair-Poulet standard</v>
      </c>
      <c r="M175" s="54">
        <f>MATCH(L175,[6]RESULTATS_4!$W:$W,FALSE)</f>
        <v>500</v>
      </c>
      <c r="N175" s="54" t="str" cm="1">
        <f t="array" ref="N175">IFERROR(INDEX([6]RESULTATS_4!G:G,$M175),"-")</f>
        <v>Système d'élevage</v>
      </c>
      <c r="O175" s="54" t="str" cm="1">
        <f t="array" ref="O175">IFERROR(INDEX([6]RESULTATS_4!H:H,$M175),"-")</f>
        <v>Poulets de Chair</v>
      </c>
      <c r="P175" s="54" t="str" cm="1">
        <f t="array" ref="P175">IFERROR(INDEX([6]RESULTATS_4!I:I,$M175),"-")</f>
        <v>Poulet standard</v>
      </c>
      <c r="Q175" s="54" t="str" cm="1">
        <f t="array" ref="Q175">IFERROR(INDEX([6]RESULTATS_4!$J:$J,M175),"-")</f>
        <v>%</v>
      </c>
      <c r="R175" s="68"/>
      <c r="S175" s="54" t="str">
        <f t="shared" si="42"/>
        <v>Poulet standard-%</v>
      </c>
      <c r="T175" s="46">
        <v>170</v>
      </c>
      <c r="U175" s="69">
        <v>0</v>
      </c>
      <c r="V175" s="69">
        <v>0</v>
      </c>
      <c r="W175" s="69">
        <v>0</v>
      </c>
      <c r="X175" s="69">
        <v>0</v>
      </c>
      <c r="Y175" s="69">
        <v>0</v>
      </c>
      <c r="Z175" s="69">
        <v>0</v>
      </c>
      <c r="AA175" s="68"/>
      <c r="AB175" s="52" t="str">
        <f>IFERROR(MATCH(S175,[7]AMS_RUN3_2050!$I:$I,FALSE),"non")</f>
        <v>non</v>
      </c>
      <c r="AC175" s="69" t="s">
        <v>556</v>
      </c>
      <c r="AE175" s="68"/>
      <c r="AF175" s="56"/>
      <c r="AG175" s="56"/>
      <c r="AH175" s="56"/>
      <c r="AI175" s="56"/>
      <c r="AJ175" s="56"/>
      <c r="AK175" s="56"/>
    </row>
    <row r="176" spans="1:38" ht="14.25" hidden="1">
      <c r="A176" s="5" t="s">
        <v>143</v>
      </c>
      <c r="B176" s="5" t="s">
        <v>166</v>
      </c>
      <c r="C176" s="5" t="s">
        <v>168</v>
      </c>
      <c r="D176" s="12" t="s">
        <v>14</v>
      </c>
      <c r="E176" s="120">
        <f>SUMIFS(ADEME!$F:$F,ADEME!$A:$A,$A176,ADEME!$B:$B,$B176,ADEME!$C:$C,$C176,ADEME!$D:$D,$D176,ADEME!$E:$E,F$9)</f>
        <v>0.1</v>
      </c>
      <c r="F176" s="120">
        <f>SUMIFS(ADEME!$L:$L,ADEME!$A:$A,$A176,ADEME!$B:$B,$B176,ADEME!$C:$C,$C176,ADEME!$D:$D,$D176,ADEME!$E:$E,F$9)</f>
        <v>0.05</v>
      </c>
      <c r="G176" s="121">
        <f>SUMIFS(ADEME!$H:$H,ADEME!$A:$A,$A176,ADEME!$B:$B,$B176,ADEME!$C:$C,$C176,ADEME!$D:$D,$D176,ADEME!$E:$E,G$9)</f>
        <v>7.5000000000000011E-2</v>
      </c>
      <c r="H176" s="121">
        <f>SUMIFS(ADEME!$H:$H,ADEME!$A:$A,$A176,ADEME!$B:$B,$B176,ADEME!$C:$C,$C176,ADEME!$D:$D,$D176,ADEME!$E:$E,H$9)</f>
        <v>0.125</v>
      </c>
      <c r="I176" s="121">
        <f>SUMIFS(ADEME!$H:$H,ADEME!$A:$A,$A176,ADEME!$B:$B,$B176,ADEME!$C:$C,$C176,ADEME!$D:$D,$D176,ADEME!$E:$E,I$9)</f>
        <v>0.125</v>
      </c>
      <c r="J176" s="121">
        <f>SUMIFS(ADEME!$H:$H,ADEME!$A:$A,$A176,ADEME!$B:$B,$B176,ADEME!$C:$C,$C176,ADEME!$D:$D,$D176,ADEME!$E:$E,J$9)</f>
        <v>8.0000000000000016E-2</v>
      </c>
      <c r="K176" s="68"/>
      <c r="L176" s="54" t="str">
        <f t="shared" si="41"/>
        <v>Système d'élevage-Poulets de Chair-Poulet certifié</v>
      </c>
      <c r="M176" s="54">
        <f>MATCH(L176,[6]RESULTATS_4!$W:$W,FALSE)</f>
        <v>497</v>
      </c>
      <c r="N176" s="54" t="str" cm="1">
        <f t="array" ref="N176">IFERROR(INDEX([6]RESULTATS_4!G:G,$M176),"-")</f>
        <v>Système d'élevage</v>
      </c>
      <c r="O176" s="54" t="str" cm="1">
        <f t="array" ref="O176">IFERROR(INDEX([6]RESULTATS_4!H:H,$M176),"-")</f>
        <v>Poulets de Chair</v>
      </c>
      <c r="P176" s="54" t="str" cm="1">
        <f t="array" ref="P176">IFERROR(INDEX([6]RESULTATS_4!I:I,$M176),"-")</f>
        <v>Poulet certifié</v>
      </c>
      <c r="Q176" s="54" t="str" cm="1">
        <f t="array" ref="Q176">IFERROR(INDEX([6]RESULTATS_4!$J:$J,M176),"-")</f>
        <v>%</v>
      </c>
      <c r="R176" s="68"/>
      <c r="S176" s="54" t="str">
        <f t="shared" si="42"/>
        <v>Poulet certifié-%</v>
      </c>
      <c r="T176" s="46">
        <v>171</v>
      </c>
      <c r="U176" s="10">
        <v>0.67999999999999994</v>
      </c>
      <c r="V176" s="10">
        <v>0.65999999999999992</v>
      </c>
      <c r="W176" s="10">
        <v>0.51</v>
      </c>
      <c r="X176" s="10">
        <v>0.51</v>
      </c>
      <c r="Y176" s="10">
        <v>0.55999999999999994</v>
      </c>
      <c r="Z176" s="10">
        <v>0.74499999999999988</v>
      </c>
      <c r="AA176" s="68"/>
      <c r="AB176" s="52" t="str">
        <f>IFERROR(MATCH(S176,[7]AMS_RUN3_2050!$I:$I,FALSE),"non")</f>
        <v>non</v>
      </c>
      <c r="AC176" s="10" t="s">
        <v>556</v>
      </c>
      <c r="AE176" s="68"/>
      <c r="AF176" s="52">
        <f t="shared" ref="AF176:AK179" si="46">IF(AND(E176=0,U176=0),"ok 0",(E176/U176-1)*100)</f>
        <v>-85.294117647058826</v>
      </c>
      <c r="AG176" s="52">
        <f t="shared" si="46"/>
        <v>-92.424242424242422</v>
      </c>
      <c r="AH176" s="52">
        <f t="shared" si="46"/>
        <v>-85.294117647058826</v>
      </c>
      <c r="AI176" s="52">
        <f t="shared" si="46"/>
        <v>-75.490196078431367</v>
      </c>
      <c r="AJ176" s="52">
        <f t="shared" si="46"/>
        <v>-77.678571428571431</v>
      </c>
      <c r="AK176" s="52">
        <f t="shared" si="46"/>
        <v>-89.261744966442947</v>
      </c>
    </row>
    <row r="177" spans="1:38" ht="14.25" hidden="1">
      <c r="A177" s="5" t="s">
        <v>143</v>
      </c>
      <c r="B177" s="5" t="s">
        <v>166</v>
      </c>
      <c r="C177" s="5" t="s">
        <v>169</v>
      </c>
      <c r="D177" s="12" t="s">
        <v>14</v>
      </c>
      <c r="E177" s="120">
        <f>SUMIFS(ADEME!$F:$F,ADEME!$A:$A,$A177,ADEME!$B:$B,$B177,ADEME!$C:$C,$C177,ADEME!$D:$D,$D177,ADEME!$E:$E,F$9)</f>
        <v>0.15</v>
      </c>
      <c r="F177" s="120">
        <f>SUMIFS(ADEME!$L:$L,ADEME!$A:$A,$A177,ADEME!$B:$B,$B177,ADEME!$C:$C,$C177,ADEME!$D:$D,$D177,ADEME!$E:$E,F$9)</f>
        <v>0.2</v>
      </c>
      <c r="G177" s="121">
        <f>SUMIFS(ADEME!$H:$H,ADEME!$A:$A,$A177,ADEME!$B:$B,$B177,ADEME!$C:$C,$C177,ADEME!$D:$D,$D177,ADEME!$E:$E,G$9)</f>
        <v>0.13750000000000001</v>
      </c>
      <c r="H177" s="121">
        <f>SUMIFS(ADEME!$H:$H,ADEME!$A:$A,$A177,ADEME!$B:$B,$B177,ADEME!$C:$C,$C177,ADEME!$D:$D,$D177,ADEME!$E:$E,H$9)</f>
        <v>0.16250000000000001</v>
      </c>
      <c r="I177" s="121">
        <f>SUMIFS(ADEME!$H:$H,ADEME!$A:$A,$A177,ADEME!$B:$B,$B177,ADEME!$C:$C,$C177,ADEME!$D:$D,$D177,ADEME!$E:$E,I$9)</f>
        <v>0.1875</v>
      </c>
      <c r="J177" s="121">
        <f>SUMIFS(ADEME!$H:$H,ADEME!$A:$A,$A177,ADEME!$B:$B,$B177,ADEME!$C:$C,$C177,ADEME!$D:$D,$D177,ADEME!$E:$E,J$9)</f>
        <v>0.11749999999999999</v>
      </c>
      <c r="K177" s="68"/>
      <c r="L177" s="54" t="str">
        <f t="shared" si="41"/>
        <v>Système d'élevage-Poulets de Chair-Poulet label</v>
      </c>
      <c r="M177" s="54">
        <f>MATCH(L177,[6]RESULTATS_4!$W:$W,FALSE)</f>
        <v>499</v>
      </c>
      <c r="N177" s="54" t="str" cm="1">
        <f t="array" ref="N177">IFERROR(INDEX([6]RESULTATS_4!G:G,$M177),"-")</f>
        <v>Système d'élevage</v>
      </c>
      <c r="O177" s="54" t="str" cm="1">
        <f t="array" ref="O177">IFERROR(INDEX([6]RESULTATS_4!H:H,$M177),"-")</f>
        <v>Poulets de Chair</v>
      </c>
      <c r="P177" s="54" t="str" cm="1">
        <f t="array" ref="P177">IFERROR(INDEX([6]RESULTATS_4!I:I,$M177),"-")</f>
        <v>Poulet label</v>
      </c>
      <c r="Q177" s="54" t="str" cm="1">
        <f t="array" ref="Q177">IFERROR(INDEX([6]RESULTATS_4!$J:$J,M177),"-")</f>
        <v>%</v>
      </c>
      <c r="R177" s="68"/>
      <c r="S177" s="54" t="str">
        <f t="shared" si="42"/>
        <v>Poulet label-%</v>
      </c>
      <c r="T177" s="46">
        <v>172</v>
      </c>
      <c r="U177" s="10">
        <v>0.1</v>
      </c>
      <c r="V177" s="10">
        <v>8.7500000000000008E-2</v>
      </c>
      <c r="W177" s="10">
        <v>7.5000000000000011E-2</v>
      </c>
      <c r="X177" s="10">
        <v>0.125</v>
      </c>
      <c r="Y177" s="10">
        <v>0.125</v>
      </c>
      <c r="Z177" s="10">
        <v>8.0000000000000016E-2</v>
      </c>
      <c r="AA177" s="68"/>
      <c r="AB177" s="52" t="str">
        <f>IFERROR(MATCH(S177,[7]AMS_RUN3_2050!$I:$I,FALSE),"non")</f>
        <v>non</v>
      </c>
      <c r="AC177" s="10" t="s">
        <v>556</v>
      </c>
      <c r="AE177" s="68"/>
      <c r="AF177" s="52">
        <f t="shared" si="46"/>
        <v>49.999999999999979</v>
      </c>
      <c r="AG177" s="52">
        <f t="shared" si="46"/>
        <v>128.57142857142856</v>
      </c>
      <c r="AH177" s="52">
        <f t="shared" si="46"/>
        <v>83.333333333333329</v>
      </c>
      <c r="AI177" s="52">
        <f t="shared" si="46"/>
        <v>30.000000000000004</v>
      </c>
      <c r="AJ177" s="52">
        <f t="shared" si="46"/>
        <v>50</v>
      </c>
      <c r="AK177" s="52">
        <f t="shared" si="46"/>
        <v>46.874999999999957</v>
      </c>
    </row>
    <row r="178" spans="1:38" ht="14.25" hidden="1">
      <c r="A178" s="5" t="s">
        <v>143</v>
      </c>
      <c r="B178" s="5" t="s">
        <v>166</v>
      </c>
      <c r="C178" s="5" t="s">
        <v>170</v>
      </c>
      <c r="D178" s="12" t="s">
        <v>14</v>
      </c>
      <c r="E178" s="120">
        <f>SUMIFS(ADEME!$F:$F,ADEME!$A:$A,$A178,ADEME!$B:$B,$B178,ADEME!$C:$C,$C178,ADEME!$D:$D,$D178,ADEME!$E:$E,F$9)</f>
        <v>7.0000000000000007E-2</v>
      </c>
      <c r="F178" s="120">
        <f>SUMIFS(ADEME!$L:$L,ADEME!$A:$A,$A178,ADEME!$B:$B,$B178,ADEME!$C:$C,$C178,ADEME!$D:$D,$D178,ADEME!$E:$E,F$9)</f>
        <v>0.15</v>
      </c>
      <c r="G178" s="121">
        <f>SUMIFS(ADEME!$H:$H,ADEME!$A:$A,$A178,ADEME!$B:$B,$B178,ADEME!$C:$C,$C178,ADEME!$D:$D,$D178,ADEME!$E:$E,G$9)</f>
        <v>0.27749999999999997</v>
      </c>
      <c r="H178" s="121">
        <f>SUMIFS(ADEME!$H:$H,ADEME!$A:$A,$A178,ADEME!$B:$B,$B178,ADEME!$C:$C,$C178,ADEME!$D:$D,$D178,ADEME!$E:$E,H$9)</f>
        <v>0.20249999999999999</v>
      </c>
      <c r="I178" s="121">
        <f>SUMIFS(ADEME!$H:$H,ADEME!$A:$A,$A178,ADEME!$B:$B,$B178,ADEME!$C:$C,$C178,ADEME!$D:$D,$D178,ADEME!$E:$E,I$9)</f>
        <v>0.1275</v>
      </c>
      <c r="J178" s="121">
        <f>SUMIFS(ADEME!$H:$H,ADEME!$A:$A,$A178,ADEME!$B:$B,$B178,ADEME!$C:$C,$C178,ADEME!$D:$D,$D178,ADEME!$E:$E,J$9)</f>
        <v>5.7500000000000009E-2</v>
      </c>
      <c r="K178" s="68"/>
      <c r="L178" s="54" t="str">
        <f t="shared" si="41"/>
        <v>Système d'élevage-Poulets de Chair-Poulet AB</v>
      </c>
      <c r="M178" s="54">
        <f>MATCH(L178,[6]RESULTATS_4!$W:$W,FALSE)</f>
        <v>496</v>
      </c>
      <c r="N178" s="54" t="str" cm="1">
        <f t="array" ref="N178">IFERROR(INDEX([6]RESULTATS_4!G:G,$M178),"-")</f>
        <v>Système d'élevage</v>
      </c>
      <c r="O178" s="54" t="str" cm="1">
        <f t="array" ref="O178">IFERROR(INDEX([6]RESULTATS_4!H:H,$M178),"-")</f>
        <v>Poulets de Chair</v>
      </c>
      <c r="P178" s="54" t="str" cm="1">
        <f t="array" ref="P178">IFERROR(INDEX([6]RESULTATS_4!I:I,$M178),"-")</f>
        <v>Poulet AB</v>
      </c>
      <c r="Q178" s="54" t="str" cm="1">
        <f t="array" ref="Q178">IFERROR(INDEX([6]RESULTATS_4!$J:$J,M178),"-")</f>
        <v>%</v>
      </c>
      <c r="R178" s="68"/>
      <c r="S178" s="54" t="str">
        <f t="shared" si="42"/>
        <v>Poulet AB-%</v>
      </c>
      <c r="T178" s="46">
        <v>173</v>
      </c>
      <c r="U178" s="10">
        <v>0.15</v>
      </c>
      <c r="V178" s="10">
        <v>0.16250000000000001</v>
      </c>
      <c r="W178" s="10">
        <v>0.13750000000000001</v>
      </c>
      <c r="X178" s="10">
        <v>0.16250000000000001</v>
      </c>
      <c r="Y178" s="10">
        <v>0.1875</v>
      </c>
      <c r="Z178" s="10">
        <v>0.11749999999999999</v>
      </c>
      <c r="AA178" s="68"/>
      <c r="AB178" s="52" t="str">
        <f>IFERROR(MATCH(S178,[7]AMS_RUN3_2050!$I:$I,FALSE),"non")</f>
        <v>non</v>
      </c>
      <c r="AC178" s="10" t="s">
        <v>556</v>
      </c>
      <c r="AE178" s="68"/>
      <c r="AF178" s="52">
        <f t="shared" si="46"/>
        <v>-53.333333333333321</v>
      </c>
      <c r="AG178" s="52">
        <f t="shared" si="46"/>
        <v>-7.6923076923076987</v>
      </c>
      <c r="AH178" s="52">
        <f t="shared" si="46"/>
        <v>101.81818181818176</v>
      </c>
      <c r="AI178" s="52">
        <f t="shared" si="46"/>
        <v>24.615384615384595</v>
      </c>
      <c r="AJ178" s="52">
        <f t="shared" si="46"/>
        <v>-31.999999999999996</v>
      </c>
      <c r="AK178" s="52">
        <f t="shared" si="46"/>
        <v>-51.063829787234027</v>
      </c>
    </row>
    <row r="179" spans="1:38" ht="14.25" hidden="1">
      <c r="A179" s="5" t="s">
        <v>143</v>
      </c>
      <c r="B179" s="5" t="s">
        <v>166</v>
      </c>
      <c r="C179" s="5" t="s">
        <v>171</v>
      </c>
      <c r="D179" s="12" t="s">
        <v>14</v>
      </c>
      <c r="E179" s="120">
        <f>SUMIFS(ADEME!$F:$F,ADEME!$A:$A,$A179,ADEME!$B:$B,$B179,ADEME!$C:$C,$C179,ADEME!$D:$D,$D179,ADEME!$E:$E,F$9)</f>
        <v>0.3</v>
      </c>
      <c r="F179" s="120">
        <f>SUMIFS(ADEME!$L:$L,ADEME!$A:$A,$A179,ADEME!$B:$B,$B179,ADEME!$C:$C,$C179,ADEME!$D:$D,$D179,ADEME!$E:$E,F$9)</f>
        <v>0.25</v>
      </c>
      <c r="G179" s="121">
        <f>SUMIFS(ADEME!$H:$H,ADEME!$A:$A,$A179,ADEME!$B:$B,$B179,ADEME!$C:$C,$C179,ADEME!$D:$D,$D179,ADEME!$E:$E,G$9)</f>
        <v>0.22500000000000001</v>
      </c>
      <c r="H179" s="121">
        <f>SUMIFS(ADEME!$H:$H,ADEME!$A:$A,$A179,ADEME!$B:$B,$B179,ADEME!$C:$C,$C179,ADEME!$D:$D,$D179,ADEME!$E:$E,H$9)</f>
        <v>0.22500000000000001</v>
      </c>
      <c r="I179" s="121">
        <f>SUMIFS(ADEME!$H:$H,ADEME!$A:$A,$A179,ADEME!$B:$B,$B179,ADEME!$C:$C,$C179,ADEME!$D:$D,$D179,ADEME!$E:$E,I$9)</f>
        <v>0.27500000000000002</v>
      </c>
      <c r="J179" s="121">
        <f>SUMIFS(ADEME!$H:$H,ADEME!$A:$A,$A179,ADEME!$B:$B,$B179,ADEME!$C:$C,$C179,ADEME!$D:$D,$D179,ADEME!$E:$E,J$9)</f>
        <v>0.3125</v>
      </c>
      <c r="K179" s="68"/>
      <c r="L179" s="54" t="str">
        <f t="shared" si="41"/>
        <v>Système d'élevage-Poulets de Chair-Poulet Export</v>
      </c>
      <c r="M179" s="54">
        <f>MATCH(L179,[6]RESULTATS_4!$W:$W,FALSE)</f>
        <v>498</v>
      </c>
      <c r="N179" s="54" t="str" cm="1">
        <f t="array" ref="N179">IFERROR(INDEX([6]RESULTATS_4!G:G,$M179),"-")</f>
        <v>Système d'élevage</v>
      </c>
      <c r="O179" s="54" t="str" cm="1">
        <f t="array" ref="O179">IFERROR(INDEX([6]RESULTATS_4!H:H,$M179),"-")</f>
        <v>Poulets de Chair</v>
      </c>
      <c r="P179" s="54" t="str" cm="1">
        <f t="array" ref="P179">IFERROR(INDEX([6]RESULTATS_4!I:I,$M179),"-")</f>
        <v>Poulet Export</v>
      </c>
      <c r="Q179" s="54" t="str" cm="1">
        <f t="array" ref="Q179">IFERROR(INDEX([6]RESULTATS_4!$J:$J,M179),"-")</f>
        <v>%</v>
      </c>
      <c r="R179" s="68"/>
      <c r="S179" s="54" t="str">
        <f t="shared" si="42"/>
        <v>Poulet Export-%</v>
      </c>
      <c r="T179" s="46">
        <v>174</v>
      </c>
      <c r="U179" s="10">
        <v>7.0000000000000007E-2</v>
      </c>
      <c r="V179" s="10">
        <v>0.09</v>
      </c>
      <c r="W179" s="10">
        <v>0.27749999999999997</v>
      </c>
      <c r="X179" s="10">
        <v>0.20249999999999999</v>
      </c>
      <c r="Y179" s="10">
        <v>0.1275</v>
      </c>
      <c r="Z179" s="10">
        <v>5.7500000000000009E-2</v>
      </c>
      <c r="AA179" s="68"/>
      <c r="AB179" s="52" t="str">
        <f>IFERROR(MATCH(S179,[7]AMS_RUN3_2050!$I:$I,FALSE),"non")</f>
        <v>non</v>
      </c>
      <c r="AC179" s="10" t="s">
        <v>556</v>
      </c>
      <c r="AE179" s="68"/>
      <c r="AF179" s="52">
        <f t="shared" si="46"/>
        <v>328.57142857142856</v>
      </c>
      <c r="AG179" s="52">
        <f t="shared" si="46"/>
        <v>177.77777777777777</v>
      </c>
      <c r="AH179" s="52">
        <f t="shared" si="46"/>
        <v>-18.918918918918905</v>
      </c>
      <c r="AI179" s="52">
        <f t="shared" si="46"/>
        <v>11.111111111111116</v>
      </c>
      <c r="AJ179" s="52">
        <f t="shared" si="46"/>
        <v>115.68627450980395</v>
      </c>
      <c r="AK179" s="52">
        <f t="shared" si="46"/>
        <v>443.47826086956513</v>
      </c>
    </row>
    <row r="180" spans="1:38" ht="14.25" hidden="1">
      <c r="A180" s="5" t="s">
        <v>0</v>
      </c>
      <c r="B180" s="5" t="s">
        <v>0</v>
      </c>
      <c r="C180" s="20" t="s">
        <v>172</v>
      </c>
      <c r="D180" s="183"/>
      <c r="E180" s="184"/>
      <c r="F180" s="184"/>
      <c r="G180" s="184"/>
      <c r="H180" s="184"/>
      <c r="I180" s="184"/>
      <c r="J180" s="184"/>
      <c r="K180" s="179"/>
      <c r="L180" s="180"/>
      <c r="M180" s="180"/>
      <c r="N180" s="180"/>
      <c r="O180" s="180"/>
      <c r="P180" s="180"/>
      <c r="Q180" s="180"/>
      <c r="R180" s="179"/>
      <c r="S180" s="180"/>
      <c r="T180" s="186"/>
      <c r="U180" s="185"/>
      <c r="V180" s="185"/>
      <c r="W180" s="185"/>
      <c r="X180" s="185"/>
      <c r="Y180" s="185"/>
      <c r="Z180" s="185"/>
      <c r="AA180" s="179"/>
      <c r="AB180" s="186"/>
      <c r="AC180" s="185"/>
      <c r="AD180" s="179"/>
      <c r="AE180" s="179"/>
      <c r="AF180" s="57"/>
      <c r="AG180" s="57"/>
      <c r="AH180" s="57"/>
      <c r="AI180" s="57"/>
      <c r="AJ180" s="57"/>
      <c r="AK180" s="57"/>
      <c r="AL180" t="s">
        <v>533</v>
      </c>
    </row>
    <row r="181" spans="1:38" ht="14.25" hidden="1">
      <c r="A181" s="5" t="s">
        <v>143</v>
      </c>
      <c r="B181" s="5" t="s">
        <v>172</v>
      </c>
      <c r="C181" s="5" t="s">
        <v>173</v>
      </c>
      <c r="D181" s="12" t="s">
        <v>14</v>
      </c>
      <c r="E181" s="120">
        <f>SUMIFS(ADEME!$F:$F,ADEME!$A:$A,$A181,ADEME!$B:$B,$B181,ADEME!$C:$C,$C181,ADEME!$D:$D,$D181,ADEME!$E:$E,F$9)</f>
        <v>0.96</v>
      </c>
      <c r="F181" s="120">
        <f>SUMIFS(ADEME!$L:$L,ADEME!$A:$A,$A181,ADEME!$B:$B,$B181,ADEME!$C:$C,$C181,ADEME!$D:$D,$D181,ADEME!$E:$E,F$9)</f>
        <v>0.92</v>
      </c>
      <c r="G181" s="121">
        <f>SUMIFS(ADEME!$H:$H,ADEME!$A:$A,$A181,ADEME!$B:$B,$B181,ADEME!$C:$C,$C181,ADEME!$D:$D,$D181,ADEME!$E:$E,G$9)</f>
        <v>0.72</v>
      </c>
      <c r="H181" s="121">
        <f>SUMIFS(ADEME!$H:$H,ADEME!$A:$A,$A181,ADEME!$B:$B,$B181,ADEME!$C:$C,$C181,ADEME!$D:$D,$D181,ADEME!$E:$E,H$9)</f>
        <v>0.72</v>
      </c>
      <c r="I181" s="121">
        <f>SUMIFS(ADEME!$H:$H,ADEME!$A:$A,$A181,ADEME!$B:$B,$B181,ADEME!$C:$C,$C181,ADEME!$D:$D,$D181,ADEME!$E:$E,I$9)</f>
        <v>0.72</v>
      </c>
      <c r="J181" s="121">
        <f>SUMIFS(ADEME!$H:$H,ADEME!$A:$A,$A181,ADEME!$B:$B,$B181,ADEME!$C:$C,$C181,ADEME!$D:$D,$D181,ADEME!$E:$E,J$9)</f>
        <v>0.96</v>
      </c>
      <c r="K181" s="68"/>
      <c r="L181" s="54" t="str">
        <f t="shared" si="41"/>
        <v>Système d'élevage-Porcins-Porc engraissement conventionnel</v>
      </c>
      <c r="M181" s="54">
        <f>MATCH(L181,[6]RESULTATS_4!$W:$W,FALSE)</f>
        <v>488</v>
      </c>
      <c r="N181" s="54" t="str" cm="1">
        <f t="array" ref="N181">IFERROR(INDEX([6]RESULTATS_4!G:G,$M181),"-")</f>
        <v>Système d'élevage</v>
      </c>
      <c r="O181" s="54" t="str" cm="1">
        <f t="array" ref="O181">IFERROR(INDEX([6]RESULTATS_4!H:H,$M181),"-")</f>
        <v>Porcins</v>
      </c>
      <c r="P181" s="54" t="str" cm="1">
        <f t="array" ref="P181">IFERROR(INDEX([6]RESULTATS_4!I:I,$M181),"-")</f>
        <v>Porc engraissement conventionnel</v>
      </c>
      <c r="Q181" s="54" t="str" cm="1">
        <f t="array" ref="Q181">IFERROR(INDEX([6]RESULTATS_4!$J:$J,M181),"-")</f>
        <v>%</v>
      </c>
      <c r="R181" s="68"/>
      <c r="S181" s="54" t="str">
        <f t="shared" si="42"/>
        <v>Porc engraissement conventionnel-%</v>
      </c>
      <c r="T181" s="46">
        <v>176</v>
      </c>
      <c r="U181" s="69">
        <v>0</v>
      </c>
      <c r="V181" s="69">
        <v>0</v>
      </c>
      <c r="W181" s="69">
        <v>0</v>
      </c>
      <c r="X181" s="69">
        <v>0</v>
      </c>
      <c r="Y181" s="69">
        <v>0</v>
      </c>
      <c r="Z181" s="69">
        <v>0</v>
      </c>
      <c r="AA181" s="68"/>
      <c r="AB181" s="52" t="str">
        <f>IFERROR(MATCH(S181,[7]AMS_RUN3_2050!$I:$I,FALSE),"non")</f>
        <v>non</v>
      </c>
      <c r="AC181" s="69" t="s">
        <v>556</v>
      </c>
      <c r="AE181" s="68"/>
      <c r="AF181" s="56"/>
      <c r="AG181" s="56"/>
      <c r="AH181" s="56"/>
      <c r="AI181" s="56"/>
      <c r="AJ181" s="56"/>
      <c r="AK181" s="56"/>
    </row>
    <row r="182" spans="1:38" ht="14.25" hidden="1">
      <c r="A182" s="5" t="s">
        <v>143</v>
      </c>
      <c r="B182" s="5" t="s">
        <v>172</v>
      </c>
      <c r="C182" s="5" t="s">
        <v>174</v>
      </c>
      <c r="D182" s="12" t="s">
        <v>14</v>
      </c>
      <c r="E182" s="120">
        <f>SUMIFS(ADEME!$F:$F,ADEME!$A:$A,$A182,ADEME!$B:$B,$B182,ADEME!$C:$C,$C182,ADEME!$D:$D,$D182,ADEME!$E:$E,F$9)</f>
        <v>0.02</v>
      </c>
      <c r="F182" s="120">
        <f>SUMIFS(ADEME!$L:$L,ADEME!$A:$A,$A182,ADEME!$B:$B,$B182,ADEME!$C:$C,$C182,ADEME!$D:$D,$D182,ADEME!$E:$E,F$9)</f>
        <v>0.05</v>
      </c>
      <c r="G182" s="121">
        <f>SUMIFS(ADEME!$H:$H,ADEME!$A:$A,$A182,ADEME!$B:$B,$B182,ADEME!$C:$C,$C182,ADEME!$D:$D,$D182,ADEME!$E:$E,G$9)</f>
        <v>3.9999999999999994E-2</v>
      </c>
      <c r="H182" s="121">
        <f>SUMIFS(ADEME!$H:$H,ADEME!$A:$A,$A182,ADEME!$B:$B,$B182,ADEME!$C:$C,$C182,ADEME!$D:$D,$D182,ADEME!$E:$E,H$9)</f>
        <v>0.11499999999999998</v>
      </c>
      <c r="I182" s="121">
        <f>SUMIFS(ADEME!$H:$H,ADEME!$A:$A,$A182,ADEME!$B:$B,$B182,ADEME!$C:$C,$C182,ADEME!$D:$D,$D182,ADEME!$E:$E,I$9)</f>
        <v>0.18999999999999995</v>
      </c>
      <c r="J182" s="121">
        <f>SUMIFS(ADEME!$H:$H,ADEME!$A:$A,$A182,ADEME!$B:$B,$B182,ADEME!$C:$C,$C182,ADEME!$D:$D,$D182,ADEME!$E:$E,J$9)</f>
        <v>0.02</v>
      </c>
      <c r="K182" s="68"/>
      <c r="L182" s="54" t="str">
        <f t="shared" si="41"/>
        <v>Système d'élevage-Porcins-Porc engraissement conventionnel amélioré</v>
      </c>
      <c r="M182" s="54">
        <f>MATCH(L182,[6]RESULTATS_4!$W:$W,FALSE)</f>
        <v>489</v>
      </c>
      <c r="N182" s="54" t="str" cm="1">
        <f t="array" ref="N182">IFERROR(INDEX([6]RESULTATS_4!G:G,$M182),"-")</f>
        <v>Système d'élevage</v>
      </c>
      <c r="O182" s="54" t="str" cm="1">
        <f t="array" ref="O182">IFERROR(INDEX([6]RESULTATS_4!H:H,$M182),"-")</f>
        <v>Porcins</v>
      </c>
      <c r="P182" s="54" t="str" cm="1">
        <f t="array" ref="P182">IFERROR(INDEX([6]RESULTATS_4!I:I,$M182),"-")</f>
        <v>Porc engraissement conventionnel amélioré</v>
      </c>
      <c r="Q182" s="54" t="str" cm="1">
        <f t="array" ref="Q182">IFERROR(INDEX([6]RESULTATS_4!$J:$J,M182),"-")</f>
        <v>%</v>
      </c>
      <c r="R182" s="68"/>
      <c r="S182" s="54" t="str">
        <f t="shared" si="42"/>
        <v>Porc engraissement conventionnel amélioré-%</v>
      </c>
      <c r="T182" s="46">
        <v>177</v>
      </c>
      <c r="U182" s="10">
        <v>0.96</v>
      </c>
      <c r="V182" s="10">
        <v>0.95</v>
      </c>
      <c r="W182" s="10">
        <v>0.72</v>
      </c>
      <c r="X182" s="10">
        <v>0.72</v>
      </c>
      <c r="Y182" s="10">
        <v>0.72</v>
      </c>
      <c r="Z182" s="10">
        <v>0.96</v>
      </c>
      <c r="AA182" s="68"/>
      <c r="AB182" s="52" t="str">
        <f>IFERROR(MATCH(S182,[7]AMS_RUN3_2050!$I:$I,FALSE),"non")</f>
        <v>non</v>
      </c>
      <c r="AC182" s="10" t="s">
        <v>556</v>
      </c>
      <c r="AE182" s="68"/>
      <c r="AF182" s="52">
        <f t="shared" ref="AF182:AK186" si="47">IF(AND(E182=0,U182=0),"ok 0",(E182/U182-1)*100)</f>
        <v>-97.916666666666657</v>
      </c>
      <c r="AG182" s="52">
        <f t="shared" si="47"/>
        <v>-94.73684210526315</v>
      </c>
      <c r="AH182" s="52">
        <f t="shared" si="47"/>
        <v>-94.444444444444443</v>
      </c>
      <c r="AI182" s="52">
        <f t="shared" si="47"/>
        <v>-84.027777777777786</v>
      </c>
      <c r="AJ182" s="52">
        <f t="shared" si="47"/>
        <v>-73.611111111111114</v>
      </c>
      <c r="AK182" s="52">
        <f t="shared" si="47"/>
        <v>-97.916666666666657</v>
      </c>
      <c r="AL182" t="s">
        <v>532</v>
      </c>
    </row>
    <row r="183" spans="1:38" ht="14.25" hidden="1">
      <c r="A183" s="5" t="s">
        <v>143</v>
      </c>
      <c r="B183" s="5" t="s">
        <v>172</v>
      </c>
      <c r="C183" s="5" t="s">
        <v>175</v>
      </c>
      <c r="D183" s="12" t="s">
        <v>14</v>
      </c>
      <c r="E183" s="120">
        <f>SUMIFS(ADEME!$F:$F,ADEME!$A:$A,$A183,ADEME!$B:$B,$B183,ADEME!$C:$C,$C183,ADEME!$D:$D,$D183,ADEME!$E:$E,F$9)</f>
        <v>1.2E-2</v>
      </c>
      <c r="F183" s="120">
        <f>SUMIFS(ADEME!$L:$L,ADEME!$A:$A,$A183,ADEME!$B:$B,$B183,ADEME!$C:$C,$C183,ADEME!$D:$D,$D183,ADEME!$E:$E,F$9)</f>
        <v>1.7999999999999999E-2</v>
      </c>
      <c r="G183" s="121">
        <f>SUMIFS(ADEME!$H:$H,ADEME!$A:$A,$A183,ADEME!$B:$B,$B183,ADEME!$C:$C,$C183,ADEME!$D:$D,$D183,ADEME!$E:$E,G$9)</f>
        <v>0.14399999999999999</v>
      </c>
      <c r="H183" s="121">
        <f>SUMIFS(ADEME!$H:$H,ADEME!$A:$A,$A183,ADEME!$B:$B,$B183,ADEME!$C:$C,$C183,ADEME!$D:$D,$D183,ADEME!$E:$E,H$9)</f>
        <v>9.8999999999999977E-2</v>
      </c>
      <c r="I183" s="121">
        <f>SUMIFS(ADEME!$H:$H,ADEME!$A:$A,$A183,ADEME!$B:$B,$B183,ADEME!$C:$C,$C183,ADEME!$D:$D,$D183,ADEME!$E:$E,I$9)</f>
        <v>5.3999999999999992E-2</v>
      </c>
      <c r="J183" s="121">
        <f>SUMIFS(ADEME!$H:$H,ADEME!$A:$A,$A183,ADEME!$B:$B,$B183,ADEME!$C:$C,$C183,ADEME!$D:$D,$D183,ADEME!$E:$E,J$9)</f>
        <v>1.2E-2</v>
      </c>
      <c r="K183" s="68"/>
      <c r="L183" s="54" t="str">
        <f t="shared" si="41"/>
        <v>Système d'élevage-Porcins-Porc engraissement bio sous bâtiment</v>
      </c>
      <c r="M183" s="54">
        <f>MATCH(L183,[6]RESULTATS_4!$W:$W,FALSE)</f>
        <v>487</v>
      </c>
      <c r="N183" s="54" t="str" cm="1">
        <f t="array" ref="N183">IFERROR(INDEX([6]RESULTATS_4!G:G,$M183),"-")</f>
        <v>Système d'élevage</v>
      </c>
      <c r="O183" s="54" t="str" cm="1">
        <f t="array" ref="O183">IFERROR(INDEX([6]RESULTATS_4!H:H,$M183),"-")</f>
        <v>Porcins</v>
      </c>
      <c r="P183" s="54" t="str" cm="1">
        <f t="array" ref="P183">IFERROR(INDEX([6]RESULTATS_4!I:I,$M183),"-")</f>
        <v>Porc engraissement bio sous bâtiment</v>
      </c>
      <c r="Q183" s="54" t="str" cm="1">
        <f t="array" ref="Q183">IFERROR(INDEX([6]RESULTATS_4!$J:$J,M183),"-")</f>
        <v>%</v>
      </c>
      <c r="R183" s="68"/>
      <c r="S183" s="54" t="str">
        <f t="shared" si="42"/>
        <v>Porc engraissement bio sous bâtiment-%</v>
      </c>
      <c r="T183" s="46">
        <v>178</v>
      </c>
      <c r="U183" s="10">
        <v>0.02</v>
      </c>
      <c r="V183" s="10">
        <v>2.75E-2</v>
      </c>
      <c r="W183" s="10">
        <v>3.9999999999999994E-2</v>
      </c>
      <c r="X183" s="10">
        <v>0.11499999999999998</v>
      </c>
      <c r="Y183" s="10">
        <v>0.18999999999999995</v>
      </c>
      <c r="Z183" s="10">
        <v>0.02</v>
      </c>
      <c r="AA183" s="68"/>
      <c r="AB183" s="52" t="str">
        <f>IFERROR(MATCH(S183,[7]AMS_RUN3_2050!$I:$I,FALSE),"non")</f>
        <v>non</v>
      </c>
      <c r="AC183" s="10" t="s">
        <v>556</v>
      </c>
      <c r="AE183" s="68"/>
      <c r="AF183" s="52">
        <f t="shared" si="47"/>
        <v>-40</v>
      </c>
      <c r="AG183" s="52">
        <f t="shared" si="47"/>
        <v>-34.545454545454547</v>
      </c>
      <c r="AH183" s="52">
        <f t="shared" si="47"/>
        <v>260</v>
      </c>
      <c r="AI183" s="52">
        <f t="shared" si="47"/>
        <v>-13.913043478260878</v>
      </c>
      <c r="AJ183" s="52">
        <f t="shared" si="47"/>
        <v>-71.578947368421055</v>
      </c>
      <c r="AK183" s="52">
        <f t="shared" si="47"/>
        <v>-40</v>
      </c>
      <c r="AL183" t="s">
        <v>532</v>
      </c>
    </row>
    <row r="184" spans="1:38" ht="14.25" hidden="1">
      <c r="A184" s="5" t="s">
        <v>143</v>
      </c>
      <c r="B184" s="5" t="s">
        <v>172</v>
      </c>
      <c r="C184" s="5" t="s">
        <v>176</v>
      </c>
      <c r="D184" s="12" t="s">
        <v>14</v>
      </c>
      <c r="E184" s="120">
        <f>SUMIFS(ADEME!$F:$F,ADEME!$A:$A,$A184,ADEME!$B:$B,$B184,ADEME!$C:$C,$C184,ADEME!$D:$D,$D184,ADEME!$E:$E,F$9)</f>
        <v>6.9999999999999993E-3</v>
      </c>
      <c r="F184" s="120">
        <f>SUMIFS(ADEME!$L:$L,ADEME!$A:$A,$A184,ADEME!$B:$B,$B184,ADEME!$C:$C,$C184,ADEME!$D:$D,$D184,ADEME!$E:$E,F$9)</f>
        <v>1.0499999999999999E-2</v>
      </c>
      <c r="G184" s="121">
        <f>SUMIFS(ADEME!$H:$H,ADEME!$A:$A,$A184,ADEME!$B:$B,$B184,ADEME!$C:$C,$C184,ADEME!$D:$D,$D184,ADEME!$E:$E,G$9)</f>
        <v>8.3999999999999991E-2</v>
      </c>
      <c r="H184" s="121">
        <f>SUMIFS(ADEME!$H:$H,ADEME!$A:$A,$A184,ADEME!$B:$B,$B184,ADEME!$C:$C,$C184,ADEME!$D:$D,$D184,ADEME!$E:$E,H$9)</f>
        <v>5.7749999999999982E-2</v>
      </c>
      <c r="I184" s="121">
        <f>SUMIFS(ADEME!$H:$H,ADEME!$A:$A,$A184,ADEME!$B:$B,$B184,ADEME!$C:$C,$C184,ADEME!$D:$D,$D184,ADEME!$E:$E,I$9)</f>
        <v>3.1499999999999993E-2</v>
      </c>
      <c r="J184" s="121">
        <f>SUMIFS(ADEME!$H:$H,ADEME!$A:$A,$A184,ADEME!$B:$B,$B184,ADEME!$C:$C,$C184,ADEME!$D:$D,$D184,ADEME!$E:$E,J$9)</f>
        <v>6.9999999999999993E-3</v>
      </c>
      <c r="K184" s="68"/>
      <c r="L184" s="54" t="str">
        <f t="shared" si="41"/>
        <v>Système d'élevage-Porcins-Porc engraissement bio plein air</v>
      </c>
      <c r="M184" s="54">
        <f>MATCH(L184,[6]RESULTATS_4!$W:$W,FALSE)</f>
        <v>486</v>
      </c>
      <c r="N184" s="54" t="str" cm="1">
        <f t="array" ref="N184">IFERROR(INDEX([6]RESULTATS_4!G:G,$M184),"-")</f>
        <v>Système d'élevage</v>
      </c>
      <c r="O184" s="54" t="str" cm="1">
        <f t="array" ref="O184">IFERROR(INDEX([6]RESULTATS_4!H:H,$M184),"-")</f>
        <v>Porcins</v>
      </c>
      <c r="P184" s="54" t="str" cm="1">
        <f t="array" ref="P184">IFERROR(INDEX([6]RESULTATS_4!I:I,$M184),"-")</f>
        <v>Porc engraissement bio plein air</v>
      </c>
      <c r="Q184" s="54" t="str" cm="1">
        <f t="array" ref="Q184">IFERROR(INDEX([6]RESULTATS_4!$J:$J,M184),"-")</f>
        <v>%</v>
      </c>
      <c r="R184" s="68"/>
      <c r="S184" s="54" t="str">
        <f t="shared" si="42"/>
        <v>Porc engraissement bio plein air-%</v>
      </c>
      <c r="T184" s="46">
        <v>179</v>
      </c>
      <c r="U184" s="10">
        <v>1.3000000000000001E-2</v>
      </c>
      <c r="V184" s="10">
        <v>1.4625000000000001E-2</v>
      </c>
      <c r="W184" s="10">
        <v>0.156</v>
      </c>
      <c r="X184" s="10">
        <v>0.10724999999999997</v>
      </c>
      <c r="Y184" s="10">
        <v>5.8499999999999996E-2</v>
      </c>
      <c r="Z184" s="10">
        <v>1.3000000000000001E-2</v>
      </c>
      <c r="AA184" s="68"/>
      <c r="AB184" s="52" t="str">
        <f>IFERROR(MATCH(S184,[7]AMS_RUN3_2050!$I:$I,FALSE),"non")</f>
        <v>non</v>
      </c>
      <c r="AC184" s="10" t="s">
        <v>556</v>
      </c>
      <c r="AE184" s="68"/>
      <c r="AF184" s="52">
        <f t="shared" si="47"/>
        <v>-46.153846153846168</v>
      </c>
      <c r="AG184" s="52">
        <f t="shared" si="47"/>
        <v>-28.205128205128215</v>
      </c>
      <c r="AH184" s="52">
        <f t="shared" si="47"/>
        <v>-46.153846153846153</v>
      </c>
      <c r="AI184" s="52">
        <f t="shared" si="47"/>
        <v>-46.153846153846153</v>
      </c>
      <c r="AJ184" s="52">
        <f t="shared" si="47"/>
        <v>-46.153846153846168</v>
      </c>
      <c r="AK184" s="52">
        <f t="shared" si="47"/>
        <v>-46.153846153846168</v>
      </c>
      <c r="AL184" t="s">
        <v>531</v>
      </c>
    </row>
    <row r="185" spans="1:38" ht="14.25" hidden="1">
      <c r="A185" s="5" t="s">
        <v>143</v>
      </c>
      <c r="B185" s="5" t="s">
        <v>172</v>
      </c>
      <c r="C185" s="5" t="s">
        <v>177</v>
      </c>
      <c r="D185" s="12" t="s">
        <v>14</v>
      </c>
      <c r="E185" s="124">
        <f>SUMIFS(ADEME!$F:$F,ADEME!$A:$A,$A185,ADEME!$B:$B,$B185,ADEME!$C:$C,$C185,ADEME!$D:$D,$D185,ADEME!$E:$E,F$9)</f>
        <v>1E-3</v>
      </c>
      <c r="F185" s="124">
        <f>SUMIFS(ADEME!$L:$L,ADEME!$A:$A,$A185,ADEME!$B:$B,$B185,ADEME!$C:$C,$C185,ADEME!$D:$D,$D185,ADEME!$E:$E,F$9)</f>
        <v>1.5E-3</v>
      </c>
      <c r="G185" s="125">
        <f>SUMIFS(ADEME!$H:$H,ADEME!$A:$A,$A185,ADEME!$B:$B,$B185,ADEME!$C:$C,$C185,ADEME!$D:$D,$D185,ADEME!$E:$E,G$9)</f>
        <v>1.2E-2</v>
      </c>
      <c r="H185" s="125">
        <f>SUMIFS(ADEME!$H:$H,ADEME!$A:$A,$A185,ADEME!$B:$B,$B185,ADEME!$C:$C,$C185,ADEME!$D:$D,$D185,ADEME!$E:$E,H$9)</f>
        <v>8.2499999999999969E-3</v>
      </c>
      <c r="I185" s="125">
        <f>SUMIFS(ADEME!$H:$H,ADEME!$A:$A,$A185,ADEME!$B:$B,$B185,ADEME!$C:$C,$C185,ADEME!$D:$D,$D185,ADEME!$E:$E,I$9)</f>
        <v>4.4999999999999988E-3</v>
      </c>
      <c r="J185" s="125">
        <f>SUMIFS(ADEME!$H:$H,ADEME!$A:$A,$A185,ADEME!$B:$B,$B185,ADEME!$C:$C,$C185,ADEME!$D:$D,$D185,ADEME!$E:$E,J$9)</f>
        <v>1E-3</v>
      </c>
      <c r="K185" s="68"/>
      <c r="L185" s="54" t="str">
        <f t="shared" si="41"/>
        <v>Système d'élevage-Porcins-Porc extensif lourd (type porc noir gascon)</v>
      </c>
      <c r="M185" s="54">
        <f>MATCH(L185,[6]RESULTATS_4!$W:$W,FALSE)</f>
        <v>490</v>
      </c>
      <c r="N185" s="54" t="str" cm="1">
        <f t="array" ref="N185">IFERROR(INDEX([6]RESULTATS_4!G:G,$M185),"-")</f>
        <v>Système d'élevage</v>
      </c>
      <c r="O185" s="54" t="str" cm="1">
        <f t="array" ref="O185">IFERROR(INDEX([6]RESULTATS_4!H:H,$M185),"-")</f>
        <v>Porcins</v>
      </c>
      <c r="P185" s="54" t="str" cm="1">
        <f t="array" ref="P185">IFERROR(INDEX([6]RESULTATS_4!I:I,$M185),"-")</f>
        <v>Porc extensif lourd (type porc noir gascon)</v>
      </c>
      <c r="Q185" s="54" t="str" cm="1">
        <f t="array" ref="Q185">IFERROR(INDEX([6]RESULTATS_4!$J:$J,M185),"-")</f>
        <v>%</v>
      </c>
      <c r="R185" s="68"/>
      <c r="S185" s="54" t="str">
        <f t="shared" si="42"/>
        <v>Porc extensif lourd (type porc noir gascon)-%</v>
      </c>
      <c r="T185" s="46">
        <v>180</v>
      </c>
      <c r="U185" s="10">
        <v>6.0000000000000001E-3</v>
      </c>
      <c r="V185" s="10">
        <v>6.7499999999999999E-3</v>
      </c>
      <c r="W185" s="10">
        <v>7.1999999999999995E-2</v>
      </c>
      <c r="X185" s="10">
        <v>4.9499999999999988E-2</v>
      </c>
      <c r="Y185" s="10">
        <v>2.6999999999999996E-2</v>
      </c>
      <c r="Z185" s="10">
        <v>6.0000000000000001E-3</v>
      </c>
      <c r="AA185" s="68"/>
      <c r="AB185" s="52" t="str">
        <f>IFERROR(MATCH(S185,[7]AMS_RUN3_2050!$I:$I,FALSE),"non")</f>
        <v>non</v>
      </c>
      <c r="AC185" s="10" t="s">
        <v>556</v>
      </c>
      <c r="AE185" s="68"/>
      <c r="AF185" s="52">
        <f t="shared" si="47"/>
        <v>-83.333333333333343</v>
      </c>
      <c r="AG185" s="52">
        <f t="shared" si="47"/>
        <v>-77.777777777777786</v>
      </c>
      <c r="AH185" s="52">
        <f t="shared" si="47"/>
        <v>-83.333333333333329</v>
      </c>
      <c r="AI185" s="52">
        <f t="shared" si="47"/>
        <v>-83.333333333333343</v>
      </c>
      <c r="AJ185" s="52">
        <f t="shared" si="47"/>
        <v>-83.333333333333343</v>
      </c>
      <c r="AK185" s="52">
        <f t="shared" si="47"/>
        <v>-83.333333333333343</v>
      </c>
      <c r="AL185" t="s">
        <v>531</v>
      </c>
    </row>
    <row r="186" spans="1:38" ht="14.25" hidden="1">
      <c r="A186" s="5" t="s">
        <v>0</v>
      </c>
      <c r="B186" s="5" t="s">
        <v>0</v>
      </c>
      <c r="C186" s="20" t="s">
        <v>178</v>
      </c>
      <c r="D186" s="183"/>
      <c r="E186" s="184"/>
      <c r="F186" s="184"/>
      <c r="G186" s="184"/>
      <c r="H186" s="184"/>
      <c r="I186" s="184"/>
      <c r="J186" s="184"/>
      <c r="K186" s="179"/>
      <c r="L186" s="180"/>
      <c r="M186" s="180"/>
      <c r="N186" s="180"/>
      <c r="O186" s="180"/>
      <c r="P186" s="180"/>
      <c r="Q186" s="180"/>
      <c r="R186" s="179"/>
      <c r="S186" s="180"/>
      <c r="T186" s="186"/>
      <c r="U186" s="185"/>
      <c r="V186" s="185"/>
      <c r="W186" s="185"/>
      <c r="X186" s="185"/>
      <c r="Y186" s="185"/>
      <c r="Z186" s="185"/>
      <c r="AA186" s="179"/>
      <c r="AB186" s="186"/>
      <c r="AC186" s="185"/>
      <c r="AD186" s="179"/>
      <c r="AE186" s="179"/>
      <c r="AF186" s="52" t="str">
        <f t="shared" si="47"/>
        <v>ok 0</v>
      </c>
      <c r="AG186" s="52" t="str">
        <f t="shared" si="47"/>
        <v>ok 0</v>
      </c>
      <c r="AH186" s="52" t="str">
        <f t="shared" si="47"/>
        <v>ok 0</v>
      </c>
      <c r="AI186" s="52" t="str">
        <f t="shared" si="47"/>
        <v>ok 0</v>
      </c>
      <c r="AJ186" s="52" t="str">
        <f t="shared" si="47"/>
        <v>ok 0</v>
      </c>
      <c r="AK186" s="52" t="str">
        <f t="shared" si="47"/>
        <v>ok 0</v>
      </c>
      <c r="AL186" t="s">
        <v>531</v>
      </c>
    </row>
    <row r="187" spans="1:38" ht="14.25" hidden="1">
      <c r="A187" s="5" t="s">
        <v>143</v>
      </c>
      <c r="B187" s="5" t="s">
        <v>178</v>
      </c>
      <c r="C187" s="21" t="s">
        <v>179</v>
      </c>
      <c r="D187" s="12" t="s">
        <v>180</v>
      </c>
      <c r="E187" s="126">
        <f>SUMIFS(ADEME!$F:$F,ADEME!$A:$A,$A187,ADEME!$B:$B,$B187,ADEME!$C:$C,$C187,ADEME!$D:$D,$D187,ADEME!$E:$E,F$9)</f>
        <v>371.32091219999995</v>
      </c>
      <c r="F187" s="126">
        <f>SUMIFS(ADEME!$L:$L,ADEME!$A:$A,$A187,ADEME!$B:$B,$B187,ADEME!$C:$C,$C187,ADEME!$D:$D,$D187,ADEME!$E:$E,F$9)</f>
        <v>264.27492729166613</v>
      </c>
      <c r="G187" s="127">
        <f>SUMIFS(ADEME!$H:$H,ADEME!$A:$A,$A187,ADEME!$B:$B,$B187,ADEME!$C:$C,$C187,ADEME!$D:$D,$D187,ADEME!$E:$E,G$9)</f>
        <v>257.60388283875</v>
      </c>
      <c r="H187" s="127">
        <f>SUMIFS(ADEME!$H:$H,ADEME!$A:$A,$A187,ADEME!$B:$B,$B187,ADEME!$C:$C,$C187,ADEME!$D:$D,$D187,ADEME!$E:$E,H$9)</f>
        <v>264.56614994249998</v>
      </c>
      <c r="I187" s="127">
        <f>SUMIFS(ADEME!$H:$H,ADEME!$A:$A,$A187,ADEME!$B:$B,$B187,ADEME!$C:$C,$C187,ADEME!$D:$D,$D187,ADEME!$E:$E,I$9)</f>
        <v>340.37750284999993</v>
      </c>
      <c r="J187" s="127">
        <f>SUMIFS(ADEME!$H:$H,ADEME!$A:$A,$A187,ADEME!$B:$B,$B187,ADEME!$C:$C,$C187,ADEME!$D:$D,$D187,ADEME!$E:$E,J$9)</f>
        <v>391.62752458593746</v>
      </c>
      <c r="K187" s="68"/>
      <c r="L187" s="54" t="str">
        <f t="shared" si="41"/>
        <v>Système d'élevage-Contrôle export poulet-Production poulet export</v>
      </c>
      <c r="M187" s="54">
        <f>MATCH(L187,[6]RESULTATS_4!$W:$W,FALSE)</f>
        <v>485</v>
      </c>
      <c r="N187" s="54" t="str" cm="1">
        <f t="array" ref="N187">IFERROR(INDEX([6]RESULTATS_4!G:G,$M187),"-")</f>
        <v>Système d'élevage</v>
      </c>
      <c r="O187" s="54" t="str" cm="1">
        <f t="array" ref="O187">IFERROR(INDEX([6]RESULTATS_4!H:H,$M187),"-")</f>
        <v>Contrôle export poulet</v>
      </c>
      <c r="P187" s="54" t="str" cm="1">
        <f t="array" ref="P187">IFERROR(INDEX([6]RESULTATS_4!I:I,$M187),"-")</f>
        <v>Production poulet export</v>
      </c>
      <c r="Q187" s="54" t="str" cm="1">
        <f t="array" ref="Q187">IFERROR(INDEX([6]RESULTATS_4!$J:$J,M187),"-")</f>
        <v>kt</v>
      </c>
      <c r="R187" s="68"/>
      <c r="S187" s="54" t="str">
        <f t="shared" si="42"/>
        <v>Production poulet export-kt</v>
      </c>
      <c r="T187" s="46">
        <v>182</v>
      </c>
      <c r="U187" s="69">
        <v>0</v>
      </c>
      <c r="V187" s="69">
        <v>0</v>
      </c>
      <c r="W187" s="69">
        <v>0</v>
      </c>
      <c r="X187" s="69">
        <v>0</v>
      </c>
      <c r="Y187" s="69">
        <v>0</v>
      </c>
      <c r="Z187" s="69">
        <v>0</v>
      </c>
      <c r="AA187" s="68"/>
      <c r="AB187" s="52" t="str">
        <f>IFERROR(MATCH(S187,[7]AMS_RUN3_2050!$I:$I,FALSE),"non")</f>
        <v>non</v>
      </c>
      <c r="AC187" s="69" t="s">
        <v>556</v>
      </c>
      <c r="AE187" s="68"/>
      <c r="AF187" s="56"/>
      <c r="AG187" s="56"/>
      <c r="AH187" s="56"/>
      <c r="AI187" s="56"/>
      <c r="AJ187" s="56"/>
      <c r="AK187" s="56"/>
    </row>
    <row r="188" spans="1:38" ht="14.25" hidden="1">
      <c r="A188" s="5" t="s">
        <v>143</v>
      </c>
      <c r="B188" s="5" t="s">
        <v>178</v>
      </c>
      <c r="C188" s="21" t="s">
        <v>182</v>
      </c>
      <c r="D188" s="12" t="s">
        <v>180</v>
      </c>
      <c r="E188" s="126">
        <f>SUMIFS(ADEME!$F:$F,ADEME!$A:$A,$A188,ADEME!$B:$B,$B188,ADEME!$C:$C,$C188,ADEME!$D:$D,$D188,ADEME!$E:$E,F$9)</f>
        <v>0</v>
      </c>
      <c r="F188" s="126">
        <f>SUMIFS(ADEME!$L:$L,ADEME!$A:$A,$A188,ADEME!$B:$B,$B188,ADEME!$C:$C,$C188,ADEME!$D:$D,$D188,ADEME!$E:$E,F$9)</f>
        <v>0</v>
      </c>
      <c r="G188" s="127">
        <f>SUMIFS(ADEME!$H:$H,ADEME!$A:$A,$A188,ADEME!$B:$B,$B188,ADEME!$C:$C,$C188,ADEME!$D:$D,$D188,ADEME!$E:$E,G$9)</f>
        <v>0.7254310126143082</v>
      </c>
      <c r="H188" s="127">
        <f>SUMIFS(ADEME!$H:$H,ADEME!$A:$A,$A188,ADEME!$B:$B,$B188,ADEME!$C:$C,$C188,ADEME!$D:$D,$D188,ADEME!$E:$E,H$9)</f>
        <v>0</v>
      </c>
      <c r="I188" s="127">
        <f>SUMIFS(ADEME!$H:$H,ADEME!$A:$A,$A188,ADEME!$B:$B,$B188,ADEME!$C:$C,$C188,ADEME!$D:$D,$D188,ADEME!$E:$E,I$9)</f>
        <v>0</v>
      </c>
      <c r="J188" s="127">
        <f>SUMIFS(ADEME!$H:$H,ADEME!$A:$A,$A188,ADEME!$B:$B,$B188,ADEME!$C:$C,$C188,ADEME!$D:$D,$D188,ADEME!$E:$E,J$9)</f>
        <v>0</v>
      </c>
      <c r="K188" s="68"/>
      <c r="L188" s="54" t="str">
        <f t="shared" si="41"/>
        <v>Système d'élevage-Contrôle export poulet-Exportations de viande de poulet</v>
      </c>
      <c r="M188" s="54">
        <f>MATCH(L188,[6]RESULTATS_4!$W:$W,FALSE)</f>
        <v>484</v>
      </c>
      <c r="N188" s="54" t="str" cm="1">
        <f t="array" ref="N188">IFERROR(INDEX([6]RESULTATS_4!G:G,$M188),"-")</f>
        <v>Système d'élevage</v>
      </c>
      <c r="O188" s="54" t="str" cm="1">
        <f t="array" ref="O188">IFERROR(INDEX([6]RESULTATS_4!H:H,$M188),"-")</f>
        <v>Contrôle export poulet</v>
      </c>
      <c r="P188" s="54" t="str" cm="1">
        <f t="array" ref="P188">IFERROR(INDEX([6]RESULTATS_4!I:I,$M188),"-")</f>
        <v>Exportations de viande de poulet</v>
      </c>
      <c r="Q188" s="54" t="str" cm="1">
        <f t="array" ref="Q188">IFERROR(INDEX([6]RESULTATS_4!$J:$J,M188),"-")</f>
        <v>kt</v>
      </c>
      <c r="R188" s="68"/>
      <c r="S188" s="54" t="str">
        <f t="shared" si="42"/>
        <v>Exportations de viande de poulet-kt</v>
      </c>
      <c r="T188" s="46">
        <v>183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68"/>
      <c r="AB188" s="52" t="str">
        <f>IFERROR(MATCH(S188,[7]AMS_RUN3_2050!$I:$I,FALSE),"non")</f>
        <v>non</v>
      </c>
      <c r="AC188" s="7" t="s">
        <v>556</v>
      </c>
      <c r="AE188" s="68"/>
      <c r="AF188" s="57"/>
      <c r="AG188" s="57"/>
      <c r="AH188" s="57"/>
      <c r="AI188" s="57"/>
      <c r="AJ188" s="57"/>
      <c r="AK188" s="57"/>
      <c r="AL188" t="s">
        <v>533</v>
      </c>
    </row>
    <row r="189" spans="1:38" ht="14.25" hidden="1">
      <c r="A189" s="5" t="s">
        <v>0</v>
      </c>
      <c r="B189" s="5" t="s">
        <v>0</v>
      </c>
      <c r="C189" s="20"/>
      <c r="D189" s="183"/>
      <c r="E189" s="184"/>
      <c r="F189" s="184"/>
      <c r="G189" s="184"/>
      <c r="H189" s="184"/>
      <c r="I189" s="184"/>
      <c r="J189" s="184"/>
      <c r="K189" s="179"/>
      <c r="L189" s="180"/>
      <c r="M189" s="180"/>
      <c r="N189" s="180"/>
      <c r="O189" s="180"/>
      <c r="P189" s="180"/>
      <c r="Q189" s="180"/>
      <c r="R189" s="179"/>
      <c r="S189" s="180"/>
      <c r="T189" s="186"/>
      <c r="U189" s="185"/>
      <c r="V189" s="185"/>
      <c r="W189" s="185"/>
      <c r="X189" s="185"/>
      <c r="Y189" s="185"/>
      <c r="Z189" s="185"/>
      <c r="AA189" s="179"/>
      <c r="AB189" s="186"/>
      <c r="AC189" s="185"/>
      <c r="AD189" s="179"/>
      <c r="AE189" s="179"/>
      <c r="AF189" s="52" t="str">
        <f t="shared" ref="AF189:AK189" si="48">IF(AND(E189=0,U189=0),"ok 0",(E189/U189-1)*100)</f>
        <v>ok 0</v>
      </c>
      <c r="AG189" s="52" t="str">
        <f t="shared" si="48"/>
        <v>ok 0</v>
      </c>
      <c r="AH189" s="52" t="str">
        <f t="shared" si="48"/>
        <v>ok 0</v>
      </c>
      <c r="AI189" s="52" t="str">
        <f t="shared" si="48"/>
        <v>ok 0</v>
      </c>
      <c r="AJ189" s="52" t="str">
        <f t="shared" si="48"/>
        <v>ok 0</v>
      </c>
      <c r="AK189" s="52" t="str">
        <f t="shared" si="48"/>
        <v>ok 0</v>
      </c>
      <c r="AL189" t="s">
        <v>534</v>
      </c>
    </row>
    <row r="190" spans="1:38" ht="14.25" hidden="1">
      <c r="A190" s="5" t="s">
        <v>143</v>
      </c>
      <c r="B190" s="5" t="s">
        <v>183</v>
      </c>
      <c r="C190" s="21" t="s">
        <v>136</v>
      </c>
      <c r="D190" s="12" t="s">
        <v>184</v>
      </c>
      <c r="E190" s="128">
        <f>SUMIFS(ADEME!$F:$F,ADEME!$A:$A,$A190,ADEME!$B:$B,$B190,ADEME!$C:$C,$C190,ADEME!$D:$D,$D190,ADEME!$E:$E,F$9)</f>
        <v>2.9588235294117649</v>
      </c>
      <c r="F190" s="128">
        <f>SUMIFS(ADEME!$L:$L,ADEME!$A:$A,$A190,ADEME!$B:$B,$B190,ADEME!$C:$C,$C190,ADEME!$D:$D,$D190,ADEME!$E:$E,F$9)</f>
        <v>3.2279411764705883</v>
      </c>
      <c r="G190" s="129">
        <f>SUMIFS(ADEME!$H:$H,ADEME!$A:$A,$A190,ADEME!$B:$B,$B190,ADEME!$C:$C,$C190,ADEME!$D:$D,$D190,ADEME!$E:$E,G$9)</f>
        <v>3.4250000000000003</v>
      </c>
      <c r="H190" s="129">
        <f>SUMIFS(ADEME!$H:$H,ADEME!$A:$A,$A190,ADEME!$B:$B,$B190,ADEME!$C:$C,$C190,ADEME!$D:$D,$D190,ADEME!$E:$E,H$9)</f>
        <v>3.3367647058823526</v>
      </c>
      <c r="I190" s="129">
        <f>SUMIFS(ADEME!$H:$H,ADEME!$A:$A,$A190,ADEME!$B:$B,$B190,ADEME!$C:$C,$C190,ADEME!$D:$D,$D190,ADEME!$E:$E,I$9)</f>
        <v>3.1970588235294115</v>
      </c>
      <c r="J190" s="129">
        <f>SUMIFS(ADEME!$H:$H,ADEME!$A:$A,$A190,ADEME!$B:$B,$B190,ADEME!$C:$C,$C190,ADEME!$D:$D,$D190,ADEME!$E:$E,J$9)</f>
        <v>2.8441176470588236</v>
      </c>
      <c r="K190" s="68"/>
      <c r="L190" s="54" t="str">
        <f t="shared" si="41"/>
        <v>Système d'élevage-Productivité animale-Indice de consommation poulet de chair</v>
      </c>
      <c r="M190" s="54">
        <f>MATCH(L190,[6]RESULTATS_4!$W:$W,FALSE)</f>
        <v>504</v>
      </c>
      <c r="N190" s="54" t="str" cm="1">
        <f t="array" ref="N190">IFERROR(INDEX([6]RESULTATS_4!G:G,$M190),"-")</f>
        <v>Système d'élevage</v>
      </c>
      <c r="O190" s="54" t="str" cm="1">
        <f t="array" ref="O190">IFERROR(INDEX([6]RESULTATS_4!H:H,$M190),"-")</f>
        <v>Productivité animale</v>
      </c>
      <c r="P190" s="54" t="str" cm="1">
        <f t="array" ref="P190">IFERROR(INDEX([6]RESULTATS_4!I:I,$M190),"-")</f>
        <v>Indice de consommation poulet de chair</v>
      </c>
      <c r="Q190" s="54" t="str" cm="1">
        <f t="array" ref="Q190">IFERROR(INDEX([6]RESULTATS_4!$J:$J,M190),"-")</f>
        <v>kg grain/kg carcasse</v>
      </c>
      <c r="R190" s="68"/>
      <c r="S190" s="54" t="str">
        <f t="shared" si="42"/>
        <v>Indice de consommation poulet de chair-kg grain/kg carcasse</v>
      </c>
      <c r="T190" s="46">
        <v>185</v>
      </c>
      <c r="U190" s="69">
        <v>0</v>
      </c>
      <c r="V190" s="69">
        <v>0</v>
      </c>
      <c r="W190" s="69">
        <v>0</v>
      </c>
      <c r="X190" s="69">
        <v>0</v>
      </c>
      <c r="Y190" s="69">
        <v>0</v>
      </c>
      <c r="Z190" s="69">
        <v>0</v>
      </c>
      <c r="AA190" s="68"/>
      <c r="AB190" s="52" t="str">
        <f>IFERROR(MATCH(S190,[7]AMS_RUN3_2050!$I:$I,FALSE),"non")</f>
        <v>non</v>
      </c>
      <c r="AC190" s="69">
        <v>0</v>
      </c>
      <c r="AE190" s="68"/>
      <c r="AF190" s="56"/>
      <c r="AG190" s="56"/>
      <c r="AH190" s="56"/>
      <c r="AI190" s="56"/>
      <c r="AJ190" s="56"/>
      <c r="AK190" s="56"/>
    </row>
    <row r="191" spans="1:38" ht="14.25" hidden="1">
      <c r="A191" s="5" t="s">
        <v>143</v>
      </c>
      <c r="B191" s="5" t="s">
        <v>183</v>
      </c>
      <c r="C191" s="21" t="s">
        <v>185</v>
      </c>
      <c r="D191" s="12" t="s">
        <v>184</v>
      </c>
      <c r="E191" s="128">
        <f>SUMIFS(ADEME!$F:$F,ADEME!$A:$A,$A191,ADEME!$B:$B,$B191,ADEME!$C:$C,$C191,ADEME!$D:$D,$D191,ADEME!$E:$E,F$9)</f>
        <v>3.3893749999999998</v>
      </c>
      <c r="F191" s="128">
        <f>SUMIFS(ADEME!$L:$L,ADEME!$A:$A,$A191,ADEME!$B:$B,$B191,ADEME!$C:$C,$C191,ADEME!$D:$D,$D191,ADEME!$E:$E,F$9)</f>
        <v>3.3990625000000003</v>
      </c>
      <c r="G191" s="129">
        <f>SUMIFS(ADEME!$H:$H,ADEME!$A:$A,$A191,ADEME!$B:$B,$B191,ADEME!$C:$C,$C191,ADEME!$D:$D,$D191,ADEME!$E:$E,G$9)</f>
        <v>3.5225000000000009</v>
      </c>
      <c r="H191" s="129">
        <f>SUMIFS(ADEME!$H:$H,ADEME!$A:$A,$A191,ADEME!$B:$B,$B191,ADEME!$C:$C,$C191,ADEME!$D:$D,$D191,ADEME!$E:$E,H$9)</f>
        <v>3.4873437499999991</v>
      </c>
      <c r="I191" s="129">
        <f>SUMIFS(ADEME!$H:$H,ADEME!$A:$A,$A191,ADEME!$B:$B,$B191,ADEME!$C:$C,$C191,ADEME!$D:$D,$D191,ADEME!$E:$E,I$9)</f>
        <v>3.4521874999999995</v>
      </c>
      <c r="J191" s="129">
        <f>SUMIFS(ADEME!$H:$H,ADEME!$A:$A,$A191,ADEME!$B:$B,$B191,ADEME!$C:$C,$C191,ADEME!$D:$D,$D191,ADEME!$E:$E,J$9)</f>
        <v>3.3893749999999998</v>
      </c>
      <c r="K191" s="68"/>
      <c r="L191" s="54" t="str">
        <f t="shared" si="41"/>
        <v>Système d'élevage-Productivité animale-Indice de consommation porc</v>
      </c>
      <c r="M191" s="54">
        <f>MATCH(L191,[6]RESULTATS_4!$W:$W,FALSE)</f>
        <v>503</v>
      </c>
      <c r="N191" s="54" t="str" cm="1">
        <f t="array" ref="N191">IFERROR(INDEX([6]RESULTATS_4!G:G,$M191),"-")</f>
        <v>Système d'élevage</v>
      </c>
      <c r="O191" s="54" t="str" cm="1">
        <f t="array" ref="O191">IFERROR(INDEX([6]RESULTATS_4!H:H,$M191),"-")</f>
        <v>Productivité animale</v>
      </c>
      <c r="P191" s="54" t="str" cm="1">
        <f t="array" ref="P191">IFERROR(INDEX([6]RESULTATS_4!I:I,$M191),"-")</f>
        <v>Indice de consommation porc</v>
      </c>
      <c r="Q191" s="54" t="str" cm="1">
        <f t="array" ref="Q191">IFERROR(INDEX([6]RESULTATS_4!$J:$J,M191),"-")</f>
        <v>kg grain/kg carcasse</v>
      </c>
      <c r="R191" s="68"/>
      <c r="S191" s="54" t="str">
        <f t="shared" si="42"/>
        <v>Indice de consommation porc-kg grain/kg carcasse</v>
      </c>
      <c r="T191" s="46">
        <v>186</v>
      </c>
      <c r="U191" s="22">
        <v>3.0470588235294112</v>
      </c>
      <c r="V191" s="22">
        <v>3.1106617647058825</v>
      </c>
      <c r="W191" s="22">
        <v>3.491176470588234</v>
      </c>
      <c r="X191" s="22">
        <v>3.4029411764705881</v>
      </c>
      <c r="Y191" s="22">
        <v>3.2779411764705886</v>
      </c>
      <c r="Z191" s="22">
        <v>2.9360294117647059</v>
      </c>
      <c r="AA191" s="68"/>
      <c r="AB191" s="52" t="str">
        <f>IFERROR(MATCH(S191,[7]AMS_RUN3_2050!$I:$I,FALSE),"non")</f>
        <v>non</v>
      </c>
      <c r="AC191" s="22" t="s">
        <v>556</v>
      </c>
      <c r="AE191" s="68"/>
      <c r="AF191" s="52">
        <f t="shared" ref="AF191:AK194" si="49">IF(AND(E191=0,U191=0),"ok 0",(E191/U191-1)*100)</f>
        <v>11.234314671814683</v>
      </c>
      <c r="AG191" s="52">
        <f t="shared" si="49"/>
        <v>9.2713627230823761</v>
      </c>
      <c r="AH191" s="52">
        <f t="shared" si="49"/>
        <v>0.8972198820556665</v>
      </c>
      <c r="AI191" s="52">
        <f t="shared" si="49"/>
        <v>2.4802830596369674</v>
      </c>
      <c r="AJ191" s="52">
        <f t="shared" si="49"/>
        <v>5.3157245401525</v>
      </c>
      <c r="AK191" s="52">
        <f t="shared" si="49"/>
        <v>15.44077134986226</v>
      </c>
      <c r="AL191" t="s">
        <v>532</v>
      </c>
    </row>
    <row r="192" spans="1:38" ht="14.25" hidden="1">
      <c r="A192" s="5" t="s">
        <v>143</v>
      </c>
      <c r="B192" s="5" t="s">
        <v>183</v>
      </c>
      <c r="C192" s="21" t="s">
        <v>186</v>
      </c>
      <c r="D192" s="12" t="s">
        <v>187</v>
      </c>
      <c r="E192" s="128">
        <f>SUMIFS(ADEME!$F:$F,ADEME!$A:$A,$A192,ADEME!$B:$B,$B192,ADEME!$C:$C,$C192,ADEME!$D:$D,$D192,ADEME!$E:$E,F$9)</f>
        <v>11.386722973139035</v>
      </c>
      <c r="F192" s="128">
        <f>SUMIFS(ADEME!$L:$L,ADEME!$A:$A,$A192,ADEME!$B:$B,$B192,ADEME!$C:$C,$C192,ADEME!$D:$D,$D192,ADEME!$E:$E,F$9)</f>
        <v>11.512022973139034</v>
      </c>
      <c r="G192" s="129">
        <f>SUMIFS(ADEME!$H:$H,ADEME!$A:$A,$A192,ADEME!$B:$B,$B192,ADEME!$C:$C,$C192,ADEME!$D:$D,$D192,ADEME!$E:$E,G$9)</f>
        <v>11.204447973139038</v>
      </c>
      <c r="H192" s="129">
        <f>SUMIFS(ADEME!$H:$H,ADEME!$A:$A,$A192,ADEME!$B:$B,$B192,ADEME!$C:$C,$C192,ADEME!$D:$D,$D192,ADEME!$E:$E,H$9)</f>
        <v>11.204447973139038</v>
      </c>
      <c r="I192" s="129">
        <f>SUMIFS(ADEME!$H:$H,ADEME!$A:$A,$A192,ADEME!$B:$B,$B192,ADEME!$C:$C,$C192,ADEME!$D:$D,$D192,ADEME!$E:$E,I$9)</f>
        <v>11.380947973139035</v>
      </c>
      <c r="J192" s="129">
        <f>SUMIFS(ADEME!$H:$H,ADEME!$A:$A,$A192,ADEME!$B:$B,$B192,ADEME!$C:$C,$C192,ADEME!$D:$D,$D192,ADEME!$E:$E,J$9)</f>
        <v>11.509497973139037</v>
      </c>
      <c r="K192" s="68"/>
      <c r="L192" s="54" t="str">
        <f t="shared" si="41"/>
        <v>Système d'élevage-Productivité animale-Alimentation vaches laitières</v>
      </c>
      <c r="M192" s="54">
        <f>MATCH(L192,[6]RESULTATS_4!$W:$W,FALSE)</f>
        <v>502</v>
      </c>
      <c r="N192" s="54" t="str" cm="1">
        <f t="array" ref="N192">IFERROR(INDEX([6]RESULTATS_4!G:G,$M192),"-")</f>
        <v>Système d'élevage</v>
      </c>
      <c r="O192" s="54" t="str" cm="1">
        <f t="array" ref="O192">IFERROR(INDEX([6]RESULTATS_4!H:H,$M192),"-")</f>
        <v>Productivité animale</v>
      </c>
      <c r="P192" s="54" t="str" cm="1">
        <f t="array" ref="P192">IFERROR(INDEX([6]RESULTATS_4!I:I,$M192),"-")</f>
        <v>Alimentation vaches laitières</v>
      </c>
      <c r="Q192" s="54" t="str" cm="1">
        <f t="array" ref="Q192">IFERROR(INDEX([6]RESULTATS_4!$J:$J,M192),"-")</f>
        <v>kg MS (fourrages + concentrés) / vache présente et par an</v>
      </c>
      <c r="R192" s="68"/>
      <c r="S192" s="54" t="str">
        <f t="shared" si="42"/>
        <v>Alimentation vaches laitières-kg MS (fourrages + concentrés) / vache présente et par an</v>
      </c>
      <c r="T192" s="46">
        <v>187</v>
      </c>
      <c r="U192" s="22">
        <v>3.3892499999999997</v>
      </c>
      <c r="V192" s="22">
        <v>3.3916562499999996</v>
      </c>
      <c r="W192" s="22">
        <v>3.5210000000000004</v>
      </c>
      <c r="X192" s="22">
        <v>3.4863124999999999</v>
      </c>
      <c r="Y192" s="22">
        <v>3.4516249999999999</v>
      </c>
      <c r="Z192" s="22">
        <v>3.3892499999999992</v>
      </c>
      <c r="AA192" s="68"/>
      <c r="AB192" s="52" t="str">
        <f>IFERROR(MATCH(S192,[7]AMS_RUN3_2050!$I:$I,FALSE),"non")</f>
        <v>non</v>
      </c>
      <c r="AC192" s="22" t="s">
        <v>556</v>
      </c>
      <c r="AE192" s="68"/>
      <c r="AF192" s="52">
        <f t="shared" si="49"/>
        <v>235.96586186144535</v>
      </c>
      <c r="AG192" s="52">
        <f t="shared" si="49"/>
        <v>239.42186721130821</v>
      </c>
      <c r="AH192" s="52">
        <f t="shared" si="49"/>
        <v>218.21777827716664</v>
      </c>
      <c r="AI192" s="52">
        <f t="shared" si="49"/>
        <v>221.38392565609189</v>
      </c>
      <c r="AJ192" s="52">
        <f t="shared" si="49"/>
        <v>229.72724363565092</v>
      </c>
      <c r="AK192" s="52">
        <f t="shared" si="49"/>
        <v>239.58834471163354</v>
      </c>
      <c r="AL192" t="s">
        <v>532</v>
      </c>
    </row>
    <row r="193" spans="1:38" ht="14.25" hidden="1">
      <c r="A193" s="5" t="s">
        <v>143</v>
      </c>
      <c r="B193" s="5" t="s">
        <v>183</v>
      </c>
      <c r="C193" s="21" t="s">
        <v>188</v>
      </c>
      <c r="D193" s="12" t="s">
        <v>635</v>
      </c>
      <c r="E193" s="128">
        <f>SUMIFS(ADEME!$F:$F,ADEME!$A:$A,$A193,ADEME!$B:$B,$B193,ADEME!$C:$C,$C193,ADEME!$D:$D,$D193,ADEME!$E:$E,F$9)</f>
        <v>8.6769274745818379</v>
      </c>
      <c r="F193" s="128">
        <f>SUMIFS(ADEME!$L:$L,ADEME!$A:$A,$A193,ADEME!$B:$B,$B193,ADEME!$C:$C,$C193,ADEME!$D:$D,$D193,ADEME!$E:$E,F$9)</f>
        <v>8.5839777702381639</v>
      </c>
      <c r="G193" s="129">
        <f>SUMIFS(ADEME!$H:$H,ADEME!$A:$A,$A193,ADEME!$B:$B,$B193,ADEME!$C:$C,$C193,ADEME!$D:$D,$D193,ADEME!$E:$E,G$9)</f>
        <v>8.632711498185655</v>
      </c>
      <c r="H193" s="129">
        <f>SUMIFS(ADEME!$H:$H,ADEME!$A:$A,$A193,ADEME!$B:$B,$B193,ADEME!$C:$C,$C193,ADEME!$D:$D,$D193,ADEME!$E:$E,H$9)</f>
        <v>8.6432007733407872</v>
      </c>
      <c r="I193" s="129">
        <f>SUMIFS(ADEME!$H:$H,ADEME!$A:$A,$A193,ADEME!$B:$B,$B193,ADEME!$C:$C,$C193,ADEME!$D:$D,$D193,ADEME!$E:$E,I$9)</f>
        <v>8.6536900484959176</v>
      </c>
      <c r="J193" s="129">
        <f>SUMIFS(ADEME!$H:$H,ADEME!$A:$A,$A193,ADEME!$B:$B,$B193,ADEME!$C:$C,$C193,ADEME!$D:$D,$D193,ADEME!$E:$E,J$9)</f>
        <v>8.6589346860734828</v>
      </c>
      <c r="K193" s="68"/>
      <c r="L193" s="54" t="str">
        <f t="shared" si="41"/>
        <v>Système d'élevage-Productivité animale-Alimentation vaches allaitantes</v>
      </c>
      <c r="M193" s="54">
        <f>MATCH(L193,[6]RESULTATS_4!$W:$W,FALSE)</f>
        <v>501</v>
      </c>
      <c r="N193" s="54" t="str" cm="1">
        <f t="array" ref="N193">IFERROR(INDEX([6]RESULTATS_4!G:G,$M193),"-")</f>
        <v>Système d'élevage</v>
      </c>
      <c r="O193" s="54" t="str" cm="1">
        <f t="array" ref="O193">IFERROR(INDEX([6]RESULTATS_4!H:H,$M193),"-")</f>
        <v>Productivité animale</v>
      </c>
      <c r="P193" s="54" t="str" cm="1">
        <f t="array" ref="P193">IFERROR(INDEX([6]RESULTATS_4!I:I,$M193),"-")</f>
        <v>Alimentation vaches allaitantes</v>
      </c>
      <c r="Q193" s="54" t="str" cm="1">
        <f t="array" ref="Q193">IFERROR(INDEX([6]RESULTATS_4!$J:$J,M193),"-")</f>
        <v>kg MS (fourrages + concentrés) / vache présente*</v>
      </c>
      <c r="R193" s="68"/>
      <c r="S193" s="54" t="str">
        <f t="shared" si="42"/>
        <v>Alimentation vaches allaitantes-kg MS (fourrages + concentrés) / vache présente*</v>
      </c>
      <c r="T193" s="46">
        <v>188</v>
      </c>
      <c r="U193" s="22">
        <v>11.219112973139032</v>
      </c>
      <c r="V193" s="22">
        <v>11.250796223139032</v>
      </c>
      <c r="W193" s="22">
        <v>11.056260973139032</v>
      </c>
      <c r="X193" s="22">
        <v>11.056260973139034</v>
      </c>
      <c r="Y193" s="22">
        <v>11.217094723139034</v>
      </c>
      <c r="Z193" s="22">
        <v>11.342582473139036</v>
      </c>
      <c r="AA193" s="68"/>
      <c r="AB193" s="52" t="str">
        <f>IFERROR(MATCH(S193,[7]AMS_RUN3_2050!$I:$I,FALSE),"non")</f>
        <v>non</v>
      </c>
      <c r="AC193" s="22" t="s">
        <v>556</v>
      </c>
      <c r="AE193" s="68"/>
      <c r="AF193" s="52">
        <f t="shared" si="49"/>
        <v>-22.659416164573187</v>
      </c>
      <c r="AG193" s="52">
        <f t="shared" si="49"/>
        <v>-23.703375299040054</v>
      </c>
      <c r="AH193" s="52">
        <f t="shared" si="49"/>
        <v>-21.920154388914504</v>
      </c>
      <c r="AI193" s="52">
        <f t="shared" si="49"/>
        <v>-21.825282576638962</v>
      </c>
      <c r="AJ193" s="52">
        <f t="shared" si="49"/>
        <v>-22.852661387937033</v>
      </c>
      <c r="AK193" s="52">
        <f t="shared" si="49"/>
        <v>-23.659936292469897</v>
      </c>
      <c r="AL193" t="s">
        <v>532</v>
      </c>
    </row>
    <row r="194" spans="1:38" ht="18" hidden="1">
      <c r="A194" s="5" t="s">
        <v>0</v>
      </c>
      <c r="B194" s="5" t="s">
        <v>0</v>
      </c>
      <c r="C194" s="1" t="s">
        <v>189</v>
      </c>
      <c r="D194" s="183"/>
      <c r="E194" s="184"/>
      <c r="F194" s="184"/>
      <c r="G194" s="184"/>
      <c r="H194" s="184"/>
      <c r="I194" s="184"/>
      <c r="J194" s="184"/>
      <c r="K194" s="179"/>
      <c r="L194" s="180"/>
      <c r="M194" s="180"/>
      <c r="N194" s="180"/>
      <c r="O194" s="180"/>
      <c r="P194" s="180"/>
      <c r="Q194" s="180"/>
      <c r="R194" s="179"/>
      <c r="S194" s="180"/>
      <c r="T194" s="186"/>
      <c r="U194" s="185"/>
      <c r="V194" s="185"/>
      <c r="W194" s="185"/>
      <c r="X194" s="185"/>
      <c r="Y194" s="185"/>
      <c r="Z194" s="185"/>
      <c r="AA194" s="179"/>
      <c r="AB194" s="186"/>
      <c r="AC194" s="185"/>
      <c r="AD194" s="179"/>
      <c r="AE194" s="179"/>
      <c r="AF194" s="52" t="str">
        <f t="shared" si="49"/>
        <v>ok 0</v>
      </c>
      <c r="AG194" s="52" t="str">
        <f t="shared" si="49"/>
        <v>ok 0</v>
      </c>
      <c r="AH194" s="52" t="str">
        <f t="shared" si="49"/>
        <v>ok 0</v>
      </c>
      <c r="AI194" s="52" t="str">
        <f t="shared" si="49"/>
        <v>ok 0</v>
      </c>
      <c r="AJ194" s="52" t="str">
        <f t="shared" si="49"/>
        <v>ok 0</v>
      </c>
      <c r="AK194" s="52" t="str">
        <f t="shared" si="49"/>
        <v>ok 0</v>
      </c>
      <c r="AL194" t="s">
        <v>532</v>
      </c>
    </row>
    <row r="195" spans="1:38" ht="14.25" hidden="1">
      <c r="A195" s="5" t="s">
        <v>190</v>
      </c>
      <c r="B195" s="5" t="s">
        <v>191</v>
      </c>
      <c r="C195" s="151" t="s">
        <v>623</v>
      </c>
      <c r="D195" s="25" t="s">
        <v>631</v>
      </c>
      <c r="E195" s="126">
        <f>SUMIFS(ADEME!$F:$F,ADEME!$A:$A,$A195,ADEME!$B:$B,$B195,ADEME!$C:$C,$C195,ADEME!$D:$D,$D195,ADEME!$E:$E,F$9)</f>
        <v>81.021263234321395</v>
      </c>
      <c r="F195" s="126">
        <f>SUMIFS(ADEME!$L:$L,ADEME!$A:$A,$A195,ADEME!$B:$B,$B195,ADEME!$C:$C,$C195,ADEME!$D:$D,$D195,ADEME!$E:$E,F$9)</f>
        <v>48.974791732501714</v>
      </c>
      <c r="G195" s="127">
        <f>SUMIFS(ADEME!$H:$H,ADEME!$A:$A,$A195,ADEME!$B:$B,$B195,ADEME!$C:$C,$C195,ADEME!$D:$D,$D195,ADEME!$E:$E,G$9)</f>
        <v>68.718098951930983</v>
      </c>
      <c r="H195" s="127">
        <f>SUMIFS(ADEME!$H:$H,ADEME!$A:$A,$A195,ADEME!$B:$B,$B195,ADEME!$C:$C,$C195,ADEME!$D:$D,$D195,ADEME!$E:$E,H$9)</f>
        <v>69.548217046418571</v>
      </c>
      <c r="I195" s="127">
        <f>SUMIFS(ADEME!$H:$H,ADEME!$A:$A,$A195,ADEME!$B:$B,$B195,ADEME!$C:$C,$C195,ADEME!$D:$D,$D195,ADEME!$E:$E,I$9)</f>
        <v>71.968069771849386</v>
      </c>
      <c r="J195" s="127">
        <f>SUMIFS(ADEME!$H:$H,ADEME!$A:$A,$A195,ADEME!$B:$B,$B195,ADEME!$C:$C,$C195,ADEME!$D:$D,$D195,ADEME!$E:$E,J$9)</f>
        <v>74.037486015910886</v>
      </c>
      <c r="K195" s="68"/>
      <c r="L195" s="54" t="str">
        <f t="shared" si="41"/>
        <v>Flux GES-Emissions directes -Emissions directes de GES total</v>
      </c>
      <c r="M195" s="54">
        <f>MATCH(L195,[6]RESULTATS_4!$W:$W,FALSE)</f>
        <v>363</v>
      </c>
      <c r="N195" s="54" t="str" cm="1">
        <f t="array" ref="N195">IFERROR(INDEX([6]RESULTATS_4!G:G,$M195),"-")</f>
        <v>Flux GES</v>
      </c>
      <c r="O195" s="54" t="str" cm="1">
        <f t="array" ref="O195">IFERROR(INDEX([6]RESULTATS_4!H:H,$M195),"-")</f>
        <v xml:space="preserve">Emissions directes </v>
      </c>
      <c r="P195" s="54" t="str" cm="1">
        <f t="array" ref="P195">IFERROR(INDEX([6]RESULTATS_4!I:I,$M195),"-")</f>
        <v>Emissions directes de GES total</v>
      </c>
      <c r="Q195" s="54" t="str" cm="1">
        <f t="array" ref="Q195">IFERROR(INDEX([6]RESULTATS_4!$J:$J,M195),"-")</f>
        <v>MtCO2eq</v>
      </c>
      <c r="R195" s="68"/>
      <c r="S195" s="54" t="str">
        <f t="shared" si="42"/>
        <v>Emissions directes de GES total-MtCO2eq</v>
      </c>
      <c r="T195" s="46">
        <v>190</v>
      </c>
      <c r="U195" s="14">
        <v>0</v>
      </c>
      <c r="V195" s="14">
        <v>0</v>
      </c>
      <c r="W195" s="14">
        <v>0</v>
      </c>
      <c r="X195" s="14">
        <v>0</v>
      </c>
      <c r="Y195" s="14">
        <v>0</v>
      </c>
      <c r="Z195" s="14">
        <v>0</v>
      </c>
      <c r="AA195" s="68"/>
      <c r="AB195" s="52" t="str">
        <f>IFERROR(MATCH(S195,[7]AMS_RUN3_2050!$I:$I,FALSE),"non")</f>
        <v>non</v>
      </c>
      <c r="AC195" s="14" t="s">
        <v>557</v>
      </c>
      <c r="AE195" s="68"/>
      <c r="AF195" s="56"/>
      <c r="AG195" s="56"/>
      <c r="AH195" s="56"/>
      <c r="AI195" s="56"/>
      <c r="AJ195" s="56"/>
      <c r="AK195" s="56"/>
    </row>
    <row r="196" spans="1:38" ht="14.25" hidden="1">
      <c r="A196" s="5" t="s">
        <v>190</v>
      </c>
      <c r="B196" s="5" t="s">
        <v>191</v>
      </c>
      <c r="C196" s="24" t="s">
        <v>192</v>
      </c>
      <c r="D196" s="25" t="s">
        <v>631</v>
      </c>
      <c r="E196" s="126">
        <f>SUMIFS(ADEME!$F:$F,ADEME!$A:$A,$A196,ADEME!$B:$B,$B196,ADEME!$C:$C,$C196,ADEME!$D:$D,$D196,ADEME!$E:$E,F$9)</f>
        <v>10.282503945893218</v>
      </c>
      <c r="F196" s="126">
        <f>SUMIFS(ADEME!$L:$L,ADEME!$A:$A,$A196,ADEME!$B:$B,$B196,ADEME!$C:$C,$C196,ADEME!$D:$D,$D196,ADEME!$E:$E,F$9)</f>
        <v>4.4761894017381341</v>
      </c>
      <c r="G196" s="127">
        <f>SUMIFS(ADEME!$H:$H,ADEME!$A:$A,$A196,ADEME!$B:$B,$B196,ADEME!$C:$C,$C196,ADEME!$D:$D,$D196,ADEME!$E:$E,G$9)</f>
        <v>7.6956992750928732</v>
      </c>
      <c r="H196" s="127">
        <f>SUMIFS(ADEME!$H:$H,ADEME!$A:$A,$A196,ADEME!$B:$B,$B196,ADEME!$C:$C,$C196,ADEME!$D:$D,$D196,ADEME!$E:$E,H$9)</f>
        <v>7.7153470102336019</v>
      </c>
      <c r="I196" s="127">
        <f>SUMIFS(ADEME!$H:$H,ADEME!$A:$A,$A196,ADEME!$B:$B,$B196,ADEME!$C:$C,$C196,ADEME!$D:$D,$D196,ADEME!$E:$E,I$9)</f>
        <v>7.7157938589135808</v>
      </c>
      <c r="J196" s="127">
        <f>SUMIFS(ADEME!$H:$H,ADEME!$A:$A,$A196,ADEME!$B:$B,$B196,ADEME!$C:$C,$C196,ADEME!$D:$D,$D196,ADEME!$E:$E,J$9)</f>
        <v>7.7154794424863535</v>
      </c>
      <c r="K196" s="68"/>
      <c r="L196" s="54" t="str">
        <f t="shared" si="41"/>
        <v xml:space="preserve">Flux GES-Emissions directes -consommation d'énergie </v>
      </c>
      <c r="M196" s="54">
        <f>MATCH(L196,[6]RESULTATS_4!$W:$W,FALSE)</f>
        <v>361</v>
      </c>
      <c r="N196" s="54" t="str" cm="1">
        <f t="array" ref="N196">IFERROR(INDEX([6]RESULTATS_4!G:G,$M196),"-")</f>
        <v>Flux GES</v>
      </c>
      <c r="O196" s="54" t="str" cm="1">
        <f t="array" ref="O196">IFERROR(INDEX([6]RESULTATS_4!H:H,$M196),"-")</f>
        <v xml:space="preserve">Emissions directes </v>
      </c>
      <c r="P196" s="54" t="str" cm="1">
        <f t="array" ref="P196">IFERROR(INDEX([6]RESULTATS_4!I:I,$M196),"-")</f>
        <v xml:space="preserve">consommation d'énergie </v>
      </c>
      <c r="Q196" s="54" t="str" cm="1">
        <f t="array" ref="Q196">IFERROR(INDEX([6]RESULTATS_4!$J:$J,M196),"-")</f>
        <v>MtCO2eq</v>
      </c>
      <c r="R196" s="68"/>
      <c r="S196" s="54" t="str">
        <f t="shared" si="42"/>
        <v>consommation d'énergie -MtCO2eq</v>
      </c>
      <c r="T196" s="46">
        <v>191</v>
      </c>
      <c r="U196" s="7">
        <v>86252.227543058092</v>
      </c>
      <c r="V196" s="7">
        <v>79364.781722132058</v>
      </c>
      <c r="W196" s="7">
        <v>72124.884899907687</v>
      </c>
      <c r="X196" s="7">
        <v>74402.206878491867</v>
      </c>
      <c r="Y196" s="7">
        <v>76283.888796731029</v>
      </c>
      <c r="Z196" s="7">
        <v>78924.465468601382</v>
      </c>
      <c r="AA196" s="68"/>
      <c r="AB196" s="52" t="str">
        <f>IFERROR(MATCH(S196,[7]AMS_RUN3_2050!$I:$I,FALSE),"non")</f>
        <v>non</v>
      </c>
      <c r="AC196" s="7" t="s">
        <v>556</v>
      </c>
      <c r="AE196" s="68"/>
      <c r="AF196" s="52">
        <f t="shared" ref="AF196:AF213" si="50">IF(AND(E196=0,U196=0),"ok 0",(E196/U196-1)*100)</f>
        <v>-99.988078564184605</v>
      </c>
      <c r="AG196" s="52">
        <f t="shared" ref="AG196:AG213" si="51">IF(AND(F196=0,V196=0),"ok 0",(F196/V196-1)*100)</f>
        <v>-99.994359980202034</v>
      </c>
      <c r="AH196" s="52">
        <f t="shared" ref="AH196:AH213" si="52">IF(AND(G196=0,W196=0),"ok 0",(G196/W196-1)*100)</f>
        <v>-99.989330035970553</v>
      </c>
      <c r="AI196" s="52">
        <f t="shared" ref="AI196:AI213" si="53">IF(AND(H196=0,X196=0),"ok 0",(H196/X196-1)*100)</f>
        <v>-99.989630217524549</v>
      </c>
      <c r="AJ196" s="52">
        <f t="shared" ref="AJ196:AJ213" si="54">IF(AND(I196=0,Y196=0),"ok 0",(I196/Y196-1)*100)</f>
        <v>-99.989885421442693</v>
      </c>
      <c r="AK196" s="52">
        <f t="shared" ref="AK196:AK213" si="55">IF(AND(J196=0,Z196=0),"ok 0",(J196/Z196-1)*100)</f>
        <v>-99.990224223380324</v>
      </c>
    </row>
    <row r="197" spans="1:38" ht="14.25" hidden="1">
      <c r="A197" s="5" t="s">
        <v>190</v>
      </c>
      <c r="B197" s="5" t="s">
        <v>191</v>
      </c>
      <c r="C197" s="24" t="s">
        <v>193</v>
      </c>
      <c r="D197" s="25" t="s">
        <v>631</v>
      </c>
      <c r="E197" s="126">
        <f>SUMIFS(ADEME!$F:$F,ADEME!$A:$A,$A197,ADEME!$B:$B,$B197,ADEME!$C:$C,$C197,ADEME!$D:$D,$D197,ADEME!$E:$E,F$9)</f>
        <v>16.356632853391126</v>
      </c>
      <c r="F197" s="126">
        <f>SUMIFS(ADEME!$L:$L,ADEME!$A:$A,$A197,ADEME!$B:$B,$B197,ADEME!$C:$C,$C197,ADEME!$D:$D,$D197,ADEME!$E:$E,F$9)</f>
        <v>10.76673132467751</v>
      </c>
      <c r="G197" s="127">
        <f>SUMIFS(ADEME!$H:$H,ADEME!$A:$A,$A197,ADEME!$B:$B,$B197,ADEME!$C:$C,$C197,ADEME!$D:$D,$D197,ADEME!$E:$E,G$9)</f>
        <v>14.174207611942322</v>
      </c>
      <c r="H197" s="127">
        <f>SUMIFS(ADEME!$H:$H,ADEME!$A:$A,$A197,ADEME!$B:$B,$B197,ADEME!$C:$C,$C197,ADEME!$D:$D,$D197,ADEME!$E:$E,H$9)</f>
        <v>13.443983181848875</v>
      </c>
      <c r="I197" s="127">
        <f>SUMIFS(ADEME!$H:$H,ADEME!$A:$A,$A197,ADEME!$B:$B,$B197,ADEME!$C:$C,$C197,ADEME!$D:$D,$D197,ADEME!$E:$E,I$9)</f>
        <v>14.302141402486008</v>
      </c>
      <c r="J197" s="127">
        <f>SUMIFS(ADEME!$H:$H,ADEME!$A:$A,$A197,ADEME!$B:$B,$B197,ADEME!$C:$C,$C197,ADEME!$D:$D,$D197,ADEME!$E:$E,J$9)</f>
        <v>15.444391424129021</v>
      </c>
      <c r="K197" s="68"/>
      <c r="L197" s="54" t="str">
        <f t="shared" si="41"/>
        <v xml:space="preserve">Flux GES-Emissions directes -émissions directes des sols </v>
      </c>
      <c r="M197" s="54">
        <f>MATCH(L197,[6]RESULTATS_4!$W:$W,FALSE)</f>
        <v>364</v>
      </c>
      <c r="N197" s="54" t="str" cm="1">
        <f t="array" ref="N197">IFERROR(INDEX([6]RESULTATS_4!G:G,$M197),"-")</f>
        <v>Flux GES</v>
      </c>
      <c r="O197" s="54" t="str" cm="1">
        <f t="array" ref="O197">IFERROR(INDEX([6]RESULTATS_4!H:H,$M197),"-")</f>
        <v xml:space="preserve">Emissions directes </v>
      </c>
      <c r="P197" s="54" t="str" cm="1">
        <f t="array" ref="P197">IFERROR(INDEX([6]RESULTATS_4!I:I,$M197),"-")</f>
        <v xml:space="preserve">émissions directes des sols </v>
      </c>
      <c r="Q197" s="54" t="str" cm="1">
        <f t="array" ref="Q197">IFERROR(INDEX([6]RESULTATS_4!$J:$J,M197),"-")</f>
        <v>MtCO2eq</v>
      </c>
      <c r="R197" s="68"/>
      <c r="S197" s="54" t="str">
        <f t="shared" si="42"/>
        <v>émissions directes des sols -MtCO2eq</v>
      </c>
      <c r="T197" s="46">
        <v>192</v>
      </c>
      <c r="U197" s="7">
        <v>9500.2567083585527</v>
      </c>
      <c r="V197" s="7">
        <v>8648.1656319939048</v>
      </c>
      <c r="W197" s="7">
        <v>7351.3027158144141</v>
      </c>
      <c r="X197" s="7">
        <v>7417.9584318785492</v>
      </c>
      <c r="Y197" s="7">
        <v>7913.2892131987755</v>
      </c>
      <c r="Z197" s="7">
        <v>8085.2927889943367</v>
      </c>
      <c r="AA197" s="68"/>
      <c r="AB197" s="52" t="str">
        <f>IFERROR(MATCH(S197,[7]AMS_RUN3_2050!$I:$I,FALSE),"non")</f>
        <v>non</v>
      </c>
      <c r="AC197" s="7" t="s">
        <v>556</v>
      </c>
      <c r="AE197" s="68"/>
      <c r="AF197" s="52">
        <f t="shared" si="50"/>
        <v>-99.827829569710474</v>
      </c>
      <c r="AG197" s="52">
        <f t="shared" si="51"/>
        <v>-99.875502716034418</v>
      </c>
      <c r="AH197" s="52">
        <f t="shared" si="52"/>
        <v>-99.807187812012558</v>
      </c>
      <c r="AI197" s="52">
        <f t="shared" si="53"/>
        <v>-99.818764376946717</v>
      </c>
      <c r="AJ197" s="52">
        <f t="shared" si="54"/>
        <v>-99.819264265248492</v>
      </c>
      <c r="AK197" s="52">
        <f t="shared" si="55"/>
        <v>-99.808981667984227</v>
      </c>
    </row>
    <row r="198" spans="1:38" ht="14.25" hidden="1">
      <c r="A198" s="5" t="s">
        <v>190</v>
      </c>
      <c r="B198" s="5" t="s">
        <v>191</v>
      </c>
      <c r="C198" s="24" t="s">
        <v>194</v>
      </c>
      <c r="D198" s="25" t="s">
        <v>631</v>
      </c>
      <c r="E198" s="126">
        <f>SUMIFS(ADEME!$F:$F,ADEME!$A:$A,$A198,ADEME!$B:$B,$B198,ADEME!$C:$C,$C198,ADEME!$D:$D,$D198,ADEME!$E:$E,F$9)</f>
        <v>7.1868280876476369</v>
      </c>
      <c r="F198" s="126">
        <f>SUMIFS(ADEME!$L:$L,ADEME!$A:$A,$A198,ADEME!$B:$B,$B198,ADEME!$C:$C,$C198,ADEME!$D:$D,$D198,ADEME!$E:$E,F$9)</f>
        <v>5.2477183431501526</v>
      </c>
      <c r="G198" s="127">
        <f>SUMIFS(ADEME!$H:$H,ADEME!$A:$A,$A198,ADEME!$B:$B,$B198,ADEME!$C:$C,$C198,ADEME!$D:$D,$D198,ADEME!$E:$E,G$9)</f>
        <v>6.0862759590800719</v>
      </c>
      <c r="H198" s="127">
        <f>SUMIFS(ADEME!$H:$H,ADEME!$A:$A,$A198,ADEME!$B:$B,$B198,ADEME!$C:$C,$C198,ADEME!$D:$D,$D198,ADEME!$E:$E,H$9)</f>
        <v>6.2384685735172241</v>
      </c>
      <c r="I198" s="127">
        <f>SUMIFS(ADEME!$H:$H,ADEME!$A:$A,$A198,ADEME!$B:$B,$B198,ADEME!$C:$C,$C198,ADEME!$D:$D,$D198,ADEME!$E:$E,I$9)</f>
        <v>6.4220903051391787</v>
      </c>
      <c r="J198" s="127">
        <f>SUMIFS(ADEME!$H:$H,ADEME!$A:$A,$A198,ADEME!$B:$B,$B198,ADEME!$C:$C,$C198,ADEME!$D:$D,$D198,ADEME!$E:$E,J$9)</f>
        <v>6.6258471994977226</v>
      </c>
      <c r="K198" s="68"/>
      <c r="L198" s="54" t="str">
        <f t="shared" si="41"/>
        <v>Flux GES-Emissions directes -émissions lessivage + NH3</v>
      </c>
      <c r="M198" s="54">
        <f>MATCH(L198,[6]RESULTATS_4!$W:$W,FALSE)</f>
        <v>365</v>
      </c>
      <c r="N198" s="54" t="str" cm="1">
        <f t="array" ref="N198">IFERROR(INDEX([6]RESULTATS_4!G:G,$M198),"-")</f>
        <v>Flux GES</v>
      </c>
      <c r="O198" s="54" t="str" cm="1">
        <f t="array" ref="O198">IFERROR(INDEX([6]RESULTATS_4!H:H,$M198),"-")</f>
        <v xml:space="preserve">Emissions directes </v>
      </c>
      <c r="P198" s="54" t="str" cm="1">
        <f t="array" ref="P198">IFERROR(INDEX([6]RESULTATS_4!I:I,$M198),"-")</f>
        <v>émissions lessivage + NH3</v>
      </c>
      <c r="Q198" s="54" t="str" cm="1">
        <f t="array" ref="Q198">IFERROR(INDEX([6]RESULTATS_4!$J:$J,M198),"-")</f>
        <v>MtCO2eq</v>
      </c>
      <c r="R198" s="68"/>
      <c r="S198" s="54" t="str">
        <f t="shared" si="42"/>
        <v>émissions lessivage + NH3-MtCO2eq</v>
      </c>
      <c r="T198" s="46">
        <v>193</v>
      </c>
      <c r="U198" s="7">
        <v>19509.115292956663</v>
      </c>
      <c r="V198" s="7">
        <v>17939.563913555947</v>
      </c>
      <c r="W198" s="7">
        <v>15496.366146241537</v>
      </c>
      <c r="X198" s="7">
        <v>15543.567338602707</v>
      </c>
      <c r="Y198" s="7">
        <v>16236.53199239431</v>
      </c>
      <c r="Z198" s="7">
        <v>18067.191786842322</v>
      </c>
      <c r="AA198" s="68"/>
      <c r="AB198" s="52" t="str">
        <f>IFERROR(MATCH(S198,[7]AMS_RUN3_2050!$I:$I,FALSE),"non")</f>
        <v>non</v>
      </c>
      <c r="AC198" s="7" t="s">
        <v>556</v>
      </c>
      <c r="AE198" s="68"/>
      <c r="AF198" s="52">
        <f t="shared" si="50"/>
        <v>-99.963161691446658</v>
      </c>
      <c r="AG198" s="52">
        <f t="shared" si="51"/>
        <v>-99.970747793154629</v>
      </c>
      <c r="AH198" s="52">
        <f t="shared" si="52"/>
        <v>-99.960724495655029</v>
      </c>
      <c r="AI198" s="52">
        <f t="shared" si="53"/>
        <v>-99.959864627999366</v>
      </c>
      <c r="AJ198" s="52">
        <f t="shared" si="54"/>
        <v>-99.960446662451403</v>
      </c>
      <c r="AK198" s="52">
        <f t="shared" si="55"/>
        <v>-99.963326634943215</v>
      </c>
    </row>
    <row r="199" spans="1:38" ht="14.25" hidden="1">
      <c r="A199" s="5" t="s">
        <v>190</v>
      </c>
      <c r="B199" s="5" t="s">
        <v>191</v>
      </c>
      <c r="C199" s="24" t="s">
        <v>195</v>
      </c>
      <c r="D199" s="25" t="s">
        <v>631</v>
      </c>
      <c r="E199" s="126">
        <f>SUMIFS(ADEME!$F:$F,ADEME!$A:$A,$A199,ADEME!$B:$B,$B199,ADEME!$C:$C,$C199,ADEME!$D:$D,$D199,ADEME!$E:$E,F$9)</f>
        <v>0.31380020304</v>
      </c>
      <c r="F199" s="126">
        <f>SUMIFS(ADEME!$L:$L,ADEME!$A:$A,$A199,ADEME!$B:$B,$B199,ADEME!$C:$C,$C199,ADEME!$D:$D,$D199,ADEME!$E:$E,F$9)</f>
        <v>0.30065561649623862</v>
      </c>
      <c r="G199" s="127">
        <f>SUMIFS(ADEME!$H:$H,ADEME!$A:$A,$A199,ADEME!$B:$B,$B199,ADEME!$C:$C,$C199,ADEME!$D:$D,$D199,ADEME!$E:$E,G$9)</f>
        <v>0.30321703385809523</v>
      </c>
      <c r="H199" s="127">
        <f>SUMIFS(ADEME!$H:$H,ADEME!$A:$A,$A199,ADEME!$B:$B,$B199,ADEME!$C:$C,$C199,ADEME!$D:$D,$D199,ADEME!$E:$E,H$9)</f>
        <v>0.31000917354999086</v>
      </c>
      <c r="I199" s="127">
        <f>SUMIFS(ADEME!$H:$H,ADEME!$A:$A,$A199,ADEME!$B:$B,$B199,ADEME!$C:$C,$C199,ADEME!$D:$D,$D199,ADEME!$E:$E,I$9)</f>
        <v>0.3064431571502127</v>
      </c>
      <c r="J199" s="127">
        <f>SUMIFS(ADEME!$H:$H,ADEME!$A:$A,$A199,ADEME!$B:$B,$B199,ADEME!$C:$C,$C199,ADEME!$D:$D,$D199,ADEME!$E:$E,J$9)</f>
        <v>0.31060802156050116</v>
      </c>
      <c r="K199" s="68"/>
      <c r="L199" s="54" t="str">
        <f t="shared" si="41"/>
        <v>Flux GES-Emissions directes -émissions CO2 des sols (chaux, dolomie)</v>
      </c>
      <c r="M199" s="54">
        <f>MATCH(L199,[6]RESULTATS_4!$W:$W,FALSE)</f>
        <v>362</v>
      </c>
      <c r="N199" s="54" t="str" cm="1">
        <f t="array" ref="N199">IFERROR(INDEX([6]RESULTATS_4!G:G,$M199),"-")</f>
        <v>Flux GES</v>
      </c>
      <c r="O199" s="54" t="str" cm="1">
        <f t="array" ref="O199">IFERROR(INDEX([6]RESULTATS_4!H:H,$M199),"-")</f>
        <v xml:space="preserve">Emissions directes </v>
      </c>
      <c r="P199" s="54" t="str" cm="1">
        <f t="array" ref="P199">IFERROR(INDEX([6]RESULTATS_4!I:I,$M199),"-")</f>
        <v>émissions CO2 des sols (chaux, dolomie)</v>
      </c>
      <c r="Q199" s="54" t="str" cm="1">
        <f t="array" ref="Q199">IFERROR(INDEX([6]RESULTATS_4!$J:$J,M199),"-")</f>
        <v>MtCO2eq</v>
      </c>
      <c r="R199" s="68"/>
      <c r="S199" s="54" t="str">
        <f t="shared" si="42"/>
        <v>émissions CO2 des sols (chaux, dolomie)-MtCO2eq</v>
      </c>
      <c r="T199" s="46">
        <v>194</v>
      </c>
      <c r="U199" s="7">
        <v>8426.7418909453227</v>
      </c>
      <c r="V199" s="7">
        <v>7754.035964883924</v>
      </c>
      <c r="W199" s="7">
        <v>7333.7868187071526</v>
      </c>
      <c r="X199" s="7">
        <v>7992.1135798781979</v>
      </c>
      <c r="Y199" s="7">
        <v>7397.223760330945</v>
      </c>
      <c r="Z199" s="7">
        <v>7347.5607219810308</v>
      </c>
      <c r="AA199" s="68"/>
      <c r="AB199" s="52" t="str">
        <f>IFERROR(MATCH(S199,[7]AMS_RUN3_2050!$I:$I,FALSE),"non")</f>
        <v>non</v>
      </c>
      <c r="AC199" s="7" t="s">
        <v>556</v>
      </c>
      <c r="AE199" s="68"/>
      <c r="AF199" s="52">
        <f t="shared" si="50"/>
        <v>-99.996276138428101</v>
      </c>
      <c r="AG199" s="52">
        <f t="shared" si="51"/>
        <v>-99.996122591926863</v>
      </c>
      <c r="AH199" s="52">
        <f t="shared" si="52"/>
        <v>-99.99586547793993</v>
      </c>
      <c r="AI199" s="52">
        <f t="shared" si="53"/>
        <v>-99.996121061463256</v>
      </c>
      <c r="AJ199" s="52">
        <f t="shared" si="54"/>
        <v>-99.995857322056509</v>
      </c>
      <c r="AK199" s="52">
        <f t="shared" si="55"/>
        <v>-99.995772637568933</v>
      </c>
    </row>
    <row r="200" spans="1:38" ht="14.25" hidden="1">
      <c r="A200" s="5" t="s">
        <v>190</v>
      </c>
      <c r="B200" s="5" t="s">
        <v>191</v>
      </c>
      <c r="C200" s="24" t="s">
        <v>196</v>
      </c>
      <c r="D200" s="25" t="s">
        <v>631</v>
      </c>
      <c r="E200" s="126">
        <f>SUMIFS(ADEME!$F:$F,ADEME!$A:$A,$A200,ADEME!$B:$B,$B200,ADEME!$C:$C,$C200,ADEME!$D:$D,$D200,ADEME!$E:$E,F$9)</f>
        <v>39.796774347607574</v>
      </c>
      <c r="F200" s="126">
        <f>SUMIFS(ADEME!$L:$L,ADEME!$A:$A,$A200,ADEME!$B:$B,$B200,ADEME!$C:$C,$C200,ADEME!$D:$D,$D200,ADEME!$E:$E,F$9)</f>
        <v>25.443461003615063</v>
      </c>
      <c r="G200" s="127">
        <f>SUMIFS(ADEME!$H:$H,ADEME!$A:$A,$A200,ADEME!$B:$B,$B200,ADEME!$C:$C,$C200,ADEME!$D:$D,$D200,ADEME!$E:$E,G$9)</f>
        <v>34.652574036658713</v>
      </c>
      <c r="H200" s="127">
        <f>SUMIFS(ADEME!$H:$H,ADEME!$A:$A,$A200,ADEME!$B:$B,$B200,ADEME!$C:$C,$C200,ADEME!$D:$D,$D200,ADEME!$E:$E,H$9)</f>
        <v>35.927331804692379</v>
      </c>
      <c r="I200" s="127">
        <f>SUMIFS(ADEME!$H:$H,ADEME!$A:$A,$A200,ADEME!$B:$B,$B200,ADEME!$C:$C,$C200,ADEME!$D:$D,$D200,ADEME!$E:$E,I$9)</f>
        <v>37.237482607851632</v>
      </c>
      <c r="J200" s="127">
        <f>SUMIFS(ADEME!$H:$H,ADEME!$A:$A,$A200,ADEME!$B:$B,$B200,ADEME!$C:$C,$C200,ADEME!$D:$D,$D200,ADEME!$E:$E,J$9)</f>
        <v>37.877303277096964</v>
      </c>
      <c r="K200" s="68"/>
      <c r="L200" s="54" t="str">
        <f t="shared" si="41"/>
        <v xml:space="preserve">Flux GES-Emissions directes -fermentation entérique </v>
      </c>
      <c r="M200" s="54">
        <f>MATCH(L200,[6]RESULTATS_4!$W:$W,FALSE)</f>
        <v>366</v>
      </c>
      <c r="N200" s="54" t="str" cm="1">
        <f t="array" ref="N200">IFERROR(INDEX([6]RESULTATS_4!G:G,$M200),"-")</f>
        <v>Flux GES</v>
      </c>
      <c r="O200" s="54" t="str" cm="1">
        <f t="array" ref="O200">IFERROR(INDEX([6]RESULTATS_4!H:H,$M200),"-")</f>
        <v xml:space="preserve">Emissions directes </v>
      </c>
      <c r="P200" s="54" t="str" cm="1">
        <f t="array" ref="P200">IFERROR(INDEX([6]RESULTATS_4!I:I,$M200),"-")</f>
        <v xml:space="preserve">fermentation entérique </v>
      </c>
      <c r="Q200" s="54" t="str" cm="1">
        <f t="array" ref="Q200">IFERROR(INDEX([6]RESULTATS_4!$J:$J,M200),"-")</f>
        <v>MtCO2eq</v>
      </c>
      <c r="R200" s="68"/>
      <c r="S200" s="54" t="str">
        <f t="shared" si="42"/>
        <v>fermentation entérique -MtCO2eq</v>
      </c>
      <c r="T200" s="46">
        <v>195</v>
      </c>
      <c r="U200" s="7">
        <v>315.49981365000002</v>
      </c>
      <c r="V200" s="7">
        <v>303.36028137138851</v>
      </c>
      <c r="W200" s="7">
        <v>305.53109189402579</v>
      </c>
      <c r="X200" s="7">
        <v>311.57303116365853</v>
      </c>
      <c r="Y200" s="7">
        <v>305.06803633762814</v>
      </c>
      <c r="Z200" s="7">
        <v>307.98834126174967</v>
      </c>
      <c r="AA200" s="68"/>
      <c r="AB200" s="52" t="str">
        <f>IFERROR(MATCH(S200,[7]AMS_RUN3_2050!$I:$I,FALSE),"non")</f>
        <v>non</v>
      </c>
      <c r="AC200" s="7" t="s">
        <v>556</v>
      </c>
      <c r="AE200" s="68"/>
      <c r="AF200" s="52">
        <f t="shared" si="50"/>
        <v>-87.38611795449232</v>
      </c>
      <c r="AG200" s="52">
        <f t="shared" si="51"/>
        <v>-91.612790940002469</v>
      </c>
      <c r="AH200" s="52">
        <f t="shared" si="52"/>
        <v>-88.658249534656846</v>
      </c>
      <c r="AI200" s="52">
        <f t="shared" si="53"/>
        <v>-88.469049561025386</v>
      </c>
      <c r="AJ200" s="52">
        <f t="shared" si="54"/>
        <v>-87.793712165033327</v>
      </c>
      <c r="AK200" s="52">
        <f t="shared" si="55"/>
        <v>-87.70170873289446</v>
      </c>
    </row>
    <row r="201" spans="1:38" ht="14.25" hidden="1">
      <c r="A201" s="5" t="s">
        <v>190</v>
      </c>
      <c r="B201" s="5" t="s">
        <v>191</v>
      </c>
      <c r="C201" s="24" t="s">
        <v>197</v>
      </c>
      <c r="D201" s="25" t="s">
        <v>631</v>
      </c>
      <c r="E201" s="126">
        <f>SUMIFS(ADEME!$F:$F,ADEME!$A:$A,$A201,ADEME!$B:$B,$B201,ADEME!$C:$C,$C201,ADEME!$D:$D,$D201,ADEME!$E:$E,F$9)</f>
        <v>7.0847237967418391</v>
      </c>
      <c r="F201" s="126">
        <f>SUMIFS(ADEME!$L:$L,ADEME!$A:$A,$A201,ADEME!$B:$B,$B201,ADEME!$C:$C,$C201,ADEME!$D:$D,$D201,ADEME!$E:$E,F$9)</f>
        <v>2.7400360428246193</v>
      </c>
      <c r="G201" s="127">
        <f>SUMIFS(ADEME!$H:$H,ADEME!$A:$A,$A201,ADEME!$B:$B,$B201,ADEME!$C:$C,$C201,ADEME!$D:$D,$D201,ADEME!$E:$E,G$9)</f>
        <v>5.8061250352989147</v>
      </c>
      <c r="H201" s="127">
        <f>SUMIFS(ADEME!$H:$H,ADEME!$A:$A,$A201,ADEME!$B:$B,$B201,ADEME!$C:$C,$C201,ADEME!$D:$D,$D201,ADEME!$E:$E,H$9)</f>
        <v>5.9130773025765082</v>
      </c>
      <c r="I201" s="127">
        <f>SUMIFS(ADEME!$H:$H,ADEME!$A:$A,$A201,ADEME!$B:$B,$B201,ADEME!$C:$C,$C201,ADEME!$D:$D,$D201,ADEME!$E:$E,I$9)</f>
        <v>5.9841184403087686</v>
      </c>
      <c r="J201" s="127">
        <f>SUMIFS(ADEME!$H:$H,ADEME!$A:$A,$A201,ADEME!$B:$B,$B201,ADEME!$C:$C,$C201,ADEME!$D:$D,$D201,ADEME!$E:$E,J$9)</f>
        <v>6.0638566511403091</v>
      </c>
      <c r="K201" s="68"/>
      <c r="L201" s="54" t="str">
        <f t="shared" si="41"/>
        <v xml:space="preserve">Flux GES-Emissions directes -stockage des effluents </v>
      </c>
      <c r="M201" s="54">
        <f>MATCH(L201,[6]RESULTATS_4!$W:$W,FALSE)</f>
        <v>367</v>
      </c>
      <c r="N201" s="54" t="str" cm="1">
        <f t="array" ref="N201">IFERROR(INDEX([6]RESULTATS_4!G:G,$M201),"-")</f>
        <v>Flux GES</v>
      </c>
      <c r="O201" s="54" t="str" cm="1">
        <f t="array" ref="O201">IFERROR(INDEX([6]RESULTATS_4!H:H,$M201),"-")</f>
        <v xml:space="preserve">Emissions directes </v>
      </c>
      <c r="P201" s="54" t="str" cm="1">
        <f t="array" ref="P201">IFERROR(INDEX([6]RESULTATS_4!I:I,$M201),"-")</f>
        <v xml:space="preserve">stockage des effluents </v>
      </c>
      <c r="Q201" s="54" t="str" cm="1">
        <f t="array" ref="Q201">IFERROR(INDEX([6]RESULTATS_4!$J:$J,M201),"-")</f>
        <v>MtCO2eq</v>
      </c>
      <c r="R201" s="68"/>
      <c r="S201" s="54" t="str">
        <f t="shared" si="42"/>
        <v>stockage des effluents -MtCO2eq</v>
      </c>
      <c r="T201" s="46">
        <v>196</v>
      </c>
      <c r="U201" s="7">
        <v>41417.672801383531</v>
      </c>
      <c r="V201" s="7">
        <v>38353.96756948781</v>
      </c>
      <c r="W201" s="7">
        <v>35959.331959900926</v>
      </c>
      <c r="X201" s="7">
        <v>37303.075289094493</v>
      </c>
      <c r="Y201" s="7">
        <v>38657.479502366863</v>
      </c>
      <c r="Z201" s="7">
        <v>39318.413008040945</v>
      </c>
      <c r="AA201" s="68"/>
      <c r="AB201" s="52" t="str">
        <f>IFERROR(MATCH(S201,[7]AMS_RUN3_2050!$I:$I,FALSE),"non")</f>
        <v>non</v>
      </c>
      <c r="AC201" s="7" t="s">
        <v>556</v>
      </c>
      <c r="AE201" s="68"/>
      <c r="AF201" s="52">
        <f t="shared" si="50"/>
        <v>-99.982894442595267</v>
      </c>
      <c r="AG201" s="52">
        <f t="shared" si="51"/>
        <v>-99.992855925432337</v>
      </c>
      <c r="AH201" s="52">
        <f t="shared" si="52"/>
        <v>-99.983853634873483</v>
      </c>
      <c r="AI201" s="52">
        <f t="shared" si="53"/>
        <v>-99.984148552748664</v>
      </c>
      <c r="AJ201" s="52">
        <f t="shared" si="54"/>
        <v>-99.984520153622682</v>
      </c>
      <c r="AK201" s="52">
        <f t="shared" si="55"/>
        <v>-99.984577565096785</v>
      </c>
    </row>
    <row r="202" spans="1:38" ht="14.25" hidden="1">
      <c r="A202" s="5" t="s">
        <v>190</v>
      </c>
      <c r="B202" s="5" t="s">
        <v>198</v>
      </c>
      <c r="C202" s="151" t="s">
        <v>624</v>
      </c>
      <c r="D202" s="12" t="s">
        <v>631</v>
      </c>
      <c r="E202" s="126">
        <f>SUMIFS(ADEME!$F:$F,ADEME!$A:$A,$A202,ADEME!$B:$B,$B202,ADEME!$C:$C,$C202,ADEME!$D:$D,$D202,ADEME!$E:$E,F$9)</f>
        <v>13.247063743280064</v>
      </c>
      <c r="F202" s="126">
        <f>SUMIFS(ADEME!$L:$L,ADEME!$A:$A,$A202,ADEME!$B:$B,$B202,ADEME!$C:$C,$C202,ADEME!$D:$D,$D202,ADEME!$E:$E,F$9)</f>
        <v>5.7432529579725538</v>
      </c>
      <c r="G202" s="127">
        <f>SUMIFS(ADEME!$H:$H,ADEME!$A:$A,$A202,ADEME!$B:$B,$B202,ADEME!$C:$C,$C202,ADEME!$D:$D,$D202,ADEME!$E:$E,G$9)</f>
        <v>10.497050408591692</v>
      </c>
      <c r="H202" s="127">
        <f>SUMIFS(ADEME!$H:$H,ADEME!$A:$A,$A202,ADEME!$B:$B,$B202,ADEME!$C:$C,$C202,ADEME!$D:$D,$D202,ADEME!$E:$E,H$9)</f>
        <v>10.406824893053654</v>
      </c>
      <c r="I202" s="127">
        <f>SUMIFS(ADEME!$H:$H,ADEME!$A:$A,$A202,ADEME!$B:$B,$B202,ADEME!$C:$C,$C202,ADEME!$D:$D,$D202,ADEME!$E:$E,I$9)</f>
        <v>10.565172846041891</v>
      </c>
      <c r="J202" s="127">
        <f>SUMIFS(ADEME!$H:$H,ADEME!$A:$A,$A202,ADEME!$B:$B,$B202,ADEME!$C:$C,$C202,ADEME!$D:$D,$D202,ADEME!$E:$E,J$9)</f>
        <v>10.792882317957009</v>
      </c>
      <c r="K202" s="68"/>
      <c r="L202" s="54" t="str">
        <f t="shared" si="41"/>
        <v>Flux GES-Emissions indirectes-Emissions indirectes de GES total</v>
      </c>
      <c r="M202" s="54">
        <f>MATCH(L202,[6]RESULTATS_4!$W:$W,FALSE)</f>
        <v>368</v>
      </c>
      <c r="N202" s="54" t="str" cm="1">
        <f t="array" ref="N202">IFERROR(INDEX([6]RESULTATS_4!G:G,$M202),"-")</f>
        <v>Flux GES</v>
      </c>
      <c r="O202" s="54" t="str" cm="1">
        <f t="array" ref="O202">IFERROR(INDEX([6]RESULTATS_4!H:H,$M202),"-")</f>
        <v>Emissions indirectes</v>
      </c>
      <c r="P202" s="54" t="str" cm="1">
        <f t="array" ref="P202">IFERROR(INDEX([6]RESULTATS_4!I:I,$M202),"-")</f>
        <v>Emissions indirectes de GES total</v>
      </c>
      <c r="Q202" s="54" t="str" cm="1">
        <f t="array" ref="Q202">IFERROR(INDEX([6]RESULTATS_4!$J:$J,M202),"-")</f>
        <v>MtCO2eq</v>
      </c>
      <c r="R202" s="68"/>
      <c r="S202" s="54" t="str">
        <f t="shared" si="42"/>
        <v>Emissions indirectes de GES total-MtCO2eq</v>
      </c>
      <c r="T202" s="46">
        <v>197</v>
      </c>
      <c r="U202" s="7">
        <v>7082.9410357640181</v>
      </c>
      <c r="V202" s="7">
        <v>6365.6883608390754</v>
      </c>
      <c r="W202" s="7">
        <v>5678.5661673496288</v>
      </c>
      <c r="X202" s="7">
        <v>5833.9192078742581</v>
      </c>
      <c r="Y202" s="7">
        <v>5774.2962921025119</v>
      </c>
      <c r="Z202" s="7">
        <v>5798.0188214809914</v>
      </c>
      <c r="AA202" s="68"/>
      <c r="AB202" s="52" t="str">
        <f>IFERROR(MATCH(S202,[7]AMS_RUN3_2050!$I:$I,FALSE),"non")</f>
        <v>non</v>
      </c>
      <c r="AC202" s="7" t="s">
        <v>556</v>
      </c>
      <c r="AE202" s="68"/>
      <c r="AF202" s="52">
        <f t="shared" si="50"/>
        <v>-99.812972271315104</v>
      </c>
      <c r="AG202" s="52">
        <f t="shared" si="51"/>
        <v>-99.909777974785811</v>
      </c>
      <c r="AH202" s="52">
        <f t="shared" si="52"/>
        <v>-99.815146110844893</v>
      </c>
      <c r="AI202" s="52">
        <f t="shared" si="53"/>
        <v>-99.821615203738048</v>
      </c>
      <c r="AJ202" s="52">
        <f t="shared" si="54"/>
        <v>-99.817030988512116</v>
      </c>
      <c r="AK202" s="52">
        <f t="shared" si="55"/>
        <v>-99.813852237285417</v>
      </c>
    </row>
    <row r="203" spans="1:38" ht="14.25" hidden="1">
      <c r="A203" s="5" t="s">
        <v>190</v>
      </c>
      <c r="B203" s="5" t="s">
        <v>198</v>
      </c>
      <c r="C203" s="3" t="s">
        <v>199</v>
      </c>
      <c r="D203" s="12" t="s">
        <v>631</v>
      </c>
      <c r="E203" s="126">
        <f>SUMIFS(ADEME!$F:$F,ADEME!$A:$A,$A203,ADEME!$B:$B,$B203,ADEME!$C:$C,$C203,ADEME!$D:$D,$D203,ADEME!$E:$E,F$9)</f>
        <v>7.8539249319368221</v>
      </c>
      <c r="F203" s="126">
        <f>SUMIFS(ADEME!$L:$L,ADEME!$A:$A,$A203,ADEME!$B:$B,$B203,ADEME!$C:$C,$C203,ADEME!$D:$D,$D203,ADEME!$E:$E,F$9)</f>
        <v>1.842195497741248</v>
      </c>
      <c r="G203" s="127">
        <f>SUMIFS(ADEME!$H:$H,ADEME!$A:$A,$A203,ADEME!$B:$B,$B203,ADEME!$C:$C,$C203,ADEME!$D:$D,$D203,ADEME!$E:$E,G$9)</f>
        <v>6.0675833838229423</v>
      </c>
      <c r="H203" s="127">
        <f>SUMIFS(ADEME!$H:$H,ADEME!$A:$A,$A203,ADEME!$B:$B,$B203,ADEME!$C:$C,$C203,ADEME!$D:$D,$D203,ADEME!$E:$E,H$9)</f>
        <v>5.933436487834677</v>
      </c>
      <c r="I203" s="127">
        <f>SUMIFS(ADEME!$H:$H,ADEME!$A:$A,$A203,ADEME!$B:$B,$B203,ADEME!$C:$C,$C203,ADEME!$D:$D,$D203,ADEME!$E:$E,I$9)</f>
        <v>6.053514072405215</v>
      </c>
      <c r="J203" s="127">
        <f>SUMIFS(ADEME!$H:$H,ADEME!$A:$A,$A203,ADEME!$B:$B,$B203,ADEME!$C:$C,$C203,ADEME!$D:$D,$D203,ADEME!$E:$E,J$9)</f>
        <v>6.211562994145674</v>
      </c>
      <c r="K203" s="68"/>
      <c r="L203" s="54" t="str">
        <f t="shared" si="41"/>
        <v xml:space="preserve">Flux GES-Emissions indirectes-fabrication de l'azote </v>
      </c>
      <c r="M203" s="54">
        <f>MATCH(L203,[6]RESULTATS_4!$W:$W,FALSE)</f>
        <v>369</v>
      </c>
      <c r="N203" s="54" t="str" cm="1">
        <f t="array" ref="N203">IFERROR(INDEX([6]RESULTATS_4!G:G,$M203),"-")</f>
        <v>Flux GES</v>
      </c>
      <c r="O203" s="54" t="str" cm="1">
        <f t="array" ref="O203">IFERROR(INDEX([6]RESULTATS_4!H:H,$M203),"-")</f>
        <v>Emissions indirectes</v>
      </c>
      <c r="P203" s="54" t="str" cm="1">
        <f t="array" ref="P203">IFERROR(INDEX([6]RESULTATS_4!I:I,$M203),"-")</f>
        <v xml:space="preserve">fabrication de l'azote </v>
      </c>
      <c r="Q203" s="54" t="str" cm="1">
        <f t="array" ref="Q203">IFERROR(INDEX([6]RESULTATS_4!$J:$J,M203),"-")</f>
        <v>MtCO2eq</v>
      </c>
      <c r="R203" s="68"/>
      <c r="S203" s="54" t="str">
        <f t="shared" si="42"/>
        <v>fabrication de l'azote -MtCO2eq</v>
      </c>
      <c r="T203" s="46">
        <v>198</v>
      </c>
      <c r="U203" s="7">
        <v>15370.220929024117</v>
      </c>
      <c r="V203" s="7">
        <v>13512.173572436768</v>
      </c>
      <c r="W203" s="7">
        <v>11983.582330495929</v>
      </c>
      <c r="X203" s="7">
        <v>11990.002595520977</v>
      </c>
      <c r="Y203" s="7">
        <v>12446.017749152705</v>
      </c>
      <c r="Z203" s="7">
        <v>13297.395959914065</v>
      </c>
      <c r="AA203" s="68"/>
      <c r="AB203" s="52" t="str">
        <f>IFERROR(MATCH(S203,[7]AMS_RUN3_2050!$I:$I,FALSE),"non")</f>
        <v>non</v>
      </c>
      <c r="AC203" s="7" t="s">
        <v>556</v>
      </c>
      <c r="AE203" s="68"/>
      <c r="AF203" s="52">
        <f t="shared" si="50"/>
        <v>-99.948901678328468</v>
      </c>
      <c r="AG203" s="52">
        <f t="shared" si="51"/>
        <v>-99.98636640146853</v>
      </c>
      <c r="AH203" s="52">
        <f t="shared" si="52"/>
        <v>-99.949367532875527</v>
      </c>
      <c r="AI203" s="52">
        <f t="shared" si="53"/>
        <v>-99.950513467861541</v>
      </c>
      <c r="AJ203" s="52">
        <f t="shared" si="54"/>
        <v>-99.951361839630863</v>
      </c>
      <c r="AK203" s="52">
        <f t="shared" si="55"/>
        <v>-99.953287372859535</v>
      </c>
    </row>
    <row r="204" spans="1:38" ht="14.25" hidden="1">
      <c r="A204" s="5" t="s">
        <v>190</v>
      </c>
      <c r="B204" s="5" t="s">
        <v>198</v>
      </c>
      <c r="C204" s="3" t="s">
        <v>200</v>
      </c>
      <c r="D204" s="12" t="s">
        <v>631</v>
      </c>
      <c r="E204" s="126">
        <f>SUMIFS(ADEME!$F:$F,ADEME!$A:$A,$A204,ADEME!$B:$B,$B204,ADEME!$C:$C,$C204,ADEME!$D:$D,$D204,ADEME!$E:$E,F$9)</f>
        <v>1.4770269042640167</v>
      </c>
      <c r="F204" s="126">
        <f>SUMIFS(ADEME!$L:$L,ADEME!$A:$A,$A204,ADEME!$B:$B,$B204,ADEME!$C:$C,$C204,ADEME!$D:$D,$D204,ADEME!$E:$E,F$9)</f>
        <v>1.7031061763631097</v>
      </c>
      <c r="G204" s="127">
        <f>SUMIFS(ADEME!$H:$H,ADEME!$A:$A,$A204,ADEME!$B:$B,$B204,ADEME!$C:$C,$C204,ADEME!$D:$D,$D204,ADEME!$E:$E,G$9)</f>
        <v>1.3408181133976842</v>
      </c>
      <c r="H204" s="127">
        <f>SUMIFS(ADEME!$H:$H,ADEME!$A:$A,$A204,ADEME!$B:$B,$B204,ADEME!$C:$C,$C204,ADEME!$D:$D,$D204,ADEME!$E:$E,H$9)</f>
        <v>1.3562315926984687</v>
      </c>
      <c r="I204" s="127">
        <f>SUMIFS(ADEME!$H:$H,ADEME!$A:$A,$A204,ADEME!$B:$B,$B204,ADEME!$C:$C,$C204,ADEME!$D:$D,$D204,ADEME!$E:$E,I$9)</f>
        <v>1.3827810194409509</v>
      </c>
      <c r="J204" s="127">
        <f>SUMIFS(ADEME!$H:$H,ADEME!$A:$A,$A204,ADEME!$B:$B,$B204,ADEME!$C:$C,$C204,ADEME!$D:$D,$D204,ADEME!$E:$E,J$9)</f>
        <v>1.4149786335815768</v>
      </c>
      <c r="K204" s="68"/>
      <c r="L204" s="54" t="str">
        <f t="shared" si="41"/>
        <v>Flux GES-Emissions indirectes-fabrication des autres fertilisants</v>
      </c>
      <c r="M204" s="54">
        <f>MATCH(L204,[6]RESULTATS_4!$W:$W,FALSE)</f>
        <v>370</v>
      </c>
      <c r="N204" s="54" t="str" cm="1">
        <f t="array" ref="N204">IFERROR(INDEX([6]RESULTATS_4!G:G,$M204),"-")</f>
        <v>Flux GES</v>
      </c>
      <c r="O204" s="54" t="str" cm="1">
        <f t="array" ref="O204">IFERROR(INDEX([6]RESULTATS_4!H:H,$M204),"-")</f>
        <v>Emissions indirectes</v>
      </c>
      <c r="P204" s="54" t="str" cm="1">
        <f t="array" ref="P204">IFERROR(INDEX([6]RESULTATS_4!I:I,$M204),"-")</f>
        <v>fabrication des autres fertilisants</v>
      </c>
      <c r="Q204" s="54" t="str" cm="1">
        <f t="array" ref="Q204">IFERROR(INDEX([6]RESULTATS_4!$J:$J,M204),"-")</f>
        <v>MtCO2eq</v>
      </c>
      <c r="R204" s="68"/>
      <c r="S204" s="54" t="str">
        <f t="shared" si="42"/>
        <v>fabrication des autres fertilisants-MtCO2eq</v>
      </c>
      <c r="T204" s="46">
        <v>199</v>
      </c>
      <c r="U204" s="7">
        <v>10120.130986191265</v>
      </c>
      <c r="V204" s="7">
        <v>8588.0471400659153</v>
      </c>
      <c r="W204" s="7">
        <v>7628.1718432077232</v>
      </c>
      <c r="X204" s="7">
        <v>7590.0982396434492</v>
      </c>
      <c r="Y204" s="7">
        <v>7826.4807533181101</v>
      </c>
      <c r="Z204" s="7">
        <v>8566.3946862293233</v>
      </c>
      <c r="AA204" s="68"/>
      <c r="AB204" s="52" t="str">
        <f>IFERROR(MATCH(S204,[7]AMS_RUN3_2050!$I:$I,FALSE),"non")</f>
        <v>non</v>
      </c>
      <c r="AC204" s="7" t="s">
        <v>556</v>
      </c>
      <c r="AE204" s="68"/>
      <c r="AF204" s="52">
        <f t="shared" si="50"/>
        <v>-99.985405061394175</v>
      </c>
      <c r="AG204" s="52">
        <f t="shared" si="51"/>
        <v>-99.980168877177931</v>
      </c>
      <c r="AH204" s="52">
        <f t="shared" si="52"/>
        <v>-99.982422811900975</v>
      </c>
      <c r="AI204" s="52">
        <f t="shared" si="53"/>
        <v>-99.982131567341057</v>
      </c>
      <c r="AJ204" s="52">
        <f t="shared" si="54"/>
        <v>-99.982332020444119</v>
      </c>
      <c r="AK204" s="52">
        <f t="shared" si="55"/>
        <v>-99.983482215267799</v>
      </c>
      <c r="AL204" s="55" t="s">
        <v>527</v>
      </c>
    </row>
    <row r="205" spans="1:38" ht="14.25" hidden="1">
      <c r="A205" s="5" t="s">
        <v>190</v>
      </c>
      <c r="B205" s="5" t="s">
        <v>198</v>
      </c>
      <c r="C205" s="3" t="s">
        <v>201</v>
      </c>
      <c r="D205" s="12" t="s">
        <v>631</v>
      </c>
      <c r="E205" s="126">
        <f>SUMIFS(ADEME!$F:$F,ADEME!$A:$A,$A205,ADEME!$B:$B,$B205,ADEME!$C:$C,$C205,ADEME!$D:$D,$D205,ADEME!$E:$E,F$9)</f>
        <v>1.6013325183185525</v>
      </c>
      <c r="F205" s="126">
        <f>SUMIFS(ADEME!$L:$L,ADEME!$A:$A,$A205,ADEME!$B:$B,$B205,ADEME!$C:$C,$C205,ADEME!$D:$D,$D205,ADEME!$E:$E,F$9)</f>
        <v>0.95085546900237072</v>
      </c>
      <c r="G205" s="127">
        <f>SUMIFS(ADEME!$H:$H,ADEME!$A:$A,$A205,ADEME!$B:$B,$B205,ADEME!$C:$C,$C205,ADEME!$D:$D,$D205,ADEME!$E:$E,G$9)</f>
        <v>1.2198312414755865</v>
      </c>
      <c r="H205" s="127">
        <f>SUMIFS(ADEME!$H:$H,ADEME!$A:$A,$A205,ADEME!$B:$B,$B205,ADEME!$C:$C,$C205,ADEME!$D:$D,$D205,ADEME!$E:$E,H$9)</f>
        <v>1.2247439797891129</v>
      </c>
      <c r="I205" s="127">
        <f>SUMIFS(ADEME!$H:$H,ADEME!$A:$A,$A205,ADEME!$B:$B,$B205,ADEME!$C:$C,$C205,ADEME!$D:$D,$D205,ADEME!$E:$E,I$9)</f>
        <v>1.2322247532942063</v>
      </c>
      <c r="J205" s="127">
        <f>SUMIFS(ADEME!$H:$H,ADEME!$A:$A,$A205,ADEME!$B:$B,$B205,ADEME!$C:$C,$C205,ADEME!$D:$D,$D205,ADEME!$E:$E,J$9)</f>
        <v>1.2326798388308069</v>
      </c>
      <c r="K205" s="68"/>
      <c r="L205" s="54" t="str">
        <f t="shared" ref="L205:L268" si="56">A205&amp;"-"&amp;B205&amp;"-"&amp;C205</f>
        <v xml:space="preserve">Flux GES-Emissions indirectes-mise à disposition de l'énergie </v>
      </c>
      <c r="M205" s="54">
        <f>MATCH(L205,[6]RESULTATS_4!$W:$W,FALSE)</f>
        <v>372</v>
      </c>
      <c r="N205" s="54" t="str" cm="1">
        <f t="array" ref="N205">IFERROR(INDEX([6]RESULTATS_4!G:G,$M205),"-")</f>
        <v>Flux GES</v>
      </c>
      <c r="O205" s="54" t="str" cm="1">
        <f t="array" ref="O205">IFERROR(INDEX([6]RESULTATS_4!H:H,$M205),"-")</f>
        <v>Emissions indirectes</v>
      </c>
      <c r="P205" s="54" t="str" cm="1">
        <f t="array" ref="P205">IFERROR(INDEX([6]RESULTATS_4!I:I,$M205),"-")</f>
        <v xml:space="preserve">mise à disposition de l'énergie </v>
      </c>
      <c r="Q205" s="54" t="str" cm="1">
        <f t="array" ref="Q205">IFERROR(INDEX([6]RESULTATS_4!$J:$J,M205),"-")</f>
        <v>MtCO2eq</v>
      </c>
      <c r="R205" s="68"/>
      <c r="S205" s="54" t="str">
        <f t="shared" ref="S205:S268" si="57">C205&amp;"-"&amp;D205</f>
        <v>mise à disposition de l'énergie -MtCO2eq</v>
      </c>
      <c r="T205" s="46">
        <v>200</v>
      </c>
      <c r="U205" s="7">
        <v>1448.5349630809301</v>
      </c>
      <c r="V205" s="7">
        <v>1392.4493042884317</v>
      </c>
      <c r="W205" s="7">
        <v>1339.7502262075527</v>
      </c>
      <c r="X205" s="7">
        <v>1358.1324706523462</v>
      </c>
      <c r="Y205" s="7">
        <v>1382.2615362493666</v>
      </c>
      <c r="Z205" s="7">
        <v>1423.0414827940176</v>
      </c>
      <c r="AA205" s="68"/>
      <c r="AB205" s="52" t="str">
        <f>IFERROR(MATCH(S205,[7]AMS_RUN3_2050!$I:$I,FALSE),"non")</f>
        <v>non</v>
      </c>
      <c r="AC205" s="7" t="s">
        <v>556</v>
      </c>
      <c r="AE205" s="68"/>
      <c r="AF205" s="52">
        <f t="shared" si="50"/>
        <v>-99.88945157975941</v>
      </c>
      <c r="AG205" s="52">
        <f t="shared" si="51"/>
        <v>-99.931713458718107</v>
      </c>
      <c r="AH205" s="52">
        <f t="shared" si="52"/>
        <v>-99.908950846388095</v>
      </c>
      <c r="AI205" s="52">
        <f t="shared" si="53"/>
        <v>-99.909821463940048</v>
      </c>
      <c r="AJ205" s="52">
        <f t="shared" si="54"/>
        <v>-99.910854442449605</v>
      </c>
      <c r="AK205" s="52">
        <f t="shared" si="55"/>
        <v>-99.913377097313386</v>
      </c>
    </row>
    <row r="206" spans="1:38" ht="14.25" hidden="1">
      <c r="A206" s="5" t="s">
        <v>190</v>
      </c>
      <c r="B206" s="5" t="s">
        <v>198</v>
      </c>
      <c r="C206" s="3" t="s">
        <v>202</v>
      </c>
      <c r="D206" s="12" t="s">
        <v>631</v>
      </c>
      <c r="E206" s="126">
        <f>SUMIFS(ADEME!$F:$F,ADEME!$A:$A,$A206,ADEME!$B:$B,$B206,ADEME!$C:$C,$C206,ADEME!$D:$D,$D206,ADEME!$E:$E,F$9)</f>
        <v>0.38018947547676329</v>
      </c>
      <c r="F206" s="126">
        <f>SUMIFS(ADEME!$L:$L,ADEME!$A:$A,$A206,ADEME!$B:$B,$B206,ADEME!$C:$C,$C206,ADEME!$D:$D,$D206,ADEME!$E:$E,F$9)</f>
        <v>0.29375933819902622</v>
      </c>
      <c r="G206" s="127">
        <f>SUMIFS(ADEME!$H:$H,ADEME!$A:$A,$A206,ADEME!$B:$B,$B206,ADEME!$C:$C,$C206,ADEME!$D:$D,$D206,ADEME!$E:$E,G$9)</f>
        <v>0.31213997824901868</v>
      </c>
      <c r="H206" s="127">
        <f>SUMIFS(ADEME!$H:$H,ADEME!$A:$A,$A206,ADEME!$B:$B,$B206,ADEME!$C:$C,$C206,ADEME!$D:$D,$D206,ADEME!$E:$E,H$9)</f>
        <v>0.32123181618072749</v>
      </c>
      <c r="I206" s="127">
        <f>SUMIFS(ADEME!$H:$H,ADEME!$A:$A,$A206,ADEME!$B:$B,$B206,ADEME!$C:$C,$C206,ADEME!$D:$D,$D206,ADEME!$E:$E,I$9)</f>
        <v>0.33371743682094057</v>
      </c>
      <c r="J206" s="127">
        <f>SUMIFS(ADEME!$H:$H,ADEME!$A:$A,$A206,ADEME!$B:$B,$B206,ADEME!$C:$C,$C206,ADEME!$D:$D,$D206,ADEME!$E:$E,J$9)</f>
        <v>0.36059137273734115</v>
      </c>
      <c r="K206" s="68"/>
      <c r="L206" s="54" t="str">
        <f t="shared" si="56"/>
        <v xml:space="preserve">Flux GES-Emissions indirectes-Produits phytosanitaires </v>
      </c>
      <c r="M206" s="54">
        <f>MATCH(L206,[6]RESULTATS_4!$W:$W,FALSE)</f>
        <v>373</v>
      </c>
      <c r="N206" s="54" t="str" cm="1">
        <f t="array" ref="N206">IFERROR(INDEX([6]RESULTATS_4!G:G,$M206),"-")</f>
        <v>Flux GES</v>
      </c>
      <c r="O206" s="54" t="str" cm="1">
        <f t="array" ref="O206">IFERROR(INDEX([6]RESULTATS_4!H:H,$M206),"-")</f>
        <v>Emissions indirectes</v>
      </c>
      <c r="P206" s="54" t="str" cm="1">
        <f t="array" ref="P206">IFERROR(INDEX([6]RESULTATS_4!I:I,$M206),"-")</f>
        <v xml:space="preserve">Produits phytosanitaires </v>
      </c>
      <c r="Q206" s="54" t="str" cm="1">
        <f t="array" ref="Q206">IFERROR(INDEX([6]RESULTATS_4!$J:$J,M206),"-")</f>
        <v>MtCO2eq</v>
      </c>
      <c r="R206" s="68"/>
      <c r="S206" s="54" t="str">
        <f t="shared" si="57"/>
        <v>Produits phytosanitaires -MtCO2eq</v>
      </c>
      <c r="T206" s="46">
        <v>201</v>
      </c>
      <c r="U206" s="7">
        <v>1334.9760587524306</v>
      </c>
      <c r="V206" s="7">
        <v>1224.4729460963097</v>
      </c>
      <c r="W206" s="7">
        <v>1058.9576253958917</v>
      </c>
      <c r="X206" s="7">
        <v>1057.1937709973936</v>
      </c>
      <c r="Y206" s="7">
        <v>1117.3426253853343</v>
      </c>
      <c r="Z206" s="7">
        <v>1146.9023425559035</v>
      </c>
      <c r="AA206" s="68"/>
      <c r="AB206" s="52" t="str">
        <f>IFERROR(MATCH(S206,[7]AMS_RUN3_2050!$I:$I,FALSE),"non")</f>
        <v>non</v>
      </c>
      <c r="AC206" s="7" t="s">
        <v>556</v>
      </c>
      <c r="AE206" s="68"/>
      <c r="AF206" s="52">
        <f t="shared" si="50"/>
        <v>-99.971520876873839</v>
      </c>
      <c r="AG206" s="52">
        <f t="shared" si="51"/>
        <v>-99.976009323918873</v>
      </c>
      <c r="AH206" s="52">
        <f t="shared" si="52"/>
        <v>-99.970523846208451</v>
      </c>
      <c r="AI206" s="52">
        <f t="shared" si="53"/>
        <v>-99.969614669988289</v>
      </c>
      <c r="AJ206" s="52">
        <f t="shared" si="54"/>
        <v>-99.970132936018103</v>
      </c>
      <c r="AK206" s="52">
        <f t="shared" si="55"/>
        <v>-99.968559539957539</v>
      </c>
    </row>
    <row r="207" spans="1:38" ht="14.25" hidden="1">
      <c r="A207" s="5" t="s">
        <v>190</v>
      </c>
      <c r="B207" s="5" t="s">
        <v>198</v>
      </c>
      <c r="C207" s="3" t="s">
        <v>203</v>
      </c>
      <c r="D207" s="12" t="s">
        <v>631</v>
      </c>
      <c r="E207" s="126">
        <f>SUMIFS(ADEME!$F:$F,ADEME!$A:$A,$A207,ADEME!$B:$B,$B207,ADEME!$C:$C,$C207,ADEME!$D:$D,$D207,ADEME!$E:$E,F$9)</f>
        <v>1.9345899132839104</v>
      </c>
      <c r="F207" s="126">
        <f>SUMIFS(ADEME!$L:$L,ADEME!$A:$A,$A207,ADEME!$B:$B,$B207,ADEME!$C:$C,$C207,ADEME!$D:$D,$D207,ADEME!$E:$E,F$9)</f>
        <v>0.95333647666679877</v>
      </c>
      <c r="G207" s="127">
        <f>SUMIFS(ADEME!$H:$H,ADEME!$A:$A,$A207,ADEME!$B:$B,$B207,ADEME!$C:$C,$C207,ADEME!$D:$D,$D207,ADEME!$E:$E,G$9)</f>
        <v>1.5566776916464597</v>
      </c>
      <c r="H207" s="127">
        <f>SUMIFS(ADEME!$H:$H,ADEME!$A:$A,$A207,ADEME!$B:$B,$B207,ADEME!$C:$C,$C207,ADEME!$D:$D,$D207,ADEME!$E:$E,H$9)</f>
        <v>1.571181016550669</v>
      </c>
      <c r="I207" s="127">
        <f>SUMIFS(ADEME!$H:$H,ADEME!$A:$A,$A207,ADEME!$B:$B,$B207,ADEME!$C:$C,$C207,ADEME!$D:$D,$D207,ADEME!$E:$E,I$9)</f>
        <v>1.5629355640805798</v>
      </c>
      <c r="J207" s="127">
        <f>SUMIFS(ADEME!$H:$H,ADEME!$A:$A,$A207,ADEME!$B:$B,$B207,ADEME!$C:$C,$C207,ADEME!$D:$D,$D207,ADEME!$E:$E,J$9)</f>
        <v>1.5730694786616104</v>
      </c>
      <c r="K207" s="68"/>
      <c r="L207" s="54" t="str">
        <f t="shared" si="56"/>
        <v xml:space="preserve">Flux GES-Emissions indirectes-fabrication du matériel </v>
      </c>
      <c r="M207" s="54">
        <f>MATCH(L207,[6]RESULTATS_4!$W:$W,FALSE)</f>
        <v>371</v>
      </c>
      <c r="N207" s="54" t="str" cm="1">
        <f t="array" ref="N207">IFERROR(INDEX([6]RESULTATS_4!G:G,$M207),"-")</f>
        <v>Flux GES</v>
      </c>
      <c r="O207" s="54" t="str" cm="1">
        <f t="array" ref="O207">IFERROR(INDEX([6]RESULTATS_4!H:H,$M207),"-")</f>
        <v>Emissions indirectes</v>
      </c>
      <c r="P207" s="54" t="str" cm="1">
        <f t="array" ref="P207">IFERROR(INDEX([6]RESULTATS_4!I:I,$M207),"-")</f>
        <v xml:space="preserve">fabrication du matériel </v>
      </c>
      <c r="Q207" s="54" t="str" cm="1">
        <f t="array" ref="Q207">IFERROR(INDEX([6]RESULTATS_4!$J:$J,M207),"-")</f>
        <v>MtCO2eq</v>
      </c>
      <c r="R207" s="68"/>
      <c r="S207" s="54" t="str">
        <f t="shared" si="57"/>
        <v>fabrication du matériel -MtCO2eq</v>
      </c>
      <c r="T207" s="46">
        <v>202</v>
      </c>
      <c r="U207" s="7">
        <v>383.72261126084504</v>
      </c>
      <c r="V207" s="7">
        <v>351.51274929724173</v>
      </c>
      <c r="W207" s="7">
        <v>313.2608968507306</v>
      </c>
      <c r="X207" s="7">
        <v>321.96396708453511</v>
      </c>
      <c r="Y207" s="7">
        <v>333.31137196521911</v>
      </c>
      <c r="Z207" s="7">
        <v>357.50464360209071</v>
      </c>
      <c r="AA207" s="68"/>
      <c r="AB207" s="52" t="str">
        <f>IFERROR(MATCH(S207,[7]AMS_RUN3_2050!$I:$I,FALSE),"non")</f>
        <v>non</v>
      </c>
      <c r="AC207" s="7" t="s">
        <v>556</v>
      </c>
      <c r="AE207" s="68"/>
      <c r="AF207" s="52">
        <f t="shared" si="50"/>
        <v>-99.49583635248203</v>
      </c>
      <c r="AG207" s="52">
        <f t="shared" si="51"/>
        <v>-99.728790355805657</v>
      </c>
      <c r="AH207" s="52">
        <f t="shared" si="52"/>
        <v>-99.503073091057317</v>
      </c>
      <c r="AI207" s="52">
        <f t="shared" si="53"/>
        <v>-99.512000976140868</v>
      </c>
      <c r="AJ207" s="52">
        <f t="shared" si="54"/>
        <v>-99.531088436957475</v>
      </c>
      <c r="AK207" s="52">
        <f t="shared" si="55"/>
        <v>-99.559986280790113</v>
      </c>
    </row>
    <row r="208" spans="1:38" ht="14.25" hidden="1">
      <c r="A208" s="5" t="s">
        <v>190</v>
      </c>
      <c r="B208" s="5" t="s">
        <v>204</v>
      </c>
      <c r="C208" s="26" t="s">
        <v>204</v>
      </c>
      <c r="D208" s="27" t="s">
        <v>631</v>
      </c>
      <c r="E208" s="126">
        <f>SUMIFS(ADEME!$F:$F,ADEME!$A:$A,$A208,ADEME!$B:$B,$B208,ADEME!$C:$C,$C208,ADEME!$D:$D,$D208,ADEME!$E:$E,F$9)</f>
        <v>94.268326977601447</v>
      </c>
      <c r="F208" s="126">
        <f>SUMIFS(ADEME!$L:$L,ADEME!$A:$A,$A208,ADEME!$B:$B,$B208,ADEME!$C:$C,$C208,ADEME!$D:$D,$D208,ADEME!$E:$E,F$9)</f>
        <v>54.718044690474272</v>
      </c>
      <c r="G208" s="127">
        <f>SUMIFS(ADEME!$H:$H,ADEME!$A:$A,$A208,ADEME!$B:$B,$B208,ADEME!$C:$C,$C208,ADEME!$D:$D,$D208,ADEME!$E:$E,G$9)</f>
        <v>79.215149360522688</v>
      </c>
      <c r="H208" s="127">
        <f>SUMIFS(ADEME!$H:$H,ADEME!$A:$A,$A208,ADEME!$B:$B,$B208,ADEME!$C:$C,$C208,ADEME!$D:$D,$D208,ADEME!$E:$E,H$9)</f>
        <v>79.955041939472238</v>
      </c>
      <c r="I208" s="127">
        <f>SUMIFS(ADEME!$H:$H,ADEME!$A:$A,$A208,ADEME!$B:$B,$B208,ADEME!$C:$C,$C208,ADEME!$D:$D,$D208,ADEME!$E:$E,I$9)</f>
        <v>82.533242617891275</v>
      </c>
      <c r="J208" s="127">
        <f>SUMIFS(ADEME!$H:$H,ADEME!$A:$A,$A208,ADEME!$B:$B,$B208,ADEME!$C:$C,$C208,ADEME!$D:$D,$D208,ADEME!$E:$E,J$9)</f>
        <v>84.830368333867881</v>
      </c>
      <c r="K208" s="68"/>
      <c r="L208" s="54" t="str">
        <f t="shared" si="56"/>
        <v xml:space="preserve">Flux GES-Bilan brute des émissions -Bilan brute des émissions </v>
      </c>
      <c r="M208" s="54">
        <f>MATCH(L208,[6]RESULTATS_4!$W:$W,FALSE)</f>
        <v>344</v>
      </c>
      <c r="N208" s="54" t="str" cm="1">
        <f t="array" ref="N208">IFERROR(INDEX([6]RESULTATS_4!G:G,$M208),"-")</f>
        <v>Flux GES</v>
      </c>
      <c r="O208" s="54" t="str" cm="1">
        <f t="array" ref="O208">IFERROR(INDEX([6]RESULTATS_4!H:H,$M208),"-")</f>
        <v xml:space="preserve">Bilan brute des émissions </v>
      </c>
      <c r="P208" s="54" t="str" cm="1">
        <f t="array" ref="P208">IFERROR(INDEX([6]RESULTATS_4!I:I,$M208),"-")</f>
        <v xml:space="preserve">Bilan brute des émissions </v>
      </c>
      <c r="Q208" s="54" t="str" cm="1">
        <f t="array" ref="Q208">IFERROR(INDEX([6]RESULTATS_4!$J:$J,M208),"-")</f>
        <v>MtCO2eq</v>
      </c>
      <c r="R208" s="68"/>
      <c r="S208" s="54" t="str">
        <f t="shared" si="57"/>
        <v>Bilan brute des émissions -MtCO2eq</v>
      </c>
      <c r="T208" s="46">
        <v>203</v>
      </c>
      <c r="U208" s="7">
        <v>2082.8563097386473</v>
      </c>
      <c r="V208" s="7">
        <v>1955.69143268887</v>
      </c>
      <c r="W208" s="7">
        <v>1643.4417388340307</v>
      </c>
      <c r="X208" s="7">
        <v>1662.6141471432525</v>
      </c>
      <c r="Y208" s="7">
        <v>1786.6214622346749</v>
      </c>
      <c r="Z208" s="7">
        <v>1803.5528047327321</v>
      </c>
      <c r="AA208" s="68"/>
      <c r="AB208" s="52" t="str">
        <f>IFERROR(MATCH(S208,[7]AMS_RUN3_2050!$I:$I,FALSE),"non")</f>
        <v>non</v>
      </c>
      <c r="AC208" s="7" t="s">
        <v>556</v>
      </c>
      <c r="AE208" s="68"/>
      <c r="AF208" s="52">
        <f t="shared" si="50"/>
        <v>-95.474084000089761</v>
      </c>
      <c r="AG208" s="52">
        <f t="shared" si="51"/>
        <v>-97.202112573799909</v>
      </c>
      <c r="AH208" s="52">
        <f t="shared" si="52"/>
        <v>-95.179923480784694</v>
      </c>
      <c r="AI208" s="52">
        <f t="shared" si="53"/>
        <v>-95.19100435438655</v>
      </c>
      <c r="AJ208" s="52">
        <f t="shared" si="54"/>
        <v>-95.380485213993779</v>
      </c>
      <c r="AK208" s="52">
        <f t="shared" si="55"/>
        <v>-95.296485464064972</v>
      </c>
    </row>
    <row r="209" spans="1:37" ht="14.25" hidden="1">
      <c r="A209" s="5" t="s">
        <v>190</v>
      </c>
      <c r="B209" s="5" t="s">
        <v>0</v>
      </c>
      <c r="C209" s="30" t="s">
        <v>210</v>
      </c>
      <c r="D209" s="183"/>
      <c r="E209" s="183"/>
      <c r="F209" s="183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3"/>
      <c r="V209" s="183"/>
      <c r="W209" s="183"/>
      <c r="X209" s="183"/>
      <c r="Y209" s="183"/>
      <c r="Z209" s="183"/>
      <c r="AA209" s="183"/>
      <c r="AB209" s="183"/>
      <c r="AC209" s="183"/>
      <c r="AD209" s="183"/>
      <c r="AE209" s="183"/>
      <c r="AF209" s="52" t="str">
        <f t="shared" si="50"/>
        <v>ok 0</v>
      </c>
      <c r="AG209" s="52" t="str">
        <f t="shared" si="51"/>
        <v>ok 0</v>
      </c>
      <c r="AH209" s="52" t="str">
        <f t="shared" si="52"/>
        <v>ok 0</v>
      </c>
      <c r="AI209" s="52" t="str">
        <f t="shared" si="53"/>
        <v>ok 0</v>
      </c>
      <c r="AJ209" s="52" t="str">
        <f t="shared" si="54"/>
        <v>ok 0</v>
      </c>
      <c r="AK209" s="52" t="str">
        <f t="shared" si="55"/>
        <v>ok 0</v>
      </c>
    </row>
    <row r="210" spans="1:37" ht="14.25" hidden="1">
      <c r="A210" s="5" t="s">
        <v>190</v>
      </c>
      <c r="B210" s="5" t="s">
        <v>211</v>
      </c>
      <c r="C210" s="151" t="s">
        <v>622</v>
      </c>
      <c r="D210" s="12" t="s">
        <v>631</v>
      </c>
      <c r="E210" s="126">
        <f>SUMIFS(ADEME!$F:$F,ADEME!$A:$A,$A210,ADEME!$B:$B,$B210,ADEME!$C:$C,$C210,ADEME!$D:$D,$D210,ADEME!$E:$E,F$9)</f>
        <v>28.628144964819054</v>
      </c>
      <c r="F210" s="126">
        <f>SUMIFS(ADEME!$L:$L,ADEME!$A:$A,$A210,ADEME!$B:$B,$B210,ADEME!$C:$C,$C210,ADEME!$D:$D,$D210,ADEME!$E:$E,F$9)</f>
        <v>17.673155124663044</v>
      </c>
      <c r="G210" s="127">
        <f>SUMIFS(ADEME!$H:$H,ADEME!$A:$A,$A210,ADEME!$B:$B,$B210,ADEME!$C:$C,$C210,ADEME!$D:$D,$D210,ADEME!$E:$E,G$9)</f>
        <v>24.356961075369313</v>
      </c>
      <c r="H210" s="127">
        <f>SUMIFS(ADEME!$H:$H,ADEME!$A:$A,$A210,ADEME!$B:$B,$B210,ADEME!$C:$C,$C210,ADEME!$D:$D,$D210,ADEME!$E:$E,H$9)</f>
        <v>23.791528708386494</v>
      </c>
      <c r="I210" s="127">
        <f>SUMIFS(ADEME!$H:$H,ADEME!$A:$A,$A210,ADEME!$B:$B,$B210,ADEME!$C:$C,$C210,ADEME!$D:$D,$D210,ADEME!$E:$E,I$9)</f>
        <v>24.972792836472291</v>
      </c>
      <c r="J210" s="127">
        <f>SUMIFS(ADEME!$H:$H,ADEME!$A:$A,$A210,ADEME!$B:$B,$B210,ADEME!$C:$C,$C210,ADEME!$D:$D,$D210,ADEME!$E:$E,J$9)</f>
        <v>26.408438180721387</v>
      </c>
      <c r="K210" s="68"/>
      <c r="L210" s="54" t="str">
        <f t="shared" si="56"/>
        <v>Flux GES-Détail par GES_N2O-émissions N2O total</v>
      </c>
      <c r="M210" s="54">
        <f>MATCH(L210,[6]RESULTATS_4!$W:$W,FALSE)</f>
        <v>359</v>
      </c>
      <c r="N210" s="54" t="str" cm="1">
        <f t="array" ref="N210">IFERROR(INDEX([6]RESULTATS_4!G:G,$M210),"-")</f>
        <v>Flux GES</v>
      </c>
      <c r="O210" s="54" t="str" cm="1">
        <f t="array" ref="O210">IFERROR(INDEX([6]RESULTATS_4!H:H,$M210),"-")</f>
        <v>Détail par GES_N2O</v>
      </c>
      <c r="P210" s="54" t="str" cm="1">
        <f t="array" ref="P210">IFERROR(INDEX([6]RESULTATS_4!I:I,$M210),"-")</f>
        <v>émissions N2O total</v>
      </c>
      <c r="Q210" s="54" t="str" cm="1">
        <f t="array" ref="Q210">IFERROR(INDEX([6]RESULTATS_4!$J:$J,M210),"-")</f>
        <v>MtCO2eq</v>
      </c>
      <c r="R210" s="68"/>
      <c r="S210" s="54" t="str">
        <f t="shared" si="57"/>
        <v>émissions N2O total-MtCO2eq</v>
      </c>
      <c r="T210" s="46">
        <v>205</v>
      </c>
      <c r="U210" s="28">
        <v>3.531310158504632</v>
      </c>
      <c r="V210" s="28">
        <v>3.3559221132904877</v>
      </c>
      <c r="W210" s="28">
        <v>3.0045733947118514</v>
      </c>
      <c r="X210" s="28">
        <v>3.029298258533399</v>
      </c>
      <c r="Y210" s="28">
        <v>3.1572198686402406</v>
      </c>
      <c r="Z210" s="28">
        <v>3.2817990050115293</v>
      </c>
      <c r="AA210" s="68"/>
      <c r="AB210" s="52" t="str">
        <f>IFERROR(MATCH(S210,[7]AMS_RUN3_2050!$I:$I,FALSE),"non")</f>
        <v>non</v>
      </c>
      <c r="AC210" s="28">
        <v>1.9297203694235241</v>
      </c>
      <c r="AE210" s="68"/>
      <c r="AF210" s="52">
        <f t="shared" si="50"/>
        <v>710.69471895218419</v>
      </c>
      <c r="AG210" s="52">
        <f t="shared" si="51"/>
        <v>426.62590274881211</v>
      </c>
      <c r="AH210" s="52">
        <f t="shared" si="52"/>
        <v>710.66287540981273</v>
      </c>
      <c r="AI210" s="52">
        <f t="shared" si="53"/>
        <v>685.38085978714082</v>
      </c>
      <c r="AJ210" s="52">
        <f t="shared" si="54"/>
        <v>690.97414419945471</v>
      </c>
      <c r="AK210" s="52">
        <f t="shared" si="55"/>
        <v>704.69395415118095</v>
      </c>
    </row>
    <row r="211" spans="1:37" ht="14.25" hidden="1">
      <c r="A211" s="5" t="s">
        <v>190</v>
      </c>
      <c r="B211" s="5" t="s">
        <v>211</v>
      </c>
      <c r="C211" s="3" t="s">
        <v>193</v>
      </c>
      <c r="D211" s="12" t="s">
        <v>631</v>
      </c>
      <c r="E211" s="126">
        <f>SUMIFS(ADEME!$F:$F,ADEME!$A:$A,$A211,ADEME!$B:$B,$B211,ADEME!$C:$C,$C211,ADEME!$D:$D,$D211,ADEME!$E:$E,F$9)</f>
        <v>16.356632853391126</v>
      </c>
      <c r="F211" s="126">
        <f>SUMIFS(ADEME!$L:$L,ADEME!$A:$A,$A211,ADEME!$B:$B,$B211,ADEME!$C:$C,$C211,ADEME!$D:$D,$D211,ADEME!$E:$E,F$9)</f>
        <v>10.76673132467751</v>
      </c>
      <c r="G211" s="127">
        <f>SUMIFS(ADEME!$H:$H,ADEME!$A:$A,$A211,ADEME!$B:$B,$B211,ADEME!$C:$C,$C211,ADEME!$D:$D,$D211,ADEME!$E:$E,G$9)</f>
        <v>14.174207611942322</v>
      </c>
      <c r="H211" s="127">
        <f>SUMIFS(ADEME!$H:$H,ADEME!$A:$A,$A211,ADEME!$B:$B,$B211,ADEME!$C:$C,$C211,ADEME!$D:$D,$D211,ADEME!$E:$E,H$9)</f>
        <v>13.443983181848875</v>
      </c>
      <c r="I211" s="127">
        <f>SUMIFS(ADEME!$H:$H,ADEME!$A:$A,$A211,ADEME!$B:$B,$B211,ADEME!$C:$C,$C211,ADEME!$D:$D,$D211,ADEME!$E:$E,I$9)</f>
        <v>14.302141402486008</v>
      </c>
      <c r="J211" s="127">
        <f>SUMIFS(ADEME!$H:$H,ADEME!$A:$A,$A211,ADEME!$B:$B,$B211,ADEME!$C:$C,$C211,ADEME!$D:$D,$D211,ADEME!$E:$E,J$9)</f>
        <v>15.444391424129021</v>
      </c>
      <c r="K211" s="68"/>
      <c r="L211" s="54" t="str">
        <f t="shared" si="56"/>
        <v xml:space="preserve">Flux GES-Détail par GES_N2O-émissions directes des sols </v>
      </c>
      <c r="M211" s="54">
        <f>MATCH(L211,[6]RESULTATS_4!$W:$W,FALSE)</f>
        <v>357</v>
      </c>
      <c r="N211" s="54" t="str" cm="1">
        <f t="array" ref="N211">IFERROR(INDEX([6]RESULTATS_4!G:G,$M211),"-")</f>
        <v>Flux GES</v>
      </c>
      <c r="O211" s="54" t="str" cm="1">
        <f t="array" ref="O211">IFERROR(INDEX([6]RESULTATS_4!H:H,$M211),"-")</f>
        <v>Détail par GES_N2O</v>
      </c>
      <c r="P211" s="54" t="str" cm="1">
        <f t="array" ref="P211">IFERROR(INDEX([6]RESULTATS_4!I:I,$M211),"-")</f>
        <v xml:space="preserve">émissions directes des sols </v>
      </c>
      <c r="Q211" s="54" t="str" cm="1">
        <f t="array" ref="Q211">IFERROR(INDEX([6]RESULTATS_4!$J:$J,M211),"-")</f>
        <v>MtCO2eq</v>
      </c>
      <c r="R211" s="68"/>
      <c r="S211" s="54" t="str">
        <f t="shared" si="57"/>
        <v>émissions directes des sols -MtCO2eq</v>
      </c>
      <c r="T211" s="46">
        <v>206</v>
      </c>
      <c r="U211" s="29">
        <v>76436.47102104954</v>
      </c>
      <c r="V211" s="29">
        <v>70413.255808766757</v>
      </c>
      <c r="W211" s="29">
        <v>64468.051092199246</v>
      </c>
      <c r="X211" s="29">
        <v>66672.675415449645</v>
      </c>
      <c r="Y211" s="29">
        <v>68065.531547194623</v>
      </c>
      <c r="Z211" s="29">
        <v>70531.184338345294</v>
      </c>
      <c r="AA211" s="68"/>
      <c r="AB211" s="52" t="str">
        <f>IFERROR(MATCH(S211,[7]AMS_RUN3_2050!$I:$I,FALSE),"non")</f>
        <v>non</v>
      </c>
      <c r="AC211" s="29" t="s">
        <v>556</v>
      </c>
      <c r="AE211" s="68"/>
      <c r="AF211" s="52">
        <f t="shared" si="50"/>
        <v>-99.978601009917256</v>
      </c>
      <c r="AG211" s="52">
        <f t="shared" si="51"/>
        <v>-99.984709226691749</v>
      </c>
      <c r="AH211" s="52">
        <f t="shared" si="52"/>
        <v>-99.978013593754099</v>
      </c>
      <c r="AI211" s="52">
        <f t="shared" si="53"/>
        <v>-99.979835842647574</v>
      </c>
      <c r="AJ211" s="52">
        <f t="shared" si="54"/>
        <v>-99.978987688662116</v>
      </c>
      <c r="AK211" s="52">
        <f t="shared" si="55"/>
        <v>-99.978102747644158</v>
      </c>
    </row>
    <row r="212" spans="1:37" ht="14.25" hidden="1">
      <c r="A212" s="5" t="s">
        <v>190</v>
      </c>
      <c r="B212" s="5" t="s">
        <v>211</v>
      </c>
      <c r="C212" s="3" t="s">
        <v>194</v>
      </c>
      <c r="D212" s="12" t="s">
        <v>631</v>
      </c>
      <c r="E212" s="126">
        <f>SUMIFS(ADEME!$F:$F,ADEME!$A:$A,$A212,ADEME!$B:$B,$B212,ADEME!$C:$C,$C212,ADEME!$D:$D,$D212,ADEME!$E:$E,F$9)</f>
        <v>7.1868280876476369</v>
      </c>
      <c r="F212" s="126">
        <f>SUMIFS(ADEME!$L:$L,ADEME!$A:$A,$A212,ADEME!$B:$B,$B212,ADEME!$C:$C,$C212,ADEME!$D:$D,$D212,ADEME!$E:$E,F$9)</f>
        <v>5.2477183431501526</v>
      </c>
      <c r="G212" s="127">
        <f>SUMIFS(ADEME!$H:$H,ADEME!$A:$A,$A212,ADEME!$B:$B,$B212,ADEME!$C:$C,$C212,ADEME!$D:$D,$D212,ADEME!$E:$E,G$9)</f>
        <v>6.0862759590800719</v>
      </c>
      <c r="H212" s="127">
        <f>SUMIFS(ADEME!$H:$H,ADEME!$A:$A,$A212,ADEME!$B:$B,$B212,ADEME!$C:$C,$C212,ADEME!$D:$D,$D212,ADEME!$E:$E,H$9)</f>
        <v>6.2384685735172241</v>
      </c>
      <c r="I212" s="127">
        <f>SUMIFS(ADEME!$H:$H,ADEME!$A:$A,$A212,ADEME!$B:$B,$B212,ADEME!$C:$C,$C212,ADEME!$D:$D,$D212,ADEME!$E:$E,I$9)</f>
        <v>6.4220903051391787</v>
      </c>
      <c r="J212" s="127">
        <f>SUMIFS(ADEME!$H:$H,ADEME!$A:$A,$A212,ADEME!$B:$B,$B212,ADEME!$C:$C,$C212,ADEME!$D:$D,$D212,ADEME!$E:$E,J$9)</f>
        <v>6.6258471994977226</v>
      </c>
      <c r="K212" s="68"/>
      <c r="L212" s="54" t="str">
        <f t="shared" si="56"/>
        <v>Flux GES-Détail par GES_N2O-émissions lessivage + NH3</v>
      </c>
      <c r="M212" s="54">
        <f>MATCH(L212,[6]RESULTATS_4!$W:$W,FALSE)</f>
        <v>358</v>
      </c>
      <c r="N212" s="54" t="str" cm="1">
        <f t="array" ref="N212">IFERROR(INDEX([6]RESULTATS_4!G:G,$M212),"-")</f>
        <v>Flux GES</v>
      </c>
      <c r="O212" s="54" t="str" cm="1">
        <f t="array" ref="O212">IFERROR(INDEX([6]RESULTATS_4!H:H,$M212),"-")</f>
        <v>Détail par GES_N2O</v>
      </c>
      <c r="P212" s="54" t="str" cm="1">
        <f t="array" ref="P212">IFERROR(INDEX([6]RESULTATS_4!I:I,$M212),"-")</f>
        <v>émissions lessivage + NH3</v>
      </c>
      <c r="Q212" s="54" t="str" cm="1">
        <f t="array" ref="Q212">IFERROR(INDEX([6]RESULTATS_4!$J:$J,M212),"-")</f>
        <v>MtCO2eq</v>
      </c>
      <c r="R212" s="68"/>
      <c r="S212" s="54" t="str">
        <f t="shared" si="57"/>
        <v>émissions lessivage + NH3-MtCO2eq</v>
      </c>
      <c r="T212" s="46">
        <v>207</v>
      </c>
      <c r="U212" s="19">
        <v>3.6137291675644403</v>
      </c>
      <c r="V212" s="19">
        <v>3.5805106684388908</v>
      </c>
      <c r="W212" s="19">
        <v>3.52346438240611</v>
      </c>
      <c r="X212" s="19">
        <v>3.5248352485709842</v>
      </c>
      <c r="Y212" s="19">
        <v>3.5035795335809183</v>
      </c>
      <c r="Z212" s="19">
        <v>3.5048901974934936</v>
      </c>
      <c r="AA212" s="68"/>
      <c r="AB212" s="52" t="str">
        <f>IFERROR(MATCH(S212,[7]AMS_RUN3_2050!$I:$I,FALSE),"non")</f>
        <v>non</v>
      </c>
      <c r="AC212" s="19" t="s">
        <v>556</v>
      </c>
      <c r="AE212" s="68"/>
      <c r="AF212" s="52">
        <f t="shared" si="50"/>
        <v>98.875669824791345</v>
      </c>
      <c r="AG212" s="52">
        <f t="shared" si="51"/>
        <v>46.563404751372175</v>
      </c>
      <c r="AH212" s="52">
        <f t="shared" si="52"/>
        <v>72.735560758637902</v>
      </c>
      <c r="AI212" s="52">
        <f t="shared" si="53"/>
        <v>76.98610384829712</v>
      </c>
      <c r="AJ212" s="52">
        <f t="shared" si="54"/>
        <v>83.300828298175531</v>
      </c>
      <c r="AK212" s="52">
        <f t="shared" si="55"/>
        <v>89.045785349742701</v>
      </c>
    </row>
    <row r="213" spans="1:37" ht="14.25" hidden="1">
      <c r="A213" s="5" t="s">
        <v>190</v>
      </c>
      <c r="B213" s="5" t="s">
        <v>211</v>
      </c>
      <c r="C213" s="3" t="s">
        <v>212</v>
      </c>
      <c r="D213" s="12" t="s">
        <v>631</v>
      </c>
      <c r="E213" s="126">
        <f>SUMIFS(ADEME!$F:$F,ADEME!$A:$A,$A213,ADEME!$B:$B,$B213,ADEME!$C:$C,$C213,ADEME!$D:$D,$D213,ADEME!$E:$E,F$9)</f>
        <v>2.9420717093283066</v>
      </c>
      <c r="F213" s="126">
        <f>SUMIFS(ADEME!$L:$L,ADEME!$A:$A,$A213,ADEME!$B:$B,$B213,ADEME!$C:$C,$C213,ADEME!$D:$D,$D213,ADEME!$E:$E,F$9)</f>
        <v>0.33106938821162474</v>
      </c>
      <c r="G213" s="127">
        <f>SUMIFS(ADEME!$H:$H,ADEME!$A:$A,$A213,ADEME!$B:$B,$B213,ADEME!$C:$C,$C213,ADEME!$D:$D,$D213,ADEME!$E:$E,G$9)</f>
        <v>2.2605237582076714</v>
      </c>
      <c r="H213" s="127">
        <f>SUMIFS(ADEME!$H:$H,ADEME!$A:$A,$A213,ADEME!$B:$B,$B213,ADEME!$C:$C,$C213,ADEME!$D:$D,$D213,ADEME!$E:$E,H$9)</f>
        <v>2.2196525960475642</v>
      </c>
      <c r="I213" s="127">
        <f>SUMIFS(ADEME!$H:$H,ADEME!$A:$A,$A213,ADEME!$B:$B,$B213,ADEME!$C:$C,$C213,ADEME!$D:$D,$D213,ADEME!$E:$E,I$9)</f>
        <v>2.2562371953006526</v>
      </c>
      <c r="J213" s="127">
        <f>SUMIFS(ADEME!$H:$H,ADEME!$A:$A,$A213,ADEME!$B:$B,$B213,ADEME!$C:$C,$C213,ADEME!$D:$D,$D213,ADEME!$E:$E,J$9)</f>
        <v>2.3043906994283181</v>
      </c>
      <c r="K213" s="68"/>
      <c r="L213" s="54" t="str">
        <f t="shared" si="56"/>
        <v xml:space="preserve">Flux GES-Détail par GES_N2O-fabrication des engrais azotés </v>
      </c>
      <c r="M213" s="54">
        <f>MATCH(L213,[6]RESULTATS_4!$W:$W,FALSE)</f>
        <v>360</v>
      </c>
      <c r="N213" s="54" t="str" cm="1">
        <f t="array" ref="N213">IFERROR(INDEX([6]RESULTATS_4!G:G,$M213),"-")</f>
        <v>Flux GES</v>
      </c>
      <c r="O213" s="54" t="str" cm="1">
        <f t="array" ref="O213">IFERROR(INDEX([6]RESULTATS_4!H:H,$M213),"-")</f>
        <v>Détail par GES_N2O</v>
      </c>
      <c r="P213" s="54" t="str" cm="1">
        <f t="array" ref="P213">IFERROR(INDEX([6]RESULTATS_4!I:I,$M213),"-")</f>
        <v xml:space="preserve">fabrication des engrais azotés </v>
      </c>
      <c r="Q213" s="54" t="str" cm="1">
        <f t="array" ref="Q213">IFERROR(INDEX([6]RESULTATS_4!$J:$J,M213),"-")</f>
        <v>MtCO2eq</v>
      </c>
      <c r="R213" s="68"/>
      <c r="S213" s="54" t="str">
        <f t="shared" si="57"/>
        <v>fabrication des engrais azotés -MtCO2eq</v>
      </c>
      <c r="T213" s="46">
        <v>208</v>
      </c>
      <c r="U213" s="19">
        <v>1.8462413149121035</v>
      </c>
      <c r="V213" s="19">
        <v>1.7354370196158109</v>
      </c>
      <c r="W213" s="19">
        <v>1.5586998202335356</v>
      </c>
      <c r="X213" s="19">
        <v>1.55684521302487</v>
      </c>
      <c r="Y213" s="19">
        <v>1.610079933620399</v>
      </c>
      <c r="Z213" s="19">
        <v>1.6915789022764933</v>
      </c>
      <c r="AA213" s="68"/>
      <c r="AB213" s="52" t="str">
        <f>IFERROR(MATCH(S213,[7]AMS_RUN3_2050!$I:$I,FALSE),"non")</f>
        <v>non</v>
      </c>
      <c r="AC213" s="19" t="s">
        <v>556</v>
      </c>
      <c r="AE213" s="68"/>
      <c r="AF213" s="52">
        <f t="shared" si="50"/>
        <v>59.35466753805008</v>
      </c>
      <c r="AG213" s="52">
        <f t="shared" si="51"/>
        <v>-80.922996082858916</v>
      </c>
      <c r="AH213" s="52">
        <f t="shared" si="52"/>
        <v>45.026241028820003</v>
      </c>
      <c r="AI213" s="52">
        <f t="shared" si="53"/>
        <v>42.573749623759547</v>
      </c>
      <c r="AJ213" s="52">
        <f t="shared" si="54"/>
        <v>40.131998926743663</v>
      </c>
      <c r="AK213" s="52">
        <f t="shared" si="55"/>
        <v>36.22720739346623</v>
      </c>
    </row>
    <row r="214" spans="1:37" ht="14.25" hidden="1">
      <c r="A214" s="5" t="s">
        <v>190</v>
      </c>
      <c r="B214" s="5" t="s">
        <v>211</v>
      </c>
      <c r="C214" s="3" t="s">
        <v>213</v>
      </c>
      <c r="D214" s="12" t="s">
        <v>631</v>
      </c>
      <c r="E214" s="126">
        <f>SUMIFS(ADEME!$F:$F,ADEME!$A:$A,$A214,ADEME!$B:$B,$B214,ADEME!$C:$C,$C214,ADEME!$D:$D,$D214,ADEME!$E:$E,F$9)</f>
        <v>2.142612314451986</v>
      </c>
      <c r="F214" s="126">
        <f>SUMIFS(ADEME!$L:$L,ADEME!$A:$A,$A214,ADEME!$B:$B,$B214,ADEME!$C:$C,$C214,ADEME!$D:$D,$D214,ADEME!$E:$E,F$9)</f>
        <v>1.327636068623756</v>
      </c>
      <c r="G214" s="127">
        <f>SUMIFS(ADEME!$H:$H,ADEME!$A:$A,$A214,ADEME!$B:$B,$B214,ADEME!$C:$C,$C214,ADEME!$D:$D,$D214,ADEME!$E:$E,G$9)</f>
        <v>1.835953746139249</v>
      </c>
      <c r="H214" s="127">
        <f>SUMIFS(ADEME!$H:$H,ADEME!$A:$A,$A214,ADEME!$B:$B,$B214,ADEME!$C:$C,$C214,ADEME!$D:$D,$D214,ADEME!$E:$E,H$9)</f>
        <v>1.8894243569728284</v>
      </c>
      <c r="I214" s="127">
        <f>SUMIFS(ADEME!$H:$H,ADEME!$A:$A,$A214,ADEME!$B:$B,$B214,ADEME!$C:$C,$C214,ADEME!$D:$D,$D214,ADEME!$E:$E,I$9)</f>
        <v>1.9923239335464509</v>
      </c>
      <c r="J214" s="127">
        <f>SUMIFS(ADEME!$H:$H,ADEME!$A:$A,$A214,ADEME!$B:$B,$B214,ADEME!$C:$C,$C214,ADEME!$D:$D,$D214,ADEME!$E:$E,J$9)</f>
        <v>2.0338088576663278</v>
      </c>
      <c r="K214" s="68"/>
      <c r="L214" s="54" t="str">
        <f t="shared" si="56"/>
        <v xml:space="preserve">Flux GES-Détail par GES_N2O-effluents d'élevage </v>
      </c>
      <c r="M214" s="54">
        <f>MATCH(L214,[6]RESULTATS_4!$W:$W,FALSE)</f>
        <v>356</v>
      </c>
      <c r="N214" s="54" t="str" cm="1">
        <f t="array" ref="N214">IFERROR(INDEX([6]RESULTATS_4!G:G,$M214),"-")</f>
        <v>Flux GES</v>
      </c>
      <c r="O214" s="54" t="str" cm="1">
        <f t="array" ref="O214">IFERROR(INDEX([6]RESULTATS_4!H:H,$M214),"-")</f>
        <v>Détail par GES_N2O</v>
      </c>
      <c r="P214" s="54" t="str" cm="1">
        <f t="array" ref="P214">IFERROR(INDEX([6]RESULTATS_4!I:I,$M214),"-")</f>
        <v xml:space="preserve">effluents d'élevage </v>
      </c>
      <c r="Q214" s="54" t="str" cm="1">
        <f t="array" ref="Q214">IFERROR(INDEX([6]RESULTATS_4!$J:$J,M214),"-")</f>
        <v>MtCO2eq</v>
      </c>
      <c r="R214" s="68"/>
      <c r="S214" s="54" t="str">
        <f t="shared" si="57"/>
        <v>effluents d'élevage -MtCO2eq</v>
      </c>
      <c r="T214" s="46">
        <v>209</v>
      </c>
      <c r="U214" s="14">
        <v>0</v>
      </c>
      <c r="V214" s="14">
        <v>0</v>
      </c>
      <c r="W214" s="14">
        <v>0</v>
      </c>
      <c r="X214" s="14">
        <v>0</v>
      </c>
      <c r="Y214" s="14">
        <v>0</v>
      </c>
      <c r="Z214" s="14">
        <v>0</v>
      </c>
      <c r="AA214" s="68"/>
      <c r="AB214" s="52" t="str">
        <f>IFERROR(MATCH(S214,[7]AMS_RUN3_2050!$I:$I,FALSE),"non")</f>
        <v>non</v>
      </c>
      <c r="AC214" s="14" t="s">
        <v>557</v>
      </c>
      <c r="AE214" s="68"/>
      <c r="AF214" s="56"/>
      <c r="AG214" s="56"/>
      <c r="AH214" s="56"/>
      <c r="AI214" s="56"/>
      <c r="AJ214" s="56"/>
      <c r="AK214" s="56"/>
    </row>
    <row r="215" spans="1:37" ht="14.25" hidden="1">
      <c r="A215" s="110" t="s">
        <v>190</v>
      </c>
      <c r="B215" s="110" t="s">
        <v>214</v>
      </c>
      <c r="C215" s="151" t="s">
        <v>620</v>
      </c>
      <c r="D215" s="12" t="s">
        <v>631</v>
      </c>
      <c r="E215" s="126">
        <f>SUMIFS(ADEME!$F:$F,ADEME!$A:$A,$A215,ADEME!$B:$B,$B215,ADEME!$C:$C,$C215,ADEME!$D:$D,$D215,ADEME!$E:$E,F$9)</f>
        <v>44.738885829897427</v>
      </c>
      <c r="F215" s="126">
        <f>SUMIFS(ADEME!$L:$L,ADEME!$A:$A,$A215,ADEME!$B:$B,$B215,ADEME!$C:$C,$C215,ADEME!$D:$D,$D215,ADEME!$E:$E,F$9)</f>
        <v>26.855860977815926</v>
      </c>
      <c r="G215" s="127">
        <f>SUMIFS(ADEME!$H:$H,ADEME!$A:$A,$A215,ADEME!$B:$B,$B215,ADEME!$C:$C,$C215,ADEME!$D:$D,$D215,ADEME!$E:$E,G$9)</f>
        <v>38.622745325818371</v>
      </c>
      <c r="H215" s="127">
        <f>SUMIFS(ADEME!$H:$H,ADEME!$A:$A,$A215,ADEME!$B:$B,$B215,ADEME!$C:$C,$C215,ADEME!$D:$D,$D215,ADEME!$E:$E,H$9)</f>
        <v>39.950984750296065</v>
      </c>
      <c r="I215" s="127">
        <f>SUMIFS(ADEME!$H:$H,ADEME!$A:$A,$A215,ADEME!$B:$B,$B215,ADEME!$C:$C,$C215,ADEME!$D:$D,$D215,ADEME!$E:$E,I$9)</f>
        <v>41.229277114613957</v>
      </c>
      <c r="J215" s="127">
        <f>SUMIFS(ADEME!$H:$H,ADEME!$A:$A,$A215,ADEME!$B:$B,$B215,ADEME!$C:$C,$C215,ADEME!$D:$D,$D215,ADEME!$E:$E,J$9)</f>
        <v>41.907351070570947</v>
      </c>
      <c r="K215" s="68"/>
      <c r="L215" s="54" t="str">
        <f t="shared" si="56"/>
        <v>Flux GES-Détail par GES_CH4-émissions CH4 total</v>
      </c>
      <c r="M215" s="54">
        <f>MATCH(L215,[6]RESULTATS_4!$W:$W,FALSE)</f>
        <v>350</v>
      </c>
      <c r="N215" s="54" t="str" cm="1">
        <f t="array" ref="N215">IFERROR(INDEX([6]RESULTATS_4!G:G,$M215),"-")</f>
        <v>Flux GES</v>
      </c>
      <c r="O215" s="54" t="str" cm="1">
        <f t="array" ref="O215">IFERROR(INDEX([6]RESULTATS_4!H:H,$M215),"-")</f>
        <v>Détail par GES_CH4</v>
      </c>
      <c r="P215" s="54" t="str" cm="1">
        <f t="array" ref="P215">IFERROR(INDEX([6]RESULTATS_4!I:I,$M215),"-")</f>
        <v>émissions CH4 total</v>
      </c>
      <c r="Q215" s="54" t="str" cm="1">
        <f t="array" ref="Q215">IFERROR(INDEX([6]RESULTATS_4!$J:$J,M215),"-")</f>
        <v>MtCO2eq</v>
      </c>
      <c r="R215" s="68"/>
      <c r="S215" s="54" t="str">
        <f t="shared" si="57"/>
        <v>émissions CH4 total-MtCO2eq</v>
      </c>
      <c r="T215" s="46">
        <v>210</v>
      </c>
      <c r="U215" s="7">
        <v>33846.617693750159</v>
      </c>
      <c r="V215" s="7">
        <v>30574.939209761858</v>
      </c>
      <c r="W215" s="7">
        <v>27489.646691034242</v>
      </c>
      <c r="X215" s="7">
        <v>28246.64043108734</v>
      </c>
      <c r="Y215" s="7">
        <v>28478.558067261994</v>
      </c>
      <c r="Z215" s="7">
        <v>30388.37231437696</v>
      </c>
      <c r="AA215" s="68"/>
      <c r="AB215" s="52" t="str">
        <f>IFERROR(MATCH(S215,[7]AMS_RUN3_2050!$I:$I,FALSE),"non")</f>
        <v>non</v>
      </c>
      <c r="AC215" s="7" t="s">
        <v>556</v>
      </c>
      <c r="AE215" s="68"/>
      <c r="AF215" s="52">
        <f t="shared" ref="AF215:AF227" si="58">IF(AND(E215=0,U215=0),"ok 0",(E215/U215-1)*100)</f>
        <v>-99.867818739719567</v>
      </c>
      <c r="AG215" s="52">
        <f t="shared" ref="AG215:AG227" si="59">IF(AND(F215=0,V215=0),"ok 0",(F215/V215-1)*100)</f>
        <v>-99.912163812351125</v>
      </c>
      <c r="AH215" s="52">
        <f t="shared" ref="AH215:AH227" si="60">IF(AND(G215=0,W215=0),"ok 0",(G215/W215-1)*100)</f>
        <v>-99.859500757649187</v>
      </c>
      <c r="AI215" s="52">
        <f t="shared" ref="AI215:AI227" si="61">IF(AND(H215=0,X215=0),"ok 0",(H215/X215-1)*100)</f>
        <v>-99.858563764962554</v>
      </c>
      <c r="AJ215" s="52">
        <f t="shared" ref="AJ215:AJ227" si="62">IF(AND(I215=0,Y215=0),"ok 0",(I215/Y215-1)*100)</f>
        <v>-99.855226949983788</v>
      </c>
      <c r="AK215" s="52">
        <f t="shared" ref="AK215:AK227" si="63">IF(AND(J215=0,Z215=0),"ok 0",(J215/Z215-1)*100)</f>
        <v>-99.862094123906914</v>
      </c>
    </row>
    <row r="216" spans="1:37" ht="14.25" hidden="1">
      <c r="A216" s="5" t="s">
        <v>190</v>
      </c>
      <c r="B216" s="5" t="s">
        <v>214</v>
      </c>
      <c r="C216" s="3" t="s">
        <v>196</v>
      </c>
      <c r="D216" s="12" t="s">
        <v>631</v>
      </c>
      <c r="E216" s="126">
        <f>SUMIFS(ADEME!$F:$F,ADEME!$A:$A,$A216,ADEME!$B:$B,$B216,ADEME!$C:$C,$C216,ADEME!$D:$D,$D216,ADEME!$E:$E,F$9)</f>
        <v>39.796774347607574</v>
      </c>
      <c r="F216" s="126">
        <f>SUMIFS(ADEME!$L:$L,ADEME!$A:$A,$A216,ADEME!$B:$B,$B216,ADEME!$C:$C,$C216,ADEME!$D:$D,$D216,ADEME!$E:$E,F$9)</f>
        <v>25.443461003615063</v>
      </c>
      <c r="G216" s="127">
        <f>SUMIFS(ADEME!$H:$H,ADEME!$A:$A,$A216,ADEME!$B:$B,$B216,ADEME!$C:$C,$C216,ADEME!$D:$D,$D216,ADEME!$E:$E,G$9)</f>
        <v>34.652574036658713</v>
      </c>
      <c r="H216" s="127">
        <f>SUMIFS(ADEME!$H:$H,ADEME!$A:$A,$A216,ADEME!$B:$B,$B216,ADEME!$C:$C,$C216,ADEME!$D:$D,$D216,ADEME!$E:$E,H$9)</f>
        <v>35.927331804692379</v>
      </c>
      <c r="I216" s="127">
        <f>SUMIFS(ADEME!$H:$H,ADEME!$A:$A,$A216,ADEME!$B:$B,$B216,ADEME!$C:$C,$C216,ADEME!$D:$D,$D216,ADEME!$E:$E,I$9)</f>
        <v>37.237482607851632</v>
      </c>
      <c r="J216" s="127">
        <f>SUMIFS(ADEME!$H:$H,ADEME!$A:$A,$A216,ADEME!$B:$B,$B216,ADEME!$C:$C,$C216,ADEME!$D:$D,$D216,ADEME!$E:$E,J$9)</f>
        <v>37.877303277096964</v>
      </c>
      <c r="K216" s="68"/>
      <c r="L216" s="54" t="str">
        <f t="shared" si="56"/>
        <v xml:space="preserve">Flux GES-Détail par GES_CH4-fermentation entérique </v>
      </c>
      <c r="M216" s="54">
        <f>MATCH(L216,[6]RESULTATS_4!$W:$W,FALSE)</f>
        <v>351</v>
      </c>
      <c r="N216" s="54" t="str" cm="1">
        <f t="array" ref="N216">IFERROR(INDEX([6]RESULTATS_4!G:G,$M216),"-")</f>
        <v>Flux GES</v>
      </c>
      <c r="O216" s="54" t="str" cm="1">
        <f t="array" ref="O216">IFERROR(INDEX([6]RESULTATS_4!H:H,$M216),"-")</f>
        <v>Détail par GES_CH4</v>
      </c>
      <c r="P216" s="54" t="str" cm="1">
        <f t="array" ref="P216">IFERROR(INDEX([6]RESULTATS_4!I:I,$M216),"-")</f>
        <v xml:space="preserve">fermentation entérique </v>
      </c>
      <c r="Q216" s="54" t="str" cm="1">
        <f t="array" ref="Q216">IFERROR(INDEX([6]RESULTATS_4!$J:$J,M216),"-")</f>
        <v>MtCO2eq</v>
      </c>
      <c r="R216" s="68"/>
      <c r="S216" s="54" t="str">
        <f t="shared" si="57"/>
        <v>fermentation entérique -MtCO2eq</v>
      </c>
      <c r="T216" s="46">
        <v>211</v>
      </c>
      <c r="U216" s="7">
        <v>19509.115292956663</v>
      </c>
      <c r="V216" s="7">
        <v>17939.563913555947</v>
      </c>
      <c r="W216" s="7">
        <v>15496.366146241537</v>
      </c>
      <c r="X216" s="7">
        <v>15543.567338602707</v>
      </c>
      <c r="Y216" s="7">
        <v>16236.53199239431</v>
      </c>
      <c r="Z216" s="7">
        <v>18067.191786842322</v>
      </c>
      <c r="AA216" s="68"/>
      <c r="AB216" s="52" t="str">
        <f>IFERROR(MATCH(S216,[7]AMS_RUN3_2050!$I:$I,FALSE),"non")</f>
        <v>non</v>
      </c>
      <c r="AC216" s="7" t="s">
        <v>556</v>
      </c>
      <c r="AE216" s="68"/>
      <c r="AF216" s="52">
        <f t="shared" si="58"/>
        <v>-99.796009333329565</v>
      </c>
      <c r="AG216" s="52">
        <f t="shared" si="59"/>
        <v>-99.858171240247444</v>
      </c>
      <c r="AH216" s="52">
        <f t="shared" si="60"/>
        <v>-99.776382580860329</v>
      </c>
      <c r="AI216" s="52">
        <f t="shared" si="61"/>
        <v>-99.768860448685643</v>
      </c>
      <c r="AJ216" s="52">
        <f t="shared" si="62"/>
        <v>-99.770656180609905</v>
      </c>
      <c r="AK216" s="52">
        <f t="shared" si="63"/>
        <v>-99.79035312336319</v>
      </c>
    </row>
    <row r="217" spans="1:37" ht="14.25" hidden="1">
      <c r="A217" s="5" t="s">
        <v>190</v>
      </c>
      <c r="B217" s="5" t="s">
        <v>214</v>
      </c>
      <c r="C217" s="3" t="s">
        <v>213</v>
      </c>
      <c r="D217" s="12" t="s">
        <v>631</v>
      </c>
      <c r="E217" s="126">
        <f>SUMIFS(ADEME!$F:$F,ADEME!$A:$A,$A217,ADEME!$B:$B,$B217,ADEME!$C:$C,$C217,ADEME!$D:$D,$D217,ADEME!$E:$E,F$9)</f>
        <v>4.942111482289854</v>
      </c>
      <c r="F217" s="126">
        <f>SUMIFS(ADEME!$L:$L,ADEME!$A:$A,$A217,ADEME!$B:$B,$B217,ADEME!$C:$C,$C217,ADEME!$D:$D,$D217,ADEME!$E:$E,F$9)</f>
        <v>1.4123999742008628</v>
      </c>
      <c r="G217" s="127">
        <f>SUMIFS(ADEME!$H:$H,ADEME!$A:$A,$A217,ADEME!$B:$B,$B217,ADEME!$C:$C,$C217,ADEME!$D:$D,$D217,ADEME!$E:$E,G$9)</f>
        <v>3.9701712891596661</v>
      </c>
      <c r="H217" s="127">
        <f>SUMIFS(ADEME!$H:$H,ADEME!$A:$A,$A217,ADEME!$B:$B,$B217,ADEME!$C:$C,$C217,ADEME!$D:$D,$D217,ADEME!$E:$E,H$9)</f>
        <v>4.0236529456036809</v>
      </c>
      <c r="I217" s="127">
        <f>SUMIFS(ADEME!$H:$H,ADEME!$A:$A,$A217,ADEME!$B:$B,$B217,ADEME!$C:$C,$C217,ADEME!$D:$D,$D217,ADEME!$E:$E,I$9)</f>
        <v>3.991794506762318</v>
      </c>
      <c r="J217" s="127">
        <f>SUMIFS(ADEME!$H:$H,ADEME!$A:$A,$A217,ADEME!$B:$B,$B217,ADEME!$C:$C,$C217,ADEME!$D:$D,$D217,ADEME!$E:$E,J$9)</f>
        <v>4.0300477934739822</v>
      </c>
      <c r="K217" s="68"/>
      <c r="L217" s="54" t="str">
        <f t="shared" si="56"/>
        <v xml:space="preserve">Flux GES-Détail par GES_CH4-effluents d'élevage </v>
      </c>
      <c r="M217" s="54">
        <f>MATCH(L217,[6]RESULTATS_4!$W:$W,FALSE)</f>
        <v>349</v>
      </c>
      <c r="N217" s="54" t="str" cm="1">
        <f t="array" ref="N217">IFERROR(INDEX([6]RESULTATS_4!G:G,$M217),"-")</f>
        <v>Flux GES</v>
      </c>
      <c r="O217" s="54" t="str" cm="1">
        <f t="array" ref="O217">IFERROR(INDEX([6]RESULTATS_4!H:H,$M217),"-")</f>
        <v>Détail par GES_CH4</v>
      </c>
      <c r="P217" s="54" t="str" cm="1">
        <f t="array" ref="P217">IFERROR(INDEX([6]RESULTATS_4!I:I,$M217),"-")</f>
        <v xml:space="preserve">effluents d'élevage </v>
      </c>
      <c r="Q217" s="54" t="str" cm="1">
        <f t="array" ref="Q217">IFERROR(INDEX([6]RESULTATS_4!$J:$J,M217),"-")</f>
        <v>MtCO2eq</v>
      </c>
      <c r="R217" s="68"/>
      <c r="S217" s="54" t="str">
        <f t="shared" si="57"/>
        <v>effluents d'élevage -MtCO2eq</v>
      </c>
      <c r="T217" s="46">
        <v>212</v>
      </c>
      <c r="U217" s="7">
        <v>8426.7418909453227</v>
      </c>
      <c r="V217" s="7">
        <v>7754.035964883924</v>
      </c>
      <c r="W217" s="7">
        <v>7333.7868187071526</v>
      </c>
      <c r="X217" s="7">
        <v>7992.1135798781979</v>
      </c>
      <c r="Y217" s="7">
        <v>7397.223760330945</v>
      </c>
      <c r="Z217" s="7">
        <v>7347.5607219810308</v>
      </c>
      <c r="AA217" s="68"/>
      <c r="AB217" s="52" t="str">
        <f>IFERROR(MATCH(S217,[7]AMS_RUN3_2050!$I:$I,FALSE),"non")</f>
        <v>non</v>
      </c>
      <c r="AC217" s="7" t="s">
        <v>556</v>
      </c>
      <c r="AE217" s="68"/>
      <c r="AF217" s="52">
        <f t="shared" si="58"/>
        <v>-99.941352048677317</v>
      </c>
      <c r="AG217" s="52">
        <f t="shared" si="59"/>
        <v>-99.981784970038873</v>
      </c>
      <c r="AH217" s="52">
        <f t="shared" si="60"/>
        <v>-99.945864648273769</v>
      </c>
      <c r="AI217" s="52">
        <f t="shared" si="61"/>
        <v>-99.949654707664138</v>
      </c>
      <c r="AJ217" s="52">
        <f t="shared" si="62"/>
        <v>-99.946036585669219</v>
      </c>
      <c r="AK217" s="52">
        <f t="shared" si="63"/>
        <v>-99.945151214859408</v>
      </c>
    </row>
    <row r="218" spans="1:37" ht="14.25" hidden="1">
      <c r="A218" s="5" t="s">
        <v>190</v>
      </c>
      <c r="B218" s="5" t="s">
        <v>215</v>
      </c>
      <c r="C218" s="151" t="s">
        <v>621</v>
      </c>
      <c r="D218" s="12" t="s">
        <v>631</v>
      </c>
      <c r="E218" s="126">
        <f>SUMIFS(ADEME!$F:$F,ADEME!$A:$A,$A218,ADEME!$B:$B,$B218,ADEME!$C:$C,$C218,ADEME!$D:$D,$D218,ADEME!$E:$E,F$9)</f>
        <v>20.901296182884977</v>
      </c>
      <c r="F218" s="126">
        <f>SUMIFS(ADEME!$L:$L,ADEME!$A:$A,$A218,ADEME!$B:$B,$B218,ADEME!$C:$C,$C218,ADEME!$D:$D,$D218,ADEME!$E:$E,F$9)</f>
        <v>10.189028587995303</v>
      </c>
      <c r="G218" s="127">
        <f>SUMIFS(ADEME!$H:$H,ADEME!$A:$A,$A218,ADEME!$B:$B,$B218,ADEME!$C:$C,$C218,ADEME!$D:$D,$D218,ADEME!$E:$E,G$9)</f>
        <v>16.235442959334986</v>
      </c>
      <c r="H218" s="127">
        <f>SUMIFS(ADEME!$H:$H,ADEME!$A:$A,$A218,ADEME!$B:$B,$B218,ADEME!$C:$C,$C218,ADEME!$D:$D,$D218,ADEME!$E:$E,H$9)</f>
        <v>16.212528480789686</v>
      </c>
      <c r="I218" s="127">
        <f>SUMIFS(ADEME!$H:$H,ADEME!$A:$A,$A218,ADEME!$B:$B,$B218,ADEME!$C:$C,$C218,ADEME!$D:$D,$D218,ADEME!$E:$E,I$9)</f>
        <v>16.331172666805031</v>
      </c>
      <c r="J218" s="127">
        <f>SUMIFS(ADEME!$H:$H,ADEME!$A:$A,$A218,ADEME!$B:$B,$B218,ADEME!$C:$C,$C218,ADEME!$D:$D,$D218,ADEME!$E:$E,J$9)</f>
        <v>16.514579082575548</v>
      </c>
      <c r="K218" s="68"/>
      <c r="L218" s="54" t="str">
        <f t="shared" si="56"/>
        <v>Flux GES-Détail par GES_CO2-émissions CO2 total</v>
      </c>
      <c r="M218" s="54">
        <f>MATCH(L218,[6]RESULTATS_4!$W:$W,FALSE)</f>
        <v>354</v>
      </c>
      <c r="N218" s="54" t="str" cm="1">
        <f t="array" ref="N218">IFERROR(INDEX([6]RESULTATS_4!G:G,$M218),"-")</f>
        <v>Flux GES</v>
      </c>
      <c r="O218" s="54" t="str" cm="1">
        <f t="array" ref="O218">IFERROR(INDEX([6]RESULTATS_4!H:H,$M218),"-")</f>
        <v>Détail par GES_CO2</v>
      </c>
      <c r="P218" s="54" t="str" cm="1">
        <f t="array" ref="P218">IFERROR(INDEX([6]RESULTATS_4!I:I,$M218),"-")</f>
        <v>émissions CO2 total</v>
      </c>
      <c r="Q218" s="54" t="str" cm="1">
        <f t="array" ref="Q218">IFERROR(INDEX([6]RESULTATS_4!$J:$J,M218),"-")</f>
        <v>MtCO2eq</v>
      </c>
      <c r="R218" s="68"/>
      <c r="S218" s="54" t="str">
        <f t="shared" si="57"/>
        <v>émissions CO2 total-MtCO2eq</v>
      </c>
      <c r="T218" s="46">
        <v>213</v>
      </c>
      <c r="U218" s="7">
        <v>3790.9900243759557</v>
      </c>
      <c r="V218" s="7">
        <v>2952.7503449601954</v>
      </c>
      <c r="W218" s="7">
        <v>2847.4204452062486</v>
      </c>
      <c r="X218" s="7">
        <v>2843.242518281967</v>
      </c>
      <c r="Y218" s="7">
        <v>2869.1814569653911</v>
      </c>
      <c r="Z218" s="7">
        <v>2950.3743584132972</v>
      </c>
      <c r="AA218" s="68"/>
      <c r="AB218" s="52" t="str">
        <f>IFERROR(MATCH(S218,[7]AMS_RUN3_2050!$I:$I,FALSE),"non")</f>
        <v>non</v>
      </c>
      <c r="AC218" s="7" t="s">
        <v>556</v>
      </c>
      <c r="AE218" s="68"/>
      <c r="AF218" s="52">
        <f t="shared" si="58"/>
        <v>-99.448658634064174</v>
      </c>
      <c r="AG218" s="52">
        <f t="shared" si="59"/>
        <v>-99.654930915328279</v>
      </c>
      <c r="AH218" s="52">
        <f t="shared" si="60"/>
        <v>-99.429819260212597</v>
      </c>
      <c r="AI218" s="52">
        <f t="shared" si="61"/>
        <v>-99.429787351007036</v>
      </c>
      <c r="AJ218" s="52">
        <f t="shared" si="62"/>
        <v>-99.430807255945481</v>
      </c>
      <c r="AK218" s="52">
        <f t="shared" si="63"/>
        <v>-99.440254792227208</v>
      </c>
    </row>
    <row r="219" spans="1:37" ht="14.25" hidden="1">
      <c r="A219" s="5" t="s">
        <v>190</v>
      </c>
      <c r="B219" s="5" t="s">
        <v>215</v>
      </c>
      <c r="C219" s="3" t="s">
        <v>216</v>
      </c>
      <c r="D219" s="12" t="s">
        <v>631</v>
      </c>
      <c r="E219" s="126">
        <f>SUMIFS(ADEME!$F:$F,ADEME!$A:$A,$A219,ADEME!$B:$B,$B219,ADEME!$C:$C,$C219,ADEME!$D:$D,$D219,ADEME!$E:$E,F$9)</f>
        <v>10.282503945893218</v>
      </c>
      <c r="F219" s="126">
        <f>SUMIFS(ADEME!$L:$L,ADEME!$A:$A,$A219,ADEME!$B:$B,$B219,ADEME!$C:$C,$C219,ADEME!$D:$D,$D219,ADEME!$E:$E,F$9)</f>
        <v>4.4761894017381341</v>
      </c>
      <c r="G219" s="127">
        <f>SUMIFS(ADEME!$H:$H,ADEME!$A:$A,$A219,ADEME!$B:$B,$B219,ADEME!$C:$C,$C219,ADEME!$D:$D,$D219,ADEME!$E:$E,G$9)</f>
        <v>7.6956992750928732</v>
      </c>
      <c r="H219" s="127">
        <f>SUMIFS(ADEME!$H:$H,ADEME!$A:$A,$A219,ADEME!$B:$B,$B219,ADEME!$C:$C,$C219,ADEME!$D:$D,$D219,ADEME!$E:$E,H$9)</f>
        <v>7.7153470102336019</v>
      </c>
      <c r="I219" s="127">
        <f>SUMIFS(ADEME!$H:$H,ADEME!$A:$A,$A219,ADEME!$B:$B,$B219,ADEME!$C:$C,$C219,ADEME!$D:$D,$D219,ADEME!$E:$E,I$9)</f>
        <v>7.7157938589135808</v>
      </c>
      <c r="J219" s="127">
        <f>SUMIFS(ADEME!$H:$H,ADEME!$A:$A,$A219,ADEME!$B:$B,$B219,ADEME!$C:$C,$C219,ADEME!$D:$D,$D219,ADEME!$E:$E,J$9)</f>
        <v>7.7154794424863535</v>
      </c>
      <c r="K219" s="68"/>
      <c r="L219" s="54" t="str">
        <f t="shared" si="56"/>
        <v xml:space="preserve">Flux GES-Détail par GES_CO2-consommation d'énergie  </v>
      </c>
      <c r="M219" s="54">
        <f>MATCH(L219,[6]RESULTATS_4!$W:$W,FALSE)</f>
        <v>353</v>
      </c>
      <c r="N219" s="54" t="str" cm="1">
        <f t="array" ref="N219">IFERROR(INDEX([6]RESULTATS_4!G:G,$M219),"-")</f>
        <v>Flux GES</v>
      </c>
      <c r="O219" s="54" t="str" cm="1">
        <f t="array" ref="O219">IFERROR(INDEX([6]RESULTATS_4!H:H,$M219),"-")</f>
        <v>Détail par GES_CO2</v>
      </c>
      <c r="P219" s="54" t="str" cm="1">
        <f t="array" ref="P219">IFERROR(INDEX([6]RESULTATS_4!I:I,$M219),"-")</f>
        <v xml:space="preserve">consommation d'énergie  </v>
      </c>
      <c r="Q219" s="54" t="str" cm="1">
        <f t="array" ref="Q219">IFERROR(INDEX([6]RESULTATS_4!$J:$J,M219),"-")</f>
        <v>MtCO2eq</v>
      </c>
      <c r="R219" s="68"/>
      <c r="S219" s="54" t="str">
        <f t="shared" si="57"/>
        <v>consommation d'énergie  -MtCO2eq</v>
      </c>
      <c r="T219" s="46">
        <v>214</v>
      </c>
      <c r="U219" s="7">
        <v>2119.7704854722151</v>
      </c>
      <c r="V219" s="7">
        <v>1928.5889863617913</v>
      </c>
      <c r="W219" s="7">
        <v>1812.0732808793027</v>
      </c>
      <c r="X219" s="7">
        <v>1867.7169943244694</v>
      </c>
      <c r="Y219" s="7">
        <v>1975.6208575713472</v>
      </c>
      <c r="Z219" s="7">
        <v>2023.2454471403078</v>
      </c>
      <c r="AA219" s="68"/>
      <c r="AB219" s="52" t="str">
        <f>IFERROR(MATCH(S219,[7]AMS_RUN3_2050!$I:$I,FALSE),"non")</f>
        <v>non</v>
      </c>
      <c r="AC219" s="7" t="s">
        <v>556</v>
      </c>
      <c r="AE219" s="68"/>
      <c r="AF219" s="52">
        <f t="shared" si="58"/>
        <v>-99.514923713847139</v>
      </c>
      <c r="AG219" s="52">
        <f t="shared" si="59"/>
        <v>-99.767903403296827</v>
      </c>
      <c r="AH219" s="52">
        <f t="shared" si="60"/>
        <v>-99.575309709806078</v>
      </c>
      <c r="AI219" s="52">
        <f t="shared" si="61"/>
        <v>-99.586910274218283</v>
      </c>
      <c r="AJ219" s="52">
        <f t="shared" si="62"/>
        <v>-99.609449665944567</v>
      </c>
      <c r="AK219" s="52">
        <f t="shared" si="63"/>
        <v>-99.618658257534122</v>
      </c>
    </row>
    <row r="220" spans="1:37" ht="14.25" hidden="1">
      <c r="A220" s="5" t="s">
        <v>190</v>
      </c>
      <c r="B220" s="5" t="s">
        <v>215</v>
      </c>
      <c r="C220" s="21" t="s">
        <v>217</v>
      </c>
      <c r="D220" s="12" t="s">
        <v>631</v>
      </c>
      <c r="E220" s="126">
        <f>SUMIFS(ADEME!$F:$F,ADEME!$A:$A,$A220,ADEME!$B:$B,$B220,ADEME!$C:$C,$C220,ADEME!$D:$D,$D220,ADEME!$E:$E,F$9)</f>
        <v>4.9118532226085154</v>
      </c>
      <c r="F220" s="126">
        <f>SUMIFS(ADEME!$L:$L,ADEME!$A:$A,$A220,ADEME!$B:$B,$B220,ADEME!$C:$C,$C220,ADEME!$D:$D,$D220,ADEME!$E:$E,F$9)</f>
        <v>1.5111261095296231</v>
      </c>
      <c r="G220" s="127">
        <f>SUMIFS(ADEME!$H:$H,ADEME!$A:$A,$A220,ADEME!$B:$B,$B220,ADEME!$C:$C,$C220,ADEME!$D:$D,$D220,ADEME!$E:$E,G$9)</f>
        <v>3.8070596256152704</v>
      </c>
      <c r="H220" s="127">
        <f>SUMIFS(ADEME!$H:$H,ADEME!$A:$A,$A220,ADEME!$B:$B,$B220,ADEME!$C:$C,$C220,ADEME!$D:$D,$D220,ADEME!$E:$E,H$9)</f>
        <v>3.7137838917871133</v>
      </c>
      <c r="I220" s="127">
        <f>SUMIFS(ADEME!$H:$H,ADEME!$A:$A,$A220,ADEME!$B:$B,$B220,ADEME!$C:$C,$C220,ADEME!$D:$D,$D220,ADEME!$E:$E,I$9)</f>
        <v>3.7972768771045624</v>
      </c>
      <c r="J220" s="127">
        <f>SUMIFS(ADEME!$H:$H,ADEME!$A:$A,$A220,ADEME!$B:$B,$B220,ADEME!$C:$C,$C220,ADEME!$D:$D,$D220,ADEME!$E:$E,J$9)</f>
        <v>3.9071722947173559</v>
      </c>
      <c r="K220" s="68"/>
      <c r="L220" s="54" t="str">
        <f t="shared" si="56"/>
        <v xml:space="preserve">Flux GES-Détail par GES_CO2-fabrication d'engrais azoté </v>
      </c>
      <c r="M220" s="54">
        <f>MATCH(L220,[6]RESULTATS_4!$W:$W,FALSE)</f>
        <v>355</v>
      </c>
      <c r="N220" s="54" t="str" cm="1">
        <f t="array" ref="N220">IFERROR(INDEX([6]RESULTATS_4!G:G,$M220),"-")</f>
        <v>Flux GES</v>
      </c>
      <c r="O220" s="54" t="str" cm="1">
        <f t="array" ref="O220">IFERROR(INDEX([6]RESULTATS_4!H:H,$M220),"-")</f>
        <v>Détail par GES_CO2</v>
      </c>
      <c r="P220" s="54" t="str" cm="1">
        <f t="array" ref="P220">IFERROR(INDEX([6]RESULTATS_4!I:I,$M220),"-")</f>
        <v xml:space="preserve">fabrication d'engrais azoté </v>
      </c>
      <c r="Q220" s="54" t="str" cm="1">
        <f t="array" ref="Q220">IFERROR(INDEX([6]RESULTATS_4!$J:$J,M220),"-")</f>
        <v>MtCO2eq</v>
      </c>
      <c r="R220" s="68"/>
      <c r="S220" s="54" t="str">
        <f t="shared" si="57"/>
        <v>fabrication d'engrais azoté -MtCO2eq</v>
      </c>
      <c r="T220" s="46">
        <v>215</v>
      </c>
      <c r="U220" s="7">
        <v>46380.843351675336</v>
      </c>
      <c r="V220" s="7">
        <v>42791.066943965096</v>
      </c>
      <c r="W220" s="7">
        <v>39825.824846371252</v>
      </c>
      <c r="X220" s="7">
        <v>41269.277502644283</v>
      </c>
      <c r="Y220" s="7">
        <v>42456.154936898027</v>
      </c>
      <c r="Z220" s="7">
        <v>43093.186382381631</v>
      </c>
      <c r="AA220" s="68"/>
      <c r="AB220" s="52" t="str">
        <f>IFERROR(MATCH(S220,[7]AMS_RUN3_2050!$I:$I,FALSE),"non")</f>
        <v>non</v>
      </c>
      <c r="AC220" s="7" t="s">
        <v>556</v>
      </c>
      <c r="AE220" s="68"/>
      <c r="AF220" s="52">
        <f t="shared" si="58"/>
        <v>-99.989409737150822</v>
      </c>
      <c r="AG220" s="52">
        <f t="shared" si="59"/>
        <v>-99.996468594458022</v>
      </c>
      <c r="AH220" s="52">
        <f t="shared" si="60"/>
        <v>-99.990440726236557</v>
      </c>
      <c r="AI220" s="52">
        <f t="shared" si="61"/>
        <v>-99.991001093024835</v>
      </c>
      <c r="AJ220" s="52">
        <f t="shared" si="62"/>
        <v>-99.991056003816766</v>
      </c>
      <c r="AK220" s="52">
        <f t="shared" si="63"/>
        <v>-99.990933201689828</v>
      </c>
    </row>
    <row r="221" spans="1:37" ht="14.25" hidden="1">
      <c r="A221" s="5" t="s">
        <v>190</v>
      </c>
      <c r="B221" s="5" t="s">
        <v>215</v>
      </c>
      <c r="C221" s="3" t="s">
        <v>218</v>
      </c>
      <c r="D221" s="12" t="s">
        <v>631</v>
      </c>
      <c r="E221" s="126">
        <f>SUMIFS(ADEME!$F:$F,ADEME!$A:$A,$A221,ADEME!$B:$B,$B221,ADEME!$C:$C,$C221,ADEME!$D:$D,$D221,ADEME!$E:$E,F$9)</f>
        <v>5.7069390143832432</v>
      </c>
      <c r="F221" s="126">
        <f>SUMIFS(ADEME!$L:$L,ADEME!$A:$A,$A221,ADEME!$B:$B,$B221,ADEME!$C:$C,$C221,ADEME!$D:$D,$D221,ADEME!$E:$E,F$9)</f>
        <v>4.2017130767275441</v>
      </c>
      <c r="G221" s="127">
        <f>SUMIFS(ADEME!$H:$H,ADEME!$A:$A,$A221,ADEME!$B:$B,$B221,ADEME!$C:$C,$C221,ADEME!$D:$D,$D221,ADEME!$E:$E,G$9)</f>
        <v>4.7326840586268437</v>
      </c>
      <c r="H221" s="127">
        <f>SUMIFS(ADEME!$H:$H,ADEME!$A:$A,$A221,ADEME!$B:$B,$B221,ADEME!$C:$C,$C221,ADEME!$D:$D,$D221,ADEME!$E:$E,H$9)</f>
        <v>4.7833975787689686</v>
      </c>
      <c r="I221" s="127">
        <f>SUMIFS(ADEME!$H:$H,ADEME!$A:$A,$A221,ADEME!$B:$B,$B221,ADEME!$C:$C,$C221,ADEME!$D:$D,$D221,ADEME!$E:$E,I$9)</f>
        <v>4.8181019307868915</v>
      </c>
      <c r="J221" s="127">
        <f>SUMIFS(ADEME!$H:$H,ADEME!$A:$A,$A221,ADEME!$B:$B,$B221,ADEME!$C:$C,$C221,ADEME!$D:$D,$D221,ADEME!$E:$E,J$9)</f>
        <v>4.8919273453718368</v>
      </c>
      <c r="K221" s="68"/>
      <c r="L221" s="54" t="str">
        <f t="shared" si="56"/>
        <v>Flux GES-Détail par GES_CO2-autres postes (autres engrais, aliments du bétail, …)</v>
      </c>
      <c r="M221" s="54">
        <f>MATCH(L221,[6]RESULTATS_4!$W:$W,FALSE)</f>
        <v>352</v>
      </c>
      <c r="N221" s="54" t="str" cm="1">
        <f t="array" ref="N221">IFERROR(INDEX([6]RESULTATS_4!G:G,$M221),"-")</f>
        <v>Flux GES</v>
      </c>
      <c r="O221" s="54" t="str" cm="1">
        <f t="array" ref="O221">IFERROR(INDEX([6]RESULTATS_4!H:H,$M221),"-")</f>
        <v>Détail par GES_CO2</v>
      </c>
      <c r="P221" s="54" t="str" cm="1">
        <f t="array" ref="P221">IFERROR(INDEX([6]RESULTATS_4!I:I,$M221),"-")</f>
        <v>autres postes (autres engrais, aliments du bétail, …)</v>
      </c>
      <c r="Q221" s="54" t="str" cm="1">
        <f t="array" ref="Q221">IFERROR(INDEX([6]RESULTATS_4!$J:$J,M221),"-")</f>
        <v>MtCO2eq</v>
      </c>
      <c r="R221" s="68"/>
      <c r="S221" s="54" t="str">
        <f t="shared" si="57"/>
        <v>autres postes (autres engrais, aliments du bétail, …)-MtCO2eq</v>
      </c>
      <c r="T221" s="46">
        <v>216</v>
      </c>
      <c r="U221" s="7">
        <v>41417.672801383531</v>
      </c>
      <c r="V221" s="7">
        <v>38353.96756948781</v>
      </c>
      <c r="W221" s="7">
        <v>35959.331959900926</v>
      </c>
      <c r="X221" s="7">
        <v>37303.075289094493</v>
      </c>
      <c r="Y221" s="7">
        <v>38657.479502366863</v>
      </c>
      <c r="Z221" s="7">
        <v>39318.413008040945</v>
      </c>
      <c r="AA221" s="68"/>
      <c r="AB221" s="52" t="str">
        <f>IFERROR(MATCH(S221,[7]AMS_RUN3_2050!$I:$I,FALSE),"non")</f>
        <v>non</v>
      </c>
      <c r="AC221" s="7" t="s">
        <v>556</v>
      </c>
      <c r="AE221" s="68"/>
      <c r="AF221" s="52">
        <f t="shared" si="58"/>
        <v>-99.986221005120811</v>
      </c>
      <c r="AG221" s="52">
        <f t="shared" si="59"/>
        <v>-99.989044906321325</v>
      </c>
      <c r="AH221" s="52">
        <f t="shared" si="60"/>
        <v>-99.986838787595104</v>
      </c>
      <c r="AI221" s="52">
        <f t="shared" si="61"/>
        <v>-99.987176935033645</v>
      </c>
      <c r="AJ221" s="52">
        <f t="shared" si="62"/>
        <v>-99.987536430225646</v>
      </c>
      <c r="AK221" s="52">
        <f t="shared" si="63"/>
        <v>-99.987558177019068</v>
      </c>
    </row>
    <row r="222" spans="1:37" ht="14.25" hidden="1">
      <c r="A222" s="5" t="s">
        <v>190</v>
      </c>
      <c r="B222" s="5" t="s">
        <v>219</v>
      </c>
      <c r="C222" s="23" t="s">
        <v>219</v>
      </c>
      <c r="D222" s="12" t="s">
        <v>631</v>
      </c>
      <c r="E222" s="126">
        <f>SUMIFS(ADEME!$F:$F,ADEME!$A:$A,$A222,ADEME!$B:$B,$B222,ADEME!$C:$C,$C222,ADEME!$D:$D,$D222,ADEME!$E:$E,F$9)</f>
        <v>94.268326977601447</v>
      </c>
      <c r="F222" s="126">
        <f>SUMIFS(ADEME!$L:$L,ADEME!$A:$A,$A222,ADEME!$B:$B,$B222,ADEME!$C:$C,$C222,ADEME!$D:$D,$D222,ADEME!$E:$E,F$9)</f>
        <v>54.718044690474272</v>
      </c>
      <c r="G222" s="127">
        <f>SUMIFS(ADEME!$H:$H,ADEME!$A:$A,$A222,ADEME!$B:$B,$B222,ADEME!$C:$C,$C222,ADEME!$D:$D,$D222,ADEME!$E:$E,G$9)</f>
        <v>79.215149360522688</v>
      </c>
      <c r="H222" s="127">
        <f>SUMIFS(ADEME!$H:$H,ADEME!$A:$A,$A222,ADEME!$B:$B,$B222,ADEME!$C:$C,$C222,ADEME!$D:$D,$D222,ADEME!$E:$E,H$9)</f>
        <v>79.955041939472238</v>
      </c>
      <c r="I222" s="127">
        <f>SUMIFS(ADEME!$H:$H,ADEME!$A:$A,$A222,ADEME!$B:$B,$B222,ADEME!$C:$C,$C222,ADEME!$D:$D,$D222,ADEME!$E:$E,I$9)</f>
        <v>82.533242617891275</v>
      </c>
      <c r="J222" s="127">
        <f>SUMIFS(ADEME!$H:$H,ADEME!$A:$A,$A222,ADEME!$B:$B,$B222,ADEME!$C:$C,$C222,ADEME!$D:$D,$D222,ADEME!$E:$E,J$9)</f>
        <v>84.830368333867881</v>
      </c>
      <c r="K222" s="68"/>
      <c r="L222" s="54" t="str">
        <f t="shared" si="56"/>
        <v>Flux GES-Emissions territoriales-Emissions territoriales</v>
      </c>
      <c r="M222" s="54">
        <f>MATCH(L222,[6]RESULTATS_4!$W:$W,FALSE)</f>
        <v>374</v>
      </c>
      <c r="N222" s="54" t="str" cm="1">
        <f t="array" ref="N222">IFERROR(INDEX([6]RESULTATS_4!G:G,$M222),"-")</f>
        <v>Flux GES</v>
      </c>
      <c r="O222" s="54" t="str" cm="1">
        <f t="array" ref="O222">IFERROR(INDEX([6]RESULTATS_4!H:H,$M222),"-")</f>
        <v>Emissions territoriales</v>
      </c>
      <c r="P222" s="54" t="str" cm="1">
        <f t="array" ref="P222">IFERROR(INDEX([6]RESULTATS_4!I:I,$M222),"-")</f>
        <v>Emissions territoriales</v>
      </c>
      <c r="Q222" s="54" t="str" cm="1">
        <f t="array" ref="Q222">IFERROR(INDEX([6]RESULTATS_4!$J:$J,M222),"-")</f>
        <v>MtCO2eq</v>
      </c>
      <c r="R222" s="68"/>
      <c r="S222" s="54" t="str">
        <f t="shared" si="57"/>
        <v>Emissions territoriales-MtCO2eq</v>
      </c>
      <c r="T222" s="46">
        <v>217</v>
      </c>
      <c r="U222" s="7">
        <v>4963.170550291803</v>
      </c>
      <c r="V222" s="7">
        <v>4437.0993744772841</v>
      </c>
      <c r="W222" s="7">
        <v>3866.492886470327</v>
      </c>
      <c r="X222" s="7">
        <v>3966.2022135497891</v>
      </c>
      <c r="Y222" s="7">
        <v>3798.6754345311651</v>
      </c>
      <c r="Z222" s="7">
        <v>3774.7733743406834</v>
      </c>
      <c r="AA222" s="68"/>
      <c r="AB222" s="52" t="str">
        <f>IFERROR(MATCH(S222,[7]AMS_RUN3_2050!$I:$I,FALSE),"non")</f>
        <v>non</v>
      </c>
      <c r="AC222" s="7" t="s">
        <v>556</v>
      </c>
      <c r="AE222" s="68"/>
      <c r="AF222" s="52">
        <f t="shared" si="58"/>
        <v>-98.10064300586933</v>
      </c>
      <c r="AG222" s="52">
        <f t="shared" si="59"/>
        <v>-98.766805967763105</v>
      </c>
      <c r="AH222" s="52">
        <f t="shared" si="60"/>
        <v>-97.951240266399736</v>
      </c>
      <c r="AI222" s="52">
        <f t="shared" si="61"/>
        <v>-97.984090632940479</v>
      </c>
      <c r="AJ222" s="52">
        <f t="shared" si="62"/>
        <v>-97.827315230260581</v>
      </c>
      <c r="AK222" s="52">
        <f t="shared" si="63"/>
        <v>-97.752703012305091</v>
      </c>
    </row>
    <row r="223" spans="1:37" ht="14.25" hidden="1">
      <c r="A223" s="5" t="s">
        <v>190</v>
      </c>
      <c r="B223" s="5" t="s">
        <v>0</v>
      </c>
      <c r="C223" s="30" t="s">
        <v>210</v>
      </c>
      <c r="D223" s="183"/>
      <c r="E223" s="183"/>
      <c r="F223" s="183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3"/>
      <c r="V223" s="183"/>
      <c r="W223" s="183"/>
      <c r="X223" s="183"/>
      <c r="Y223" s="183"/>
      <c r="Z223" s="183"/>
      <c r="AA223" s="183"/>
      <c r="AB223" s="183"/>
      <c r="AC223" s="183"/>
      <c r="AD223" s="183"/>
      <c r="AE223" s="183"/>
      <c r="AF223" s="52" t="str">
        <f t="shared" si="58"/>
        <v>ok 0</v>
      </c>
      <c r="AG223" s="52" t="str">
        <f t="shared" si="59"/>
        <v>ok 0</v>
      </c>
      <c r="AH223" s="52" t="str">
        <f t="shared" si="60"/>
        <v>ok 0</v>
      </c>
      <c r="AI223" s="52" t="str">
        <f t="shared" si="61"/>
        <v>ok 0</v>
      </c>
      <c r="AJ223" s="52" t="str">
        <f t="shared" si="62"/>
        <v>ok 0</v>
      </c>
      <c r="AK223" s="52" t="str">
        <f t="shared" si="63"/>
        <v>ok 0</v>
      </c>
    </row>
    <row r="224" spans="1:37" ht="14.25" hidden="1">
      <c r="A224" s="5" t="s">
        <v>190</v>
      </c>
      <c r="B224" s="5" t="s">
        <v>220</v>
      </c>
      <c r="C224" s="3" t="s">
        <v>221</v>
      </c>
      <c r="D224" s="12" t="s">
        <v>634</v>
      </c>
      <c r="E224" s="130">
        <f>SUMIFS(ADEME!$F:$F,ADEME!$A:$A,$A224,ADEME!$B:$B,$B224,ADEME!$C:$C,$C224,ADEME!$D:$D,$D224,ADEME!$E:$E,F$9)</f>
        <v>1.0440106984376958</v>
      </c>
      <c r="F224" s="130">
        <f>SUMIFS(ADEME!$L:$L,ADEME!$A:$A,$A224,ADEME!$B:$B,$B224,ADEME!$C:$C,$C224,ADEME!$D:$D,$D224,ADEME!$E:$E,F$9)</f>
        <v>0.69586889526258799</v>
      </c>
      <c r="G224" s="131">
        <f>SUMIFS(ADEME!$H:$H,ADEME!$A:$A,$A224,ADEME!$B:$B,$B224,ADEME!$C:$C,$C224,ADEME!$D:$D,$D224,ADEME!$E:$E,G$9)</f>
        <v>0.89093819243830707</v>
      </c>
      <c r="H224" s="131">
        <f>SUMIFS(ADEME!$H:$H,ADEME!$A:$A,$A224,ADEME!$B:$B,$B224,ADEME!$C:$C,$C224,ADEME!$D:$D,$D224,ADEME!$E:$E,H$9)</f>
        <v>0.89698845330719623</v>
      </c>
      <c r="I224" s="131">
        <f>SUMIFS(ADEME!$H:$H,ADEME!$A:$A,$A224,ADEME!$B:$B,$B224,ADEME!$C:$C,$C224,ADEME!$D:$D,$D224,ADEME!$E:$E,I$9)</f>
        <v>0.92072899532938313</v>
      </c>
      <c r="J224" s="131">
        <f>SUMIFS(ADEME!$H:$H,ADEME!$A:$A,$A224,ADEME!$B:$B,$B224,ADEME!$C:$C,$C224,ADEME!$D:$D,$D224,ADEME!$E:$E,J$9)</f>
        <v>0.92534215099599382</v>
      </c>
      <c r="K224" s="68"/>
      <c r="L224" s="54" t="str">
        <f t="shared" si="56"/>
        <v>Flux GES-Empreinte GES agri-Coefficient d'ajustement des facteurs GES</v>
      </c>
      <c r="M224" s="54">
        <f>MATCH(L224,[6]RESULTATS_4!$W:$W,FALSE)</f>
        <v>375</v>
      </c>
      <c r="N224" s="54" t="str" cm="1">
        <f t="array" ref="N224">IFERROR(INDEX([6]RESULTATS_4!G:G,$M224),"-")</f>
        <v>Flux GES</v>
      </c>
      <c r="O224" s="54" t="str" cm="1">
        <f t="array" ref="O224">IFERROR(INDEX([6]RESULTATS_4!H:H,$M224),"-")</f>
        <v>Empreinte GES agri</v>
      </c>
      <c r="P224" s="54" t="str" cm="1">
        <f t="array" ref="P224">IFERROR(INDEX([6]RESULTATS_4!I:I,$M224),"-")</f>
        <v>Coefficient d'ajustement des facteurs GES</v>
      </c>
      <c r="Q224" s="54" t="str" cm="1">
        <f t="array" ref="Q224">IFERROR(INDEX([6]RESULTATS_4!$J:$J,M224),"-")</f>
        <v>Sans unité</v>
      </c>
      <c r="R224" s="68"/>
      <c r="S224" s="54" t="str">
        <f t="shared" si="57"/>
        <v>Coefficient d'ajustement des facteurs GES-Sans unité</v>
      </c>
      <c r="T224" s="46">
        <v>219</v>
      </c>
      <c r="U224" s="7">
        <v>9500.2567083585527</v>
      </c>
      <c r="V224" s="7">
        <v>8648.1656319939048</v>
      </c>
      <c r="W224" s="7">
        <v>7351.3027158144141</v>
      </c>
      <c r="X224" s="7">
        <v>7417.9584318785492</v>
      </c>
      <c r="Y224" s="7">
        <v>7913.2892131987755</v>
      </c>
      <c r="Z224" s="7">
        <v>8085.2927889943367</v>
      </c>
      <c r="AA224" s="68"/>
      <c r="AB224" s="52" t="str">
        <f>IFERROR(MATCH(S224,[7]AMS_RUN3_2050!$I:$I,FALSE),"non")</f>
        <v>non</v>
      </c>
      <c r="AC224" s="7" t="s">
        <v>556</v>
      </c>
      <c r="AE224" s="68"/>
      <c r="AF224" s="52">
        <f t="shared" si="58"/>
        <v>-99.989010710652494</v>
      </c>
      <c r="AG224" s="52">
        <f t="shared" si="59"/>
        <v>-99.991953566514866</v>
      </c>
      <c r="AH224" s="52">
        <f t="shared" si="60"/>
        <v>-99.9878805399957</v>
      </c>
      <c r="AI224" s="52">
        <f t="shared" si="61"/>
        <v>-99.987907879754999</v>
      </c>
      <c r="AJ224" s="52">
        <f t="shared" si="62"/>
        <v>-99.988364775120402</v>
      </c>
      <c r="AK224" s="52">
        <f t="shared" si="63"/>
        <v>-99.98855524252312</v>
      </c>
    </row>
    <row r="225" spans="1:38" ht="14.25" hidden="1">
      <c r="A225" s="5" t="s">
        <v>190</v>
      </c>
      <c r="B225" s="5" t="s">
        <v>220</v>
      </c>
      <c r="C225" s="3" t="s">
        <v>222</v>
      </c>
      <c r="D225" s="12" t="s">
        <v>631</v>
      </c>
      <c r="E225" s="116">
        <f>SUMIFS(ADEME!$F:$F,ADEME!$A:$A,$A225,ADEME!$B:$B,$B225,ADEME!$C:$C,$C225,ADEME!$D:$D,$D225,ADEME!$E:$E,F$9)</f>
        <v>96.922351667122598</v>
      </c>
      <c r="F225" s="116">
        <f>SUMIFS(ADEME!$L:$L,ADEME!$A:$A,$A225,ADEME!$B:$B,$B225,ADEME!$C:$C,$C225,ADEME!$D:$D,$D225,ADEME!$E:$E,F$9)</f>
        <v>54.718044690474258</v>
      </c>
      <c r="G225" s="117">
        <f>SUMIFS(ADEME!$H:$H,ADEME!$A:$A,$A225,ADEME!$B:$B,$B225,ADEME!$C:$C,$C225,ADEME!$D:$D,$D225,ADEME!$E:$E,G$9)</f>
        <v>74.899194357306612</v>
      </c>
      <c r="H225" s="117">
        <f>SUMIFS(ADEME!$H:$H,ADEME!$A:$A,$A225,ADEME!$B:$B,$B225,ADEME!$C:$C,$C225,ADEME!$D:$D,$D225,ADEME!$E:$E,H$9)</f>
        <v>77.346229305497133</v>
      </c>
      <c r="I225" s="117">
        <f>SUMIFS(ADEME!$H:$H,ADEME!$A:$A,$A225,ADEME!$B:$B,$B225,ADEME!$C:$C,$C225,ADEME!$D:$D,$D225,ADEME!$E:$E,I$9)</f>
        <v>81.845606427149121</v>
      </c>
      <c r="J225" s="117">
        <f>SUMIFS(ADEME!$H:$H,ADEME!$A:$A,$A225,ADEME!$B:$B,$B225,ADEME!$C:$C,$C225,ADEME!$D:$D,$D225,ADEME!$E:$E,J$9)</f>
        <v>89.723822453417995</v>
      </c>
      <c r="K225" s="68"/>
      <c r="L225" s="54" t="str">
        <f t="shared" si="56"/>
        <v>Flux GES-Empreinte GES agri-Emissions (calculées sur base coefficients x productions finales)</v>
      </c>
      <c r="M225" s="54">
        <f>MATCH(L225,[6]RESULTATS_4!$W:$W,FALSE)</f>
        <v>376</v>
      </c>
      <c r="N225" s="54" t="str" cm="1">
        <f t="array" ref="N225">IFERROR(INDEX([6]RESULTATS_4!G:G,$M225),"-")</f>
        <v>Flux GES</v>
      </c>
      <c r="O225" s="54" t="str" cm="1">
        <f t="array" ref="O225">IFERROR(INDEX([6]RESULTATS_4!H:H,$M225),"-")</f>
        <v>Empreinte GES agri</v>
      </c>
      <c r="P225" s="54" t="str" cm="1">
        <f t="array" ref="P225">IFERROR(INDEX([6]RESULTATS_4!I:I,$M225),"-")</f>
        <v>Emissions (calculées sur base coefficients x productions finales)</v>
      </c>
      <c r="Q225" s="54" t="str" cm="1">
        <f t="array" ref="Q225">IFERROR(INDEX([6]RESULTATS_4!$J:$J,M225),"-")</f>
        <v>MtCO2eq</v>
      </c>
      <c r="R225" s="68"/>
      <c r="S225" s="54" t="str">
        <f t="shared" si="57"/>
        <v>Emissions (calculées sur base coefficients x productions finales)-MtCO2eq</v>
      </c>
      <c r="T225" s="46">
        <v>220</v>
      </c>
      <c r="U225" s="7">
        <v>6329.1409618153093</v>
      </c>
      <c r="V225" s="7">
        <v>5635.296795105719</v>
      </c>
      <c r="W225" s="7">
        <v>4780.7513980014755</v>
      </c>
      <c r="X225" s="7">
        <v>4746.8557213614822</v>
      </c>
      <c r="Y225" s="7">
        <v>4957.2992963527195</v>
      </c>
      <c r="Z225" s="7">
        <v>5616.0203278160261</v>
      </c>
      <c r="AA225" s="68"/>
      <c r="AB225" s="52" t="str">
        <f>IFERROR(MATCH(S225,[7]AMS_RUN3_2050!$I:$I,FALSE),"non")</f>
        <v>non</v>
      </c>
      <c r="AC225" s="7" t="s">
        <v>556</v>
      </c>
      <c r="AE225" s="68"/>
      <c r="AF225" s="52">
        <f t="shared" si="58"/>
        <v>-98.468633385606836</v>
      </c>
      <c r="AG225" s="52">
        <f t="shared" si="59"/>
        <v>-99.029012194388827</v>
      </c>
      <c r="AH225" s="52">
        <f t="shared" si="60"/>
        <v>-98.433317524341106</v>
      </c>
      <c r="AI225" s="52">
        <f t="shared" si="61"/>
        <v>-98.370579730126849</v>
      </c>
      <c r="AJ225" s="52">
        <f t="shared" si="62"/>
        <v>-98.348987996601977</v>
      </c>
      <c r="AK225" s="52">
        <f t="shared" si="63"/>
        <v>-98.402359371652949</v>
      </c>
    </row>
    <row r="226" spans="1:38" ht="14.25" hidden="1">
      <c r="A226" s="5" t="s">
        <v>190</v>
      </c>
      <c r="B226" s="5" t="s">
        <v>220</v>
      </c>
      <c r="C226" s="3" t="s">
        <v>181</v>
      </c>
      <c r="D226" s="12" t="s">
        <v>631</v>
      </c>
      <c r="E226" s="116">
        <f>SUMIFS(ADEME!$F:$F,ADEME!$A:$A,$A226,ADEME!$B:$B,$B226,ADEME!$C:$C,$C226,ADEME!$D:$D,$D226,ADEME!$E:$E,F$9)</f>
        <v>-15.621432175023644</v>
      </c>
      <c r="F226" s="116">
        <f>SUMIFS(ADEME!$L:$L,ADEME!$A:$A,$A226,ADEME!$B:$B,$B226,ADEME!$C:$C,$C226,ADEME!$D:$D,$D226,ADEME!$E:$E,F$9)</f>
        <v>-9.1895957638487218</v>
      </c>
      <c r="G226" s="117">
        <f>SUMIFS(ADEME!$H:$H,ADEME!$A:$A,$A226,ADEME!$B:$B,$B226,ADEME!$C:$C,$C226,ADEME!$D:$D,$D226,ADEME!$E:$E,G$9)</f>
        <v>-11.477216853522068</v>
      </c>
      <c r="H226" s="117">
        <f>SUMIFS(ADEME!$H:$H,ADEME!$A:$A,$A226,ADEME!$B:$B,$B226,ADEME!$C:$C,$C226,ADEME!$D:$D,$D226,ADEME!$E:$E,H$9)</f>
        <v>-11.704632840242406</v>
      </c>
      <c r="I226" s="117">
        <f>SUMIFS(ADEME!$H:$H,ADEME!$A:$A,$A226,ADEME!$B:$B,$B226,ADEME!$C:$C,$C226,ADEME!$D:$D,$D226,ADEME!$E:$E,I$9)</f>
        <v>-12.118943991009743</v>
      </c>
      <c r="J226" s="117">
        <f>SUMIFS(ADEME!$H:$H,ADEME!$A:$A,$A226,ADEME!$B:$B,$B226,ADEME!$C:$C,$C226,ADEME!$D:$D,$D226,ADEME!$E:$E,J$9)</f>
        <v>-13.482439683761926</v>
      </c>
      <c r="K226" s="68"/>
      <c r="L226" s="54" t="str">
        <f t="shared" si="56"/>
        <v>Flux GES-Empreinte GES agri-Export</v>
      </c>
      <c r="M226" s="54">
        <f>MATCH(L226,[6]RESULTATS_4!$W:$W,FALSE)</f>
        <v>379</v>
      </c>
      <c r="N226" s="54" t="str" cm="1">
        <f t="array" ref="N226">IFERROR(INDEX([6]RESULTATS_4!G:G,$M226),"-")</f>
        <v>Flux GES</v>
      </c>
      <c r="O226" s="54" t="str" cm="1">
        <f t="array" ref="O226">IFERROR(INDEX([6]RESULTATS_4!H:H,$M226),"-")</f>
        <v>Empreinte GES agri</v>
      </c>
      <c r="P226" s="54" t="str" cm="1">
        <f t="array" ref="P226">IFERROR(INDEX([6]RESULTATS_4!I:I,$M226),"-")</f>
        <v>Export</v>
      </c>
      <c r="Q226" s="54" t="str" cm="1">
        <f t="array" ref="Q226">IFERROR(INDEX([6]RESULTATS_4!$J:$J,M226),"-")</f>
        <v>MtCO2eq</v>
      </c>
      <c r="R226" s="68"/>
      <c r="S226" s="54" t="str">
        <f t="shared" si="57"/>
        <v>Export-MtCO2eq</v>
      </c>
      <c r="T226" s="46">
        <v>221</v>
      </c>
      <c r="U226" s="7">
        <v>5565.5897564828529</v>
      </c>
      <c r="V226" s="7">
        <v>5227.4867137422416</v>
      </c>
      <c r="W226" s="7">
        <v>4660.9415791822312</v>
      </c>
      <c r="X226" s="7">
        <v>4711.4773870411864</v>
      </c>
      <c r="Y226" s="7">
        <v>4924.6050321722232</v>
      </c>
      <c r="Z226" s="7">
        <v>5038.989614946493</v>
      </c>
      <c r="AA226" s="68"/>
      <c r="AB226" s="52" t="str">
        <f>IFERROR(MATCH(S226,[7]AMS_RUN3_2050!$I:$I,FALSE),"non")</f>
        <v>non</v>
      </c>
      <c r="AC226" s="7" t="s">
        <v>556</v>
      </c>
      <c r="AE226" s="68"/>
      <c r="AF226" s="52">
        <f t="shared" si="58"/>
        <v>-100.28067882935187</v>
      </c>
      <c r="AG226" s="52">
        <f t="shared" si="59"/>
        <v>-100.17579376604996</v>
      </c>
      <c r="AH226" s="52">
        <f t="shared" si="60"/>
        <v>-100.24624245248607</v>
      </c>
      <c r="AI226" s="52">
        <f t="shared" si="61"/>
        <v>-100.24842808059391</v>
      </c>
      <c r="AJ226" s="52">
        <f t="shared" si="62"/>
        <v>-100.2460896642845</v>
      </c>
      <c r="AK226" s="52">
        <f t="shared" si="63"/>
        <v>-100.26756236297393</v>
      </c>
    </row>
    <row r="227" spans="1:38" ht="14.25" hidden="1">
      <c r="A227" s="5" t="s">
        <v>190</v>
      </c>
      <c r="B227" s="5" t="s">
        <v>220</v>
      </c>
      <c r="C227" s="3" t="s">
        <v>223</v>
      </c>
      <c r="D227" s="12" t="s">
        <v>631</v>
      </c>
      <c r="E227" s="116">
        <f>SUMIFS(ADEME!$F:$F,ADEME!$A:$A,$A227,ADEME!$B:$B,$B227,ADEME!$C:$C,$C227,ADEME!$D:$D,$D227,ADEME!$E:$E,F$9)</f>
        <v>13.656064981682443</v>
      </c>
      <c r="F227" s="116">
        <f>SUMIFS(ADEME!$L:$L,ADEME!$A:$A,$A227,ADEME!$B:$B,$B227,ADEME!$C:$C,$C227,ADEME!$D:$D,$D227,ADEME!$E:$E,F$9)</f>
        <v>18.777218304291818</v>
      </c>
      <c r="G227" s="117">
        <f>SUMIFS(ADEME!$H:$H,ADEME!$A:$A,$A227,ADEME!$B:$B,$B227,ADEME!$C:$C,$C227,ADEME!$D:$D,$D227,ADEME!$E:$E,G$9)</f>
        <v>9.231309319368723</v>
      </c>
      <c r="H227" s="117">
        <f>SUMIFS(ADEME!$H:$H,ADEME!$A:$A,$A227,ADEME!$B:$B,$B227,ADEME!$C:$C,$C227,ADEME!$D:$D,$D227,ADEME!$E:$E,H$9)</f>
        <v>9.7744962105281861</v>
      </c>
      <c r="I227" s="117">
        <f>SUMIFS(ADEME!$H:$H,ADEME!$A:$A,$A227,ADEME!$B:$B,$B227,ADEME!$C:$C,$C227,ADEME!$D:$D,$D227,ADEME!$E:$E,I$9)</f>
        <v>10.254831639883767</v>
      </c>
      <c r="J227" s="117">
        <f>SUMIFS(ADEME!$H:$H,ADEME!$A:$A,$A227,ADEME!$B:$B,$B227,ADEME!$C:$C,$C227,ADEME!$D:$D,$D227,ADEME!$E:$E,J$9)</f>
        <v>10.70789880993984</v>
      </c>
      <c r="K227" s="68"/>
      <c r="L227" s="54" t="str">
        <f t="shared" si="56"/>
        <v>Flux GES-Empreinte GES agri-Import</v>
      </c>
      <c r="M227" s="54">
        <f>MATCH(L227,[6]RESULTATS_4!$W:$W,FALSE)</f>
        <v>380</v>
      </c>
      <c r="N227" s="54" t="str" cm="1">
        <f t="array" ref="N227">IFERROR(INDEX([6]RESULTATS_4!G:G,$M227),"-")</f>
        <v>Flux GES</v>
      </c>
      <c r="O227" s="54" t="str" cm="1">
        <f t="array" ref="O227">IFERROR(INDEX([6]RESULTATS_4!H:H,$M227),"-")</f>
        <v>Empreinte GES agri</v>
      </c>
      <c r="P227" s="54" t="str" cm="1">
        <f t="array" ref="P227">IFERROR(INDEX([6]RESULTATS_4!I:I,$M227),"-")</f>
        <v>Import</v>
      </c>
      <c r="Q227" s="54" t="str" cm="1">
        <f t="array" ref="Q227">IFERROR(INDEX([6]RESULTATS_4!$J:$J,M227),"-")</f>
        <v>MtCO2eq</v>
      </c>
      <c r="R227" s="68"/>
      <c r="S227" s="54" t="str">
        <f t="shared" si="57"/>
        <v>Import-MtCO2eq</v>
      </c>
      <c r="T227" s="46">
        <v>222</v>
      </c>
      <c r="U227" s="7">
        <v>101622.44847208221</v>
      </c>
      <c r="V227" s="7">
        <v>92876.955294568819</v>
      </c>
      <c r="W227" s="7">
        <v>84108.467230403621</v>
      </c>
      <c r="X227" s="7">
        <v>86392.209474012838</v>
      </c>
      <c r="Y227" s="7">
        <v>88729.906545883743</v>
      </c>
      <c r="Z227" s="7">
        <v>92221.861428515447</v>
      </c>
      <c r="AA227" s="68"/>
      <c r="AB227" s="52" t="str">
        <f>IFERROR(MATCH(S227,[7]AMS_RUN3_2050!$I:$I,FALSE),"non")</f>
        <v>non</v>
      </c>
      <c r="AC227" s="7" t="s">
        <v>556</v>
      </c>
      <c r="AE227" s="68"/>
      <c r="AF227" s="52">
        <f t="shared" si="58"/>
        <v>-99.986561960288299</v>
      </c>
      <c r="AG227" s="52">
        <f t="shared" si="59"/>
        <v>-99.979782693947342</v>
      </c>
      <c r="AH227" s="52">
        <f t="shared" si="60"/>
        <v>-99.989024518430369</v>
      </c>
      <c r="AI227" s="52">
        <f t="shared" si="61"/>
        <v>-99.988685905511574</v>
      </c>
      <c r="AJ227" s="52">
        <f t="shared" si="62"/>
        <v>-99.988442643479431</v>
      </c>
      <c r="AK227" s="52">
        <f t="shared" si="63"/>
        <v>-99.98838897996194</v>
      </c>
    </row>
    <row r="228" spans="1:38" ht="14.25" hidden="1">
      <c r="A228" s="5" t="s">
        <v>190</v>
      </c>
      <c r="B228" s="5" t="s">
        <v>220</v>
      </c>
      <c r="C228" s="3" t="s">
        <v>224</v>
      </c>
      <c r="D228" s="12" t="s">
        <v>631</v>
      </c>
      <c r="E228" s="116">
        <f>SUMIFS(ADEME!$F:$F,ADEME!$A:$A,$A228,ADEME!$B:$B,$B228,ADEME!$C:$C,$C228,ADEME!$D:$D,$D228,ADEME!$E:$E,F$9)</f>
        <v>-1.9653671933412014</v>
      </c>
      <c r="F228" s="116">
        <f>SUMIFS(ADEME!$L:$L,ADEME!$A:$A,$A228,ADEME!$B:$B,$B228,ADEME!$C:$C,$C228,ADEME!$D:$D,$D228,ADEME!$E:$E,F$9)</f>
        <v>9.5876225404430961</v>
      </c>
      <c r="G228" s="117">
        <f>SUMIFS(ADEME!$H:$H,ADEME!$A:$A,$A228,ADEME!$B:$B,$B228,ADEME!$C:$C,$C228,ADEME!$D:$D,$D228,ADEME!$E:$E,G$9)</f>
        <v>-2.2459075341533445</v>
      </c>
      <c r="H228" s="117">
        <f>SUMIFS(ADEME!$H:$H,ADEME!$A:$A,$A228,ADEME!$B:$B,$B228,ADEME!$C:$C,$C228,ADEME!$D:$D,$D228,ADEME!$E:$E,H$9)</f>
        <v>-1.9301366297142195</v>
      </c>
      <c r="I228" s="117">
        <f>SUMIFS(ADEME!$H:$H,ADEME!$A:$A,$A228,ADEME!$B:$B,$B228,ADEME!$C:$C,$C228,ADEME!$D:$D,$D228,ADEME!$E:$E,I$9)</f>
        <v>-1.8641123511259767</v>
      </c>
      <c r="J228" s="117">
        <f>SUMIFS(ADEME!$H:$H,ADEME!$A:$A,$A228,ADEME!$B:$B,$B228,ADEME!$C:$C,$C228,ADEME!$D:$D,$D228,ADEME!$E:$E,J$9)</f>
        <v>-2.7745408738220867</v>
      </c>
      <c r="K228" s="68"/>
      <c r="L228" s="54" t="str">
        <f t="shared" si="56"/>
        <v>Flux GES-Empreinte GES agri-Solde import - export GES (corrigé)</v>
      </c>
      <c r="M228" s="54">
        <f>MATCH(L228,[6]RESULTATS_4!$W:$W,FALSE)</f>
        <v>381</v>
      </c>
      <c r="N228" s="54" t="str" cm="1">
        <f t="array" ref="N228">IFERROR(INDEX([6]RESULTATS_4!G:G,$M228),"-")</f>
        <v>Flux GES</v>
      </c>
      <c r="O228" s="54" t="str" cm="1">
        <f t="array" ref="O228">IFERROR(INDEX([6]RESULTATS_4!H:H,$M228),"-")</f>
        <v>Empreinte GES agri</v>
      </c>
      <c r="P228" s="54" t="str" cm="1">
        <f t="array" ref="P228">IFERROR(INDEX([6]RESULTATS_4!I:I,$M228),"-")</f>
        <v>Solde import - export GES (corrigé)</v>
      </c>
      <c r="Q228" s="54" t="str" cm="1">
        <f t="array" ref="Q228">IFERROR(INDEX([6]RESULTATS_4!$J:$J,M228),"-")</f>
        <v>MtCO2eq</v>
      </c>
      <c r="R228" s="68"/>
      <c r="S228" s="54" t="str">
        <f t="shared" si="57"/>
        <v>Solde import - export GES (corrigé)-MtCO2eq</v>
      </c>
      <c r="T228" s="46">
        <v>223</v>
      </c>
      <c r="U228" s="14">
        <v>0</v>
      </c>
      <c r="V228" s="14">
        <v>0</v>
      </c>
      <c r="W228" s="14">
        <v>0</v>
      </c>
      <c r="X228" s="14">
        <v>0</v>
      </c>
      <c r="Y228" s="14">
        <v>0</v>
      </c>
      <c r="Z228" s="14">
        <v>0</v>
      </c>
      <c r="AA228" s="68"/>
      <c r="AB228" s="52" t="str">
        <f>IFERROR(MATCH(S228,[7]AMS_RUN3_2050!$I:$I,FALSE),"non")</f>
        <v>non</v>
      </c>
      <c r="AC228" s="14" t="s">
        <v>557</v>
      </c>
      <c r="AE228" s="68"/>
      <c r="AF228" s="56"/>
      <c r="AG228" s="56"/>
      <c r="AH228" s="56"/>
      <c r="AI228" s="56"/>
      <c r="AJ228" s="56"/>
      <c r="AK228" s="56"/>
    </row>
    <row r="229" spans="1:38" ht="14.25" hidden="1">
      <c r="A229" s="5" t="s">
        <v>190</v>
      </c>
      <c r="B229" s="5" t="s">
        <v>220</v>
      </c>
      <c r="C229" s="3" t="s">
        <v>225</v>
      </c>
      <c r="D229" s="12" t="s">
        <v>631</v>
      </c>
      <c r="E229" s="116">
        <f>SUMIFS(ADEME!$F:$F,ADEME!$A:$A,$A229,ADEME!$B:$B,$B229,ADEME!$C:$C,$C229,ADEME!$D:$D,$D229,ADEME!$E:$E,F$9)</f>
        <v>-94.956984473781404</v>
      </c>
      <c r="F229" s="116">
        <f>SUMIFS(ADEME!$L:$L,ADEME!$A:$A,$A229,ADEME!$B:$B,$B229,ADEME!$C:$C,$C229,ADEME!$D:$D,$D229,ADEME!$E:$E,F$9)</f>
        <v>-64.305667230917351</v>
      </c>
      <c r="G229" s="117">
        <f>SUMIFS(ADEME!$H:$H,ADEME!$A:$A,$A229,ADEME!$B:$B,$B229,ADEME!$C:$C,$C229,ADEME!$D:$D,$D229,ADEME!$E:$E,G$9)</f>
        <v>-72.653286823153266</v>
      </c>
      <c r="H229" s="117">
        <f>SUMIFS(ADEME!$H:$H,ADEME!$A:$A,$A229,ADEME!$B:$B,$B229,ADEME!$C:$C,$C229,ADEME!$D:$D,$D229,ADEME!$E:$E,H$9)</f>
        <v>-75.416092675782906</v>
      </c>
      <c r="I229" s="117">
        <f>SUMIFS(ADEME!$H:$H,ADEME!$A:$A,$A229,ADEME!$B:$B,$B229,ADEME!$C:$C,$C229,ADEME!$D:$D,$D229,ADEME!$E:$E,I$9)</f>
        <v>-79.981494076023139</v>
      </c>
      <c r="J229" s="117">
        <f>SUMIFS(ADEME!$H:$H,ADEME!$A:$A,$A229,ADEME!$B:$B,$B229,ADEME!$C:$C,$C229,ADEME!$D:$D,$D229,ADEME!$E:$E,J$9)</f>
        <v>-86.949281579595905</v>
      </c>
      <c r="K229" s="68"/>
      <c r="L229" s="54" t="str">
        <f t="shared" si="56"/>
        <v>Flux GES-Empreinte GES agri-Empreinte GES (estimation)</v>
      </c>
      <c r="M229" s="54">
        <f>MATCH(L229,[6]RESULTATS_4!$W:$W,FALSE)</f>
        <v>377</v>
      </c>
      <c r="N229" s="54" t="str" cm="1">
        <f t="array" ref="N229">IFERROR(INDEX([6]RESULTATS_4!G:G,$M229),"-")</f>
        <v>Flux GES</v>
      </c>
      <c r="O229" s="54" t="str" cm="1">
        <f t="array" ref="O229">IFERROR(INDEX([6]RESULTATS_4!H:H,$M229),"-")</f>
        <v>Empreinte GES agri</v>
      </c>
      <c r="P229" s="54" t="str" cm="1">
        <f t="array" ref="P229">IFERROR(INDEX([6]RESULTATS_4!I:I,$M229),"-")</f>
        <v>Empreinte GES (estimation)</v>
      </c>
      <c r="Q229" s="54" t="str" cm="1">
        <f t="array" ref="Q229">IFERROR(INDEX([6]RESULTATS_4!$J:$J,M229),"-")</f>
        <v>MtCO2eq</v>
      </c>
      <c r="R229" s="68"/>
      <c r="S229" s="54" t="str">
        <f t="shared" si="57"/>
        <v>Empreinte GES (estimation)-MtCO2eq</v>
      </c>
      <c r="T229" s="46">
        <v>224</v>
      </c>
      <c r="U229" s="13">
        <v>1.0428386571613404</v>
      </c>
      <c r="V229" s="13">
        <v>0.97696386833743332</v>
      </c>
      <c r="W229" s="13">
        <v>0.77411906527651797</v>
      </c>
      <c r="X229" s="13">
        <v>0.81646189351231657</v>
      </c>
      <c r="Y229" s="13">
        <v>0.85377155907031677</v>
      </c>
      <c r="Z229" s="13">
        <v>0.85827740359592863</v>
      </c>
      <c r="AA229" s="68"/>
      <c r="AB229" s="52" t="str">
        <f>IFERROR(MATCH(S229,[7]AMS_RUN3_2050!$I:$I,FALSE),"non")</f>
        <v>non</v>
      </c>
      <c r="AC229" s="13">
        <v>65.435815783387426</v>
      </c>
      <c r="AE229" s="68"/>
      <c r="AF229" s="52">
        <f t="shared" ref="AF229:AK235" si="64">IF(AND(E229=0,U229=0),"ok 0",(E229/U229-1)*100)</f>
        <v>-9205.6256710179041</v>
      </c>
      <c r="AG229" s="52">
        <f t="shared" si="64"/>
        <v>-6682.1950345359992</v>
      </c>
      <c r="AH229" s="52">
        <f t="shared" si="64"/>
        <v>-9485.285814812125</v>
      </c>
      <c r="AI229" s="52">
        <f t="shared" si="64"/>
        <v>-9336.9396875771308</v>
      </c>
      <c r="AJ229" s="52">
        <f t="shared" si="64"/>
        <v>-9468.0204296235934</v>
      </c>
      <c r="AK229" s="52">
        <f t="shared" si="64"/>
        <v>-10230.673511303468</v>
      </c>
      <c r="AL229" s="55"/>
    </row>
    <row r="230" spans="1:38" ht="14.25" hidden="1">
      <c r="A230" s="5" t="s">
        <v>190</v>
      </c>
      <c r="B230" s="5" t="s">
        <v>228</v>
      </c>
      <c r="C230" s="30" t="s">
        <v>228</v>
      </c>
      <c r="D230" s="183"/>
      <c r="E230" s="183"/>
      <c r="F230" s="183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3"/>
      <c r="V230" s="183"/>
      <c r="W230" s="183"/>
      <c r="X230" s="183"/>
      <c r="Y230" s="183"/>
      <c r="Z230" s="183"/>
      <c r="AA230" s="183"/>
      <c r="AB230" s="183"/>
      <c r="AC230" s="183"/>
      <c r="AD230" s="183"/>
      <c r="AE230" s="183"/>
      <c r="AF230" s="52" t="str">
        <f t="shared" si="64"/>
        <v>ok 0</v>
      </c>
      <c r="AG230" s="52" t="str">
        <f t="shared" si="64"/>
        <v>ok 0</v>
      </c>
      <c r="AH230" s="52" t="str">
        <f t="shared" si="64"/>
        <v>ok 0</v>
      </c>
      <c r="AI230" s="52" t="str">
        <f t="shared" si="64"/>
        <v>ok 0</v>
      </c>
      <c r="AJ230" s="52" t="str">
        <f t="shared" si="64"/>
        <v>ok 0</v>
      </c>
      <c r="AK230" s="52" t="str">
        <f t="shared" si="64"/>
        <v>ok 0</v>
      </c>
    </row>
    <row r="231" spans="1:38" ht="14.25" hidden="1">
      <c r="A231" s="5" t="s">
        <v>190</v>
      </c>
      <c r="B231" s="5" t="s">
        <v>228</v>
      </c>
      <c r="C231" s="5" t="s">
        <v>229</v>
      </c>
      <c r="D231" s="12" t="s">
        <v>631</v>
      </c>
      <c r="E231" s="116">
        <f>SUMIFS(ADEME!$F:$F,ADEME!$A:$A,$A231,ADEME!$B:$B,$B231,ADEME!$C:$C,$C231,ADEME!$D:$D,$D231,ADEME!$E:$E,F$9)</f>
        <v>-9.8298982246666657</v>
      </c>
      <c r="F231" s="116">
        <f>SUMIFS(ADEME!$L:$L,ADEME!$A:$A,$A231,ADEME!$B:$B,$B231,ADEME!$C:$C,$C231,ADEME!$D:$D,$D231,ADEME!$E:$E,F$9)</f>
        <v>-2.6955805895227498</v>
      </c>
      <c r="G231" s="117">
        <f>SUMIFS(ADEME!$H:$H,ADEME!$A:$A,$A231,ADEME!$B:$B,$B231,ADEME!$C:$C,$C231,ADEME!$D:$D,$D231,ADEME!$E:$E,G$9)</f>
        <v>-1.8610520403531507</v>
      </c>
      <c r="H231" s="117">
        <f>SUMIFS(ADEME!$H:$H,ADEME!$A:$A,$A231,ADEME!$B:$B,$B231,ADEME!$C:$C,$C231,ADEME!$D:$D,$D231,ADEME!$E:$E,H$9)</f>
        <v>-0.70207295577234674</v>
      </c>
      <c r="I231" s="117">
        <f>SUMIFS(ADEME!$H:$H,ADEME!$A:$A,$A231,ADEME!$B:$B,$B231,ADEME!$C:$C,$C231,ADEME!$D:$D,$D231,ADEME!$E:$E,I$9)</f>
        <v>-4.4107347692300625</v>
      </c>
      <c r="J231" s="117">
        <f>SUMIFS(ADEME!$H:$H,ADEME!$A:$A,$A231,ADEME!$B:$B,$B231,ADEME!$C:$C,$C231,ADEME!$D:$D,$D231,ADEME!$E:$E,J$9)</f>
        <v>-7.8336416719397102</v>
      </c>
      <c r="K231" s="68"/>
      <c r="L231" s="54" t="str">
        <f t="shared" si="56"/>
        <v>Flux GES-UTCATF-Effet changement de pratiques</v>
      </c>
      <c r="M231" s="54">
        <f>MATCH(L231,[6]RESULTATS_4!$W:$W,FALSE)</f>
        <v>383</v>
      </c>
      <c r="N231" s="54" t="str" cm="1">
        <f t="array" ref="N231">IFERROR(INDEX([6]RESULTATS_4!G:G,$M231),"-")</f>
        <v>Flux GES</v>
      </c>
      <c r="O231" s="54" t="str" cm="1">
        <f t="array" ref="O231">IFERROR(INDEX([6]RESULTATS_4!H:H,$M231),"-")</f>
        <v>UTCATF</v>
      </c>
      <c r="P231" s="54" t="str" cm="1">
        <f t="array" ref="P231">IFERROR(INDEX([6]RESULTATS_4!I:I,$M231),"-")</f>
        <v>Effet changement de pratiques</v>
      </c>
      <c r="Q231" s="54" t="str" cm="1">
        <f t="array" ref="Q231">IFERROR(INDEX([6]RESULTATS_4!$J:$J,M231),"-")</f>
        <v>MtCO2eq</v>
      </c>
      <c r="R231" s="68"/>
      <c r="S231" s="54" t="str">
        <f t="shared" si="57"/>
        <v>Effet changement de pratiques-MtCO2eq</v>
      </c>
      <c r="T231" s="46">
        <v>226</v>
      </c>
      <c r="U231" s="8">
        <v>-21268.82632403059</v>
      </c>
      <c r="V231" s="8">
        <v>-17528.955810287858</v>
      </c>
      <c r="W231" s="8">
        <v>-13702.526034272432</v>
      </c>
      <c r="X231" s="8">
        <v>-14967.353813020538</v>
      </c>
      <c r="Y231" s="8">
        <v>-15723.885098705805</v>
      </c>
      <c r="Z231" s="8">
        <v>-17167.298283223627</v>
      </c>
      <c r="AA231" s="68"/>
      <c r="AB231" s="52" t="str">
        <f>IFERROR(MATCH(S231,[7]AMS_RUN3_2050!$I:$I,FALSE),"non")</f>
        <v>non</v>
      </c>
      <c r="AC231" s="8" t="s">
        <v>556</v>
      </c>
      <c r="AE231" s="68"/>
      <c r="AF231" s="52">
        <f t="shared" si="64"/>
        <v>-99.953782601470778</v>
      </c>
      <c r="AG231" s="52">
        <f t="shared" si="64"/>
        <v>-99.984622126847171</v>
      </c>
      <c r="AH231" s="52">
        <f t="shared" si="64"/>
        <v>-99.986418182781051</v>
      </c>
      <c r="AI231" s="52">
        <f t="shared" si="64"/>
        <v>-99.995309304740559</v>
      </c>
      <c r="AJ231" s="52">
        <f t="shared" si="64"/>
        <v>-99.971948823452081</v>
      </c>
      <c r="AK231" s="52">
        <f t="shared" si="64"/>
        <v>-99.954368814808831</v>
      </c>
    </row>
    <row r="232" spans="1:38" ht="14.25" hidden="1">
      <c r="A232" s="5" t="s">
        <v>190</v>
      </c>
      <c r="B232" s="5" t="s">
        <v>228</v>
      </c>
      <c r="C232" s="5" t="s">
        <v>230</v>
      </c>
      <c r="D232" s="12" t="s">
        <v>631</v>
      </c>
      <c r="E232" s="116">
        <f>SUMIFS(ADEME!$F:$F,ADEME!$A:$A,$A232,ADEME!$B:$B,$B232,ADEME!$C:$C,$C232,ADEME!$D:$D,$D232,ADEME!$E:$E,F$9)</f>
        <v>0</v>
      </c>
      <c r="F232" s="116">
        <f>SUMIFS(ADEME!$L:$L,ADEME!$A:$A,$A232,ADEME!$B:$B,$B232,ADEME!$C:$C,$C232,ADEME!$D:$D,$D232,ADEME!$E:$E,F$9)</f>
        <v>-0.8181266295974412</v>
      </c>
      <c r="G232" s="117">
        <f>SUMIFS(ADEME!$H:$H,ADEME!$A:$A,$A232,ADEME!$B:$B,$B232,ADEME!$C:$C,$C232,ADEME!$D:$D,$D232,ADEME!$E:$E,G$9)</f>
        <v>0.84326057527026976</v>
      </c>
      <c r="H232" s="117">
        <f>SUMIFS(ADEME!$H:$H,ADEME!$A:$A,$A232,ADEME!$B:$B,$B232,ADEME!$C:$C,$C232,ADEME!$D:$D,$D232,ADEME!$E:$E,H$9)</f>
        <v>-5.5700733590245646</v>
      </c>
      <c r="I232" s="117">
        <f>SUMIFS(ADEME!$H:$H,ADEME!$A:$A,$A232,ADEME!$B:$B,$B232,ADEME!$C:$C,$C232,ADEME!$D:$D,$D232,ADEME!$E:$E,I$9)</f>
        <v>-6.8841913067210561</v>
      </c>
      <c r="J232" s="117">
        <f>SUMIFS(ADEME!$H:$H,ADEME!$A:$A,$A232,ADEME!$B:$B,$B232,ADEME!$C:$C,$C232,ADEME!$D:$D,$D232,ADEME!$E:$E,J$9)</f>
        <v>-9.8960877907528069</v>
      </c>
      <c r="K232" s="68"/>
      <c r="L232" s="54" t="str">
        <f t="shared" si="56"/>
        <v>Flux GES-UTCATF-Changement d'affectation des terres</v>
      </c>
      <c r="M232" s="54">
        <f>MATCH(L232,[6]RESULTATS_4!$W:$W,FALSE)</f>
        <v>382</v>
      </c>
      <c r="N232" s="54" t="str" cm="1">
        <f t="array" ref="N232">IFERROR(INDEX([6]RESULTATS_4!G:G,$M232),"-")</f>
        <v>Flux GES</v>
      </c>
      <c r="O232" s="54" t="str" cm="1">
        <f t="array" ref="O232">IFERROR(INDEX([6]RESULTATS_4!H:H,$M232),"-")</f>
        <v>UTCATF</v>
      </c>
      <c r="P232" s="54" t="str" cm="1">
        <f t="array" ref="P232">IFERROR(INDEX([6]RESULTATS_4!I:I,$M232),"-")</f>
        <v>Changement d'affectation des terres</v>
      </c>
      <c r="Q232" s="54" t="str" cm="1">
        <f t="array" ref="Q232">IFERROR(INDEX([6]RESULTATS_4!$J:$J,M232),"-")</f>
        <v>MtCO2eq</v>
      </c>
      <c r="R232" s="68"/>
      <c r="S232" s="54" t="str">
        <f t="shared" si="57"/>
        <v>Changement d'affectation des terres-MtCO2eq</v>
      </c>
      <c r="T232" s="46">
        <v>227</v>
      </c>
      <c r="U232" s="8">
        <v>15366.216741016895</v>
      </c>
      <c r="V232" s="8">
        <v>16417.425077811433</v>
      </c>
      <c r="W232" s="8">
        <v>8584.3596697188659</v>
      </c>
      <c r="X232" s="8">
        <v>9486.1854364308583</v>
      </c>
      <c r="Y232" s="8">
        <v>10159.688894580962</v>
      </c>
      <c r="Z232" s="8">
        <v>10996.239061631846</v>
      </c>
      <c r="AA232" s="68"/>
      <c r="AB232" s="52" t="str">
        <f>IFERROR(MATCH(S232,[7]AMS_RUN3_2050!$I:$I,FALSE),"non")</f>
        <v>non</v>
      </c>
      <c r="AC232" s="8" t="s">
        <v>556</v>
      </c>
      <c r="AE232" s="68"/>
      <c r="AF232" s="52">
        <f t="shared" si="64"/>
        <v>-100</v>
      </c>
      <c r="AG232" s="52">
        <f t="shared" si="64"/>
        <v>-100.00498328224872</v>
      </c>
      <c r="AH232" s="52">
        <f t="shared" si="64"/>
        <v>-99.990176779541926</v>
      </c>
      <c r="AI232" s="52">
        <f t="shared" si="64"/>
        <v>-100.0587177364005</v>
      </c>
      <c r="AJ232" s="52">
        <f t="shared" si="64"/>
        <v>-100.06775986330048</v>
      </c>
      <c r="AK232" s="52">
        <f t="shared" si="64"/>
        <v>-100.08999520413559</v>
      </c>
    </row>
    <row r="233" spans="1:38" ht="14.25" hidden="1">
      <c r="A233" s="5" t="s">
        <v>190</v>
      </c>
      <c r="B233" s="5" t="s">
        <v>228</v>
      </c>
      <c r="C233" s="5" t="s">
        <v>231</v>
      </c>
      <c r="D233" s="12" t="s">
        <v>631</v>
      </c>
      <c r="E233" s="116">
        <f>SUMIFS(ADEME!$F:$F,ADEME!$A:$A,$A233,ADEME!$B:$B,$B233,ADEME!$C:$C,$C233,ADEME!$D:$D,$D233,ADEME!$E:$E,F$9)</f>
        <v>-9.8298982246666657</v>
      </c>
      <c r="F233" s="116">
        <f>SUMIFS(ADEME!$L:$L,ADEME!$A:$A,$A233,ADEME!$B:$B,$B233,ADEME!$C:$C,$C233,ADEME!$D:$D,$D233,ADEME!$E:$E,F$9)</f>
        <v>-3.513707219120191</v>
      </c>
      <c r="G233" s="117">
        <f>SUMIFS(ADEME!$H:$H,ADEME!$A:$A,$A233,ADEME!$B:$B,$B233,ADEME!$C:$C,$C233,ADEME!$D:$D,$D233,ADEME!$E:$E,G$9)</f>
        <v>-1.017791465082881</v>
      </c>
      <c r="H233" s="117">
        <f>SUMIFS(ADEME!$H:$H,ADEME!$A:$A,$A233,ADEME!$B:$B,$B233,ADEME!$C:$C,$C233,ADEME!$D:$D,$D233,ADEME!$E:$E,H$9)</f>
        <v>-6.2721463147969114</v>
      </c>
      <c r="I233" s="117">
        <f>SUMIFS(ADEME!$H:$H,ADEME!$A:$A,$A233,ADEME!$B:$B,$B233,ADEME!$C:$C,$C233,ADEME!$D:$D,$D233,ADEME!$E:$E,I$9)</f>
        <v>-11.294926075951119</v>
      </c>
      <c r="J233" s="117">
        <f>SUMIFS(ADEME!$H:$H,ADEME!$A:$A,$A233,ADEME!$B:$B,$B233,ADEME!$C:$C,$C233,ADEME!$D:$D,$D233,ADEME!$E:$E,J$9)</f>
        <v>-17.729729462692518</v>
      </c>
      <c r="K233" s="68"/>
      <c r="L233" s="54" t="str">
        <f t="shared" si="56"/>
        <v>Flux GES-UTCATF-Total UTCAT+F (hors forêts existantes)</v>
      </c>
      <c r="M233" s="54">
        <f>MATCH(L233,[6]RESULTATS_4!$W:$W,FALSE)</f>
        <v>384</v>
      </c>
      <c r="N233" s="54" t="str" cm="1">
        <f t="array" ref="N233">IFERROR(INDEX([6]RESULTATS_4!G:G,$M233),"-")</f>
        <v>Flux GES</v>
      </c>
      <c r="O233" s="54" t="str" cm="1">
        <f t="array" ref="O233">IFERROR(INDEX([6]RESULTATS_4!H:H,$M233),"-")</f>
        <v>UTCATF</v>
      </c>
      <c r="P233" s="54" t="str" cm="1">
        <f t="array" ref="P233">IFERROR(INDEX([6]RESULTATS_4!I:I,$M233),"-")</f>
        <v>Total UTCAT+F (hors forêts existantes)</v>
      </c>
      <c r="Q233" s="54" t="str" cm="1">
        <f t="array" ref="Q233">IFERROR(INDEX([6]RESULTATS_4!$J:$J,M233),"-")</f>
        <v>MtCO2eq</v>
      </c>
      <c r="R233" s="68"/>
      <c r="S233" s="54" t="str">
        <f t="shared" si="57"/>
        <v>Total UTCAT+F (hors forêts existantes)-MtCO2eq</v>
      </c>
      <c r="T233" s="46">
        <v>228</v>
      </c>
      <c r="U233" s="29">
        <v>-5902.6095830136946</v>
      </c>
      <c r="V233" s="29">
        <v>-1111.5307324764253</v>
      </c>
      <c r="W233" s="29">
        <v>-5118.1663645535664</v>
      </c>
      <c r="X233" s="29">
        <v>-5481.1683765896796</v>
      </c>
      <c r="Y233" s="29">
        <v>-5564.1962041248426</v>
      </c>
      <c r="Z233" s="29">
        <v>-6171.0592215917804</v>
      </c>
      <c r="AA233" s="68"/>
      <c r="AB233" s="52" t="str">
        <f>IFERROR(MATCH(S233,[7]AMS_RUN3_2050!$I:$I,FALSE),"non")</f>
        <v>non</v>
      </c>
      <c r="AC233" s="29" t="s">
        <v>556</v>
      </c>
      <c r="AE233" s="68"/>
      <c r="AF233" s="52">
        <f t="shared" si="64"/>
        <v>-99.833465214217199</v>
      </c>
      <c r="AG233" s="52">
        <f t="shared" si="64"/>
        <v>-99.683885733749179</v>
      </c>
      <c r="AH233" s="52">
        <f t="shared" si="64"/>
        <v>-99.980114138685849</v>
      </c>
      <c r="AI233" s="52">
        <f t="shared" si="64"/>
        <v>-99.885569172777366</v>
      </c>
      <c r="AJ233" s="52">
        <f t="shared" si="64"/>
        <v>-99.797007048968226</v>
      </c>
      <c r="AK233" s="52">
        <f t="shared" si="64"/>
        <v>-99.712695522339857</v>
      </c>
    </row>
    <row r="234" spans="1:38" ht="14.25" hidden="1">
      <c r="A234" s="5" t="s">
        <v>190</v>
      </c>
      <c r="B234" s="5" t="s">
        <v>228</v>
      </c>
      <c r="C234" s="3" t="s">
        <v>232</v>
      </c>
      <c r="D234" s="12" t="s">
        <v>631</v>
      </c>
      <c r="E234" s="116">
        <f>SUMIFS(ADEME!$F:$F,ADEME!$A:$A,$A234,ADEME!$B:$B,$B234,ADEME!$C:$C,$C234,ADEME!$D:$D,$D234,ADEME!$E:$E,F$9)</f>
        <v>-9.8298982246666657</v>
      </c>
      <c r="F234" s="116">
        <f>SUMIFS(ADEME!$L:$L,ADEME!$A:$A,$A234,ADEME!$B:$B,$B234,ADEME!$C:$C,$C234,ADEME!$D:$D,$D234,ADEME!$E:$E,F$9)</f>
        <v>-484.45449440471526</v>
      </c>
      <c r="G234" s="117">
        <f>SUMIFS(ADEME!$H:$H,ADEME!$A:$A,$A234,ADEME!$B:$B,$B234,ADEME!$C:$C,$C234,ADEME!$D:$D,$D234,ADEME!$E:$E,G$9)</f>
        <v>-71.512501202966291</v>
      </c>
      <c r="H234" s="117">
        <f>SUMIFS(ADEME!$H:$H,ADEME!$A:$A,$A234,ADEME!$B:$B,$B234,ADEME!$C:$C,$C234,ADEME!$D:$D,$D234,ADEME!$E:$E,H$9)</f>
        <v>-103.51167611952619</v>
      </c>
      <c r="I234" s="117">
        <f>SUMIFS(ADEME!$H:$H,ADEME!$A:$A,$A234,ADEME!$B:$B,$B234,ADEME!$C:$C,$C234,ADEME!$D:$D,$D234,ADEME!$E:$E,I$9)</f>
        <v>-125.79547561459574</v>
      </c>
      <c r="J234" s="117">
        <f>SUMIFS(ADEME!$H:$H,ADEME!$A:$A,$A234,ADEME!$B:$B,$B234,ADEME!$C:$C,$C234,ADEME!$D:$D,$D234,ADEME!$E:$E,J$9)</f>
        <v>-156.62220893466935</v>
      </c>
      <c r="K234" s="68"/>
      <c r="L234" s="54" t="str">
        <f t="shared" si="56"/>
        <v>Flux GES-UTCATF-Total UTCAT+Forêts nouvelles en cumul sur la période 2020-2050</v>
      </c>
      <c r="M234" s="54">
        <f>MATCH(L234,[6]RESULTATS_4!$W:$W,FALSE)</f>
        <v>385</v>
      </c>
      <c r="N234" s="54" t="str" cm="1">
        <f t="array" ref="N234">IFERROR(INDEX([6]RESULTATS_4!G:G,$M234),"-")</f>
        <v>Flux GES</v>
      </c>
      <c r="O234" s="54" t="str" cm="1">
        <f t="array" ref="O234">IFERROR(INDEX([6]RESULTATS_4!H:H,$M234),"-")</f>
        <v>UTCATF</v>
      </c>
      <c r="P234" s="54" t="str" cm="1">
        <f t="array" ref="P234">IFERROR(INDEX([6]RESULTATS_4!I:I,$M234),"-")</f>
        <v>Total UTCAT+Forêts nouvelles en cumul sur la période 2020-2050</v>
      </c>
      <c r="Q234" s="54" t="str" cm="1">
        <f t="array" ref="Q234">IFERROR(INDEX([6]RESULTATS_4!$J:$J,M234),"-")</f>
        <v>MtCO2eq</v>
      </c>
      <c r="R234" s="68"/>
      <c r="S234" s="54" t="str">
        <f t="shared" si="57"/>
        <v>Total UTCAT+Forêts nouvelles en cumul sur la période 2020-2050-MtCO2eq</v>
      </c>
      <c r="T234" s="46">
        <v>229</v>
      </c>
      <c r="U234" s="29">
        <v>-92164.13147042715</v>
      </c>
      <c r="V234" s="29">
        <v>-88117.513687415514</v>
      </c>
      <c r="W234" s="29">
        <v>-61400.999618709757</v>
      </c>
      <c r="X234" s="29">
        <v>-66789.870089169679</v>
      </c>
      <c r="Y234" s="29">
        <v>-71896.349883567105</v>
      </c>
      <c r="Z234" s="29">
        <v>-78523.107856029252</v>
      </c>
      <c r="AA234" s="68"/>
      <c r="AB234" s="52" t="str">
        <f>IFERROR(MATCH(S234,[7]AMS_RUN3_2050!$I:$I,FALSE),"non")</f>
        <v>non</v>
      </c>
      <c r="AC234" s="29" t="s">
        <v>556</v>
      </c>
      <c r="AE234" s="68"/>
      <c r="AF234" s="52">
        <f t="shared" si="64"/>
        <v>-99.989334355928023</v>
      </c>
      <c r="AG234" s="52">
        <f t="shared" si="64"/>
        <v>-99.450217698920511</v>
      </c>
      <c r="AH234" s="52">
        <f t="shared" si="64"/>
        <v>-99.88353202448323</v>
      </c>
      <c r="AI234" s="52">
        <f t="shared" si="64"/>
        <v>-99.845018898851976</v>
      </c>
      <c r="AJ234" s="52">
        <f t="shared" si="64"/>
        <v>-99.825032180606783</v>
      </c>
      <c r="AK234" s="52">
        <f t="shared" si="64"/>
        <v>-99.8005399770704</v>
      </c>
    </row>
    <row r="235" spans="1:38" ht="18" hidden="1">
      <c r="A235" s="5" t="s">
        <v>0</v>
      </c>
      <c r="B235" s="5" t="s">
        <v>0</v>
      </c>
      <c r="C235" s="1" t="s">
        <v>233</v>
      </c>
      <c r="D235" s="183"/>
      <c r="E235" s="184"/>
      <c r="F235" s="184"/>
      <c r="G235" s="184"/>
      <c r="H235" s="184"/>
      <c r="I235" s="184"/>
      <c r="J235" s="184"/>
      <c r="K235" s="179"/>
      <c r="L235" s="180"/>
      <c r="M235" s="180"/>
      <c r="N235" s="180"/>
      <c r="O235" s="180"/>
      <c r="P235" s="180"/>
      <c r="Q235" s="180"/>
      <c r="R235" s="179"/>
      <c r="S235" s="180"/>
      <c r="T235" s="186"/>
      <c r="U235" s="185"/>
      <c r="V235" s="185"/>
      <c r="W235" s="185"/>
      <c r="X235" s="185"/>
      <c r="Y235" s="185"/>
      <c r="Z235" s="185"/>
      <c r="AA235" s="179"/>
      <c r="AB235" s="186"/>
      <c r="AC235" s="185"/>
      <c r="AD235" s="179"/>
      <c r="AE235" s="179"/>
      <c r="AF235" s="52" t="str">
        <f t="shared" si="64"/>
        <v>ok 0</v>
      </c>
      <c r="AG235" s="52" t="str">
        <f t="shared" si="64"/>
        <v>ok 0</v>
      </c>
      <c r="AH235" s="52" t="str">
        <f t="shared" si="64"/>
        <v>ok 0</v>
      </c>
      <c r="AI235" s="52" t="str">
        <f t="shared" si="64"/>
        <v>ok 0</v>
      </c>
      <c r="AJ235" s="52" t="str">
        <f t="shared" si="64"/>
        <v>ok 0</v>
      </c>
      <c r="AK235" s="52" t="str">
        <f t="shared" si="64"/>
        <v>ok 0</v>
      </c>
    </row>
    <row r="236" spans="1:38" ht="14.25" hidden="1">
      <c r="A236" s="5" t="s">
        <v>235</v>
      </c>
      <c r="B236" s="5" t="s">
        <v>234</v>
      </c>
      <c r="C236" s="32" t="s">
        <v>236</v>
      </c>
      <c r="D236" s="33" t="s">
        <v>237</v>
      </c>
      <c r="E236" s="116">
        <f>SUMIFS(ADEME!$F:$F,ADEME!$A:$A,$A236,ADEME!$B:$B,$B236,ADEME!$C:$C,$C236,ADEME!$D:$D,$D236,ADEME!$E:$E,F$9)</f>
        <v>114.18038202616989</v>
      </c>
      <c r="F236" s="116">
        <f>SUMIFS(ADEME!$L:$L,ADEME!$A:$A,$A236,ADEME!$B:$B,$B236,ADEME!$C:$C,$C236,ADEME!$D:$D,$D236,ADEME!$E:$E,F$9)</f>
        <v>117.73233466158412</v>
      </c>
      <c r="G236" s="117">
        <f>SUMIFS(ADEME!$H:$H,ADEME!$A:$A,$A236,ADEME!$B:$B,$B236,ADEME!$C:$C,$C236,ADEME!$D:$D,$D236,ADEME!$E:$E,G$9)</f>
        <v>118.6412152530645</v>
      </c>
      <c r="H236" s="117">
        <f>SUMIFS(ADEME!$H:$H,ADEME!$A:$A,$A236,ADEME!$B:$B,$B236,ADEME!$C:$C,$C236,ADEME!$D:$D,$D236,ADEME!$E:$E,H$9)</f>
        <v>122.07494802444239</v>
      </c>
      <c r="I236" s="117">
        <f>SUMIFS(ADEME!$H:$H,ADEME!$A:$A,$A236,ADEME!$B:$B,$B236,ADEME!$C:$C,$C236,ADEME!$D:$D,$D236,ADEME!$E:$E,I$9)</f>
        <v>118.46373936573582</v>
      </c>
      <c r="J236" s="117">
        <f>SUMIFS(ADEME!$H:$H,ADEME!$A:$A,$A236,ADEME!$B:$B,$B236,ADEME!$C:$C,$C236,ADEME!$D:$D,$D236,ADEME!$E:$E,J$9)</f>
        <v>118.4141945347242</v>
      </c>
      <c r="K236" s="68"/>
      <c r="L236" s="54" t="str">
        <f t="shared" si="56"/>
        <v>Bioénergies-Biomasse-Bois - ressources primaires et produits connexes de scierie</v>
      </c>
      <c r="M236" s="54">
        <f>MATCH(L236,[6]RESULTATS_4!$W:$W,FALSE)</f>
        <v>138</v>
      </c>
      <c r="N236" s="54" t="str" cm="1">
        <f t="array" ref="N236">IFERROR(INDEX([6]RESULTATS_4!G:G,$M236),"-")</f>
        <v>Bioénergies</v>
      </c>
      <c r="O236" s="54" t="str" cm="1">
        <f t="array" ref="O236">IFERROR(INDEX([6]RESULTATS_4!H:H,$M236),"-")</f>
        <v>Biomasse</v>
      </c>
      <c r="P236" s="54" t="str" cm="1">
        <f t="array" ref="P236">IFERROR(INDEX([6]RESULTATS_4!I:I,$M236),"-")</f>
        <v>Bois - ressources primaires et produits connexes de scierie</v>
      </c>
      <c r="Q236" s="54" t="str" cm="1">
        <f t="array" ref="Q236">IFERROR(INDEX([6]RESULTATS_4!$J:$J,M236),"-")</f>
        <v>TWh</v>
      </c>
      <c r="R236" s="68"/>
      <c r="S236" s="54" t="str">
        <f t="shared" si="57"/>
        <v>Bois - ressources primaires et produits connexes de scierie-TWh</v>
      </c>
      <c r="T236" s="46">
        <v>231</v>
      </c>
      <c r="U236" s="14">
        <v>0</v>
      </c>
      <c r="V236" s="14">
        <v>0</v>
      </c>
      <c r="W236" s="14">
        <v>0</v>
      </c>
      <c r="X236" s="14">
        <v>0</v>
      </c>
      <c r="Y236" s="14">
        <v>0</v>
      </c>
      <c r="Z236" s="14">
        <v>0</v>
      </c>
      <c r="AA236" s="68"/>
      <c r="AB236" s="52">
        <f>IFERROR(MATCH(S236,[7]AMS_RUN3_2050!$I:$I,FALSE),"non")</f>
        <v>178</v>
      </c>
      <c r="AC236" s="14">
        <v>0</v>
      </c>
      <c r="AE236" s="68"/>
      <c r="AF236" s="56"/>
      <c r="AG236" s="56"/>
      <c r="AH236" s="56"/>
      <c r="AI236" s="56"/>
      <c r="AJ236" s="56"/>
      <c r="AK236" s="56"/>
    </row>
    <row r="237" spans="1:38" ht="14.25" hidden="1">
      <c r="A237" s="5" t="s">
        <v>235</v>
      </c>
      <c r="B237" s="5" t="s">
        <v>234</v>
      </c>
      <c r="C237" s="24" t="s">
        <v>238</v>
      </c>
      <c r="D237" s="25" t="s">
        <v>237</v>
      </c>
      <c r="E237" s="116">
        <f>SUMIFS(ADEME!$F:$F,ADEME!$A:$A,$A237,ADEME!$B:$B,$B237,ADEME!$C:$C,$C237,ADEME!$D:$D,$D237,ADEME!$E:$E,F$9)</f>
        <v>51.331328571428557</v>
      </c>
      <c r="F237" s="116">
        <f>SUMIFS(ADEME!$L:$L,ADEME!$A:$A,$A237,ADEME!$B:$B,$B237,ADEME!$C:$C,$C237,ADEME!$D:$D,$D237,ADEME!$E:$E,F$9)</f>
        <v>80.795662178524282</v>
      </c>
      <c r="G237" s="117">
        <f>SUMIFS(ADEME!$H:$H,ADEME!$A:$A,$A237,ADEME!$B:$B,$B237,ADEME!$C:$C,$C237,ADEME!$D:$D,$D237,ADEME!$E:$E,G$9)</f>
        <v>62.585702553473332</v>
      </c>
      <c r="H237" s="117">
        <f>SUMIFS(ADEME!$H:$H,ADEME!$A:$A,$A237,ADEME!$B:$B,$B237,ADEME!$C:$C,$C237,ADEME!$D:$D,$D237,ADEME!$E:$E,H$9)</f>
        <v>62.585702553473332</v>
      </c>
      <c r="I237" s="117">
        <f>SUMIFS(ADEME!$H:$H,ADEME!$A:$A,$A237,ADEME!$B:$B,$B237,ADEME!$C:$C,$C237,ADEME!$D:$D,$D237,ADEME!$E:$E,I$9)</f>
        <v>62.585702553473332</v>
      </c>
      <c r="J237" s="117">
        <f>SUMIFS(ADEME!$H:$H,ADEME!$A:$A,$A237,ADEME!$B:$B,$B237,ADEME!$C:$C,$C237,ADEME!$D:$D,$D237,ADEME!$E:$E,J$9)</f>
        <v>62.585702553473332</v>
      </c>
      <c r="K237" s="68"/>
      <c r="L237" s="54" t="str">
        <f t="shared" si="56"/>
        <v>Bioénergies-Biomasse-Bois énergie issu de la forêt</v>
      </c>
      <c r="M237" s="54">
        <f>MATCH(L237,[6]RESULTATS_4!$W:$W,FALSE)</f>
        <v>140</v>
      </c>
      <c r="N237" s="54" t="str" cm="1">
        <f t="array" ref="N237">IFERROR(INDEX([6]RESULTATS_4!G:G,$M237),"-")</f>
        <v>Bioénergies</v>
      </c>
      <c r="O237" s="54" t="str" cm="1">
        <f t="array" ref="O237">IFERROR(INDEX([6]RESULTATS_4!H:H,$M237),"-")</f>
        <v>Biomasse</v>
      </c>
      <c r="P237" s="54" t="str" cm="1">
        <f t="array" ref="P237">IFERROR(INDEX([6]RESULTATS_4!I:I,$M237),"-")</f>
        <v>Bois énergie issu de la forêt</v>
      </c>
      <c r="Q237" s="54" t="str" cm="1">
        <f t="array" ref="Q237">IFERROR(INDEX([6]RESULTATS_4!$J:$J,M237),"-")</f>
        <v>TWh</v>
      </c>
      <c r="R237" s="68"/>
      <c r="S237" s="54" t="str">
        <f t="shared" si="57"/>
        <v>Bois énergie issu de la forêt-TWh</v>
      </c>
      <c r="T237" s="46">
        <v>232</v>
      </c>
      <c r="U237" s="8">
        <v>-10551.805055000003</v>
      </c>
      <c r="V237" s="8">
        <v>-8122.0995607662908</v>
      </c>
      <c r="W237" s="8">
        <v>-3379.3146365770117</v>
      </c>
      <c r="X237" s="8">
        <v>178.01933205644653</v>
      </c>
      <c r="Y237" s="8">
        <v>-5137.9398347298711</v>
      </c>
      <c r="Z237" s="8">
        <v>-8518.4448548297496</v>
      </c>
      <c r="AA237" s="68"/>
      <c r="AB237" s="52">
        <f>IFERROR(MATCH(S237,[7]AMS_RUN3_2050!$I:$I,FALSE),"non")</f>
        <v>179</v>
      </c>
      <c r="AC237" s="8" t="s">
        <v>556</v>
      </c>
      <c r="AE237" s="68"/>
      <c r="AF237" s="52">
        <f t="shared" ref="AF237:AK240" si="65">IF(AND(E237=0,U237=0),"ok 0",(E237/U237-1)*100)</f>
        <v>-100.48646964480361</v>
      </c>
      <c r="AG237" s="52">
        <f t="shared" si="65"/>
        <v>-100.99476325762868</v>
      </c>
      <c r="AH237" s="52">
        <f t="shared" si="65"/>
        <v>-101.85202353980473</v>
      </c>
      <c r="AI237" s="52">
        <f t="shared" si="65"/>
        <v>-64.843311212049386</v>
      </c>
      <c r="AJ237" s="52">
        <f t="shared" si="65"/>
        <v>-101.21810890291914</v>
      </c>
      <c r="AK237" s="52">
        <f t="shared" si="65"/>
        <v>-100.73470807899858</v>
      </c>
    </row>
    <row r="238" spans="1:38" ht="14.25" hidden="1">
      <c r="A238" s="5" t="s">
        <v>235</v>
      </c>
      <c r="B238" s="5" t="s">
        <v>234</v>
      </c>
      <c r="C238" s="24" t="s">
        <v>239</v>
      </c>
      <c r="D238" s="25" t="s">
        <v>237</v>
      </c>
      <c r="E238" s="116">
        <f>SUMIFS(ADEME!$F:$F,ADEME!$A:$A,$A238,ADEME!$B:$B,$B238,ADEME!$C:$C,$C238,ADEME!$D:$D,$D238,ADEME!$E:$E,F$9)</f>
        <v>12.052510494214827</v>
      </c>
      <c r="F238" s="116">
        <f>SUMIFS(ADEME!$L:$L,ADEME!$A:$A,$A238,ADEME!$B:$B,$B238,ADEME!$C:$C,$C238,ADEME!$D:$D,$D238,ADEME!$E:$E,F$9)</f>
        <v>20.597531482644502</v>
      </c>
      <c r="G238" s="117">
        <f>SUMIFS(ADEME!$H:$H,ADEME!$A:$A,$A238,ADEME!$B:$B,$B238,ADEME!$C:$C,$C238,ADEME!$D:$D,$D238,ADEME!$E:$E,G$9)</f>
        <v>15.316418077213738</v>
      </c>
      <c r="H238" s="117">
        <f>SUMIFS(ADEME!$H:$H,ADEME!$A:$A,$A238,ADEME!$B:$B,$B238,ADEME!$C:$C,$C238,ADEME!$D:$D,$D238,ADEME!$E:$E,H$9)</f>
        <v>15.316418077213738</v>
      </c>
      <c r="I238" s="117">
        <f>SUMIFS(ADEME!$H:$H,ADEME!$A:$A,$A238,ADEME!$B:$B,$B238,ADEME!$C:$C,$C238,ADEME!$D:$D,$D238,ADEME!$E:$E,I$9)</f>
        <v>15.316418077213738</v>
      </c>
      <c r="J238" s="117">
        <f>SUMIFS(ADEME!$H:$H,ADEME!$A:$A,$A238,ADEME!$B:$B,$B238,ADEME!$C:$C,$C238,ADEME!$D:$D,$D238,ADEME!$E:$E,J$9)</f>
        <v>15.316418077213738</v>
      </c>
      <c r="K238" s="68"/>
      <c r="L238" s="54" t="str">
        <f t="shared" si="56"/>
        <v>Bioénergies-Biomasse-Produits connexes de scierie énergie</v>
      </c>
      <c r="M238" s="54">
        <f>MATCH(L238,[6]RESULTATS_4!$W:$W,FALSE)</f>
        <v>148</v>
      </c>
      <c r="N238" s="54" t="str" cm="1">
        <f t="array" ref="N238">IFERROR(INDEX([6]RESULTATS_4!G:G,$M238),"-")</f>
        <v>Bioénergies</v>
      </c>
      <c r="O238" s="54" t="str" cm="1">
        <f t="array" ref="O238">IFERROR(INDEX([6]RESULTATS_4!H:H,$M238),"-")</f>
        <v>Biomasse</v>
      </c>
      <c r="P238" s="54" t="str" cm="1">
        <f t="array" ref="P238">IFERROR(INDEX([6]RESULTATS_4!I:I,$M238),"-")</f>
        <v>Produits connexes de scierie énergie</v>
      </c>
      <c r="Q238" s="54" t="str" cm="1">
        <f t="array" ref="Q238">IFERROR(INDEX([6]RESULTATS_4!$J:$J,M238),"-")</f>
        <v>TWh</v>
      </c>
      <c r="R238" s="68"/>
      <c r="S238" s="54" t="str">
        <f t="shared" si="57"/>
        <v>Produits connexes de scierie énergie-TWh</v>
      </c>
      <c r="T238" s="46">
        <v>233</v>
      </c>
      <c r="U238" s="8">
        <v>0</v>
      </c>
      <c r="V238" s="8">
        <v>-25315.553583978417</v>
      </c>
      <c r="W238" s="8">
        <v>1233.4701025610027</v>
      </c>
      <c r="X238" s="8">
        <v>-11256.936648152046</v>
      </c>
      <c r="Y238" s="8">
        <v>-9489.2304151693188</v>
      </c>
      <c r="Z238" s="8">
        <v>-16627.98914241137</v>
      </c>
      <c r="AA238" s="68"/>
      <c r="AB238" s="52">
        <f>IFERROR(MATCH(S238,[7]AMS_RUN3_2050!$I:$I,FALSE),"non")</f>
        <v>180</v>
      </c>
      <c r="AC238" s="8" t="s">
        <v>556</v>
      </c>
      <c r="AE238" s="68"/>
      <c r="AF238" s="52" t="e">
        <f t="shared" si="65"/>
        <v>#DIV/0!</v>
      </c>
      <c r="AG238" s="52">
        <f t="shared" si="65"/>
        <v>-100.08136314860474</v>
      </c>
      <c r="AH238" s="52">
        <f t="shared" si="65"/>
        <v>-98.758265964824531</v>
      </c>
      <c r="AI238" s="52">
        <f t="shared" si="65"/>
        <v>-100.13606204383969</v>
      </c>
      <c r="AJ238" s="52">
        <f t="shared" si="65"/>
        <v>-100.16140843258195</v>
      </c>
      <c r="AK238" s="52">
        <f t="shared" si="65"/>
        <v>-100.09211226893424</v>
      </c>
    </row>
    <row r="239" spans="1:38" ht="14.25" hidden="1">
      <c r="A239" s="5" t="s">
        <v>235</v>
      </c>
      <c r="B239" s="5" t="s">
        <v>234</v>
      </c>
      <c r="C239" s="24" t="s">
        <v>240</v>
      </c>
      <c r="D239" s="25" t="s">
        <v>237</v>
      </c>
      <c r="E239" s="116">
        <f>SUMIFS(ADEME!$F:$F,ADEME!$A:$A,$A239,ADEME!$B:$B,$B239,ADEME!$C:$C,$C239,ADEME!$D:$D,$D239,ADEME!$E:$E,F$9)</f>
        <v>50.796542960526502</v>
      </c>
      <c r="F239" s="116">
        <f>SUMIFS(ADEME!$L:$L,ADEME!$A:$A,$A239,ADEME!$B:$B,$B239,ADEME!$C:$C,$C239,ADEME!$D:$D,$D239,ADEME!$E:$E,F$9)</f>
        <v>16.339141000415335</v>
      </c>
      <c r="G239" s="117">
        <f>SUMIFS(ADEME!$H:$H,ADEME!$A:$A,$A239,ADEME!$B:$B,$B239,ADEME!$C:$C,$C239,ADEME!$D:$D,$D239,ADEME!$E:$E,G$9)</f>
        <v>40.739094622377436</v>
      </c>
      <c r="H239" s="117">
        <f>SUMIFS(ADEME!$H:$H,ADEME!$A:$A,$A239,ADEME!$B:$B,$B239,ADEME!$C:$C,$C239,ADEME!$D:$D,$D239,ADEME!$E:$E,H$9)</f>
        <v>44.17282739375532</v>
      </c>
      <c r="I239" s="117">
        <f>SUMIFS(ADEME!$H:$H,ADEME!$A:$A,$A239,ADEME!$B:$B,$B239,ADEME!$C:$C,$C239,ADEME!$D:$D,$D239,ADEME!$E:$E,I$9)</f>
        <v>40.561618735048761</v>
      </c>
      <c r="J239" s="117">
        <f>SUMIFS(ADEME!$H:$H,ADEME!$A:$A,$A239,ADEME!$B:$B,$B239,ADEME!$C:$C,$C239,ADEME!$D:$D,$D239,ADEME!$E:$E,J$9)</f>
        <v>40.512073904037138</v>
      </c>
      <c r="K239" s="68"/>
      <c r="L239" s="54" t="str">
        <f t="shared" si="56"/>
        <v>Bioénergies-Biomasse-Bois énergie issu de l'agroforesterie et des arbres hors forêt</v>
      </c>
      <c r="M239" s="54">
        <f>MATCH(L239,[6]RESULTATS_4!$W:$W,FALSE)</f>
        <v>139</v>
      </c>
      <c r="N239" s="54" t="str" cm="1">
        <f t="array" ref="N239">IFERROR(INDEX([6]RESULTATS_4!G:G,$M239),"-")</f>
        <v>Bioénergies</v>
      </c>
      <c r="O239" s="54" t="str" cm="1">
        <f t="array" ref="O239">IFERROR(INDEX([6]RESULTATS_4!H:H,$M239),"-")</f>
        <v>Biomasse</v>
      </c>
      <c r="P239" s="54" t="str" cm="1">
        <f t="array" ref="P239">IFERROR(INDEX([6]RESULTATS_4!I:I,$M239),"-")</f>
        <v>Bois énergie issu de l'agroforesterie et des arbres hors forêt</v>
      </c>
      <c r="Q239" s="54" t="str" cm="1">
        <f t="array" ref="Q239">IFERROR(INDEX([6]RESULTATS_4!$J:$J,M239),"-")</f>
        <v>TWh</v>
      </c>
      <c r="R239" s="68"/>
      <c r="S239" s="54" t="str">
        <f t="shared" si="57"/>
        <v>Bois énergie issu de l'agroforesterie et des arbres hors forêt-TWh</v>
      </c>
      <c r="T239" s="46">
        <v>234</v>
      </c>
      <c r="U239" s="8">
        <v>-10551.805055000003</v>
      </c>
      <c r="V239" s="8">
        <v>-33437.653144744705</v>
      </c>
      <c r="W239" s="8">
        <v>-2145.8445340160088</v>
      </c>
      <c r="X239" s="8">
        <v>-11078.9173160956</v>
      </c>
      <c r="Y239" s="8">
        <v>-14627.170249899191</v>
      </c>
      <c r="Z239" s="8">
        <v>-25146.433997241118</v>
      </c>
      <c r="AA239" s="68"/>
      <c r="AB239" s="52">
        <f>IFERROR(MATCH(S239,[7]AMS_RUN3_2050!$I:$I,FALSE),"non")</f>
        <v>181</v>
      </c>
      <c r="AC239" s="8" t="s">
        <v>556</v>
      </c>
      <c r="AE239" s="68"/>
      <c r="AF239" s="52">
        <f t="shared" si="65"/>
        <v>-100.4814014540238</v>
      </c>
      <c r="AG239" s="52">
        <f t="shared" si="65"/>
        <v>-100.04886449694806</v>
      </c>
      <c r="AH239" s="52">
        <f t="shared" si="65"/>
        <v>-101.89851100471539</v>
      </c>
      <c r="AI239" s="52">
        <f t="shared" si="65"/>
        <v>-100.39871068745663</v>
      </c>
      <c r="AJ239" s="52">
        <f t="shared" si="65"/>
        <v>-100.27730325170261</v>
      </c>
      <c r="AK239" s="52">
        <f t="shared" si="65"/>
        <v>-100.16110464771459</v>
      </c>
    </row>
    <row r="240" spans="1:38" ht="14.25" hidden="1">
      <c r="A240" s="5" t="s">
        <v>235</v>
      </c>
      <c r="B240" s="5" t="s">
        <v>234</v>
      </c>
      <c r="C240" s="32" t="s">
        <v>241</v>
      </c>
      <c r="D240" s="33" t="s">
        <v>237</v>
      </c>
      <c r="E240" s="116">
        <f>SUMIFS(ADEME!$F:$F,ADEME!$A:$A,$A240,ADEME!$B:$B,$B240,ADEME!$C:$C,$C240,ADEME!$D:$D,$D240,ADEME!$E:$E,F$9)</f>
        <v>65.515020861779689</v>
      </c>
      <c r="F240" s="116">
        <f>SUMIFS(ADEME!$L:$L,ADEME!$A:$A,$A240,ADEME!$B:$B,$B240,ADEME!$C:$C,$C240,ADEME!$D:$D,$D240,ADEME!$E:$E,F$9)</f>
        <v>82.974260726924527</v>
      </c>
      <c r="G240" s="117">
        <f>SUMIFS(ADEME!$H:$H,ADEME!$A:$A,$A240,ADEME!$B:$B,$B240,ADEME!$C:$C,$C240,ADEME!$D:$D,$D240,ADEME!$E:$E,G$9)</f>
        <v>74.920469550668258</v>
      </c>
      <c r="H240" s="117">
        <f>SUMIFS(ADEME!$H:$H,ADEME!$A:$A,$A240,ADEME!$B:$B,$B240,ADEME!$C:$C,$C240,ADEME!$D:$D,$D240,ADEME!$E:$E,H$9)</f>
        <v>78.033438372510076</v>
      </c>
      <c r="I240" s="117">
        <f>SUMIFS(ADEME!$H:$H,ADEME!$A:$A,$A240,ADEME!$B:$B,$B240,ADEME!$C:$C,$C240,ADEME!$D:$D,$D240,ADEME!$E:$E,I$9)</f>
        <v>75.981014492526668</v>
      </c>
      <c r="J240" s="117">
        <f>SUMIFS(ADEME!$H:$H,ADEME!$A:$A,$A240,ADEME!$B:$B,$B240,ADEME!$C:$C,$C240,ADEME!$D:$D,$D240,ADEME!$E:$E,J$9)</f>
        <v>77.245533777432044</v>
      </c>
      <c r="K240" s="68"/>
      <c r="L240" s="54" t="str">
        <f t="shared" si="56"/>
        <v>Bioénergies-Biomasse-Autres biomasses solides - bois de rebut, déchets et produits dérivés du bois, résidus de culture</v>
      </c>
      <c r="M240" s="54">
        <f>MATCH(L240,[6]RESULTATS_4!$W:$W,FALSE)</f>
        <v>130</v>
      </c>
      <c r="N240" s="54" t="str" cm="1">
        <f t="array" ref="N240">IFERROR(INDEX([6]RESULTATS_4!G:G,$M240),"-")</f>
        <v>Bioénergies</v>
      </c>
      <c r="O240" s="54" t="str" cm="1">
        <f t="array" ref="O240">IFERROR(INDEX([6]RESULTATS_4!H:H,$M240),"-")</f>
        <v>Biomasse</v>
      </c>
      <c r="P240" s="54" t="str" cm="1">
        <f t="array" ref="P240">IFERROR(INDEX([6]RESULTATS_4!I:I,$M240),"-")</f>
        <v>Autres biomasses solides - bois de rebut, déchets et produits dérivés du bois, résidus de culture</v>
      </c>
      <c r="Q240" s="54" t="str" cm="1">
        <f t="array" ref="Q240">IFERROR(INDEX([6]RESULTATS_4!$J:$J,M240),"-")</f>
        <v>TWh</v>
      </c>
      <c r="R240" s="68"/>
      <c r="S240" s="54" t="str">
        <f t="shared" si="57"/>
        <v>Autres biomasses solides - bois de rebut, déchets et produits dérivés du bois, résidus de culture-TWh</v>
      </c>
      <c r="T240" s="46">
        <v>235</v>
      </c>
      <c r="U240" s="8">
        <v>-10551.805055000003</v>
      </c>
      <c r="V240" s="8">
        <v>-250686.05448472797</v>
      </c>
      <c r="W240" s="8">
        <v>-80465.806193550059</v>
      </c>
      <c r="X240" s="8">
        <v>-137381.70397440143</v>
      </c>
      <c r="Y240" s="8">
        <v>-148565.15501190737</v>
      </c>
      <c r="Z240" s="8">
        <v>-202792.39018248397</v>
      </c>
      <c r="AA240" s="68"/>
      <c r="AB240" s="52">
        <f>IFERROR(MATCH(S240,[7]AMS_RUN3_2050!$I:$I,FALSE),"non")</f>
        <v>182</v>
      </c>
      <c r="AC240" s="8" t="s">
        <v>556</v>
      </c>
      <c r="AE240" s="68"/>
      <c r="AF240" s="52">
        <f t="shared" si="65"/>
        <v>-100.62088922720132</v>
      </c>
      <c r="AG240" s="52">
        <f t="shared" si="65"/>
        <v>-100.03309887376761</v>
      </c>
      <c r="AH240" s="52">
        <f t="shared" si="65"/>
        <v>-100.09310845574635</v>
      </c>
      <c r="AI240" s="52">
        <f t="shared" si="65"/>
        <v>-100.05680045895124</v>
      </c>
      <c r="AJ240" s="52">
        <f t="shared" si="65"/>
        <v>-100.05114322701473</v>
      </c>
      <c r="AK240" s="52">
        <f t="shared" si="65"/>
        <v>-100.03809094301216</v>
      </c>
    </row>
    <row r="241" spans="1:38" ht="14.25" hidden="1">
      <c r="A241" s="5" t="s">
        <v>235</v>
      </c>
      <c r="B241" s="5" t="s">
        <v>234</v>
      </c>
      <c r="C241" s="24" t="s">
        <v>242</v>
      </c>
      <c r="D241" s="25" t="s">
        <v>237</v>
      </c>
      <c r="E241" s="116">
        <f>SUMIFS(ADEME!$F:$F,ADEME!$A:$A,$A241,ADEME!$B:$B,$B241,ADEME!$C:$C,$C241,ADEME!$D:$D,$D241,ADEME!$E:$E,F$9)</f>
        <v>48.843592290351118</v>
      </c>
      <c r="F241" s="116">
        <f>SUMIFS(ADEME!$L:$L,ADEME!$A:$A,$A241,ADEME!$B:$B,$B241,ADEME!$C:$C,$C241,ADEME!$D:$D,$D241,ADEME!$E:$E,F$9)</f>
        <v>62.896220512537681</v>
      </c>
      <c r="G241" s="117">
        <f>SUMIFS(ADEME!$H:$H,ADEME!$A:$A,$A241,ADEME!$B:$B,$B241,ADEME!$C:$C,$C241,ADEME!$D:$D,$D241,ADEME!$E:$E,G$9)</f>
        <v>56.953320048534962</v>
      </c>
      <c r="H241" s="117">
        <f>SUMIFS(ADEME!$H:$H,ADEME!$A:$A,$A241,ADEME!$B:$B,$B241,ADEME!$C:$C,$C241,ADEME!$D:$D,$D241,ADEME!$E:$E,H$9)</f>
        <v>58.353215320223526</v>
      </c>
      <c r="I241" s="117">
        <f>SUMIFS(ADEME!$H:$H,ADEME!$A:$A,$A241,ADEME!$B:$B,$B241,ADEME!$C:$C,$C241,ADEME!$D:$D,$D241,ADEME!$E:$E,I$9)</f>
        <v>56.909656732128092</v>
      </c>
      <c r="J241" s="117">
        <f>SUMIFS(ADEME!$H:$H,ADEME!$A:$A,$A241,ADEME!$B:$B,$B241,ADEME!$C:$C,$C241,ADEME!$D:$D,$D241,ADEME!$E:$E,J$9)</f>
        <v>56.91789876289932</v>
      </c>
      <c r="K241" s="68"/>
      <c r="L241" s="54" t="str">
        <f t="shared" si="56"/>
        <v>Bioénergies-Biomasse-Déchets de bois (2nde transformation, bois de rebut, emballages, déconstruction)</v>
      </c>
      <c r="M241" s="54">
        <f>MATCH(L241,[6]RESULTATS_4!$W:$W,FALSE)</f>
        <v>143</v>
      </c>
      <c r="N241" s="54" t="str" cm="1">
        <f t="array" ref="N241">IFERROR(INDEX([6]RESULTATS_4!G:G,$M241),"-")</f>
        <v>Bioénergies</v>
      </c>
      <c r="O241" s="54" t="str" cm="1">
        <f t="array" ref="O241">IFERROR(INDEX([6]RESULTATS_4!H:H,$M241),"-")</f>
        <v>Biomasse</v>
      </c>
      <c r="P241" s="54" t="str" cm="1">
        <f t="array" ref="P241">IFERROR(INDEX([6]RESULTATS_4!I:I,$M241),"-")</f>
        <v>Déchets de bois (2nde transformation, bois de rebut, emballages, déconstruction)</v>
      </c>
      <c r="Q241" s="54" t="str" cm="1">
        <f t="array" ref="Q241">IFERROR(INDEX([6]RESULTATS_4!$J:$J,M241),"-")</f>
        <v>TWh</v>
      </c>
      <c r="R241" s="68"/>
      <c r="S241" s="54" t="str">
        <f t="shared" si="57"/>
        <v>Déchets de bois (2nde transformation, bois de rebut, emballages, déconstruction)-TWh</v>
      </c>
      <c r="T241" s="46">
        <v>236</v>
      </c>
      <c r="U241" s="14">
        <v>0</v>
      </c>
      <c r="V241" s="14">
        <v>0</v>
      </c>
      <c r="W241" s="14">
        <v>0</v>
      </c>
      <c r="X241" s="14">
        <v>0</v>
      </c>
      <c r="Y241" s="14">
        <v>0</v>
      </c>
      <c r="Z241" s="14">
        <v>0</v>
      </c>
      <c r="AA241" s="68"/>
      <c r="AB241" s="52">
        <f>IFERROR(MATCH(S241,[7]AMS_RUN3_2050!$I:$I,FALSE),"non")</f>
        <v>183</v>
      </c>
      <c r="AC241" s="14">
        <v>0</v>
      </c>
      <c r="AE241" s="68"/>
      <c r="AF241" s="56"/>
      <c r="AG241" s="56"/>
      <c r="AH241" s="56"/>
      <c r="AI241" s="56"/>
      <c r="AJ241" s="56"/>
      <c r="AK241" s="56"/>
    </row>
    <row r="242" spans="1:38" ht="14.25" hidden="1">
      <c r="A242" s="5" t="s">
        <v>235</v>
      </c>
      <c r="B242" s="5" t="s">
        <v>234</v>
      </c>
      <c r="C242" s="24" t="s">
        <v>243</v>
      </c>
      <c r="D242" s="25" t="s">
        <v>237</v>
      </c>
      <c r="E242" s="116">
        <f>SUMIFS(ADEME!$F:$F,ADEME!$A:$A,$A242,ADEME!$B:$B,$B242,ADEME!$C:$C,$C242,ADEME!$D:$D,$D242,ADEME!$E:$E,F$9)</f>
        <v>16.671428571428571</v>
      </c>
      <c r="F242" s="116">
        <f>SUMIFS(ADEME!$L:$L,ADEME!$A:$A,$A242,ADEME!$B:$B,$B242,ADEME!$C:$C,$C242,ADEME!$D:$D,$D242,ADEME!$E:$E,F$9)</f>
        <v>16.671428571428571</v>
      </c>
      <c r="G242" s="117">
        <f>SUMIFS(ADEME!$H:$H,ADEME!$A:$A,$A242,ADEME!$B:$B,$B242,ADEME!$C:$C,$C242,ADEME!$D:$D,$D242,ADEME!$E:$E,G$9)</f>
        <v>16.671428571428571</v>
      </c>
      <c r="H242" s="117">
        <f>SUMIFS(ADEME!$H:$H,ADEME!$A:$A,$A242,ADEME!$B:$B,$B242,ADEME!$C:$C,$C242,ADEME!$D:$D,$D242,ADEME!$E:$E,H$9)</f>
        <v>16.671428571428571</v>
      </c>
      <c r="I242" s="117">
        <f>SUMIFS(ADEME!$H:$H,ADEME!$A:$A,$A242,ADEME!$B:$B,$B242,ADEME!$C:$C,$C242,ADEME!$D:$D,$D242,ADEME!$E:$E,I$9)</f>
        <v>16.671428571428571</v>
      </c>
      <c r="J242" s="117">
        <f>SUMIFS(ADEME!$H:$H,ADEME!$A:$A,$A242,ADEME!$B:$B,$B242,ADEME!$C:$C,$C242,ADEME!$D:$D,$D242,ADEME!$E:$E,J$9)</f>
        <v>16.671428571428571</v>
      </c>
      <c r="K242" s="68"/>
      <c r="L242" s="54" t="str">
        <f t="shared" si="56"/>
        <v>Bioénergies-Biomasse-Autres produits dérivés du bois boues de papeterie, liqueurs noires…)</v>
      </c>
      <c r="M242" s="54">
        <f>MATCH(L242,[6]RESULTATS_4!$W:$W,FALSE)</f>
        <v>131</v>
      </c>
      <c r="N242" s="54" t="str" cm="1">
        <f t="array" ref="N242">IFERROR(INDEX([6]RESULTATS_4!G:G,$M242),"-")</f>
        <v>Bioénergies</v>
      </c>
      <c r="O242" s="54" t="str" cm="1">
        <f t="array" ref="O242">IFERROR(INDEX([6]RESULTATS_4!H:H,$M242),"-")</f>
        <v>Biomasse</v>
      </c>
      <c r="P242" s="54" t="str" cm="1">
        <f t="array" ref="P242">IFERROR(INDEX([6]RESULTATS_4!I:I,$M242),"-")</f>
        <v>Autres produits dérivés du bois boues de papeterie, liqueurs noires…)</v>
      </c>
      <c r="Q242" s="54" t="str" cm="1">
        <f t="array" ref="Q242">IFERROR(INDEX([6]RESULTATS_4!$J:$J,M242),"-")</f>
        <v>TWh</v>
      </c>
      <c r="R242" s="68"/>
      <c r="S242" s="54" t="str">
        <f t="shared" si="57"/>
        <v>Autres produits dérivés du bois boues de papeterie, liqueurs noires…)-TWh</v>
      </c>
      <c r="T242" s="46">
        <v>237</v>
      </c>
      <c r="U242" s="8">
        <v>74.266380933395851</v>
      </c>
      <c r="V242" s="8">
        <v>94.584065986587646</v>
      </c>
      <c r="W242" s="8">
        <v>95.742682559925413</v>
      </c>
      <c r="X242" s="8">
        <v>99.791728380958119</v>
      </c>
      <c r="Y242" s="8">
        <v>95.765454107569951</v>
      </c>
      <c r="Z242" s="8">
        <v>94.203925581775493</v>
      </c>
      <c r="AA242" s="68"/>
      <c r="AB242" s="52">
        <f>IFERROR(MATCH(S242,[7]AMS_RUN3_2050!$I:$I,FALSE),"non")</f>
        <v>184</v>
      </c>
      <c r="AC242" s="8">
        <v>113.57955146355117</v>
      </c>
      <c r="AE242" s="68"/>
      <c r="AF242" s="52">
        <f t="shared" ref="AF242:AF266" si="66">IF(AND(E242=0,U242=0),"ok 0",(E242/U242-1)*100)</f>
        <v>-77.551850027026404</v>
      </c>
      <c r="AG242" s="52">
        <f t="shared" ref="AG242:AG266" si="67">IF(AND(F242=0,V242=0),"ok 0",(F242/V242-1)*100)</f>
        <v>-82.373956545923249</v>
      </c>
      <c r="AH242" s="52">
        <f t="shared" ref="AH242:AH266" si="68">IF(AND(G242=0,W242=0),"ok 0",(G242/W242-1)*100)</f>
        <v>-82.587255625521138</v>
      </c>
      <c r="AI242" s="52">
        <f t="shared" ref="AI242:AI266" si="69">IF(AND(H242=0,X242=0),"ok 0",(H242/X242-1)*100)</f>
        <v>-83.293777107672824</v>
      </c>
      <c r="AJ242" s="52">
        <f t="shared" ref="AJ242:AJ266" si="70">IF(AND(I242=0,Y242=0),"ok 0",(I242/Y242-1)*100)</f>
        <v>-82.591396107512693</v>
      </c>
      <c r="AK242" s="52">
        <f t="shared" ref="AK242:AK266" si="71">IF(AND(J242=0,Z242=0),"ok 0",(J242/Z242-1)*100)</f>
        <v>-82.302830303014687</v>
      </c>
    </row>
    <row r="243" spans="1:38" ht="14.25" hidden="1">
      <c r="A243" s="5" t="s">
        <v>235</v>
      </c>
      <c r="B243" s="5" t="s">
        <v>234</v>
      </c>
      <c r="C243" s="24" t="s">
        <v>244</v>
      </c>
      <c r="D243" s="25" t="s">
        <v>237</v>
      </c>
      <c r="E243" s="116">
        <f>SUMIFS(ADEME!$F:$F,ADEME!$A:$A,$A243,ADEME!$B:$B,$B243,ADEME!$C:$C,$C243,ADEME!$D:$D,$D243,ADEME!$E:$E,F$9)</f>
        <v>0</v>
      </c>
      <c r="F243" s="116">
        <f>SUMIFS(ADEME!$L:$L,ADEME!$A:$A,$A243,ADEME!$B:$B,$B243,ADEME!$C:$C,$C243,ADEME!$D:$D,$D243,ADEME!$E:$E,F$9)</f>
        <v>3.4066116429582807</v>
      </c>
      <c r="G243" s="117">
        <f>SUMIFS(ADEME!$H:$H,ADEME!$A:$A,$A243,ADEME!$B:$B,$B243,ADEME!$C:$C,$C243,ADEME!$D:$D,$D243,ADEME!$E:$E,G$9)</f>
        <v>1.2957209307047313</v>
      </c>
      <c r="H243" s="117">
        <f>SUMIFS(ADEME!$H:$H,ADEME!$A:$A,$A243,ADEME!$B:$B,$B243,ADEME!$C:$C,$C243,ADEME!$D:$D,$D243,ADEME!$E:$E,H$9)</f>
        <v>2.5836731096557983</v>
      </c>
      <c r="I243" s="117">
        <f>SUMIFS(ADEME!$H:$H,ADEME!$A:$A,$A243,ADEME!$B:$B,$B243,ADEME!$C:$C,$C243,ADEME!$D:$D,$D243,ADEME!$E:$E,I$9)</f>
        <v>1.9681413593257715</v>
      </c>
      <c r="J243" s="117">
        <f>SUMIFS(ADEME!$H:$H,ADEME!$A:$A,$A243,ADEME!$B:$B,$B243,ADEME!$C:$C,$C243,ADEME!$D:$D,$D243,ADEME!$E:$E,J$9)</f>
        <v>2.7509242152020161</v>
      </c>
      <c r="K243" s="68"/>
      <c r="L243" s="54" t="str">
        <f t="shared" si="56"/>
        <v>Bioénergies-Biomasse-Résidus de culture usage combustion</v>
      </c>
      <c r="M243" s="54">
        <f>MATCH(L243,[6]RESULTATS_4!$W:$W,FALSE)</f>
        <v>151</v>
      </c>
      <c r="N243" s="54" t="str" cm="1">
        <f t="array" ref="N243">IFERROR(INDEX([6]RESULTATS_4!G:G,$M243),"-")</f>
        <v>Bioénergies</v>
      </c>
      <c r="O243" s="54" t="str" cm="1">
        <f t="array" ref="O243">IFERROR(INDEX([6]RESULTATS_4!H:H,$M243),"-")</f>
        <v>Biomasse</v>
      </c>
      <c r="P243" s="54" t="str" cm="1">
        <f t="array" ref="P243">IFERROR(INDEX([6]RESULTATS_4!I:I,$M243),"-")</f>
        <v>Résidus de culture usage combustion</v>
      </c>
      <c r="Q243" s="54" t="str" cm="1">
        <f t="array" ref="Q243">IFERROR(INDEX([6]RESULTATS_4!$J:$J,M243),"-")</f>
        <v>TWh</v>
      </c>
      <c r="R243" s="68"/>
      <c r="S243" s="54" t="str">
        <f t="shared" si="57"/>
        <v>Résidus de culture usage combustion-TWh</v>
      </c>
      <c r="T243" s="46">
        <v>238</v>
      </c>
      <c r="U243" s="8">
        <v>48.44176728036247</v>
      </c>
      <c r="V243" s="8">
        <v>66.92255530553382</v>
      </c>
      <c r="W243" s="8">
        <v>66.92255530553382</v>
      </c>
      <c r="X243" s="8">
        <v>66.92255530553382</v>
      </c>
      <c r="Y243" s="8">
        <v>66.92255530553382</v>
      </c>
      <c r="Z243" s="8">
        <v>66.92255530553382</v>
      </c>
      <c r="AA243" s="68"/>
      <c r="AB243" s="52">
        <f>IFERROR(MATCH(S243,[7]AMS_RUN3_2050!$I:$I,FALSE),"non")</f>
        <v>185</v>
      </c>
      <c r="AC243" s="8">
        <v>67.680686339630057</v>
      </c>
      <c r="AE243" s="68"/>
      <c r="AF243" s="52">
        <f t="shared" si="66"/>
        <v>-100</v>
      </c>
      <c r="AG243" s="52">
        <f t="shared" si="67"/>
        <v>-94.909621087531022</v>
      </c>
      <c r="AH243" s="52">
        <f t="shared" si="68"/>
        <v>-98.063850185054747</v>
      </c>
      <c r="AI243" s="52">
        <f t="shared" si="69"/>
        <v>-96.139308940221895</v>
      </c>
      <c r="AJ243" s="52">
        <f t="shared" si="70"/>
        <v>-97.059076195850182</v>
      </c>
      <c r="AK243" s="52">
        <f t="shared" si="71"/>
        <v>-95.889391547225415</v>
      </c>
    </row>
    <row r="244" spans="1:38" ht="14.25" hidden="1">
      <c r="A244" s="5" t="s">
        <v>235</v>
      </c>
      <c r="B244" s="5" t="s">
        <v>234</v>
      </c>
      <c r="C244" s="24" t="s">
        <v>245</v>
      </c>
      <c r="D244" s="25" t="s">
        <v>237</v>
      </c>
      <c r="E244" s="116">
        <f>SUMIFS(ADEME!$F:$F,ADEME!$A:$A,$A244,ADEME!$B:$B,$B244,ADEME!$C:$C,$C244,ADEME!$D:$D,$D244,ADEME!$E:$E,F$9)</f>
        <v>0</v>
      </c>
      <c r="F244" s="116">
        <f>SUMIFS(ADEME!$L:$L,ADEME!$A:$A,$A244,ADEME!$B:$B,$B244,ADEME!$C:$C,$C244,ADEME!$D:$D,$D244,ADEME!$E:$E,F$9)</f>
        <v>0</v>
      </c>
      <c r="G244" s="117">
        <f>SUMIFS(ADEME!$H:$H,ADEME!$A:$A,$A244,ADEME!$B:$B,$B244,ADEME!$C:$C,$C244,ADEME!$D:$D,$D244,ADEME!$E:$E,G$9)</f>
        <v>0</v>
      </c>
      <c r="H244" s="117">
        <f>SUMIFS(ADEME!$H:$H,ADEME!$A:$A,$A244,ADEME!$B:$B,$B244,ADEME!$C:$C,$C244,ADEME!$D:$D,$D244,ADEME!$E:$E,H$9)</f>
        <v>0.42512137120220067</v>
      </c>
      <c r="I244" s="117">
        <f>SUMIFS(ADEME!$H:$H,ADEME!$A:$A,$A244,ADEME!$B:$B,$B244,ADEME!$C:$C,$C244,ADEME!$D:$D,$D244,ADEME!$E:$E,I$9)</f>
        <v>0.43178782964423434</v>
      </c>
      <c r="J244" s="117">
        <f>SUMIFS(ADEME!$H:$H,ADEME!$A:$A,$A244,ADEME!$B:$B,$B244,ADEME!$C:$C,$C244,ADEME!$D:$D,$D244,ADEME!$E:$E,J$9)</f>
        <v>0.90528222790213519</v>
      </c>
      <c r="K244" s="68"/>
      <c r="L244" s="54" t="str">
        <f t="shared" si="56"/>
        <v>Bioénergies-Biomasse-Résidus de culture biocarburants 2G</v>
      </c>
      <c r="M244" s="54">
        <f>MATCH(L244,[6]RESULTATS_4!$W:$W,FALSE)</f>
        <v>149</v>
      </c>
      <c r="N244" s="54" t="str" cm="1">
        <f t="array" ref="N244">IFERROR(INDEX([6]RESULTATS_4!G:G,$M244),"-")</f>
        <v>Bioénergies</v>
      </c>
      <c r="O244" s="54" t="str" cm="1">
        <f t="array" ref="O244">IFERROR(INDEX([6]RESULTATS_4!H:H,$M244),"-")</f>
        <v>Biomasse</v>
      </c>
      <c r="P244" s="54" t="str" cm="1">
        <f t="array" ref="P244">IFERROR(INDEX([6]RESULTATS_4!I:I,$M244),"-")</f>
        <v>Résidus de culture biocarburants 2G</v>
      </c>
      <c r="Q244" s="54" t="str" cm="1">
        <f t="array" ref="Q244">IFERROR(INDEX([6]RESULTATS_4!$J:$J,M244),"-")</f>
        <v>TWh</v>
      </c>
      <c r="R244" s="68"/>
      <c r="S244" s="54" t="str">
        <f t="shared" si="57"/>
        <v>Résidus de culture biocarburants 2G-TWh</v>
      </c>
      <c r="T244" s="46">
        <v>239</v>
      </c>
      <c r="U244" s="8">
        <v>16.459073396154078</v>
      </c>
      <c r="V244" s="8">
        <v>19.103612312304513</v>
      </c>
      <c r="W244" s="8">
        <v>19.103612312304513</v>
      </c>
      <c r="X244" s="8">
        <v>19.103612312304513</v>
      </c>
      <c r="Y244" s="8">
        <v>19.103612312304513</v>
      </c>
      <c r="Z244" s="8">
        <v>19.103612312304513</v>
      </c>
      <c r="AA244" s="68"/>
      <c r="AB244" s="52">
        <f>IFERROR(MATCH(S244,[7]AMS_RUN3_2050!$I:$I,FALSE),"non")</f>
        <v>186</v>
      </c>
      <c r="AC244" s="8">
        <v>17.923131748621575</v>
      </c>
      <c r="AE244" s="68"/>
      <c r="AF244" s="52">
        <f t="shared" si="66"/>
        <v>-100</v>
      </c>
      <c r="AG244" s="52">
        <f t="shared" si="67"/>
        <v>-100</v>
      </c>
      <c r="AH244" s="52">
        <f t="shared" si="68"/>
        <v>-100</v>
      </c>
      <c r="AI244" s="52">
        <f t="shared" si="69"/>
        <v>-97.774654529979216</v>
      </c>
      <c r="AJ244" s="52">
        <f t="shared" si="70"/>
        <v>-97.73975820601153</v>
      </c>
      <c r="AK244" s="52">
        <f t="shared" si="71"/>
        <v>-95.261198703665855</v>
      </c>
    </row>
    <row r="245" spans="1:38" ht="14.25" hidden="1">
      <c r="A245" s="5" t="s">
        <v>235</v>
      </c>
      <c r="B245" s="5" t="s">
        <v>234</v>
      </c>
      <c r="C245" s="32" t="s">
        <v>246</v>
      </c>
      <c r="D245" s="33" t="s">
        <v>237</v>
      </c>
      <c r="E245" s="116">
        <f>SUMIFS(ADEME!$F:$F,ADEME!$A:$A,$A245,ADEME!$B:$B,$B245,ADEME!$C:$C,$C245,ADEME!$D:$D,$D245,ADEME!$E:$E,F$9)</f>
        <v>9.6930042887737802</v>
      </c>
      <c r="F245" s="116">
        <f>SUMIFS(ADEME!$L:$L,ADEME!$A:$A,$A245,ADEME!$B:$B,$B245,ADEME!$C:$C,$C245,ADEME!$D:$D,$D245,ADEME!$E:$E,F$9)</f>
        <v>70.570172705097036</v>
      </c>
      <c r="G245" s="117">
        <f>SUMIFS(ADEME!$H:$H,ADEME!$A:$A,$A245,ADEME!$B:$B,$B245,ADEME!$C:$C,$C245,ADEME!$D:$D,$D245,ADEME!$E:$E,G$9)</f>
        <v>25.995842151995802</v>
      </c>
      <c r="H245" s="117">
        <f>SUMIFS(ADEME!$H:$H,ADEME!$A:$A,$A245,ADEME!$B:$B,$B245,ADEME!$C:$C,$C245,ADEME!$D:$D,$D245,ADEME!$E:$E,H$9)</f>
        <v>28.013372567894365</v>
      </c>
      <c r="I245" s="117">
        <f>SUMIFS(ADEME!$H:$H,ADEME!$A:$A,$A245,ADEME!$B:$B,$B245,ADEME!$C:$C,$C245,ADEME!$D:$D,$D245,ADEME!$E:$E,I$9)</f>
        <v>34.700804236705153</v>
      </c>
      <c r="J245" s="117">
        <f>SUMIFS(ADEME!$H:$H,ADEME!$A:$A,$A245,ADEME!$B:$B,$B245,ADEME!$C:$C,$C245,ADEME!$D:$D,$D245,ADEME!$E:$E,J$9)</f>
        <v>31.10166365953695</v>
      </c>
      <c r="K245" s="68"/>
      <c r="L245" s="54" t="str">
        <f t="shared" si="56"/>
        <v>Bioénergies-Biomasse-Biogaz</v>
      </c>
      <c r="M245" s="54">
        <f>MATCH(L245,[6]RESULTATS_4!$W:$W,FALSE)</f>
        <v>134</v>
      </c>
      <c r="N245" s="54" t="str" cm="1">
        <f t="array" ref="N245">IFERROR(INDEX([6]RESULTATS_4!G:G,$M245),"-")</f>
        <v>Bioénergies</v>
      </c>
      <c r="O245" s="54" t="str" cm="1">
        <f t="array" ref="O245">IFERROR(INDEX([6]RESULTATS_4!H:H,$M245),"-")</f>
        <v>Biomasse</v>
      </c>
      <c r="P245" s="54" t="str" cm="1">
        <f t="array" ref="P245">IFERROR(INDEX([6]RESULTATS_4!I:I,$M245),"-")</f>
        <v>Biogaz</v>
      </c>
      <c r="Q245" s="54" t="str" cm="1">
        <f t="array" ref="Q245">IFERROR(INDEX([6]RESULTATS_4!$J:$J,M245),"-")</f>
        <v>TWh</v>
      </c>
      <c r="R245" s="68"/>
      <c r="S245" s="54" t="str">
        <f t="shared" si="57"/>
        <v>Biogaz-TWh</v>
      </c>
      <c r="T245" s="46">
        <v>240</v>
      </c>
      <c r="U245" s="8">
        <v>9.3655402568792994</v>
      </c>
      <c r="V245" s="8">
        <v>8.5578983687493153</v>
      </c>
      <c r="W245" s="8">
        <v>9.7165149420870858</v>
      </c>
      <c r="X245" s="8">
        <v>13.765560763119801</v>
      </c>
      <c r="Y245" s="8">
        <v>9.739286489731624</v>
      </c>
      <c r="Z245" s="8">
        <v>8.1777579639371698</v>
      </c>
      <c r="AA245" s="68"/>
      <c r="AB245" s="52">
        <f>IFERROR(MATCH(S245,[7]AMS_RUN3_2050!$I:$I,FALSE),"non")</f>
        <v>187</v>
      </c>
      <c r="AC245" s="8">
        <v>27.975733375299544</v>
      </c>
      <c r="AE245" s="68"/>
      <c r="AF245" s="52">
        <f t="shared" si="66"/>
        <v>3.4964777568912586</v>
      </c>
      <c r="AG245" s="52">
        <f t="shared" si="67"/>
        <v>724.62036430341993</v>
      </c>
      <c r="AH245" s="52">
        <f t="shared" si="68"/>
        <v>167.5428618896556</v>
      </c>
      <c r="AI245" s="52">
        <f t="shared" si="69"/>
        <v>103.50331562915179</v>
      </c>
      <c r="AJ245" s="52">
        <f t="shared" si="70"/>
        <v>256.29719151696679</v>
      </c>
      <c r="AK245" s="52">
        <f t="shared" si="71"/>
        <v>280.32017817953488</v>
      </c>
    </row>
    <row r="246" spans="1:38" ht="14.25" hidden="1">
      <c r="A246" s="5" t="s">
        <v>235</v>
      </c>
      <c r="B246" s="5" t="s">
        <v>234</v>
      </c>
      <c r="C246" s="24" t="s">
        <v>247</v>
      </c>
      <c r="D246" s="25" t="s">
        <v>237</v>
      </c>
      <c r="E246" s="116">
        <f>SUMIFS(ADEME!$F:$F,ADEME!$A:$A,$A246,ADEME!$B:$B,$B246,ADEME!$C:$C,$C246,ADEME!$D:$D,$D246,ADEME!$E:$E,F$9)</f>
        <v>0.24628357887563201</v>
      </c>
      <c r="F246" s="116">
        <f>SUMIFS(ADEME!$L:$L,ADEME!$A:$A,$A246,ADEME!$B:$B,$B246,ADEME!$C:$C,$C246,ADEME!$D:$D,$D246,ADEME!$E:$E,F$9)</f>
        <v>0.59232351935322569</v>
      </c>
      <c r="G246" s="117">
        <f>SUMIFS(ADEME!$H:$H,ADEME!$A:$A,$A246,ADEME!$B:$B,$B246,ADEME!$C:$C,$C246,ADEME!$D:$D,$D246,ADEME!$E:$E,G$9)</f>
        <v>0.36923508776169206</v>
      </c>
      <c r="H246" s="117">
        <f>SUMIFS(ADEME!$H:$H,ADEME!$A:$A,$A246,ADEME!$B:$B,$B246,ADEME!$C:$C,$C246,ADEME!$D:$D,$D246,ADEME!$E:$E,H$9)</f>
        <v>0.69972919895074359</v>
      </c>
      <c r="I246" s="117">
        <f>SUMIFS(ADEME!$H:$H,ADEME!$A:$A,$A246,ADEME!$B:$B,$B246,ADEME!$C:$C,$C246,ADEME!$D:$D,$D246,ADEME!$E:$E,I$9)</f>
        <v>1.4758693563669283</v>
      </c>
      <c r="J246" s="117">
        <f>SUMIFS(ADEME!$H:$H,ADEME!$A:$A,$A246,ADEME!$B:$B,$B246,ADEME!$C:$C,$C246,ADEME!$D:$D,$D246,ADEME!$E:$E,J$9)</f>
        <v>0.80009469896756069</v>
      </c>
      <c r="K246" s="68"/>
      <c r="L246" s="54" t="str">
        <f t="shared" si="56"/>
        <v>Bioénergies-Biomasse-Déchets alimentaires</v>
      </c>
      <c r="M246" s="54">
        <f>MATCH(L246,[6]RESULTATS_4!$W:$W,FALSE)</f>
        <v>142</v>
      </c>
      <c r="N246" s="54" t="str" cm="1">
        <f t="array" ref="N246">IFERROR(INDEX([6]RESULTATS_4!G:G,$M246),"-")</f>
        <v>Bioénergies</v>
      </c>
      <c r="O246" s="54" t="str" cm="1">
        <f t="array" ref="O246">IFERROR(INDEX([6]RESULTATS_4!H:H,$M246),"-")</f>
        <v>Biomasse</v>
      </c>
      <c r="P246" s="54" t="str" cm="1">
        <f t="array" ref="P246">IFERROR(INDEX([6]RESULTATS_4!I:I,$M246),"-")</f>
        <v>Déchets alimentaires</v>
      </c>
      <c r="Q246" s="54" t="str" cm="1">
        <f t="array" ref="Q246">IFERROR(INDEX([6]RESULTATS_4!$J:$J,M246),"-")</f>
        <v>TWh</v>
      </c>
      <c r="R246" s="68"/>
      <c r="S246" s="54" t="str">
        <f t="shared" si="57"/>
        <v>Déchets alimentaires-TWh</v>
      </c>
      <c r="T246" s="46">
        <v>241</v>
      </c>
      <c r="U246" s="8">
        <v>64.941761293030268</v>
      </c>
      <c r="V246" s="8">
        <v>74.078139656921294</v>
      </c>
      <c r="W246" s="8">
        <v>72.041177325061454</v>
      </c>
      <c r="X246" s="8">
        <v>75.797316830718472</v>
      </c>
      <c r="Y246" s="8">
        <v>72.342105121586613</v>
      </c>
      <c r="Z246" s="8">
        <v>73.989158146008705</v>
      </c>
      <c r="AA246" s="68"/>
      <c r="AB246" s="52">
        <f>IFERROR(MATCH(S246,[7]AMS_RUN3_2050!$I:$I,FALSE),"non")</f>
        <v>188</v>
      </c>
      <c r="AC246" s="8">
        <v>98.028523522904393</v>
      </c>
      <c r="AE246" s="68"/>
      <c r="AF246" s="52">
        <f t="shared" si="66"/>
        <v>-99.62076239699698</v>
      </c>
      <c r="AG246" s="52">
        <f t="shared" si="67"/>
        <v>-99.200407134822157</v>
      </c>
      <c r="AH246" s="52">
        <f t="shared" si="68"/>
        <v>-99.487466610802812</v>
      </c>
      <c r="AI246" s="52">
        <f t="shared" si="69"/>
        <v>-99.076841729749503</v>
      </c>
      <c r="AJ246" s="52">
        <f t="shared" si="70"/>
        <v>-97.959875021764418</v>
      </c>
      <c r="AK246" s="52">
        <f t="shared" si="71"/>
        <v>-98.918632514525072</v>
      </c>
    </row>
    <row r="247" spans="1:38" ht="14.25" hidden="1">
      <c r="A247" s="5" t="s">
        <v>235</v>
      </c>
      <c r="B247" s="5" t="s">
        <v>234</v>
      </c>
      <c r="C247" s="24" t="s">
        <v>248</v>
      </c>
      <c r="D247" s="25" t="s">
        <v>237</v>
      </c>
      <c r="E247" s="116">
        <f>SUMIFS(ADEME!$F:$F,ADEME!$A:$A,$A247,ADEME!$B:$B,$B247,ADEME!$C:$C,$C247,ADEME!$D:$D,$D247,ADEME!$E:$E,F$9)</f>
        <v>4.7038341023498349</v>
      </c>
      <c r="F247" s="116">
        <f>SUMIFS(ADEME!$L:$L,ADEME!$A:$A,$A247,ADEME!$B:$B,$B247,ADEME!$C:$C,$C247,ADEME!$D:$D,$D247,ADEME!$E:$E,F$9)</f>
        <v>23.531948177702649</v>
      </c>
      <c r="G247" s="117">
        <f>SUMIFS(ADEME!$H:$H,ADEME!$A:$A,$A247,ADEME!$B:$B,$B247,ADEME!$C:$C,$C247,ADEME!$D:$D,$D247,ADEME!$E:$E,G$9)</f>
        <v>10.138393526165075</v>
      </c>
      <c r="H247" s="117">
        <f>SUMIFS(ADEME!$H:$H,ADEME!$A:$A,$A247,ADEME!$B:$B,$B247,ADEME!$C:$C,$C247,ADEME!$D:$D,$D247,ADEME!$E:$E,H$9)</f>
        <v>10.506603558060565</v>
      </c>
      <c r="I247" s="117">
        <f>SUMIFS(ADEME!$H:$H,ADEME!$A:$A,$A247,ADEME!$B:$B,$B247,ADEME!$C:$C,$C247,ADEME!$D:$D,$D247,ADEME!$E:$E,I$9)</f>
        <v>13.631189720325846</v>
      </c>
      <c r="J247" s="117">
        <f>SUMIFS(ADEME!$H:$H,ADEME!$A:$A,$A247,ADEME!$B:$B,$B247,ADEME!$C:$C,$C247,ADEME!$D:$D,$D247,ADEME!$E:$E,J$9)</f>
        <v>14.089179133361618</v>
      </c>
      <c r="K247" s="68"/>
      <c r="L247" s="54" t="str">
        <f t="shared" si="56"/>
        <v>Bioénergies-Biomasse-Déjections d'élevage méthanisées</v>
      </c>
      <c r="M247" s="54">
        <f>MATCH(L247,[6]RESULTATS_4!$W:$W,FALSE)</f>
        <v>144</v>
      </c>
      <c r="N247" s="54" t="str" cm="1">
        <f t="array" ref="N247">IFERROR(INDEX([6]RESULTATS_4!G:G,$M247),"-")</f>
        <v>Bioénergies</v>
      </c>
      <c r="O247" s="54" t="str" cm="1">
        <f t="array" ref="O247">IFERROR(INDEX([6]RESULTATS_4!H:H,$M247),"-")</f>
        <v>Biomasse</v>
      </c>
      <c r="P247" s="54" t="str" cm="1">
        <f t="array" ref="P247">IFERROR(INDEX([6]RESULTATS_4!I:I,$M247),"-")</f>
        <v>Déjections d'élevage méthanisées</v>
      </c>
      <c r="Q247" s="54" t="str" cm="1">
        <f t="array" ref="Q247">IFERROR(INDEX([6]RESULTATS_4!$J:$J,M247),"-")</f>
        <v>TWh</v>
      </c>
      <c r="R247" s="68"/>
      <c r="S247" s="54" t="str">
        <f t="shared" si="57"/>
        <v>Déjections d'élevage méthanisées-TWh</v>
      </c>
      <c r="T247" s="46">
        <v>242</v>
      </c>
      <c r="U247" s="8">
        <v>39.959799630742836</v>
      </c>
      <c r="V247" s="8">
        <v>48.387179729756511</v>
      </c>
      <c r="W247" s="8">
        <v>48.631528025260124</v>
      </c>
      <c r="X247" s="8">
        <v>50.223564966099445</v>
      </c>
      <c r="Y247" s="8">
        <v>48.839712640116396</v>
      </c>
      <c r="Z247" s="8">
        <v>48.1894268201317</v>
      </c>
      <c r="AA247" s="68"/>
      <c r="AB247" s="52">
        <f>IFERROR(MATCH(S247,[7]AMS_RUN3_2050!$I:$I,FALSE),"non")</f>
        <v>189</v>
      </c>
      <c r="AC247" s="8">
        <v>70.336072616300171</v>
      </c>
      <c r="AE247" s="68"/>
      <c r="AF247" s="52">
        <f t="shared" si="66"/>
        <v>-88.228584362742978</v>
      </c>
      <c r="AG247" s="52">
        <f t="shared" si="67"/>
        <v>-51.367390475888222</v>
      </c>
      <c r="AH247" s="52">
        <f t="shared" si="68"/>
        <v>-79.152632175367785</v>
      </c>
      <c r="AI247" s="52">
        <f t="shared" si="69"/>
        <v>-79.080330985758479</v>
      </c>
      <c r="AJ247" s="52">
        <f t="shared" si="70"/>
        <v>-72.089946923378619</v>
      </c>
      <c r="AK247" s="52">
        <f t="shared" si="71"/>
        <v>-70.762924435789927</v>
      </c>
    </row>
    <row r="248" spans="1:38" ht="14.25" hidden="1">
      <c r="A248" s="5" t="s">
        <v>235</v>
      </c>
      <c r="B248" s="5" t="s">
        <v>234</v>
      </c>
      <c r="C248" s="24" t="s">
        <v>249</v>
      </c>
      <c r="D248" s="25" t="s">
        <v>237</v>
      </c>
      <c r="E248" s="116">
        <f>SUMIFS(ADEME!$F:$F,ADEME!$A:$A,$A248,ADEME!$B:$B,$B248,ADEME!$C:$C,$C248,ADEME!$D:$D,$D248,ADEME!$E:$E,F$9)</f>
        <v>1.076798322116759</v>
      </c>
      <c r="F248" s="116">
        <f>SUMIFS(ADEME!$L:$L,ADEME!$A:$A,$A248,ADEME!$B:$B,$B248,ADEME!$C:$C,$C248,ADEME!$D:$D,$D248,ADEME!$E:$E,F$9)</f>
        <v>4.8449587810962225</v>
      </c>
      <c r="G248" s="117">
        <f>SUMIFS(ADEME!$H:$H,ADEME!$A:$A,$A248,ADEME!$B:$B,$B248,ADEME!$C:$C,$C248,ADEME!$D:$D,$D248,ADEME!$E:$E,G$9)</f>
        <v>2.6808156540629424</v>
      </c>
      <c r="H248" s="117">
        <f>SUMIFS(ADEME!$H:$H,ADEME!$A:$A,$A248,ADEME!$B:$B,$B248,ADEME!$C:$C,$C248,ADEME!$D:$D,$D248,ADEME!$E:$E,H$9)</f>
        <v>3.3617584690701121</v>
      </c>
      <c r="I248" s="117">
        <f>SUMIFS(ADEME!$H:$H,ADEME!$A:$A,$A248,ADEME!$B:$B,$B248,ADEME!$C:$C,$C248,ADEME!$D:$D,$D248,ADEME!$E:$E,I$9)</f>
        <v>5.7470872147971344</v>
      </c>
      <c r="J248" s="117">
        <f>SUMIFS(ADEME!$H:$H,ADEME!$A:$A,$A248,ADEME!$B:$B,$B248,ADEME!$C:$C,$C248,ADEME!$D:$D,$D248,ADEME!$E:$E,J$9)</f>
        <v>3.0903248411488891</v>
      </c>
      <c r="K248" s="68"/>
      <c r="L248" s="54" t="str">
        <f t="shared" si="56"/>
        <v>Bioénergies-Biomasse-Résidus de culture méthanisés</v>
      </c>
      <c r="M248" s="54">
        <f>MATCH(L248,[6]RESULTATS_4!$W:$W,FALSE)</f>
        <v>150</v>
      </c>
      <c r="N248" s="54" t="str" cm="1">
        <f t="array" ref="N248">IFERROR(INDEX([6]RESULTATS_4!G:G,$M248),"-")</f>
        <v>Bioénergies</v>
      </c>
      <c r="O248" s="54" t="str" cm="1">
        <f t="array" ref="O248">IFERROR(INDEX([6]RESULTATS_4!H:H,$M248),"-")</f>
        <v>Biomasse</v>
      </c>
      <c r="P248" s="54" t="str" cm="1">
        <f t="array" ref="P248">IFERROR(INDEX([6]RESULTATS_4!I:I,$M248),"-")</f>
        <v>Résidus de culture méthanisés</v>
      </c>
      <c r="Q248" s="54" t="str" cm="1">
        <f t="array" ref="Q248">IFERROR(INDEX([6]RESULTATS_4!$J:$J,M248),"-")</f>
        <v>TWh</v>
      </c>
      <c r="R248" s="68"/>
      <c r="S248" s="54" t="str">
        <f t="shared" si="57"/>
        <v>Résidus de culture méthanisés-TWh</v>
      </c>
      <c r="T248" s="46">
        <v>243</v>
      </c>
      <c r="U248" s="8">
        <v>16.671428571428571</v>
      </c>
      <c r="V248" s="8">
        <v>16.671428571428571</v>
      </c>
      <c r="W248" s="8">
        <v>16.671428571428571</v>
      </c>
      <c r="X248" s="8">
        <v>16.671428571428571</v>
      </c>
      <c r="Y248" s="8">
        <v>16.671428571428571</v>
      </c>
      <c r="Z248" s="8">
        <v>16.671428571428571</v>
      </c>
      <c r="AA248" s="68"/>
      <c r="AB248" s="52">
        <f>IFERROR(MATCH(S248,[7]AMS_RUN3_2050!$I:$I,FALSE),"non")</f>
        <v>190</v>
      </c>
      <c r="AC248" s="8">
        <v>16.671428571428571</v>
      </c>
      <c r="AE248" s="68"/>
      <c r="AF248" s="52">
        <f t="shared" si="66"/>
        <v>-93.541055480019438</v>
      </c>
      <c r="AG248" s="52">
        <f t="shared" si="67"/>
        <v>-70.938550584684194</v>
      </c>
      <c r="AH248" s="52">
        <f t="shared" si="68"/>
        <v>-83.91970044692323</v>
      </c>
      <c r="AI248" s="52">
        <f t="shared" si="69"/>
        <v>-79.835210553992482</v>
      </c>
      <c r="AJ248" s="52">
        <f t="shared" si="70"/>
        <v>-65.527326046632439</v>
      </c>
      <c r="AK248" s="52">
        <f t="shared" si="71"/>
        <v>-81.463347139638202</v>
      </c>
    </row>
    <row r="249" spans="1:38" ht="14.25" hidden="1">
      <c r="A249" s="5" t="s">
        <v>235</v>
      </c>
      <c r="B249" s="5" t="s">
        <v>234</v>
      </c>
      <c r="C249" s="24" t="s">
        <v>250</v>
      </c>
      <c r="D249" s="25" t="s">
        <v>237</v>
      </c>
      <c r="E249" s="116">
        <f>SUMIFS(ADEME!$F:$F,ADEME!$A:$A,$A249,ADEME!$B:$B,$B249,ADEME!$C:$C,$C249,ADEME!$D:$D,$D249,ADEME!$E:$E,F$9)</f>
        <v>2.380079904114599</v>
      </c>
      <c r="F249" s="116">
        <f>SUMIFS(ADEME!$L:$L,ADEME!$A:$A,$A249,ADEME!$B:$B,$B249,ADEME!$C:$C,$C249,ADEME!$D:$D,$D249,ADEME!$E:$E,F$9)</f>
        <v>35.396254179848931</v>
      </c>
      <c r="G249" s="117">
        <f>SUMIFS(ADEME!$H:$H,ADEME!$A:$A,$A249,ADEME!$B:$B,$B249,ADEME!$C:$C,$C249,ADEME!$D:$D,$D249,ADEME!$E:$E,G$9)</f>
        <v>10.268316835934554</v>
      </c>
      <c r="H249" s="117">
        <f>SUMIFS(ADEME!$H:$H,ADEME!$A:$A,$A249,ADEME!$B:$B,$B249,ADEME!$C:$C,$C249,ADEME!$D:$D,$D249,ADEME!$E:$E,H$9)</f>
        <v>10.944926201433365</v>
      </c>
      <c r="I249" s="117">
        <f>SUMIFS(ADEME!$H:$H,ADEME!$A:$A,$A249,ADEME!$B:$B,$B249,ADEME!$C:$C,$C249,ADEME!$D:$D,$D249,ADEME!$E:$E,I$9)</f>
        <v>11.157283506951892</v>
      </c>
      <c r="J249" s="117">
        <f>SUMIFS(ADEME!$H:$H,ADEME!$A:$A,$A249,ADEME!$B:$B,$B249,ADEME!$C:$C,$C249,ADEME!$D:$D,$D249,ADEME!$E:$E,J$9)</f>
        <v>10.393263447238025</v>
      </c>
      <c r="K249" s="68"/>
      <c r="L249" s="54" t="str">
        <f t="shared" si="56"/>
        <v>Bioénergies-Biomasse-Cultures intermédiaires méthanisées</v>
      </c>
      <c r="M249" s="54">
        <f>MATCH(L249,[6]RESULTATS_4!$W:$W,FALSE)</f>
        <v>141</v>
      </c>
      <c r="N249" s="54" t="str" cm="1">
        <f t="array" ref="N249">IFERROR(INDEX([6]RESULTATS_4!G:G,$M249),"-")</f>
        <v>Bioénergies</v>
      </c>
      <c r="O249" s="54" t="str" cm="1">
        <f t="array" ref="O249">IFERROR(INDEX([6]RESULTATS_4!H:H,$M249),"-")</f>
        <v>Biomasse</v>
      </c>
      <c r="P249" s="54" t="str" cm="1">
        <f t="array" ref="P249">IFERROR(INDEX([6]RESULTATS_4!I:I,$M249),"-")</f>
        <v>Cultures intermédiaires méthanisées</v>
      </c>
      <c r="Q249" s="54" t="str" cm="1">
        <f t="array" ref="Q249">IFERROR(INDEX([6]RESULTATS_4!$J:$J,M249),"-")</f>
        <v>TWh</v>
      </c>
      <c r="R249" s="68"/>
      <c r="S249" s="54" t="str">
        <f t="shared" si="57"/>
        <v>Cultures intermédiaires méthanisées-TWh</v>
      </c>
      <c r="T249" s="46">
        <v>244</v>
      </c>
      <c r="U249" s="8">
        <v>4.1552665454294324</v>
      </c>
      <c r="V249" s="8">
        <v>4.6225377955149343</v>
      </c>
      <c r="W249" s="8">
        <v>3.2578763673251836</v>
      </c>
      <c r="X249" s="8">
        <v>4.562468299918315</v>
      </c>
      <c r="Y249" s="8">
        <v>3.302716961299399</v>
      </c>
      <c r="Z249" s="8">
        <v>4.6458560050483566</v>
      </c>
      <c r="AA249" s="68"/>
      <c r="AB249" s="52">
        <f>IFERROR(MATCH(S249,[7]AMS_RUN3_2050!$I:$I,FALSE),"non")</f>
        <v>191</v>
      </c>
      <c r="AC249" s="8">
        <v>0</v>
      </c>
      <c r="AE249" s="68"/>
      <c r="AF249" s="52">
        <f t="shared" si="66"/>
        <v>-42.721366292793959</v>
      </c>
      <c r="AG249" s="52">
        <f t="shared" si="67"/>
        <v>665.73206635957672</v>
      </c>
      <c r="AH249" s="52">
        <f t="shared" si="68"/>
        <v>215.18436177997623</v>
      </c>
      <c r="AI249" s="52">
        <f t="shared" si="69"/>
        <v>139.89046020614148</v>
      </c>
      <c r="AJ249" s="52">
        <f t="shared" si="70"/>
        <v>237.82136458227546</v>
      </c>
      <c r="AK249" s="52">
        <f t="shared" si="71"/>
        <v>123.71040850048574</v>
      </c>
    </row>
    <row r="250" spans="1:38" ht="14.25" hidden="1">
      <c r="A250" s="5" t="s">
        <v>235</v>
      </c>
      <c r="B250" s="5" t="s">
        <v>234</v>
      </c>
      <c r="C250" s="24" t="s">
        <v>251</v>
      </c>
      <c r="D250" s="25" t="s">
        <v>237</v>
      </c>
      <c r="E250" s="116">
        <f>SUMIFS(ADEME!$F:$F,ADEME!$A:$A,$A250,ADEME!$B:$B,$B250,ADEME!$C:$C,$C250,ADEME!$D:$D,$D250,ADEME!$E:$E,F$9)</f>
        <v>1.2860083813169561</v>
      </c>
      <c r="F250" s="116">
        <f>SUMIFS(ADEME!$L:$L,ADEME!$A:$A,$A250,ADEME!$B:$B,$B250,ADEME!$C:$C,$C250,ADEME!$D:$D,$D250,ADEME!$E:$E,F$9)</f>
        <v>6.204688047095992</v>
      </c>
      <c r="G250" s="117">
        <f>SUMIFS(ADEME!$H:$H,ADEME!$A:$A,$A250,ADEME!$B:$B,$B250,ADEME!$C:$C,$C250,ADEME!$D:$D,$D250,ADEME!$E:$E,G$9)</f>
        <v>2.539081048071536</v>
      </c>
      <c r="H250" s="117">
        <f>SUMIFS(ADEME!$H:$H,ADEME!$A:$A,$A250,ADEME!$B:$B,$B250,ADEME!$C:$C,$C250,ADEME!$D:$D,$D250,ADEME!$E:$E,H$9)</f>
        <v>2.5003551403795807</v>
      </c>
      <c r="I250" s="117">
        <f>SUMIFS(ADEME!$H:$H,ADEME!$A:$A,$A250,ADEME!$B:$B,$B250,ADEME!$C:$C,$C250,ADEME!$D:$D,$D250,ADEME!$E:$E,I$9)</f>
        <v>2.689374438263358</v>
      </c>
      <c r="J250" s="117">
        <f>SUMIFS(ADEME!$H:$H,ADEME!$A:$A,$A250,ADEME!$B:$B,$B250,ADEME!$C:$C,$C250,ADEME!$D:$D,$D250,ADEME!$E:$E,J$9)</f>
        <v>2.7288015388208584</v>
      </c>
      <c r="K250" s="68"/>
      <c r="L250" s="54" t="str">
        <f t="shared" si="56"/>
        <v>Bioénergies-Biomasse-Herbe et cultures fourragères méthanisées</v>
      </c>
      <c r="M250" s="54">
        <f>MATCH(L250,[6]RESULTATS_4!$W:$W,FALSE)</f>
        <v>147</v>
      </c>
      <c r="N250" s="54" t="str" cm="1">
        <f t="array" ref="N250">IFERROR(INDEX([6]RESULTATS_4!G:G,$M250),"-")</f>
        <v>Bioénergies</v>
      </c>
      <c r="O250" s="54" t="str" cm="1">
        <f t="array" ref="O250">IFERROR(INDEX([6]RESULTATS_4!H:H,$M250),"-")</f>
        <v>Biomasse</v>
      </c>
      <c r="P250" s="54" t="str" cm="1">
        <f t="array" ref="P250">IFERROR(INDEX([6]RESULTATS_4!I:I,$M250),"-")</f>
        <v>Herbe et cultures fourragères méthanisées</v>
      </c>
      <c r="Q250" s="54" t="str" cm="1">
        <f t="array" ref="Q250">IFERROR(INDEX([6]RESULTATS_4!$J:$J,M250),"-")</f>
        <v>TWh</v>
      </c>
      <c r="R250" s="68"/>
      <c r="S250" s="54" t="str">
        <f t="shared" si="57"/>
        <v>Herbe et cultures fourragères méthanisées-TWh</v>
      </c>
      <c r="T250" s="46">
        <v>245</v>
      </c>
      <c r="U250" s="8">
        <v>4.1552665454294324</v>
      </c>
      <c r="V250" s="8">
        <v>4.3969935602212855</v>
      </c>
      <c r="W250" s="8">
        <v>3.4803443610475857</v>
      </c>
      <c r="X250" s="8">
        <v>4.3398549932721195</v>
      </c>
      <c r="Y250" s="8">
        <v>3.5282469487422543</v>
      </c>
      <c r="Z250" s="8">
        <v>4.4824467494000748</v>
      </c>
      <c r="AA250" s="68"/>
      <c r="AB250" s="52">
        <f>IFERROR(MATCH(S250,[7]AMS_RUN3_2050!$I:$I,FALSE),"non")</f>
        <v>192</v>
      </c>
      <c r="AC250" s="8">
        <v>11.021022335175656</v>
      </c>
      <c r="AE250" s="68"/>
      <c r="AF250" s="52">
        <f t="shared" si="66"/>
        <v>-69.051121817167285</v>
      </c>
      <c r="AG250" s="52">
        <f t="shared" si="67"/>
        <v>41.112056729592553</v>
      </c>
      <c r="AH250" s="52">
        <f t="shared" si="68"/>
        <v>-27.045120118307164</v>
      </c>
      <c r="AI250" s="52">
        <f t="shared" si="69"/>
        <v>-42.386205431845816</v>
      </c>
      <c r="AJ250" s="52">
        <f t="shared" si="70"/>
        <v>-23.775901252545172</v>
      </c>
      <c r="AK250" s="52">
        <f t="shared" si="71"/>
        <v>-39.12249957713211</v>
      </c>
    </row>
    <row r="251" spans="1:38" ht="14.25" hidden="1">
      <c r="A251" s="5" t="s">
        <v>235</v>
      </c>
      <c r="B251" s="5" t="s">
        <v>234</v>
      </c>
      <c r="C251" s="24" t="s">
        <v>252</v>
      </c>
      <c r="D251" s="25" t="s">
        <v>237</v>
      </c>
      <c r="E251" s="116">
        <f>SUMIFS(ADEME!$F:$F,ADEME!$A:$A,$A251,ADEME!$B:$B,$B251,ADEME!$C:$C,$C251,ADEME!$D:$D,$D251,ADEME!$E:$E,F$9)</f>
        <v>0</v>
      </c>
      <c r="F251" s="116">
        <f>SUMIFS(ADEME!$L:$L,ADEME!$A:$A,$A251,ADEME!$B:$B,$B251,ADEME!$C:$C,$C251,ADEME!$D:$D,$D251,ADEME!$E:$E,F$9)</f>
        <v>0</v>
      </c>
      <c r="G251" s="117">
        <f>SUMIFS(ADEME!$H:$H,ADEME!$A:$A,$A251,ADEME!$B:$B,$B251,ADEME!$C:$C,$C251,ADEME!$D:$D,$D251,ADEME!$E:$E,G$9)</f>
        <v>0</v>
      </c>
      <c r="H251" s="117">
        <f>SUMIFS(ADEME!$H:$H,ADEME!$A:$A,$A251,ADEME!$B:$B,$B251,ADEME!$C:$C,$C251,ADEME!$D:$D,$D251,ADEME!$E:$E,H$9)</f>
        <v>0</v>
      </c>
      <c r="I251" s="117">
        <f>SUMIFS(ADEME!$H:$H,ADEME!$A:$A,$A251,ADEME!$B:$B,$B251,ADEME!$C:$C,$C251,ADEME!$D:$D,$D251,ADEME!$E:$E,I$9)</f>
        <v>0</v>
      </c>
      <c r="J251" s="117">
        <f>SUMIFS(ADEME!$H:$H,ADEME!$A:$A,$A251,ADEME!$B:$B,$B251,ADEME!$C:$C,$C251,ADEME!$D:$D,$D251,ADEME!$E:$E,J$9)</f>
        <v>0</v>
      </c>
      <c r="K251" s="68"/>
      <c r="L251" s="54" t="str">
        <f t="shared" si="56"/>
        <v>Bioénergies-Biomasse-Autres biogaz</v>
      </c>
      <c r="M251" s="54">
        <f>MATCH(L251,[6]RESULTATS_4!$W:$W,FALSE)</f>
        <v>129</v>
      </c>
      <c r="N251" s="54" t="str" cm="1">
        <f t="array" ref="N251">IFERROR(INDEX([6]RESULTATS_4!G:G,$M251),"-")</f>
        <v>Bioénergies</v>
      </c>
      <c r="O251" s="54" t="str" cm="1">
        <f t="array" ref="O251">IFERROR(INDEX([6]RESULTATS_4!H:H,$M251),"-")</f>
        <v>Biomasse</v>
      </c>
      <c r="P251" s="54" t="str" cm="1">
        <f t="array" ref="P251">IFERROR(INDEX([6]RESULTATS_4!I:I,$M251),"-")</f>
        <v>Autres biogaz</v>
      </c>
      <c r="Q251" s="54" t="str" cm="1">
        <f t="array" ref="Q251">IFERROR(INDEX([6]RESULTATS_4!$J:$J,M251),"-")</f>
        <v>TWh</v>
      </c>
      <c r="R251" s="68"/>
      <c r="S251" s="54" t="str">
        <f t="shared" si="57"/>
        <v>Autres biogaz-TWh</v>
      </c>
      <c r="T251" s="46">
        <v>246</v>
      </c>
      <c r="U251" s="8">
        <v>3.0299541167099338</v>
      </c>
      <c r="V251" s="8">
        <v>7.0596994659128249</v>
      </c>
      <c r="W251" s="8">
        <v>18.348963998382267</v>
      </c>
      <c r="X251" s="8">
        <v>18.168915400527698</v>
      </c>
      <c r="Y251" s="8">
        <v>23.149786315871609</v>
      </c>
      <c r="Z251" s="8">
        <v>16.076938462089423</v>
      </c>
      <c r="AA251" s="68"/>
      <c r="AB251" s="52">
        <f>IFERROR(MATCH(S251,[7]AMS_RUN3_2050!$I:$I,FALSE),"non")</f>
        <v>193</v>
      </c>
      <c r="AC251" s="8">
        <v>92.349096746487646</v>
      </c>
      <c r="AE251" s="68"/>
      <c r="AF251" s="52">
        <f t="shared" si="66"/>
        <v>-100</v>
      </c>
      <c r="AG251" s="52">
        <f t="shared" si="67"/>
        <v>-100</v>
      </c>
      <c r="AH251" s="52">
        <f t="shared" si="68"/>
        <v>-100</v>
      </c>
      <c r="AI251" s="52">
        <f t="shared" si="69"/>
        <v>-100</v>
      </c>
      <c r="AJ251" s="52">
        <f t="shared" si="70"/>
        <v>-100</v>
      </c>
      <c r="AK251" s="52">
        <f t="shared" si="71"/>
        <v>-100</v>
      </c>
    </row>
    <row r="252" spans="1:38" ht="14.25" hidden="1">
      <c r="A252" s="5" t="s">
        <v>235</v>
      </c>
      <c r="B252" s="5" t="s">
        <v>234</v>
      </c>
      <c r="C252" s="24" t="s">
        <v>253</v>
      </c>
      <c r="D252" s="25" t="s">
        <v>237</v>
      </c>
      <c r="E252" s="116">
        <f>SUMIFS(ADEME!$F:$F,ADEME!$A:$A,$A252,ADEME!$B:$B,$B252,ADEME!$C:$C,$C252,ADEME!$D:$D,$D252,ADEME!$E:$E,F$9)</f>
        <v>0</v>
      </c>
      <c r="F252" s="116">
        <f>SUMIFS(ADEME!$L:$L,ADEME!$A:$A,$A252,ADEME!$B:$B,$B252,ADEME!$C:$C,$C252,ADEME!$D:$D,$D252,ADEME!$E:$E,F$9)</f>
        <v>0</v>
      </c>
      <c r="G252" s="117">
        <f>SUMIFS(ADEME!$H:$H,ADEME!$A:$A,$A252,ADEME!$B:$B,$B252,ADEME!$C:$C,$C252,ADEME!$D:$D,$D252,ADEME!$E:$E,G$9)</f>
        <v>0</v>
      </c>
      <c r="H252" s="117">
        <f>SUMIFS(ADEME!$H:$H,ADEME!$A:$A,$A252,ADEME!$B:$B,$B252,ADEME!$C:$C,$C252,ADEME!$D:$D,$D252,ADEME!$E:$E,H$9)</f>
        <v>0</v>
      </c>
      <c r="I252" s="117">
        <f>SUMIFS(ADEME!$H:$H,ADEME!$A:$A,$A252,ADEME!$B:$B,$B252,ADEME!$C:$C,$C252,ADEME!$D:$D,$D252,ADEME!$E:$E,I$9)</f>
        <v>0</v>
      </c>
      <c r="J252" s="117">
        <f>SUMIFS(ADEME!$H:$H,ADEME!$A:$A,$A252,ADEME!$B:$B,$B252,ADEME!$C:$C,$C252,ADEME!$D:$D,$D252,ADEME!$E:$E,J$9)</f>
        <v>0</v>
      </c>
      <c r="K252" s="68"/>
      <c r="L252" s="54" t="str">
        <f t="shared" si="56"/>
        <v>Bioénergies-Biomasse-Biogaz d'algues</v>
      </c>
      <c r="M252" s="54">
        <f>MATCH(L252,[6]RESULTATS_4!$W:$W,FALSE)</f>
        <v>135</v>
      </c>
      <c r="N252" s="54" t="str" cm="1">
        <f t="array" ref="N252">IFERROR(INDEX([6]RESULTATS_4!G:G,$M252),"-")</f>
        <v>Bioénergies</v>
      </c>
      <c r="O252" s="54" t="str" cm="1">
        <f t="array" ref="O252">IFERROR(INDEX([6]RESULTATS_4!H:H,$M252),"-")</f>
        <v>Biomasse</v>
      </c>
      <c r="P252" s="54" t="str" cm="1">
        <f t="array" ref="P252">IFERROR(INDEX([6]RESULTATS_4!I:I,$M252),"-")</f>
        <v>Biogaz d'algues</v>
      </c>
      <c r="Q252" s="54" t="str" cm="1">
        <f t="array" ref="Q252">IFERROR(INDEX([6]RESULTATS_4!$J:$J,M252),"-")</f>
        <v>TWh</v>
      </c>
      <c r="R252" s="68"/>
      <c r="S252" s="54" t="str">
        <f t="shared" si="57"/>
        <v>Biogaz d'algues-TWh</v>
      </c>
      <c r="T252" s="46">
        <v>247</v>
      </c>
      <c r="U252" s="8">
        <v>0.26096158737758957</v>
      </c>
      <c r="V252" s="8">
        <v>0.45196884931954856</v>
      </c>
      <c r="W252" s="8">
        <v>0.39259729891750506</v>
      </c>
      <c r="X252" s="8">
        <v>0.74469757674095383</v>
      </c>
      <c r="Y252" s="8">
        <v>1.5747445813604981</v>
      </c>
      <c r="Z252" s="8">
        <v>0.85132117012379427</v>
      </c>
      <c r="AA252" s="68"/>
      <c r="AB252" s="52">
        <f>IFERROR(MATCH(S252,[7]AMS_RUN3_2050!$I:$I,FALSE),"non")</f>
        <v>194</v>
      </c>
      <c r="AC252" s="8">
        <v>1.2929737945275936</v>
      </c>
      <c r="AE252" s="68"/>
      <c r="AF252" s="52">
        <f t="shared" si="66"/>
        <v>-100</v>
      </c>
      <c r="AG252" s="52">
        <f t="shared" si="67"/>
        <v>-100</v>
      </c>
      <c r="AH252" s="52">
        <f t="shared" si="68"/>
        <v>-100</v>
      </c>
      <c r="AI252" s="52">
        <f t="shared" si="69"/>
        <v>-100</v>
      </c>
      <c r="AJ252" s="52">
        <f t="shared" si="70"/>
        <v>-100</v>
      </c>
      <c r="AK252" s="52">
        <f t="shared" si="71"/>
        <v>-100</v>
      </c>
    </row>
    <row r="253" spans="1:38" ht="14.25" hidden="1">
      <c r="A253" s="5" t="s">
        <v>235</v>
      </c>
      <c r="B253" s="5" t="s">
        <v>234</v>
      </c>
      <c r="C253" s="32" t="s">
        <v>254</v>
      </c>
      <c r="D253" s="33" t="s">
        <v>237</v>
      </c>
      <c r="E253" s="116">
        <f>SUMIFS(ADEME!$F:$F,ADEME!$A:$A,$A253,ADEME!$B:$B,$B253,ADEME!$C:$C,$C253,ADEME!$D:$D,$D253,ADEME!$E:$E,F$9)</f>
        <v>33.321803100046637</v>
      </c>
      <c r="F253" s="116">
        <f>SUMIFS(ADEME!$L:$L,ADEME!$A:$A,$A253,ADEME!$B:$B,$B253,ADEME!$C:$C,$C253,ADEME!$D:$D,$D253,ADEME!$E:$E,F$9)</f>
        <v>24.768058749715529</v>
      </c>
      <c r="G253" s="117">
        <f>SUMIFS(ADEME!$H:$H,ADEME!$A:$A,$A253,ADEME!$B:$B,$B253,ADEME!$C:$C,$C253,ADEME!$D:$D,$D253,ADEME!$E:$E,G$9)</f>
        <v>31.689727130476854</v>
      </c>
      <c r="H253" s="117">
        <f>SUMIFS(ADEME!$H:$H,ADEME!$A:$A,$A253,ADEME!$B:$B,$B253,ADEME!$C:$C,$C253,ADEME!$D:$D,$D253,ADEME!$E:$E,H$9)</f>
        <v>30.227317138633346</v>
      </c>
      <c r="I253" s="117">
        <f>SUMIFS(ADEME!$H:$H,ADEME!$A:$A,$A253,ADEME!$B:$B,$B253,ADEME!$C:$C,$C253,ADEME!$D:$D,$D253,ADEME!$E:$E,I$9)</f>
        <v>31.312939737010005</v>
      </c>
      <c r="J253" s="117">
        <f>SUMIFS(ADEME!$H:$H,ADEME!$A:$A,$A253,ADEME!$B:$B,$B253,ADEME!$C:$C,$C253,ADEME!$D:$D,$D253,ADEME!$E:$E,J$9)</f>
        <v>31.689727130476854</v>
      </c>
      <c r="K253" s="68"/>
      <c r="L253" s="54" t="str">
        <f t="shared" si="56"/>
        <v>Bioénergies-Biomasse-Biomasse liquide</v>
      </c>
      <c r="M253" s="54">
        <f>MATCH(L253,[6]RESULTATS_4!$W:$W,FALSE)</f>
        <v>137</v>
      </c>
      <c r="N253" s="54" t="str" cm="1">
        <f t="array" ref="N253">IFERROR(INDEX([6]RESULTATS_4!G:G,$M253),"-")</f>
        <v>Bioénergies</v>
      </c>
      <c r="O253" s="54" t="str" cm="1">
        <f t="array" ref="O253">IFERROR(INDEX([6]RESULTATS_4!H:H,$M253),"-")</f>
        <v>Biomasse</v>
      </c>
      <c r="P253" s="54" t="str" cm="1">
        <f t="array" ref="P253">IFERROR(INDEX([6]RESULTATS_4!I:I,$M253),"-")</f>
        <v>Biomasse liquide</v>
      </c>
      <c r="Q253" s="54" t="str" cm="1">
        <f t="array" ref="Q253">IFERROR(INDEX([6]RESULTATS_4!$J:$J,M253),"-")</f>
        <v>TWh</v>
      </c>
      <c r="R253" s="68"/>
      <c r="S253" s="54" t="str">
        <f t="shared" si="57"/>
        <v>Biomasse liquide-TWh</v>
      </c>
      <c r="T253" s="46">
        <v>248</v>
      </c>
      <c r="U253" s="8">
        <v>2.5705424804547685</v>
      </c>
      <c r="V253" s="8">
        <v>3.9224280407640757</v>
      </c>
      <c r="W253" s="8">
        <v>7.9324262125917695</v>
      </c>
      <c r="X253" s="8">
        <v>7.3288372713497916</v>
      </c>
      <c r="Y253" s="8">
        <v>10.454346666587778</v>
      </c>
      <c r="Z253" s="8">
        <v>11.096961458865238</v>
      </c>
      <c r="AA253" s="68"/>
      <c r="AB253" s="52">
        <f>IFERROR(MATCH(S253,[7]AMS_RUN3_2050!$I:$I,FALSE),"non")</f>
        <v>195</v>
      </c>
      <c r="AC253" s="8">
        <v>18.431117263814627</v>
      </c>
      <c r="AE253" s="68"/>
      <c r="AF253" s="52">
        <f t="shared" si="66"/>
        <v>1196.2945896988833</v>
      </c>
      <c r="AG253" s="52">
        <f t="shared" si="67"/>
        <v>531.44711623290334</v>
      </c>
      <c r="AH253" s="52">
        <f t="shared" si="68"/>
        <v>299.49602153466282</v>
      </c>
      <c r="AI253" s="52">
        <f t="shared" si="69"/>
        <v>312.44355713558116</v>
      </c>
      <c r="AJ253" s="52">
        <f t="shared" si="70"/>
        <v>199.52077098310266</v>
      </c>
      <c r="AK253" s="52">
        <f t="shared" si="71"/>
        <v>185.57121017267559</v>
      </c>
      <c r="AL253" s="55" t="s">
        <v>535</v>
      </c>
    </row>
    <row r="254" spans="1:38" ht="14.25" hidden="1">
      <c r="A254" s="5" t="s">
        <v>235</v>
      </c>
      <c r="B254" s="5" t="s">
        <v>234</v>
      </c>
      <c r="C254" s="24" t="s">
        <v>255</v>
      </c>
      <c r="D254" s="25" t="s">
        <v>237</v>
      </c>
      <c r="E254" s="116">
        <f>SUMIFS(ADEME!$F:$F,ADEME!$A:$A,$A254,ADEME!$B:$B,$B254,ADEME!$C:$C,$C254,ADEME!$D:$D,$D254,ADEME!$E:$E,F$9)</f>
        <v>6.2836782136953371</v>
      </c>
      <c r="F254" s="116">
        <f>SUMIFS(ADEME!$L:$L,ADEME!$A:$A,$A254,ADEME!$B:$B,$B254,ADEME!$C:$C,$C254,ADEME!$D:$D,$D254,ADEME!$E:$E,F$9)</f>
        <v>4.2582377416433612</v>
      </c>
      <c r="G254" s="117">
        <f>SUMIFS(ADEME!$H:$H,ADEME!$A:$A,$A254,ADEME!$B:$B,$B254,ADEME!$C:$C,$C254,ADEME!$D:$D,$D254,ADEME!$E:$E,G$9)</f>
        <v>6.2836782136953371</v>
      </c>
      <c r="H254" s="117">
        <f>SUMIFS(ADEME!$H:$H,ADEME!$A:$A,$A254,ADEME!$B:$B,$B254,ADEME!$C:$C,$C254,ADEME!$D:$D,$D254,ADEME!$E:$E,H$9)</f>
        <v>6.2836782136953371</v>
      </c>
      <c r="I254" s="117">
        <f>SUMIFS(ADEME!$H:$H,ADEME!$A:$A,$A254,ADEME!$B:$B,$B254,ADEME!$C:$C,$C254,ADEME!$D:$D,$D254,ADEME!$E:$E,I$9)</f>
        <v>6.2836782136953371</v>
      </c>
      <c r="J254" s="117">
        <f>SUMIFS(ADEME!$H:$H,ADEME!$A:$A,$A254,ADEME!$B:$B,$B254,ADEME!$C:$C,$C254,ADEME!$D:$D,$D254,ADEME!$E:$E,J$9)</f>
        <v>6.2836782136953371</v>
      </c>
      <c r="K254" s="68"/>
      <c r="L254" s="54" t="str">
        <f t="shared" si="56"/>
        <v>Bioénergies-Biomasse-Ethanol</v>
      </c>
      <c r="M254" s="54">
        <f>MATCH(L254,[6]RESULTATS_4!$W:$W,FALSE)</f>
        <v>145</v>
      </c>
      <c r="N254" s="54" t="str" cm="1">
        <f t="array" ref="N254">IFERROR(INDEX([6]RESULTATS_4!G:G,$M254),"-")</f>
        <v>Bioénergies</v>
      </c>
      <c r="O254" s="54" t="str" cm="1">
        <f t="array" ref="O254">IFERROR(INDEX([6]RESULTATS_4!H:H,$M254),"-")</f>
        <v>Biomasse</v>
      </c>
      <c r="P254" s="54" t="str" cm="1">
        <f t="array" ref="P254">IFERROR(INDEX([6]RESULTATS_4!I:I,$M254),"-")</f>
        <v>Ethanol</v>
      </c>
      <c r="Q254" s="54" t="str" cm="1">
        <f t="array" ref="Q254">IFERROR(INDEX([6]RESULTATS_4!$J:$J,M254),"-")</f>
        <v>TWh</v>
      </c>
      <c r="R254" s="68"/>
      <c r="S254" s="54" t="str">
        <f t="shared" si="57"/>
        <v>Ethanol-TWh</v>
      </c>
      <c r="T254" s="46">
        <v>249</v>
      </c>
      <c r="U254" s="8">
        <v>0</v>
      </c>
      <c r="V254" s="8">
        <v>1.1729886090326718</v>
      </c>
      <c r="W254" s="8">
        <v>3.9337659656046231</v>
      </c>
      <c r="X254" s="8">
        <v>3.2416880139291329</v>
      </c>
      <c r="Y254" s="8">
        <v>3.240905313818621</v>
      </c>
      <c r="Z254" s="8">
        <v>1.0405762509189225</v>
      </c>
      <c r="AA254" s="68"/>
      <c r="AB254" s="52">
        <f>IFERROR(MATCH(S254,[7]AMS_RUN3_2050!$I:$I,FALSE),"non")</f>
        <v>196</v>
      </c>
      <c r="AC254" s="8">
        <v>18.35139648682274</v>
      </c>
      <c r="AE254" s="68"/>
      <c r="AF254" s="52" t="e">
        <f t="shared" si="66"/>
        <v>#DIV/0!</v>
      </c>
      <c r="AG254" s="52">
        <f t="shared" si="67"/>
        <v>263.02464566599679</v>
      </c>
      <c r="AH254" s="52">
        <f t="shared" si="68"/>
        <v>59.736961187764258</v>
      </c>
      <c r="AI254" s="52">
        <f t="shared" si="69"/>
        <v>93.839696685651063</v>
      </c>
      <c r="AJ254" s="52">
        <f t="shared" si="70"/>
        <v>93.88651025696106</v>
      </c>
      <c r="AK254" s="52">
        <f t="shared" si="71"/>
        <v>503.86523410910866</v>
      </c>
      <c r="AL254" t="s">
        <v>536</v>
      </c>
    </row>
    <row r="255" spans="1:38" ht="14.25" hidden="1">
      <c r="A255" s="5" t="s">
        <v>235</v>
      </c>
      <c r="B255" s="5" t="s">
        <v>234</v>
      </c>
      <c r="C255" s="24" t="s">
        <v>256</v>
      </c>
      <c r="D255" s="25" t="s">
        <v>237</v>
      </c>
      <c r="E255" s="116">
        <f>SUMIFS(ADEME!$F:$F,ADEME!$A:$A,$A255,ADEME!$B:$B,$B255,ADEME!$C:$C,$C255,ADEME!$D:$D,$D255,ADEME!$E:$E,F$9)</f>
        <v>27.038124886351298</v>
      </c>
      <c r="F255" s="116">
        <f>SUMIFS(ADEME!$L:$L,ADEME!$A:$A,$A255,ADEME!$B:$B,$B255,ADEME!$C:$C,$C255,ADEME!$D:$D,$D255,ADEME!$E:$E,F$9)</f>
        <v>20.509821008072166</v>
      </c>
      <c r="G255" s="117">
        <f>SUMIFS(ADEME!$H:$H,ADEME!$A:$A,$A255,ADEME!$B:$B,$B255,ADEME!$C:$C,$C255,ADEME!$D:$D,$D255,ADEME!$E:$E,G$9)</f>
        <v>25.406048916781515</v>
      </c>
      <c r="H255" s="117">
        <f>SUMIFS(ADEME!$H:$H,ADEME!$A:$A,$A255,ADEME!$B:$B,$B255,ADEME!$C:$C,$C255,ADEME!$D:$D,$D255,ADEME!$E:$E,H$9)</f>
        <v>23.943638924938007</v>
      </c>
      <c r="I255" s="117">
        <f>SUMIFS(ADEME!$H:$H,ADEME!$A:$A,$A255,ADEME!$B:$B,$B255,ADEME!$C:$C,$C255,ADEME!$D:$D,$D255,ADEME!$E:$E,I$9)</f>
        <v>25.029261523314666</v>
      </c>
      <c r="J255" s="117">
        <f>SUMIFS(ADEME!$H:$H,ADEME!$A:$A,$A255,ADEME!$B:$B,$B255,ADEME!$C:$C,$C255,ADEME!$D:$D,$D255,ADEME!$E:$E,J$9)</f>
        <v>25.406048916781515</v>
      </c>
      <c r="K255" s="68"/>
      <c r="L255" s="54" t="str">
        <f t="shared" si="56"/>
        <v>Bioénergies-Biomasse-Biodiesel</v>
      </c>
      <c r="M255" s="54">
        <f>MATCH(L255,[6]RESULTATS_4!$W:$W,FALSE)</f>
        <v>133</v>
      </c>
      <c r="N255" s="54" t="str" cm="1">
        <f t="array" ref="N255">IFERROR(INDEX([6]RESULTATS_4!G:G,$M255),"-")</f>
        <v>Bioénergies</v>
      </c>
      <c r="O255" s="54" t="str" cm="1">
        <f t="array" ref="O255">IFERROR(INDEX([6]RESULTATS_4!H:H,$M255),"-")</f>
        <v>Biomasse</v>
      </c>
      <c r="P255" s="54" t="str" cm="1">
        <f t="array" ref="P255">IFERROR(INDEX([6]RESULTATS_4!I:I,$M255),"-")</f>
        <v>Biodiesel</v>
      </c>
      <c r="Q255" s="54" t="str" cm="1">
        <f t="array" ref="Q255">IFERROR(INDEX([6]RESULTATS_4!$J:$J,M255),"-")</f>
        <v>TWh</v>
      </c>
      <c r="R255" s="68"/>
      <c r="S255" s="54" t="str">
        <f t="shared" si="57"/>
        <v>Biodiesel-TWh</v>
      </c>
      <c r="T255" s="46">
        <v>250</v>
      </c>
      <c r="U255" s="8">
        <v>0.19845004887757545</v>
      </c>
      <c r="V255" s="8">
        <v>1.070572048336941</v>
      </c>
      <c r="W255" s="8">
        <v>6.0901745212683718</v>
      </c>
      <c r="X255" s="8">
        <v>6.8536925385078202</v>
      </c>
      <c r="Y255" s="8">
        <v>5.7594850703808822</v>
      </c>
      <c r="Z255" s="8">
        <v>3.0880795821814684</v>
      </c>
      <c r="AA255" s="68"/>
      <c r="AB255" s="52">
        <f>IFERROR(MATCH(S255,[7]AMS_RUN3_2050!$I:$I,FALSE),"non")</f>
        <v>197</v>
      </c>
      <c r="AC255" s="8">
        <v>48.806839629918876</v>
      </c>
      <c r="AE255" s="68"/>
      <c r="AF255" s="52">
        <f t="shared" si="66"/>
        <v>13524.650152155524</v>
      </c>
      <c r="AG255" s="52">
        <f t="shared" si="67"/>
        <v>1815.7814777560038</v>
      </c>
      <c r="AH255" s="52">
        <f t="shared" si="68"/>
        <v>317.16454640269188</v>
      </c>
      <c r="AI255" s="52">
        <f t="shared" si="69"/>
        <v>249.3538525460466</v>
      </c>
      <c r="AJ255" s="52">
        <f t="shared" si="70"/>
        <v>334.57464022316577</v>
      </c>
      <c r="AK255" s="52">
        <f t="shared" si="71"/>
        <v>722.71354220846467</v>
      </c>
      <c r="AL255" t="s">
        <v>537</v>
      </c>
    </row>
    <row r="256" spans="1:38" ht="14.25" hidden="1">
      <c r="A256" s="5" t="s">
        <v>235</v>
      </c>
      <c r="B256" s="5" t="s">
        <v>234</v>
      </c>
      <c r="C256" s="24" t="s">
        <v>257</v>
      </c>
      <c r="D256" s="25" t="s">
        <v>237</v>
      </c>
      <c r="E256" s="116">
        <f>SUMIFS(ADEME!$F:$F,ADEME!$A:$A,$A256,ADEME!$B:$B,$B256,ADEME!$C:$C,$C256,ADEME!$D:$D,$D256,ADEME!$E:$E,F$9)</f>
        <v>0</v>
      </c>
      <c r="F256" s="116">
        <f>SUMIFS(ADEME!$L:$L,ADEME!$A:$A,$A256,ADEME!$B:$B,$B256,ADEME!$C:$C,$C256,ADEME!$D:$D,$D256,ADEME!$E:$E,F$9)</f>
        <v>0</v>
      </c>
      <c r="G256" s="117">
        <f>SUMIFS(ADEME!$H:$H,ADEME!$A:$A,$A256,ADEME!$B:$B,$B256,ADEME!$C:$C,$C256,ADEME!$D:$D,$D256,ADEME!$E:$E,G$9)</f>
        <v>0</v>
      </c>
      <c r="H256" s="117">
        <f>SUMIFS(ADEME!$H:$H,ADEME!$A:$A,$A256,ADEME!$B:$B,$B256,ADEME!$C:$C,$C256,ADEME!$D:$D,$D256,ADEME!$E:$E,H$9)</f>
        <v>0</v>
      </c>
      <c r="I256" s="117">
        <f>SUMIFS(ADEME!$H:$H,ADEME!$A:$A,$A256,ADEME!$B:$B,$B256,ADEME!$C:$C,$C256,ADEME!$D:$D,$D256,ADEME!$E:$E,I$9)</f>
        <v>0</v>
      </c>
      <c r="J256" s="117">
        <f>SUMIFS(ADEME!$H:$H,ADEME!$A:$A,$A256,ADEME!$B:$B,$B256,ADEME!$C:$C,$C256,ADEME!$D:$D,$D256,ADEME!$E:$E,J$9)</f>
        <v>0</v>
      </c>
      <c r="K256" s="68"/>
      <c r="L256" s="54" t="str">
        <f t="shared" si="56"/>
        <v>Bioénergies-Biomasse-Biocarburants 2nde generation</v>
      </c>
      <c r="M256" s="54">
        <f>MATCH(L256,[6]RESULTATS_4!$W:$W,FALSE)</f>
        <v>132</v>
      </c>
      <c r="N256" s="54" t="str" cm="1">
        <f t="array" ref="N256">IFERROR(INDEX([6]RESULTATS_4!G:G,$M256),"-")</f>
        <v>Bioénergies</v>
      </c>
      <c r="O256" s="54" t="str" cm="1">
        <f t="array" ref="O256">IFERROR(INDEX([6]RESULTATS_4!H:H,$M256),"-")</f>
        <v>Biomasse</v>
      </c>
      <c r="P256" s="54" t="str" cm="1">
        <f t="array" ref="P256">IFERROR(INDEX([6]RESULTATS_4!I:I,$M256),"-")</f>
        <v>Biocarburants 2nde generation</v>
      </c>
      <c r="Q256" s="54" t="str" cm="1">
        <f t="array" ref="Q256">IFERROR(INDEX([6]RESULTATS_4!$J:$J,M256),"-")</f>
        <v>TWh</v>
      </c>
      <c r="R256" s="68"/>
      <c r="S256" s="54" t="str">
        <f t="shared" si="57"/>
        <v>Biocarburants 2nde generation-TWh</v>
      </c>
      <c r="T256" s="46">
        <v>251</v>
      </c>
      <c r="U256" s="8">
        <v>0</v>
      </c>
      <c r="V256" s="8">
        <v>0.44174191845958755</v>
      </c>
      <c r="W256" s="8">
        <v>0</v>
      </c>
      <c r="X256" s="8">
        <v>0</v>
      </c>
      <c r="Y256" s="8">
        <v>2.1203046837238295</v>
      </c>
      <c r="Z256" s="8">
        <v>0</v>
      </c>
      <c r="AA256" s="68"/>
      <c r="AB256" s="52">
        <f>IFERROR(MATCH(S256,[7]AMS_RUN3_2050!$I:$I,FALSE),"non")</f>
        <v>198</v>
      </c>
      <c r="AC256" s="8">
        <v>5.4667695714038071</v>
      </c>
      <c r="AE256" s="68"/>
      <c r="AF256" s="52" t="str">
        <f t="shared" si="66"/>
        <v>ok 0</v>
      </c>
      <c r="AG256" s="52">
        <f t="shared" si="67"/>
        <v>-100</v>
      </c>
      <c r="AH256" s="52" t="str">
        <f t="shared" si="68"/>
        <v>ok 0</v>
      </c>
      <c r="AI256" s="52" t="str">
        <f t="shared" si="69"/>
        <v>ok 0</v>
      </c>
      <c r="AJ256" s="52">
        <f t="shared" si="70"/>
        <v>-100</v>
      </c>
      <c r="AK256" s="52" t="str">
        <f t="shared" si="71"/>
        <v>ok 0</v>
      </c>
      <c r="AL256" t="s">
        <v>537</v>
      </c>
    </row>
    <row r="257" spans="1:37" ht="14.25" hidden="1">
      <c r="A257" s="5" t="s">
        <v>235</v>
      </c>
      <c r="B257" s="5" t="s">
        <v>234</v>
      </c>
      <c r="C257" s="24" t="s">
        <v>258</v>
      </c>
      <c r="D257" s="25" t="s">
        <v>237</v>
      </c>
      <c r="E257" s="116">
        <f>SUMIFS(ADEME!$F:$F,ADEME!$A:$A,$A257,ADEME!$B:$B,$B257,ADEME!$C:$C,$C257,ADEME!$D:$D,$D257,ADEME!$E:$E,F$9)</f>
        <v>0</v>
      </c>
      <c r="F257" s="116">
        <f>SUMIFS(ADEME!$L:$L,ADEME!$A:$A,$A257,ADEME!$B:$B,$B257,ADEME!$C:$C,$C257,ADEME!$D:$D,$D257,ADEME!$E:$E,F$9)</f>
        <v>0</v>
      </c>
      <c r="G257" s="117">
        <f>SUMIFS(ADEME!$H:$H,ADEME!$A:$A,$A257,ADEME!$B:$B,$B257,ADEME!$C:$C,$C257,ADEME!$D:$D,$D257,ADEME!$E:$E,G$9)</f>
        <v>0</v>
      </c>
      <c r="H257" s="117">
        <f>SUMIFS(ADEME!$H:$H,ADEME!$A:$A,$A257,ADEME!$B:$B,$B257,ADEME!$C:$C,$C257,ADEME!$D:$D,$D257,ADEME!$E:$E,H$9)</f>
        <v>0</v>
      </c>
      <c r="I257" s="117">
        <f>SUMIFS(ADEME!$H:$H,ADEME!$A:$A,$A257,ADEME!$B:$B,$B257,ADEME!$C:$C,$C257,ADEME!$D:$D,$D257,ADEME!$E:$E,I$9)</f>
        <v>0</v>
      </c>
      <c r="J257" s="117">
        <f>SUMIFS(ADEME!$H:$H,ADEME!$A:$A,$A257,ADEME!$B:$B,$B257,ADEME!$C:$C,$C257,ADEME!$D:$D,$D257,ADEME!$E:$E,J$9)</f>
        <v>0</v>
      </c>
      <c r="K257" s="68"/>
      <c r="L257" s="54" t="str">
        <f t="shared" si="56"/>
        <v>Bioénergies-Biomasse-Ethanol d'algues</v>
      </c>
      <c r="M257" s="54">
        <f>MATCH(L257,[6]RESULTATS_4!$W:$W,FALSE)</f>
        <v>146</v>
      </c>
      <c r="N257" s="54" t="str" cm="1">
        <f t="array" ref="N257">IFERROR(INDEX([6]RESULTATS_4!G:G,$M257),"-")</f>
        <v>Bioénergies</v>
      </c>
      <c r="O257" s="54" t="str" cm="1">
        <f t="array" ref="O257">IFERROR(INDEX([6]RESULTATS_4!H:H,$M257),"-")</f>
        <v>Biomasse</v>
      </c>
      <c r="P257" s="54" t="str" cm="1">
        <f t="array" ref="P257">IFERROR(INDEX([6]RESULTATS_4!I:I,$M257),"-")</f>
        <v>Ethanol d'algues</v>
      </c>
      <c r="Q257" s="54" t="str" cm="1">
        <f t="array" ref="Q257">IFERROR(INDEX([6]RESULTATS_4!$J:$J,M257),"-")</f>
        <v>TWh</v>
      </c>
      <c r="R257" s="68"/>
      <c r="S257" s="54" t="str">
        <f t="shared" si="57"/>
        <v>Ethanol d'algues-TWh</v>
      </c>
      <c r="T257" s="46">
        <v>252</v>
      </c>
      <c r="U257" s="8">
        <v>0</v>
      </c>
      <c r="V257" s="8">
        <v>0</v>
      </c>
      <c r="W257" s="8">
        <v>0</v>
      </c>
      <c r="X257" s="8">
        <v>0</v>
      </c>
      <c r="Y257" s="8">
        <v>0</v>
      </c>
      <c r="Z257" s="8">
        <v>0</v>
      </c>
      <c r="AA257" s="68"/>
      <c r="AB257" s="52">
        <f>IFERROR(MATCH(S257,[7]AMS_RUN3_2050!$I:$I,FALSE),"non")</f>
        <v>199</v>
      </c>
      <c r="AC257" s="8">
        <v>0</v>
      </c>
      <c r="AE257" s="68"/>
      <c r="AF257" s="52" t="str">
        <f t="shared" si="66"/>
        <v>ok 0</v>
      </c>
      <c r="AG257" s="52" t="str">
        <f t="shared" si="67"/>
        <v>ok 0</v>
      </c>
      <c r="AH257" s="52" t="str">
        <f t="shared" si="68"/>
        <v>ok 0</v>
      </c>
      <c r="AI257" s="52" t="str">
        <f t="shared" si="69"/>
        <v>ok 0</v>
      </c>
      <c r="AJ257" s="52" t="str">
        <f t="shared" si="70"/>
        <v>ok 0</v>
      </c>
      <c r="AK257" s="52" t="str">
        <f t="shared" si="71"/>
        <v>ok 0</v>
      </c>
    </row>
    <row r="258" spans="1:37" ht="14.25" hidden="1">
      <c r="A258" s="5" t="s">
        <v>235</v>
      </c>
      <c r="B258" s="5" t="s">
        <v>234</v>
      </c>
      <c r="C258" s="24" t="s">
        <v>259</v>
      </c>
      <c r="D258" s="25" t="s">
        <v>237</v>
      </c>
      <c r="E258" s="116">
        <f>SUMIFS(ADEME!$F:$F,ADEME!$A:$A,$A258,ADEME!$B:$B,$B258,ADEME!$C:$C,$C258,ADEME!$D:$D,$D258,ADEME!$E:$E,F$9)</f>
        <v>0</v>
      </c>
      <c r="F258" s="116">
        <f>SUMIFS(ADEME!$L:$L,ADEME!$A:$A,$A258,ADEME!$B:$B,$B258,ADEME!$C:$C,$C258,ADEME!$D:$D,$D258,ADEME!$E:$E,F$9)</f>
        <v>0</v>
      </c>
      <c r="G258" s="117">
        <f>SUMIFS(ADEME!$H:$H,ADEME!$A:$A,$A258,ADEME!$B:$B,$B258,ADEME!$C:$C,$C258,ADEME!$D:$D,$D258,ADEME!$E:$E,G$9)</f>
        <v>0</v>
      </c>
      <c r="H258" s="117">
        <f>SUMIFS(ADEME!$H:$H,ADEME!$A:$A,$A258,ADEME!$B:$B,$B258,ADEME!$C:$C,$C258,ADEME!$D:$D,$D258,ADEME!$E:$E,H$9)</f>
        <v>0</v>
      </c>
      <c r="I258" s="117">
        <f>SUMIFS(ADEME!$H:$H,ADEME!$A:$A,$A258,ADEME!$B:$B,$B258,ADEME!$C:$C,$C258,ADEME!$D:$D,$D258,ADEME!$E:$E,I$9)</f>
        <v>0</v>
      </c>
      <c r="J258" s="117">
        <f>SUMIFS(ADEME!$H:$H,ADEME!$A:$A,$A258,ADEME!$B:$B,$B258,ADEME!$C:$C,$C258,ADEME!$D:$D,$D258,ADEME!$E:$E,J$9)</f>
        <v>0</v>
      </c>
      <c r="K258" s="68"/>
      <c r="L258" s="54" t="str">
        <f t="shared" si="56"/>
        <v>Bioénergies-Biomasse-Biogazole d'algues</v>
      </c>
      <c r="M258" s="54">
        <f>MATCH(L258,[6]RESULTATS_4!$W:$W,FALSE)</f>
        <v>136</v>
      </c>
      <c r="N258" s="54" t="str" cm="1">
        <f t="array" ref="N258">IFERROR(INDEX([6]RESULTATS_4!G:G,$M258),"-")</f>
        <v>Bioénergies</v>
      </c>
      <c r="O258" s="54" t="str" cm="1">
        <f t="array" ref="O258">IFERROR(INDEX([6]RESULTATS_4!H:H,$M258),"-")</f>
        <v>Biomasse</v>
      </c>
      <c r="P258" s="54" t="str" cm="1">
        <f t="array" ref="P258">IFERROR(INDEX([6]RESULTATS_4!I:I,$M258),"-")</f>
        <v>Biogazole d'algues</v>
      </c>
      <c r="Q258" s="54" t="str" cm="1">
        <f t="array" ref="Q258">IFERROR(INDEX([6]RESULTATS_4!$J:$J,M258),"-")</f>
        <v>TWh</v>
      </c>
      <c r="R258" s="68"/>
      <c r="S258" s="54" t="str">
        <f t="shared" si="57"/>
        <v>Biogazole d'algues-TWh</v>
      </c>
      <c r="T258" s="46">
        <v>253</v>
      </c>
      <c r="U258" s="8">
        <v>0</v>
      </c>
      <c r="V258" s="8">
        <v>0</v>
      </c>
      <c r="W258" s="8">
        <v>0</v>
      </c>
      <c r="X258" s="8">
        <v>0</v>
      </c>
      <c r="Y258" s="8">
        <v>0</v>
      </c>
      <c r="Z258" s="8">
        <v>0</v>
      </c>
      <c r="AA258" s="68"/>
      <c r="AB258" s="52">
        <f>IFERROR(MATCH(S258,[7]AMS_RUN3_2050!$I:$I,FALSE),"non")</f>
        <v>200</v>
      </c>
      <c r="AC258" s="8">
        <v>0</v>
      </c>
      <c r="AE258" s="68"/>
      <c r="AF258" s="52" t="str">
        <f t="shared" si="66"/>
        <v>ok 0</v>
      </c>
      <c r="AG258" s="52" t="str">
        <f t="shared" si="67"/>
        <v>ok 0</v>
      </c>
      <c r="AH258" s="52" t="str">
        <f t="shared" si="68"/>
        <v>ok 0</v>
      </c>
      <c r="AI258" s="52" t="str">
        <f t="shared" si="69"/>
        <v>ok 0</v>
      </c>
      <c r="AJ258" s="52" t="str">
        <f t="shared" si="70"/>
        <v>ok 0</v>
      </c>
      <c r="AK258" s="52" t="str">
        <f t="shared" si="71"/>
        <v>ok 0</v>
      </c>
    </row>
    <row r="259" spans="1:37" ht="14.25" hidden="1">
      <c r="A259" s="5" t="s">
        <v>235</v>
      </c>
      <c r="B259" s="5" t="s">
        <v>234</v>
      </c>
      <c r="C259" s="32" t="s">
        <v>260</v>
      </c>
      <c r="D259" s="33" t="s">
        <v>237</v>
      </c>
      <c r="E259" s="116">
        <f>SUMIFS(ADEME!$F:$F,ADEME!$A:$A,$A259,ADEME!$B:$B,$B259,ADEME!$C:$C,$C259,ADEME!$D:$D,$D259,ADEME!$E:$E,F$9)</f>
        <v>222.71021027677</v>
      </c>
      <c r="F259" s="116">
        <f>SUMIFS(ADEME!$L:$L,ADEME!$A:$A,$A259,ADEME!$B:$B,$B259,ADEME!$C:$C,$C259,ADEME!$D:$D,$D259,ADEME!$E:$E,F$9)</f>
        <v>296.04482684332123</v>
      </c>
      <c r="G259" s="117">
        <f>SUMIFS(ADEME!$H:$H,ADEME!$A:$A,$A259,ADEME!$B:$B,$B259,ADEME!$C:$C,$C259,ADEME!$D:$D,$D259,ADEME!$E:$E,G$9)</f>
        <v>251.24725408620543</v>
      </c>
      <c r="H259" s="117">
        <f>SUMIFS(ADEME!$H:$H,ADEME!$A:$A,$A259,ADEME!$B:$B,$B259,ADEME!$C:$C,$C259,ADEME!$D:$D,$D259,ADEME!$E:$E,H$9)</f>
        <v>258.34907610348017</v>
      </c>
      <c r="I259" s="117">
        <f>SUMIFS(ADEME!$H:$H,ADEME!$A:$A,$A259,ADEME!$B:$B,$B259,ADEME!$C:$C,$C259,ADEME!$D:$D,$D259,ADEME!$E:$E,I$9)</f>
        <v>260.45849783197764</v>
      </c>
      <c r="J259" s="117">
        <f>SUMIFS(ADEME!$H:$H,ADEME!$A:$A,$A259,ADEME!$B:$B,$B259,ADEME!$C:$C,$C259,ADEME!$D:$D,$D259,ADEME!$E:$E,J$9)</f>
        <v>258.45111910217003</v>
      </c>
      <c r="K259" s="68"/>
      <c r="L259" s="54" t="str">
        <f t="shared" si="56"/>
        <v>Bioénergies-Biomasse-TOTAL BIOENERGIES</v>
      </c>
      <c r="M259" s="54">
        <f>MATCH(L259,[6]RESULTATS_4!$W:$W,FALSE)</f>
        <v>152</v>
      </c>
      <c r="N259" s="54" t="str" cm="1">
        <f t="array" ref="N259">IFERROR(INDEX([6]RESULTATS_4!G:G,$M259),"-")</f>
        <v>Bioénergies</v>
      </c>
      <c r="O259" s="54" t="str" cm="1">
        <f t="array" ref="O259">IFERROR(INDEX([6]RESULTATS_4!H:H,$M259),"-")</f>
        <v>Biomasse</v>
      </c>
      <c r="P259" s="54" t="str" cm="1">
        <f t="array" ref="P259">IFERROR(INDEX([6]RESULTATS_4!I:I,$M259),"-")</f>
        <v>TOTAL BIOENERGIES</v>
      </c>
      <c r="Q259" s="54" t="str" cm="1">
        <f t="array" ref="Q259">IFERROR(INDEX([6]RESULTATS_4!$J:$J,M259),"-")</f>
        <v>TWh</v>
      </c>
      <c r="R259" s="68"/>
      <c r="S259" s="54" t="str">
        <f t="shared" si="57"/>
        <v>TOTAL BIOENERGIES-TWh</v>
      </c>
      <c r="T259" s="46">
        <v>254</v>
      </c>
      <c r="U259" s="8">
        <v>35.687243538225381</v>
      </c>
      <c r="V259" s="8">
        <v>33.412736578408342</v>
      </c>
      <c r="W259" s="8">
        <v>38.796071937741296</v>
      </c>
      <c r="X259" s="8">
        <v>30.917711571353838</v>
      </c>
      <c r="Y259" s="8">
        <v>33.103382000873204</v>
      </c>
      <c r="Z259" s="8">
        <v>34.2950138664619</v>
      </c>
      <c r="AA259" s="68"/>
      <c r="AB259" s="52" t="str">
        <f>IFERROR(MATCH(S259,[7]AMS_RUN3_2050!$I:$I,FALSE),"non")</f>
        <v>non</v>
      </c>
      <c r="AC259" s="8">
        <v>34.829002191778663</v>
      </c>
      <c r="AE259" s="68"/>
      <c r="AF259" s="52">
        <f t="shared" si="66"/>
        <v>524.06111595091465</v>
      </c>
      <c r="AG259" s="52">
        <f t="shared" si="67"/>
        <v>786.02388537857291</v>
      </c>
      <c r="AH259" s="52">
        <f t="shared" si="68"/>
        <v>547.61003250380361</v>
      </c>
      <c r="AI259" s="52">
        <f t="shared" si="69"/>
        <v>735.60219360752478</v>
      </c>
      <c r="AJ259" s="52">
        <f t="shared" si="70"/>
        <v>686.80328742575978</v>
      </c>
      <c r="AK259" s="52">
        <f t="shared" si="71"/>
        <v>653.61135618293758</v>
      </c>
    </row>
    <row r="260" spans="1:37" ht="14.25" hidden="1">
      <c r="A260" s="5" t="s">
        <v>235</v>
      </c>
      <c r="B260" s="5" t="s">
        <v>234</v>
      </c>
      <c r="C260" s="32" t="s">
        <v>261</v>
      </c>
      <c r="D260" s="33" t="s">
        <v>237</v>
      </c>
      <c r="E260" s="116">
        <f>SUMIFS(ADEME!$F:$F,ADEME!$A:$A,$A260,ADEME!$B:$B,$B260,ADEME!$C:$C,$C260,ADEME!$D:$D,$D260,ADEME!$E:$E,F$9)</f>
        <v>147.50218512621655</v>
      </c>
      <c r="F260" s="116">
        <f>SUMIFS(ADEME!$L:$L,ADEME!$A:$A,$A260,ADEME!$B:$B,$B260,ADEME!$C:$C,$C260,ADEME!$D:$D,$D260,ADEME!$E:$E,F$9)</f>
        <v>142.50039341129965</v>
      </c>
      <c r="G260" s="117">
        <f>SUMIFS(ADEME!$H:$H,ADEME!$A:$A,$A260,ADEME!$B:$B,$B260,ADEME!$C:$C,$C260,ADEME!$D:$D,$D260,ADEME!$E:$E,G$9)</f>
        <v>150.33094238354136</v>
      </c>
      <c r="H260" s="117">
        <f>SUMIFS(ADEME!$H:$H,ADEME!$A:$A,$A260,ADEME!$B:$B,$B260,ADEME!$C:$C,$C260,ADEME!$D:$D,$D260,ADEME!$E:$E,H$9)</f>
        <v>152.30226516307573</v>
      </c>
      <c r="I260" s="117">
        <f>SUMIFS(ADEME!$H:$H,ADEME!$A:$A,$A260,ADEME!$B:$B,$B260,ADEME!$C:$C,$C260,ADEME!$D:$D,$D260,ADEME!$E:$E,I$9)</f>
        <v>149.77667910274582</v>
      </c>
      <c r="J260" s="117">
        <f>SUMIFS(ADEME!$H:$H,ADEME!$A:$A,$A260,ADEME!$B:$B,$B260,ADEME!$C:$C,$C260,ADEME!$D:$D,$D260,ADEME!$E:$E,J$9)</f>
        <v>150.10392166520106</v>
      </c>
      <c r="K260" s="68"/>
      <c r="L260" s="54" t="str">
        <f t="shared" si="56"/>
        <v>Bioénergies-Biomasse-Total hors forêt et produits dérivés du bois</v>
      </c>
      <c r="M260" s="54">
        <f>MATCH(L260,[6]RESULTATS_4!$W:$W,FALSE)</f>
        <v>153</v>
      </c>
      <c r="N260" s="54" t="str" cm="1">
        <f t="array" ref="N260">IFERROR(INDEX([6]RESULTATS_4!G:G,$M260),"-")</f>
        <v>Bioénergies</v>
      </c>
      <c r="O260" s="54" t="str" cm="1">
        <f t="array" ref="O260">IFERROR(INDEX([6]RESULTATS_4!H:H,$M260),"-")</f>
        <v>Biomasse</v>
      </c>
      <c r="P260" s="54" t="str" cm="1">
        <f t="array" ref="P260">IFERROR(INDEX([6]RESULTATS_4!I:I,$M260),"-")</f>
        <v>Total hors forêt et produits dérivés du bois</v>
      </c>
      <c r="Q260" s="54" t="str" cm="1">
        <f t="array" ref="Q260">IFERROR(INDEX([6]RESULTATS_4!$J:$J,M260),"-")</f>
        <v>TWh</v>
      </c>
      <c r="R260" s="68"/>
      <c r="S260" s="54" t="str">
        <f t="shared" si="57"/>
        <v>Total hors forêt et produits dérivés du bois-TWh</v>
      </c>
      <c r="T260" s="46">
        <v>255</v>
      </c>
      <c r="U260" s="8">
        <v>4.4480223490700075</v>
      </c>
      <c r="V260" s="8">
        <v>3.9935470660780688</v>
      </c>
      <c r="W260" s="8">
        <v>7.4641577286180114</v>
      </c>
      <c r="X260" s="8">
        <v>4.8442643062683173</v>
      </c>
      <c r="Y260" s="8">
        <v>5.2349225217612902</v>
      </c>
      <c r="Z260" s="8">
        <v>5.6522571239155068</v>
      </c>
      <c r="AA260" s="68"/>
      <c r="AB260" s="52" t="str">
        <f>IFERROR(MATCH(S260,[7]AMS_RUN3_2050!$I:$I,FALSE),"non")</f>
        <v>non</v>
      </c>
      <c r="AC260" s="8">
        <v>4.4946059438635091</v>
      </c>
      <c r="AE260" s="68"/>
      <c r="AF260" s="52">
        <f t="shared" si="66"/>
        <v>3216.1295863780069</v>
      </c>
      <c r="AG260" s="52">
        <f t="shared" si="67"/>
        <v>3468.2662819157558</v>
      </c>
      <c r="AH260" s="52">
        <f t="shared" si="68"/>
        <v>1914.0375893607375</v>
      </c>
      <c r="AI260" s="52">
        <f t="shared" si="69"/>
        <v>3043.9710043484138</v>
      </c>
      <c r="AJ260" s="52">
        <f t="shared" si="70"/>
        <v>2761.1059376740009</v>
      </c>
      <c r="AK260" s="52">
        <f t="shared" si="71"/>
        <v>2555.645671710332</v>
      </c>
    </row>
    <row r="261" spans="1:37" ht="18" hidden="1">
      <c r="A261" s="5" t="s">
        <v>0</v>
      </c>
      <c r="B261" s="5" t="s">
        <v>0</v>
      </c>
      <c r="C261" s="1" t="s">
        <v>262</v>
      </c>
      <c r="D261" s="183"/>
      <c r="E261" s="184"/>
      <c r="F261" s="184"/>
      <c r="G261" s="184"/>
      <c r="H261" s="184"/>
      <c r="I261" s="184"/>
      <c r="J261" s="184"/>
      <c r="K261" s="179"/>
      <c r="L261" s="180"/>
      <c r="M261" s="180"/>
      <c r="N261" s="180"/>
      <c r="O261" s="180"/>
      <c r="P261" s="180"/>
      <c r="Q261" s="180"/>
      <c r="R261" s="179"/>
      <c r="S261" s="180"/>
      <c r="T261" s="186"/>
      <c r="U261" s="185"/>
      <c r="V261" s="185"/>
      <c r="W261" s="185"/>
      <c r="X261" s="185"/>
      <c r="Y261" s="185"/>
      <c r="Z261" s="185"/>
      <c r="AA261" s="179"/>
      <c r="AB261" s="186"/>
      <c r="AC261" s="185"/>
      <c r="AD261" s="179"/>
      <c r="AE261" s="179"/>
      <c r="AF261" s="52" t="str">
        <f t="shared" si="66"/>
        <v>ok 0</v>
      </c>
      <c r="AG261" s="52" t="str">
        <f t="shared" si="67"/>
        <v>ok 0</v>
      </c>
      <c r="AH261" s="52" t="str">
        <f t="shared" si="68"/>
        <v>ok 0</v>
      </c>
      <c r="AI261" s="52" t="str">
        <f t="shared" si="69"/>
        <v>ok 0</v>
      </c>
      <c r="AJ261" s="52" t="str">
        <f t="shared" si="70"/>
        <v>ok 0</v>
      </c>
      <c r="AK261" s="52" t="str">
        <f t="shared" si="71"/>
        <v>ok 0</v>
      </c>
    </row>
    <row r="262" spans="1:37" ht="14.25" hidden="1">
      <c r="A262" s="110" t="s">
        <v>263</v>
      </c>
      <c r="B262" s="112" t="s">
        <v>264</v>
      </c>
      <c r="C262" s="24" t="s">
        <v>264</v>
      </c>
      <c r="D262" s="25" t="s">
        <v>0</v>
      </c>
      <c r="E262" s="120">
        <f>SUMIFS(ADEME!$F:$F,ADEME!$A:$A,$A262,ADEME!$B:$B,$B262,ADEME!$C:$C,$C262,ADEME!$D:$D,$D262,ADEME!$E:$E,F$9)</f>
        <v>0</v>
      </c>
      <c r="F262" s="120">
        <f>SUMIFS(ADEME!$L:$L,ADEME!$A:$A,$A262,ADEME!$B:$B,$B262,ADEME!$C:$C,$C262,ADEME!$D:$D,$D262,ADEME!$E:$E,F$9)</f>
        <v>0</v>
      </c>
      <c r="G262" s="121">
        <f>SUMIFS(ADEME!$H:$H,ADEME!$A:$A,$A262,ADEME!$B:$B,$B262,ADEME!$C:$C,$C262,ADEME!$D:$D,$D262,ADEME!$E:$E,G$9)</f>
        <v>0</v>
      </c>
      <c r="H262" s="121">
        <f>SUMIFS(ADEME!$H:$H,ADEME!$A:$A,$A262,ADEME!$B:$B,$B262,ADEME!$C:$C,$C262,ADEME!$D:$D,$D262,ADEME!$E:$E,H$9)</f>
        <v>0</v>
      </c>
      <c r="I262" s="121">
        <f>SUMIFS(ADEME!$H:$H,ADEME!$A:$A,$A262,ADEME!$B:$B,$B262,ADEME!$C:$C,$C262,ADEME!$D:$D,$D262,ADEME!$E:$E,I$9)</f>
        <v>0</v>
      </c>
      <c r="J262" s="121">
        <f>SUMIFS(ADEME!$H:$H,ADEME!$A:$A,$A262,ADEME!$B:$B,$B262,ADEME!$C:$C,$C262,ADEME!$D:$D,$D262,ADEME!$E:$E,J$9)</f>
        <v>0</v>
      </c>
      <c r="K262" s="68"/>
      <c r="L262" s="54" t="str">
        <f t="shared" si="56"/>
        <v>Indicateurs agro-environnementaux-Agriculture biologique en grandes cultures-Agriculture biologique en grandes cultures</v>
      </c>
      <c r="M262" s="54" t="e">
        <f>MATCH(L262,[6]RESULTATS_4!$W:$W,FALSE)</f>
        <v>#N/A</v>
      </c>
      <c r="N262" s="54" t="str" cm="1">
        <f t="array" ref="N262">IFERROR(INDEX([6]RESULTATS_4!G:G,$M262),"-")</f>
        <v>-</v>
      </c>
      <c r="O262" s="54" t="str" cm="1">
        <f t="array" ref="O262">IFERROR(INDEX([6]RESULTATS_4!H:H,$M262),"-")</f>
        <v>-</v>
      </c>
      <c r="P262" s="54" t="str" cm="1">
        <f t="array" ref="P262">IFERROR(INDEX([6]RESULTATS_4!I:I,$M262),"-")</f>
        <v>-</v>
      </c>
      <c r="Q262" s="54" t="str" cm="1">
        <f t="array" ref="Q262">IFERROR(INDEX([6]RESULTATS_4!$J:$J,M262),"-")</f>
        <v>-</v>
      </c>
      <c r="R262" s="68"/>
      <c r="S262" s="54" t="str">
        <f t="shared" si="57"/>
        <v>Agriculture biologique en grandes cultures--</v>
      </c>
      <c r="T262" s="46">
        <v>257</v>
      </c>
      <c r="U262" s="8">
        <v>0</v>
      </c>
      <c r="V262" s="8">
        <v>0</v>
      </c>
      <c r="W262" s="8">
        <v>0</v>
      </c>
      <c r="X262" s="8">
        <v>0</v>
      </c>
      <c r="Y262" s="8">
        <v>0</v>
      </c>
      <c r="Z262" s="8">
        <v>0</v>
      </c>
      <c r="AA262" s="68"/>
      <c r="AB262" s="52" t="str">
        <f>IFERROR(MATCH(S262,[7]AMS_RUN3_2050!$I:$I,FALSE),"non")</f>
        <v>non</v>
      </c>
      <c r="AC262" s="8">
        <v>0</v>
      </c>
      <c r="AE262" s="68"/>
      <c r="AF262" s="52" t="str">
        <f t="shared" si="66"/>
        <v>ok 0</v>
      </c>
      <c r="AG262" s="52" t="str">
        <f t="shared" si="67"/>
        <v>ok 0</v>
      </c>
      <c r="AH262" s="52" t="str">
        <f t="shared" si="68"/>
        <v>ok 0</v>
      </c>
      <c r="AI262" s="52" t="str">
        <f t="shared" si="69"/>
        <v>ok 0</v>
      </c>
      <c r="AJ262" s="52" t="str">
        <f t="shared" si="70"/>
        <v>ok 0</v>
      </c>
      <c r="AK262" s="52" t="str">
        <f t="shared" si="71"/>
        <v>ok 0</v>
      </c>
    </row>
    <row r="263" spans="1:37" ht="14.25" hidden="1">
      <c r="A263" s="110" t="s">
        <v>263</v>
      </c>
      <c r="B263" s="112" t="s">
        <v>265</v>
      </c>
      <c r="C263" s="24" t="s">
        <v>265</v>
      </c>
      <c r="D263" s="25" t="s">
        <v>0</v>
      </c>
      <c r="E263" s="120">
        <f>SUMIFS(ADEME!$F:$F,ADEME!$A:$A,$A263,ADEME!$B:$B,$B263,ADEME!$C:$C,$C263,ADEME!$D:$D,$D263,ADEME!$E:$E,F$9)</f>
        <v>0</v>
      </c>
      <c r="F263" s="120">
        <f>SUMIFS(ADEME!$L:$L,ADEME!$A:$A,$A263,ADEME!$B:$B,$B263,ADEME!$C:$C,$C263,ADEME!$D:$D,$D263,ADEME!$E:$E,F$9)</f>
        <v>0</v>
      </c>
      <c r="G263" s="121">
        <f>SUMIFS(ADEME!$H:$H,ADEME!$A:$A,$A263,ADEME!$B:$B,$B263,ADEME!$C:$C,$C263,ADEME!$D:$D,$D263,ADEME!$E:$E,G$9)</f>
        <v>0</v>
      </c>
      <c r="H263" s="121">
        <f>SUMIFS(ADEME!$H:$H,ADEME!$A:$A,$A263,ADEME!$B:$B,$B263,ADEME!$C:$C,$C263,ADEME!$D:$D,$D263,ADEME!$E:$E,H$9)</f>
        <v>0</v>
      </c>
      <c r="I263" s="121">
        <f>SUMIFS(ADEME!$H:$H,ADEME!$A:$A,$A263,ADEME!$B:$B,$B263,ADEME!$C:$C,$C263,ADEME!$D:$D,$D263,ADEME!$E:$E,I$9)</f>
        <v>0</v>
      </c>
      <c r="J263" s="121">
        <f>SUMIFS(ADEME!$H:$H,ADEME!$A:$A,$A263,ADEME!$B:$B,$B263,ADEME!$C:$C,$C263,ADEME!$D:$D,$D263,ADEME!$E:$E,J$9)</f>
        <v>0</v>
      </c>
      <c r="K263" s="68"/>
      <c r="L263" s="54" t="str">
        <f t="shared" si="56"/>
        <v>Indicateurs agro-environnementaux-Production intégrée en grandes cultures-Production intégrée en grandes cultures</v>
      </c>
      <c r="M263" s="54" t="e">
        <f>MATCH(L263,[6]RESULTATS_4!$W:$W,FALSE)</f>
        <v>#N/A</v>
      </c>
      <c r="N263" s="54" t="str" cm="1">
        <f t="array" ref="N263">IFERROR(INDEX([6]RESULTATS_4!G:G,$M263),"-")</f>
        <v>-</v>
      </c>
      <c r="O263" s="54" t="str" cm="1">
        <f t="array" ref="O263">IFERROR(INDEX([6]RESULTATS_4!H:H,$M263),"-")</f>
        <v>-</v>
      </c>
      <c r="P263" s="54" t="str" cm="1">
        <f t="array" ref="P263">IFERROR(INDEX([6]RESULTATS_4!I:I,$M263),"-")</f>
        <v>-</v>
      </c>
      <c r="Q263" s="54" t="str" cm="1">
        <f t="array" ref="Q263">IFERROR(INDEX([6]RESULTATS_4!$J:$J,M263),"-")</f>
        <v>-</v>
      </c>
      <c r="R263" s="68"/>
      <c r="S263" s="54" t="str">
        <f t="shared" si="57"/>
        <v>Production intégrée en grandes cultures--</v>
      </c>
      <c r="T263" s="46">
        <v>258</v>
      </c>
      <c r="U263" s="8">
        <v>0</v>
      </c>
      <c r="V263" s="8">
        <v>0</v>
      </c>
      <c r="W263" s="8">
        <v>0</v>
      </c>
      <c r="X263" s="8">
        <v>0</v>
      </c>
      <c r="Y263" s="8">
        <v>0</v>
      </c>
      <c r="Z263" s="8">
        <v>0</v>
      </c>
      <c r="AA263" s="68"/>
      <c r="AB263" s="52" t="str">
        <f>IFERROR(MATCH(S263,[7]AMS_RUN3_2050!$I:$I,FALSE),"non")</f>
        <v>non</v>
      </c>
      <c r="AC263" s="8">
        <v>0</v>
      </c>
      <c r="AE263" s="68"/>
      <c r="AF263" s="52" t="str">
        <f t="shared" si="66"/>
        <v>ok 0</v>
      </c>
      <c r="AG263" s="52" t="str">
        <f t="shared" si="67"/>
        <v>ok 0</v>
      </c>
      <c r="AH263" s="52" t="str">
        <f t="shared" si="68"/>
        <v>ok 0</v>
      </c>
      <c r="AI263" s="52" t="str">
        <f t="shared" si="69"/>
        <v>ok 0</v>
      </c>
      <c r="AJ263" s="52" t="str">
        <f t="shared" si="70"/>
        <v>ok 0</v>
      </c>
      <c r="AK263" s="52" t="str">
        <f t="shared" si="71"/>
        <v>ok 0</v>
      </c>
    </row>
    <row r="264" spans="1:37" ht="14.25" hidden="1">
      <c r="A264" s="110" t="s">
        <v>263</v>
      </c>
      <c r="B264" s="112" t="s">
        <v>266</v>
      </c>
      <c r="C264" s="24" t="s">
        <v>266</v>
      </c>
      <c r="D264" s="25" t="s">
        <v>0</v>
      </c>
      <c r="E264" s="132">
        <f>SUMIFS(ADEME!$F:$F,ADEME!$A:$A,$A264,ADEME!$B:$B,$B264,ADEME!$C:$C,$C264,ADEME!$D:$D,$D264,ADEME!$E:$E,F$9)</f>
        <v>0</v>
      </c>
      <c r="F264" s="132">
        <f>SUMIFS(ADEME!$L:$L,ADEME!$A:$A,$A264,ADEME!$B:$B,$B264,ADEME!$C:$C,$C264,ADEME!$D:$D,$D264,ADEME!$E:$E,F$9)</f>
        <v>0</v>
      </c>
      <c r="G264" s="133">
        <f>SUMIFS(ADEME!$H:$H,ADEME!$A:$A,$A264,ADEME!$B:$B,$B264,ADEME!$C:$C,$C264,ADEME!$D:$D,$D264,ADEME!$E:$E,G$9)</f>
        <v>0</v>
      </c>
      <c r="H264" s="133">
        <f>SUMIFS(ADEME!$H:$H,ADEME!$A:$A,$A264,ADEME!$B:$B,$B264,ADEME!$C:$C,$C264,ADEME!$D:$D,$D264,ADEME!$E:$E,H$9)</f>
        <v>0</v>
      </c>
      <c r="I264" s="133">
        <f>SUMIFS(ADEME!$H:$H,ADEME!$A:$A,$A264,ADEME!$B:$B,$B264,ADEME!$C:$C,$C264,ADEME!$D:$D,$D264,ADEME!$E:$E,I$9)</f>
        <v>0</v>
      </c>
      <c r="J264" s="133">
        <f>SUMIFS(ADEME!$H:$H,ADEME!$A:$A,$A264,ADEME!$B:$B,$B264,ADEME!$C:$C,$C264,ADEME!$D:$D,$D264,ADEME!$E:$E,J$9)</f>
        <v>0</v>
      </c>
      <c r="K264" s="68"/>
      <c r="L264" s="54" t="str">
        <f t="shared" si="56"/>
        <v>Indicateurs agro-environnementaux-Rendement global grain en culture principale ou associée,  fourrages, herbe, cultures secondaires, fruits, légumes, exprimé en matière sèche sur SAU totale-Rendement global grain en culture principale ou associée,  fourrages, herbe, cultures secondaires, fruits, légumes, exprimé en matière sèche sur SAU totale</v>
      </c>
      <c r="M264" s="54" t="e">
        <f>MATCH(L264,[6]RESULTATS_4!$W:$W,FALSE)</f>
        <v>#VALUE!</v>
      </c>
      <c r="N264" s="54" t="str" cm="1">
        <f t="array" ref="N264">IFERROR(INDEX([6]RESULTATS_4!G:G,$M264),"-")</f>
        <v>-</v>
      </c>
      <c r="O264" s="54" t="str" cm="1">
        <f t="array" ref="O264">IFERROR(INDEX([6]RESULTATS_4!H:H,$M264),"-")</f>
        <v>-</v>
      </c>
      <c r="P264" s="54" t="str" cm="1">
        <f t="array" ref="P264">IFERROR(INDEX([6]RESULTATS_4!I:I,$M264),"-")</f>
        <v>-</v>
      </c>
      <c r="Q264" s="54" t="str" cm="1">
        <f t="array" ref="Q264">IFERROR(INDEX([6]RESULTATS_4!$J:$J,M264),"-")</f>
        <v>-</v>
      </c>
      <c r="R264" s="68"/>
      <c r="S264" s="54" t="str">
        <f t="shared" si="57"/>
        <v>Rendement global grain en culture principale ou associée,  fourrages, herbe, cultures secondaires, fruits, légumes, exprimé en matière sèche sur SAU totale--</v>
      </c>
      <c r="T264" s="46">
        <v>259</v>
      </c>
      <c r="U264" s="8">
        <v>0</v>
      </c>
      <c r="V264" s="8">
        <v>0</v>
      </c>
      <c r="W264" s="8">
        <v>0</v>
      </c>
      <c r="X264" s="8">
        <v>0</v>
      </c>
      <c r="Y264" s="8">
        <v>0</v>
      </c>
      <c r="Z264" s="8">
        <v>0</v>
      </c>
      <c r="AA264" s="68"/>
      <c r="AB264" s="52" t="str">
        <f>IFERROR(MATCH(S264,[7]AMS_RUN3_2050!$I:$I,FALSE),"non")</f>
        <v>non</v>
      </c>
      <c r="AC264" s="8">
        <v>0</v>
      </c>
      <c r="AE264" s="68"/>
      <c r="AF264" s="52" t="str">
        <f t="shared" si="66"/>
        <v>ok 0</v>
      </c>
      <c r="AG264" s="52" t="str">
        <f t="shared" si="67"/>
        <v>ok 0</v>
      </c>
      <c r="AH264" s="52" t="str">
        <f t="shared" si="68"/>
        <v>ok 0</v>
      </c>
      <c r="AI264" s="52" t="str">
        <f t="shared" si="69"/>
        <v>ok 0</v>
      </c>
      <c r="AJ264" s="52" t="str">
        <f t="shared" si="70"/>
        <v>ok 0</v>
      </c>
      <c r="AK264" s="52" t="str">
        <f t="shared" si="71"/>
        <v>ok 0</v>
      </c>
    </row>
    <row r="265" spans="1:37" ht="14.25" hidden="1">
      <c r="A265" s="110" t="s">
        <v>263</v>
      </c>
      <c r="B265" s="112" t="s">
        <v>268</v>
      </c>
      <c r="C265" s="24" t="s">
        <v>268</v>
      </c>
      <c r="D265" s="25" t="s">
        <v>0</v>
      </c>
      <c r="E265" s="132">
        <f>SUMIFS(ADEME!$F:$F,ADEME!$A:$A,$A265,ADEME!$B:$B,$B265,ADEME!$C:$C,$C265,ADEME!$D:$D,$D265,ADEME!$E:$E,F$9)</f>
        <v>0</v>
      </c>
      <c r="F265" s="132">
        <f>SUMIFS(ADEME!$L:$L,ADEME!$A:$A,$A265,ADEME!$B:$B,$B265,ADEME!$C:$C,$C265,ADEME!$D:$D,$D265,ADEME!$E:$E,F$9)</f>
        <v>0</v>
      </c>
      <c r="G265" s="133">
        <f>SUMIFS(ADEME!$H:$H,ADEME!$A:$A,$A265,ADEME!$B:$B,$B265,ADEME!$C:$C,$C265,ADEME!$D:$D,$D265,ADEME!$E:$E,G$9)</f>
        <v>0</v>
      </c>
      <c r="H265" s="133">
        <f>SUMIFS(ADEME!$H:$H,ADEME!$A:$A,$A265,ADEME!$B:$B,$B265,ADEME!$C:$C,$C265,ADEME!$D:$D,$D265,ADEME!$E:$E,H$9)</f>
        <v>0</v>
      </c>
      <c r="I265" s="133">
        <f>SUMIFS(ADEME!$H:$H,ADEME!$A:$A,$A265,ADEME!$B:$B,$B265,ADEME!$C:$C,$C265,ADEME!$D:$D,$D265,ADEME!$E:$E,I$9)</f>
        <v>0</v>
      </c>
      <c r="J265" s="133">
        <f>SUMIFS(ADEME!$H:$H,ADEME!$A:$A,$A265,ADEME!$B:$B,$B265,ADEME!$C:$C,$C265,ADEME!$D:$D,$D265,ADEME!$E:$E,J$9)</f>
        <v>0</v>
      </c>
      <c r="K265" s="68"/>
      <c r="L265" s="54" t="str">
        <f t="shared" si="56"/>
        <v>Indicateurs agro-environnementaux-Rendement blé tendre-Rendement blé tendre</v>
      </c>
      <c r="M265" s="54" t="e">
        <f>MATCH(L265,[6]RESULTATS_4!$W:$W,FALSE)</f>
        <v>#N/A</v>
      </c>
      <c r="N265" s="54" t="str" cm="1">
        <f t="array" ref="N265">IFERROR(INDEX([6]RESULTATS_4!G:G,$M265),"-")</f>
        <v>-</v>
      </c>
      <c r="O265" s="54" t="str" cm="1">
        <f t="array" ref="O265">IFERROR(INDEX([6]RESULTATS_4!H:H,$M265),"-")</f>
        <v>-</v>
      </c>
      <c r="P265" s="54" t="str" cm="1">
        <f t="array" ref="P265">IFERROR(INDEX([6]RESULTATS_4!I:I,$M265),"-")</f>
        <v>-</v>
      </c>
      <c r="Q265" s="54" t="str" cm="1">
        <f t="array" ref="Q265">IFERROR(INDEX([6]RESULTATS_4!$J:$J,M265),"-")</f>
        <v>-</v>
      </c>
      <c r="R265" s="68"/>
      <c r="S265" s="54" t="str">
        <f t="shared" si="57"/>
        <v>Rendement blé tendre--</v>
      </c>
      <c r="T265" s="46">
        <v>260</v>
      </c>
      <c r="U265" s="8">
        <v>177.92533988136142</v>
      </c>
      <c r="V265" s="8">
        <v>209.13464168783008</v>
      </c>
      <c r="W265" s="8">
        <v>224.92889582111042</v>
      </c>
      <c r="X265" s="8">
        <v>224.67567218355813</v>
      </c>
      <c r="Y265" s="8">
        <v>224.36072754590137</v>
      </c>
      <c r="Z265" s="8">
        <v>218.56503605633554</v>
      </c>
      <c r="AA265" s="68"/>
      <c r="AB265" s="52" t="str">
        <f>IFERROR(MATCH(S265,[7]AMS_RUN3_2050!$I:$I,FALSE),"non")</f>
        <v>non</v>
      </c>
      <c r="AC265" s="8" t="s">
        <v>556</v>
      </c>
      <c r="AE265" s="68"/>
      <c r="AF265" s="52">
        <f t="shared" si="66"/>
        <v>-100</v>
      </c>
      <c r="AG265" s="52">
        <f t="shared" si="67"/>
        <v>-100</v>
      </c>
      <c r="AH265" s="52">
        <f t="shared" si="68"/>
        <v>-100</v>
      </c>
      <c r="AI265" s="52">
        <f t="shared" si="69"/>
        <v>-100</v>
      </c>
      <c r="AJ265" s="52">
        <f t="shared" si="70"/>
        <v>-100</v>
      </c>
      <c r="AK265" s="52">
        <f t="shared" si="71"/>
        <v>-100</v>
      </c>
    </row>
    <row r="266" spans="1:37" ht="14.25" hidden="1">
      <c r="A266" s="110" t="s">
        <v>263</v>
      </c>
      <c r="B266" s="112" t="s">
        <v>270</v>
      </c>
      <c r="C266" s="24" t="s">
        <v>270</v>
      </c>
      <c r="D266" s="25" t="s">
        <v>271</v>
      </c>
      <c r="E266" s="116">
        <f>SUMIFS(ADEME!$F:$F,ADEME!$A:$A,$A266,ADEME!$B:$B,$B266,ADEME!$C:$C,$C266,ADEME!$D:$D,$D266,ADEME!$E:$E,F$9)</f>
        <v>1550.3461174698703</v>
      </c>
      <c r="F266" s="116">
        <f>SUMIFS(ADEME!$L:$L,ADEME!$A:$A,$A266,ADEME!$B:$B,$B266,ADEME!$C:$C,$C266,ADEME!$D:$D,$D266,ADEME!$E:$E,F$9)</f>
        <v>2714.7771639543012</v>
      </c>
      <c r="G266" s="117">
        <f>SUMIFS(ADEME!$H:$H,ADEME!$A:$A,$A266,ADEME!$B:$B,$B266,ADEME!$C:$C,$C266,ADEME!$D:$D,$D266,ADEME!$E:$E,G$9)</f>
        <v>1450.9876958531975</v>
      </c>
      <c r="H266" s="117">
        <f>SUMIFS(ADEME!$H:$H,ADEME!$A:$A,$A266,ADEME!$B:$B,$B266,ADEME!$C:$C,$C266,ADEME!$D:$D,$D266,ADEME!$E:$E,H$9)</f>
        <v>1578.4982388633398</v>
      </c>
      <c r="I266" s="117">
        <f>SUMIFS(ADEME!$H:$H,ADEME!$A:$A,$A266,ADEME!$B:$B,$B266,ADEME!$C:$C,$C266,ADEME!$D:$D,$D266,ADEME!$E:$E,I$9)</f>
        <v>1756.7831883198942</v>
      </c>
      <c r="J266" s="117">
        <f>SUMIFS(ADEME!$H:$H,ADEME!$A:$A,$A266,ADEME!$B:$B,$B266,ADEME!$C:$C,$C266,ADEME!$D:$D,$D266,ADEME!$E:$E,J$9)</f>
        <v>2182.8411943457327</v>
      </c>
      <c r="K266" s="68"/>
      <c r="L266" s="54" t="str">
        <f t="shared" si="56"/>
        <v>Indicateurs agro-environnementaux-Surface irriguée-Surface irriguée</v>
      </c>
      <c r="M266" s="54">
        <f>MATCH(L266,[6]RESULTATS_4!$W:$W,FALSE)</f>
        <v>391</v>
      </c>
      <c r="N266" s="54" t="str" cm="1">
        <f t="array" ref="N266">IFERROR(INDEX([6]RESULTATS_4!G:G,$M266),"-")</f>
        <v>Indicateurs agro-environnementaux</v>
      </c>
      <c r="O266" s="54" t="str" cm="1">
        <f t="array" ref="O266">IFERROR(INDEX([6]RESULTATS_4!H:H,$M266),"-")</f>
        <v>Surface irriguée</v>
      </c>
      <c r="P266" s="54" t="str" cm="1">
        <f t="array" ref="P266">IFERROR(INDEX([6]RESULTATS_4!I:I,$M266),"-")</f>
        <v>Surface irriguée</v>
      </c>
      <c r="Q266" s="54" t="str" cm="1">
        <f t="array" ref="Q266">IFERROR(INDEX([6]RESULTATS_4!$J:$J,M266),"-")</f>
        <v>kha</v>
      </c>
      <c r="R266" s="68"/>
      <c r="S266" s="54" t="str">
        <f t="shared" si="57"/>
        <v>Surface irriguée-kha</v>
      </c>
      <c r="T266" s="46">
        <v>261</v>
      </c>
      <c r="U266" s="34">
        <v>56.393271002673472</v>
      </c>
      <c r="V266" s="34">
        <v>58.049865768806711</v>
      </c>
      <c r="W266" s="34">
        <v>73.599771606583417</v>
      </c>
      <c r="X266" s="34">
        <v>71.754511028191772</v>
      </c>
      <c r="Y266" s="34">
        <v>72.823418716518091</v>
      </c>
      <c r="Z266" s="34">
        <v>67.678013046936925</v>
      </c>
      <c r="AA266" s="68"/>
      <c r="AB266" s="52" t="str">
        <f>IFERROR(MATCH(S266,[7]AMS_RUN3_2050!$I:$I,FALSE),"non")</f>
        <v>non</v>
      </c>
      <c r="AC266" s="34">
        <v>166.1748546487415</v>
      </c>
      <c r="AE266" s="68"/>
      <c r="AF266" s="52">
        <f t="shared" si="66"/>
        <v>2649.1686328965952</v>
      </c>
      <c r="AG266" s="52">
        <f t="shared" si="67"/>
        <v>4576.6295287681714</v>
      </c>
      <c r="AH266" s="52">
        <f t="shared" si="68"/>
        <v>1871.4567914819565</v>
      </c>
      <c r="AI266" s="52">
        <f t="shared" si="69"/>
        <v>2099.8592370633819</v>
      </c>
      <c r="AJ266" s="52">
        <f t="shared" si="70"/>
        <v>2312.3876896779275</v>
      </c>
      <c r="AK266" s="52">
        <f t="shared" si="71"/>
        <v>3125.3328608094043</v>
      </c>
    </row>
    <row r="267" spans="1:37" ht="14.25" hidden="1">
      <c r="A267" s="110" t="s">
        <v>263</v>
      </c>
      <c r="B267" s="112" t="s">
        <v>270</v>
      </c>
      <c r="C267" s="35" t="s">
        <v>272</v>
      </c>
      <c r="D267" s="25" t="s">
        <v>271</v>
      </c>
      <c r="E267" s="116">
        <f>SUMIFS(ADEME!$F:$F,ADEME!$A:$A,$A267,ADEME!$B:$B,$B267,ADEME!$C:$C,$C267,ADEME!$D:$D,$D267,ADEME!$E:$E,F$9)</f>
        <v>355.17092599999995</v>
      </c>
      <c r="F267" s="116">
        <f>SUMIFS(ADEME!$L:$L,ADEME!$A:$A,$A267,ADEME!$B:$B,$B267,ADEME!$C:$C,$C267,ADEME!$D:$D,$D267,ADEME!$E:$E,F$9)</f>
        <v>736.40716056950794</v>
      </c>
      <c r="G267" s="117">
        <f>SUMIFS(ADEME!$H:$H,ADEME!$A:$A,$A267,ADEME!$B:$B,$B267,ADEME!$C:$C,$C267,ADEME!$D:$D,$D267,ADEME!$E:$E,G$9)</f>
        <v>301.53374160764878</v>
      </c>
      <c r="H267" s="117">
        <f>SUMIFS(ADEME!$H:$H,ADEME!$A:$A,$A267,ADEME!$B:$B,$B267,ADEME!$C:$C,$C267,ADEME!$D:$D,$D267,ADEME!$E:$E,H$9)</f>
        <v>320.53775644370171</v>
      </c>
      <c r="I267" s="117">
        <f>SUMIFS(ADEME!$H:$H,ADEME!$A:$A,$A267,ADEME!$B:$B,$B267,ADEME!$C:$C,$C267,ADEME!$D:$D,$D267,ADEME!$E:$E,I$9)</f>
        <v>404.87346911738297</v>
      </c>
      <c r="J267" s="117">
        <f>SUMIFS(ADEME!$H:$H,ADEME!$A:$A,$A267,ADEME!$B:$B,$B267,ADEME!$C:$C,$C267,ADEME!$D:$D,$D267,ADEME!$E:$E,J$9)</f>
        <v>586.50199715721919</v>
      </c>
      <c r="K267" s="68"/>
      <c r="L267" s="54" t="str">
        <f t="shared" si="56"/>
        <v>Indicateurs agro-environnementaux-Surface irriguée-céréales hors maïs</v>
      </c>
      <c r="M267" s="54">
        <f>MATCH(L267,[6]RESULTATS_4!$W:$W,FALSE)</f>
        <v>388</v>
      </c>
      <c r="N267" s="54" t="str" cm="1">
        <f t="array" ref="N267">IFERROR(INDEX([6]RESULTATS_4!G:G,$M267),"-")</f>
        <v>Indicateurs agro-environnementaux</v>
      </c>
      <c r="O267" s="54" t="str" cm="1">
        <f t="array" ref="O267">IFERROR(INDEX([6]RESULTATS_4!H:H,$M267),"-")</f>
        <v>Surface irriguée</v>
      </c>
      <c r="P267" s="54" t="str" cm="1">
        <f t="array" ref="P267">IFERROR(INDEX([6]RESULTATS_4!I:I,$M267),"-")</f>
        <v>céréales hors maïs</v>
      </c>
      <c r="Q267" s="54" t="str" cm="1">
        <f t="array" ref="Q267">IFERROR(INDEX([6]RESULTATS_4!$J:$J,M267),"-")</f>
        <v>kha</v>
      </c>
      <c r="R267" s="68"/>
      <c r="S267" s="54" t="str">
        <f t="shared" si="57"/>
        <v>céréales hors maïs-kha</v>
      </c>
      <c r="T267" s="46">
        <v>262</v>
      </c>
      <c r="U267" s="14">
        <v>0</v>
      </c>
      <c r="V267" s="14">
        <v>0</v>
      </c>
      <c r="W267" s="14">
        <v>0</v>
      </c>
      <c r="X267" s="14">
        <v>0</v>
      </c>
      <c r="Y267" s="14">
        <v>0</v>
      </c>
      <c r="Z267" s="14">
        <v>0</v>
      </c>
      <c r="AA267" s="68"/>
      <c r="AB267" s="52" t="str">
        <f>IFERROR(MATCH(S267,[7]AMS_RUN3_2050!$I:$I,FALSE),"non")</f>
        <v>non</v>
      </c>
      <c r="AC267" s="14">
        <v>0</v>
      </c>
      <c r="AE267" s="68"/>
      <c r="AF267" s="56"/>
      <c r="AG267" s="56"/>
      <c r="AH267" s="56"/>
      <c r="AI267" s="56"/>
      <c r="AJ267" s="56"/>
      <c r="AK267" s="56"/>
    </row>
    <row r="268" spans="1:37" ht="14.25" hidden="1">
      <c r="A268" s="110" t="s">
        <v>263</v>
      </c>
      <c r="B268" s="112" t="s">
        <v>270</v>
      </c>
      <c r="C268" s="35" t="s">
        <v>512</v>
      </c>
      <c r="D268" s="25" t="s">
        <v>0</v>
      </c>
      <c r="E268" s="116">
        <f>SUMIFS(ADEME!$F:$F,ADEME!$A:$A,$A268,ADEME!$B:$B,$B268,ADEME!$C:$C,$C268,ADEME!$D:$D,$D268,ADEME!$E:$E,F$9)</f>
        <v>0</v>
      </c>
      <c r="F268" s="116">
        <f>SUMIFS(ADEME!$L:$L,ADEME!$A:$A,$A268,ADEME!$B:$B,$B268,ADEME!$C:$C,$C268,ADEME!$D:$D,$D268,ADEME!$E:$E,F$9)</f>
        <v>0</v>
      </c>
      <c r="G268" s="117">
        <f>SUMIFS(ADEME!$H:$H,ADEME!$A:$A,$A268,ADEME!$B:$B,$B268,ADEME!$C:$C,$C268,ADEME!$D:$D,$D268,ADEME!$E:$E,G$9)</f>
        <v>0</v>
      </c>
      <c r="H268" s="117">
        <f>SUMIFS(ADEME!$H:$H,ADEME!$A:$A,$A268,ADEME!$B:$B,$B268,ADEME!$C:$C,$C268,ADEME!$D:$D,$D268,ADEME!$E:$E,H$9)</f>
        <v>0</v>
      </c>
      <c r="I268" s="117">
        <f>SUMIFS(ADEME!$H:$H,ADEME!$A:$A,$A268,ADEME!$B:$B,$B268,ADEME!$C:$C,$C268,ADEME!$D:$D,$D268,ADEME!$E:$E,I$9)</f>
        <v>0</v>
      </c>
      <c r="J268" s="117">
        <f>SUMIFS(ADEME!$H:$H,ADEME!$A:$A,$A268,ADEME!$B:$B,$B268,ADEME!$C:$C,$C268,ADEME!$D:$D,$D268,ADEME!$E:$E,J$9)</f>
        <v>0</v>
      </c>
      <c r="K268" s="68"/>
      <c r="L268" s="54" t="str">
        <f t="shared" si="56"/>
        <v>Indicateurs agro-environnementaux-Surface irriguée-maïs irrigué</v>
      </c>
      <c r="M268" s="54" t="e">
        <f>MATCH(L268,[6]RESULTATS_4!$W:$W,FALSE)</f>
        <v>#N/A</v>
      </c>
      <c r="N268" s="54" t="str" cm="1">
        <f t="array" ref="N268">IFERROR(INDEX([6]RESULTATS_4!G:G,$M268),"-")</f>
        <v>-</v>
      </c>
      <c r="O268" s="54" t="str" cm="1">
        <f t="array" ref="O268">IFERROR(INDEX([6]RESULTATS_4!H:H,$M268),"-")</f>
        <v>-</v>
      </c>
      <c r="P268" s="54" t="str" cm="1">
        <f t="array" ref="P268">IFERROR(INDEX([6]RESULTATS_4!I:I,$M268),"-")</f>
        <v>-</v>
      </c>
      <c r="Q268" s="54" t="str" cm="1">
        <f t="array" ref="Q268">IFERROR(INDEX([6]RESULTATS_4!$J:$J,M268),"-")</f>
        <v>-</v>
      </c>
      <c r="R268" s="68"/>
      <c r="S268" s="54" t="str">
        <f t="shared" si="57"/>
        <v>maïs irrigué--</v>
      </c>
      <c r="T268" s="46">
        <v>263</v>
      </c>
      <c r="U268" s="10">
        <v>6.3816792895869043E-2</v>
      </c>
      <c r="V268" s="10">
        <v>9.6818400874166474E-2</v>
      </c>
      <c r="W268" s="10">
        <v>0.21995957757977183</v>
      </c>
      <c r="X268" s="10">
        <v>0.17038528840503328</v>
      </c>
      <c r="Y268" s="10">
        <v>9.6450231674943862E-2</v>
      </c>
      <c r="Z268" s="10">
        <v>7.2513489086490232E-2</v>
      </c>
      <c r="AA268" s="68"/>
      <c r="AB268" s="52" t="str">
        <f>IFERROR(MATCH(S268,[7]AMS_RUN3_2050!$I:$I,FALSE),"non")</f>
        <v>non</v>
      </c>
      <c r="AC268" s="10">
        <v>0.25</v>
      </c>
      <c r="AE268" s="68"/>
      <c r="AF268" s="52">
        <f t="shared" ref="AF268:AF303" si="72">IF(AND(E268=0,U268=0),"ok 0",(E268/U268-1)*100)</f>
        <v>-100</v>
      </c>
      <c r="AG268" s="52">
        <f t="shared" ref="AG268:AG303" si="73">IF(AND(F268=0,V268=0),"ok 0",(F268/V268-1)*100)</f>
        <v>-100</v>
      </c>
      <c r="AH268" s="52">
        <f t="shared" ref="AH268:AH303" si="74">IF(AND(G268=0,W268=0),"ok 0",(G268/W268-1)*100)</f>
        <v>-100</v>
      </c>
      <c r="AI268" s="52">
        <f t="shared" ref="AI268:AI303" si="75">IF(AND(H268=0,X268=0),"ok 0",(H268/X268-1)*100)</f>
        <v>-100</v>
      </c>
      <c r="AJ268" s="52">
        <f t="shared" ref="AJ268:AJ303" si="76">IF(AND(I268=0,Y268=0),"ok 0",(I268/Y268-1)*100)</f>
        <v>-100</v>
      </c>
      <c r="AK268" s="52">
        <f t="shared" ref="AK268:AK303" si="77">IF(AND(J268=0,Z268=0),"ok 0",(J268/Z268-1)*100)</f>
        <v>-100</v>
      </c>
    </row>
    <row r="269" spans="1:37" ht="14.25" hidden="1">
      <c r="A269" s="110" t="s">
        <v>263</v>
      </c>
      <c r="B269" s="112" t="s">
        <v>270</v>
      </c>
      <c r="C269" s="35" t="s">
        <v>274</v>
      </c>
      <c r="D269" s="25" t="s">
        <v>271</v>
      </c>
      <c r="E269" s="116">
        <f>SUMIFS(ADEME!$F:$F,ADEME!$A:$A,$A269,ADEME!$B:$B,$B269,ADEME!$C:$C,$C269,ADEME!$D:$D,$D269,ADEME!$E:$E,F$9)</f>
        <v>503.97820125299944</v>
      </c>
      <c r="F269" s="116">
        <f>SUMIFS(ADEME!$L:$L,ADEME!$A:$A,$A269,ADEME!$B:$B,$B269,ADEME!$C:$C,$C269,ADEME!$D:$D,$D269,ADEME!$E:$E,F$9)</f>
        <v>1122.55748981853</v>
      </c>
      <c r="G269" s="117">
        <f>SUMIFS(ADEME!$H:$H,ADEME!$A:$A,$A269,ADEME!$B:$B,$B269,ADEME!$C:$C,$C269,ADEME!$D:$D,$D269,ADEME!$E:$E,G$9)</f>
        <v>584.80988205781159</v>
      </c>
      <c r="H269" s="117">
        <f>SUMIFS(ADEME!$H:$H,ADEME!$A:$A,$A269,ADEME!$B:$B,$B269,ADEME!$C:$C,$C269,ADEME!$D:$D,$D269,ADEME!$E:$E,H$9)</f>
        <v>643.70205040275061</v>
      </c>
      <c r="I269" s="117">
        <f>SUMIFS(ADEME!$H:$H,ADEME!$A:$A,$A269,ADEME!$B:$B,$B269,ADEME!$C:$C,$C269,ADEME!$D:$D,$D269,ADEME!$E:$E,I$9)</f>
        <v>607.93723628301427</v>
      </c>
      <c r="J269" s="117">
        <f>SUMIFS(ADEME!$H:$H,ADEME!$A:$A,$A269,ADEME!$B:$B,$B269,ADEME!$C:$C,$C269,ADEME!$D:$D,$D269,ADEME!$E:$E,J$9)</f>
        <v>685.09011538550783</v>
      </c>
      <c r="K269" s="68"/>
      <c r="L269" s="54" t="str">
        <f t="shared" ref="L269:L332" si="78">A269&amp;"-"&amp;B269&amp;"-"&amp;C269</f>
        <v>Indicateurs agro-environnementaux-Surface irriguée-légumes, fruits</v>
      </c>
      <c r="M269" s="54">
        <f>MATCH(L269,[6]RESULTATS_4!$W:$W,FALSE)</f>
        <v>389</v>
      </c>
      <c r="N269" s="54" t="str" cm="1">
        <f t="array" ref="N269">IFERROR(INDEX([6]RESULTATS_4!G:G,$M269),"-")</f>
        <v>Indicateurs agro-environnementaux</v>
      </c>
      <c r="O269" s="54" t="str" cm="1">
        <f t="array" ref="O269">IFERROR(INDEX([6]RESULTATS_4!H:H,$M269),"-")</f>
        <v>Surface irriguée</v>
      </c>
      <c r="P269" s="54" t="str" cm="1">
        <f t="array" ref="P269">IFERROR(INDEX([6]RESULTATS_4!I:I,$M269),"-")</f>
        <v>légumes, fruits</v>
      </c>
      <c r="Q269" s="54" t="str" cm="1">
        <f t="array" ref="Q269">IFERROR(INDEX([6]RESULTATS_4!$J:$J,M269),"-")</f>
        <v>kha</v>
      </c>
      <c r="R269" s="68"/>
      <c r="S269" s="54" t="str">
        <f t="shared" ref="S269:S332" si="79">C269&amp;"-"&amp;D269</f>
        <v>légumes, fruits-kha</v>
      </c>
      <c r="T269" s="46">
        <v>264</v>
      </c>
      <c r="U269" s="10">
        <v>3.1908396447934521E-2</v>
      </c>
      <c r="V269" s="10">
        <v>4.8409200437083237E-2</v>
      </c>
      <c r="W269" s="10">
        <v>9.7785861645763292E-2</v>
      </c>
      <c r="X269" s="10">
        <v>0.14618992880681653</v>
      </c>
      <c r="Y269" s="10">
        <v>0.14577854512888849</v>
      </c>
      <c r="Z269" s="10">
        <v>7.2857559856768991E-2</v>
      </c>
      <c r="AA269" s="68"/>
      <c r="AB269" s="52" t="str">
        <f>IFERROR(MATCH(S269,[7]AMS_RUN3_2050!$I:$I,FALSE),"non")</f>
        <v>non</v>
      </c>
      <c r="AC269" s="10">
        <v>0.25</v>
      </c>
      <c r="AE269" s="68"/>
      <c r="AF269" s="52">
        <f t="shared" si="72"/>
        <v>1579353.2391351892</v>
      </c>
      <c r="AG269" s="52">
        <f t="shared" si="73"/>
        <v>2318792.8544223784</v>
      </c>
      <c r="AH269" s="52">
        <f t="shared" si="74"/>
        <v>597951.57127553853</v>
      </c>
      <c r="AI269" s="52">
        <f t="shared" si="75"/>
        <v>440219.01216216758</v>
      </c>
      <c r="AJ269" s="52">
        <f t="shared" si="76"/>
        <v>416927.92118381569</v>
      </c>
      <c r="AK269" s="52">
        <f t="shared" si="77"/>
        <v>940214.38430319319</v>
      </c>
    </row>
    <row r="270" spans="1:37" ht="14.25" hidden="1">
      <c r="A270" s="110" t="s">
        <v>263</v>
      </c>
      <c r="B270" s="150" t="s">
        <v>625</v>
      </c>
      <c r="C270" s="155" t="s">
        <v>275</v>
      </c>
      <c r="D270" s="25" t="s">
        <v>276</v>
      </c>
      <c r="E270" s="116">
        <f>SUMIFS(ADEME!$F:$F,ADEME!$A:$A,$A270,ADEME!$B:$B,$B270,ADEME!$C:$C,$C270,ADEME!$D:$D,$D270,ADEME!$E:$E,F$9)</f>
        <v>1983.5729266874919</v>
      </c>
      <c r="F270" s="116">
        <f>SUMIFS(ADEME!$L:$L,ADEME!$A:$A,$A270,ADEME!$B:$B,$B270,ADEME!$C:$C,$C270,ADEME!$D:$D,$D270,ADEME!$E:$E,F$9)</f>
        <v>3721.3957288316597</v>
      </c>
      <c r="G270" s="117">
        <f>SUMIFS(ADEME!$H:$H,ADEME!$A:$A,$A270,ADEME!$B:$B,$B270,ADEME!$C:$C,$C270,ADEME!$D:$D,$D270,ADEME!$E:$E,G$9)</f>
        <v>2001.4851155014592</v>
      </c>
      <c r="H270" s="117">
        <f>SUMIFS(ADEME!$H:$H,ADEME!$A:$A,$A270,ADEME!$B:$B,$B270,ADEME!$C:$C,$C270,ADEME!$D:$D,$D270,ADEME!$E:$E,H$9)</f>
        <v>2155.1499243586863</v>
      </c>
      <c r="I270" s="117">
        <f>SUMIFS(ADEME!$H:$H,ADEME!$A:$A,$A270,ADEME!$B:$B,$B270,ADEME!$C:$C,$C270,ADEME!$D:$D,$D270,ADEME!$E:$E,I$9)</f>
        <v>2272.7845019257029</v>
      </c>
      <c r="J270" s="117">
        <f>SUMIFS(ADEME!$H:$H,ADEME!$A:$A,$A270,ADEME!$B:$B,$B270,ADEME!$C:$C,$C270,ADEME!$D:$D,$D270,ADEME!$E:$E,J$9)</f>
        <v>2701.4665228909535</v>
      </c>
      <c r="K270" s="68"/>
      <c r="L270" s="54" t="str">
        <f t="shared" si="78"/>
        <v>Indicateurs agro-environnementaux-Consommation d'eau-Consommation d'eau pour l'irrigation</v>
      </c>
      <c r="M270" s="54">
        <f>MATCH(L270,[6]RESULTATS_4!$W:$W,FALSE)</f>
        <v>386</v>
      </c>
      <c r="N270" s="54" t="str" cm="1">
        <f t="array" ref="N270">IFERROR(INDEX([6]RESULTATS_4!G:G,$M270),"-")</f>
        <v>Indicateurs agro-environnementaux</v>
      </c>
      <c r="O270" s="54" t="str" cm="1">
        <f t="array" ref="O270">IFERROR(INDEX([6]RESULTATS_4!H:H,$M270),"-")</f>
        <v>Consommation d'eau</v>
      </c>
      <c r="P270" s="54" t="str" cm="1">
        <f t="array" ref="P270">IFERROR(INDEX([6]RESULTATS_4!I:I,$M270),"-")</f>
        <v>Consommation d'eau pour l'irrigation</v>
      </c>
      <c r="Q270" s="54" t="str" cm="1">
        <f t="array" ref="Q270">IFERROR(INDEX([6]RESULTATS_4!$J:$J,M270),"-")</f>
        <v>M m3</v>
      </c>
      <c r="R270" s="68"/>
      <c r="S270" s="54" t="str">
        <f t="shared" si="79"/>
        <v>Consommation d'eau pour l'irrigation-M m3</v>
      </c>
      <c r="T270" s="46">
        <v>265</v>
      </c>
      <c r="U270" s="73">
        <v>5.5599756107938285</v>
      </c>
      <c r="V270" s="73">
        <v>5.5895162219132857</v>
      </c>
      <c r="W270" s="73">
        <v>5.8741598805922033</v>
      </c>
      <c r="X270" s="73">
        <v>5.8847879007901494</v>
      </c>
      <c r="Y270" s="73">
        <v>5.8547963951695925</v>
      </c>
      <c r="Z270" s="73">
        <v>5.6911160781962087</v>
      </c>
      <c r="AA270" s="68"/>
      <c r="AB270" s="52" t="str">
        <f>IFERROR(MATCH(S270,[7]AMS_RUN3_2050!$I:$I,FALSE),"non")</f>
        <v>non</v>
      </c>
      <c r="AC270" s="13">
        <v>5.815597279602108</v>
      </c>
      <c r="AE270" s="68"/>
      <c r="AF270" s="52">
        <f t="shared" si="72"/>
        <v>35575.928556893188</v>
      </c>
      <c r="AG270" s="52">
        <f t="shared" si="73"/>
        <v>66478.136301710736</v>
      </c>
      <c r="AH270" s="52">
        <f t="shared" si="74"/>
        <v>33972.704117472531</v>
      </c>
      <c r="AI270" s="52">
        <f t="shared" si="75"/>
        <v>36522.389127555718</v>
      </c>
      <c r="AJ270" s="52">
        <f t="shared" si="76"/>
        <v>38719.189405131627</v>
      </c>
      <c r="AK270" s="52">
        <f t="shared" si="77"/>
        <v>47368.13253802371</v>
      </c>
    </row>
    <row r="271" spans="1:37" ht="14.25" hidden="1">
      <c r="A271" s="110" t="s">
        <v>263</v>
      </c>
      <c r="B271" s="150" t="s">
        <v>625</v>
      </c>
      <c r="C271" s="155" t="s">
        <v>277</v>
      </c>
      <c r="D271" s="25" t="s">
        <v>276</v>
      </c>
      <c r="E271" s="116">
        <f>SUMIFS(ADEME!$F:$F,ADEME!$A:$A,$A271,ADEME!$B:$B,$B271,ADEME!$C:$C,$C271,ADEME!$D:$D,$D271,ADEME!$E:$E,F$9)</f>
        <v>740.06021561507748</v>
      </c>
      <c r="F271" s="116">
        <f>SUMIFS(ADEME!$L:$L,ADEME!$A:$A,$A271,ADEME!$B:$B,$B271,ADEME!$C:$C,$C271,ADEME!$D:$D,$D271,ADEME!$E:$E,F$9)</f>
        <v>782.29280695094064</v>
      </c>
      <c r="G271" s="117">
        <f>SUMIFS(ADEME!$H:$H,ADEME!$A:$A,$A271,ADEME!$B:$B,$B271,ADEME!$C:$C,$C271,ADEME!$D:$D,$D271,ADEME!$E:$E,G$9)</f>
        <v>608.79289509210605</v>
      </c>
      <c r="H271" s="117">
        <f>SUMIFS(ADEME!$H:$H,ADEME!$A:$A,$A271,ADEME!$B:$B,$B271,ADEME!$C:$C,$C271,ADEME!$D:$D,$D271,ADEME!$E:$E,H$9)</f>
        <v>673.18862304838171</v>
      </c>
      <c r="I271" s="117">
        <f>SUMIFS(ADEME!$H:$H,ADEME!$A:$A,$A271,ADEME!$B:$B,$B271,ADEME!$C:$C,$C271,ADEME!$D:$D,$D271,ADEME!$E:$E,I$9)</f>
        <v>819.2484575577563</v>
      </c>
      <c r="J271" s="117">
        <f>SUMIFS(ADEME!$H:$H,ADEME!$A:$A,$A271,ADEME!$B:$B,$B271,ADEME!$C:$C,$C271,ADEME!$D:$D,$D271,ADEME!$E:$E,J$9)</f>
        <v>990.5545441503092</v>
      </c>
      <c r="K271" s="68"/>
      <c r="L271" s="54" t="str">
        <f t="shared" si="78"/>
        <v xml:space="preserve">Indicateurs agro-environnementaux-Consommation d'eau-maïs </v>
      </c>
      <c r="M271" s="54">
        <f>MATCH(L271,[6]RESULTATS_4!$W:$W,FALSE)</f>
        <v>387</v>
      </c>
      <c r="N271" s="54" t="str" cm="1">
        <f t="array" ref="N271">IFERROR(INDEX([6]RESULTATS_4!G:G,$M271),"-")</f>
        <v>Indicateurs agro-environnementaux</v>
      </c>
      <c r="O271" s="54" t="str" cm="1">
        <f t="array" ref="O271">IFERROR(INDEX([6]RESULTATS_4!H:H,$M271),"-")</f>
        <v>Consommation d'eau</v>
      </c>
      <c r="P271" s="54" t="str" cm="1">
        <f t="array" ref="P271">IFERROR(INDEX([6]RESULTATS_4!I:I,$M271),"-")</f>
        <v xml:space="preserve">maïs </v>
      </c>
      <c r="Q271" s="54" t="str" cm="1">
        <f t="array" ref="Q271">IFERROR(INDEX([6]RESULTATS_4!$J:$J,M271),"-")</f>
        <v>M m3</v>
      </c>
      <c r="R271" s="68"/>
      <c r="S271" s="54" t="str">
        <f t="shared" si="79"/>
        <v>maïs -M m3</v>
      </c>
      <c r="T271" s="46">
        <v>266</v>
      </c>
      <c r="U271" s="73">
        <v>6.6887622616789422</v>
      </c>
      <c r="V271" s="73">
        <v>6.6555668317249399</v>
      </c>
      <c r="W271" s="73">
        <v>6.2950633140399495</v>
      </c>
      <c r="X271" s="73">
        <v>6.2572152037507722</v>
      </c>
      <c r="Y271" s="73">
        <v>6.6823116196652181</v>
      </c>
      <c r="Z271" s="73">
        <v>6.8801099263642955</v>
      </c>
      <c r="AA271" s="68"/>
      <c r="AB271" s="52" t="str">
        <f>IFERROR(MATCH(S271,[7]AMS_RUN3_2050!$I:$I,FALSE),"non")</f>
        <v>non</v>
      </c>
      <c r="AC271" s="13">
        <v>6.2578800055373405</v>
      </c>
      <c r="AE271" s="68"/>
      <c r="AF271" s="52">
        <f t="shared" si="72"/>
        <v>10964.232613782799</v>
      </c>
      <c r="AG271" s="52">
        <f t="shared" si="73"/>
        <v>11653.962160247618</v>
      </c>
      <c r="AH271" s="52">
        <f t="shared" si="74"/>
        <v>9570.9574585899481</v>
      </c>
      <c r="AI271" s="52">
        <f t="shared" si="75"/>
        <v>10658.597892635229</v>
      </c>
      <c r="AJ271" s="52">
        <f t="shared" si="76"/>
        <v>12159.955898297367</v>
      </c>
      <c r="AK271" s="52">
        <f t="shared" si="77"/>
        <v>14297.365082126746</v>
      </c>
    </row>
    <row r="272" spans="1:37" ht="14.25" hidden="1">
      <c r="A272" s="110" t="s">
        <v>263</v>
      </c>
      <c r="B272" s="112"/>
      <c r="C272" s="24" t="s">
        <v>278</v>
      </c>
      <c r="D272" s="24" t="s">
        <v>237</v>
      </c>
      <c r="E272" s="172">
        <f>SUMIFS(ADEME!$F:$F,ADEME!$A:$A,$A272,ADEME!$C:$C,$C272,ADEME!$D:$D,$D272,ADEME!$E:$E,F$9)</f>
        <v>47.805157145642632</v>
      </c>
      <c r="F272" s="172">
        <f>SUMIFS(ADEME!$L:$L,ADEME!$A:$A,$A272,ADEME!$C:$C,$C272,ADEME!$D:$D,$D272,ADEME!$E:$E,F$9)</f>
        <v>36.743796556063565</v>
      </c>
      <c r="G272" s="173">
        <f>SUMIFS(ADEME!$H:$H,ADEME!$A:$A,$A272,ADEME!$C:$C,$C272,ADEME!$D:$D,$D272,ADEME!$E:$E,G$9)</f>
        <v>41.509012048209051</v>
      </c>
      <c r="H272" s="173">
        <f>SUMIFS(ADEME!$H:$H,ADEME!$A:$A,$A272,ADEME!$C:$C,$C272,ADEME!$D:$D,$D272,ADEME!$E:$E,H$9)</f>
        <v>41.928436256791912</v>
      </c>
      <c r="I272" s="173">
        <f>SUMIFS(ADEME!$H:$H,ADEME!$A:$A,$A272,ADEME!$C:$C,$C272,ADEME!$D:$D,$D272,ADEME!$E:$E,I$9)</f>
        <v>42.181836512420325</v>
      </c>
      <c r="J272" s="173">
        <f>SUMIFS(ADEME!$H:$H,ADEME!$A:$A,$A272,ADEME!$C:$C,$C272,ADEME!$D:$D,$D272,ADEME!$E:$E,J$9)</f>
        <v>44.121142087626133</v>
      </c>
      <c r="K272" s="68"/>
      <c r="L272" s="54" t="str">
        <f t="shared" si="78"/>
        <v xml:space="preserve">Indicateurs agro-environnementaux--Energie directe </v>
      </c>
      <c r="M272" s="54">
        <f>MATCH(L272,[6]RESULTATS_4!$W:$W,FALSE)</f>
        <v>402</v>
      </c>
      <c r="N272" s="54" t="str" cm="1">
        <f t="array" ref="N272">IFERROR(INDEX([6]RESULTATS_4!G:G,$M272),"-")</f>
        <v>Indicateurs agro-environnementaux</v>
      </c>
      <c r="O272" s="54" cm="1">
        <f t="array" ref="O272">IFERROR(INDEX([6]RESULTATS_4!H:H,$M272),"-")</f>
        <v>0</v>
      </c>
      <c r="P272" s="54" t="str" cm="1">
        <f t="array" ref="P272">IFERROR(INDEX([6]RESULTATS_4!I:I,$M272),"-")</f>
        <v xml:space="preserve">Energie directe </v>
      </c>
      <c r="Q272" s="54" t="str" cm="1">
        <f t="array" ref="Q272">IFERROR(INDEX([6]RESULTATS_4!$J:$J,M272),"-")</f>
        <v>TWh</v>
      </c>
      <c r="R272" s="68"/>
      <c r="S272" s="54" t="str">
        <f t="shared" si="79"/>
        <v>Energie directe -TWh</v>
      </c>
      <c r="T272" s="46">
        <v>267</v>
      </c>
      <c r="U272" s="8">
        <v>1510.4137452312107</v>
      </c>
      <c r="V272" s="8">
        <v>1690.5582450077532</v>
      </c>
      <c r="W272" s="8">
        <v>1421.6547295568591</v>
      </c>
      <c r="X272" s="8">
        <v>1563.2706857249136</v>
      </c>
      <c r="Y272" s="8">
        <v>1700.5151457545985</v>
      </c>
      <c r="Z272" s="8">
        <v>2095.7989200492475</v>
      </c>
      <c r="AA272" s="68"/>
      <c r="AB272" s="52" t="str">
        <f>IFERROR(MATCH(S272,[7]AMS_RUN3_2050!$I:$I,FALSE),"non")</f>
        <v>non</v>
      </c>
      <c r="AC272" s="8" t="s">
        <v>556</v>
      </c>
      <c r="AE272" s="68"/>
      <c r="AF272" s="52">
        <f t="shared" si="72"/>
        <v>-96.834962784430658</v>
      </c>
      <c r="AG272" s="52">
        <f t="shared" si="73"/>
        <v>-97.826528801088713</v>
      </c>
      <c r="AH272" s="52">
        <f t="shared" si="74"/>
        <v>-97.080232549773342</v>
      </c>
      <c r="AI272" s="52">
        <f t="shared" si="75"/>
        <v>-97.317902994045525</v>
      </c>
      <c r="AJ272" s="52">
        <f t="shared" si="76"/>
        <v>-97.519467167479874</v>
      </c>
      <c r="AK272" s="52">
        <f t="shared" si="77"/>
        <v>-97.894781714717681</v>
      </c>
    </row>
    <row r="273" spans="1:37" ht="14.25" hidden="1">
      <c r="A273" s="110" t="s">
        <v>263</v>
      </c>
      <c r="B273" s="112"/>
      <c r="C273" s="24" t="s">
        <v>279</v>
      </c>
      <c r="D273" s="24" t="s">
        <v>237</v>
      </c>
      <c r="E273" s="172">
        <f>SUMIFS(ADEME!$F:$F,ADEME!$A:$A,$A273,ADEME!$C:$C,$C273,ADEME!$D:$D,$D273,ADEME!$E:$E,F$9)</f>
        <v>33.683917790162866</v>
      </c>
      <c r="F273" s="172">
        <f>SUMIFS(ADEME!$L:$L,ADEME!$A:$A,$A273,ADEME!$C:$C,$C273,ADEME!$D:$D,$D273,ADEME!$E:$E,F$9)</f>
        <v>17.29195728955289</v>
      </c>
      <c r="G273" s="173">
        <f>SUMIFS(ADEME!$H:$H,ADEME!$A:$A,$A273,ADEME!$C:$C,$C273,ADEME!$D:$D,$D273,ADEME!$E:$E,G$9)</f>
        <v>27.33448071278649</v>
      </c>
      <c r="H273" s="173">
        <f>SUMIFS(ADEME!$H:$H,ADEME!$A:$A,$A273,ADEME!$C:$C,$C273,ADEME!$D:$D,$D273,ADEME!$E:$E,H$9)</f>
        <v>26.385837848498884</v>
      </c>
      <c r="I273" s="173">
        <f>SUMIFS(ADEME!$H:$H,ADEME!$A:$A,$A273,ADEME!$C:$C,$C273,ADEME!$D:$D,$D273,ADEME!$E:$E,I$9)</f>
        <v>26.619360024001288</v>
      </c>
      <c r="J273" s="173">
        <f>SUMIFS(ADEME!$H:$H,ADEME!$A:$A,$A273,ADEME!$C:$C,$C273,ADEME!$D:$D,$D273,ADEME!$E:$E,J$9)</f>
        <v>27.958467262904787</v>
      </c>
      <c r="K273" s="68"/>
      <c r="L273" s="54" t="str">
        <f t="shared" si="78"/>
        <v xml:space="preserve">Indicateurs agro-environnementaux--ED : Carburant </v>
      </c>
      <c r="M273" s="54">
        <f>MATCH(L273,[6]RESULTATS_4!$W:$W,FALSE)</f>
        <v>396</v>
      </c>
      <c r="N273" s="54" t="str" cm="1">
        <f t="array" ref="N273">IFERROR(INDEX([6]RESULTATS_4!G:G,$M273),"-")</f>
        <v>Indicateurs agro-environnementaux</v>
      </c>
      <c r="O273" s="54" cm="1">
        <f t="array" ref="O273">IFERROR(INDEX([6]RESULTATS_4!H:H,$M273),"-")</f>
        <v>0</v>
      </c>
      <c r="P273" s="54" t="str" cm="1">
        <f t="array" ref="P273">IFERROR(INDEX([6]RESULTATS_4!I:I,$M273),"-")</f>
        <v xml:space="preserve">ED : Carburant </v>
      </c>
      <c r="Q273" s="54" t="str" cm="1">
        <f t="array" ref="Q273">IFERROR(INDEX([6]RESULTATS_4!$J:$J,M273),"-")</f>
        <v>TWh</v>
      </c>
      <c r="R273" s="68"/>
      <c r="S273" s="54" t="str">
        <f t="shared" si="79"/>
        <v>ED : Carburant -TWh</v>
      </c>
      <c r="T273" s="46">
        <v>268</v>
      </c>
      <c r="U273" s="8">
        <v>346.94061499999987</v>
      </c>
      <c r="V273" s="8">
        <v>422.31983334033129</v>
      </c>
      <c r="W273" s="8">
        <v>292.19304681195695</v>
      </c>
      <c r="X273" s="8">
        <v>335.85111788613006</v>
      </c>
      <c r="Y273" s="8">
        <v>406.85134879334277</v>
      </c>
      <c r="Z273" s="8">
        <v>574.35371534186561</v>
      </c>
      <c r="AA273" s="68"/>
      <c r="AB273" s="52" t="str">
        <f>IFERROR(MATCH(S273,[7]AMS_RUN3_2050!$I:$I,FALSE),"non")</f>
        <v>non</v>
      </c>
      <c r="AC273" s="8" t="s">
        <v>556</v>
      </c>
      <c r="AE273" s="68"/>
      <c r="AF273" s="52">
        <f t="shared" si="72"/>
        <v>-90.291157525571663</v>
      </c>
      <c r="AG273" s="52">
        <f t="shared" si="73"/>
        <v>-95.905483019165246</v>
      </c>
      <c r="AH273" s="52">
        <f t="shared" si="74"/>
        <v>-90.645061198058613</v>
      </c>
      <c r="AI273" s="52">
        <f t="shared" si="75"/>
        <v>-92.143590882003565</v>
      </c>
      <c r="AJ273" s="52">
        <f t="shared" si="76"/>
        <v>-93.457227043009667</v>
      </c>
      <c r="AK273" s="52">
        <f t="shared" si="77"/>
        <v>-95.132186574911685</v>
      </c>
    </row>
    <row r="274" spans="1:37" ht="14.25" hidden="1">
      <c r="A274" s="110" t="s">
        <v>263</v>
      </c>
      <c r="B274" s="112"/>
      <c r="C274" s="24" t="s">
        <v>280</v>
      </c>
      <c r="D274" s="24" t="s">
        <v>237</v>
      </c>
      <c r="E274" s="172">
        <f>SUMIFS(ADEME!$F:$F,ADEME!$A:$A,$A274,ADEME!$C:$C,$C274,ADEME!$D:$D,$D274,ADEME!$E:$E,F$9)</f>
        <v>8.1049663346568668</v>
      </c>
      <c r="F274" s="172">
        <f>SUMIFS(ADEME!$L:$L,ADEME!$A:$A,$A274,ADEME!$C:$C,$C274,ADEME!$D:$D,$D274,ADEME!$E:$E,F$9)</f>
        <v>14.690474438868858</v>
      </c>
      <c r="G274" s="173">
        <f>SUMIFS(ADEME!$H:$H,ADEME!$A:$A,$A274,ADEME!$C:$C,$C274,ADEME!$D:$D,$D274,ADEME!$E:$E,G$9)</f>
        <v>8.5529762825020761</v>
      </c>
      <c r="H274" s="173">
        <f>SUMIFS(ADEME!$H:$H,ADEME!$A:$A,$A274,ADEME!$C:$C,$C274,ADEME!$D:$D,$D274,ADEME!$E:$E,H$9)</f>
        <v>8.9836278575073862</v>
      </c>
      <c r="I274" s="173">
        <f>SUMIFS(ADEME!$H:$H,ADEME!$A:$A,$A274,ADEME!$C:$C,$C274,ADEME!$D:$D,$D274,ADEME!$E:$E,I$9)</f>
        <v>9.5822341952075512</v>
      </c>
      <c r="J274" s="173">
        <f>SUMIFS(ADEME!$H:$H,ADEME!$A:$A,$A274,ADEME!$C:$C,$C274,ADEME!$D:$D,$D274,ADEME!$E:$E,J$9)</f>
        <v>10.603069643815079</v>
      </c>
      <c r="K274" s="68"/>
      <c r="L274" s="54" t="str">
        <f t="shared" si="78"/>
        <v xml:space="preserve">Indicateurs agro-environnementaux--ED : Electricité </v>
      </c>
      <c r="M274" s="54">
        <f>MATCH(L274,[6]RESULTATS_4!$W:$W,FALSE)</f>
        <v>397</v>
      </c>
      <c r="N274" s="54" t="str" cm="1">
        <f t="array" ref="N274">IFERROR(INDEX([6]RESULTATS_4!G:G,$M274),"-")</f>
        <v>Indicateurs agro-environnementaux</v>
      </c>
      <c r="O274" s="54" cm="1">
        <f t="array" ref="O274">IFERROR(INDEX([6]RESULTATS_4!H:H,$M274),"-")</f>
        <v>0</v>
      </c>
      <c r="P274" s="54" t="str" cm="1">
        <f t="array" ref="P274">IFERROR(INDEX([6]RESULTATS_4!I:I,$M274),"-")</f>
        <v xml:space="preserve">ED : Electricité </v>
      </c>
      <c r="Q274" s="54" t="str" cm="1">
        <f t="array" ref="Q274">IFERROR(INDEX([6]RESULTATS_4!$J:$J,M274),"-")</f>
        <v>TWh</v>
      </c>
      <c r="R274" s="68"/>
      <c r="S274" s="54" t="str">
        <f t="shared" si="79"/>
        <v>ED : Electricité -TWh</v>
      </c>
      <c r="T274" s="46">
        <v>269</v>
      </c>
      <c r="U274" s="8">
        <v>556.85855670731712</v>
      </c>
      <c r="V274" s="8">
        <v>573.07787795120521</v>
      </c>
      <c r="W274" s="8">
        <v>445.49650739087406</v>
      </c>
      <c r="X274" s="8">
        <v>483.50547712865921</v>
      </c>
      <c r="Y274" s="8">
        <v>573.29764708296818</v>
      </c>
      <c r="Z274" s="8">
        <v>706.44912746677971</v>
      </c>
      <c r="AA274" s="68"/>
      <c r="AB274" s="52" t="str">
        <f>IFERROR(MATCH(S274,[7]AMS_RUN3_2050!$I:$I,FALSE),"non")</f>
        <v>non</v>
      </c>
      <c r="AC274" s="8" t="s">
        <v>556</v>
      </c>
      <c r="AE274" s="68"/>
      <c r="AF274" s="52">
        <f t="shared" si="72"/>
        <v>-98.544519746166557</v>
      </c>
      <c r="AG274" s="52">
        <f t="shared" si="73"/>
        <v>-97.43656577856602</v>
      </c>
      <c r="AH274" s="52">
        <f t="shared" si="74"/>
        <v>-98.080124952585152</v>
      </c>
      <c r="AI274" s="52">
        <f t="shared" si="75"/>
        <v>-98.14198012588038</v>
      </c>
      <c r="AJ274" s="52">
        <f t="shared" si="76"/>
        <v>-98.328576047021386</v>
      </c>
      <c r="AK274" s="52">
        <f t="shared" si="77"/>
        <v>-98.499103582753918</v>
      </c>
    </row>
    <row r="275" spans="1:37" ht="14.25" hidden="1">
      <c r="A275" s="110" t="s">
        <v>263</v>
      </c>
      <c r="B275" s="112"/>
      <c r="C275" s="24" t="s">
        <v>281</v>
      </c>
      <c r="D275" s="24" t="s">
        <v>237</v>
      </c>
      <c r="E275" s="172">
        <f>SUMIFS(ADEME!$F:$F,ADEME!$A:$A,$A275,ADEME!$C:$C,$C275,ADEME!$D:$D,$D275,ADEME!$E:$E,F$9)</f>
        <v>1.7803256898353497</v>
      </c>
      <c r="F275" s="172">
        <f>SUMIFS(ADEME!$L:$L,ADEME!$A:$A,$A275,ADEME!$C:$C,$C275,ADEME!$D:$D,$D275,ADEME!$E:$E,F$9)</f>
        <v>3.8216788546169846</v>
      </c>
      <c r="G275" s="173">
        <f>SUMIFS(ADEME!$H:$H,ADEME!$A:$A,$A275,ADEME!$C:$C,$C275,ADEME!$D:$D,$D275,ADEME!$E:$E,G$9)</f>
        <v>2.4025861686555201</v>
      </c>
      <c r="H275" s="173">
        <f>SUMIFS(ADEME!$H:$H,ADEME!$A:$A,$A275,ADEME!$C:$C,$C275,ADEME!$D:$D,$D275,ADEME!$E:$E,H$9)</f>
        <v>3.321911773396466</v>
      </c>
      <c r="I275" s="173">
        <f>SUMIFS(ADEME!$H:$H,ADEME!$A:$A,$A275,ADEME!$C:$C,$C275,ADEME!$D:$D,$D275,ADEME!$E:$E,I$9)</f>
        <v>2.7102685897915113</v>
      </c>
      <c r="J275" s="173">
        <f>SUMIFS(ADEME!$H:$H,ADEME!$A:$A,$A275,ADEME!$C:$C,$C275,ADEME!$D:$D,$D275,ADEME!$E:$E,J$9)</f>
        <v>2.3460676124825</v>
      </c>
      <c r="K275" s="68"/>
      <c r="L275" s="54" t="str">
        <f t="shared" si="78"/>
        <v>Indicateurs agro-environnementaux--ED : Gaz</v>
      </c>
      <c r="M275" s="54">
        <f>MATCH(L275,[6]RESULTATS_4!$W:$W,FALSE)</f>
        <v>398</v>
      </c>
      <c r="N275" s="54" t="str" cm="1">
        <f t="array" ref="N275">IFERROR(INDEX([6]RESULTATS_4!G:G,$M275),"-")</f>
        <v>Indicateurs agro-environnementaux</v>
      </c>
      <c r="O275" s="54" cm="1">
        <f t="array" ref="O275">IFERROR(INDEX([6]RESULTATS_4!H:H,$M275),"-")</f>
        <v>0</v>
      </c>
      <c r="P275" s="54" t="str" cm="1">
        <f t="array" ref="P275">IFERROR(INDEX([6]RESULTATS_4!I:I,$M275),"-")</f>
        <v>ED : Gaz</v>
      </c>
      <c r="Q275" s="54" t="str" cm="1">
        <f t="array" ref="Q275">IFERROR(INDEX([6]RESULTATS_4!$J:$J,M275),"-")</f>
        <v>TWh</v>
      </c>
      <c r="R275" s="68"/>
      <c r="S275" s="54" t="str">
        <f t="shared" si="79"/>
        <v>ED : Gaz-TWh</v>
      </c>
      <c r="T275" s="46">
        <v>270</v>
      </c>
      <c r="U275" s="8">
        <v>479.00359789645279</v>
      </c>
      <c r="V275" s="8">
        <v>566.47209908222169</v>
      </c>
      <c r="W275" s="8">
        <v>597.73533713447387</v>
      </c>
      <c r="X275" s="8">
        <v>653.71563863310723</v>
      </c>
      <c r="Y275" s="8">
        <v>588.25240292829676</v>
      </c>
      <c r="Z275" s="8">
        <v>633.82339119769904</v>
      </c>
      <c r="AA275" s="68"/>
      <c r="AB275" s="52" t="str">
        <f>IFERROR(MATCH(S275,[7]AMS_RUN3_2050!$I:$I,FALSE),"non")</f>
        <v>non</v>
      </c>
      <c r="AC275" s="8" t="s">
        <v>556</v>
      </c>
      <c r="AE275" s="68"/>
      <c r="AF275" s="52">
        <f t="shared" si="72"/>
        <v>-99.628327282372481</v>
      </c>
      <c r="AG275" s="52">
        <f t="shared" si="73"/>
        <v>-99.325354441850052</v>
      </c>
      <c r="AH275" s="52">
        <f t="shared" si="74"/>
        <v>-99.598051843450747</v>
      </c>
      <c r="AI275" s="52">
        <f t="shared" si="75"/>
        <v>-99.491841470957851</v>
      </c>
      <c r="AJ275" s="52">
        <f t="shared" si="76"/>
        <v>-99.539267740123137</v>
      </c>
      <c r="AK275" s="52">
        <f t="shared" si="77"/>
        <v>-99.629854681120349</v>
      </c>
    </row>
    <row r="276" spans="1:37" ht="14.25" hidden="1">
      <c r="A276" s="110" t="s">
        <v>263</v>
      </c>
      <c r="B276" s="112"/>
      <c r="C276" s="24" t="s">
        <v>282</v>
      </c>
      <c r="D276" s="24" t="s">
        <v>237</v>
      </c>
      <c r="E276" s="172">
        <f>SUMIFS(ADEME!$F:$F,ADEME!$A:$A,$A276,ADEME!$C:$C,$C276,ADEME!$D:$D,$D276,ADEME!$E:$E,F$9)</f>
        <v>4.235947330987555</v>
      </c>
      <c r="F276" s="172">
        <f>SUMIFS(ADEME!$L:$L,ADEME!$A:$A,$A276,ADEME!$C:$C,$C276,ADEME!$D:$D,$D276,ADEME!$E:$E,F$9)</f>
        <v>0.93968597302483614</v>
      </c>
      <c r="G276" s="173">
        <f>SUMIFS(ADEME!$H:$H,ADEME!$A:$A,$A276,ADEME!$C:$C,$C276,ADEME!$D:$D,$D276,ADEME!$E:$E,G$9)</f>
        <v>3.2189688842649575</v>
      </c>
      <c r="H276" s="173">
        <f>SUMIFS(ADEME!$H:$H,ADEME!$A:$A,$A276,ADEME!$C:$C,$C276,ADEME!$D:$D,$D276,ADEME!$E:$E,H$9)</f>
        <v>3.237058777389175</v>
      </c>
      <c r="I276" s="173">
        <f>SUMIFS(ADEME!$H:$H,ADEME!$A:$A,$A276,ADEME!$C:$C,$C276,ADEME!$D:$D,$D276,ADEME!$E:$E,I$9)</f>
        <v>3.2699737034199763</v>
      </c>
      <c r="J276" s="173">
        <f>SUMIFS(ADEME!$H:$H,ADEME!$A:$A,$A276,ADEME!$C:$C,$C276,ADEME!$D:$D,$D276,ADEME!$E:$E,J$9)</f>
        <v>3.2135375684237752</v>
      </c>
      <c r="K276" s="68"/>
      <c r="L276" s="54" t="str">
        <f t="shared" si="78"/>
        <v>Indicateurs agro-environnementaux--ED : Biomasse</v>
      </c>
      <c r="M276" s="54">
        <f>MATCH(L276,[6]RESULTATS_4!$W:$W,FALSE)</f>
        <v>395</v>
      </c>
      <c r="N276" s="54" t="str" cm="1">
        <f t="array" ref="N276">IFERROR(INDEX([6]RESULTATS_4!G:G,$M276),"-")</f>
        <v>Indicateurs agro-environnementaux</v>
      </c>
      <c r="O276" s="54" cm="1">
        <f t="array" ref="O276">IFERROR(INDEX([6]RESULTATS_4!H:H,$M276),"-")</f>
        <v>0</v>
      </c>
      <c r="P276" s="54" t="str" cm="1">
        <f t="array" ref="P276">IFERROR(INDEX([6]RESULTATS_4!I:I,$M276),"-")</f>
        <v>ED : Biomasse</v>
      </c>
      <c r="Q276" s="54" t="str" cm="1">
        <f t="array" ref="Q276">IFERROR(INDEX([6]RESULTATS_4!$J:$J,M276),"-")</f>
        <v>TWh</v>
      </c>
      <c r="R276" s="68"/>
      <c r="S276" s="54" t="str">
        <f t="shared" si="79"/>
        <v>ED : Biomasse-TWh</v>
      </c>
      <c r="T276" s="46">
        <v>271</v>
      </c>
      <c r="U276" s="8">
        <v>1849.1465257671414</v>
      </c>
      <c r="V276" s="8">
        <v>2037.4455902387756</v>
      </c>
      <c r="W276" s="8">
        <v>1702.9256302064928</v>
      </c>
      <c r="X276" s="8">
        <v>1823.70312333996</v>
      </c>
      <c r="Y276" s="8">
        <v>2045.5834031414579</v>
      </c>
      <c r="Z276" s="8">
        <v>2517.7403871749616</v>
      </c>
      <c r="AA276" s="68"/>
      <c r="AB276" s="52" t="str">
        <f>IFERROR(MATCH(S276,[7]AMS_RUN3_2050!$I:$I,FALSE),"non")</f>
        <v>non</v>
      </c>
      <c r="AC276" s="8" t="s">
        <v>556</v>
      </c>
      <c r="AE276" s="68"/>
      <c r="AF276" s="52">
        <f t="shared" si="72"/>
        <v>-99.770924192758045</v>
      </c>
      <c r="AG276" s="52">
        <f t="shared" si="73"/>
        <v>-99.95387921142401</v>
      </c>
      <c r="AH276" s="52">
        <f t="shared" si="74"/>
        <v>-99.810974194811166</v>
      </c>
      <c r="AI276" s="52">
        <f t="shared" si="75"/>
        <v>-99.822500782284081</v>
      </c>
      <c r="AJ276" s="52">
        <f t="shared" si="76"/>
        <v>-99.840144689363512</v>
      </c>
      <c r="AK276" s="52">
        <f t="shared" si="77"/>
        <v>-99.872364220521177</v>
      </c>
    </row>
    <row r="277" spans="1:37" ht="14.25" hidden="1">
      <c r="A277" s="110" t="s">
        <v>263</v>
      </c>
      <c r="B277" s="112"/>
      <c r="C277" s="24" t="s">
        <v>283</v>
      </c>
      <c r="D277" s="24" t="s">
        <v>237</v>
      </c>
      <c r="E277" s="172">
        <f>SUMIFS(ADEME!$F:$F,ADEME!$A:$A,$A277,ADEME!$C:$C,$C277,ADEME!$D:$D,$D277,ADEME!$E:$E,F$9)</f>
        <v>42.587966740735496</v>
      </c>
      <c r="F277" s="172">
        <f>SUMIFS(ADEME!$L:$L,ADEME!$A:$A,$A277,ADEME!$C:$C,$C277,ADEME!$D:$D,$D277,ADEME!$E:$E,F$9)</f>
        <v>30.222773686410342</v>
      </c>
      <c r="G277" s="173">
        <f>SUMIFS(ADEME!$H:$H,ADEME!$A:$A,$A277,ADEME!$C:$C,$C277,ADEME!$D:$D,$D277,ADEME!$E:$E,G$9)</f>
        <v>36.767833585495431</v>
      </c>
      <c r="H277" s="173">
        <f>SUMIFS(ADEME!$H:$H,ADEME!$A:$A,$A277,ADEME!$C:$C,$C277,ADEME!$D:$D,$D277,ADEME!$E:$E,H$9)</f>
        <v>35.627614253121322</v>
      </c>
      <c r="I277" s="173">
        <f>SUMIFS(ADEME!$H:$H,ADEME!$A:$A,$A277,ADEME!$C:$C,$C277,ADEME!$D:$D,$D277,ADEME!$E:$E,I$9)</f>
        <v>37.122284863643053</v>
      </c>
      <c r="J277" s="173">
        <f>SUMIFS(ADEME!$H:$H,ADEME!$A:$A,$A277,ADEME!$C:$C,$C277,ADEME!$D:$D,$D277,ADEME!$E:$E,J$9)</f>
        <v>39.458734040601762</v>
      </c>
      <c r="K277" s="68"/>
      <c r="L277" s="54" t="str">
        <f t="shared" si="78"/>
        <v xml:space="preserve">Indicateurs agro-environnementaux--Energie indirecte </v>
      </c>
      <c r="M277" s="54">
        <f>MATCH(L277,[6]RESULTATS_4!$W:$W,FALSE)</f>
        <v>403</v>
      </c>
      <c r="N277" s="54" t="str" cm="1">
        <f t="array" ref="N277">IFERROR(INDEX([6]RESULTATS_4!G:G,$M277),"-")</f>
        <v>Indicateurs agro-environnementaux</v>
      </c>
      <c r="O277" s="54" cm="1">
        <f t="array" ref="O277">IFERROR(INDEX([6]RESULTATS_4!H:H,$M277),"-")</f>
        <v>0</v>
      </c>
      <c r="P277" s="54" t="str" cm="1">
        <f t="array" ref="P277">IFERROR(INDEX([6]RESULTATS_4!I:I,$M277),"-")</f>
        <v xml:space="preserve">Energie indirecte </v>
      </c>
      <c r="Q277" s="54" t="str" cm="1">
        <f t="array" ref="Q277">IFERROR(INDEX([6]RESULTATS_4!$J:$J,M277),"-")</f>
        <v>TWh</v>
      </c>
      <c r="R277" s="68"/>
      <c r="S277" s="54" t="str">
        <f t="shared" si="79"/>
        <v>Energie indirecte -TWh</v>
      </c>
      <c r="T277" s="46">
        <v>272</v>
      </c>
      <c r="U277" s="8">
        <v>1004.1800574878048</v>
      </c>
      <c r="V277" s="8">
        <v>1070.5754711407255</v>
      </c>
      <c r="W277" s="8">
        <v>811.81306275401676</v>
      </c>
      <c r="X277" s="8">
        <v>891.18153134833324</v>
      </c>
      <c r="Y277" s="8">
        <v>1070.1638220599875</v>
      </c>
      <c r="Z277" s="8">
        <v>1307.2753281321711</v>
      </c>
      <c r="AA277" s="68"/>
      <c r="AB277" s="52" t="str">
        <f>IFERROR(MATCH(S277,[7]AMS_RUN3_2050!$I:$I,FALSE),"non")</f>
        <v>non</v>
      </c>
      <c r="AC277" s="8" t="s">
        <v>556</v>
      </c>
      <c r="AE277" s="68"/>
      <c r="AF277" s="52">
        <f t="shared" si="72"/>
        <v>-95.75893123716483</v>
      </c>
      <c r="AG277" s="52">
        <f t="shared" si="73"/>
        <v>-97.176960008787873</v>
      </c>
      <c r="AH277" s="52">
        <f t="shared" si="74"/>
        <v>-95.470898994805125</v>
      </c>
      <c r="AI277" s="52">
        <f t="shared" si="75"/>
        <v>-96.002204601433135</v>
      </c>
      <c r="AJ277" s="52">
        <f t="shared" si="76"/>
        <v>-96.53115867884739</v>
      </c>
      <c r="AK277" s="52">
        <f t="shared" si="77"/>
        <v>-96.981604931152475</v>
      </c>
    </row>
    <row r="278" spans="1:37" ht="14.25" hidden="1">
      <c r="A278" s="110" t="s">
        <v>263</v>
      </c>
      <c r="B278" s="112"/>
      <c r="C278" s="24" t="s">
        <v>284</v>
      </c>
      <c r="D278" s="24" t="s">
        <v>237</v>
      </c>
      <c r="E278" s="172">
        <f>SUMIFS(ADEME!$F:$F,ADEME!$A:$A,$A278,ADEME!$C:$C,$C278,ADEME!$D:$D,$D278,ADEME!$E:$E,F$9)</f>
        <v>25.054916401610299</v>
      </c>
      <c r="F278" s="172">
        <f>SUMIFS(ADEME!$L:$L,ADEME!$A:$A,$A278,ADEME!$C:$C,$C278,ADEME!$D:$D,$D278,ADEME!$E:$E,F$9)</f>
        <v>12.524840942256231</v>
      </c>
      <c r="G278" s="173">
        <f>SUMIFS(ADEME!$H:$H,ADEME!$A:$A,$A278,ADEME!$C:$C,$C278,ADEME!$D:$D,$D278,ADEME!$E:$E,G$9)</f>
        <v>20.776654833588758</v>
      </c>
      <c r="H278" s="173">
        <f>SUMIFS(ADEME!$H:$H,ADEME!$A:$A,$A278,ADEME!$C:$C,$C278,ADEME!$D:$D,$D278,ADEME!$E:$E,H$9)</f>
        <v>19.279143927825601</v>
      </c>
      <c r="I278" s="173">
        <f>SUMIFS(ADEME!$H:$H,ADEME!$A:$A,$A278,ADEME!$C:$C,$C278,ADEME!$D:$D,$D278,ADEME!$E:$E,I$9)</f>
        <v>20.641992317591534</v>
      </c>
      <c r="J278" s="173">
        <f>SUMIFS(ADEME!$H:$H,ADEME!$A:$A,$A278,ADEME!$C:$C,$C278,ADEME!$D:$D,$D278,ADEME!$E:$E,J$9)</f>
        <v>22.435805203390331</v>
      </c>
      <c r="K278" s="68"/>
      <c r="L278" s="54" t="str">
        <f t="shared" si="78"/>
        <v xml:space="preserve">Indicateurs agro-environnementaux--EI : Azote </v>
      </c>
      <c r="M278" s="54">
        <f>MATCH(L278,[6]RESULTATS_4!$W:$W,FALSE)</f>
        <v>400</v>
      </c>
      <c r="N278" s="54" t="str" cm="1">
        <f t="array" ref="N278">IFERROR(INDEX([6]RESULTATS_4!G:G,$M278),"-")</f>
        <v>Indicateurs agro-environnementaux</v>
      </c>
      <c r="O278" s="54" cm="1">
        <f t="array" ref="O278">IFERROR(INDEX([6]RESULTATS_4!H:H,$M278),"-")</f>
        <v>0</v>
      </c>
      <c r="P278" s="54" t="str" cm="1">
        <f t="array" ref="P278">IFERROR(INDEX([6]RESULTATS_4!I:I,$M278),"-")</f>
        <v xml:space="preserve">EI : Azote </v>
      </c>
      <c r="Q278" s="54" t="str" cm="1">
        <f t="array" ref="Q278">IFERROR(INDEX([6]RESULTATS_4!$J:$J,M278),"-")</f>
        <v>TWh</v>
      </c>
      <c r="R278" s="68"/>
      <c r="S278" s="54" t="str">
        <f t="shared" si="79"/>
        <v>EI : Azote -TWh</v>
      </c>
      <c r="T278" s="46">
        <v>273</v>
      </c>
      <c r="U278" s="8">
        <v>53823.483595106343</v>
      </c>
      <c r="V278" s="8">
        <v>48886.249306368081</v>
      </c>
      <c r="W278" s="8">
        <v>44324.294077105085</v>
      </c>
      <c r="X278" s="8">
        <v>45424.812439906367</v>
      </c>
      <c r="Y278" s="8">
        <v>46924.607349388883</v>
      </c>
      <c r="Z278" s="8">
        <v>50313.44719250434</v>
      </c>
      <c r="AA278" s="68"/>
      <c r="AB278" s="52" t="str">
        <f>IFERROR(MATCH(S278,[7]AMS_RUN3_2050!$I:$I,FALSE),"non")</f>
        <v>non</v>
      </c>
      <c r="AC278" s="8" t="s">
        <v>556</v>
      </c>
      <c r="AE278" s="68"/>
      <c r="AF278" s="52">
        <f t="shared" si="72"/>
        <v>-99.953449842470093</v>
      </c>
      <c r="AG278" s="52">
        <f t="shared" si="73"/>
        <v>-99.974379623882044</v>
      </c>
      <c r="AH278" s="52">
        <f t="shared" si="74"/>
        <v>-99.953125807717441</v>
      </c>
      <c r="AI278" s="52">
        <f t="shared" si="75"/>
        <v>-99.957558121008589</v>
      </c>
      <c r="AJ278" s="52">
        <f t="shared" si="76"/>
        <v>-99.956010303583582</v>
      </c>
      <c r="AK278" s="52">
        <f t="shared" si="77"/>
        <v>-99.955407934746461</v>
      </c>
    </row>
    <row r="279" spans="1:37" ht="14.25" hidden="1">
      <c r="A279" s="110" t="s">
        <v>263</v>
      </c>
      <c r="B279" s="112"/>
      <c r="C279" s="24" t="s">
        <v>285</v>
      </c>
      <c r="D279" s="24" t="s">
        <v>237</v>
      </c>
      <c r="E279" s="172">
        <f>SUMIFS(ADEME!$F:$F,ADEME!$A:$A,$A279,ADEME!$C:$C,$C279,ADEME!$D:$D,$D279,ADEME!$E:$E,F$9)</f>
        <v>10.755199538460907</v>
      </c>
      <c r="F279" s="172">
        <f>SUMIFS(ADEME!$L:$L,ADEME!$A:$A,$A279,ADEME!$C:$C,$C279,ADEME!$D:$D,$D279,ADEME!$E:$E,F$9)</f>
        <v>11.074937619367596</v>
      </c>
      <c r="G279" s="173">
        <f>SUMIFS(ADEME!$H:$H,ADEME!$A:$A,$A279,ADEME!$C:$C,$C279,ADEME!$D:$D,$D279,ADEME!$E:$E,G$9)</f>
        <v>9.4633396123728595</v>
      </c>
      <c r="H279" s="173">
        <f>SUMIFS(ADEME!$H:$H,ADEME!$A:$A,$A279,ADEME!$C:$C,$C279,ADEME!$D:$D,$D279,ADEME!$E:$E,H$9)</f>
        <v>9.6225010314080048</v>
      </c>
      <c r="I279" s="173">
        <f>SUMIFS(ADEME!$H:$H,ADEME!$A:$A,$A279,ADEME!$C:$C,$C279,ADEME!$D:$D,$D279,ADEME!$E:$E,I$9)</f>
        <v>9.866964510730817</v>
      </c>
      <c r="J279" s="173">
        <f>SUMIFS(ADEME!$H:$H,ADEME!$A:$A,$A279,ADEME!$C:$C,$C279,ADEME!$D:$D,$D279,ADEME!$E:$E,J$9)</f>
        <v>10.27116123210863</v>
      </c>
      <c r="K279" s="68"/>
      <c r="L279" s="54" t="str">
        <f t="shared" si="78"/>
        <v>Indicateurs agro-environnementaux--EI : autres intrants</v>
      </c>
      <c r="M279" s="54">
        <f>MATCH(L279,[6]RESULTATS_4!$W:$W,FALSE)</f>
        <v>399</v>
      </c>
      <c r="N279" s="54" t="str" cm="1">
        <f t="array" ref="N279">IFERROR(INDEX([6]RESULTATS_4!G:G,$M279),"-")</f>
        <v>Indicateurs agro-environnementaux</v>
      </c>
      <c r="O279" s="54" cm="1">
        <f t="array" ref="O279">IFERROR(INDEX([6]RESULTATS_4!H:H,$M279),"-")</f>
        <v>0</v>
      </c>
      <c r="P279" s="54" t="str" cm="1">
        <f t="array" ref="P279">IFERROR(INDEX([6]RESULTATS_4!I:I,$M279),"-")</f>
        <v>EI : autres intrants</v>
      </c>
      <c r="Q279" s="54" t="str" cm="1">
        <f t="array" ref="Q279">IFERROR(INDEX([6]RESULTATS_4!$J:$J,M279),"-")</f>
        <v>TWh</v>
      </c>
      <c r="R279" s="68"/>
      <c r="S279" s="54" t="str">
        <f t="shared" si="79"/>
        <v>EI : autres intrants-TWh</v>
      </c>
      <c r="T279" s="46">
        <v>274</v>
      </c>
      <c r="U279" s="8">
        <v>31651.951319064006</v>
      </c>
      <c r="V279" s="8">
        <v>29466.977277808717</v>
      </c>
      <c r="W279" s="8">
        <v>27962.535046452453</v>
      </c>
      <c r="X279" s="8">
        <v>28154.441305172066</v>
      </c>
      <c r="Y279" s="8">
        <v>28092.527802507822</v>
      </c>
      <c r="Z279" s="8">
        <v>29697.766111896162</v>
      </c>
      <c r="AA279" s="68"/>
      <c r="AB279" s="52" t="str">
        <f>IFERROR(MATCH(S279,[7]AMS_RUN3_2050!$I:$I,FALSE),"non")</f>
        <v>non</v>
      </c>
      <c r="AC279" s="8" t="s">
        <v>556</v>
      </c>
      <c r="AE279" s="68"/>
      <c r="AF279" s="52">
        <f t="shared" si="72"/>
        <v>-99.966020421837371</v>
      </c>
      <c r="AG279" s="52">
        <f t="shared" si="73"/>
        <v>-99.962415766249265</v>
      </c>
      <c r="AH279" s="52">
        <f t="shared" si="74"/>
        <v>-99.966157075541787</v>
      </c>
      <c r="AI279" s="52">
        <f t="shared" si="75"/>
        <v>-99.965822440136151</v>
      </c>
      <c r="AJ279" s="52">
        <f t="shared" si="76"/>
        <v>-99.964876907553162</v>
      </c>
      <c r="AK279" s="52">
        <f t="shared" si="77"/>
        <v>-99.965414364186827</v>
      </c>
    </row>
    <row r="280" spans="1:37" ht="14.25" hidden="1">
      <c r="A280" s="110" t="s">
        <v>263</v>
      </c>
      <c r="B280" s="112"/>
      <c r="C280" s="24" t="s">
        <v>286</v>
      </c>
      <c r="D280" s="24" t="s">
        <v>237</v>
      </c>
      <c r="E280" s="172">
        <f>SUMIFS(ADEME!$F:$F,ADEME!$A:$A,$A280,ADEME!$C:$C,$C280,ADEME!$D:$D,$D280,ADEME!$E:$E,F$9)</f>
        <v>6.7778508006642877</v>
      </c>
      <c r="F280" s="172">
        <f>SUMIFS(ADEME!$L:$L,ADEME!$A:$A,$A280,ADEME!$C:$C,$C280,ADEME!$D:$D,$D280,ADEME!$E:$E,F$9)</f>
        <v>6.6229951247865193</v>
      </c>
      <c r="G280" s="173">
        <f>SUMIFS(ADEME!$H:$H,ADEME!$A:$A,$A280,ADEME!$C:$C,$C280,ADEME!$D:$D,$D280,ADEME!$E:$E,G$9)</f>
        <v>6.5278391395338149</v>
      </c>
      <c r="H280" s="173">
        <f>SUMIFS(ADEME!$H:$H,ADEME!$A:$A,$A280,ADEME!$C:$C,$C280,ADEME!$D:$D,$D280,ADEME!$E:$E,H$9)</f>
        <v>6.7259692938877134</v>
      </c>
      <c r="I280" s="173">
        <f>SUMIFS(ADEME!$H:$H,ADEME!$A:$A,$A280,ADEME!$C:$C,$C280,ADEME!$D:$D,$D280,ADEME!$E:$E,I$9)</f>
        <v>6.6133280353206985</v>
      </c>
      <c r="J280" s="173">
        <f>SUMIFS(ADEME!$H:$H,ADEME!$A:$A,$A280,ADEME!$C:$C,$C280,ADEME!$D:$D,$D280,ADEME!$E:$E,J$9)</f>
        <v>6.7517676051027991</v>
      </c>
      <c r="K280" s="68"/>
      <c r="L280" s="54" t="str">
        <f t="shared" si="78"/>
        <v>Indicateurs agro-environnementaux--EI : Matériel</v>
      </c>
      <c r="M280" s="54">
        <f>MATCH(L280,[6]RESULTATS_4!$W:$W,FALSE)</f>
        <v>401</v>
      </c>
      <c r="N280" s="54" t="str" cm="1">
        <f t="array" ref="N280">IFERROR(INDEX([6]RESULTATS_4!G:G,$M280),"-")</f>
        <v>Indicateurs agro-environnementaux</v>
      </c>
      <c r="O280" s="54" cm="1">
        <f t="array" ref="O280">IFERROR(INDEX([6]RESULTATS_4!H:H,$M280),"-")</f>
        <v>0</v>
      </c>
      <c r="P280" s="54" t="str" cm="1">
        <f t="array" ref="P280">IFERROR(INDEX([6]RESULTATS_4!I:I,$M280),"-")</f>
        <v>EI : Matériel</v>
      </c>
      <c r="Q280" s="54" t="str" cm="1">
        <f t="array" ref="Q280">IFERROR(INDEX([6]RESULTATS_4!$J:$J,M280),"-")</f>
        <v>TWh</v>
      </c>
      <c r="R280" s="68"/>
      <c r="S280" s="54" t="str">
        <f t="shared" si="79"/>
        <v>EI : Matériel-TWh</v>
      </c>
      <c r="T280" s="46">
        <v>275</v>
      </c>
      <c r="U280" s="8">
        <v>10445.165179992859</v>
      </c>
      <c r="V280" s="8">
        <v>9470.5962942719998</v>
      </c>
      <c r="W280" s="8">
        <v>7624.1081950203597</v>
      </c>
      <c r="X280" s="8">
        <v>8178.6532698540868</v>
      </c>
      <c r="Y280" s="8">
        <v>8838.9321709587348</v>
      </c>
      <c r="Z280" s="8">
        <v>9707.4062251924679</v>
      </c>
      <c r="AA280" s="68"/>
      <c r="AB280" s="52" t="str">
        <f>IFERROR(MATCH(S280,[7]AMS_RUN3_2050!$I:$I,FALSE),"non")</f>
        <v>non</v>
      </c>
      <c r="AC280" s="8" t="s">
        <v>556</v>
      </c>
      <c r="AE280" s="68"/>
      <c r="AF280" s="52">
        <f t="shared" si="72"/>
        <v>-99.935110161650215</v>
      </c>
      <c r="AG280" s="52">
        <f t="shared" si="73"/>
        <v>-99.930067812849416</v>
      </c>
      <c r="AH280" s="52">
        <f t="shared" si="74"/>
        <v>-99.914378980825632</v>
      </c>
      <c r="AI280" s="52">
        <f t="shared" si="75"/>
        <v>-99.91776189707565</v>
      </c>
      <c r="AJ280" s="52">
        <f t="shared" si="76"/>
        <v>-99.925179558939831</v>
      </c>
      <c r="AK280" s="52">
        <f t="shared" si="77"/>
        <v>-99.930447253895892</v>
      </c>
    </row>
    <row r="281" spans="1:37" ht="14.25" hidden="1">
      <c r="A281" s="110" t="s">
        <v>263</v>
      </c>
      <c r="B281" s="112"/>
      <c r="C281" s="155" t="s">
        <v>287</v>
      </c>
      <c r="D281" s="149" t="s">
        <v>237</v>
      </c>
      <c r="E281" s="172">
        <f>SUMIFS(ADEME!$F:$F,ADEME!$A:$A,$A281,ADEME!$C:$C,$C281,ADEME!$D:$D,$D281,ADEME!$E:$E,F$9)</f>
        <v>90.393123886378135</v>
      </c>
      <c r="F281" s="172">
        <f>SUMIFS(ADEME!$L:$L,ADEME!$A:$A,$A281,ADEME!$C:$C,$C281,ADEME!$D:$D,$D281,ADEME!$E:$E,F$9)</f>
        <v>66.966570242473921</v>
      </c>
      <c r="G281" s="173">
        <f>SUMIFS(ADEME!$H:$H,ADEME!$A:$A,$A281,ADEME!$C:$C,$C281,ADEME!$D:$D,$D281,ADEME!$E:$E,G$9)</f>
        <v>78.276845633704497</v>
      </c>
      <c r="H281" s="173">
        <f>SUMIFS(ADEME!$H:$H,ADEME!$A:$A,$A281,ADEME!$C:$C,$C281,ADEME!$D:$D,$D281,ADEME!$E:$E,H$9)</f>
        <v>77.556050509913234</v>
      </c>
      <c r="I281" s="173">
        <f>SUMIFS(ADEME!$H:$H,ADEME!$A:$A,$A281,ADEME!$C:$C,$C281,ADEME!$D:$D,$D281,ADEME!$E:$E,I$9)</f>
        <v>79.304121376063392</v>
      </c>
      <c r="J281" s="173">
        <f>SUMIFS(ADEME!$H:$H,ADEME!$A:$A,$A281,ADEME!$C:$C,$C281,ADEME!$D:$D,$D281,ADEME!$E:$E,J$9)</f>
        <v>83.579876128227909</v>
      </c>
      <c r="K281" s="68"/>
      <c r="L281" s="54" t="str">
        <f t="shared" si="78"/>
        <v xml:space="preserve">Indicateurs agro-environnementaux--Consommation totale d'énergie </v>
      </c>
      <c r="M281" s="54">
        <f>MATCH(L281,[6]RESULTATS_4!$W:$W,FALSE)</f>
        <v>393</v>
      </c>
      <c r="N281" s="54" t="str" cm="1">
        <f t="array" ref="N281">IFERROR(INDEX([6]RESULTATS_4!G:G,$M281),"-")</f>
        <v>Indicateurs agro-environnementaux</v>
      </c>
      <c r="O281" s="54" cm="1">
        <f t="array" ref="O281">IFERROR(INDEX([6]RESULTATS_4!H:H,$M281),"-")</f>
        <v>0</v>
      </c>
      <c r="P281" s="54" t="str" cm="1">
        <f t="array" ref="P281">IFERROR(INDEX([6]RESULTATS_4!I:I,$M281),"-")</f>
        <v xml:space="preserve">Consommation totale d'énergie </v>
      </c>
      <c r="Q281" s="54" t="str" cm="1">
        <f t="array" ref="Q281">IFERROR(INDEX([6]RESULTATS_4!$J:$J,M281),"-")</f>
        <v>TWh</v>
      </c>
      <c r="R281" s="68"/>
      <c r="S281" s="54" t="str">
        <f t="shared" si="79"/>
        <v>Consommation totale d'énergie -TWh</v>
      </c>
      <c r="T281" s="46">
        <v>276</v>
      </c>
      <c r="U281" s="8">
        <v>11403.090748238741</v>
      </c>
      <c r="V281" s="8">
        <v>9052.9466362818166</v>
      </c>
      <c r="W281" s="8">
        <v>8308.8865829447768</v>
      </c>
      <c r="X281" s="8">
        <v>7982.3298302269504</v>
      </c>
      <c r="Y281" s="8">
        <v>8246.6157857833459</v>
      </c>
      <c r="Z281" s="8">
        <v>8612.6667775807</v>
      </c>
      <c r="AA281" s="68"/>
      <c r="AB281" s="52" t="str">
        <f>IFERROR(MATCH(S281,[7]AMS_RUN3_2050!$I:$I,FALSE),"non")</f>
        <v>non</v>
      </c>
      <c r="AC281" s="8" t="s">
        <v>556</v>
      </c>
      <c r="AE281" s="68"/>
      <c r="AF281" s="52">
        <f t="shared" si="72"/>
        <v>-99.207292778053699</v>
      </c>
      <c r="AG281" s="52">
        <f t="shared" si="73"/>
        <v>-99.260278747539616</v>
      </c>
      <c r="AH281" s="52">
        <f t="shared" si="74"/>
        <v>-99.057914139851434</v>
      </c>
      <c r="AI281" s="52">
        <f t="shared" si="75"/>
        <v>-99.028403333870912</v>
      </c>
      <c r="AJ281" s="52">
        <f t="shared" si="76"/>
        <v>-99.038343443709621</v>
      </c>
      <c r="AK281" s="52">
        <f t="shared" si="77"/>
        <v>-99.029570302826627</v>
      </c>
    </row>
    <row r="282" spans="1:37" ht="14.25" hidden="1">
      <c r="A282" s="110" t="s">
        <v>263</v>
      </c>
      <c r="B282" s="112"/>
      <c r="C282" s="24" t="s">
        <v>288</v>
      </c>
      <c r="D282" s="24" t="s">
        <v>289</v>
      </c>
      <c r="E282" s="172">
        <f>SUMIFS(ADEME!$F:$F,ADEME!$A:$A,$A282,ADEME!$C:$C,$C282,ADEME!$D:$D,$D282,ADEME!$E:$E,F$9)</f>
        <v>73.317354521238855</v>
      </c>
      <c r="F282" s="172">
        <f>SUMIFS(ADEME!$L:$L,ADEME!$A:$A,$A282,ADEME!$C:$C,$C282,ADEME!$D:$D,$D282,ADEME!$E:$E,F$9)</f>
        <v>57.016402492903232</v>
      </c>
      <c r="G282" s="173">
        <f>SUMIFS(ADEME!$H:$H,ADEME!$A:$A,$A282,ADEME!$C:$C,$C282,ADEME!$D:$D,$D282,ADEME!$E:$E,G$9)</f>
        <v>56.610352572514564</v>
      </c>
      <c r="H282" s="173">
        <f>SUMIFS(ADEME!$H:$H,ADEME!$A:$A,$A282,ADEME!$C:$C,$C282,ADEME!$D:$D,$D282,ADEME!$E:$E,H$9)</f>
        <v>58.933537604845775</v>
      </c>
      <c r="I282" s="173">
        <f>SUMIFS(ADEME!$H:$H,ADEME!$A:$A,$A282,ADEME!$C:$C,$C282,ADEME!$D:$D,$D282,ADEME!$E:$E,I$9)</f>
        <v>62.242002581770144</v>
      </c>
      <c r="J282" s="173">
        <f>SUMIFS(ADEME!$H:$H,ADEME!$A:$A,$A282,ADEME!$C:$C,$C282,ADEME!$D:$D,$D282,ADEME!$E:$E,J$9)</f>
        <v>69.010566947343179</v>
      </c>
      <c r="K282" s="68"/>
      <c r="L282" s="54" t="str">
        <f t="shared" si="78"/>
        <v>Indicateurs agro-environnementaux--NODU avec TS</v>
      </c>
      <c r="M282" s="54">
        <f>MATCH(L282,[6]RESULTATS_4!$W:$W,FALSE)</f>
        <v>405</v>
      </c>
      <c r="N282" s="54" t="str" cm="1">
        <f t="array" ref="N282">IFERROR(INDEX([6]RESULTATS_4!G:G,$M282),"-")</f>
        <v>Indicateurs agro-environnementaux</v>
      </c>
      <c r="O282" s="54" cm="1">
        <f t="array" ref="O282">IFERROR(INDEX([6]RESULTATS_4!H:H,$M282),"-")</f>
        <v>0</v>
      </c>
      <c r="P282" s="54" t="str" cm="1">
        <f t="array" ref="P282">IFERROR(INDEX([6]RESULTATS_4!I:I,$M282),"-")</f>
        <v>NODU avec TS</v>
      </c>
      <c r="Q282" s="54" t="str" cm="1">
        <f t="array" ref="Q282">IFERROR(INDEX([6]RESULTATS_4!$J:$J,M282),"-")</f>
        <v>M doses</v>
      </c>
      <c r="R282" s="68"/>
      <c r="S282" s="54" t="str">
        <f t="shared" si="79"/>
        <v>NODU avec TS-M doses</v>
      </c>
      <c r="T282" s="46">
        <v>277</v>
      </c>
      <c r="U282" s="8">
        <v>323.27634781074221</v>
      </c>
      <c r="V282" s="8">
        <v>895.7290980055501</v>
      </c>
      <c r="W282" s="8">
        <v>428.76425268749836</v>
      </c>
      <c r="X282" s="8">
        <v>1109.3880346532644</v>
      </c>
      <c r="Y282" s="8">
        <v>1746.5315901389795</v>
      </c>
      <c r="Z282" s="8">
        <v>2295.6080778350115</v>
      </c>
      <c r="AA282" s="68"/>
      <c r="AB282" s="52">
        <f>IFERROR(MATCH(S282,[7]AMS_RUN3_2050!$I:$I,FALSE),"non")</f>
        <v>214</v>
      </c>
      <c r="AC282" s="8" t="s">
        <v>556</v>
      </c>
      <c r="AE282" s="68"/>
      <c r="AF282" s="52">
        <f t="shared" si="72"/>
        <v>-77.320532412052145</v>
      </c>
      <c r="AG282" s="52">
        <f t="shared" si="73"/>
        <v>-93.634637680091316</v>
      </c>
      <c r="AH282" s="52">
        <f t="shared" si="74"/>
        <v>-86.796858129454506</v>
      </c>
      <c r="AI282" s="52">
        <f t="shared" si="75"/>
        <v>-94.687743533914599</v>
      </c>
      <c r="AJ282" s="52">
        <f t="shared" si="76"/>
        <v>-96.436250971170963</v>
      </c>
      <c r="AK282" s="52">
        <f t="shared" si="77"/>
        <v>-96.993800134540948</v>
      </c>
    </row>
    <row r="283" spans="1:37" ht="14.25" hidden="1">
      <c r="A283" s="110" t="s">
        <v>263</v>
      </c>
      <c r="B283" s="110"/>
      <c r="C283" s="5" t="s">
        <v>290</v>
      </c>
      <c r="D283" s="5" t="s">
        <v>271</v>
      </c>
      <c r="E283" s="172">
        <f>SUMIFS(ADEME!$F:$F,ADEME!$A:$A,$A283,ADEME!$C:$C,$C283,ADEME!$D:$D,$D283,ADEME!$E:$E,F$9)</f>
        <v>1892.3868239999995</v>
      </c>
      <c r="F283" s="172">
        <f>SUMIFS(ADEME!$L:$L,ADEME!$A:$A,$A283,ADEME!$C:$C,$C283,ADEME!$D:$D,$D283,ADEME!$E:$E,F$9)</f>
        <v>4599.2798280220159</v>
      </c>
      <c r="G283" s="173">
        <f>SUMIFS(ADEME!$H:$H,ADEME!$A:$A,$A283,ADEME!$C:$C,$C283,ADEME!$D:$D,$D283,ADEME!$E:$E,G$9)</f>
        <v>5228.0496560995298</v>
      </c>
      <c r="H283" s="173">
        <f>SUMIFS(ADEME!$H:$H,ADEME!$A:$A,$A283,ADEME!$C:$C,$C283,ADEME!$D:$D,$D283,ADEME!$E:$E,H$9)</f>
        <v>5345.4755252014475</v>
      </c>
      <c r="I283" s="173">
        <f>SUMIFS(ADEME!$H:$H,ADEME!$A:$A,$A283,ADEME!$C:$C,$C283,ADEME!$D:$D,$D283,ADEME!$E:$E,I$9)</f>
        <v>4145.6312132127359</v>
      </c>
      <c r="J283" s="173">
        <f>SUMIFS(ADEME!$H:$H,ADEME!$A:$A,$A283,ADEME!$C:$C,$C283,ADEME!$D:$D,$D283,ADEME!$E:$E,J$9)</f>
        <v>2584.1078172118473</v>
      </c>
      <c r="K283" s="68"/>
      <c r="L283" s="54" t="str">
        <f t="shared" si="78"/>
        <v>Indicateurs agro-environnementaux--Surfaces de terres arables avec couverts</v>
      </c>
      <c r="M283" s="54">
        <f>MATCH(L283,[6]RESULTATS_4!$W:$W,FALSE)</f>
        <v>417</v>
      </c>
      <c r="N283" s="54" t="str" cm="1">
        <f t="array" ref="N283">IFERROR(INDEX([6]RESULTATS_4!G:G,$M283),"-")</f>
        <v>Indicateurs agro-environnementaux</v>
      </c>
      <c r="O283" s="54" cm="1">
        <f t="array" ref="O283">IFERROR(INDEX([6]RESULTATS_4!H:H,$M283),"-")</f>
        <v>0</v>
      </c>
      <c r="P283" s="54" t="str" cm="1">
        <f t="array" ref="P283">IFERROR(INDEX([6]RESULTATS_4!I:I,$M283),"-")</f>
        <v>Surfaces de terres arables avec couverts</v>
      </c>
      <c r="Q283" s="54" t="str" cm="1">
        <f t="array" ref="Q283">IFERROR(INDEX([6]RESULTATS_4!$J:$J,M283),"-")</f>
        <v>kha</v>
      </c>
      <c r="R283" s="68"/>
      <c r="S283" s="54" t="str">
        <f t="shared" si="79"/>
        <v>Surfaces de terres arables avec couverts-kha</v>
      </c>
      <c r="T283" s="46">
        <v>278</v>
      </c>
      <c r="U283" s="8">
        <v>49278.666337280869</v>
      </c>
      <c r="V283" s="8">
        <v>42775.291034965856</v>
      </c>
      <c r="W283" s="8">
        <v>35614.316224148082</v>
      </c>
      <c r="X283" s="8">
        <v>35917.766724554596</v>
      </c>
      <c r="Y283" s="8">
        <v>37544.7362379326</v>
      </c>
      <c r="Z283" s="8">
        <v>43086.614335143371</v>
      </c>
      <c r="AA283" s="68"/>
      <c r="AB283" s="52">
        <f>IFERROR(MATCH(S283,[7]AMS_RUN3_2050!$I:$I,FALSE),"non")</f>
        <v>215</v>
      </c>
      <c r="AC283" s="8" t="s">
        <v>556</v>
      </c>
      <c r="AE283" s="68"/>
      <c r="AF283" s="52">
        <f t="shared" si="72"/>
        <v>-96.15982540792028</v>
      </c>
      <c r="AG283" s="52">
        <f t="shared" si="73"/>
        <v>-89.247811723215577</v>
      </c>
      <c r="AH283" s="52">
        <f t="shared" si="74"/>
        <v>-85.320370540893094</v>
      </c>
      <c r="AI283" s="52">
        <f t="shared" si="75"/>
        <v>-85.117461321594078</v>
      </c>
      <c r="AJ283" s="52">
        <f t="shared" si="76"/>
        <v>-88.958155979734173</v>
      </c>
      <c r="AK283" s="52">
        <f t="shared" si="77"/>
        <v>-94.002527566655118</v>
      </c>
    </row>
    <row r="284" spans="1:37" ht="14.25" hidden="1">
      <c r="A284" s="110" t="s">
        <v>263</v>
      </c>
      <c r="B284" s="110"/>
      <c r="C284" s="5" t="s">
        <v>291</v>
      </c>
      <c r="D284" s="5" t="s">
        <v>271</v>
      </c>
      <c r="E284" s="172">
        <f>SUMIFS(ADEME!$F:$F,ADEME!$A:$A,$A284,ADEME!$C:$C,$C284,ADEME!$D:$D,$D284,ADEME!$E:$E,F$9)</f>
        <v>630.7956079999999</v>
      </c>
      <c r="F284" s="172">
        <f>SUMIFS(ADEME!$L:$L,ADEME!$A:$A,$A284,ADEME!$C:$C,$C284,ADEME!$D:$D,$D284,ADEME!$E:$E,F$9)</f>
        <v>1533.0932760073388</v>
      </c>
      <c r="G284" s="173">
        <f>SUMIFS(ADEME!$H:$H,ADEME!$A:$A,$A284,ADEME!$C:$C,$C284,ADEME!$D:$D,$D284,ADEME!$E:$E,G$9)</f>
        <v>1614.5447467366193</v>
      </c>
      <c r="H284" s="173">
        <f>SUMIFS(ADEME!$H:$H,ADEME!$A:$A,$A284,ADEME!$C:$C,$C284,ADEME!$D:$D,$D284,ADEME!$E:$E,H$9)</f>
        <v>2436.9079600183068</v>
      </c>
      <c r="I284" s="173">
        <f>SUMIFS(ADEME!$H:$H,ADEME!$A:$A,$A284,ADEME!$C:$C,$C284,ADEME!$D:$D,$D284,ADEME!$E:$E,I$9)</f>
        <v>2424.8031624451846</v>
      </c>
      <c r="J284" s="173">
        <f>SUMIFS(ADEME!$H:$H,ADEME!$A:$A,$A284,ADEME!$C:$C,$C284,ADEME!$D:$D,$D284,ADEME!$E:$E,J$9)</f>
        <v>1252.9007598602896</v>
      </c>
      <c r="K284" s="68"/>
      <c r="L284" s="54" t="str">
        <f t="shared" si="78"/>
        <v>Indicateurs agro-environnementaux--Surfaces de terres arables en semis direct</v>
      </c>
      <c r="M284" s="54">
        <f>MATCH(L284,[6]RESULTATS_4!$W:$W,FALSE)</f>
        <v>420</v>
      </c>
      <c r="N284" s="54" t="str" cm="1">
        <f t="array" ref="N284">IFERROR(INDEX([6]RESULTATS_4!G:G,$M284),"-")</f>
        <v>Indicateurs agro-environnementaux</v>
      </c>
      <c r="O284" s="54" cm="1">
        <f t="array" ref="O284">IFERROR(INDEX([6]RESULTATS_4!H:H,$M284),"-")</f>
        <v>0</v>
      </c>
      <c r="P284" s="54" t="str" cm="1">
        <f t="array" ref="P284">IFERROR(INDEX([6]RESULTATS_4!I:I,$M284),"-")</f>
        <v>Surfaces de terres arables en semis direct</v>
      </c>
      <c r="Q284" s="54" t="str" cm="1">
        <f t="array" ref="Q284">IFERROR(INDEX([6]RESULTATS_4!$J:$J,M284),"-")</f>
        <v>kha</v>
      </c>
      <c r="R284" s="68"/>
      <c r="S284" s="54" t="str">
        <f t="shared" si="79"/>
        <v>Surfaces de terres arables en semis direct-kha</v>
      </c>
      <c r="T284" s="46">
        <v>279</v>
      </c>
      <c r="U284" s="8">
        <v>31506.333881578601</v>
      </c>
      <c r="V284" s="8">
        <v>26176.106032788251</v>
      </c>
      <c r="W284" s="8">
        <v>19973.156143134416</v>
      </c>
      <c r="X284" s="8">
        <v>19734.160434762787</v>
      </c>
      <c r="Y284" s="8">
        <v>21236.680033902281</v>
      </c>
      <c r="Z284" s="8">
        <v>25939.799433865959</v>
      </c>
      <c r="AA284" s="68"/>
      <c r="AB284" s="52">
        <f>IFERROR(MATCH(S284,[7]AMS_RUN3_2050!$I:$I,FALSE),"non")</f>
        <v>216</v>
      </c>
      <c r="AC284" s="8" t="s">
        <v>556</v>
      </c>
      <c r="AE284" s="68"/>
      <c r="AF284" s="52">
        <f t="shared" si="72"/>
        <v>-97.997876838444796</v>
      </c>
      <c r="AG284" s="52">
        <f t="shared" si="73"/>
        <v>-94.143157603017869</v>
      </c>
      <c r="AH284" s="52">
        <f t="shared" si="74"/>
        <v>-91.916426551886715</v>
      </c>
      <c r="AI284" s="52">
        <f t="shared" si="75"/>
        <v>-87.65132183821936</v>
      </c>
      <c r="AJ284" s="52">
        <f t="shared" si="76"/>
        <v>-88.582004538495553</v>
      </c>
      <c r="AK284" s="52">
        <f t="shared" si="77"/>
        <v>-95.169967435351282</v>
      </c>
    </row>
    <row r="285" spans="1:37" ht="14.25" hidden="1">
      <c r="A285" s="110" t="s">
        <v>263</v>
      </c>
      <c r="B285" s="110"/>
      <c r="C285" s="5" t="s">
        <v>292</v>
      </c>
      <c r="D285" s="5" t="s">
        <v>271</v>
      </c>
      <c r="E285" s="172">
        <f>SUMIFS(ADEME!$F:$F,ADEME!$A:$A,$A285,ADEME!$C:$C,$C285,ADEME!$D:$D,$D285,ADEME!$E:$E,F$9)</f>
        <v>0</v>
      </c>
      <c r="F285" s="172">
        <f>SUMIFS(ADEME!$L:$L,ADEME!$A:$A,$A285,ADEME!$C:$C,$C285,ADEME!$D:$D,$D285,ADEME!$E:$E,F$9)</f>
        <v>718.11696233316184</v>
      </c>
      <c r="G285" s="173">
        <f>SUMIFS(ADEME!$H:$H,ADEME!$A:$A,$A285,ADEME!$C:$C,$C285,ADEME!$D:$D,$D285,ADEME!$E:$E,G$9)</f>
        <v>1235.0190949370644</v>
      </c>
      <c r="H285" s="173">
        <f>SUMIFS(ADEME!$H:$H,ADEME!$A:$A,$A285,ADEME!$C:$C,$C285,ADEME!$D:$D,$D285,ADEME!$E:$E,H$9)</f>
        <v>1549.401802966478</v>
      </c>
      <c r="I285" s="173">
        <f>SUMIFS(ADEME!$H:$H,ADEME!$A:$A,$A285,ADEME!$C:$C,$C285,ADEME!$D:$D,$D285,ADEME!$E:$E,I$9)</f>
        <v>579.5084009601859</v>
      </c>
      <c r="J285" s="173">
        <f>SUMIFS(ADEME!$H:$H,ADEME!$A:$A,$A285,ADEME!$C:$C,$C285,ADEME!$D:$D,$D285,ADEME!$E:$E,J$9)</f>
        <v>234.91889247380428</v>
      </c>
      <c r="K285" s="68"/>
      <c r="L285" s="54" t="str">
        <f t="shared" si="78"/>
        <v>Indicateurs agro-environnementaux--Surfaces de terres arables avec IAE (type haies - 60 ml/ha de SAU)</v>
      </c>
      <c r="M285" s="54">
        <f>MATCH(L285,[6]RESULTATS_4!$W:$W,FALSE)</f>
        <v>419</v>
      </c>
      <c r="N285" s="54" t="str" cm="1">
        <f t="array" ref="N285">IFERROR(INDEX([6]RESULTATS_4!G:G,$M285),"-")</f>
        <v>Indicateurs agro-environnementaux</v>
      </c>
      <c r="O285" s="54" cm="1">
        <f t="array" ref="O285">IFERROR(INDEX([6]RESULTATS_4!H:H,$M285),"-")</f>
        <v>0</v>
      </c>
      <c r="P285" s="54" t="str" cm="1">
        <f t="array" ref="P285">IFERROR(INDEX([6]RESULTATS_4!I:I,$M285),"-")</f>
        <v>Surfaces de terres arables avec IAE (type haies - 60 ml/ha de SAU)</v>
      </c>
      <c r="Q285" s="54" t="str" cm="1">
        <f t="array" ref="Q285">IFERROR(INDEX([6]RESULTATS_4!$J:$J,M285),"-")</f>
        <v>kha</v>
      </c>
      <c r="R285" s="68"/>
      <c r="S285" s="54" t="str">
        <f t="shared" si="79"/>
        <v>Surfaces de terres arables avec IAE (type haies - 60 ml/ha de SAU)-kha</v>
      </c>
      <c r="T285" s="46">
        <v>280</v>
      </c>
      <c r="U285" s="8">
        <v>10533.217435253513</v>
      </c>
      <c r="V285" s="8">
        <v>9758.7092688545545</v>
      </c>
      <c r="W285" s="8">
        <v>8812.9364472259913</v>
      </c>
      <c r="X285" s="8">
        <v>9077.4484446569677</v>
      </c>
      <c r="Y285" s="8">
        <v>9422.5515197306904</v>
      </c>
      <c r="Z285" s="8">
        <v>10078.408273618499</v>
      </c>
      <c r="AA285" s="68"/>
      <c r="AB285" s="52">
        <f>IFERROR(MATCH(S285,[7]AMS_RUN3_2050!$I:$I,FALSE),"non")</f>
        <v>217</v>
      </c>
      <c r="AC285" s="8" t="s">
        <v>556</v>
      </c>
      <c r="AE285" s="68"/>
      <c r="AF285" s="52">
        <f t="shared" si="72"/>
        <v>-100</v>
      </c>
      <c r="AG285" s="52">
        <f t="shared" si="73"/>
        <v>-92.641271068243924</v>
      </c>
      <c r="AH285" s="52">
        <f t="shared" si="74"/>
        <v>-85.986292964522562</v>
      </c>
      <c r="AI285" s="52">
        <f t="shared" si="75"/>
        <v>-82.931307047208151</v>
      </c>
      <c r="AJ285" s="52">
        <f t="shared" si="76"/>
        <v>-93.849772009771414</v>
      </c>
      <c r="AK285" s="52">
        <f t="shared" si="77"/>
        <v>-97.669087358876567</v>
      </c>
    </row>
    <row r="286" spans="1:37" ht="14.25" hidden="1">
      <c r="A286" s="110" t="s">
        <v>263</v>
      </c>
      <c r="B286" s="110"/>
      <c r="C286" s="5" t="s">
        <v>293</v>
      </c>
      <c r="D286" s="5" t="s">
        <v>271</v>
      </c>
      <c r="E286" s="172">
        <f>SUMIFS(ADEME!$F:$F,ADEME!$A:$A,$A286,ADEME!$C:$C,$C286,ADEME!$D:$D,$D286,ADEME!$E:$E,F$9)</f>
        <v>3181.2266800000002</v>
      </c>
      <c r="F286" s="172">
        <f>SUMIFS(ADEME!$L:$L,ADEME!$A:$A,$A286,ADEME!$C:$C,$C286,ADEME!$D:$D,$D286,ADEME!$E:$E,F$9)</f>
        <v>766.54663800366905</v>
      </c>
      <c r="G286" s="173">
        <f>SUMIFS(ADEME!$H:$H,ADEME!$A:$A,$A286,ADEME!$C:$C,$C286,ADEME!$D:$D,$D286,ADEME!$E:$E,G$9)</f>
        <v>2326.4193251609045</v>
      </c>
      <c r="H286" s="173">
        <f>SUMIFS(ADEME!$H:$H,ADEME!$A:$A,$A286,ADEME!$C:$C,$C286,ADEME!$D:$D,$D286,ADEME!$E:$E,H$9)</f>
        <v>2378.6724270100417</v>
      </c>
      <c r="I286" s="173">
        <f>SUMIFS(ADEME!$H:$H,ADEME!$A:$A,$A286,ADEME!$C:$C,$C286,ADEME!$D:$D,$D286,ADEME!$E:$E,I$9)</f>
        <v>2562.4055436103108</v>
      </c>
      <c r="J286" s="173">
        <f>SUMIFS(ADEME!$H:$H,ADEME!$A:$A,$A286,ADEME!$C:$C,$C286,ADEME!$D:$D,$D286,ADEME!$E:$E,J$9)</f>
        <v>2761.0161157441071</v>
      </c>
      <c r="K286" s="68"/>
      <c r="L286" s="54" t="str">
        <f t="shared" si="78"/>
        <v>Indicateurs agro-environnementaux--Surfaces de terres arables avec IAE (type haies - 200 ml/ha de SAU)</v>
      </c>
      <c r="M286" s="54">
        <f>MATCH(L286,[6]RESULTATS_4!$W:$W,FALSE)</f>
        <v>418</v>
      </c>
      <c r="N286" s="54" t="str" cm="1">
        <f t="array" ref="N286">IFERROR(INDEX([6]RESULTATS_4!G:G,$M286),"-")</f>
        <v>Indicateurs agro-environnementaux</v>
      </c>
      <c r="O286" s="54" cm="1">
        <f t="array" ref="O286">IFERROR(INDEX([6]RESULTATS_4!H:H,$M286),"-")</f>
        <v>0</v>
      </c>
      <c r="P286" s="54" t="str" cm="1">
        <f t="array" ref="P286">IFERROR(INDEX([6]RESULTATS_4!I:I,$M286),"-")</f>
        <v>Surfaces de terres arables avec IAE (type haies - 200 ml/ha de SAU)</v>
      </c>
      <c r="Q286" s="54" t="str" cm="1">
        <f t="array" ref="Q286">IFERROR(INDEX([6]RESULTATS_4!$J:$J,M286),"-")</f>
        <v>kha</v>
      </c>
      <c r="R286" s="68"/>
      <c r="S286" s="54" t="str">
        <f t="shared" si="79"/>
        <v>Surfaces de terres arables avec IAE (type haies - 200 ml/ha de SAU)-kha</v>
      </c>
      <c r="T286" s="46">
        <v>281</v>
      </c>
      <c r="U286" s="8">
        <v>7239.1150204487558</v>
      </c>
      <c r="V286" s="8">
        <v>6840.4757333230464</v>
      </c>
      <c r="W286" s="8">
        <v>6828.2236337876702</v>
      </c>
      <c r="X286" s="8">
        <v>7106.1578451348414</v>
      </c>
      <c r="Y286" s="8">
        <v>6885.5046842996262</v>
      </c>
      <c r="Z286" s="8">
        <v>7068.4066276589101</v>
      </c>
      <c r="AA286" s="68"/>
      <c r="AB286" s="52">
        <f>IFERROR(MATCH(S286,[7]AMS_RUN3_2050!$I:$I,FALSE),"non")</f>
        <v>218</v>
      </c>
      <c r="AC286" s="8" t="s">
        <v>556</v>
      </c>
      <c r="AE286" s="68"/>
      <c r="AF286" s="52">
        <f t="shared" si="72"/>
        <v>-56.055033370601222</v>
      </c>
      <c r="AG286" s="52">
        <f t="shared" si="73"/>
        <v>-88.793957205790903</v>
      </c>
      <c r="AH286" s="52">
        <f t="shared" si="74"/>
        <v>-65.92936245308033</v>
      </c>
      <c r="AI286" s="52">
        <f t="shared" si="75"/>
        <v>-66.526602999135804</v>
      </c>
      <c r="AJ286" s="52">
        <f t="shared" si="76"/>
        <v>-62.78550867225281</v>
      </c>
      <c r="AK286" s="52">
        <f t="shared" si="77"/>
        <v>-60.938634954302714</v>
      </c>
    </row>
    <row r="287" spans="1:37" ht="14.25" hidden="1">
      <c r="A287" s="110" t="s">
        <v>263</v>
      </c>
      <c r="B287" s="110"/>
      <c r="C287" s="5" t="s">
        <v>294</v>
      </c>
      <c r="D287" s="5" t="s">
        <v>271</v>
      </c>
      <c r="E287" s="172">
        <f>SUMIFS(ADEME!$F:$F,ADEME!$A:$A,$A287,ADEME!$C:$C,$C287,ADEME!$D:$D,$D287,ADEME!$E:$E,F$9)</f>
        <v>0</v>
      </c>
      <c r="F287" s="172">
        <f>SUMIFS(ADEME!$L:$L,ADEME!$A:$A,$A287,ADEME!$C:$C,$C287,ADEME!$D:$D,$D287,ADEME!$E:$E,F$9)</f>
        <v>229.96399140110083</v>
      </c>
      <c r="G287" s="173">
        <f>SUMIFS(ADEME!$H:$H,ADEME!$A:$A,$A287,ADEME!$C:$C,$C287,ADEME!$D:$D,$D287,ADEME!$E:$E,G$9)</f>
        <v>115.32462476690137</v>
      </c>
      <c r="H287" s="173">
        <f>SUMIFS(ADEME!$H:$H,ADEME!$A:$A,$A287,ADEME!$C:$C,$C287,ADEME!$D:$D,$D287,ADEME!$E:$E,H$9)</f>
        <v>569.92202290750731</v>
      </c>
      <c r="I287" s="173">
        <f>SUMIFS(ADEME!$H:$H,ADEME!$A:$A,$A287,ADEME!$C:$C,$C287,ADEME!$D:$D,$D287,ADEME!$E:$E,I$9)</f>
        <v>190.85547472149196</v>
      </c>
      <c r="J287" s="173">
        <f>SUMIFS(ADEME!$H:$H,ADEME!$A:$A,$A287,ADEME!$C:$C,$C287,ADEME!$D:$D,$D287,ADEME!$E:$E,J$9)</f>
        <v>0</v>
      </c>
      <c r="K287" s="68"/>
      <c r="L287" s="54" t="str">
        <f t="shared" si="78"/>
        <v>Indicateurs agro-environnementaux--Surfaces de terres arables avec agroforesterie (75 arbres / ha)</v>
      </c>
      <c r="M287" s="54">
        <f>MATCH(L287,[6]RESULTATS_4!$W:$W,FALSE)</f>
        <v>416</v>
      </c>
      <c r="N287" s="54" t="str" cm="1">
        <f t="array" ref="N287">IFERROR(INDEX([6]RESULTATS_4!G:G,$M287),"-")</f>
        <v>Indicateurs agro-environnementaux</v>
      </c>
      <c r="O287" s="54" cm="1">
        <f t="array" ref="O287">IFERROR(INDEX([6]RESULTATS_4!H:H,$M287),"-")</f>
        <v>0</v>
      </c>
      <c r="P287" s="54" t="str" cm="1">
        <f t="array" ref="P287">IFERROR(INDEX([6]RESULTATS_4!I:I,$M287),"-")</f>
        <v>Surfaces de terres arables avec agroforesterie (75 arbres / ha)</v>
      </c>
      <c r="Q287" s="54" t="str" cm="1">
        <f t="array" ref="Q287">IFERROR(INDEX([6]RESULTATS_4!$J:$J,M287),"-")</f>
        <v>kha</v>
      </c>
      <c r="R287" s="68"/>
      <c r="S287" s="54" t="str">
        <f t="shared" si="79"/>
        <v>Surfaces de terres arables avec agroforesterie (75 arbres / ha)-kha</v>
      </c>
      <c r="T287" s="46">
        <v>282</v>
      </c>
      <c r="U287" s="8">
        <v>103102.14993238721</v>
      </c>
      <c r="V287" s="8">
        <v>91661.540341333937</v>
      </c>
      <c r="W287" s="8">
        <v>79938.610301253168</v>
      </c>
      <c r="X287" s="8">
        <v>81342.579164460971</v>
      </c>
      <c r="Y287" s="8">
        <v>84469.343587321477</v>
      </c>
      <c r="Z287" s="8">
        <v>93400.061527647718</v>
      </c>
      <c r="AA287" s="68"/>
      <c r="AB287" s="52">
        <f>IFERROR(MATCH(S287,[7]AMS_RUN3_2050!$I:$I,FALSE),"non")</f>
        <v>219</v>
      </c>
      <c r="AC287" s="8" t="s">
        <v>556</v>
      </c>
      <c r="AE287" s="68"/>
      <c r="AF287" s="52">
        <f t="shared" si="72"/>
        <v>-100</v>
      </c>
      <c r="AG287" s="52">
        <f t="shared" si="73"/>
        <v>-99.749116160884114</v>
      </c>
      <c r="AH287" s="52">
        <f t="shared" si="74"/>
        <v>-99.855733513089234</v>
      </c>
      <c r="AI287" s="52">
        <f t="shared" si="75"/>
        <v>-99.299355849345247</v>
      </c>
      <c r="AJ287" s="52">
        <f t="shared" si="76"/>
        <v>-99.774053560006422</v>
      </c>
      <c r="AK287" s="52">
        <f t="shared" si="77"/>
        <v>-100</v>
      </c>
    </row>
    <row r="288" spans="1:37" ht="14.25" hidden="1">
      <c r="A288" s="110" t="s">
        <v>263</v>
      </c>
      <c r="B288" s="110"/>
      <c r="C288" s="5" t="s">
        <v>295</v>
      </c>
      <c r="D288" s="5" t="s">
        <v>271</v>
      </c>
      <c r="E288" s="172">
        <f>SUMIFS(ADEME!$F:$F,ADEME!$A:$A,$A288,ADEME!$C:$C,$C288,ADEME!$D:$D,$D288,ADEME!$E:$E,F$9)</f>
        <v>0</v>
      </c>
      <c r="F288" s="172">
        <f>SUMIFS(ADEME!$L:$L,ADEME!$A:$A,$A288,ADEME!$C:$C,$C288,ADEME!$D:$D,$D288,ADEME!$E:$E,F$9)</f>
        <v>430.9873706758687</v>
      </c>
      <c r="G288" s="173">
        <f>SUMIFS(ADEME!$H:$H,ADEME!$A:$A,$A288,ADEME!$C:$C,$C288,ADEME!$D:$D,$D288,ADEME!$E:$E,G$9)</f>
        <v>648.58474609593816</v>
      </c>
      <c r="H288" s="173">
        <f>SUMIFS(ADEME!$H:$H,ADEME!$A:$A,$A288,ADEME!$C:$C,$C288,ADEME!$D:$D,$D288,ADEME!$E:$E,H$9)</f>
        <v>543.9020470986153</v>
      </c>
      <c r="I288" s="173">
        <f>SUMIFS(ADEME!$H:$H,ADEME!$A:$A,$A288,ADEME!$C:$C,$C288,ADEME!$D:$D,$D288,ADEME!$E:$E,I$9)</f>
        <v>485.41211812954901</v>
      </c>
      <c r="J288" s="173">
        <f>SUMIFS(ADEME!$H:$H,ADEME!$A:$A,$A288,ADEME!$C:$C,$C288,ADEME!$D:$D,$D288,ADEME!$E:$E,J$9)</f>
        <v>207.26337168330463</v>
      </c>
      <c r="K288" s="68"/>
      <c r="L288" s="54" t="str">
        <f t="shared" si="78"/>
        <v>Indicateurs agro-environnementaux--Surfaces de prairies avec IAE (type haies - 60 ml/ha de SAU)</v>
      </c>
      <c r="M288" s="54">
        <f>MATCH(L288,[6]RESULTATS_4!$W:$W,FALSE)</f>
        <v>414</v>
      </c>
      <c r="N288" s="54" t="str" cm="1">
        <f t="array" ref="N288">IFERROR(INDEX([6]RESULTATS_4!G:G,$M288),"-")</f>
        <v>Indicateurs agro-environnementaux</v>
      </c>
      <c r="O288" s="54" cm="1">
        <f t="array" ref="O288">IFERROR(INDEX([6]RESULTATS_4!H:H,$M288),"-")</f>
        <v>0</v>
      </c>
      <c r="P288" s="54" t="str" cm="1">
        <f t="array" ref="P288">IFERROR(INDEX([6]RESULTATS_4!I:I,$M288),"-")</f>
        <v>Surfaces de prairies avec IAE (type haies - 60 ml/ha de SAU)</v>
      </c>
      <c r="Q288" s="54" t="str" cm="1">
        <f t="array" ref="Q288">IFERROR(INDEX([6]RESULTATS_4!$J:$J,M288),"-")</f>
        <v>kha</v>
      </c>
      <c r="R288" s="68"/>
      <c r="S288" s="54" t="str">
        <f t="shared" si="79"/>
        <v>Surfaces de prairies avec IAE (type haies - 60 ml/ha de SAU)-kha</v>
      </c>
      <c r="T288" s="46">
        <v>283</v>
      </c>
      <c r="U288" s="8">
        <v>80.831154590770026</v>
      </c>
      <c r="V288" s="8">
        <v>73.705861050673747</v>
      </c>
      <c r="W288" s="8">
        <v>62.777838639530913</v>
      </c>
      <c r="X288" s="8">
        <v>65.277607917621268</v>
      </c>
      <c r="Y288" s="8">
        <v>67.963424055280001</v>
      </c>
      <c r="Z288" s="8">
        <v>74.619426692757344</v>
      </c>
      <c r="AA288" s="68"/>
      <c r="AB288" s="52">
        <f>IFERROR(MATCH(S288,[7]AMS_RUN3_2050!$I:$I,FALSE),"non")</f>
        <v>220</v>
      </c>
      <c r="AC288" s="8">
        <v>50.790830023016674</v>
      </c>
      <c r="AE288" s="68"/>
      <c r="AF288" s="52">
        <f t="shared" si="72"/>
        <v>-100</v>
      </c>
      <c r="AG288" s="52">
        <f t="shared" si="73"/>
        <v>484.73961844032897</v>
      </c>
      <c r="AH288" s="52">
        <f t="shared" si="74"/>
        <v>933.14284172811176</v>
      </c>
      <c r="AI288" s="52">
        <f t="shared" si="75"/>
        <v>733.21381473568431</v>
      </c>
      <c r="AJ288" s="52">
        <f t="shared" si="76"/>
        <v>614.22551891253318</v>
      </c>
      <c r="AK288" s="52">
        <f t="shared" si="77"/>
        <v>177.76060587640762</v>
      </c>
    </row>
    <row r="289" spans="1:37" ht="14.25" hidden="1">
      <c r="A289" s="110" t="s">
        <v>263</v>
      </c>
      <c r="B289" s="110"/>
      <c r="C289" s="5" t="s">
        <v>296</v>
      </c>
      <c r="D289" s="5" t="s">
        <v>271</v>
      </c>
      <c r="E289" s="172">
        <f>SUMIFS(ADEME!$F:$F,ADEME!$A:$A,$A289,ADEME!$C:$C,$C289,ADEME!$D:$D,$D289,ADEME!$E:$E,F$9)</f>
        <v>1748.6333200000001</v>
      </c>
      <c r="F289" s="172">
        <f>SUMIFS(ADEME!$L:$L,ADEME!$A:$A,$A289,ADEME!$C:$C,$C289,ADEME!$D:$D,$D289,ADEME!$E:$E,F$9)</f>
        <v>389.65825736208097</v>
      </c>
      <c r="G289" s="173">
        <f>SUMIFS(ADEME!$H:$H,ADEME!$A:$A,$A289,ADEME!$C:$C,$C289,ADEME!$D:$D,$D289,ADEME!$E:$E,G$9)</f>
        <v>1663.0378105024058</v>
      </c>
      <c r="H289" s="173">
        <f>SUMIFS(ADEME!$H:$H,ADEME!$A:$A,$A289,ADEME!$C:$C,$C289,ADEME!$D:$D,$D289,ADEME!$E:$E,H$9)</f>
        <v>1568.9482127844676</v>
      </c>
      <c r="I289" s="173">
        <f>SUMIFS(ADEME!$H:$H,ADEME!$A:$A,$A289,ADEME!$C:$C,$C289,ADEME!$D:$D,$D289,ADEME!$E:$E,I$9)</f>
        <v>1493.5757480909203</v>
      </c>
      <c r="J289" s="173">
        <f>SUMIFS(ADEME!$H:$H,ADEME!$A:$A,$A289,ADEME!$C:$C,$C289,ADEME!$D:$D,$D289,ADEME!$E:$E,J$9)</f>
        <v>1488.0447197775723</v>
      </c>
      <c r="K289" s="68"/>
      <c r="L289" s="54" t="str">
        <f t="shared" si="78"/>
        <v>Indicateurs agro-environnementaux--Surfaces de prairies en région de bocage (type haies - 150 ml/ha de SAU)</v>
      </c>
      <c r="M289" s="54">
        <f>MATCH(L289,[6]RESULTATS_4!$W:$W,FALSE)</f>
        <v>415</v>
      </c>
      <c r="N289" s="54" t="str" cm="1">
        <f t="array" ref="N289">IFERROR(INDEX([6]RESULTATS_4!G:G,$M289),"-")</f>
        <v>Indicateurs agro-environnementaux</v>
      </c>
      <c r="O289" s="54" cm="1">
        <f t="array" ref="O289">IFERROR(INDEX([6]RESULTATS_4!H:H,$M289),"-")</f>
        <v>0</v>
      </c>
      <c r="P289" s="54" t="str" cm="1">
        <f t="array" ref="P289">IFERROR(INDEX([6]RESULTATS_4!I:I,$M289),"-")</f>
        <v>Surfaces de prairies en région de bocage (type haies - 150 ml/ha de SAU)</v>
      </c>
      <c r="Q289" s="54" t="str" cm="1">
        <f t="array" ref="Q289">IFERROR(INDEX([6]RESULTATS_4!$J:$J,M289),"-")</f>
        <v>kha</v>
      </c>
      <c r="R289" s="68"/>
      <c r="S289" s="54" t="str">
        <f t="shared" si="79"/>
        <v>Surfaces de prairies en région de bocage (type haies - 150 ml/ha de SAU)-kha</v>
      </c>
      <c r="T289" s="46">
        <v>284</v>
      </c>
      <c r="U289" s="8">
        <v>2031.3635400000001</v>
      </c>
      <c r="V289" s="8">
        <v>2733.3818958683419</v>
      </c>
      <c r="W289" s="8">
        <v>5756.6722998391751</v>
      </c>
      <c r="X289" s="8">
        <v>5697.3701347054503</v>
      </c>
      <c r="Y289" s="8">
        <v>4411.8989462138425</v>
      </c>
      <c r="Z289" s="8">
        <v>2734.8451965934582</v>
      </c>
      <c r="AA289" s="68"/>
      <c r="AB289" s="52">
        <f>IFERROR(MATCH(S289,[7]AMS_RUN3_2050!$I:$I,FALSE),"non")</f>
        <v>221</v>
      </c>
      <c r="AC289" s="8">
        <v>8671.8381286384047</v>
      </c>
      <c r="AE289" s="68"/>
      <c r="AF289" s="52">
        <f t="shared" si="72"/>
        <v>-13.918248232416342</v>
      </c>
      <c r="AG289" s="52">
        <f t="shared" si="73"/>
        <v>-85.74446337150799</v>
      </c>
      <c r="AH289" s="52">
        <f t="shared" si="74"/>
        <v>-71.111125944256614</v>
      </c>
      <c r="AI289" s="52">
        <f t="shared" si="75"/>
        <v>-72.461887227104285</v>
      </c>
      <c r="AJ289" s="52">
        <f t="shared" si="76"/>
        <v>-66.146646459963421</v>
      </c>
      <c r="AK289" s="52">
        <f t="shared" si="77"/>
        <v>-45.589435130328738</v>
      </c>
    </row>
    <row r="290" spans="1:37" ht="14.25" hidden="1">
      <c r="A290" s="110" t="s">
        <v>263</v>
      </c>
      <c r="B290" s="110"/>
      <c r="C290" s="5" t="s">
        <v>297</v>
      </c>
      <c r="D290" s="5" t="s">
        <v>271</v>
      </c>
      <c r="E290" s="172">
        <f>SUMIFS(ADEME!$F:$F,ADEME!$A:$A,$A290,ADEME!$C:$C,$C290,ADEME!$D:$D,$D290,ADEME!$E:$E,F$9)</f>
        <v>0</v>
      </c>
      <c r="F290" s="172">
        <f>SUMIFS(ADEME!$L:$L,ADEME!$A:$A,$A290,ADEME!$C:$C,$C290,ADEME!$D:$D,$D290,ADEME!$E:$E,F$9)</f>
        <v>46.758990883449734</v>
      </c>
      <c r="G290" s="173">
        <f>SUMIFS(ADEME!$H:$H,ADEME!$A:$A,$A290,ADEME!$C:$C,$C290,ADEME!$D:$D,$D290,ADEME!$E:$E,G$9)</f>
        <v>37.41835073630412</v>
      </c>
      <c r="H290" s="173">
        <f>SUMIFS(ADEME!$H:$H,ADEME!$A:$A,$A290,ADEME!$C:$C,$C290,ADEME!$D:$D,$D290,ADEME!$E:$E,H$9)</f>
        <v>142.8788839109055</v>
      </c>
      <c r="I290" s="173">
        <f>SUMIFS(ADEME!$H:$H,ADEME!$A:$A,$A290,ADEME!$C:$C,$C290,ADEME!$D:$D,$D290,ADEME!$E:$E,I$9)</f>
        <v>43.313696694636675</v>
      </c>
      <c r="J290" s="173">
        <f>SUMIFS(ADEME!$H:$H,ADEME!$A:$A,$A290,ADEME!$C:$C,$C290,ADEME!$D:$D,$D290,ADEME!$E:$E,J$9)</f>
        <v>0</v>
      </c>
      <c r="K290" s="68"/>
      <c r="L290" s="54" t="str">
        <f t="shared" si="78"/>
        <v>Indicateurs agro-environnementaux--Surfaces de prairies avec agroforesterie et de prés-vergers</v>
      </c>
      <c r="M290" s="54">
        <f>MATCH(L290,[6]RESULTATS_4!$W:$W,FALSE)</f>
        <v>413</v>
      </c>
      <c r="N290" s="54" t="str" cm="1">
        <f t="array" ref="N290">IFERROR(INDEX([6]RESULTATS_4!G:G,$M290),"-")</f>
        <v>Indicateurs agro-environnementaux</v>
      </c>
      <c r="O290" s="54" cm="1">
        <f t="array" ref="O290">IFERROR(INDEX([6]RESULTATS_4!H:H,$M290),"-")</f>
        <v>0</v>
      </c>
      <c r="P290" s="54" t="str" cm="1">
        <f t="array" ref="P290">IFERROR(INDEX([6]RESULTATS_4!I:I,$M290),"-")</f>
        <v>Surfaces de prairies avec agroforesterie et de prés-vergers</v>
      </c>
      <c r="Q290" s="54" t="str" cm="1">
        <f t="array" ref="Q290">IFERROR(INDEX([6]RESULTATS_4!$J:$J,M290),"-")</f>
        <v>kha</v>
      </c>
      <c r="R290" s="68"/>
      <c r="S290" s="54" t="str">
        <f t="shared" si="79"/>
        <v>Surfaces de prairies avec agroforesterie et de prés-vergers-kha</v>
      </c>
      <c r="T290" s="46">
        <v>285</v>
      </c>
      <c r="U290" s="8">
        <v>677.12117999999998</v>
      </c>
      <c r="V290" s="8">
        <v>911.12729862278059</v>
      </c>
      <c r="W290" s="8">
        <v>1777.7958573032747</v>
      </c>
      <c r="X290" s="8">
        <v>2597.3305025863087</v>
      </c>
      <c r="Y290" s="8">
        <v>2580.544666653379</v>
      </c>
      <c r="Z290" s="8">
        <v>1325.9855498634947</v>
      </c>
      <c r="AA290" s="68"/>
      <c r="AB290" s="52" t="str">
        <f>IFERROR(MATCH(S290,[7]AMS_RUN3_2050!$I:$I,FALSE),"non")</f>
        <v>non</v>
      </c>
      <c r="AC290" s="8">
        <v>4335.9190643192023</v>
      </c>
      <c r="AE290" s="68"/>
      <c r="AF290" s="52">
        <f t="shared" si="72"/>
        <v>-100</v>
      </c>
      <c r="AG290" s="52">
        <f t="shared" si="73"/>
        <v>-94.86800681374288</v>
      </c>
      <c r="AH290" s="52">
        <f t="shared" si="74"/>
        <v>-97.895239175938698</v>
      </c>
      <c r="AI290" s="52">
        <f t="shared" si="75"/>
        <v>-94.499010281185519</v>
      </c>
      <c r="AJ290" s="52">
        <f t="shared" si="76"/>
        <v>-98.321528890611731</v>
      </c>
      <c r="AK290" s="52">
        <f t="shared" si="77"/>
        <v>-100</v>
      </c>
    </row>
    <row r="291" spans="1:37" ht="14.25" hidden="1">
      <c r="A291" s="110" t="s">
        <v>263</v>
      </c>
      <c r="B291" s="110"/>
      <c r="C291" s="5" t="s">
        <v>298</v>
      </c>
      <c r="D291" s="5" t="s">
        <v>271</v>
      </c>
      <c r="E291" s="172">
        <f>SUMIFS(ADEME!$F:$F,ADEME!$A:$A,$A291,ADEME!$C:$C,$C291,ADEME!$D:$D,$D291,ADEME!$E:$E,F$9)</f>
        <v>0</v>
      </c>
      <c r="F291" s="172">
        <f>SUMIFS(ADEME!$L:$L,ADEME!$A:$A,$A291,ADEME!$C:$C,$C291,ADEME!$D:$D,$D291,ADEME!$E:$E,F$9)</f>
        <v>767.91265323437256</v>
      </c>
      <c r="G291" s="173">
        <f>SUMIFS(ADEME!$H:$H,ADEME!$A:$A,$A291,ADEME!$C:$C,$C291,ADEME!$D:$D,$D291,ADEME!$E:$E,G$9)</f>
        <v>184.77216877644284</v>
      </c>
      <c r="H291" s="173">
        <f>SUMIFS(ADEME!$H:$H,ADEME!$A:$A,$A291,ADEME!$C:$C,$C291,ADEME!$D:$D,$D291,ADEME!$E:$E,H$9)</f>
        <v>188.49511482788159</v>
      </c>
      <c r="I291" s="173">
        <f>SUMIFS(ADEME!$H:$H,ADEME!$A:$A,$A291,ADEME!$C:$C,$C291,ADEME!$D:$D,$D291,ADEME!$E:$E,I$9)</f>
        <v>186.67209758951861</v>
      </c>
      <c r="J291" s="173">
        <f>SUMIFS(ADEME!$H:$H,ADEME!$A:$A,$A291,ADEME!$C:$C,$C291,ADEME!$D:$D,$D291,ADEME!$E:$E,J$9)</f>
        <v>198.52304548661323</v>
      </c>
      <c r="K291" s="68"/>
      <c r="L291" s="54" t="str">
        <f t="shared" si="78"/>
        <v>Indicateurs agro-environnementaux--Surfaces de vignes et vergers avec enherbement</v>
      </c>
      <c r="M291" s="54">
        <f>MATCH(L291,[6]RESULTATS_4!$W:$W,FALSE)</f>
        <v>421</v>
      </c>
      <c r="N291" s="54" t="str" cm="1">
        <f t="array" ref="N291">IFERROR(INDEX([6]RESULTATS_4!G:G,$M291),"-")</f>
        <v>Indicateurs agro-environnementaux</v>
      </c>
      <c r="O291" s="54" cm="1">
        <f t="array" ref="O291">IFERROR(INDEX([6]RESULTATS_4!H:H,$M291),"-")</f>
        <v>0</v>
      </c>
      <c r="P291" s="54" t="str" cm="1">
        <f t="array" ref="P291">IFERROR(INDEX([6]RESULTATS_4!I:I,$M291),"-")</f>
        <v>Surfaces de vignes et vergers avec enherbement</v>
      </c>
      <c r="Q291" s="54" t="str" cm="1">
        <f t="array" ref="Q291">IFERROR(INDEX([6]RESULTATS_4!$J:$J,M291),"-")</f>
        <v>kha</v>
      </c>
      <c r="R291" s="68"/>
      <c r="S291" s="54" t="str">
        <f t="shared" si="79"/>
        <v>Surfaces de vignes et vergers avec enherbement-kha</v>
      </c>
      <c r="T291" s="46">
        <v>286</v>
      </c>
      <c r="U291" s="8">
        <v>0</v>
      </c>
      <c r="V291" s="8">
        <v>94.922898565609671</v>
      </c>
      <c r="W291" s="8">
        <v>1084.4554729549975</v>
      </c>
      <c r="X291" s="8">
        <v>1954.2817410588918</v>
      </c>
      <c r="Y291" s="8">
        <v>198.68529065704143</v>
      </c>
      <c r="Z291" s="8">
        <v>0</v>
      </c>
      <c r="AA291" s="68"/>
      <c r="AB291" s="52">
        <f>IFERROR(MATCH(S291,[7]AMS_RUN3_2050!$I:$I,FALSE),"non")</f>
        <v>223</v>
      </c>
      <c r="AC291" s="8">
        <v>838.13315513290195</v>
      </c>
      <c r="AE291" s="68"/>
      <c r="AF291" s="52" t="str">
        <f t="shared" si="72"/>
        <v>ok 0</v>
      </c>
      <c r="AG291" s="52">
        <f t="shared" si="73"/>
        <v>708.985676626383</v>
      </c>
      <c r="AH291" s="52">
        <f t="shared" si="74"/>
        <v>-82.961756071647358</v>
      </c>
      <c r="AI291" s="52">
        <f t="shared" si="75"/>
        <v>-90.354762526423187</v>
      </c>
      <c r="AJ291" s="52">
        <f t="shared" si="76"/>
        <v>-6.0463424482989359</v>
      </c>
      <c r="AK291" s="52" t="e">
        <f t="shared" si="77"/>
        <v>#DIV/0!</v>
      </c>
    </row>
    <row r="292" spans="1:37" ht="14.25" hidden="1">
      <c r="A292" s="110" t="s">
        <v>263</v>
      </c>
      <c r="B292" s="110"/>
      <c r="C292" s="5" t="s">
        <v>299</v>
      </c>
      <c r="D292" s="5" t="s">
        <v>271</v>
      </c>
      <c r="E292" s="172">
        <f>SUMIFS(ADEME!$F:$F,ADEME!$A:$A,$A292,ADEME!$C:$C,$C292,ADEME!$D:$D,$D292,ADEME!$E:$E,F$9)</f>
        <v>0</v>
      </c>
      <c r="F292" s="172">
        <f>SUMIFS(ADEME!$L:$L,ADEME!$A:$A,$A292,ADEME!$C:$C,$C292,ADEME!$D:$D,$D292,ADEME!$E:$E,F$9)</f>
        <v>874.02944149385075</v>
      </c>
      <c r="G292" s="173">
        <f>SUMIFS(ADEME!$H:$H,ADEME!$A:$A,$A292,ADEME!$C:$C,$C292,ADEME!$D:$D,$D292,ADEME!$E:$E,G$9)</f>
        <v>736.79080774929287</v>
      </c>
      <c r="H292" s="173">
        <f>SUMIFS(ADEME!$H:$H,ADEME!$A:$A,$A292,ADEME!$C:$C,$C292,ADEME!$D:$D,$D292,ADEME!$E:$E,H$9)</f>
        <v>336.8213520949966</v>
      </c>
      <c r="I292" s="173">
        <f>SUMIFS(ADEME!$H:$H,ADEME!$A:$A,$A292,ADEME!$C:$C,$C292,ADEME!$D:$D,$D292,ADEME!$E:$E,I$9)</f>
        <v>172.58383434003642</v>
      </c>
      <c r="J292" s="173">
        <f>SUMIFS(ADEME!$H:$H,ADEME!$A:$A,$A292,ADEME!$C:$C,$C292,ADEME!$D:$D,$D292,ADEME!$E:$E,J$9)</f>
        <v>172.72898239680305</v>
      </c>
      <c r="K292" s="68"/>
      <c r="L292" s="54" t="str">
        <f t="shared" si="78"/>
        <v>Indicateurs agro-environnementaux--Surfaces de nouvelles forêts</v>
      </c>
      <c r="M292" s="54">
        <f>MATCH(L292,[6]RESULTATS_4!$W:$W,FALSE)</f>
        <v>412</v>
      </c>
      <c r="N292" s="54" t="str" cm="1">
        <f t="array" ref="N292">IFERROR(INDEX([6]RESULTATS_4!G:G,$M292),"-")</f>
        <v>Indicateurs agro-environnementaux</v>
      </c>
      <c r="O292" s="54" cm="1">
        <f t="array" ref="O292">IFERROR(INDEX([6]RESULTATS_4!H:H,$M292),"-")</f>
        <v>0</v>
      </c>
      <c r="P292" s="54" t="str" cm="1">
        <f t="array" ref="P292">IFERROR(INDEX([6]RESULTATS_4!I:I,$M292),"-")</f>
        <v>Surfaces de nouvelles forêts</v>
      </c>
      <c r="Q292" s="54" t="str" cm="1">
        <f t="array" ref="Q292">IFERROR(INDEX([6]RESULTATS_4!$J:$J,M292),"-")</f>
        <v>kha</v>
      </c>
      <c r="R292" s="68"/>
      <c r="S292" s="54" t="str">
        <f t="shared" si="79"/>
        <v>Surfaces de nouvelles forêts-kha</v>
      </c>
      <c r="T292" s="46">
        <v>287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68"/>
      <c r="AB292" s="52">
        <f>IFERROR(MATCH(S292,[7]AMS_RUN3_2050!$I:$I,FALSE),"non")</f>
        <v>224</v>
      </c>
      <c r="AC292" s="8">
        <v>2341.3962947323694</v>
      </c>
      <c r="AE292" s="68"/>
      <c r="AF292" s="52" t="str">
        <f t="shared" si="72"/>
        <v>ok 0</v>
      </c>
      <c r="AG292" s="52" t="e">
        <f t="shared" si="73"/>
        <v>#DIV/0!</v>
      </c>
      <c r="AH292" s="52" t="e">
        <f t="shared" si="74"/>
        <v>#DIV/0!</v>
      </c>
      <c r="AI292" s="52" t="e">
        <f t="shared" si="75"/>
        <v>#DIV/0!</v>
      </c>
      <c r="AJ292" s="52" t="e">
        <f t="shared" si="76"/>
        <v>#DIV/0!</v>
      </c>
      <c r="AK292" s="52" t="e">
        <f t="shared" si="77"/>
        <v>#DIV/0!</v>
      </c>
    </row>
    <row r="293" spans="1:37" ht="14.25" hidden="1">
      <c r="A293" s="110" t="s">
        <v>263</v>
      </c>
      <c r="B293" s="110"/>
      <c r="C293" s="5" t="s">
        <v>300</v>
      </c>
      <c r="D293" s="5" t="s">
        <v>271</v>
      </c>
      <c r="E293" s="172">
        <f>SUMIFS(ADEME!$F:$F,ADEME!$A:$A,$A293,ADEME!$C:$C,$C293,ADEME!$D:$D,$D293,ADEME!$E:$E,F$9)</f>
        <v>0</v>
      </c>
      <c r="F293" s="172">
        <f>SUMIFS(ADEME!$L:$L,ADEME!$A:$A,$A293,ADEME!$C:$C,$C293,ADEME!$D:$D,$D293,ADEME!$E:$E,F$9)</f>
        <v>0</v>
      </c>
      <c r="G293" s="173">
        <f>SUMIFS(ADEME!$H:$H,ADEME!$A:$A,$A293,ADEME!$C:$C,$C293,ADEME!$D:$D,$D293,ADEME!$E:$E,G$9)</f>
        <v>125.66416378025629</v>
      </c>
      <c r="H293" s="173">
        <f>SUMIFS(ADEME!$H:$H,ADEME!$A:$A,$A293,ADEME!$C:$C,$C293,ADEME!$D:$D,$D293,ADEME!$E:$E,H$9)</f>
        <v>121.51834068583629</v>
      </c>
      <c r="I293" s="173">
        <f>SUMIFS(ADEME!$H:$H,ADEME!$A:$A,$A293,ADEME!$C:$C,$C293,ADEME!$D:$D,$D293,ADEME!$E:$E,I$9)</f>
        <v>285.04997519225896</v>
      </c>
      <c r="J293" s="173">
        <f>SUMIFS(ADEME!$H:$H,ADEME!$A:$A,$A293,ADEME!$C:$C,$C293,ADEME!$D:$D,$D293,ADEME!$E:$E,J$9)</f>
        <v>0</v>
      </c>
      <c r="K293" s="68"/>
      <c r="L293" s="54" t="str">
        <f t="shared" si="78"/>
        <v>Indicateurs agro-environnementaux--Surfaces de nouvelles cultures pérennes</v>
      </c>
      <c r="M293" s="54">
        <f>MATCH(L293,[6]RESULTATS_4!$W:$W,FALSE)</f>
        <v>411</v>
      </c>
      <c r="N293" s="54" t="str" cm="1">
        <f t="array" ref="N293">IFERROR(INDEX([6]RESULTATS_4!G:G,$M293),"-")</f>
        <v>Indicateurs agro-environnementaux</v>
      </c>
      <c r="O293" s="54" cm="1">
        <f t="array" ref="O293">IFERROR(INDEX([6]RESULTATS_4!H:H,$M293),"-")</f>
        <v>0</v>
      </c>
      <c r="P293" s="54" t="str" cm="1">
        <f t="array" ref="P293">IFERROR(INDEX([6]RESULTATS_4!I:I,$M293),"-")</f>
        <v>Surfaces de nouvelles cultures pérennes</v>
      </c>
      <c r="Q293" s="54" t="str" cm="1">
        <f t="array" ref="Q293">IFERROR(INDEX([6]RESULTATS_4!$J:$J,M293),"-")</f>
        <v>kha</v>
      </c>
      <c r="R293" s="68"/>
      <c r="S293" s="54" t="str">
        <f t="shared" si="79"/>
        <v>Surfaces de nouvelles cultures pérennes-kha</v>
      </c>
      <c r="T293" s="46">
        <v>288</v>
      </c>
      <c r="U293" s="8">
        <v>0</v>
      </c>
      <c r="V293" s="8">
        <v>62.12231581518958</v>
      </c>
      <c r="W293" s="8">
        <v>126.98541837880532</v>
      </c>
      <c r="X293" s="8">
        <v>607.44019818550771</v>
      </c>
      <c r="Y293" s="8">
        <v>203.11383827852401</v>
      </c>
      <c r="Z293" s="8">
        <v>0</v>
      </c>
      <c r="AA293" s="68"/>
      <c r="AB293" s="52">
        <f>IFERROR(MATCH(S293,[7]AMS_RUN3_2050!$I:$I,FALSE),"non")</f>
        <v>225</v>
      </c>
      <c r="AC293" s="8">
        <v>147.42124818685289</v>
      </c>
      <c r="AE293" s="68"/>
      <c r="AF293" s="52" t="str">
        <f t="shared" si="72"/>
        <v>ok 0</v>
      </c>
      <c r="AG293" s="52">
        <f t="shared" si="73"/>
        <v>-100</v>
      </c>
      <c r="AH293" s="52">
        <f t="shared" si="74"/>
        <v>-1.040477414979768</v>
      </c>
      <c r="AI293" s="52">
        <f t="shared" si="75"/>
        <v>-79.995011682001731</v>
      </c>
      <c r="AJ293" s="52">
        <f t="shared" si="76"/>
        <v>40.340007164543046</v>
      </c>
      <c r="AK293" s="52" t="str">
        <f t="shared" si="77"/>
        <v>ok 0</v>
      </c>
    </row>
    <row r="294" spans="1:37" ht="14.25" hidden="1">
      <c r="A294" s="110" t="s">
        <v>263</v>
      </c>
      <c r="B294" s="110"/>
      <c r="C294" s="5" t="s">
        <v>301</v>
      </c>
      <c r="D294" s="5" t="s">
        <v>271</v>
      </c>
      <c r="E294" s="172">
        <f>SUMIFS(ADEME!$F:$F,ADEME!$A:$A,$A294,ADEME!$C:$C,$C294,ADEME!$D:$D,$D294,ADEME!$E:$E,F$9)</f>
        <v>0</v>
      </c>
      <c r="F294" s="172">
        <f>SUMIFS(ADEME!$L:$L,ADEME!$A:$A,$A294,ADEME!$C:$C,$C294,ADEME!$D:$D,$D294,ADEME!$E:$E,F$9)</f>
        <v>2342.7728044398091</v>
      </c>
      <c r="G294" s="173">
        <f>SUMIFS(ADEME!$H:$H,ADEME!$A:$A,$A294,ADEME!$C:$C,$C294,ADEME!$D:$D,$D294,ADEME!$E:$E,G$9)</f>
        <v>520.94745546769332</v>
      </c>
      <c r="H294" s="173">
        <f>SUMIFS(ADEME!$H:$H,ADEME!$A:$A,$A294,ADEME!$C:$C,$C294,ADEME!$D:$D,$D294,ADEME!$E:$E,H$9)</f>
        <v>524.11348925680034</v>
      </c>
      <c r="I294" s="173">
        <f>SUMIFS(ADEME!$H:$H,ADEME!$A:$A,$A294,ADEME!$C:$C,$C294,ADEME!$D:$D,$D294,ADEME!$E:$E,I$9)</f>
        <v>531.70019602731657</v>
      </c>
      <c r="J294" s="173">
        <f>SUMIFS(ADEME!$H:$H,ADEME!$A:$A,$A294,ADEME!$C:$C,$C294,ADEME!$D:$D,$D294,ADEME!$E:$E,J$9)</f>
        <v>535.65927110570385</v>
      </c>
      <c r="K294" s="68"/>
      <c r="L294" s="54" t="str">
        <f t="shared" si="78"/>
        <v>Indicateurs agro-environnementaux--Surfaces artificialisées revégétalisées</v>
      </c>
      <c r="M294" s="54">
        <f>MATCH(L294,[6]RESULTATS_4!$W:$W,FALSE)</f>
        <v>410</v>
      </c>
      <c r="N294" s="54" t="str" cm="1">
        <f t="array" ref="N294">IFERROR(INDEX([6]RESULTATS_4!G:G,$M294),"-")</f>
        <v>Indicateurs agro-environnementaux</v>
      </c>
      <c r="O294" s="54" cm="1">
        <f t="array" ref="O294">IFERROR(INDEX([6]RESULTATS_4!H:H,$M294),"-")</f>
        <v>0</v>
      </c>
      <c r="P294" s="54" t="str" cm="1">
        <f t="array" ref="P294">IFERROR(INDEX([6]RESULTATS_4!I:I,$M294),"-")</f>
        <v>Surfaces artificialisées revégétalisées</v>
      </c>
      <c r="Q294" s="54" t="str" cm="1">
        <f t="array" ref="Q294">IFERROR(INDEX([6]RESULTATS_4!$J:$J,M294),"-")</f>
        <v>kha</v>
      </c>
      <c r="R294" s="68"/>
      <c r="S294" s="54" t="str">
        <f t="shared" si="79"/>
        <v>Surfaces artificialisées revégétalisées-kha</v>
      </c>
      <c r="T294" s="46">
        <v>289</v>
      </c>
      <c r="U294" s="8">
        <v>0</v>
      </c>
      <c r="V294" s="8">
        <v>50.172478751084441</v>
      </c>
      <c r="W294" s="8">
        <v>897.52727037336479</v>
      </c>
      <c r="X294" s="8">
        <v>846.20101515947988</v>
      </c>
      <c r="Y294" s="8">
        <v>176.51817078879944</v>
      </c>
      <c r="Z294" s="8">
        <v>0</v>
      </c>
      <c r="AA294" s="68"/>
      <c r="AB294" s="52">
        <f>IFERROR(MATCH(S294,[7]AMS_RUN3_2050!$I:$I,FALSE),"non")</f>
        <v>227</v>
      </c>
      <c r="AC294" s="8">
        <v>179.07243530428184</v>
      </c>
      <c r="AE294" s="68"/>
      <c r="AF294" s="52" t="str">
        <f t="shared" si="72"/>
        <v>ok 0</v>
      </c>
      <c r="AG294" s="52">
        <f t="shared" si="73"/>
        <v>4569.438032078835</v>
      </c>
      <c r="AH294" s="52">
        <f t="shared" si="74"/>
        <v>-41.957478879612985</v>
      </c>
      <c r="AI294" s="52">
        <f t="shared" si="75"/>
        <v>-38.062767608707858</v>
      </c>
      <c r="AJ294" s="52">
        <f t="shared" si="76"/>
        <v>201.21555965107157</v>
      </c>
      <c r="AK294" s="52" t="e">
        <f t="shared" si="77"/>
        <v>#DIV/0!</v>
      </c>
    </row>
    <row r="295" spans="1:37" ht="14.25" hidden="1">
      <c r="A295" s="110" t="s">
        <v>263</v>
      </c>
      <c r="B295" s="110"/>
      <c r="C295" s="5" t="s">
        <v>561</v>
      </c>
      <c r="D295" s="5" t="s">
        <v>638</v>
      </c>
      <c r="E295" s="172">
        <f>SUMIFS(ADEME!$F:$F,ADEME!$A:$A,$A295,ADEME!$C:$C,$C295,ADEME!$D:$D,$D295,ADEME!$E:$E,F$9)</f>
        <v>0</v>
      </c>
      <c r="F295" s="172">
        <f>SUMIFS(ADEME!$L:$L,ADEME!$A:$A,$A295,ADEME!$C:$C,$C295,ADEME!$D:$D,$D295,ADEME!$E:$E,F$9)</f>
        <v>0</v>
      </c>
      <c r="G295" s="173">
        <f>SUMIFS(ADEME!$H:$H,ADEME!$A:$A,$A295,ADEME!$C:$C,$C295,ADEME!$D:$D,$D295,ADEME!$E:$E,G$9)</f>
        <v>0</v>
      </c>
      <c r="H295" s="173">
        <f>SUMIFS(ADEME!$H:$H,ADEME!$A:$A,$A295,ADEME!$C:$C,$C295,ADEME!$D:$D,$D295,ADEME!$E:$E,H$9)</f>
        <v>0</v>
      </c>
      <c r="I295" s="173">
        <f>SUMIFS(ADEME!$H:$H,ADEME!$A:$A,$A295,ADEME!$C:$C,$C295,ADEME!$D:$D,$D295,ADEME!$E:$E,I$9)</f>
        <v>0</v>
      </c>
      <c r="J295" s="173">
        <f>SUMIFS(ADEME!$H:$H,ADEME!$A:$A,$A295,ADEME!$C:$C,$C295,ADEME!$D:$D,$D295,ADEME!$E:$E,J$9)</f>
        <v>0</v>
      </c>
      <c r="K295" s="68"/>
      <c r="L295" s="54" t="str">
        <f t="shared" si="78"/>
        <v>Indicateurs agro-environnementaux--Linéaire de haies</v>
      </c>
      <c r="M295" s="54">
        <f>MATCH(L295,[6]RESULTATS_4!$W:$W,FALSE)</f>
        <v>404</v>
      </c>
      <c r="N295" s="54" t="str" cm="1">
        <f t="array" ref="N295">IFERROR(INDEX([6]RESULTATS_4!G:G,$M295),"-")</f>
        <v>Indicateurs agro-environnementaux</v>
      </c>
      <c r="O295" s="54" cm="1">
        <f t="array" ref="O295">IFERROR(INDEX([6]RESULTATS_4!H:H,$M295),"-")</f>
        <v>0</v>
      </c>
      <c r="P295" s="54" t="str" cm="1">
        <f t="array" ref="P295">IFERROR(INDEX([6]RESULTATS_4!I:I,$M295),"-")</f>
        <v>Linéaire de haies</v>
      </c>
      <c r="Q295" s="54" t="str" cm="1">
        <f t="array" ref="Q295">IFERROR(INDEX([6]RESULTATS_4!$J:$J,M295),"-")</f>
        <v>milliers de km</v>
      </c>
      <c r="R295" s="68"/>
      <c r="S295" s="54" t="str">
        <f t="shared" si="79"/>
        <v>Linéaire de haies-Mkm</v>
      </c>
      <c r="T295" s="46">
        <v>290</v>
      </c>
      <c r="U295" s="8">
        <v>0</v>
      </c>
      <c r="V295" s="8">
        <v>0</v>
      </c>
      <c r="W295" s="8">
        <v>0</v>
      </c>
      <c r="X295" s="8">
        <v>0</v>
      </c>
      <c r="Y295" s="8">
        <v>0</v>
      </c>
      <c r="Z295" s="8">
        <v>0</v>
      </c>
      <c r="AA295" s="68"/>
      <c r="AB295" s="52" t="str">
        <f>IFERROR(MATCH(S295,[7]AMS_RUN3_2050!$I:$I,FALSE),"non")</f>
        <v>non</v>
      </c>
      <c r="AC295" s="8">
        <v>1790.7243530428184</v>
      </c>
      <c r="AE295" s="68"/>
      <c r="AF295" s="52" t="str">
        <f t="shared" si="72"/>
        <v>ok 0</v>
      </c>
      <c r="AG295" s="52" t="str">
        <f t="shared" si="73"/>
        <v>ok 0</v>
      </c>
      <c r="AH295" s="52" t="str">
        <f t="shared" si="74"/>
        <v>ok 0</v>
      </c>
      <c r="AI295" s="52" t="str">
        <f t="shared" si="75"/>
        <v>ok 0</v>
      </c>
      <c r="AJ295" s="52" t="str">
        <f t="shared" si="76"/>
        <v>ok 0</v>
      </c>
      <c r="AK295" s="52" t="str">
        <f t="shared" si="77"/>
        <v>ok 0</v>
      </c>
    </row>
    <row r="296" spans="1:37" ht="14.25" hidden="1">
      <c r="A296" s="110" t="s">
        <v>0</v>
      </c>
      <c r="B296" s="110"/>
      <c r="C296" s="94" t="s">
        <v>0</v>
      </c>
      <c r="D296" s="183"/>
      <c r="E296" s="184"/>
      <c r="F296" s="184"/>
      <c r="G296" s="184"/>
      <c r="H296" s="184"/>
      <c r="I296" s="184"/>
      <c r="J296" s="184"/>
      <c r="K296" s="179"/>
      <c r="L296" s="180"/>
      <c r="M296" s="180"/>
      <c r="N296" s="180"/>
      <c r="O296" s="180"/>
      <c r="P296" s="180"/>
      <c r="Q296" s="180"/>
      <c r="R296" s="179"/>
      <c r="S296" s="180"/>
      <c r="T296" s="186"/>
      <c r="U296" s="185"/>
      <c r="V296" s="185"/>
      <c r="W296" s="185"/>
      <c r="X296" s="185"/>
      <c r="Y296" s="185"/>
      <c r="Z296" s="185"/>
      <c r="AA296" s="179"/>
      <c r="AB296" s="186"/>
      <c r="AC296" s="185"/>
      <c r="AD296" s="179"/>
      <c r="AE296" s="179"/>
      <c r="AF296" s="52" t="str">
        <f t="shared" si="72"/>
        <v>ok 0</v>
      </c>
      <c r="AG296" s="52" t="str">
        <f t="shared" si="73"/>
        <v>ok 0</v>
      </c>
      <c r="AH296" s="52" t="str">
        <f t="shared" si="74"/>
        <v>ok 0</v>
      </c>
      <c r="AI296" s="52" t="str">
        <f t="shared" si="75"/>
        <v>ok 0</v>
      </c>
      <c r="AJ296" s="52" t="str">
        <f t="shared" si="76"/>
        <v>ok 0</v>
      </c>
      <c r="AK296" s="52" t="str">
        <f t="shared" si="77"/>
        <v>ok 0</v>
      </c>
    </row>
    <row r="297" spans="1:37" ht="14.25" hidden="1">
      <c r="A297" s="5" t="s">
        <v>263</v>
      </c>
      <c r="B297" s="110"/>
      <c r="C297" s="24" t="s">
        <v>305</v>
      </c>
      <c r="D297" s="24" t="s">
        <v>306</v>
      </c>
      <c r="E297" s="172">
        <f>SUMIFS(ADEME!$F:$F,ADEME!$A:$A,$A297,ADEME!$C:$C,$C297,ADEME!$D:$D,$D297,ADEME!$E:$E,F$9)</f>
        <v>5743.5155842389486</v>
      </c>
      <c r="F297" s="172">
        <f>SUMIFS(ADEME!$L:$L,ADEME!$A:$A,$A297,ADEME!$C:$C,$C297,ADEME!$D:$D,$D297,ADEME!$E:$E,F$9)</f>
        <v>14405.526416391676</v>
      </c>
      <c r="G297" s="173">
        <f>SUMIFS(ADEME!$H:$H,ADEME!$A:$A,$A297,ADEME!$C:$C,$C297,ADEME!$D:$D,$D297,ADEME!$E:$E,G$9)</f>
        <v>15614.227349352203</v>
      </c>
      <c r="H297" s="173">
        <f>SUMIFS(ADEME!$H:$H,ADEME!$A:$A,$A297,ADEME!$C:$C,$C297,ADEME!$D:$D,$D297,ADEME!$E:$E,H$9)</f>
        <v>15390.088930078153</v>
      </c>
      <c r="I297" s="173">
        <f>SUMIFS(ADEME!$H:$H,ADEME!$A:$A,$A297,ADEME!$C:$C,$C297,ADEME!$D:$D,$D297,ADEME!$E:$E,I$9)</f>
        <v>13780.096749289323</v>
      </c>
      <c r="J297" s="173">
        <f>SUMIFS(ADEME!$H:$H,ADEME!$A:$A,$A297,ADEME!$C:$C,$C297,ADEME!$D:$D,$D297,ADEME!$E:$E,J$9)</f>
        <v>11966.055239724457</v>
      </c>
      <c r="K297" s="68"/>
      <c r="L297" s="54" t="str">
        <f t="shared" si="78"/>
        <v>Indicateurs agro-environnementaux--Production de cultures intermédiaires</v>
      </c>
      <c r="M297" s="54">
        <f>MATCH(L297,[6]RESULTATS_4!$W:$W,FALSE)</f>
        <v>406</v>
      </c>
      <c r="N297" s="54" t="str" cm="1">
        <f t="array" ref="N297">IFERROR(INDEX([6]RESULTATS_4!G:G,$M297),"-")</f>
        <v>Indicateurs agro-environnementaux</v>
      </c>
      <c r="O297" s="54" cm="1">
        <f t="array" ref="O297">IFERROR(INDEX([6]RESULTATS_4!H:H,$M297),"-")</f>
        <v>0</v>
      </c>
      <c r="P297" s="54" t="str" cm="1">
        <f t="array" ref="P297">IFERROR(INDEX([6]RESULTATS_4!I:I,$M297),"-")</f>
        <v>Production de cultures intermédiaires</v>
      </c>
      <c r="Q297" s="54" t="str" cm="1">
        <f t="array" ref="Q297">IFERROR(INDEX([6]RESULTATS_4!$J:$J,M297),"-")</f>
        <v>Milliers de tMS</v>
      </c>
      <c r="R297" s="68"/>
      <c r="S297" s="54" t="str">
        <f t="shared" si="79"/>
        <v>Production de cultures intermédiaires-Milliers de tMS</v>
      </c>
      <c r="T297" s="46">
        <v>292</v>
      </c>
      <c r="U297" s="8">
        <v>0</v>
      </c>
      <c r="V297" s="8">
        <v>183.0339292876296</v>
      </c>
      <c r="W297" s="8">
        <v>183.29248477120518</v>
      </c>
      <c r="X297" s="8">
        <v>187.13918143001302</v>
      </c>
      <c r="Y297" s="8">
        <v>183.68005510523952</v>
      </c>
      <c r="Z297" s="8">
        <v>193.54560504670874</v>
      </c>
      <c r="AA297" s="68"/>
      <c r="AB297" s="52">
        <f>IFERROR(MATCH(S297,[7]AMS_RUN3_2050!$I:$I,FALSE),"non")</f>
        <v>228</v>
      </c>
      <c r="AC297" s="8">
        <v>751.53371743363414</v>
      </c>
      <c r="AE297" s="68"/>
      <c r="AF297" s="52" t="e">
        <f t="shared" si="72"/>
        <v>#DIV/0!</v>
      </c>
      <c r="AG297" s="52">
        <f t="shared" si="73"/>
        <v>7770.4131373118471</v>
      </c>
      <c r="AH297" s="52">
        <f t="shared" si="74"/>
        <v>8418.7493468936591</v>
      </c>
      <c r="AI297" s="52">
        <f t="shared" si="75"/>
        <v>8123.8731688766056</v>
      </c>
      <c r="AJ297" s="52">
        <f t="shared" si="76"/>
        <v>7402.2281223696355</v>
      </c>
      <c r="AK297" s="52">
        <f t="shared" si="77"/>
        <v>6082.5507413803925</v>
      </c>
    </row>
    <row r="298" spans="1:37" ht="18" hidden="1">
      <c r="A298" s="5" t="s">
        <v>0</v>
      </c>
      <c r="B298" s="110"/>
      <c r="C298" s="1" t="s">
        <v>307</v>
      </c>
      <c r="D298" s="183"/>
      <c r="E298" s="184"/>
      <c r="F298" s="184"/>
      <c r="G298" s="184"/>
      <c r="H298" s="184"/>
      <c r="I298" s="184"/>
      <c r="J298" s="184"/>
      <c r="K298" s="179"/>
      <c r="L298" s="180"/>
      <c r="M298" s="180"/>
      <c r="N298" s="180"/>
      <c r="O298" s="180"/>
      <c r="P298" s="180"/>
      <c r="Q298" s="180"/>
      <c r="R298" s="179"/>
      <c r="S298" s="180"/>
      <c r="T298" s="186"/>
      <c r="U298" s="185"/>
      <c r="V298" s="185"/>
      <c r="W298" s="185"/>
      <c r="X298" s="185"/>
      <c r="Y298" s="185"/>
      <c r="Z298" s="185"/>
      <c r="AA298" s="179"/>
      <c r="AB298" s="186"/>
      <c r="AC298" s="185"/>
      <c r="AD298" s="179"/>
      <c r="AE298" s="179"/>
      <c r="AF298" s="52" t="str">
        <f t="shared" si="72"/>
        <v>ok 0</v>
      </c>
      <c r="AG298" s="52" t="str">
        <f t="shared" si="73"/>
        <v>ok 0</v>
      </c>
      <c r="AH298" s="52" t="str">
        <f t="shared" si="74"/>
        <v>ok 0</v>
      </c>
      <c r="AI298" s="52" t="str">
        <f t="shared" si="75"/>
        <v>ok 0</v>
      </c>
      <c r="AJ298" s="52" t="str">
        <f t="shared" si="76"/>
        <v>ok 0</v>
      </c>
      <c r="AK298" s="52" t="str">
        <f t="shared" si="77"/>
        <v>ok 0</v>
      </c>
    </row>
    <row r="299" spans="1:37" ht="14.25">
      <c r="A299" s="5" t="s">
        <v>309</v>
      </c>
      <c r="B299" s="5" t="s">
        <v>308</v>
      </c>
      <c r="C299" s="5" t="s">
        <v>310</v>
      </c>
      <c r="D299" s="12" t="s">
        <v>180</v>
      </c>
      <c r="E299" s="116">
        <f>SUMIFS(ADEME!$F:$F,ADEME!$A:$A,$A299,ADEME!$B:$B,$B299,ADEME!$C:$C,$C299,ADEME!$D:$D,$D299,ADEME!$E:$E,F$9)</f>
        <v>63586.110571688143</v>
      </c>
      <c r="F299" s="116">
        <f>SUMIFS(ADEME!$L:$L,ADEME!$A:$A,$A299,ADEME!$B:$B,$B299,ADEME!$C:$C,$C299,ADEME!$D:$D,$D299,ADEME!$E:$E,F$9)</f>
        <v>49499.750430406988</v>
      </c>
      <c r="G299" s="117">
        <f>SUMIFS(ADEME!$H:$H,ADEME!$A:$A,$A299,ADEME!$B:$B,$B299,ADEME!$C:$C,$C299,ADEME!$D:$D,$D299,ADEME!$E:$E,G$9)</f>
        <v>58826.404788505162</v>
      </c>
      <c r="H299" s="117">
        <f>SUMIFS(ADEME!$H:$H,ADEME!$A:$A,$A299,ADEME!$B:$B,$B299,ADEME!$C:$C,$C299,ADEME!$D:$D,$D299,ADEME!$E:$E,H$9)</f>
        <v>58163.871563090477</v>
      </c>
      <c r="I299" s="117">
        <f>SUMIFS(ADEME!$H:$H,ADEME!$A:$A,$A299,ADEME!$B:$B,$B299,ADEME!$C:$C,$C299,ADEME!$D:$D,$D299,ADEME!$E:$E,I$9)</f>
        <v>60284.689390097854</v>
      </c>
      <c r="J299" s="117">
        <f>SUMIFS(ADEME!$H:$H,ADEME!$A:$A,$A299,ADEME!$B:$B,$B299,ADEME!$C:$C,$C299,ADEME!$D:$D,$D299,ADEME!$E:$E,J$9)</f>
        <v>63584.948307731254</v>
      </c>
      <c r="K299" s="68"/>
      <c r="L299" s="54" t="str">
        <f t="shared" si="78"/>
        <v>Production agricole-Productions-Cèrèales - Excl Bière</v>
      </c>
      <c r="M299" s="54">
        <f>MATCH(L299,[6]RESULTATS_4!$W:$W,FALSE)</f>
        <v>427</v>
      </c>
      <c r="N299" s="54" t="str" cm="1">
        <f t="array" ref="N299">IFERROR(INDEX([6]RESULTATS_4!G:G,$M299),"-")</f>
        <v>Production agricole</v>
      </c>
      <c r="O299" s="54" t="str" cm="1">
        <f t="array" ref="O299">IFERROR(INDEX([6]RESULTATS_4!H:H,$M299),"-")</f>
        <v>Productions</v>
      </c>
      <c r="P299" s="54" t="str" cm="1">
        <f t="array" ref="P299">IFERROR(INDEX([6]RESULTATS_4!I:I,$M299),"-")</f>
        <v>Cèrèales - Excl Bière</v>
      </c>
      <c r="Q299" s="54" t="str" cm="1">
        <f t="array" ref="Q299">IFERROR(INDEX([6]RESULTATS_4!$J:$J,M299),"-")</f>
        <v>kt</v>
      </c>
      <c r="R299" s="68"/>
      <c r="S299" s="54" t="str">
        <f t="shared" si="79"/>
        <v>Cèrèales - Excl Bière-kt</v>
      </c>
      <c r="T299" s="46">
        <v>294</v>
      </c>
      <c r="U299" s="8">
        <v>0</v>
      </c>
      <c r="V299" s="8">
        <v>0</v>
      </c>
      <c r="W299" s="8">
        <v>129.63672953753496</v>
      </c>
      <c r="X299" s="8">
        <v>125.48916871524973</v>
      </c>
      <c r="Y299" s="8">
        <v>278.41146052031343</v>
      </c>
      <c r="Z299" s="8">
        <v>0</v>
      </c>
      <c r="AA299" s="68"/>
      <c r="AB299" s="52">
        <f>IFERROR(MATCH(S299,[7]AMS_RUN3_2050!$I:$I,FALSE),"non")</f>
        <v>237</v>
      </c>
      <c r="AC299" s="8">
        <v>305.31607525530751</v>
      </c>
      <c r="AE299" s="68"/>
      <c r="AF299" s="52" t="e">
        <f t="shared" si="72"/>
        <v>#DIV/0!</v>
      </c>
      <c r="AG299" s="52" t="e">
        <f t="shared" si="73"/>
        <v>#DIV/0!</v>
      </c>
      <c r="AH299" s="52">
        <f t="shared" si="74"/>
        <v>45277.884028980065</v>
      </c>
      <c r="AI299" s="52">
        <f t="shared" si="75"/>
        <v>46249.714607697664</v>
      </c>
      <c r="AJ299" s="52">
        <f t="shared" si="76"/>
        <v>21553.091894074299</v>
      </c>
      <c r="AK299" s="52" t="e">
        <f t="shared" si="77"/>
        <v>#DIV/0!</v>
      </c>
    </row>
    <row r="300" spans="1:37" ht="14.25">
      <c r="A300" s="5" t="s">
        <v>309</v>
      </c>
      <c r="B300" s="5" t="s">
        <v>308</v>
      </c>
      <c r="C300" s="15" t="s">
        <v>311</v>
      </c>
      <c r="D300" s="12" t="s">
        <v>180</v>
      </c>
      <c r="E300" s="116">
        <f>SUMIFS(ADEME!$F:$F,ADEME!$A:$A,$A300,ADEME!$B:$B,$B300,ADEME!$C:$C,$C300,ADEME!$D:$D,$D300,ADEME!$E:$E,F$9)</f>
        <v>35847.635457340053</v>
      </c>
      <c r="F300" s="116">
        <f>SUMIFS(ADEME!$L:$L,ADEME!$A:$A,$A300,ADEME!$B:$B,$B300,ADEME!$C:$C,$C300,ADEME!$D:$D,$D300,ADEME!$E:$E,F$9)</f>
        <v>29543.309369589555</v>
      </c>
      <c r="G300" s="117">
        <f>SUMIFS(ADEME!$H:$H,ADEME!$A:$A,$A300,ADEME!$B:$B,$B300,ADEME!$C:$C,$C300,ADEME!$D:$D,$D300,ADEME!$E:$E,G$9)</f>
        <v>33484.982785046472</v>
      </c>
      <c r="H300" s="117">
        <f>SUMIFS(ADEME!$H:$H,ADEME!$A:$A,$A300,ADEME!$B:$B,$B300,ADEME!$C:$C,$C300,ADEME!$D:$D,$D300,ADEME!$E:$E,H$9)</f>
        <v>33053.62471010493</v>
      </c>
      <c r="I300" s="117">
        <f>SUMIFS(ADEME!$H:$H,ADEME!$A:$A,$A300,ADEME!$B:$B,$B300,ADEME!$C:$C,$C300,ADEME!$D:$D,$D300,ADEME!$E:$E,I$9)</f>
        <v>33892.923248541294</v>
      </c>
      <c r="J300" s="117">
        <f>SUMIFS(ADEME!$H:$H,ADEME!$A:$A,$A300,ADEME!$B:$B,$B300,ADEME!$C:$C,$C300,ADEME!$D:$D,$D300,ADEME!$E:$E,J$9)</f>
        <v>35741.079183589725</v>
      </c>
      <c r="K300" s="68"/>
      <c r="L300" s="54" t="str">
        <f t="shared" si="78"/>
        <v>Production agricole-Productions-Blé</v>
      </c>
      <c r="M300" s="54">
        <f>MATCH(L300,[6]RESULTATS_4!$W:$W,FALSE)</f>
        <v>425</v>
      </c>
      <c r="N300" s="54" t="str" cm="1">
        <f t="array" ref="N300">IFERROR(INDEX([6]RESULTATS_4!G:G,$M300),"-")</f>
        <v>Production agricole</v>
      </c>
      <c r="O300" s="54" t="str" cm="1">
        <f t="array" ref="O300">IFERROR(INDEX([6]RESULTATS_4!H:H,$M300),"-")</f>
        <v>Productions</v>
      </c>
      <c r="P300" s="54" t="str" cm="1">
        <f t="array" ref="P300">IFERROR(INDEX([6]RESULTATS_4!I:I,$M300),"-")</f>
        <v>Blé</v>
      </c>
      <c r="Q300" s="54" t="str" cm="1">
        <f t="array" ref="Q300">IFERROR(INDEX([6]RESULTATS_4!$J:$J,M300),"-")</f>
        <v>kt</v>
      </c>
      <c r="R300" s="68"/>
      <c r="S300" s="54" t="str">
        <f t="shared" si="79"/>
        <v>Blé-kt</v>
      </c>
      <c r="T300" s="46">
        <v>295</v>
      </c>
      <c r="U300" s="8">
        <v>0</v>
      </c>
      <c r="V300" s="8">
        <v>576.50115410015167</v>
      </c>
      <c r="W300" s="8">
        <v>525.47632010812708</v>
      </c>
      <c r="X300" s="8">
        <v>533.41157444202838</v>
      </c>
      <c r="Y300" s="8">
        <v>545.21380363896969</v>
      </c>
      <c r="Z300" s="8">
        <v>569.69045436757597</v>
      </c>
      <c r="AA300" s="68"/>
      <c r="AB300" s="52">
        <f>IFERROR(MATCH(S300,[7]AMS_RUN3_2050!$I:$I,FALSE),"non")</f>
        <v>238</v>
      </c>
      <c r="AC300" s="8">
        <v>1074.7543157321998</v>
      </c>
      <c r="AE300" s="68"/>
      <c r="AF300" s="52" t="e">
        <f t="shared" si="72"/>
        <v>#DIV/0!</v>
      </c>
      <c r="AG300" s="52">
        <f t="shared" si="73"/>
        <v>5024.588070548285</v>
      </c>
      <c r="AH300" s="52">
        <f t="shared" si="74"/>
        <v>6272.3105121380695</v>
      </c>
      <c r="AI300" s="52">
        <f t="shared" si="75"/>
        <v>6096.6455723576028</v>
      </c>
      <c r="AJ300" s="52">
        <f t="shared" si="76"/>
        <v>6116.4462862691107</v>
      </c>
      <c r="AK300" s="52">
        <f t="shared" si="77"/>
        <v>6173.7718193411838</v>
      </c>
    </row>
    <row r="301" spans="1:37" ht="14.25">
      <c r="A301" s="5" t="s">
        <v>309</v>
      </c>
      <c r="B301" s="5" t="s">
        <v>308</v>
      </c>
      <c r="C301" s="15" t="s">
        <v>312</v>
      </c>
      <c r="D301" s="12" t="s">
        <v>180</v>
      </c>
      <c r="E301" s="116">
        <f>SUMIFS(ADEME!$F:$F,ADEME!$A:$A,$A301,ADEME!$B:$B,$B301,ADEME!$C:$C,$C301,ADEME!$D:$D,$D301,ADEME!$E:$E,F$9)</f>
        <v>11653.553964595834</v>
      </c>
      <c r="F301" s="116">
        <f>SUMIFS(ADEME!$L:$L,ADEME!$A:$A,$A301,ADEME!$B:$B,$B301,ADEME!$C:$C,$C301,ADEME!$D:$D,$D301,ADEME!$E:$E,F$9)</f>
        <v>9585.280729644468</v>
      </c>
      <c r="G301" s="117">
        <f>SUMIFS(ADEME!$H:$H,ADEME!$A:$A,$A301,ADEME!$B:$B,$B301,ADEME!$C:$C,$C301,ADEME!$D:$D,$D301,ADEME!$E:$E,G$9)</f>
        <v>10731.34208941133</v>
      </c>
      <c r="H301" s="117">
        <f>SUMIFS(ADEME!$H:$H,ADEME!$A:$A,$A301,ADEME!$B:$B,$B301,ADEME!$C:$C,$C301,ADEME!$D:$D,$D301,ADEME!$E:$E,H$9)</f>
        <v>10659.386455706283</v>
      </c>
      <c r="I301" s="117">
        <f>SUMIFS(ADEME!$H:$H,ADEME!$A:$A,$A301,ADEME!$B:$B,$B301,ADEME!$C:$C,$C301,ADEME!$D:$D,$D301,ADEME!$E:$E,I$9)</f>
        <v>11012.451636816271</v>
      </c>
      <c r="J301" s="117">
        <f>SUMIFS(ADEME!$H:$H,ADEME!$A:$A,$A301,ADEME!$B:$B,$B301,ADEME!$C:$C,$C301,ADEME!$D:$D,$D301,ADEME!$E:$E,J$9)</f>
        <v>11644.017570749011</v>
      </c>
      <c r="K301" s="68"/>
      <c r="L301" s="54" t="str">
        <f t="shared" si="78"/>
        <v>Production agricole-Productions-Orge</v>
      </c>
      <c r="M301" s="54">
        <f>MATCH(L301,[6]RESULTATS_4!$W:$W,FALSE)</f>
        <v>437</v>
      </c>
      <c r="N301" s="54" t="str" cm="1">
        <f t="array" ref="N301">IFERROR(INDEX([6]RESULTATS_4!G:G,$M301),"-")</f>
        <v>Production agricole</v>
      </c>
      <c r="O301" s="54" t="str" cm="1">
        <f t="array" ref="O301">IFERROR(INDEX([6]RESULTATS_4!H:H,$M301),"-")</f>
        <v>Productions</v>
      </c>
      <c r="P301" s="54" t="str" cm="1">
        <f t="array" ref="P301">IFERROR(INDEX([6]RESULTATS_4!I:I,$M301),"-")</f>
        <v>Orge</v>
      </c>
      <c r="Q301" s="54" t="str" cm="1">
        <f t="array" ref="Q301">IFERROR(INDEX([6]RESULTATS_4!$J:$J,M301),"-")</f>
        <v>kt</v>
      </c>
      <c r="R301" s="68"/>
      <c r="S301" s="54" t="str">
        <f t="shared" si="79"/>
        <v>Orge-kt</v>
      </c>
      <c r="T301" s="46">
        <v>296</v>
      </c>
      <c r="U301" s="8">
        <v>0</v>
      </c>
      <c r="V301" s="8">
        <v>8.7057226390016478</v>
      </c>
      <c r="W301" s="8">
        <v>118.91896459970174</v>
      </c>
      <c r="X301" s="8">
        <v>168.02896537310232</v>
      </c>
      <c r="Y301" s="8">
        <v>22.51220768675045</v>
      </c>
      <c r="Z301" s="8">
        <v>0</v>
      </c>
      <c r="AA301" s="68"/>
      <c r="AB301" s="52">
        <f>IFERROR(MATCH(S301,[7]AMS_RUN3_2050!$I:$I,FALSE),"non")</f>
        <v>239</v>
      </c>
      <c r="AC301" s="8" t="s">
        <v>556</v>
      </c>
      <c r="AE301" s="68"/>
      <c r="AF301" s="52" t="e">
        <f t="shared" si="72"/>
        <v>#DIV/0!</v>
      </c>
      <c r="AG301" s="52">
        <f t="shared" si="73"/>
        <v>110003.21747102762</v>
      </c>
      <c r="AH301" s="52">
        <f t="shared" si="74"/>
        <v>8924.0796541868349</v>
      </c>
      <c r="AI301" s="52">
        <f t="shared" si="75"/>
        <v>6243.779140719872</v>
      </c>
      <c r="AJ301" s="52">
        <f t="shared" si="76"/>
        <v>48817.688527268008</v>
      </c>
      <c r="AK301" s="52" t="e">
        <f t="shared" si="77"/>
        <v>#DIV/0!</v>
      </c>
    </row>
    <row r="302" spans="1:37" ht="14.25">
      <c r="A302" s="5" t="s">
        <v>309</v>
      </c>
      <c r="B302" s="5" t="s">
        <v>308</v>
      </c>
      <c r="C302" s="15" t="s">
        <v>313</v>
      </c>
      <c r="D302" s="12" t="s">
        <v>180</v>
      </c>
      <c r="E302" s="116">
        <f>SUMIFS(ADEME!$F:$F,ADEME!$A:$A,$A302,ADEME!$B:$B,$B302,ADEME!$C:$C,$C302,ADEME!$D:$D,$D302,ADEME!$E:$E,F$9)</f>
        <v>13308.145008337322</v>
      </c>
      <c r="F302" s="116">
        <f>SUMIFS(ADEME!$L:$L,ADEME!$A:$A,$A302,ADEME!$B:$B,$B302,ADEME!$C:$C,$C302,ADEME!$D:$D,$D302,ADEME!$E:$E,F$9)</f>
        <v>8277.4220891471214</v>
      </c>
      <c r="G302" s="117">
        <f>SUMIFS(ADEME!$H:$H,ADEME!$A:$A,$A302,ADEME!$B:$B,$B302,ADEME!$C:$C,$C302,ADEME!$D:$D,$D302,ADEME!$E:$E,G$9)</f>
        <v>12054.788282710806</v>
      </c>
      <c r="H302" s="117">
        <f>SUMIFS(ADEME!$H:$H,ADEME!$A:$A,$A302,ADEME!$B:$B,$B302,ADEME!$C:$C,$C302,ADEME!$D:$D,$D302,ADEME!$E:$E,H$9)</f>
        <v>11913.683224479384</v>
      </c>
      <c r="I302" s="117">
        <f>SUMIFS(ADEME!$H:$H,ADEME!$A:$A,$A302,ADEME!$B:$B,$B302,ADEME!$C:$C,$C302,ADEME!$D:$D,$D302,ADEME!$E:$E,I$9)</f>
        <v>12802.204612090651</v>
      </c>
      <c r="J302" s="117">
        <f>SUMIFS(ADEME!$H:$H,ADEME!$A:$A,$A302,ADEME!$B:$B,$B302,ADEME!$C:$C,$C302,ADEME!$D:$D,$D302,ADEME!$E:$E,J$9)</f>
        <v>13487.125835064442</v>
      </c>
      <c r="K302" s="68"/>
      <c r="L302" s="54" t="str">
        <f t="shared" si="78"/>
        <v>Production agricole-Productions-Maïs</v>
      </c>
      <c r="M302" s="54">
        <f>MATCH(L302,[6]RESULTATS_4!$W:$W,FALSE)</f>
        <v>435</v>
      </c>
      <c r="N302" s="54" t="str" cm="1">
        <f t="array" ref="N302">IFERROR(INDEX([6]RESULTATS_4!G:G,$M302),"-")</f>
        <v>Production agricole</v>
      </c>
      <c r="O302" s="54" t="str" cm="1">
        <f t="array" ref="O302">IFERROR(INDEX([6]RESULTATS_4!H:H,$M302),"-")</f>
        <v>Productions</v>
      </c>
      <c r="P302" s="54" t="str" cm="1">
        <f t="array" ref="P302">IFERROR(INDEX([6]RESULTATS_4!I:I,$M302),"-")</f>
        <v>Maïs</v>
      </c>
      <c r="Q302" s="54" t="str" cm="1">
        <f t="array" ref="Q302">IFERROR(INDEX([6]RESULTATS_4!$J:$J,M302),"-")</f>
        <v>kt</v>
      </c>
      <c r="R302" s="68"/>
      <c r="S302" s="54" t="str">
        <f t="shared" si="79"/>
        <v>Maïs-kt</v>
      </c>
      <c r="T302" s="46">
        <v>297</v>
      </c>
      <c r="U302" s="74">
        <v>1752.8028899999997</v>
      </c>
      <c r="V302" s="74">
        <v>3170.7745843219377</v>
      </c>
      <c r="W302" s="74">
        <v>7497.2393736016356</v>
      </c>
      <c r="X302" s="74">
        <v>7433.99215828048</v>
      </c>
      <c r="Y302" s="74">
        <v>5609.466077207172</v>
      </c>
      <c r="Z302" s="74">
        <v>3366.0002887517999</v>
      </c>
      <c r="AA302" s="68"/>
      <c r="AB302" s="52">
        <f>IFERROR(MATCH(S302,[7]AMS_RUN3_2050!$I:$I,FALSE),"non")</f>
        <v>240</v>
      </c>
      <c r="AC302" s="74" t="s">
        <v>556</v>
      </c>
      <c r="AE302" s="68"/>
      <c r="AF302" s="52">
        <f t="shared" si="72"/>
        <v>659.24937619981472</v>
      </c>
      <c r="AG302" s="52">
        <f t="shared" si="73"/>
        <v>161.05362803383349</v>
      </c>
      <c r="AH302" s="52">
        <f t="shared" si="74"/>
        <v>60.789694472830291</v>
      </c>
      <c r="AI302" s="52">
        <f t="shared" si="75"/>
        <v>60.259561361106947</v>
      </c>
      <c r="AJ302" s="52">
        <f t="shared" si="76"/>
        <v>128.22501171920061</v>
      </c>
      <c r="AK302" s="52">
        <f t="shared" si="77"/>
        <v>300.68700766706763</v>
      </c>
    </row>
    <row r="303" spans="1:37" ht="14.25">
      <c r="A303" s="5" t="s">
        <v>309</v>
      </c>
      <c r="B303" s="5" t="s">
        <v>308</v>
      </c>
      <c r="C303" s="5" t="s">
        <v>28</v>
      </c>
      <c r="D303" s="12" t="s">
        <v>180</v>
      </c>
      <c r="E303" s="116">
        <f>SUMIFS(ADEME!$F:$F,ADEME!$A:$A,$A303,ADEME!$B:$B,$B303,ADEME!$C:$C,$C303,ADEME!$D:$D,$D303,ADEME!$E:$E,F$9)</f>
        <v>8503.4246253675556</v>
      </c>
      <c r="F303" s="116">
        <f>SUMIFS(ADEME!$L:$L,ADEME!$A:$A,$A303,ADEME!$B:$B,$B303,ADEME!$C:$C,$C303,ADEME!$D:$D,$D303,ADEME!$E:$E,F$9)</f>
        <v>11715.632335328064</v>
      </c>
      <c r="G303" s="117">
        <f>SUMIFS(ADEME!$H:$H,ADEME!$A:$A,$A303,ADEME!$B:$B,$B303,ADEME!$C:$C,$C303,ADEME!$D:$D,$D303,ADEME!$E:$E,G$9)</f>
        <v>7392.3607903951633</v>
      </c>
      <c r="H303" s="117">
        <f>SUMIFS(ADEME!$H:$H,ADEME!$A:$A,$A303,ADEME!$B:$B,$B303,ADEME!$C:$C,$C303,ADEME!$D:$D,$D303,ADEME!$E:$E,H$9)</f>
        <v>7479.0205091724447</v>
      </c>
      <c r="I303" s="117">
        <f>SUMIFS(ADEME!$H:$H,ADEME!$A:$A,$A303,ADEME!$B:$B,$B303,ADEME!$C:$C,$C303,ADEME!$D:$D,$D303,ADEME!$E:$E,I$9)</f>
        <v>7742.1515922999888</v>
      </c>
      <c r="J303" s="117">
        <f>SUMIFS(ADEME!$H:$H,ADEME!$A:$A,$A303,ADEME!$B:$B,$B303,ADEME!$C:$C,$C303,ADEME!$D:$D,$D303,ADEME!$E:$E,J$9)</f>
        <v>7957.04370160488</v>
      </c>
      <c r="K303" s="68"/>
      <c r="L303" s="54" t="str">
        <f t="shared" si="78"/>
        <v>Production agricole-Productions-Pommes de terre</v>
      </c>
      <c r="M303" s="54">
        <f>MATCH(L303,[6]RESULTATS_4!$W:$W,FALSE)</f>
        <v>440</v>
      </c>
      <c r="N303" s="54" t="str" cm="1">
        <f t="array" ref="N303">IFERROR(INDEX([6]RESULTATS_4!G:G,$M303),"-")</f>
        <v>Production agricole</v>
      </c>
      <c r="O303" s="54" t="str" cm="1">
        <f t="array" ref="O303">IFERROR(INDEX([6]RESULTATS_4!H:H,$M303),"-")</f>
        <v>Productions</v>
      </c>
      <c r="P303" s="54" t="str" cm="1">
        <f t="array" ref="P303">IFERROR(INDEX([6]RESULTATS_4!I:I,$M303),"-")</f>
        <v>Pommes de terre</v>
      </c>
      <c r="Q303" s="54" t="str" cm="1">
        <f t="array" ref="Q303">IFERROR(INDEX([6]RESULTATS_4!$J:$J,M303),"-")</f>
        <v>kt</v>
      </c>
      <c r="R303" s="68"/>
      <c r="S303" s="54" t="str">
        <f t="shared" si="79"/>
        <v>Pommes de terre-kt</v>
      </c>
      <c r="T303" s="46">
        <v>298</v>
      </c>
      <c r="U303" s="8">
        <v>10406.588108745265</v>
      </c>
      <c r="V303" s="8">
        <v>13701.518743719704</v>
      </c>
      <c r="W303" s="8">
        <v>28444.704096646947</v>
      </c>
      <c r="X303" s="8">
        <v>28139.5596289227</v>
      </c>
      <c r="Y303" s="8">
        <v>21825.123810948644</v>
      </c>
      <c r="Z303" s="8">
        <v>14047.196164991165</v>
      </c>
      <c r="AA303" s="68"/>
      <c r="AB303" s="52">
        <f>IFERROR(MATCH(S303,[7]AMS_RUN3_2050!$I:$I,FALSE),"non")</f>
        <v>241</v>
      </c>
      <c r="AC303" s="8">
        <v>36144.226676313803</v>
      </c>
      <c r="AE303" s="68"/>
      <c r="AF303" s="52">
        <f t="shared" si="72"/>
        <v>-18.288063902311748</v>
      </c>
      <c r="AG303" s="52">
        <f t="shared" si="73"/>
        <v>-14.493914474276071</v>
      </c>
      <c r="AH303" s="52">
        <f t="shared" si="74"/>
        <v>-74.011468829916311</v>
      </c>
      <c r="AI303" s="52">
        <f t="shared" si="75"/>
        <v>-73.421686025657351</v>
      </c>
      <c r="AJ303" s="52">
        <f t="shared" si="76"/>
        <v>-64.526425328152712</v>
      </c>
      <c r="AK303" s="52">
        <f t="shared" si="77"/>
        <v>-43.354932841077151</v>
      </c>
    </row>
    <row r="304" spans="1:37" ht="14.25">
      <c r="A304" s="5" t="s">
        <v>309</v>
      </c>
      <c r="B304" s="5" t="s">
        <v>308</v>
      </c>
      <c r="C304" s="5" t="s">
        <v>314</v>
      </c>
      <c r="D304" s="12" t="s">
        <v>180</v>
      </c>
      <c r="E304" s="116">
        <f>SUMIFS(ADEME!$F:$F,ADEME!$A:$A,$A304,ADEME!$B:$B,$B304,ADEME!$C:$C,$C304,ADEME!$D:$D,$D304,ADEME!$E:$E,F$9)</f>
        <v>33929.813877032997</v>
      </c>
      <c r="F304" s="116">
        <f>SUMIFS(ADEME!$L:$L,ADEME!$A:$A,$A304,ADEME!$B:$B,$B304,ADEME!$C:$C,$C304,ADEME!$D:$D,$D304,ADEME!$E:$E,F$9)</f>
        <v>44219.964932195209</v>
      </c>
      <c r="G304" s="117">
        <f>SUMIFS(ADEME!$H:$H,ADEME!$A:$A,$A304,ADEME!$B:$B,$B304,ADEME!$C:$C,$C304,ADEME!$D:$D,$D304,ADEME!$E:$E,G$9)</f>
        <v>30258.68734028683</v>
      </c>
      <c r="H304" s="117">
        <f>SUMIFS(ADEME!$H:$H,ADEME!$A:$A,$A304,ADEME!$B:$B,$B304,ADEME!$C:$C,$C304,ADEME!$D:$D,$D304,ADEME!$E:$E,H$9)</f>
        <v>30387.230913801108</v>
      </c>
      <c r="I304" s="117">
        <f>SUMIFS(ADEME!$H:$H,ADEME!$A:$A,$A304,ADEME!$B:$B,$B304,ADEME!$C:$C,$C304,ADEME!$D:$D,$D304,ADEME!$E:$E,I$9)</f>
        <v>30859.093573910457</v>
      </c>
      <c r="J304" s="117">
        <f>SUMIFS(ADEME!$H:$H,ADEME!$A:$A,$A304,ADEME!$B:$B,$B304,ADEME!$C:$C,$C304,ADEME!$D:$D,$D304,ADEME!$E:$E,J$9)</f>
        <v>31252.449518092762</v>
      </c>
      <c r="K304" s="68"/>
      <c r="L304" s="54" t="str">
        <f t="shared" si="78"/>
        <v>Production agricole-Productions-Betteraves à Sucre</v>
      </c>
      <c r="M304" s="54">
        <f>MATCH(L304,[6]RESULTATS_4!$W:$W,FALSE)</f>
        <v>424</v>
      </c>
      <c r="N304" s="54" t="str" cm="1">
        <f t="array" ref="N304">IFERROR(INDEX([6]RESULTATS_4!G:G,$M304),"-")</f>
        <v>Production agricole</v>
      </c>
      <c r="O304" s="54" t="str" cm="1">
        <f t="array" ref="O304">IFERROR(INDEX([6]RESULTATS_4!H:H,$M304),"-")</f>
        <v>Productions</v>
      </c>
      <c r="P304" s="54" t="str" cm="1">
        <f t="array" ref="P304">IFERROR(INDEX([6]RESULTATS_4!I:I,$M304),"-")</f>
        <v>Betteraves à Sucre</v>
      </c>
      <c r="Q304" s="54" t="str" cm="1">
        <f t="array" ref="Q304">IFERROR(INDEX([6]RESULTATS_4!$J:$J,M304),"-")</f>
        <v>kt</v>
      </c>
      <c r="R304" s="68"/>
      <c r="S304" s="54" t="str">
        <f t="shared" si="79"/>
        <v>Betteraves à Sucre-kt</v>
      </c>
      <c r="T304" s="46">
        <v>299</v>
      </c>
      <c r="U304" s="31">
        <v>0</v>
      </c>
      <c r="V304" s="31">
        <v>0</v>
      </c>
      <c r="W304" s="31">
        <v>0</v>
      </c>
      <c r="X304" s="31">
        <v>0</v>
      </c>
      <c r="Y304" s="31">
        <v>0</v>
      </c>
      <c r="Z304" s="31">
        <v>0</v>
      </c>
      <c r="AA304" s="68"/>
      <c r="AB304" s="52">
        <f>IFERROR(MATCH(S304,[7]AMS_RUN3_2050!$I:$I,FALSE),"non")</f>
        <v>242</v>
      </c>
      <c r="AC304" s="31">
        <v>0</v>
      </c>
      <c r="AE304" s="68"/>
      <c r="AF304" s="56"/>
      <c r="AG304" s="56"/>
      <c r="AH304" s="56"/>
      <c r="AI304" s="56"/>
      <c r="AJ304" s="56"/>
      <c r="AK304" s="56"/>
    </row>
    <row r="305" spans="1:38" ht="14.25">
      <c r="A305" s="5" t="s">
        <v>309</v>
      </c>
      <c r="B305" s="5" t="s">
        <v>308</v>
      </c>
      <c r="C305" s="5" t="s">
        <v>315</v>
      </c>
      <c r="D305" s="12" t="s">
        <v>180</v>
      </c>
      <c r="E305" s="116">
        <f>SUMIFS(ADEME!$F:$F,ADEME!$A:$A,$A305,ADEME!$B:$B,$B305,ADEME!$C:$C,$C305,ADEME!$D:$D,$D305,ADEME!$E:$E,F$9)</f>
        <v>6021.2221715886999</v>
      </c>
      <c r="F305" s="116">
        <f>SUMIFS(ADEME!$L:$L,ADEME!$A:$A,$A305,ADEME!$B:$B,$B305,ADEME!$C:$C,$C305,ADEME!$D:$D,$D305,ADEME!$E:$E,F$9)</f>
        <v>5213.8502995568224</v>
      </c>
      <c r="G305" s="117">
        <f>SUMIFS(ADEME!$H:$H,ADEME!$A:$A,$A305,ADEME!$B:$B,$B305,ADEME!$C:$C,$C305,ADEME!$D:$D,$D305,ADEME!$E:$E,G$9)</f>
        <v>6081.0283029906814</v>
      </c>
      <c r="H305" s="117">
        <f>SUMIFS(ADEME!$H:$H,ADEME!$A:$A,$A305,ADEME!$B:$B,$B305,ADEME!$C:$C,$C305,ADEME!$D:$D,$D305,ADEME!$E:$E,H$9)</f>
        <v>5932.491711667577</v>
      </c>
      <c r="I305" s="117">
        <f>SUMIFS(ADEME!$H:$H,ADEME!$A:$A,$A305,ADEME!$B:$B,$B305,ADEME!$C:$C,$C305,ADEME!$D:$D,$D305,ADEME!$E:$E,I$9)</f>
        <v>5666.7536777975574</v>
      </c>
      <c r="J305" s="117">
        <f>SUMIFS(ADEME!$H:$H,ADEME!$A:$A,$A305,ADEME!$B:$B,$B305,ADEME!$C:$C,$C305,ADEME!$D:$D,$D305,ADEME!$E:$E,J$9)</f>
        <v>5867.638522755854</v>
      </c>
      <c r="K305" s="68"/>
      <c r="L305" s="54" t="str">
        <f t="shared" si="78"/>
        <v>Production agricole-Productions-Plant Oleiferes + (Total)</v>
      </c>
      <c r="M305" s="54">
        <f>MATCH(L305,[6]RESULTATS_4!$W:$W,FALSE)</f>
        <v>438</v>
      </c>
      <c r="N305" s="54" t="str" cm="1">
        <f t="array" ref="N305">IFERROR(INDEX([6]RESULTATS_4!G:G,$M305),"-")</f>
        <v>Production agricole</v>
      </c>
      <c r="O305" s="54" t="str" cm="1">
        <f t="array" ref="O305">IFERROR(INDEX([6]RESULTATS_4!H:H,$M305),"-")</f>
        <v>Productions</v>
      </c>
      <c r="P305" s="54" t="str" cm="1">
        <f t="array" ref="P305">IFERROR(INDEX([6]RESULTATS_4!I:I,$M305),"-")</f>
        <v>Plant Oleiferes + (Total)</v>
      </c>
      <c r="Q305" s="54" t="str" cm="1">
        <f t="array" ref="Q305">IFERROR(INDEX([6]RESULTATS_4!$J:$J,M305),"-")</f>
        <v>kt</v>
      </c>
      <c r="R305" s="68"/>
      <c r="S305" s="54" t="str">
        <f t="shared" si="79"/>
        <v>Plant Oleiferes + (Total)-kt</v>
      </c>
      <c r="T305" s="46">
        <v>300</v>
      </c>
      <c r="U305" s="8">
        <v>61286.15888011019</v>
      </c>
      <c r="V305" s="8">
        <v>58336.383616534426</v>
      </c>
      <c r="W305" s="8">
        <v>56912.610733089547</v>
      </c>
      <c r="X305" s="8">
        <v>56237.734885721751</v>
      </c>
      <c r="Y305" s="8">
        <v>58458.753416070373</v>
      </c>
      <c r="Z305" s="8">
        <v>61903.635066165618</v>
      </c>
      <c r="AA305" s="68"/>
      <c r="AB305" s="52">
        <f>IFERROR(MATCH(S305,[7]AMS_RUN3_2050!$I:$I,FALSE),"non")</f>
        <v>243</v>
      </c>
      <c r="AC305" s="8">
        <v>50959.179577457209</v>
      </c>
      <c r="AE305" s="68"/>
      <c r="AF305" s="52">
        <f t="shared" ref="AF305:AF331" si="80">IF(AND(E305=0,U305=0),"ok 0",(E305/U305-1)*100)</f>
        <v>-90.175233231099384</v>
      </c>
      <c r="AG305" s="52">
        <f t="shared" ref="AG305:AG331" si="81">IF(AND(F305=0,V305=0),"ok 0",(F305/V305-1)*100)</f>
        <v>-91.062438265235485</v>
      </c>
      <c r="AH305" s="52">
        <f t="shared" ref="AH305:AH331" si="82">IF(AND(G305=0,W305=0),"ok 0",(G305/W305-1)*100)</f>
        <v>-89.315147865014183</v>
      </c>
      <c r="AI305" s="52">
        <f t="shared" ref="AI305:AI331" si="83">IF(AND(H305=0,X305=0),"ok 0",(H305/X305-1)*100)</f>
        <v>-89.45104790631639</v>
      </c>
      <c r="AJ305" s="52">
        <f t="shared" ref="AJ305:AJ331" si="84">IF(AND(I305=0,Y305=0),"ok 0",(I305/Y305-1)*100)</f>
        <v>-90.306406916573494</v>
      </c>
      <c r="AK305" s="52">
        <f t="shared" ref="AK305:AK331" si="85">IF(AND(J305=0,Z305=0),"ok 0",(J305/Z305-1)*100)</f>
        <v>-90.52133446366399</v>
      </c>
    </row>
    <row r="306" spans="1:38" ht="14.25">
      <c r="A306" s="5" t="s">
        <v>309</v>
      </c>
      <c r="B306" s="5" t="s">
        <v>308</v>
      </c>
      <c r="C306" s="15" t="s">
        <v>316</v>
      </c>
      <c r="D306" s="12" t="s">
        <v>180</v>
      </c>
      <c r="E306" s="116">
        <f>SUMIFS(ADEME!$F:$F,ADEME!$A:$A,$A306,ADEME!$B:$B,$B306,ADEME!$C:$C,$C306,ADEME!$D:$D,$D306,ADEME!$E:$E,F$9)</f>
        <v>413.75860562983462</v>
      </c>
      <c r="F306" s="116">
        <f>SUMIFS(ADEME!$L:$L,ADEME!$A:$A,$A306,ADEME!$B:$B,$B306,ADEME!$C:$C,$C306,ADEME!$D:$D,$D306,ADEME!$E:$E,F$9)</f>
        <v>929.05014863012639</v>
      </c>
      <c r="G306" s="117">
        <f>SUMIFS(ADEME!$H:$H,ADEME!$A:$A,$A306,ADEME!$B:$B,$B306,ADEME!$C:$C,$C306,ADEME!$D:$D,$D306,ADEME!$E:$E,G$9)</f>
        <v>469.20248011621425</v>
      </c>
      <c r="H306" s="117">
        <f>SUMIFS(ADEME!$H:$H,ADEME!$A:$A,$A306,ADEME!$B:$B,$B306,ADEME!$C:$C,$C306,ADEME!$D:$D,$D306,ADEME!$E:$E,H$9)</f>
        <v>482.80969216202038</v>
      </c>
      <c r="I306" s="117">
        <f>SUMIFS(ADEME!$H:$H,ADEME!$A:$A,$A306,ADEME!$B:$B,$B306,ADEME!$C:$C,$C306,ADEME!$D:$D,$D306,ADEME!$E:$E,I$9)</f>
        <v>380.70949750862508</v>
      </c>
      <c r="J306" s="117">
        <f>SUMIFS(ADEME!$H:$H,ADEME!$A:$A,$A306,ADEME!$B:$B,$B306,ADEME!$C:$C,$C306,ADEME!$D:$D,$D306,ADEME!$E:$E,J$9)</f>
        <v>392.87472603818935</v>
      </c>
      <c r="K306" s="68"/>
      <c r="L306" s="54" t="str">
        <f t="shared" si="78"/>
        <v>Production agricole-Productions-Soja</v>
      </c>
      <c r="M306" s="54">
        <f>MATCH(L306,[6]RESULTATS_4!$W:$W,FALSE)</f>
        <v>441</v>
      </c>
      <c r="N306" s="54" t="str" cm="1">
        <f t="array" ref="N306">IFERROR(INDEX([6]RESULTATS_4!G:G,$M306),"-")</f>
        <v>Production agricole</v>
      </c>
      <c r="O306" s="54" t="str" cm="1">
        <f t="array" ref="O306">IFERROR(INDEX([6]RESULTATS_4!H:H,$M306),"-")</f>
        <v>Productions</v>
      </c>
      <c r="P306" s="54" t="str" cm="1">
        <f t="array" ref="P306">IFERROR(INDEX([6]RESULTATS_4!I:I,$M306),"-")</f>
        <v>Soja</v>
      </c>
      <c r="Q306" s="54" t="str" cm="1">
        <f t="array" ref="Q306">IFERROR(INDEX([6]RESULTATS_4!$J:$J,M306),"-")</f>
        <v>kt</v>
      </c>
      <c r="R306" s="68"/>
      <c r="S306" s="54" t="str">
        <f t="shared" si="79"/>
        <v>Soja-kt</v>
      </c>
      <c r="T306" s="46">
        <v>301</v>
      </c>
      <c r="U306" s="8">
        <v>35350.622115034006</v>
      </c>
      <c r="V306" s="8">
        <v>33962.545892776718</v>
      </c>
      <c r="W306" s="8">
        <v>33548.392250713652</v>
      </c>
      <c r="X306" s="8">
        <v>33091.057065450455</v>
      </c>
      <c r="Y306" s="8">
        <v>34060.894923622873</v>
      </c>
      <c r="Z306" s="8">
        <v>36084.364871383863</v>
      </c>
      <c r="AA306" s="68"/>
      <c r="AB306" s="52">
        <f>IFERROR(MATCH(S306,[7]AMS_RUN3_2050!$I:$I,FALSE),"non")</f>
        <v>244</v>
      </c>
      <c r="AC306" s="8">
        <v>29801.171554542278</v>
      </c>
      <c r="AE306" s="68"/>
      <c r="AF306" s="52">
        <f t="shared" si="80"/>
        <v>-98.829557781802464</v>
      </c>
      <c r="AG306" s="52">
        <f t="shared" si="81"/>
        <v>-97.264486144344914</v>
      </c>
      <c r="AH306" s="52">
        <f t="shared" si="82"/>
        <v>-98.601415899129321</v>
      </c>
      <c r="AI306" s="52">
        <f t="shared" si="83"/>
        <v>-98.540966245934442</v>
      </c>
      <c r="AJ306" s="52">
        <f t="shared" si="84"/>
        <v>-98.882268072044738</v>
      </c>
      <c r="AK306" s="52">
        <f t="shared" si="85"/>
        <v>-98.911232808340898</v>
      </c>
    </row>
    <row r="307" spans="1:38" ht="14.25">
      <c r="A307" s="5" t="s">
        <v>309</v>
      </c>
      <c r="B307" s="5" t="s">
        <v>308</v>
      </c>
      <c r="C307" s="15" t="s">
        <v>317</v>
      </c>
      <c r="D307" s="12" t="s">
        <v>180</v>
      </c>
      <c r="E307" s="116">
        <f>SUMIFS(ADEME!$F:$F,ADEME!$A:$A,$A307,ADEME!$B:$B,$B307,ADEME!$C:$C,$C307,ADEME!$D:$D,$D307,ADEME!$E:$E,F$9)</f>
        <v>1576.7277886466118</v>
      </c>
      <c r="F307" s="116">
        <f>SUMIFS(ADEME!$L:$L,ADEME!$A:$A,$A307,ADEME!$B:$B,$B307,ADEME!$C:$C,$C307,ADEME!$D:$D,$D307,ADEME!$E:$E,F$9)</f>
        <v>1254.2871516173275</v>
      </c>
      <c r="G307" s="117">
        <f>SUMIFS(ADEME!$H:$H,ADEME!$A:$A,$A307,ADEME!$B:$B,$B307,ADEME!$C:$C,$C307,ADEME!$D:$D,$D307,ADEME!$E:$E,G$9)</f>
        <v>1638.5633373710139</v>
      </c>
      <c r="H307" s="117">
        <f>SUMIFS(ADEME!$H:$H,ADEME!$A:$A,$A307,ADEME!$B:$B,$B307,ADEME!$C:$C,$C307,ADEME!$D:$D,$D307,ADEME!$E:$E,H$9)</f>
        <v>1584.7059815369153</v>
      </c>
      <c r="I307" s="117">
        <f>SUMIFS(ADEME!$H:$H,ADEME!$A:$A,$A307,ADEME!$B:$B,$B307,ADEME!$C:$C,$C307,ADEME!$D:$D,$D307,ADEME!$E:$E,I$9)</f>
        <v>1517.4642110738664</v>
      </c>
      <c r="J307" s="117">
        <f>SUMIFS(ADEME!$H:$H,ADEME!$A:$A,$A307,ADEME!$B:$B,$B307,ADEME!$C:$C,$C307,ADEME!$D:$D,$D307,ADEME!$E:$E,J$9)</f>
        <v>1551.9302172295427</v>
      </c>
      <c r="K307" s="68"/>
      <c r="L307" s="54" t="str">
        <f t="shared" si="78"/>
        <v>Production agricole-Productions-Graines de Tournesol</v>
      </c>
      <c r="M307" s="54">
        <f>MATCH(L307,[6]RESULTATS_4!$W:$W,FALSE)</f>
        <v>430</v>
      </c>
      <c r="N307" s="54" t="str" cm="1">
        <f t="array" ref="N307">IFERROR(INDEX([6]RESULTATS_4!G:G,$M307),"-")</f>
        <v>Production agricole</v>
      </c>
      <c r="O307" s="54" t="str" cm="1">
        <f t="array" ref="O307">IFERROR(INDEX([6]RESULTATS_4!H:H,$M307),"-")</f>
        <v>Productions</v>
      </c>
      <c r="P307" s="54" t="str" cm="1">
        <f t="array" ref="P307">IFERROR(INDEX([6]RESULTATS_4!I:I,$M307),"-")</f>
        <v>Graines de Tournesol</v>
      </c>
      <c r="Q307" s="54" t="str" cm="1">
        <f t="array" ref="Q307">IFERROR(INDEX([6]RESULTATS_4!$J:$J,M307),"-")</f>
        <v>kt</v>
      </c>
      <c r="R307" s="68"/>
      <c r="S307" s="54" t="str">
        <f t="shared" si="79"/>
        <v>Graines de Tournesol-kt</v>
      </c>
      <c r="T307" s="46">
        <v>302</v>
      </c>
      <c r="U307" s="8">
        <v>10926.676810652178</v>
      </c>
      <c r="V307" s="8">
        <v>10450.502881360992</v>
      </c>
      <c r="W307" s="8">
        <v>10184.121474461292</v>
      </c>
      <c r="X307" s="8">
        <v>10110.766596245261</v>
      </c>
      <c r="Y307" s="8">
        <v>10479.478528248261</v>
      </c>
      <c r="Z307" s="8">
        <v>11133.220384132659</v>
      </c>
      <c r="AA307" s="68"/>
      <c r="AB307" s="52">
        <f>IFERROR(MATCH(S307,[7]AMS_RUN3_2050!$I:$I,FALSE),"non")</f>
        <v>245</v>
      </c>
      <c r="AC307" s="8">
        <v>9521.04828729574</v>
      </c>
      <c r="AE307" s="68"/>
      <c r="AF307" s="52">
        <f t="shared" si="80"/>
        <v>-85.569923811515181</v>
      </c>
      <c r="AG307" s="52">
        <f t="shared" si="81"/>
        <v>-87.997829713492422</v>
      </c>
      <c r="AH307" s="52">
        <f t="shared" si="82"/>
        <v>-83.910606904286865</v>
      </c>
      <c r="AI307" s="52">
        <f t="shared" si="83"/>
        <v>-84.326549659197823</v>
      </c>
      <c r="AJ307" s="52">
        <f t="shared" si="84"/>
        <v>-85.519659141593536</v>
      </c>
      <c r="AK307" s="52">
        <f t="shared" si="85"/>
        <v>-86.060365611360822</v>
      </c>
    </row>
    <row r="308" spans="1:38" ht="14.25">
      <c r="A308" s="5" t="s">
        <v>309</v>
      </c>
      <c r="B308" s="5" t="s">
        <v>308</v>
      </c>
      <c r="C308" s="15" t="s">
        <v>318</v>
      </c>
      <c r="D308" s="12" t="s">
        <v>180</v>
      </c>
      <c r="E308" s="116">
        <f>SUMIFS(ADEME!$F:$F,ADEME!$A:$A,$A308,ADEME!$B:$B,$B308,ADEME!$C:$C,$C308,ADEME!$D:$D,$D308,ADEME!$E:$E,F$9)</f>
        <v>3934.0091791483783</v>
      </c>
      <c r="F308" s="116">
        <f>SUMIFS(ADEME!$L:$L,ADEME!$A:$A,$A308,ADEME!$B:$B,$B308,ADEME!$C:$C,$C308,ADEME!$D:$D,$D308,ADEME!$E:$E,F$9)</f>
        <v>2942.8123394244476</v>
      </c>
      <c r="G308" s="117">
        <f>SUMIFS(ADEME!$H:$H,ADEME!$A:$A,$A308,ADEME!$B:$B,$B308,ADEME!$C:$C,$C308,ADEME!$D:$D,$D308,ADEME!$E:$E,G$9)</f>
        <v>3866.2036880346991</v>
      </c>
      <c r="H308" s="117">
        <f>SUMIFS(ADEME!$H:$H,ADEME!$A:$A,$A308,ADEME!$B:$B,$B308,ADEME!$C:$C,$C308,ADEME!$D:$D,$D308,ADEME!$E:$E,H$9)</f>
        <v>3759.7852131812629</v>
      </c>
      <c r="I308" s="117">
        <f>SUMIFS(ADEME!$H:$H,ADEME!$A:$A,$A308,ADEME!$B:$B,$B308,ADEME!$C:$C,$C308,ADEME!$D:$D,$D308,ADEME!$E:$E,I$9)</f>
        <v>3670.3918229811188</v>
      </c>
      <c r="J308" s="117">
        <f>SUMIFS(ADEME!$H:$H,ADEME!$A:$A,$A308,ADEME!$B:$B,$B308,ADEME!$C:$C,$C308,ADEME!$D:$D,$D308,ADEME!$E:$E,J$9)</f>
        <v>3823.8423858915571</v>
      </c>
      <c r="K308" s="68"/>
      <c r="L308" s="54" t="str">
        <f t="shared" si="78"/>
        <v>Production agricole-Productions-Graines Colza/Moutarde</v>
      </c>
      <c r="M308" s="54">
        <f>MATCH(L308,[6]RESULTATS_4!$W:$W,FALSE)</f>
        <v>429</v>
      </c>
      <c r="N308" s="54" t="str" cm="1">
        <f t="array" ref="N308">IFERROR(INDEX([6]RESULTATS_4!G:G,$M308),"-")</f>
        <v>Production agricole</v>
      </c>
      <c r="O308" s="54" t="str" cm="1">
        <f t="array" ref="O308">IFERROR(INDEX([6]RESULTATS_4!H:H,$M308),"-")</f>
        <v>Productions</v>
      </c>
      <c r="P308" s="54" t="str" cm="1">
        <f t="array" ref="P308">IFERROR(INDEX([6]RESULTATS_4!I:I,$M308),"-")</f>
        <v>Graines Colza/Moutarde</v>
      </c>
      <c r="Q308" s="54" t="str" cm="1">
        <f t="array" ref="Q308">IFERROR(INDEX([6]RESULTATS_4!$J:$J,M308),"-")</f>
        <v>kt</v>
      </c>
      <c r="R308" s="68"/>
      <c r="S308" s="54" t="str">
        <f t="shared" si="79"/>
        <v>Graines Colza/Moutarde-kt</v>
      </c>
      <c r="T308" s="46">
        <v>303</v>
      </c>
      <c r="U308" s="8">
        <v>12626.11617512384</v>
      </c>
      <c r="V308" s="8">
        <v>11668.398444067927</v>
      </c>
      <c r="W308" s="8">
        <v>10959.313617698666</v>
      </c>
      <c r="X308" s="8">
        <v>10831.639716455711</v>
      </c>
      <c r="Y308" s="8">
        <v>11657.281813382991</v>
      </c>
      <c r="Z308" s="8">
        <v>12291.761717618003</v>
      </c>
      <c r="AA308" s="68"/>
      <c r="AB308" s="52">
        <f>IFERROR(MATCH(S308,[7]AMS_RUN3_2050!$I:$I,FALSE),"non")</f>
        <v>246</v>
      </c>
      <c r="AC308" s="8">
        <v>9547.9772336564911</v>
      </c>
      <c r="AE308" s="68"/>
      <c r="AF308" s="52">
        <f t="shared" si="80"/>
        <v>-68.842285904994114</v>
      </c>
      <c r="AG308" s="52">
        <f t="shared" si="81"/>
        <v>-74.779637895202853</v>
      </c>
      <c r="AH308" s="52">
        <f t="shared" si="82"/>
        <v>-64.722209593573439</v>
      </c>
      <c r="AI308" s="52">
        <f t="shared" si="83"/>
        <v>-65.288863813764976</v>
      </c>
      <c r="AJ308" s="52">
        <f t="shared" si="84"/>
        <v>-68.514170955639315</v>
      </c>
      <c r="AK308" s="52">
        <f t="shared" si="85"/>
        <v>-68.891014374198491</v>
      </c>
      <c r="AL308" s="55" t="s">
        <v>555</v>
      </c>
    </row>
    <row r="309" spans="1:38" ht="14.25">
      <c r="A309" s="5" t="s">
        <v>309</v>
      </c>
      <c r="B309" s="5" t="s">
        <v>308</v>
      </c>
      <c r="C309" s="5" t="s">
        <v>319</v>
      </c>
      <c r="D309" s="12" t="s">
        <v>180</v>
      </c>
      <c r="E309" s="116">
        <f>SUMIFS(ADEME!$F:$F,ADEME!$A:$A,$A309,ADEME!$B:$B,$B309,ADEME!$C:$C,$C309,ADEME!$D:$D,$D309,ADEME!$E:$E,F$9)</f>
        <v>2587.8743767171236</v>
      </c>
      <c r="F309" s="116">
        <f>SUMIFS(ADEME!$L:$L,ADEME!$A:$A,$A309,ADEME!$B:$B,$B309,ADEME!$C:$C,$C309,ADEME!$D:$D,$D309,ADEME!$E:$E,F$9)</f>
        <v>2042.9424900725105</v>
      </c>
      <c r="G309" s="117">
        <f>SUMIFS(ADEME!$H:$H,ADEME!$A:$A,$A309,ADEME!$B:$B,$B309,ADEME!$C:$C,$C309,ADEME!$D:$D,$D309,ADEME!$E:$E,G$9)</f>
        <v>2586.055460743436</v>
      </c>
      <c r="H309" s="117">
        <f>SUMIFS(ADEME!$H:$H,ADEME!$A:$A,$A309,ADEME!$B:$B,$B309,ADEME!$C:$C,$C309,ADEME!$D:$D,$D309,ADEME!$E:$E,H$9)</f>
        <v>2517.7767694824411</v>
      </c>
      <c r="I309" s="117">
        <f>SUMIFS(ADEME!$H:$H,ADEME!$A:$A,$A309,ADEME!$B:$B,$B309,ADEME!$C:$C,$C309,ADEME!$D:$D,$D309,ADEME!$E:$E,I$9)</f>
        <v>2423.9584908680627</v>
      </c>
      <c r="J309" s="117">
        <f>SUMIFS(ADEME!$H:$H,ADEME!$A:$A,$A309,ADEME!$B:$B,$B309,ADEME!$C:$C,$C309,ADEME!$D:$D,$D309,ADEME!$E:$E,J$9)</f>
        <v>2512.5129912975276</v>
      </c>
      <c r="K309" s="68"/>
      <c r="L309" s="54" t="str">
        <f t="shared" si="78"/>
        <v>Production agricole-Productions-Huiles</v>
      </c>
      <c r="M309" s="54">
        <f>MATCH(L309,[6]RESULTATS_4!$W:$W,FALSE)</f>
        <v>431</v>
      </c>
      <c r="N309" s="54" t="str" cm="1">
        <f t="array" ref="N309">IFERROR(INDEX([6]RESULTATS_4!G:G,$M309),"-")</f>
        <v>Production agricole</v>
      </c>
      <c r="O309" s="54" t="str" cm="1">
        <f t="array" ref="O309">IFERROR(INDEX([6]RESULTATS_4!H:H,$M309),"-")</f>
        <v>Productions</v>
      </c>
      <c r="P309" s="54" t="str" cm="1">
        <f t="array" ref="P309">IFERROR(INDEX([6]RESULTATS_4!I:I,$M309),"-")</f>
        <v>Huiles</v>
      </c>
      <c r="Q309" s="54" t="str" cm="1">
        <f t="array" ref="Q309">IFERROR(INDEX([6]RESULTATS_4!$J:$J,M309),"-")</f>
        <v>kt</v>
      </c>
      <c r="R309" s="68"/>
      <c r="S309" s="54" t="str">
        <f t="shared" si="79"/>
        <v>Huiles-kt</v>
      </c>
      <c r="T309" s="46">
        <v>304</v>
      </c>
      <c r="U309" s="8">
        <v>7424.3032601606901</v>
      </c>
      <c r="V309" s="8">
        <v>7148.5625531166361</v>
      </c>
      <c r="W309" s="8">
        <v>6602.3662909168497</v>
      </c>
      <c r="X309" s="8">
        <v>6688.6090089080808</v>
      </c>
      <c r="Y309" s="8">
        <v>6984.2013827616429</v>
      </c>
      <c r="Z309" s="8">
        <v>7290.0902650777089</v>
      </c>
      <c r="AA309" s="68"/>
      <c r="AB309" s="52">
        <f>IFERROR(MATCH(S309,[7]AMS_RUN3_2050!$I:$I,FALSE),"non")</f>
        <v>247</v>
      </c>
      <c r="AC309" s="8">
        <v>8453.4318778957422</v>
      </c>
      <c r="AE309" s="68"/>
      <c r="AF309" s="52">
        <f t="shared" si="80"/>
        <v>-65.14320218297344</v>
      </c>
      <c r="AG309" s="52">
        <f t="shared" si="81"/>
        <v>-71.421632322685255</v>
      </c>
      <c r="AH309" s="52">
        <f t="shared" si="82"/>
        <v>-60.831384585535943</v>
      </c>
      <c r="AI309" s="52">
        <f t="shared" si="83"/>
        <v>-62.357243993045586</v>
      </c>
      <c r="AJ309" s="52">
        <f t="shared" si="84"/>
        <v>-65.293691318081699</v>
      </c>
      <c r="AK309" s="52">
        <f t="shared" si="85"/>
        <v>-65.535227960984031</v>
      </c>
      <c r="AL309" t="s">
        <v>538</v>
      </c>
    </row>
    <row r="310" spans="1:38" ht="14.25">
      <c r="A310" s="5" t="s">
        <v>309</v>
      </c>
      <c r="B310" s="5" t="s">
        <v>308</v>
      </c>
      <c r="C310" s="5" t="s">
        <v>320</v>
      </c>
      <c r="D310" s="12" t="s">
        <v>180</v>
      </c>
      <c r="E310" s="116">
        <f>SUMIFS(ADEME!$F:$F,ADEME!$A:$A,$A310,ADEME!$B:$B,$B310,ADEME!$C:$C,$C310,ADEME!$D:$D,$D310,ADEME!$E:$E,F$9)</f>
        <v>4665.580531755194</v>
      </c>
      <c r="F310" s="116">
        <f>SUMIFS(ADEME!$L:$L,ADEME!$A:$A,$A310,ADEME!$B:$B,$B310,ADEME!$C:$C,$C310,ADEME!$D:$D,$D310,ADEME!$E:$E,F$9)</f>
        <v>3836.4578104848956</v>
      </c>
      <c r="G310" s="117">
        <f>SUMIFS(ADEME!$H:$H,ADEME!$A:$A,$A310,ADEME!$B:$B,$B310,ADEME!$C:$C,$C310,ADEME!$D:$D,$D310,ADEME!$E:$E,G$9)</f>
        <v>4549.0004791950569</v>
      </c>
      <c r="H310" s="117">
        <f>SUMIFS(ADEME!$H:$H,ADEME!$A:$A,$A310,ADEME!$B:$B,$B310,ADEME!$C:$C,$C310,ADEME!$D:$D,$D310,ADEME!$E:$E,H$9)</f>
        <v>4468.3267204923268</v>
      </c>
      <c r="I310" s="117">
        <f>SUMIFS(ADEME!$H:$H,ADEME!$A:$A,$A310,ADEME!$B:$B,$B310,ADEME!$C:$C,$C310,ADEME!$D:$D,$D310,ADEME!$E:$E,I$9)</f>
        <v>4350.7864066173915</v>
      </c>
      <c r="J310" s="117">
        <f>SUMIFS(ADEME!$H:$H,ADEME!$A:$A,$A310,ADEME!$B:$B,$B310,ADEME!$C:$C,$C310,ADEME!$D:$D,$D310,ADEME!$E:$E,J$9)</f>
        <v>4536.8950951282877</v>
      </c>
      <c r="K310" s="68"/>
      <c r="L310" s="54" t="str">
        <f t="shared" si="78"/>
        <v>Production agricole-Productions-Tourteaux et son</v>
      </c>
      <c r="M310" s="54">
        <f>MATCH(L310,[6]RESULTATS_4!$W:$W,FALSE)</f>
        <v>442</v>
      </c>
      <c r="N310" s="54" t="str" cm="1">
        <f t="array" ref="N310">IFERROR(INDEX([6]RESULTATS_4!G:G,$M310),"-")</f>
        <v>Production agricole</v>
      </c>
      <c r="O310" s="54" t="str" cm="1">
        <f t="array" ref="O310">IFERROR(INDEX([6]RESULTATS_4!H:H,$M310),"-")</f>
        <v>Productions</v>
      </c>
      <c r="P310" s="54" t="str" cm="1">
        <f t="array" ref="P310">IFERROR(INDEX([6]RESULTATS_4!I:I,$M310),"-")</f>
        <v>Tourteaux et son</v>
      </c>
      <c r="Q310" s="54" t="str" cm="1">
        <f t="array" ref="Q310">IFERROR(INDEX([6]RESULTATS_4!$J:$J,M310),"-")</f>
        <v>kt</v>
      </c>
      <c r="R310" s="68"/>
      <c r="S310" s="54" t="str">
        <f t="shared" si="79"/>
        <v>Tourteaux et son-kt</v>
      </c>
      <c r="T310" s="46">
        <v>305</v>
      </c>
      <c r="U310" s="8">
        <v>35456.509702820396</v>
      </c>
      <c r="V310" s="8">
        <v>34641.140082564991</v>
      </c>
      <c r="W310" s="8">
        <v>33447.77631419216</v>
      </c>
      <c r="X310" s="8">
        <v>33577.088384755189</v>
      </c>
      <c r="Y310" s="8">
        <v>34282.443858387196</v>
      </c>
      <c r="Z310" s="8">
        <v>35005.220146849482</v>
      </c>
      <c r="AA310" s="68"/>
      <c r="AB310" s="52">
        <f>IFERROR(MATCH(S310,[7]AMS_RUN3_2050!$I:$I,FALSE),"non")</f>
        <v>248</v>
      </c>
      <c r="AC310" s="8">
        <v>31743.052725037203</v>
      </c>
      <c r="AE310" s="68"/>
      <c r="AF310" s="52">
        <f t="shared" si="80"/>
        <v>-86.841399306192656</v>
      </c>
      <c r="AG310" s="52">
        <f t="shared" si="81"/>
        <v>-88.925139873165435</v>
      </c>
      <c r="AH310" s="52">
        <f t="shared" si="82"/>
        <v>-86.399692354840113</v>
      </c>
      <c r="AI310" s="52">
        <f t="shared" si="83"/>
        <v>-86.692334161645007</v>
      </c>
      <c r="AJ310" s="52">
        <f t="shared" si="84"/>
        <v>-87.30899575132544</v>
      </c>
      <c r="AK310" s="52">
        <f t="shared" si="85"/>
        <v>-87.039375624276389</v>
      </c>
      <c r="AL310" t="s">
        <v>538</v>
      </c>
    </row>
    <row r="311" spans="1:38" ht="14.25">
      <c r="A311" s="5" t="s">
        <v>309</v>
      </c>
      <c r="B311" s="5" t="s">
        <v>308</v>
      </c>
      <c r="C311" s="5" t="s">
        <v>33</v>
      </c>
      <c r="D311" s="12" t="s">
        <v>180</v>
      </c>
      <c r="E311" s="116">
        <f>SUMIFS(ADEME!$F:$F,ADEME!$A:$A,$A311,ADEME!$B:$B,$B311,ADEME!$C:$C,$C311,ADEME!$D:$D,$D311,ADEME!$E:$E,F$9)</f>
        <v>4597.5698598741201</v>
      </c>
      <c r="F311" s="116">
        <f>SUMIFS(ADEME!$L:$L,ADEME!$A:$A,$A311,ADEME!$B:$B,$B311,ADEME!$C:$C,$C311,ADEME!$D:$D,$D311,ADEME!$E:$E,F$9)</f>
        <v>7549.5988299612864</v>
      </c>
      <c r="G311" s="117">
        <f>SUMIFS(ADEME!$H:$H,ADEME!$A:$A,$A311,ADEME!$B:$B,$B311,ADEME!$C:$C,$C311,ADEME!$D:$D,$D311,ADEME!$E:$E,G$9)</f>
        <v>5457.0302351489827</v>
      </c>
      <c r="H311" s="117">
        <f>SUMIFS(ADEME!$H:$H,ADEME!$A:$A,$A311,ADEME!$B:$B,$B311,ADEME!$C:$C,$C311,ADEME!$D:$D,$D311,ADEME!$E:$E,H$9)</f>
        <v>5315.2966337802045</v>
      </c>
      <c r="I311" s="117">
        <f>SUMIFS(ADEME!$H:$H,ADEME!$A:$A,$A311,ADEME!$B:$B,$B311,ADEME!$C:$C,$C311,ADEME!$D:$D,$D311,ADEME!$E:$E,I$9)</f>
        <v>5043.7739413496402</v>
      </c>
      <c r="J311" s="117">
        <f>SUMIFS(ADEME!$H:$H,ADEME!$A:$A,$A311,ADEME!$B:$B,$B311,ADEME!$C:$C,$C311,ADEME!$D:$D,$D311,ADEME!$E:$E,J$9)</f>
        <v>4579.0140078920667</v>
      </c>
      <c r="K311" s="68"/>
      <c r="L311" s="54" t="str">
        <f t="shared" si="78"/>
        <v>Production agricole-Productions-Légumes</v>
      </c>
      <c r="M311" s="54">
        <f>MATCH(L311,[6]RESULTATS_4!$W:$W,FALSE)</f>
        <v>434</v>
      </c>
      <c r="N311" s="54" t="str" cm="1">
        <f t="array" ref="N311">IFERROR(INDEX([6]RESULTATS_4!G:G,$M311),"-")</f>
        <v>Production agricole</v>
      </c>
      <c r="O311" s="54" t="str" cm="1">
        <f t="array" ref="O311">IFERROR(INDEX([6]RESULTATS_4!H:H,$M311),"-")</f>
        <v>Productions</v>
      </c>
      <c r="P311" s="54" t="str" cm="1">
        <f t="array" ref="P311">IFERROR(INDEX([6]RESULTATS_4!I:I,$M311),"-")</f>
        <v>Légumes</v>
      </c>
      <c r="Q311" s="54" t="str" cm="1">
        <f t="array" ref="Q311">IFERROR(INDEX([6]RESULTATS_4!$J:$J,M311),"-")</f>
        <v>kt</v>
      </c>
      <c r="R311" s="68"/>
      <c r="S311" s="54" t="str">
        <f t="shared" si="79"/>
        <v>Légumes-kt</v>
      </c>
      <c r="T311" s="46">
        <v>306</v>
      </c>
      <c r="U311" s="8">
        <v>6418.8343532215604</v>
      </c>
      <c r="V311" s="8">
        <v>6125.0529230736329</v>
      </c>
      <c r="W311" s="8">
        <v>6500.0655419371205</v>
      </c>
      <c r="X311" s="8">
        <v>6332.1539610699128</v>
      </c>
      <c r="Y311" s="8">
        <v>6078.0696592649547</v>
      </c>
      <c r="Z311" s="8">
        <v>6327.8108781779783</v>
      </c>
      <c r="AA311" s="68"/>
      <c r="AB311" s="52">
        <f>IFERROR(MATCH(S311,[7]AMS_RUN3_2050!$I:$I,FALSE),"non")</f>
        <v>249</v>
      </c>
      <c r="AC311" s="8">
        <v>6387.6976024547903</v>
      </c>
      <c r="AE311" s="68"/>
      <c r="AF311" s="52">
        <f t="shared" si="80"/>
        <v>-28.373757494355068</v>
      </c>
      <c r="AG311" s="52">
        <f t="shared" si="81"/>
        <v>23.257691399224644</v>
      </c>
      <c r="AH311" s="52">
        <f t="shared" si="82"/>
        <v>-16.046535224278635</v>
      </c>
      <c r="AI311" s="52">
        <f t="shared" si="83"/>
        <v>-16.058632394937778</v>
      </c>
      <c r="AJ311" s="52">
        <f t="shared" si="84"/>
        <v>-17.016845411416291</v>
      </c>
      <c r="AK311" s="52">
        <f t="shared" si="85"/>
        <v>-27.6366804247705</v>
      </c>
      <c r="AL311" t="s">
        <v>538</v>
      </c>
    </row>
    <row r="312" spans="1:38" ht="14.25">
      <c r="A312" s="5" t="s">
        <v>309</v>
      </c>
      <c r="B312" s="5" t="s">
        <v>308</v>
      </c>
      <c r="C312" s="5" t="s">
        <v>34</v>
      </c>
      <c r="D312" s="12" t="s">
        <v>180</v>
      </c>
      <c r="E312" s="116">
        <f>SUMIFS(ADEME!$F:$F,ADEME!$A:$A,$A312,ADEME!$B:$B,$B312,ADEME!$C:$C,$C312,ADEME!$D:$D,$D312,ADEME!$E:$E,F$9)</f>
        <v>2354.0466461375918</v>
      </c>
      <c r="F312" s="116">
        <f>SUMIFS(ADEME!$L:$L,ADEME!$A:$A,$A312,ADEME!$B:$B,$B312,ADEME!$C:$C,$C312,ADEME!$D:$D,$D312,ADEME!$E:$E,F$9)</f>
        <v>2254.9786785977326</v>
      </c>
      <c r="G312" s="117">
        <f>SUMIFS(ADEME!$H:$H,ADEME!$A:$A,$A312,ADEME!$B:$B,$B312,ADEME!$C:$C,$C312,ADEME!$D:$D,$D312,ADEME!$E:$E,G$9)</f>
        <v>3158.9306098111119</v>
      </c>
      <c r="H312" s="117">
        <f>SUMIFS(ADEME!$H:$H,ADEME!$A:$A,$A312,ADEME!$B:$B,$B312,ADEME!$C:$C,$C312,ADEME!$D:$D,$D312,ADEME!$E:$E,H$9)</f>
        <v>2940.0757057386618</v>
      </c>
      <c r="I312" s="117">
        <f>SUMIFS(ADEME!$H:$H,ADEME!$A:$A,$A312,ADEME!$B:$B,$B312,ADEME!$C:$C,$C312,ADEME!$D:$D,$D312,ADEME!$E:$E,I$9)</f>
        <v>2605.9360432288781</v>
      </c>
      <c r="J312" s="117">
        <f>SUMIFS(ADEME!$H:$H,ADEME!$A:$A,$A312,ADEME!$B:$B,$B312,ADEME!$C:$C,$C312,ADEME!$D:$D,$D312,ADEME!$E:$E,J$9)</f>
        <v>2321.7529328986143</v>
      </c>
      <c r="K312" s="68"/>
      <c r="L312" s="54" t="str">
        <f t="shared" si="78"/>
        <v>Production agricole-Productions-Fruits</v>
      </c>
      <c r="M312" s="54">
        <f>MATCH(L312,[6]RESULTATS_4!$W:$W,FALSE)</f>
        <v>428</v>
      </c>
      <c r="N312" s="54" t="str" cm="1">
        <f t="array" ref="N312">IFERROR(INDEX([6]RESULTATS_4!G:G,$M312),"-")</f>
        <v>Production agricole</v>
      </c>
      <c r="O312" s="54" t="str" cm="1">
        <f t="array" ref="O312">IFERROR(INDEX([6]RESULTATS_4!H:H,$M312),"-")</f>
        <v>Productions</v>
      </c>
      <c r="P312" s="54" t="str" cm="1">
        <f t="array" ref="P312">IFERROR(INDEX([6]RESULTATS_4!I:I,$M312),"-")</f>
        <v>Fruits</v>
      </c>
      <c r="Q312" s="54" t="str" cm="1">
        <f t="array" ref="Q312">IFERROR(INDEX([6]RESULTATS_4!$J:$J,M312),"-")</f>
        <v>kt</v>
      </c>
      <c r="R312" s="68"/>
      <c r="S312" s="54" t="str">
        <f t="shared" si="79"/>
        <v>Fruits-kt</v>
      </c>
      <c r="T312" s="46">
        <v>307</v>
      </c>
      <c r="U312" s="8">
        <v>339.65929493369487</v>
      </c>
      <c r="V312" s="8">
        <v>346.82608293886307</v>
      </c>
      <c r="W312" s="8">
        <v>389.17041933023336</v>
      </c>
      <c r="X312" s="8">
        <v>400.47761395910601</v>
      </c>
      <c r="Y312" s="8">
        <v>314.60178170734861</v>
      </c>
      <c r="Z312" s="8">
        <v>326.20294207965475</v>
      </c>
      <c r="AA312" s="68"/>
      <c r="AB312" s="52">
        <f>IFERROR(MATCH(S312,[7]AMS_RUN3_2050!$I:$I,FALSE),"non")</f>
        <v>250</v>
      </c>
      <c r="AC312" s="8">
        <v>1108.3606335052705</v>
      </c>
      <c r="AE312" s="68"/>
      <c r="AF312" s="52">
        <f t="shared" si="80"/>
        <v>593.06115900556381</v>
      </c>
      <c r="AG312" s="52">
        <f t="shared" si="81"/>
        <v>550.175632550459</v>
      </c>
      <c r="AH312" s="52">
        <f t="shared" si="82"/>
        <v>711.70881775846851</v>
      </c>
      <c r="AI312" s="52">
        <f t="shared" si="83"/>
        <v>634.14233486690762</v>
      </c>
      <c r="AJ312" s="52">
        <f t="shared" si="84"/>
        <v>728.3284440051242</v>
      </c>
      <c r="AK312" s="52">
        <f t="shared" si="85"/>
        <v>611.75107069747719</v>
      </c>
      <c r="AL312" t="s">
        <v>538</v>
      </c>
    </row>
    <row r="313" spans="1:38" ht="14.25">
      <c r="A313" s="5" t="s">
        <v>309</v>
      </c>
      <c r="B313" s="5" t="s">
        <v>308</v>
      </c>
      <c r="C313" s="5" t="s">
        <v>321</v>
      </c>
      <c r="D313" s="12" t="s">
        <v>180</v>
      </c>
      <c r="E313" s="116">
        <f>SUMIFS(ADEME!$F:$F,ADEME!$A:$A,$A313,ADEME!$B:$B,$B313,ADEME!$C:$C,$C313,ADEME!$D:$D,$D313,ADEME!$E:$E,F$9)</f>
        <v>8601.9815235248043</v>
      </c>
      <c r="F313" s="116">
        <f>SUMIFS(ADEME!$L:$L,ADEME!$A:$A,$A313,ADEME!$B:$B,$B313,ADEME!$C:$C,$C313,ADEME!$D:$D,$D313,ADEME!$E:$E,F$9)</f>
        <v>6697.3181678446999</v>
      </c>
      <c r="G313" s="117">
        <f>SUMIFS(ADEME!$H:$H,ADEME!$A:$A,$A313,ADEME!$B:$B,$B313,ADEME!$C:$C,$C313,ADEME!$D:$D,$D313,ADEME!$E:$E,G$9)</f>
        <v>7494.0638229561837</v>
      </c>
      <c r="H313" s="117">
        <f>SUMIFS(ADEME!$H:$H,ADEME!$A:$A,$A313,ADEME!$B:$B,$B313,ADEME!$C:$C,$C313,ADEME!$D:$D,$D313,ADEME!$E:$E,H$9)</f>
        <v>7697.6197102714286</v>
      </c>
      <c r="I313" s="117">
        <f>SUMIFS(ADEME!$H:$H,ADEME!$A:$A,$A313,ADEME!$B:$B,$B313,ADEME!$C:$C,$C313,ADEME!$D:$D,$D313,ADEME!$E:$E,I$9)</f>
        <v>7724.1113911167768</v>
      </c>
      <c r="J313" s="117">
        <f>SUMIFS(ADEME!$H:$H,ADEME!$A:$A,$A313,ADEME!$B:$B,$B313,ADEME!$C:$C,$C313,ADEME!$D:$D,$D313,ADEME!$E:$E,J$9)</f>
        <v>8173.7891771020359</v>
      </c>
      <c r="K313" s="68"/>
      <c r="L313" s="54" t="str">
        <f t="shared" si="78"/>
        <v>Production agricole-Productions-Boissons Alcooliques</v>
      </c>
      <c r="M313" s="54">
        <f>MATCH(L313,[6]RESULTATS_4!$W:$W,FALSE)</f>
        <v>426</v>
      </c>
      <c r="N313" s="54" t="str" cm="1">
        <f t="array" ref="N313">IFERROR(INDEX([6]RESULTATS_4!G:G,$M313),"-")</f>
        <v>Production agricole</v>
      </c>
      <c r="O313" s="54" t="str" cm="1">
        <f t="array" ref="O313">IFERROR(INDEX([6]RESULTATS_4!H:H,$M313),"-")</f>
        <v>Productions</v>
      </c>
      <c r="P313" s="54" t="str" cm="1">
        <f t="array" ref="P313">IFERROR(INDEX([6]RESULTATS_4!I:I,$M313),"-")</f>
        <v>Boissons Alcooliques</v>
      </c>
      <c r="Q313" s="54" t="str" cm="1">
        <f t="array" ref="Q313">IFERROR(INDEX([6]RESULTATS_4!$J:$J,M313),"-")</f>
        <v>kt</v>
      </c>
      <c r="R313" s="68"/>
      <c r="S313" s="54" t="str">
        <f t="shared" si="79"/>
        <v>Boissons Alcooliques-kt</v>
      </c>
      <c r="T313" s="46">
        <v>308</v>
      </c>
      <c r="U313" s="8">
        <v>1294.3029304218207</v>
      </c>
      <c r="V313" s="8">
        <v>1231.6178011013733</v>
      </c>
      <c r="W313" s="8">
        <v>1342.7625968141331</v>
      </c>
      <c r="X313" s="8">
        <v>1297.187893177904</v>
      </c>
      <c r="Y313" s="8">
        <v>1243.5255940238542</v>
      </c>
      <c r="Z313" s="8">
        <v>1276.356001313849</v>
      </c>
      <c r="AA313" s="68"/>
      <c r="AB313" s="52">
        <f>IFERROR(MATCH(S313,[7]AMS_RUN3_2050!$I:$I,FALSE),"non")</f>
        <v>251</v>
      </c>
      <c r="AC313" s="8">
        <v>1867.0468221558067</v>
      </c>
      <c r="AE313" s="68"/>
      <c r="AF313" s="52">
        <f t="shared" si="80"/>
        <v>564.60341866964404</v>
      </c>
      <c r="AG313" s="52">
        <f t="shared" si="81"/>
        <v>443.78218322726644</v>
      </c>
      <c r="AH313" s="52">
        <f t="shared" si="82"/>
        <v>458.10787705412395</v>
      </c>
      <c r="AI313" s="52">
        <f t="shared" si="83"/>
        <v>493.40822950586477</v>
      </c>
      <c r="AJ313" s="52">
        <f t="shared" si="84"/>
        <v>521.14615318232097</v>
      </c>
      <c r="AK313" s="52">
        <f t="shared" si="85"/>
        <v>540.40041874587826</v>
      </c>
      <c r="AL313" t="s">
        <v>538</v>
      </c>
    </row>
    <row r="314" spans="1:38" ht="14.25">
      <c r="A314" s="5" t="s">
        <v>309</v>
      </c>
      <c r="B314" s="5" t="s">
        <v>308</v>
      </c>
      <c r="C314" s="5" t="s">
        <v>322</v>
      </c>
      <c r="D314" s="12" t="s">
        <v>180</v>
      </c>
      <c r="E314" s="116">
        <f>SUMIFS(ADEME!$F:$F,ADEME!$A:$A,$A314,ADEME!$B:$B,$B314,ADEME!$C:$C,$C314,ADEME!$D:$D,$D314,ADEME!$E:$E,F$9)</f>
        <v>5375.9741589328869</v>
      </c>
      <c r="F314" s="116">
        <f>SUMIFS(ADEME!$L:$L,ADEME!$A:$A,$A314,ADEME!$B:$B,$B314,ADEME!$C:$C,$C314,ADEME!$D:$D,$D314,ADEME!$E:$E,F$9)</f>
        <v>3980.2473887405549</v>
      </c>
      <c r="G314" s="117">
        <f>SUMIFS(ADEME!$H:$H,ADEME!$A:$A,$A314,ADEME!$B:$B,$B314,ADEME!$C:$C,$C314,ADEME!$D:$D,$D314,ADEME!$E:$E,G$9)</f>
        <v>4448.2528210718929</v>
      </c>
      <c r="H314" s="117">
        <f>SUMIFS(ADEME!$H:$H,ADEME!$A:$A,$A314,ADEME!$B:$B,$B314,ADEME!$C:$C,$C314,ADEME!$D:$D,$D314,ADEME!$E:$E,H$9)</f>
        <v>4732.2976422762749</v>
      </c>
      <c r="I314" s="117">
        <f>SUMIFS(ADEME!$H:$H,ADEME!$A:$A,$A314,ADEME!$B:$B,$B314,ADEME!$C:$C,$C314,ADEME!$D:$D,$D314,ADEME!$E:$E,I$9)</f>
        <v>5091.392080406903</v>
      </c>
      <c r="J314" s="117">
        <f>SUMIFS(ADEME!$H:$H,ADEME!$A:$A,$A314,ADEME!$B:$B,$B314,ADEME!$C:$C,$C314,ADEME!$D:$D,$D314,ADEME!$E:$E,J$9)</f>
        <v>5549.9826622018154</v>
      </c>
      <c r="K314" s="68"/>
      <c r="L314" s="54" t="str">
        <f t="shared" si="78"/>
        <v>Production agricole-Productions-Viande</v>
      </c>
      <c r="M314" s="54">
        <f>MATCH(L314,[6]RESULTATS_4!$W:$W,FALSE)</f>
        <v>443</v>
      </c>
      <c r="N314" s="54" t="str" cm="1">
        <f t="array" ref="N314">IFERROR(INDEX([6]RESULTATS_4!G:G,$M314),"-")</f>
        <v>Production agricole</v>
      </c>
      <c r="O314" s="54" t="str" cm="1">
        <f t="array" ref="O314">IFERROR(INDEX([6]RESULTATS_4!H:H,$M314),"-")</f>
        <v>Productions</v>
      </c>
      <c r="P314" s="54" t="str" cm="1">
        <f t="array" ref="P314">IFERROR(INDEX([6]RESULTATS_4!I:I,$M314),"-")</f>
        <v>Viande</v>
      </c>
      <c r="Q314" s="54" t="str" cm="1">
        <f t="array" ref="Q314">IFERROR(INDEX([6]RESULTATS_4!$J:$J,M314),"-")</f>
        <v>kt</v>
      </c>
      <c r="R314" s="68"/>
      <c r="S314" s="54" t="str">
        <f t="shared" si="79"/>
        <v>Viande-kt</v>
      </c>
      <c r="T314" s="46">
        <v>309</v>
      </c>
      <c r="U314" s="8">
        <v>4673.1729810478628</v>
      </c>
      <c r="V314" s="8">
        <v>4438.3630656276537</v>
      </c>
      <c r="W314" s="8">
        <v>4640.351082939198</v>
      </c>
      <c r="X314" s="8">
        <v>4508.1325535748374</v>
      </c>
      <c r="Y314" s="8">
        <v>4404.9126148334954</v>
      </c>
      <c r="Z314" s="8">
        <v>4611.178841935498</v>
      </c>
      <c r="AA314" s="68"/>
      <c r="AB314" s="52">
        <f>IFERROR(MATCH(S314,[7]AMS_RUN3_2050!$I:$I,FALSE),"non")</f>
        <v>252</v>
      </c>
      <c r="AC314" s="8">
        <v>3165.400668340134</v>
      </c>
      <c r="AE314" s="68"/>
      <c r="AF314" s="52">
        <f t="shared" si="80"/>
        <v>15.039057632474705</v>
      </c>
      <c r="AG314" s="52">
        <f t="shared" si="81"/>
        <v>-10.321726053348767</v>
      </c>
      <c r="AH314" s="52">
        <f t="shared" si="82"/>
        <v>-4.1397355164262688</v>
      </c>
      <c r="AI314" s="52">
        <f t="shared" si="83"/>
        <v>4.9724600161474841</v>
      </c>
      <c r="AJ314" s="52">
        <f t="shared" si="84"/>
        <v>15.58440599392814</v>
      </c>
      <c r="AK314" s="52">
        <f t="shared" si="85"/>
        <v>20.359301871541891</v>
      </c>
      <c r="AL314" t="s">
        <v>538</v>
      </c>
    </row>
    <row r="315" spans="1:38" ht="14.25">
      <c r="A315" s="5" t="s">
        <v>309</v>
      </c>
      <c r="B315" s="5" t="s">
        <v>308</v>
      </c>
      <c r="C315" s="15" t="s">
        <v>42</v>
      </c>
      <c r="D315" s="12" t="s">
        <v>180</v>
      </c>
      <c r="E315" s="116">
        <f>SUMIFS(ADEME!$F:$F,ADEME!$A:$A,$A315,ADEME!$B:$B,$B315,ADEME!$C:$C,$C315,ADEME!$D:$D,$D315,ADEME!$E:$E,F$9)</f>
        <v>1381.208882369818</v>
      </c>
      <c r="F315" s="116">
        <f>SUMIFS(ADEME!$L:$L,ADEME!$A:$A,$A315,ADEME!$B:$B,$B315,ADEME!$C:$C,$C315,ADEME!$D:$D,$D315,ADEME!$E:$E,F$9)</f>
        <v>1016.1449407441827</v>
      </c>
      <c r="G315" s="117">
        <f>SUMIFS(ADEME!$H:$H,ADEME!$A:$A,$A315,ADEME!$B:$B,$B315,ADEME!$C:$C,$C315,ADEME!$D:$D,$D315,ADEME!$E:$E,G$9)</f>
        <v>1147.2203489449867</v>
      </c>
      <c r="H315" s="117">
        <f>SUMIFS(ADEME!$H:$H,ADEME!$A:$A,$A315,ADEME!$B:$B,$B315,ADEME!$C:$C,$C315,ADEME!$D:$D,$D315,ADEME!$E:$E,H$9)</f>
        <v>1237.4649834407232</v>
      </c>
      <c r="I315" s="117">
        <f>SUMIFS(ADEME!$H:$H,ADEME!$A:$A,$A315,ADEME!$B:$B,$B315,ADEME!$C:$C,$C315,ADEME!$D:$D,$D315,ADEME!$E:$E,I$9)</f>
        <v>1315.3349779102339</v>
      </c>
      <c r="J315" s="117">
        <f>SUMIFS(ADEME!$H:$H,ADEME!$A:$A,$A315,ADEME!$B:$B,$B315,ADEME!$C:$C,$C315,ADEME!$D:$D,$D315,ADEME!$E:$E,J$9)</f>
        <v>1417.8796885347424</v>
      </c>
      <c r="K315" s="68"/>
      <c r="L315" s="54" t="str">
        <f t="shared" si="78"/>
        <v>Production agricole-Productions-Viande de Bovins</v>
      </c>
      <c r="M315" s="54">
        <f>MATCH(L315,[6]RESULTATS_4!$W:$W,FALSE)</f>
        <v>445</v>
      </c>
      <c r="N315" s="54" t="str" cm="1">
        <f t="array" ref="N315">IFERROR(INDEX([6]RESULTATS_4!G:G,$M315),"-")</f>
        <v>Production agricole</v>
      </c>
      <c r="O315" s="54" t="str" cm="1">
        <f t="array" ref="O315">IFERROR(INDEX([6]RESULTATS_4!H:H,$M315),"-")</f>
        <v>Productions</v>
      </c>
      <c r="P315" s="54" t="str" cm="1">
        <f t="array" ref="P315">IFERROR(INDEX([6]RESULTATS_4!I:I,$M315),"-")</f>
        <v>Viande de Bovins</v>
      </c>
      <c r="Q315" s="54" t="str" cm="1">
        <f t="array" ref="Q315">IFERROR(INDEX([6]RESULTATS_4!$J:$J,M315),"-")</f>
        <v>kt</v>
      </c>
      <c r="R315" s="68"/>
      <c r="S315" s="54" t="str">
        <f t="shared" si="79"/>
        <v>Viande de Bovins-kt</v>
      </c>
      <c r="T315" s="46">
        <v>310</v>
      </c>
      <c r="U315" s="8">
        <v>2484.2556109985221</v>
      </c>
      <c r="V315" s="8">
        <v>2348.4483109655298</v>
      </c>
      <c r="W315" s="8">
        <v>2490.945296992053</v>
      </c>
      <c r="X315" s="8">
        <v>2421.2487900985066</v>
      </c>
      <c r="Y315" s="8">
        <v>2338.0892094883384</v>
      </c>
      <c r="Z315" s="8">
        <v>2434.1021027200882</v>
      </c>
      <c r="AA315" s="68"/>
      <c r="AB315" s="52">
        <f>IFERROR(MATCH(S315,[7]AMS_RUN3_2050!$I:$I,FALSE),"non")</f>
        <v>253</v>
      </c>
      <c r="AC315" s="8">
        <v>2226.7651605892638</v>
      </c>
      <c r="AE315" s="68"/>
      <c r="AF315" s="52">
        <f t="shared" si="80"/>
        <v>-44.401498933732718</v>
      </c>
      <c r="AG315" s="52">
        <f t="shared" si="81"/>
        <v>-56.731219673878641</v>
      </c>
      <c r="AH315" s="52">
        <f t="shared" si="82"/>
        <v>-53.944378050761884</v>
      </c>
      <c r="AI315" s="52">
        <f t="shared" si="83"/>
        <v>-48.891456817604528</v>
      </c>
      <c r="AJ315" s="52">
        <f t="shared" si="84"/>
        <v>-43.743165462960306</v>
      </c>
      <c r="AK315" s="52">
        <f t="shared" si="85"/>
        <v>-41.749374976905287</v>
      </c>
      <c r="AL315" t="s">
        <v>538</v>
      </c>
    </row>
    <row r="316" spans="1:38" ht="14.25">
      <c r="A316" s="5" t="s">
        <v>309</v>
      </c>
      <c r="B316" s="5" t="s">
        <v>308</v>
      </c>
      <c r="C316" s="15" t="s">
        <v>44</v>
      </c>
      <c r="D316" s="12" t="s">
        <v>180</v>
      </c>
      <c r="E316" s="116">
        <f>SUMIFS(ADEME!$F:$F,ADEME!$A:$A,$A316,ADEME!$B:$B,$B316,ADEME!$C:$C,$C316,ADEME!$D:$D,$D316,ADEME!$E:$E,F$9)</f>
        <v>122.5160138705014</v>
      </c>
      <c r="F316" s="116">
        <f>SUMIFS(ADEME!$L:$L,ADEME!$A:$A,$A316,ADEME!$B:$B,$B316,ADEME!$C:$C,$C316,ADEME!$D:$D,$D316,ADEME!$E:$E,F$9)</f>
        <v>73.555774432633612</v>
      </c>
      <c r="G316" s="117">
        <f>SUMIFS(ADEME!$H:$H,ADEME!$A:$A,$A316,ADEME!$B:$B,$B316,ADEME!$C:$C,$C316,ADEME!$D:$D,$D316,ADEME!$E:$E,G$9)</f>
        <v>119.74916892269256</v>
      </c>
      <c r="H316" s="117">
        <f>SUMIFS(ADEME!$H:$H,ADEME!$A:$A,$A316,ADEME!$B:$B,$B316,ADEME!$C:$C,$C316,ADEME!$D:$D,$D316,ADEME!$E:$E,H$9)</f>
        <v>119.74916892269256</v>
      </c>
      <c r="I316" s="117">
        <f>SUMIFS(ADEME!$H:$H,ADEME!$A:$A,$A316,ADEME!$B:$B,$B316,ADEME!$C:$C,$C316,ADEME!$D:$D,$D316,ADEME!$E:$E,I$9)</f>
        <v>123.73193520825669</v>
      </c>
      <c r="J316" s="117">
        <f>SUMIFS(ADEME!$H:$H,ADEME!$A:$A,$A316,ADEME!$B:$B,$B316,ADEME!$C:$C,$C316,ADEME!$D:$D,$D316,ADEME!$E:$E,J$9)</f>
        <v>122.5160138705014</v>
      </c>
      <c r="K316" s="68"/>
      <c r="L316" s="54" t="str">
        <f t="shared" si="78"/>
        <v>Production agricole-Productions-Viande d'Ovins/Caprins</v>
      </c>
      <c r="M316" s="54">
        <f>MATCH(L316,[6]RESULTATS_4!$W:$W,FALSE)</f>
        <v>444</v>
      </c>
      <c r="N316" s="54" t="str" cm="1">
        <f t="array" ref="N316">IFERROR(INDEX([6]RESULTATS_4!G:G,$M316),"-")</f>
        <v>Production agricole</v>
      </c>
      <c r="O316" s="54" t="str" cm="1">
        <f t="array" ref="O316">IFERROR(INDEX([6]RESULTATS_4!H:H,$M316),"-")</f>
        <v>Productions</v>
      </c>
      <c r="P316" s="54" t="str" cm="1">
        <f t="array" ref="P316">IFERROR(INDEX([6]RESULTATS_4!I:I,$M316),"-")</f>
        <v>Viande d'Ovins/Caprins</v>
      </c>
      <c r="Q316" s="54" t="str" cm="1">
        <f t="array" ref="Q316">IFERROR(INDEX([6]RESULTATS_4!$J:$J,M316),"-")</f>
        <v>kt</v>
      </c>
      <c r="R316" s="68"/>
      <c r="S316" s="54" t="str">
        <f t="shared" si="79"/>
        <v>Viande d'Ovins/Caprins-kt</v>
      </c>
      <c r="T316" s="46">
        <v>311</v>
      </c>
      <c r="U316" s="8">
        <v>5287.8779302833609</v>
      </c>
      <c r="V316" s="8">
        <v>4975.7348316943571</v>
      </c>
      <c r="W316" s="8">
        <v>5129.4156441681453</v>
      </c>
      <c r="X316" s="8">
        <v>5029.5696746314843</v>
      </c>
      <c r="Y316" s="8">
        <v>4940.1158469901038</v>
      </c>
      <c r="Z316" s="8">
        <v>5176.7340881438731</v>
      </c>
      <c r="AA316" s="68"/>
      <c r="AB316" s="52">
        <f>IFERROR(MATCH(S316,[7]AMS_RUN3_2050!$I:$I,FALSE),"non")</f>
        <v>254</v>
      </c>
      <c r="AC316" s="8">
        <v>4818.0993294064701</v>
      </c>
      <c r="AE316" s="68"/>
      <c r="AF316" s="52">
        <f t="shared" si="80"/>
        <v>-97.683077871959568</v>
      </c>
      <c r="AG316" s="52">
        <f t="shared" si="81"/>
        <v>-98.521710321778016</v>
      </c>
      <c r="AH316" s="52">
        <f t="shared" si="82"/>
        <v>-97.665442279787939</v>
      </c>
      <c r="AI316" s="52">
        <f t="shared" si="83"/>
        <v>-97.619097126207592</v>
      </c>
      <c r="AJ316" s="52">
        <f t="shared" si="84"/>
        <v>-97.495363691042925</v>
      </c>
      <c r="AK316" s="52">
        <f t="shared" si="85"/>
        <v>-97.633333839744708</v>
      </c>
      <c r="AL316" t="s">
        <v>538</v>
      </c>
    </row>
    <row r="317" spans="1:38" ht="14.25">
      <c r="A317" s="5" t="s">
        <v>309</v>
      </c>
      <c r="B317" s="5" t="s">
        <v>308</v>
      </c>
      <c r="C317" s="15" t="s">
        <v>46</v>
      </c>
      <c r="D317" s="12" t="s">
        <v>180</v>
      </c>
      <c r="E317" s="116">
        <f>SUMIFS(ADEME!$F:$F,ADEME!$A:$A,$A317,ADEME!$B:$B,$B317,ADEME!$C:$C,$C317,ADEME!$D:$D,$D317,ADEME!$E:$E,F$9)</f>
        <v>2174.3555331262878</v>
      </c>
      <c r="F317" s="116">
        <f>SUMIFS(ADEME!$L:$L,ADEME!$A:$A,$A317,ADEME!$B:$B,$B317,ADEME!$C:$C,$C317,ADEME!$D:$D,$D317,ADEME!$E:$E,F$9)</f>
        <v>1625.2882501513827</v>
      </c>
      <c r="G317" s="117">
        <f>SUMIFS(ADEME!$H:$H,ADEME!$A:$A,$A317,ADEME!$B:$B,$B317,ADEME!$C:$C,$C317,ADEME!$D:$D,$D317,ADEME!$E:$E,G$9)</f>
        <v>1701.3178089043158</v>
      </c>
      <c r="H317" s="117">
        <f>SUMIFS(ADEME!$H:$H,ADEME!$A:$A,$A317,ADEME!$B:$B,$B317,ADEME!$C:$C,$C317,ADEME!$D:$D,$D317,ADEME!$E:$E,H$9)</f>
        <v>1832.3923500607643</v>
      </c>
      <c r="I317" s="117">
        <f>SUMIFS(ADEME!$H:$H,ADEME!$A:$A,$A317,ADEME!$B:$B,$B317,ADEME!$C:$C,$C317,ADEME!$D:$D,$D317,ADEME!$E:$E,I$9)</f>
        <v>1942.468239803562</v>
      </c>
      <c r="J317" s="117">
        <f>SUMIFS(ADEME!$H:$H,ADEME!$A:$A,$A317,ADEME!$B:$B,$B317,ADEME!$C:$C,$C317,ADEME!$D:$D,$D317,ADEME!$E:$E,J$9)</f>
        <v>2093.1795932229084</v>
      </c>
      <c r="K317" s="68"/>
      <c r="L317" s="54" t="str">
        <f t="shared" si="78"/>
        <v>Production agricole-Productions-Viande de Suides</v>
      </c>
      <c r="M317" s="54">
        <f>MATCH(L317,[6]RESULTATS_4!$W:$W,FALSE)</f>
        <v>446</v>
      </c>
      <c r="N317" s="54" t="str" cm="1">
        <f t="array" ref="N317">IFERROR(INDEX([6]RESULTATS_4!G:G,$M317),"-")</f>
        <v>Production agricole</v>
      </c>
      <c r="O317" s="54" t="str" cm="1">
        <f t="array" ref="O317">IFERROR(INDEX([6]RESULTATS_4!H:H,$M317),"-")</f>
        <v>Productions</v>
      </c>
      <c r="P317" s="54" t="str" cm="1">
        <f t="array" ref="P317">IFERROR(INDEX([6]RESULTATS_4!I:I,$M317),"-")</f>
        <v>Viande de Suides</v>
      </c>
      <c r="Q317" s="54" t="str" cm="1">
        <f t="array" ref="Q317">IFERROR(INDEX([6]RESULTATS_4!$J:$J,M317),"-")</f>
        <v>kt</v>
      </c>
      <c r="R317" s="68"/>
      <c r="S317" s="54" t="str">
        <f t="shared" si="79"/>
        <v>Viande de Suides-kt</v>
      </c>
      <c r="T317" s="46">
        <v>312</v>
      </c>
      <c r="U317" s="8">
        <v>4675.7889017045454</v>
      </c>
      <c r="V317" s="8">
        <v>4726.2011909815019</v>
      </c>
      <c r="W317" s="8">
        <v>5484.4003253823203</v>
      </c>
      <c r="X317" s="8">
        <v>5368.5173044807634</v>
      </c>
      <c r="Y317" s="8">
        <v>5051.5650754681701</v>
      </c>
      <c r="Z317" s="8">
        <v>4620.5727825535396</v>
      </c>
      <c r="AA317" s="68"/>
      <c r="AB317" s="52">
        <f>IFERROR(MATCH(S317,[7]AMS_RUN3_2050!$I:$I,FALSE),"non")</f>
        <v>255</v>
      </c>
      <c r="AC317" s="8">
        <v>7197.119706425703</v>
      </c>
      <c r="AE317" s="68"/>
      <c r="AF317" s="52">
        <f t="shared" si="80"/>
        <v>-53.497568456659096</v>
      </c>
      <c r="AG317" s="52">
        <f t="shared" si="81"/>
        <v>-65.611107431212517</v>
      </c>
      <c r="AH317" s="52">
        <f t="shared" si="82"/>
        <v>-68.978963825261673</v>
      </c>
      <c r="AI317" s="52">
        <f t="shared" si="83"/>
        <v>-65.867813287453103</v>
      </c>
      <c r="AJ317" s="52">
        <f t="shared" si="84"/>
        <v>-61.547199515715675</v>
      </c>
      <c r="AK317" s="52">
        <f t="shared" si="85"/>
        <v>-54.698698803611933</v>
      </c>
      <c r="AL317" t="s">
        <v>538</v>
      </c>
    </row>
    <row r="318" spans="1:38" ht="14.25">
      <c r="A318" s="5" t="s">
        <v>309</v>
      </c>
      <c r="B318" s="5" t="s">
        <v>308</v>
      </c>
      <c r="C318" s="15" t="s">
        <v>48</v>
      </c>
      <c r="D318" s="12" t="s">
        <v>180</v>
      </c>
      <c r="E318" s="116">
        <f>SUMIFS(ADEME!$F:$F,ADEME!$A:$A,$A318,ADEME!$B:$B,$B318,ADEME!$C:$C,$C318,ADEME!$D:$D,$D318,ADEME!$E:$E,F$9)</f>
        <v>1697.79472956628</v>
      </c>
      <c r="F318" s="116">
        <f>SUMIFS(ADEME!$L:$L,ADEME!$A:$A,$A318,ADEME!$B:$B,$B318,ADEME!$C:$C,$C318,ADEME!$D:$D,$D318,ADEME!$E:$E,F$9)</f>
        <v>1113.1909251590093</v>
      </c>
      <c r="G318" s="117">
        <f>SUMIFS(ADEME!$H:$H,ADEME!$A:$A,$A318,ADEME!$B:$B,$B318,ADEME!$C:$C,$C318,ADEME!$D:$D,$D318,ADEME!$E:$E,G$9)</f>
        <v>1466.3137743778575</v>
      </c>
      <c r="H318" s="117">
        <f>SUMIFS(ADEME!$H:$H,ADEME!$A:$A,$A318,ADEME!$B:$B,$B318,ADEME!$C:$C,$C318,ADEME!$D:$D,$D318,ADEME!$E:$E,H$9)</f>
        <v>1529.4526203937783</v>
      </c>
      <c r="I318" s="117">
        <f>SUMIFS(ADEME!$H:$H,ADEME!$A:$A,$A318,ADEME!$B:$B,$B318,ADEME!$C:$C,$C318,ADEME!$D:$D,$D318,ADEME!$E:$E,I$9)</f>
        <v>1675.1842655696341</v>
      </c>
      <c r="J318" s="117">
        <f>SUMIFS(ADEME!$H:$H,ADEME!$A:$A,$A318,ADEME!$B:$B,$B318,ADEME!$C:$C,$C318,ADEME!$D:$D,$D318,ADEME!$E:$E,J$9)</f>
        <v>1769.4444224608269</v>
      </c>
      <c r="K318" s="68"/>
      <c r="L318" s="54" t="str">
        <f t="shared" si="78"/>
        <v>Production agricole-Productions-Viande de Volailles</v>
      </c>
      <c r="M318" s="54">
        <f>MATCH(L318,[6]RESULTATS_4!$W:$W,FALSE)</f>
        <v>448</v>
      </c>
      <c r="N318" s="54" t="str" cm="1">
        <f t="array" ref="N318">IFERROR(INDEX([6]RESULTATS_4!G:G,$M318),"-")</f>
        <v>Production agricole</v>
      </c>
      <c r="O318" s="54" t="str" cm="1">
        <f t="array" ref="O318">IFERROR(INDEX([6]RESULTATS_4!H:H,$M318),"-")</f>
        <v>Productions</v>
      </c>
      <c r="P318" s="54" t="str" cm="1">
        <f t="array" ref="P318">IFERROR(INDEX([6]RESULTATS_4!I:I,$M318),"-")</f>
        <v>Viande de Volailles</v>
      </c>
      <c r="Q318" s="54" t="str" cm="1">
        <f t="array" ref="Q318">IFERROR(INDEX([6]RESULTATS_4!$J:$J,M318),"-")</f>
        <v>kt</v>
      </c>
      <c r="R318" s="68"/>
      <c r="S318" s="54" t="str">
        <f t="shared" si="79"/>
        <v>Viande de Volailles-kt</v>
      </c>
      <c r="T318" s="46">
        <v>313</v>
      </c>
      <c r="U318" s="8">
        <v>2326.5000371070837</v>
      </c>
      <c r="V318" s="8">
        <v>2269.1766979965105</v>
      </c>
      <c r="W318" s="8">
        <v>3242.1230322339711</v>
      </c>
      <c r="X318" s="8">
        <v>2976.9075403669367</v>
      </c>
      <c r="Y318" s="8">
        <v>2594.2954562557557</v>
      </c>
      <c r="Z318" s="8">
        <v>2300.7703870019523</v>
      </c>
      <c r="AA318" s="68"/>
      <c r="AB318" s="52">
        <f>IFERROR(MATCH(S318,[7]AMS_RUN3_2050!$I:$I,FALSE),"non")</f>
        <v>256</v>
      </c>
      <c r="AC318" s="8">
        <v>3944.2163644696116</v>
      </c>
      <c r="AE318" s="68"/>
      <c r="AF318" s="52">
        <f t="shared" si="80"/>
        <v>-27.023653449951169</v>
      </c>
      <c r="AG318" s="52">
        <f t="shared" si="81"/>
        <v>-50.942959790576815</v>
      </c>
      <c r="AH318" s="52">
        <f t="shared" si="82"/>
        <v>-54.773037303044589</v>
      </c>
      <c r="AI318" s="52">
        <f t="shared" si="83"/>
        <v>-48.622770453755635</v>
      </c>
      <c r="AJ318" s="52">
        <f t="shared" si="84"/>
        <v>-35.428161756588764</v>
      </c>
      <c r="AK318" s="52">
        <f t="shared" si="85"/>
        <v>-23.093393740758128</v>
      </c>
      <c r="AL318" t="s">
        <v>538</v>
      </c>
    </row>
    <row r="319" spans="1:38" ht="14.25">
      <c r="A319" s="5" t="s">
        <v>309</v>
      </c>
      <c r="B319" s="5" t="s">
        <v>308</v>
      </c>
      <c r="C319" s="15" t="s">
        <v>323</v>
      </c>
      <c r="D319" s="12" t="s">
        <v>180</v>
      </c>
      <c r="E319" s="116">
        <f>SUMIFS(ADEME!$F:$F,ADEME!$A:$A,$A319,ADEME!$B:$B,$B319,ADEME!$C:$C,$C319,ADEME!$D:$D,$D319,ADEME!$E:$E,F$9)</f>
        <v>1122.2490746273336</v>
      </c>
      <c r="F319" s="116">
        <f>SUMIFS(ADEME!$L:$L,ADEME!$A:$A,$A319,ADEME!$B:$B,$B319,ADEME!$C:$C,$C319,ADEME!$D:$D,$D319,ADEME!$E:$E,F$9)</f>
        <v>1291.7169216063717</v>
      </c>
      <c r="G319" s="117">
        <f>SUMIFS(ADEME!$H:$H,ADEME!$A:$A,$A319,ADEME!$B:$B,$B319,ADEME!$C:$C,$C319,ADEME!$D:$D,$D319,ADEME!$E:$E,G$9)</f>
        <v>1139.868621826025</v>
      </c>
      <c r="H319" s="117">
        <f>SUMIFS(ADEME!$H:$H,ADEME!$A:$A,$A319,ADEME!$B:$B,$B319,ADEME!$C:$C,$C319,ADEME!$D:$D,$D319,ADEME!$E:$E,H$9)</f>
        <v>1142.0091916224249</v>
      </c>
      <c r="I319" s="117">
        <f>SUMIFS(ADEME!$H:$H,ADEME!$A:$A,$A319,ADEME!$B:$B,$B319,ADEME!$C:$C,$C319,ADEME!$D:$D,$D319,ADEME!$E:$E,I$9)</f>
        <v>1144.1497614188252</v>
      </c>
      <c r="J319" s="117">
        <f>SUMIFS(ADEME!$H:$H,ADEME!$A:$A,$A319,ADEME!$B:$B,$B319,ADEME!$C:$C,$C319,ADEME!$D:$D,$D319,ADEME!$E:$E,J$9)</f>
        <v>1178.9555640075341</v>
      </c>
      <c r="K319" s="68"/>
      <c r="L319" s="54" t="str">
        <f t="shared" si="78"/>
        <v>Production agricole-Productions-Oeufs</v>
      </c>
      <c r="M319" s="54">
        <f>MATCH(L319,[6]RESULTATS_4!$W:$W,FALSE)</f>
        <v>436</v>
      </c>
      <c r="N319" s="54" t="str" cm="1">
        <f t="array" ref="N319">IFERROR(INDEX([6]RESULTATS_4!G:G,$M319),"-")</f>
        <v>Production agricole</v>
      </c>
      <c r="O319" s="54" t="str" cm="1">
        <f t="array" ref="O319">IFERROR(INDEX([6]RESULTATS_4!H:H,$M319),"-")</f>
        <v>Productions</v>
      </c>
      <c r="P319" s="54" t="str" cm="1">
        <f t="array" ref="P319">IFERROR(INDEX([6]RESULTATS_4!I:I,$M319),"-")</f>
        <v>Oeufs</v>
      </c>
      <c r="Q319" s="54" t="str" cm="1">
        <f t="array" ref="Q319">IFERROR(INDEX([6]RESULTATS_4!$J:$J,M319),"-")</f>
        <v>kt</v>
      </c>
      <c r="R319" s="68"/>
      <c r="S319" s="54" t="str">
        <f t="shared" si="79"/>
        <v>Oeufs-kt</v>
      </c>
      <c r="T319" s="46">
        <v>314</v>
      </c>
      <c r="U319" s="8">
        <v>8557.3649969506841</v>
      </c>
      <c r="V319" s="8">
        <v>7753.270632331758</v>
      </c>
      <c r="W319" s="8">
        <v>7301.6223654143732</v>
      </c>
      <c r="X319" s="8">
        <v>7505.927857143367</v>
      </c>
      <c r="Y319" s="8">
        <v>7578.2418412005227</v>
      </c>
      <c r="Z319" s="8">
        <v>8038.4240729559669</v>
      </c>
      <c r="AA319" s="68"/>
      <c r="AB319" s="52">
        <f>IFERROR(MATCH(S319,[7]AMS_RUN3_2050!$I:$I,FALSE),"non")</f>
        <v>257</v>
      </c>
      <c r="AC319" s="8">
        <v>7292.222409802217</v>
      </c>
      <c r="AE319" s="68"/>
      <c r="AF319" s="52">
        <f t="shared" si="80"/>
        <v>-86.885576634545401</v>
      </c>
      <c r="AG319" s="52">
        <f t="shared" si="81"/>
        <v>-83.339715806903357</v>
      </c>
      <c r="AH319" s="52">
        <f t="shared" si="82"/>
        <v>-84.388830799778873</v>
      </c>
      <c r="AI319" s="52">
        <f t="shared" si="83"/>
        <v>-84.785236237841289</v>
      </c>
      <c r="AJ319" s="52">
        <f t="shared" si="84"/>
        <v>-84.902174074223353</v>
      </c>
      <c r="AK319" s="52">
        <f t="shared" si="85"/>
        <v>-85.333498788973486</v>
      </c>
      <c r="AL319" t="s">
        <v>538</v>
      </c>
    </row>
    <row r="320" spans="1:38" ht="14.25">
      <c r="A320" s="5" t="s">
        <v>309</v>
      </c>
      <c r="B320" s="5" t="s">
        <v>308</v>
      </c>
      <c r="C320" s="5" t="s">
        <v>324</v>
      </c>
      <c r="D320" s="12" t="s">
        <v>180</v>
      </c>
      <c r="E320" s="116">
        <f>SUMIFS(ADEME!$F:$F,ADEME!$A:$A,$A320,ADEME!$B:$B,$B320,ADEME!$C:$C,$C320,ADEME!$D:$D,$D320,ADEME!$E:$E,F$9)</f>
        <v>25218.151970599989</v>
      </c>
      <c r="F320" s="116">
        <f>SUMIFS(ADEME!$L:$L,ADEME!$A:$A,$A320,ADEME!$B:$B,$B320,ADEME!$C:$C,$C320,ADEME!$D:$D,$D320,ADEME!$E:$E,F$9)</f>
        <v>19299.232008132891</v>
      </c>
      <c r="G320" s="117">
        <f>SUMIFS(ADEME!$H:$H,ADEME!$A:$A,$A320,ADEME!$B:$B,$B320,ADEME!$C:$C,$C320,ADEME!$D:$D,$D320,ADEME!$E:$E,G$9)</f>
        <v>22773.946915396951</v>
      </c>
      <c r="H320" s="117">
        <f>SUMIFS(ADEME!$H:$H,ADEME!$A:$A,$A320,ADEME!$B:$B,$B320,ADEME!$C:$C,$C320,ADEME!$D:$D,$D320,ADEME!$E:$E,H$9)</f>
        <v>23064.414291408179</v>
      </c>
      <c r="I320" s="117">
        <f>SUMIFS(ADEME!$H:$H,ADEME!$A:$A,$A320,ADEME!$B:$B,$B320,ADEME!$C:$C,$C320,ADEME!$D:$D,$D320,ADEME!$E:$E,I$9)</f>
        <v>24104.605009712199</v>
      </c>
      <c r="J320" s="117">
        <f>SUMIFS(ADEME!$H:$H,ADEME!$A:$A,$A320,ADEME!$B:$B,$B320,ADEME!$C:$C,$C320,ADEME!$D:$D,$D320,ADEME!$E:$E,J$9)</f>
        <v>25589.859441355387</v>
      </c>
      <c r="K320" s="68"/>
      <c r="L320" s="54" t="str">
        <f t="shared" si="78"/>
        <v>Production agricole-Productions-Lait - Excl Beurre</v>
      </c>
      <c r="M320" s="54">
        <f>MATCH(L320,[6]RESULTATS_4!$W:$W,FALSE)</f>
        <v>433</v>
      </c>
      <c r="N320" s="54" t="str" cm="1">
        <f t="array" ref="N320">IFERROR(INDEX([6]RESULTATS_4!G:G,$M320),"-")</f>
        <v>Production agricole</v>
      </c>
      <c r="O320" s="54" t="str" cm="1">
        <f t="array" ref="O320">IFERROR(INDEX([6]RESULTATS_4!H:H,$M320),"-")</f>
        <v>Productions</v>
      </c>
      <c r="P320" s="54" t="str" cm="1">
        <f t="array" ref="P320">IFERROR(INDEX([6]RESULTATS_4!I:I,$M320),"-")</f>
        <v>Lait - Excl Beurre</v>
      </c>
      <c r="Q320" s="54" t="str" cm="1">
        <f t="array" ref="Q320">IFERROR(INDEX([6]RESULTATS_4!$J:$J,M320),"-")</f>
        <v>kt</v>
      </c>
      <c r="R320" s="68"/>
      <c r="S320" s="54" t="str">
        <f t="shared" si="79"/>
        <v>Lait - Excl Beurre-kt</v>
      </c>
      <c r="T320" s="46">
        <v>315</v>
      </c>
      <c r="U320" s="8">
        <v>5148.1805846548477</v>
      </c>
      <c r="V320" s="8">
        <v>5060.9112430591804</v>
      </c>
      <c r="W320" s="8">
        <v>4302.35695480101</v>
      </c>
      <c r="X320" s="8">
        <v>4577.639369667424</v>
      </c>
      <c r="Y320" s="8">
        <v>4903.874051358308</v>
      </c>
      <c r="Z320" s="8">
        <v>5336.2045926310311</v>
      </c>
      <c r="AA320" s="68"/>
      <c r="AB320" s="52">
        <f>IFERROR(MATCH(S320,[7]AMS_RUN3_2050!$I:$I,FALSE),"non")</f>
        <v>258</v>
      </c>
      <c r="AC320" s="8">
        <v>4148.1156887625939</v>
      </c>
      <c r="AE320" s="68"/>
      <c r="AF320" s="52">
        <f t="shared" si="80"/>
        <v>389.84590878120304</v>
      </c>
      <c r="AG320" s="52">
        <f t="shared" si="81"/>
        <v>281.33907277273329</v>
      </c>
      <c r="AH320" s="52">
        <f t="shared" si="82"/>
        <v>429.3365277370454</v>
      </c>
      <c r="AI320" s="52">
        <f t="shared" si="83"/>
        <v>403.84952655376736</v>
      </c>
      <c r="AJ320" s="52">
        <f t="shared" si="84"/>
        <v>391.54209013658379</v>
      </c>
      <c r="AK320" s="52">
        <f t="shared" si="85"/>
        <v>379.55169253992631</v>
      </c>
      <c r="AL320" t="s">
        <v>538</v>
      </c>
    </row>
    <row r="321" spans="1:38" ht="14.25">
      <c r="A321" s="5" t="s">
        <v>309</v>
      </c>
      <c r="B321" s="5" t="s">
        <v>308</v>
      </c>
      <c r="C321" s="5" t="s">
        <v>325</v>
      </c>
      <c r="D321" s="12" t="s">
        <v>180</v>
      </c>
      <c r="E321" s="116">
        <f>SUMIFS(ADEME!$F:$F,ADEME!$A:$A,$A321,ADEME!$B:$B,$B321,ADEME!$C:$C,$C321,ADEME!$D:$D,$D321,ADEME!$E:$E,F$9)</f>
        <v>34.999999999999993</v>
      </c>
      <c r="F321" s="116">
        <f>SUMIFS(ADEME!$L:$L,ADEME!$A:$A,$A321,ADEME!$B:$B,$B321,ADEME!$C:$C,$C321,ADEME!$D:$D,$D321,ADEME!$E:$E,F$9)</f>
        <v>69.573365213949415</v>
      </c>
      <c r="G321" s="117">
        <f>SUMIFS(ADEME!$H:$H,ADEME!$A:$A,$A321,ADEME!$B:$B,$B321,ADEME!$C:$C,$C321,ADEME!$D:$D,$D321,ADEME!$E:$E,G$9)</f>
        <v>43.835769165377819</v>
      </c>
      <c r="H321" s="117">
        <f>SUMIFS(ADEME!$H:$H,ADEME!$A:$A,$A321,ADEME!$B:$B,$B321,ADEME!$C:$C,$C321,ADEME!$D:$D,$D321,ADEME!$E:$E,H$9)</f>
        <v>43.300584921494</v>
      </c>
      <c r="I321" s="117">
        <f>SUMIFS(ADEME!$H:$H,ADEME!$A:$A,$A321,ADEME!$B:$B,$B321,ADEME!$C:$C,$C321,ADEME!$D:$D,$D321,ADEME!$E:$E,I$9)</f>
        <v>42.079338784739804</v>
      </c>
      <c r="J321" s="117">
        <f>SUMIFS(ADEME!$H:$H,ADEME!$A:$A,$A321,ADEME!$B:$B,$B321,ADEME!$C:$C,$C321,ADEME!$D:$D,$D321,ADEME!$E:$E,J$9)</f>
        <v>233.97138561411262</v>
      </c>
      <c r="K321" s="68"/>
      <c r="L321" s="54" t="str">
        <f t="shared" si="78"/>
        <v>Production agricole-Productions-Poisson &amp; Fruits de Mer</v>
      </c>
      <c r="M321" s="54">
        <f>MATCH(L321,[6]RESULTATS_4!$W:$W,FALSE)</f>
        <v>439</v>
      </c>
      <c r="N321" s="54" t="str" cm="1">
        <f t="array" ref="N321">IFERROR(INDEX([6]RESULTATS_4!G:G,$M321),"-")</f>
        <v>Production agricole</v>
      </c>
      <c r="O321" s="54" t="str" cm="1">
        <f t="array" ref="O321">IFERROR(INDEX([6]RESULTATS_4!H:H,$M321),"-")</f>
        <v>Productions</v>
      </c>
      <c r="P321" s="54" t="str" cm="1">
        <f t="array" ref="P321">IFERROR(INDEX([6]RESULTATS_4!I:I,$M321),"-")</f>
        <v>Poisson &amp; Fruits de Mer</v>
      </c>
      <c r="Q321" s="54" t="str" cm="1">
        <f t="array" ref="Q321">IFERROR(INDEX([6]RESULTATS_4!$J:$J,M321),"-")</f>
        <v>kt</v>
      </c>
      <c r="R321" s="68"/>
      <c r="S321" s="54" t="str">
        <f t="shared" si="79"/>
        <v>Poisson &amp; Fruits de Mer-kt</v>
      </c>
      <c r="T321" s="46">
        <v>316</v>
      </c>
      <c r="U321" s="8">
        <v>1398.2957689836526</v>
      </c>
      <c r="V321" s="8">
        <v>1372.6970367533199</v>
      </c>
      <c r="W321" s="8">
        <v>1199.7245608398171</v>
      </c>
      <c r="X321" s="8">
        <v>1282.9304172565951</v>
      </c>
      <c r="Y321" s="8">
        <v>1348.3032841309273</v>
      </c>
      <c r="Z321" s="8">
        <v>1443.6122031244029</v>
      </c>
      <c r="AA321" s="68"/>
      <c r="AB321" s="52">
        <f>IFERROR(MATCH(S321,[7]AMS_RUN3_2050!$I:$I,FALSE),"non")</f>
        <v>259</v>
      </c>
      <c r="AC321" s="8">
        <v>1000.5186139872609</v>
      </c>
      <c r="AE321" s="68"/>
      <c r="AF321" s="52">
        <f t="shared" si="80"/>
        <v>-97.496953021216697</v>
      </c>
      <c r="AG321" s="52">
        <f t="shared" si="81"/>
        <v>-94.931629969967503</v>
      </c>
      <c r="AH321" s="52">
        <f t="shared" si="82"/>
        <v>-96.346180565421406</v>
      </c>
      <c r="AI321" s="52">
        <f t="shared" si="83"/>
        <v>-96.62486878952582</v>
      </c>
      <c r="AJ321" s="52">
        <f t="shared" si="84"/>
        <v>-96.879089498631402</v>
      </c>
      <c r="AK321" s="52">
        <f t="shared" si="85"/>
        <v>-83.792642850501721</v>
      </c>
      <c r="AL321" t="s">
        <v>538</v>
      </c>
    </row>
    <row r="322" spans="1:38" ht="14.25">
      <c r="A322" s="5" t="s">
        <v>309</v>
      </c>
      <c r="B322" s="5" t="s">
        <v>308</v>
      </c>
      <c r="C322" s="5" t="s">
        <v>326</v>
      </c>
      <c r="D322" s="12" t="s">
        <v>180</v>
      </c>
      <c r="E322" s="116">
        <f>SUMIFS(ADEME!$F:$F,ADEME!$A:$A,$A322,ADEME!$B:$B,$B322,ADEME!$C:$C,$C322,ADEME!$D:$D,$D322,ADEME!$E:$E,F$9)</f>
        <v>35</v>
      </c>
      <c r="F322" s="116">
        <f>SUMIFS(ADEME!$L:$L,ADEME!$A:$A,$A322,ADEME!$B:$B,$B322,ADEME!$C:$C,$C322,ADEME!$D:$D,$D322,ADEME!$E:$E,F$9)</f>
        <v>69.573365213949415</v>
      </c>
      <c r="G322" s="117">
        <f>SUMIFS(ADEME!$H:$H,ADEME!$A:$A,$A322,ADEME!$B:$B,$B322,ADEME!$C:$C,$C322,ADEME!$D:$D,$D322,ADEME!$E:$E,G$9)</f>
        <v>43.835769165377819</v>
      </c>
      <c r="H322" s="117">
        <f>SUMIFS(ADEME!$H:$H,ADEME!$A:$A,$A322,ADEME!$B:$B,$B322,ADEME!$C:$C,$C322,ADEME!$D:$D,$D322,ADEME!$E:$E,H$9)</f>
        <v>43.300584921494</v>
      </c>
      <c r="I322" s="117">
        <f>SUMIFS(ADEME!$H:$H,ADEME!$A:$A,$A322,ADEME!$B:$B,$B322,ADEME!$C:$C,$C322,ADEME!$D:$D,$D322,ADEME!$E:$E,I$9)</f>
        <v>42.079338784739811</v>
      </c>
      <c r="J322" s="117">
        <f>SUMIFS(ADEME!$H:$H,ADEME!$A:$A,$A322,ADEME!$B:$B,$B322,ADEME!$C:$C,$C322,ADEME!$D:$D,$D322,ADEME!$E:$E,J$9)</f>
        <v>233.97138561411262</v>
      </c>
      <c r="K322" s="68"/>
      <c r="L322" s="54" t="str">
        <f t="shared" si="78"/>
        <v>Production agricole-Productions-Aquaculture</v>
      </c>
      <c r="M322" s="54">
        <f>MATCH(L322,[6]RESULTATS_4!$W:$W,FALSE)</f>
        <v>422</v>
      </c>
      <c r="N322" s="54" t="str" cm="1">
        <f t="array" ref="N322">IFERROR(INDEX([6]RESULTATS_4!G:G,$M322),"-")</f>
        <v>Production agricole</v>
      </c>
      <c r="O322" s="54" t="str" cm="1">
        <f t="array" ref="O322">IFERROR(INDEX([6]RESULTATS_4!H:H,$M322),"-")</f>
        <v>Productions</v>
      </c>
      <c r="P322" s="54" t="str" cm="1">
        <f t="array" ref="P322">IFERROR(INDEX([6]RESULTATS_4!I:I,$M322),"-")</f>
        <v>Aquaculture</v>
      </c>
      <c r="Q322" s="54" t="str" cm="1">
        <f t="array" ref="Q322">IFERROR(INDEX([6]RESULTATS_4!$J:$J,M322),"-")</f>
        <v>kt</v>
      </c>
      <c r="R322" s="68"/>
      <c r="S322" s="54" t="str">
        <f t="shared" si="79"/>
        <v>Aquaculture-kt</v>
      </c>
      <c r="T322" s="46">
        <v>317</v>
      </c>
      <c r="U322" s="8">
        <v>186.19181634056855</v>
      </c>
      <c r="V322" s="8">
        <v>165.63876717805817</v>
      </c>
      <c r="W322" s="8">
        <v>175.74142030505732</v>
      </c>
      <c r="X322" s="8">
        <v>181.80146928109377</v>
      </c>
      <c r="Y322" s="8">
        <v>191.35425433321919</v>
      </c>
      <c r="Z322" s="8">
        <v>198.60460409660655</v>
      </c>
      <c r="AA322" s="68"/>
      <c r="AB322" s="52">
        <f>IFERROR(MATCH(S322,[7]AMS_RUN3_2050!$I:$I,FALSE),"non")</f>
        <v>260</v>
      </c>
      <c r="AC322" s="8">
        <v>55.922737773677774</v>
      </c>
      <c r="AE322" s="68"/>
      <c r="AF322" s="52">
        <f t="shared" si="80"/>
        <v>-81.202181337561825</v>
      </c>
      <c r="AG322" s="52">
        <f t="shared" si="81"/>
        <v>-57.996931274452493</v>
      </c>
      <c r="AH322" s="52">
        <f t="shared" si="82"/>
        <v>-75.056666157991472</v>
      </c>
      <c r="AI322" s="52">
        <f t="shared" si="83"/>
        <v>-76.18248901248181</v>
      </c>
      <c r="AJ322" s="52">
        <f t="shared" si="84"/>
        <v>-78.009718711838005</v>
      </c>
      <c r="AK322" s="52">
        <f t="shared" si="85"/>
        <v>17.807634258218275</v>
      </c>
      <c r="AL322" t="s">
        <v>553</v>
      </c>
    </row>
    <row r="323" spans="1:38" ht="14.25">
      <c r="A323" s="5" t="s">
        <v>309</v>
      </c>
      <c r="B323" s="5" t="s">
        <v>308</v>
      </c>
      <c r="C323" s="5" t="s">
        <v>327</v>
      </c>
      <c r="D323" s="12" t="s">
        <v>180</v>
      </c>
      <c r="E323" s="116">
        <f>SUMIFS(ADEME!$F:$F,ADEME!$A:$A,$A323,ADEME!$B:$B,$B323,ADEME!$C:$C,$C323,ADEME!$D:$D,$D323,ADEME!$E:$E,F$9)</f>
        <v>0.13500000000000001</v>
      </c>
      <c r="F323" s="116">
        <f>SUMIFS(ADEME!$L:$L,ADEME!$A:$A,$A323,ADEME!$B:$B,$B323,ADEME!$C:$C,$C323,ADEME!$D:$D,$D323,ADEME!$E:$E,F$9)</f>
        <v>670.88602170594083</v>
      </c>
      <c r="G323" s="117">
        <f>SUMIFS(ADEME!$H:$H,ADEME!$A:$A,$A323,ADEME!$B:$B,$B323,ADEME!$C:$C,$C323,ADEME!$D:$D,$D323,ADEME!$E:$E,G$9)</f>
        <v>34.016661961800061</v>
      </c>
      <c r="H323" s="117">
        <f>SUMIFS(ADEME!$H:$H,ADEME!$A:$A,$A323,ADEME!$B:$B,$B323,ADEME!$C:$C,$C323,ADEME!$D:$D,$D323,ADEME!$E:$E,H$9)</f>
        <v>32.984520920024146</v>
      </c>
      <c r="I323" s="117">
        <f>SUMIFS(ADEME!$H:$H,ADEME!$A:$A,$A323,ADEME!$B:$B,$B323,ADEME!$C:$C,$C323,ADEME!$D:$D,$D323,ADEME!$E:$E,I$9)</f>
        <v>152.74130256713389</v>
      </c>
      <c r="J323" s="117">
        <f>SUMIFS(ADEME!$H:$H,ADEME!$A:$A,$A323,ADEME!$B:$B,$B323,ADEME!$C:$C,$C323,ADEME!$D:$D,$D323,ADEME!$E:$E,J$9)</f>
        <v>467.47436763175347</v>
      </c>
      <c r="K323" s="68"/>
      <c r="L323" s="54" t="str">
        <f t="shared" si="78"/>
        <v>Production agricole-Productions-Insectes</v>
      </c>
      <c r="M323" s="54">
        <f>MATCH(L323,[6]RESULTATS_4!$W:$W,FALSE)</f>
        <v>432</v>
      </c>
      <c r="N323" s="54" t="str" cm="1">
        <f t="array" ref="N323">IFERROR(INDEX([6]RESULTATS_4!G:G,$M323),"-")</f>
        <v>Production agricole</v>
      </c>
      <c r="O323" s="54" t="str" cm="1">
        <f t="array" ref="O323">IFERROR(INDEX([6]RESULTATS_4!H:H,$M323),"-")</f>
        <v>Productions</v>
      </c>
      <c r="P323" s="54" t="str" cm="1">
        <f t="array" ref="P323">IFERROR(INDEX([6]RESULTATS_4!I:I,$M323),"-")</f>
        <v>Insectes</v>
      </c>
      <c r="Q323" s="54" t="str" cm="1">
        <f t="array" ref="Q323">IFERROR(INDEX([6]RESULTATS_4!$J:$J,M323),"-")</f>
        <v>kt</v>
      </c>
      <c r="R323" s="68"/>
      <c r="S323" s="54" t="str">
        <f t="shared" si="79"/>
        <v>Insectes-kt</v>
      </c>
      <c r="T323" s="46">
        <v>318</v>
      </c>
      <c r="U323" s="8">
        <v>2028.7682880399691</v>
      </c>
      <c r="V323" s="8">
        <v>1868.4767124061418</v>
      </c>
      <c r="W323" s="8">
        <v>1595.8826035440618</v>
      </c>
      <c r="X323" s="8">
        <v>1718.2881927250223</v>
      </c>
      <c r="Y323" s="8">
        <v>1820.9652974943838</v>
      </c>
      <c r="Z323" s="8">
        <v>1953.0276052864783</v>
      </c>
      <c r="AA323" s="68"/>
      <c r="AB323" s="52">
        <f>IFERROR(MATCH(S323,[7]AMS_RUN3_2050!$I:$I,FALSE),"non")</f>
        <v>261</v>
      </c>
      <c r="AC323" s="8">
        <v>1408.3322864106533</v>
      </c>
      <c r="AE323" s="68"/>
      <c r="AF323" s="52">
        <f t="shared" si="80"/>
        <v>-99.993345716176862</v>
      </c>
      <c r="AG323" s="52">
        <f t="shared" si="81"/>
        <v>-64.094493806026435</v>
      </c>
      <c r="AH323" s="52">
        <f t="shared" si="82"/>
        <v>-97.868473414882942</v>
      </c>
      <c r="AI323" s="52">
        <f t="shared" si="83"/>
        <v>-98.080384823705614</v>
      </c>
      <c r="AJ323" s="52">
        <f t="shared" si="84"/>
        <v>-91.612069555784331</v>
      </c>
      <c r="AK323" s="52">
        <f t="shared" si="85"/>
        <v>-76.064118788367949</v>
      </c>
      <c r="AL323" t="s">
        <v>538</v>
      </c>
    </row>
    <row r="324" spans="1:38" ht="14.25">
      <c r="A324" s="5" t="s">
        <v>309</v>
      </c>
      <c r="B324" s="5" t="s">
        <v>308</v>
      </c>
      <c r="C324" s="5" t="s">
        <v>328</v>
      </c>
      <c r="D324" s="12" t="s">
        <v>180</v>
      </c>
      <c r="E324" s="116">
        <f>SUMIFS(ADEME!$F:$F,ADEME!$A:$A,$A324,ADEME!$B:$B,$B324,ADEME!$C:$C,$C324,ADEME!$D:$D,$D324,ADEME!$E:$E,F$9)</f>
        <v>4.5000000000000005E-2</v>
      </c>
      <c r="F324" s="116">
        <f>SUMIFS(ADEME!$L:$L,ADEME!$A:$A,$A324,ADEME!$B:$B,$B324,ADEME!$C:$C,$C324,ADEME!$D:$D,$D324,ADEME!$E:$E,F$9)</f>
        <v>44.725734780396053</v>
      </c>
      <c r="G324" s="117">
        <f>SUMIFS(ADEME!$H:$H,ADEME!$A:$A,$A324,ADEME!$B:$B,$B324,ADEME!$C:$C,$C324,ADEME!$D:$D,$D324,ADEME!$E:$E,G$9)</f>
        <v>4.5055137320600021E-2</v>
      </c>
      <c r="H324" s="117">
        <f>SUMIFS(ADEME!$H:$H,ADEME!$A:$A,$A324,ADEME!$B:$B,$B324,ADEME!$C:$C,$C324,ADEME!$D:$D,$D324,ADEME!$E:$E,H$9)</f>
        <v>4.4711090306674715E-2</v>
      </c>
      <c r="I324" s="117">
        <f>SUMIFS(ADEME!$H:$H,ADEME!$A:$A,$A324,ADEME!$B:$B,$B324,ADEME!$C:$C,$C324,ADEME!$D:$D,$D324,ADEME!$E:$E,I$9)</f>
        <v>10.209753504475593</v>
      </c>
      <c r="J324" s="117">
        <f>SUMIFS(ADEME!$H:$H,ADEME!$A:$A,$A324,ADEME!$B:$B,$B324,ADEME!$C:$C,$C324,ADEME!$D:$D,$D324,ADEME!$E:$E,J$9)</f>
        <v>80.154855879729141</v>
      </c>
      <c r="K324" s="68"/>
      <c r="L324" s="54" t="str">
        <f t="shared" si="78"/>
        <v>Production agricole-Productions-Viande de synthèse</v>
      </c>
      <c r="M324" s="54">
        <f>MATCH(L324,[6]RESULTATS_4!$W:$W,FALSE)</f>
        <v>447</v>
      </c>
      <c r="N324" s="54" t="str" cm="1">
        <f t="array" ref="N324">IFERROR(INDEX([6]RESULTATS_4!G:G,$M324),"-")</f>
        <v>Production agricole</v>
      </c>
      <c r="O324" s="54" t="str" cm="1">
        <f t="array" ref="O324">IFERROR(INDEX([6]RESULTATS_4!H:H,$M324),"-")</f>
        <v>Productions</v>
      </c>
      <c r="P324" s="54" t="str" cm="1">
        <f t="array" ref="P324">IFERROR(INDEX([6]RESULTATS_4!I:I,$M324),"-")</f>
        <v>Viande de synthèse</v>
      </c>
      <c r="Q324" s="54" t="str" cm="1">
        <f t="array" ref="Q324">IFERROR(INDEX([6]RESULTATS_4!$J:$J,M324),"-")</f>
        <v>kt</v>
      </c>
      <c r="R324" s="68"/>
      <c r="S324" s="54" t="str">
        <f t="shared" si="79"/>
        <v>Viande de synthèse-kt</v>
      </c>
      <c r="T324" s="46">
        <v>319</v>
      </c>
      <c r="U324" s="8">
        <v>1534.8257112906579</v>
      </c>
      <c r="V324" s="8">
        <v>1618.9740525693746</v>
      </c>
      <c r="W324" s="8">
        <v>1316.9577810648898</v>
      </c>
      <c r="X324" s="8">
        <v>1380.984701707619</v>
      </c>
      <c r="Y324" s="8">
        <v>1509.3671475935867</v>
      </c>
      <c r="Z324" s="8">
        <v>1602.9730346172569</v>
      </c>
      <c r="AA324" s="68"/>
      <c r="AB324" s="52">
        <f>IFERROR(MATCH(S324,[7]AMS_RUN3_2050!$I:$I,FALSE),"non")</f>
        <v>262</v>
      </c>
      <c r="AC324" s="8">
        <v>1683.3420505910017</v>
      </c>
      <c r="AE324" s="68"/>
      <c r="AF324" s="52">
        <f t="shared" si="80"/>
        <v>-99.997068071008385</v>
      </c>
      <c r="AG324" s="52">
        <f t="shared" si="81"/>
        <v>-97.237402618688378</v>
      </c>
      <c r="AH324" s="52">
        <f t="shared" si="82"/>
        <v>-99.996578847251712</v>
      </c>
      <c r="AI324" s="52">
        <f t="shared" si="83"/>
        <v>-99.996762376132665</v>
      </c>
      <c r="AJ324" s="52">
        <f t="shared" si="84"/>
        <v>-99.323573888516563</v>
      </c>
      <c r="AK324" s="52">
        <f t="shared" si="85"/>
        <v>-94.999612959873176</v>
      </c>
      <c r="AL324" t="s">
        <v>538</v>
      </c>
    </row>
    <row r="325" spans="1:38" ht="14.25">
      <c r="A325" s="5" t="s">
        <v>309</v>
      </c>
      <c r="B325" s="5" t="s">
        <v>308</v>
      </c>
      <c r="C325" s="5" t="s">
        <v>329</v>
      </c>
      <c r="D325" s="12" t="s">
        <v>180</v>
      </c>
      <c r="E325" s="116">
        <f>SUMIFS(ADEME!$F:$F,ADEME!$A:$A,$A325,ADEME!$B:$B,$B325,ADEME!$C:$C,$C325,ADEME!$D:$D,$D325,ADEME!$E:$E,F$9)</f>
        <v>5.3999999999999999E-2</v>
      </c>
      <c r="F325" s="116">
        <f>SUMIFS(ADEME!$L:$L,ADEME!$A:$A,$A325,ADEME!$B:$B,$B325,ADEME!$C:$C,$C325,ADEME!$D:$D,$D325,ADEME!$E:$E,F$9)</f>
        <v>107.34176347295052</v>
      </c>
      <c r="G325" s="117">
        <f>SUMIFS(ADEME!$H:$H,ADEME!$A:$A,$A325,ADEME!$B:$B,$B325,ADEME!$C:$C,$C325,ADEME!$D:$D,$D325,ADEME!$E:$E,G$9)</f>
        <v>13.606664784720026</v>
      </c>
      <c r="H325" s="117">
        <f>SUMIFS(ADEME!$H:$H,ADEME!$A:$A,$A325,ADEME!$B:$B,$B325,ADEME!$C:$C,$C325,ADEME!$D:$D,$D325,ADEME!$E:$E,H$9)</f>
        <v>13.193808368009657</v>
      </c>
      <c r="I325" s="117">
        <f>SUMIFS(ADEME!$H:$H,ADEME!$A:$A,$A325,ADEME!$B:$B,$B325,ADEME!$C:$C,$C325,ADEME!$D:$D,$D325,ADEME!$E:$E,I$9)</f>
        <v>24.462908410741427</v>
      </c>
      <c r="J325" s="117">
        <f>SUMIFS(ADEME!$H:$H,ADEME!$A:$A,$A325,ADEME!$B:$B,$B325,ADEME!$C:$C,$C325,ADEME!$D:$D,$D325,ADEME!$E:$E,J$9)</f>
        <v>66.808088233107625</v>
      </c>
      <c r="K325" s="68"/>
      <c r="L325" s="54" t="str">
        <f t="shared" si="78"/>
        <v>Production agricole-Productions-Autres protéines alternatives</v>
      </c>
      <c r="M325" s="54">
        <f>MATCH(L325,[6]RESULTATS_4!$W:$W,FALSE)</f>
        <v>423</v>
      </c>
      <c r="N325" s="54" t="str" cm="1">
        <f t="array" ref="N325">IFERROR(INDEX([6]RESULTATS_4!G:G,$M325),"-")</f>
        <v>Production agricole</v>
      </c>
      <c r="O325" s="54" t="str" cm="1">
        <f t="array" ref="O325">IFERROR(INDEX([6]RESULTATS_4!H:H,$M325),"-")</f>
        <v>Productions</v>
      </c>
      <c r="P325" s="54" t="str" cm="1">
        <f t="array" ref="P325">IFERROR(INDEX([6]RESULTATS_4!I:I,$M325),"-")</f>
        <v>Autres protéines alternatives</v>
      </c>
      <c r="Q325" s="54" t="str" cm="1">
        <f t="array" ref="Q325">IFERROR(INDEX([6]RESULTATS_4!$J:$J,M325),"-")</f>
        <v>kt</v>
      </c>
      <c r="R325" s="68"/>
      <c r="S325" s="54" t="str">
        <f t="shared" si="79"/>
        <v>Autres protéines alternatives-kt</v>
      </c>
      <c r="T325" s="46">
        <v>320</v>
      </c>
      <c r="U325" s="8">
        <v>1054.5211199463113</v>
      </c>
      <c r="V325" s="8">
        <v>1050.6932299816431</v>
      </c>
      <c r="W325" s="8">
        <v>1071.0773239699865</v>
      </c>
      <c r="X325" s="8">
        <v>1073.0887099537731</v>
      </c>
      <c r="Y325" s="8">
        <v>1075.1000959375599</v>
      </c>
      <c r="Z325" s="8">
        <v>1107.8053614229993</v>
      </c>
      <c r="AA325" s="68"/>
      <c r="AB325" s="52">
        <f>IFERROR(MATCH(S325,[7]AMS_RUN3_2050!$I:$I,FALSE),"non")</f>
        <v>263</v>
      </c>
      <c r="AC325" s="8">
        <v>965.00426962500012</v>
      </c>
      <c r="AE325" s="68"/>
      <c r="AF325" s="52">
        <f t="shared" si="80"/>
        <v>-99.994879192177507</v>
      </c>
      <c r="AG325" s="52">
        <f t="shared" si="81"/>
        <v>-89.783719889883955</v>
      </c>
      <c r="AH325" s="52">
        <f t="shared" si="82"/>
        <v>-98.729628152868884</v>
      </c>
      <c r="AI325" s="52">
        <f t="shared" si="83"/>
        <v>-98.770482976325596</v>
      </c>
      <c r="AJ325" s="52">
        <f t="shared" si="84"/>
        <v>-97.72459248183695</v>
      </c>
      <c r="AK325" s="52">
        <f t="shared" si="85"/>
        <v>-93.96932976138595</v>
      </c>
      <c r="AL325" t="s">
        <v>538</v>
      </c>
    </row>
    <row r="326" spans="1:38" ht="18" hidden="1">
      <c r="A326" s="5" t="s">
        <v>0</v>
      </c>
      <c r="B326" s="5" t="s">
        <v>0</v>
      </c>
      <c r="C326" s="1" t="s">
        <v>330</v>
      </c>
      <c r="D326" s="183"/>
      <c r="E326" s="184"/>
      <c r="F326" s="184"/>
      <c r="G326" s="184"/>
      <c r="H326" s="184"/>
      <c r="I326" s="184"/>
      <c r="J326" s="184"/>
      <c r="K326" s="179"/>
      <c r="L326" s="180"/>
      <c r="M326" s="180"/>
      <c r="N326" s="180"/>
      <c r="O326" s="180"/>
      <c r="P326" s="180"/>
      <c r="Q326" s="180"/>
      <c r="R326" s="179"/>
      <c r="S326" s="180"/>
      <c r="T326" s="186"/>
      <c r="U326" s="185"/>
      <c r="V326" s="185"/>
      <c r="W326" s="185"/>
      <c r="X326" s="185"/>
      <c r="Y326" s="185"/>
      <c r="Z326" s="185"/>
      <c r="AA326" s="179"/>
      <c r="AB326" s="186"/>
      <c r="AC326" s="185"/>
      <c r="AD326" s="179"/>
      <c r="AE326" s="179"/>
      <c r="AF326" s="52" t="str">
        <f t="shared" si="80"/>
        <v>ok 0</v>
      </c>
      <c r="AG326" s="52" t="str">
        <f t="shared" si="81"/>
        <v>ok 0</v>
      </c>
      <c r="AH326" s="52" t="str">
        <f t="shared" si="82"/>
        <v>ok 0</v>
      </c>
      <c r="AI326" s="52" t="str">
        <f t="shared" si="83"/>
        <v>ok 0</v>
      </c>
      <c r="AJ326" s="52" t="str">
        <f t="shared" si="84"/>
        <v>ok 0</v>
      </c>
      <c r="AK326" s="52" t="str">
        <f t="shared" si="85"/>
        <v>ok 0</v>
      </c>
      <c r="AL326" t="s">
        <v>538</v>
      </c>
    </row>
    <row r="327" spans="1:38" ht="14.25" hidden="1">
      <c r="A327" s="5" t="s">
        <v>331</v>
      </c>
      <c r="B327" s="5" t="s">
        <v>331</v>
      </c>
      <c r="C327" s="5" t="s">
        <v>310</v>
      </c>
      <c r="D327" s="12" t="s">
        <v>180</v>
      </c>
      <c r="E327" s="134">
        <f>SUMIFS(ADEME!$F:$F,ADEME!$A:$A,$A327,ADEME!$B:$B,$B327,ADEME!$C:$C,$C327,ADEME!$D:$D,$D327,ADEME!$E:$E,F$9)</f>
        <v>29636.050876865756</v>
      </c>
      <c r="F327" s="134">
        <f>SUMIFS(ADEME!$L:$L,ADEME!$A:$A,$A327,ADEME!$B:$B,$B327,ADEME!$C:$C,$C327,ADEME!$D:$D,$D327,ADEME!$E:$E,F$9)</f>
        <v>22235.407198956931</v>
      </c>
      <c r="G327" s="135">
        <f>SUMIFS(ADEME!$H:$H,ADEME!$A:$A,$A327,ADEME!$B:$B,$B327,ADEME!$C:$C,$C327,ADEME!$D:$D,$D327,ADEME!$E:$E,G$9)</f>
        <v>27654.141438962419</v>
      </c>
      <c r="H327" s="135">
        <f>SUMIFS(ADEME!$H:$H,ADEME!$A:$A,$A327,ADEME!$B:$B,$B327,ADEME!$C:$C,$C327,ADEME!$D:$D,$D327,ADEME!$E:$E,H$9)</f>
        <v>26958.797412357006</v>
      </c>
      <c r="I327" s="135">
        <f>SUMIFS(ADEME!$H:$H,ADEME!$A:$A,$A327,ADEME!$B:$B,$B327,ADEME!$C:$C,$C327,ADEME!$D:$D,$D327,ADEME!$E:$E,I$9)</f>
        <v>27200.613310958874</v>
      </c>
      <c r="J327" s="135">
        <f>SUMIFS(ADEME!$H:$H,ADEME!$A:$A,$A327,ADEME!$B:$B,$B327,ADEME!$C:$C,$C327,ADEME!$D:$D,$D327,ADEME!$E:$E,J$9)</f>
        <v>28897.200218465052</v>
      </c>
      <c r="K327" s="68"/>
      <c r="L327" s="54" t="str">
        <f t="shared" si="78"/>
        <v>Solde-Solde-Cèrèales - Excl Bière</v>
      </c>
      <c r="M327" s="54">
        <f>MATCH(L327,[6]RESULTATS_4!$W:$W,FALSE)</f>
        <v>451</v>
      </c>
      <c r="N327" s="54" t="str" cm="1">
        <f t="array" ref="N327">IFERROR(INDEX([6]RESULTATS_4!G:G,$M327),"-")</f>
        <v>Solde</v>
      </c>
      <c r="O327" s="54" t="str" cm="1">
        <f t="array" ref="O327">IFERROR(INDEX([6]RESULTATS_4!H:H,$M327),"-")</f>
        <v>Solde</v>
      </c>
      <c r="P327" s="54" t="str" cm="1">
        <f t="array" ref="P327">IFERROR(INDEX([6]RESULTATS_4!I:I,$M327),"-")</f>
        <v>Cèrèales - Excl Bière</v>
      </c>
      <c r="Q327" s="54" t="str" cm="1">
        <f t="array" ref="Q327">IFERROR(INDEX([6]RESULTATS_4!$J:$J,M327),"-")</f>
        <v>kt</v>
      </c>
      <c r="R327" s="68"/>
      <c r="S327" s="54" t="str">
        <f t="shared" si="79"/>
        <v>Cèrèales - Excl Bière-kt</v>
      </c>
      <c r="T327" s="46">
        <v>322</v>
      </c>
      <c r="U327" s="8">
        <v>34.999999999999993</v>
      </c>
      <c r="V327" s="8">
        <v>42.286141769019352</v>
      </c>
      <c r="W327" s="8">
        <v>44.352391216632689</v>
      </c>
      <c r="X327" s="8">
        <v>43.81358051247274</v>
      </c>
      <c r="Y327" s="8">
        <v>41.718544094335606</v>
      </c>
      <c r="Z327" s="8">
        <v>221.2783370795963</v>
      </c>
      <c r="AA327" s="68"/>
      <c r="AB327" s="52">
        <f>IFERROR(MATCH(S327,[7]AMS_RUN3_2050!$I:$I,FALSE),"non")</f>
        <v>237</v>
      </c>
      <c r="AC327" s="8">
        <v>0</v>
      </c>
      <c r="AE327" s="68"/>
      <c r="AF327" s="52">
        <f t="shared" si="80"/>
        <v>84574.431076759327</v>
      </c>
      <c r="AG327" s="52">
        <f t="shared" si="81"/>
        <v>52483.201656027049</v>
      </c>
      <c r="AH327" s="52">
        <f t="shared" si="82"/>
        <v>62250.959396732091</v>
      </c>
      <c r="AI327" s="52">
        <f t="shared" si="83"/>
        <v>61430.687738890563</v>
      </c>
      <c r="AJ327" s="52">
        <f t="shared" si="84"/>
        <v>65100.293781709595</v>
      </c>
      <c r="AK327" s="52">
        <f t="shared" si="85"/>
        <v>12959.208867820806</v>
      </c>
      <c r="AL327" t="s">
        <v>538</v>
      </c>
    </row>
    <row r="328" spans="1:38" ht="14.25" hidden="1">
      <c r="A328" s="5" t="s">
        <v>331</v>
      </c>
      <c r="B328" s="5" t="s">
        <v>331</v>
      </c>
      <c r="C328" s="15" t="s">
        <v>311</v>
      </c>
      <c r="D328" s="12" t="s">
        <v>180</v>
      </c>
      <c r="E328" s="134">
        <f>SUMIFS(ADEME!$F:$F,ADEME!$A:$A,$A328,ADEME!$B:$B,$B328,ADEME!$C:$C,$C328,ADEME!$D:$D,$D328,ADEME!$E:$E,F$9)</f>
        <v>17832.090871985529</v>
      </c>
      <c r="F328" s="134">
        <f>SUMIFS(ADEME!$L:$L,ADEME!$A:$A,$A328,ADEME!$B:$B,$B328,ADEME!$C:$C,$C328,ADEME!$D:$D,$D328,ADEME!$E:$E,F$9)</f>
        <v>14685.072932173105</v>
      </c>
      <c r="G328" s="135">
        <f>SUMIFS(ADEME!$H:$H,ADEME!$A:$A,$A328,ADEME!$B:$B,$B328,ADEME!$C:$C,$C328,ADEME!$D:$D,$D328,ADEME!$E:$E,G$9)</f>
        <v>16524.897878405685</v>
      </c>
      <c r="H328" s="135">
        <f>SUMIFS(ADEME!$H:$H,ADEME!$A:$A,$A328,ADEME!$B:$B,$B328,ADEME!$C:$C,$C328,ADEME!$D:$D,$D328,ADEME!$E:$E,H$9)</f>
        <v>16090.852024445361</v>
      </c>
      <c r="I328" s="135">
        <f>SUMIFS(ADEME!$H:$H,ADEME!$A:$A,$A328,ADEME!$B:$B,$B328,ADEME!$C:$C,$C328,ADEME!$D:$D,$D328,ADEME!$E:$E,I$9)</f>
        <v>16161.999235186049</v>
      </c>
      <c r="J328" s="135">
        <f>SUMIFS(ADEME!$H:$H,ADEME!$A:$A,$A328,ADEME!$B:$B,$B328,ADEME!$C:$C,$C328,ADEME!$D:$D,$D328,ADEME!$E:$E,J$9)</f>
        <v>17236.110137642387</v>
      </c>
      <c r="K328" s="68"/>
      <c r="L328" s="54" t="str">
        <f t="shared" si="78"/>
        <v>Solde-Solde-Blé</v>
      </c>
      <c r="M328" s="54">
        <f>MATCH(L328,[6]RESULTATS_4!$W:$W,FALSE)</f>
        <v>449</v>
      </c>
      <c r="N328" s="54" t="str" cm="1">
        <f t="array" ref="N328">IFERROR(INDEX([6]RESULTATS_4!G:G,$M328),"-")</f>
        <v>Solde</v>
      </c>
      <c r="O328" s="54" t="str" cm="1">
        <f t="array" ref="O328">IFERROR(INDEX([6]RESULTATS_4!H:H,$M328),"-")</f>
        <v>Solde</v>
      </c>
      <c r="P328" s="54" t="str" cm="1">
        <f t="array" ref="P328">IFERROR(INDEX([6]RESULTATS_4!I:I,$M328),"-")</f>
        <v>Blé</v>
      </c>
      <c r="Q328" s="54" t="str" cm="1">
        <f t="array" ref="Q328">IFERROR(INDEX([6]RESULTATS_4!$J:$J,M328),"-")</f>
        <v>kt</v>
      </c>
      <c r="R328" s="68"/>
      <c r="S328" s="54" t="str">
        <f t="shared" si="79"/>
        <v>Blé-kt</v>
      </c>
      <c r="T328" s="46">
        <v>323</v>
      </c>
      <c r="U328" s="8">
        <v>35</v>
      </c>
      <c r="V328" s="8">
        <v>42.286141769019359</v>
      </c>
      <c r="W328" s="8">
        <v>44.352391216632689</v>
      </c>
      <c r="X328" s="8">
        <v>43.813580512472747</v>
      </c>
      <c r="Y328" s="8">
        <v>41.718544094335613</v>
      </c>
      <c r="Z328" s="8">
        <v>221.2783370795963</v>
      </c>
      <c r="AA328" s="68"/>
      <c r="AB328" s="52">
        <f>IFERROR(MATCH(S328,[7]AMS_RUN3_2050!$I:$I,FALSE),"non")</f>
        <v>238</v>
      </c>
      <c r="AC328" s="8">
        <v>0</v>
      </c>
      <c r="AE328" s="68"/>
      <c r="AF328" s="52">
        <f t="shared" si="80"/>
        <v>50848.8310628158</v>
      </c>
      <c r="AG328" s="52">
        <f t="shared" si="81"/>
        <v>34627.861937340473</v>
      </c>
      <c r="AH328" s="52">
        <f t="shared" si="82"/>
        <v>37158.189299630467</v>
      </c>
      <c r="AI328" s="52">
        <f t="shared" si="83"/>
        <v>36625.717999387554</v>
      </c>
      <c r="AJ328" s="52">
        <f t="shared" si="84"/>
        <v>38640.563905202209</v>
      </c>
      <c r="AK328" s="52">
        <f t="shared" si="85"/>
        <v>7689.3346294636904</v>
      </c>
      <c r="AL328" t="s">
        <v>538</v>
      </c>
    </row>
    <row r="329" spans="1:38" ht="14.25" hidden="1">
      <c r="A329" s="5" t="s">
        <v>331</v>
      </c>
      <c r="B329" s="5" t="s">
        <v>331</v>
      </c>
      <c r="C329" s="15" t="s">
        <v>312</v>
      </c>
      <c r="D329" s="12" t="s">
        <v>180</v>
      </c>
      <c r="E329" s="134">
        <f>SUMIFS(ADEME!$F:$F,ADEME!$A:$A,$A329,ADEME!$B:$B,$B329,ADEME!$C:$C,$C329,ADEME!$D:$D,$D329,ADEME!$E:$E,F$9)</f>
        <v>7857.832963896295</v>
      </c>
      <c r="F329" s="134">
        <f>SUMIFS(ADEME!$L:$L,ADEME!$A:$A,$A329,ADEME!$B:$B,$B329,ADEME!$C:$C,$C329,ADEME!$D:$D,$D329,ADEME!$E:$E,F$9)</f>
        <v>6696.8727073078644</v>
      </c>
      <c r="G329" s="135">
        <f>SUMIFS(ADEME!$H:$H,ADEME!$A:$A,$A329,ADEME!$B:$B,$B329,ADEME!$C:$C,$C329,ADEME!$D:$D,$D329,ADEME!$E:$E,G$9)</f>
        <v>7242.7000206593329</v>
      </c>
      <c r="H329" s="135">
        <f>SUMIFS(ADEME!$H:$H,ADEME!$A:$A,$A329,ADEME!$B:$B,$B329,ADEME!$C:$C,$C329,ADEME!$D:$D,$D329,ADEME!$E:$E,H$9)</f>
        <v>7159.2799621567283</v>
      </c>
      <c r="I329" s="135">
        <f>SUMIFS(ADEME!$H:$H,ADEME!$A:$A,$A329,ADEME!$B:$B,$B329,ADEME!$C:$C,$C329,ADEME!$D:$D,$D329,ADEME!$E:$E,I$9)</f>
        <v>7174.2585336778884</v>
      </c>
      <c r="J329" s="135">
        <f>SUMIFS(ADEME!$H:$H,ADEME!$A:$A,$A329,ADEME!$B:$B,$B329,ADEME!$C:$C,$C329,ADEME!$D:$D,$D329,ADEME!$E:$E,J$9)</f>
        <v>7586.8636946862453</v>
      </c>
      <c r="K329" s="68"/>
      <c r="L329" s="54" t="str">
        <f t="shared" si="78"/>
        <v>Solde-Solde-Orge</v>
      </c>
      <c r="M329" s="54">
        <f>MATCH(L329,[6]RESULTATS_4!$W:$W,FALSE)</f>
        <v>460</v>
      </c>
      <c r="N329" s="54" t="str" cm="1">
        <f t="array" ref="N329">IFERROR(INDEX([6]RESULTATS_4!G:G,$M329),"-")</f>
        <v>Solde</v>
      </c>
      <c r="O329" s="54" t="str" cm="1">
        <f t="array" ref="O329">IFERROR(INDEX([6]RESULTATS_4!H:H,$M329),"-")</f>
        <v>Solde</v>
      </c>
      <c r="P329" s="54" t="str" cm="1">
        <f t="array" ref="P329">IFERROR(INDEX([6]RESULTATS_4!I:I,$M329),"-")</f>
        <v>Orge</v>
      </c>
      <c r="Q329" s="54" t="str" cm="1">
        <f t="array" ref="Q329">IFERROR(INDEX([6]RESULTATS_4!$J:$J,M329),"-")</f>
        <v>kt</v>
      </c>
      <c r="R329" s="68"/>
      <c r="S329" s="54" t="str">
        <f t="shared" si="79"/>
        <v>Orge-kt</v>
      </c>
      <c r="T329" s="46">
        <v>324</v>
      </c>
      <c r="U329" s="8">
        <v>0.13500000000000001</v>
      </c>
      <c r="V329" s="8">
        <v>154.73547420125809</v>
      </c>
      <c r="W329" s="8">
        <v>35.013004489220179</v>
      </c>
      <c r="X329" s="8">
        <v>33.973869559768865</v>
      </c>
      <c r="Y329" s="8">
        <v>149.26221090966484</v>
      </c>
      <c r="Z329" s="8">
        <v>438.91500842909164</v>
      </c>
      <c r="AA329" s="68"/>
      <c r="AB329" s="52">
        <f>IFERROR(MATCH(S329,[7]AMS_RUN3_2050!$I:$I,FALSE),"non")</f>
        <v>239</v>
      </c>
      <c r="AC329" s="8">
        <v>0</v>
      </c>
      <c r="AE329" s="68"/>
      <c r="AF329" s="52">
        <f t="shared" si="80"/>
        <v>5820517.0102935517</v>
      </c>
      <c r="AG329" s="52">
        <f t="shared" si="81"/>
        <v>4227.9491932131332</v>
      </c>
      <c r="AH329" s="52">
        <f t="shared" si="82"/>
        <v>20585.742701370342</v>
      </c>
      <c r="AI329" s="52">
        <f t="shared" si="83"/>
        <v>20972.901188254975</v>
      </c>
      <c r="AJ329" s="52">
        <f t="shared" si="84"/>
        <v>4706.4801465521841</v>
      </c>
      <c r="AK329" s="52">
        <f t="shared" si="85"/>
        <v>1628.5496164371721</v>
      </c>
      <c r="AL329" t="s">
        <v>538</v>
      </c>
    </row>
    <row r="330" spans="1:38" ht="14.25" hidden="1">
      <c r="A330" s="5" t="s">
        <v>331</v>
      </c>
      <c r="B330" s="5" t="s">
        <v>331</v>
      </c>
      <c r="C330" s="15" t="s">
        <v>313</v>
      </c>
      <c r="D330" s="12" t="s">
        <v>180</v>
      </c>
      <c r="E330" s="134">
        <f>SUMIFS(ADEME!$F:$F,ADEME!$A:$A,$A330,ADEME!$B:$B,$B330,ADEME!$C:$C,$C330,ADEME!$D:$D,$D330,ADEME!$E:$E,F$9)</f>
        <v>4181.5058059840048</v>
      </c>
      <c r="F330" s="134">
        <f>SUMIFS(ADEME!$L:$L,ADEME!$A:$A,$A330,ADEME!$B:$B,$B330,ADEME!$C:$C,$C330,ADEME!$D:$D,$D330,ADEME!$E:$E,F$9)</f>
        <v>1681.4799452092566</v>
      </c>
      <c r="G330" s="135">
        <f>SUMIFS(ADEME!$H:$H,ADEME!$A:$A,$A330,ADEME!$B:$B,$B330,ADEME!$C:$C,$C330,ADEME!$D:$D,$D330,ADEME!$E:$E,G$9)</f>
        <v>4148.2313198723232</v>
      </c>
      <c r="H330" s="135">
        <f>SUMIFS(ADEME!$H:$H,ADEME!$A:$A,$A330,ADEME!$B:$B,$B330,ADEME!$C:$C,$C330,ADEME!$D:$D,$D330,ADEME!$E:$E,H$9)</f>
        <v>3997.2076564398467</v>
      </c>
      <c r="I330" s="135">
        <f>SUMIFS(ADEME!$H:$H,ADEME!$A:$A,$A330,ADEME!$B:$B,$B330,ADEME!$C:$C,$C330,ADEME!$D:$D,$D330,ADEME!$E:$E,I$9)</f>
        <v>4401.1590122132002</v>
      </c>
      <c r="J330" s="135">
        <f>SUMIFS(ADEME!$H:$H,ADEME!$A:$A,$A330,ADEME!$B:$B,$B330,ADEME!$C:$C,$C330,ADEME!$D:$D,$D330,ADEME!$E:$E,J$9)</f>
        <v>4630.2867600235477</v>
      </c>
      <c r="K330" s="68"/>
      <c r="L330" s="54" t="str">
        <f t="shared" si="78"/>
        <v>Solde-Solde-Maïs</v>
      </c>
      <c r="M330" s="54">
        <f>MATCH(L330,[6]RESULTATS_4!$W:$W,FALSE)</f>
        <v>458</v>
      </c>
      <c r="N330" s="54" t="str" cm="1">
        <f t="array" ref="N330">IFERROR(INDEX([6]RESULTATS_4!G:G,$M330),"-")</f>
        <v>Solde</v>
      </c>
      <c r="O330" s="54" t="str" cm="1">
        <f t="array" ref="O330">IFERROR(INDEX([6]RESULTATS_4!H:H,$M330),"-")</f>
        <v>Solde</v>
      </c>
      <c r="P330" s="54" t="str" cm="1">
        <f t="array" ref="P330">IFERROR(INDEX([6]RESULTATS_4!I:I,$M330),"-")</f>
        <v>Maïs</v>
      </c>
      <c r="Q330" s="54" t="str" cm="1">
        <f t="array" ref="Q330">IFERROR(INDEX([6]RESULTATS_4!$J:$J,M330),"-")</f>
        <v>kt</v>
      </c>
      <c r="R330" s="68"/>
      <c r="S330" s="54" t="str">
        <f t="shared" si="79"/>
        <v>Maïs-kt</v>
      </c>
      <c r="T330" s="46">
        <v>325</v>
      </c>
      <c r="U330" s="8">
        <v>4.5000000000000005E-2</v>
      </c>
      <c r="V330" s="8">
        <v>10.342698280083875</v>
      </c>
      <c r="W330" s="8">
        <v>4.5387251496406725E-2</v>
      </c>
      <c r="X330" s="8">
        <v>4.5040873186589628E-2</v>
      </c>
      <c r="Y330" s="8">
        <v>9.9778140606443237</v>
      </c>
      <c r="Z330" s="8">
        <v>75.258965730701419</v>
      </c>
      <c r="AA330" s="68"/>
      <c r="AB330" s="52">
        <f>IFERROR(MATCH(S330,[7]AMS_RUN3_2050!$I:$I,FALSE),"non")</f>
        <v>240</v>
      </c>
      <c r="AC330" s="8">
        <v>0</v>
      </c>
      <c r="AE330" s="68"/>
      <c r="AF330" s="52">
        <f t="shared" si="80"/>
        <v>9292135.1244088989</v>
      </c>
      <c r="AG330" s="52">
        <f t="shared" si="81"/>
        <v>16157.652497193609</v>
      </c>
      <c r="AH330" s="52">
        <f t="shared" si="82"/>
        <v>9139539.8396160547</v>
      </c>
      <c r="AI330" s="52">
        <f t="shared" si="83"/>
        <v>8874522.9227855355</v>
      </c>
      <c r="AJ330" s="52">
        <f t="shared" si="84"/>
        <v>44009.451082805535</v>
      </c>
      <c r="AK330" s="52">
        <f t="shared" si="85"/>
        <v>6052.471954759606</v>
      </c>
      <c r="AL330" t="s">
        <v>538</v>
      </c>
    </row>
    <row r="331" spans="1:38" ht="14.25" hidden="1">
      <c r="A331" s="5" t="s">
        <v>331</v>
      </c>
      <c r="B331" s="5" t="s">
        <v>331</v>
      </c>
      <c r="C331" s="5" t="s">
        <v>28</v>
      </c>
      <c r="D331" s="12" t="s">
        <v>180</v>
      </c>
      <c r="E331" s="134">
        <f>SUMIFS(ADEME!$F:$F,ADEME!$A:$A,$A331,ADEME!$B:$B,$B331,ADEME!$C:$C,$C331,ADEME!$D:$D,$D331,ADEME!$E:$E,F$9)</f>
        <v>1610.8566095397321</v>
      </c>
      <c r="F331" s="134">
        <f>SUMIFS(ADEME!$L:$L,ADEME!$A:$A,$A331,ADEME!$B:$B,$B331,ADEME!$C:$C,$C331,ADEME!$D:$D,$D331,ADEME!$E:$E,F$9)</f>
        <v>3813.064710594374</v>
      </c>
      <c r="G331" s="135">
        <f>SUMIFS(ADEME!$H:$H,ADEME!$A:$A,$A331,ADEME!$B:$B,$B331,ADEME!$C:$C,$C331,ADEME!$D:$D,$D331,ADEME!$E:$E,G$9)</f>
        <v>1093.8613897102953</v>
      </c>
      <c r="H331" s="135">
        <f>SUMIFS(ADEME!$H:$H,ADEME!$A:$A,$A331,ADEME!$B:$B,$B331,ADEME!$C:$C,$C331,ADEME!$D:$D,$D331,ADEME!$E:$E,H$9)</f>
        <v>1098.005747667579</v>
      </c>
      <c r="I331" s="135">
        <f>SUMIFS(ADEME!$H:$H,ADEME!$A:$A,$A331,ADEME!$B:$B,$B331,ADEME!$C:$C,$C331,ADEME!$D:$D,$D331,ADEME!$E:$E,I$9)</f>
        <v>1156.6967009625403</v>
      </c>
      <c r="J331" s="135">
        <f>SUMIFS(ADEME!$H:$H,ADEME!$A:$A,$A331,ADEME!$B:$B,$B331,ADEME!$C:$C,$C331,ADEME!$D:$D,$D331,ADEME!$E:$E,J$9)</f>
        <v>1086.4540282646419</v>
      </c>
      <c r="K331" s="68"/>
      <c r="L331" s="54" t="str">
        <f t="shared" si="78"/>
        <v>Solde-Solde-Pommes de terre</v>
      </c>
      <c r="M331" s="54">
        <f>MATCH(L331,[6]RESULTATS_4!$W:$W,FALSE)</f>
        <v>463</v>
      </c>
      <c r="N331" s="54" t="str" cm="1">
        <f t="array" ref="N331">IFERROR(INDEX([6]RESULTATS_4!G:G,$M331),"-")</f>
        <v>Solde</v>
      </c>
      <c r="O331" s="54" t="str" cm="1">
        <f t="array" ref="O331">IFERROR(INDEX([6]RESULTATS_4!H:H,$M331),"-")</f>
        <v>Solde</v>
      </c>
      <c r="P331" s="54" t="str" cm="1">
        <f t="array" ref="P331">IFERROR(INDEX([6]RESULTATS_4!I:I,$M331),"-")</f>
        <v>Pommes de terre</v>
      </c>
      <c r="Q331" s="54" t="str" cm="1">
        <f t="array" ref="Q331">IFERROR(INDEX([6]RESULTATS_4!$J:$J,M331),"-")</f>
        <v>kt</v>
      </c>
      <c r="R331" s="68"/>
      <c r="S331" s="54" t="str">
        <f t="shared" si="79"/>
        <v>Pommes de terre-kt</v>
      </c>
      <c r="T331" s="46">
        <v>326</v>
      </c>
      <c r="U331" s="8">
        <v>5.3999999999999999E-2</v>
      </c>
      <c r="V331" s="8">
        <v>24.781975872201301</v>
      </c>
      <c r="W331" s="8">
        <v>14.005201795688073</v>
      </c>
      <c r="X331" s="8">
        <v>13.589547823907544</v>
      </c>
      <c r="Y331" s="8">
        <v>23.90625374554638</v>
      </c>
      <c r="Z331" s="8">
        <v>62.728179775584508</v>
      </c>
      <c r="AA331" s="68"/>
      <c r="AB331" s="52">
        <f>IFERROR(MATCH(S331,[7]AMS_RUN3_2050!$I:$I,FALSE),"non")</f>
        <v>241</v>
      </c>
      <c r="AC331" s="8">
        <v>0</v>
      </c>
      <c r="AE331" s="68"/>
      <c r="AF331" s="52">
        <f t="shared" si="80"/>
        <v>2982967.7954439484</v>
      </c>
      <c r="AG331" s="52">
        <f t="shared" si="81"/>
        <v>15286.443479156176</v>
      </c>
      <c r="AH331" s="52">
        <f t="shared" si="82"/>
        <v>7710.3936356495324</v>
      </c>
      <c r="AI331" s="52">
        <f t="shared" si="83"/>
        <v>7979.781328234496</v>
      </c>
      <c r="AJ331" s="52">
        <f t="shared" si="84"/>
        <v>4738.4691021613007</v>
      </c>
      <c r="AK331" s="52">
        <f t="shared" si="85"/>
        <v>1632.0031159066393</v>
      </c>
      <c r="AL331" t="s">
        <v>538</v>
      </c>
    </row>
    <row r="332" spans="1:38" ht="14.25" hidden="1">
      <c r="A332" s="5" t="s">
        <v>331</v>
      </c>
      <c r="B332" s="5" t="s">
        <v>331</v>
      </c>
      <c r="C332" s="5" t="s">
        <v>332</v>
      </c>
      <c r="D332" s="12" t="s">
        <v>180</v>
      </c>
      <c r="E332" s="134">
        <f>SUMIFS(ADEME!$F:$F,ADEME!$A:$A,$A332,ADEME!$B:$B,$B332,ADEME!$C:$C,$C332,ADEME!$D:$D,$D332,ADEME!$E:$E,F$9)</f>
        <v>3008.5720051854428</v>
      </c>
      <c r="F332" s="134">
        <f>SUMIFS(ADEME!$L:$L,ADEME!$A:$A,$A332,ADEME!$B:$B,$B332,ADEME!$C:$C,$C332,ADEME!$D:$D,$D332,ADEME!$E:$E,F$9)</f>
        <v>4367.4769598294597</v>
      </c>
      <c r="G332" s="135">
        <f>SUMIFS(ADEME!$H:$H,ADEME!$A:$A,$A332,ADEME!$B:$B,$B332,ADEME!$C:$C,$C332,ADEME!$D:$D,$D332,ADEME!$E:$E,G$9)</f>
        <v>2432.7482185613148</v>
      </c>
      <c r="H332" s="135">
        <f>SUMIFS(ADEME!$H:$H,ADEME!$A:$A,$A332,ADEME!$B:$B,$B332,ADEME!$C:$C,$C332,ADEME!$D:$D,$D332,ADEME!$E:$E,H$9)</f>
        <v>2421.8407961517942</v>
      </c>
      <c r="I332" s="135">
        <f>SUMIFS(ADEME!$H:$H,ADEME!$A:$A,$A332,ADEME!$B:$B,$B332,ADEME!$C:$C,$C332,ADEME!$D:$D,$D332,ADEME!$E:$E,I$9)</f>
        <v>2520.3357471136278</v>
      </c>
      <c r="J332" s="135">
        <f>SUMIFS(ADEME!$H:$H,ADEME!$A:$A,$A332,ADEME!$B:$B,$B332,ADEME!$C:$C,$C332,ADEME!$D:$D,$D332,ADEME!$E:$E,J$9)</f>
        <v>2616.0948953142456</v>
      </c>
      <c r="K332" s="68"/>
      <c r="L332" s="54" t="str">
        <f t="shared" si="78"/>
        <v>Solde-Solde-Sucre</v>
      </c>
      <c r="M332" s="54">
        <f>MATCH(L332,[6]RESULTATS_4!$W:$W,FALSE)</f>
        <v>465</v>
      </c>
      <c r="N332" s="54" t="str" cm="1">
        <f t="array" ref="N332">IFERROR(INDEX([6]RESULTATS_4!G:G,$M332),"-")</f>
        <v>Solde</v>
      </c>
      <c r="O332" s="54" t="str" cm="1">
        <f t="array" ref="O332">IFERROR(INDEX([6]RESULTATS_4!H:H,$M332),"-")</f>
        <v>Solde</v>
      </c>
      <c r="P332" s="54" t="str" cm="1">
        <f t="array" ref="P332">IFERROR(INDEX([6]RESULTATS_4!I:I,$M332),"-")</f>
        <v>Sucre</v>
      </c>
      <c r="Q332" s="54" t="str" cm="1">
        <f t="array" ref="Q332">IFERROR(INDEX([6]RESULTATS_4!$J:$J,M332),"-")</f>
        <v>kt</v>
      </c>
      <c r="R332" s="68"/>
      <c r="S332" s="54" t="str">
        <f t="shared" si="79"/>
        <v>Sucre-kt</v>
      </c>
      <c r="T332" s="46">
        <v>327</v>
      </c>
      <c r="U332" s="31">
        <v>0</v>
      </c>
      <c r="V332" s="31">
        <v>0</v>
      </c>
      <c r="W332" s="31">
        <v>0</v>
      </c>
      <c r="X332" s="31">
        <v>0</v>
      </c>
      <c r="Y332" s="31">
        <v>0</v>
      </c>
      <c r="Z332" s="31">
        <v>0</v>
      </c>
      <c r="AA332" s="68"/>
      <c r="AB332" s="52">
        <f>IFERROR(MATCH(S332,[7]AMS_RUN3_2050!$I:$I,FALSE),"non")</f>
        <v>270</v>
      </c>
      <c r="AC332" s="31">
        <v>0</v>
      </c>
      <c r="AE332" s="68"/>
      <c r="AF332" s="56"/>
      <c r="AG332" s="56"/>
      <c r="AH332" s="56"/>
      <c r="AI332" s="56"/>
      <c r="AJ332" s="56"/>
      <c r="AK332" s="56"/>
    </row>
    <row r="333" spans="1:38" ht="14.25" hidden="1">
      <c r="A333" s="5" t="s">
        <v>331</v>
      </c>
      <c r="B333" s="5" t="s">
        <v>331</v>
      </c>
      <c r="C333" s="5" t="s">
        <v>315</v>
      </c>
      <c r="D333" s="12" t="s">
        <v>180</v>
      </c>
      <c r="E333" s="134">
        <f>SUMIFS(ADEME!$F:$F,ADEME!$A:$A,$A333,ADEME!$B:$B,$B333,ADEME!$C:$C,$C333,ADEME!$D:$D,$D333,ADEME!$E:$E,F$9)</f>
        <v>-987.26723555409512</v>
      </c>
      <c r="F333" s="134">
        <f>SUMIFS(ADEME!$L:$L,ADEME!$A:$A,$A333,ADEME!$B:$B,$B333,ADEME!$C:$C,$C333,ADEME!$D:$D,$D333,ADEME!$E:$E,F$9)</f>
        <v>-600.97490833088978</v>
      </c>
      <c r="G333" s="135">
        <f>SUMIFS(ADEME!$H:$H,ADEME!$A:$A,$A333,ADEME!$B:$B,$B333,ADEME!$C:$C,$C333,ADEME!$D:$D,$D333,ADEME!$E:$E,G$9)</f>
        <v>-1109.4917657909332</v>
      </c>
      <c r="H333" s="135">
        <f>SUMIFS(ADEME!$H:$H,ADEME!$A:$A,$A333,ADEME!$B:$B,$B333,ADEME!$C:$C,$C333,ADEME!$D:$D,$D333,ADEME!$E:$E,H$9)</f>
        <v>-997.07316139540808</v>
      </c>
      <c r="I333" s="135">
        <f>SUMIFS(ADEME!$H:$H,ADEME!$A:$A,$A333,ADEME!$B:$B,$B333,ADEME!$C:$C,$C333,ADEME!$D:$D,$D333,ADEME!$E:$E,I$9)</f>
        <v>-927.35511413899962</v>
      </c>
      <c r="J333" s="135">
        <f>SUMIFS(ADEME!$H:$H,ADEME!$A:$A,$A333,ADEME!$B:$B,$B333,ADEME!$C:$C,$C333,ADEME!$D:$D,$D333,ADEME!$E:$E,J$9)</f>
        <v>-958.0826620358331</v>
      </c>
      <c r="K333" s="68"/>
      <c r="L333" s="54" t="str">
        <f t="shared" ref="L333:L396" si="86">A333&amp;"-"&amp;B333&amp;"-"&amp;C333</f>
        <v>Solde-Solde-Plant Oleiferes + (Total)</v>
      </c>
      <c r="M333" s="54">
        <f>MATCH(L333,[6]RESULTATS_4!$W:$W,FALSE)</f>
        <v>461</v>
      </c>
      <c r="N333" s="54" t="str" cm="1">
        <f t="array" ref="N333">IFERROR(INDEX([6]RESULTATS_4!G:G,$M333),"-")</f>
        <v>Solde</v>
      </c>
      <c r="O333" s="54" t="str" cm="1">
        <f t="array" ref="O333">IFERROR(INDEX([6]RESULTATS_4!H:H,$M333),"-")</f>
        <v>Solde</v>
      </c>
      <c r="P333" s="54" t="str" cm="1">
        <f t="array" ref="P333">IFERROR(INDEX([6]RESULTATS_4!I:I,$M333),"-")</f>
        <v>Plant Oleiferes + (Total)</v>
      </c>
      <c r="Q333" s="54" t="str" cm="1">
        <f t="array" ref="Q333">IFERROR(INDEX([6]RESULTATS_4!$J:$J,M333),"-")</f>
        <v>kt</v>
      </c>
      <c r="R333" s="68"/>
      <c r="S333" s="54" t="str">
        <f t="shared" ref="S333:S396" si="87">C333&amp;"-"&amp;D333</f>
        <v>Plant Oleiferes + (Total)-kt</v>
      </c>
      <c r="T333" s="46">
        <v>328</v>
      </c>
      <c r="U333" s="36">
        <v>25361.683212410659</v>
      </c>
      <c r="V333" s="36">
        <v>23604.419224392695</v>
      </c>
      <c r="W333" s="36">
        <v>23809.062708200989</v>
      </c>
      <c r="X333" s="36">
        <v>23502.480907542642</v>
      </c>
      <c r="Y333" s="36">
        <v>23929.346542531392</v>
      </c>
      <c r="Z333" s="36">
        <v>25617.692572305157</v>
      </c>
      <c r="AA333" s="68"/>
      <c r="AB333" s="75">
        <v>265</v>
      </c>
      <c r="AC333" s="36">
        <v>21330.05073588658</v>
      </c>
      <c r="AE333" s="68"/>
      <c r="AF333" s="52">
        <f t="shared" ref="AF333:AF356" si="88">IF(AND(E333=0,U333=0),"ok 0",(E333/U333-1)*100)</f>
        <v>-103.8927512313969</v>
      </c>
      <c r="AG333" s="52">
        <f t="shared" ref="AG333:AG356" si="89">IF(AND(F333=0,V333=0),"ok 0",(F333/V333-1)*100)</f>
        <v>-102.54602709186696</v>
      </c>
      <c r="AH333" s="52">
        <f t="shared" ref="AH333:AH356" si="90">IF(AND(G333=0,W333=0),"ok 0",(G333/W333-1)*100)</f>
        <v>-104.65995566221416</v>
      </c>
      <c r="AI333" s="52">
        <f t="shared" ref="AI333:AI356" si="91">IF(AND(H333=0,X333=0),"ok 0",(H333/X333-1)*100)</f>
        <v>-104.24241664238696</v>
      </c>
      <c r="AJ333" s="52">
        <f t="shared" ref="AJ333:AJ356" si="92">IF(AND(I333=0,Y333=0),"ok 0",(I333/Y333-1)*100)</f>
        <v>-103.875388375068</v>
      </c>
      <c r="AK333" s="52">
        <f t="shared" ref="AK333:AK356" si="93">IF(AND(J333=0,Z333=0),"ok 0",(J333/Z333-1)*100)</f>
        <v>-103.73992567570897</v>
      </c>
    </row>
    <row r="334" spans="1:38" ht="14.25" hidden="1">
      <c r="A334" s="5" t="s">
        <v>331</v>
      </c>
      <c r="B334" s="5" t="s">
        <v>331</v>
      </c>
      <c r="C334" s="15" t="s">
        <v>316</v>
      </c>
      <c r="D334" s="12" t="s">
        <v>180</v>
      </c>
      <c r="E334" s="134">
        <f>SUMIFS(ADEME!$F:$F,ADEME!$A:$A,$A334,ADEME!$B:$B,$B334,ADEME!$C:$C,$C334,ADEME!$D:$D,$D334,ADEME!$E:$E,F$9)</f>
        <v>-470.93183117511296</v>
      </c>
      <c r="F334" s="134">
        <f>SUMIFS(ADEME!$L:$L,ADEME!$A:$A,$A334,ADEME!$B:$B,$B334,ADEME!$C:$C,$C334,ADEME!$D:$D,$D334,ADEME!$E:$E,F$9)</f>
        <v>-186.97063082407772</v>
      </c>
      <c r="G334" s="135">
        <f>SUMIFS(ADEME!$H:$H,ADEME!$A:$A,$A334,ADEME!$B:$B,$B334,ADEME!$C:$C,$C334,ADEME!$D:$D,$D334,ADEME!$E:$E,G$9)</f>
        <v>-455.29969005183034</v>
      </c>
      <c r="H334" s="135">
        <f>SUMIFS(ADEME!$H:$H,ADEME!$A:$A,$A334,ADEME!$B:$B,$B334,ADEME!$C:$C,$C334,ADEME!$D:$D,$D334,ADEME!$E:$E,H$9)</f>
        <v>-449.16091808240094</v>
      </c>
      <c r="I334" s="135">
        <f>SUMIFS(ADEME!$H:$H,ADEME!$A:$A,$A334,ADEME!$B:$B,$B334,ADEME!$C:$C,$C334,ADEME!$D:$D,$D334,ADEME!$E:$E,I$9)</f>
        <v>-398.08470772183261</v>
      </c>
      <c r="J334" s="135">
        <f>SUMIFS(ADEME!$H:$H,ADEME!$A:$A,$A334,ADEME!$B:$B,$B334,ADEME!$C:$C,$C334,ADEME!$D:$D,$D334,ADEME!$E:$E,J$9)</f>
        <v>-406.98092365259311</v>
      </c>
      <c r="K334" s="68"/>
      <c r="L334" s="54" t="str">
        <f t="shared" si="86"/>
        <v>Solde-Solde-Soja</v>
      </c>
      <c r="M334" s="54">
        <f>MATCH(L334,[6]RESULTATS_4!$W:$W,FALSE)</f>
        <v>464</v>
      </c>
      <c r="N334" s="54" t="str" cm="1">
        <f t="array" ref="N334">IFERROR(INDEX([6]RESULTATS_4!G:G,$M334),"-")</f>
        <v>Solde</v>
      </c>
      <c r="O334" s="54" t="str" cm="1">
        <f t="array" ref="O334">IFERROR(INDEX([6]RESULTATS_4!H:H,$M334),"-")</f>
        <v>Solde</v>
      </c>
      <c r="P334" s="54" t="str" cm="1">
        <f t="array" ref="P334">IFERROR(INDEX([6]RESULTATS_4!I:I,$M334),"-")</f>
        <v>Soja</v>
      </c>
      <c r="Q334" s="54" t="str" cm="1">
        <f t="array" ref="Q334">IFERROR(INDEX([6]RESULTATS_4!$J:$J,M334),"-")</f>
        <v>kt</v>
      </c>
      <c r="R334" s="68"/>
      <c r="S334" s="54" t="str">
        <f t="shared" si="87"/>
        <v>Soja-kt</v>
      </c>
      <c r="T334" s="46">
        <v>329</v>
      </c>
      <c r="U334" s="36">
        <v>15799.234271092795</v>
      </c>
      <c r="V334" s="36">
        <v>15009.447824549381</v>
      </c>
      <c r="W334" s="36">
        <v>14834.615423738775</v>
      </c>
      <c r="X334" s="36">
        <v>14655.641319742561</v>
      </c>
      <c r="Y334" s="36">
        <v>14704.306808420741</v>
      </c>
      <c r="Z334" s="36">
        <v>15821.333609754402</v>
      </c>
      <c r="AA334" s="68"/>
      <c r="AB334" s="75">
        <v>266</v>
      </c>
      <c r="AC334" s="36">
        <v>12368.716038898572</v>
      </c>
      <c r="AE334" s="68"/>
      <c r="AF334" s="52">
        <f t="shared" si="88"/>
        <v>-102.98072566742526</v>
      </c>
      <c r="AG334" s="52">
        <f t="shared" si="89"/>
        <v>-101.24568627047206</v>
      </c>
      <c r="AH334" s="52">
        <f t="shared" si="90"/>
        <v>-103.06917083487886</v>
      </c>
      <c r="AI334" s="52">
        <f t="shared" si="91"/>
        <v>-103.06476467513801</v>
      </c>
      <c r="AJ334" s="52">
        <f t="shared" si="92"/>
        <v>-102.70726606094658</v>
      </c>
      <c r="AK334" s="52">
        <f t="shared" si="93"/>
        <v>-102.57235536327782</v>
      </c>
    </row>
    <row r="335" spans="1:38" ht="14.25" hidden="1">
      <c r="A335" s="5" t="s">
        <v>331</v>
      </c>
      <c r="B335" s="5" t="s">
        <v>331</v>
      </c>
      <c r="C335" s="15" t="s">
        <v>317</v>
      </c>
      <c r="D335" s="12" t="s">
        <v>180</v>
      </c>
      <c r="E335" s="134">
        <f>SUMIFS(ADEME!$F:$F,ADEME!$A:$A,$A335,ADEME!$B:$B,$B335,ADEME!$C:$C,$C335,ADEME!$D:$D,$D335,ADEME!$E:$E,F$9)</f>
        <v>268.70026674414635</v>
      </c>
      <c r="F335" s="134">
        <f>SUMIFS(ADEME!$L:$L,ADEME!$A:$A,$A335,ADEME!$B:$B,$B335,ADEME!$C:$C,$C335,ADEME!$D:$D,$D335,ADEME!$E:$E,F$9)</f>
        <v>222.27129739493421</v>
      </c>
      <c r="G335" s="135">
        <f>SUMIFS(ADEME!$H:$H,ADEME!$A:$A,$A335,ADEME!$B:$B,$B335,ADEME!$C:$C,$C335,ADEME!$D:$D,$D335,ADEME!$E:$E,G$9)</f>
        <v>296.71309455792743</v>
      </c>
      <c r="H335" s="135">
        <f>SUMIFS(ADEME!$H:$H,ADEME!$A:$A,$A335,ADEME!$B:$B,$B335,ADEME!$C:$C,$C335,ADEME!$D:$D,$D335,ADEME!$E:$E,H$9)</f>
        <v>281.50029417503015</v>
      </c>
      <c r="I335" s="135">
        <f>SUMIFS(ADEME!$H:$H,ADEME!$A:$A,$A335,ADEME!$B:$B,$B335,ADEME!$C:$C,$C335,ADEME!$D:$D,$D335,ADEME!$E:$E,I$9)</f>
        <v>248.76005644570137</v>
      </c>
      <c r="J335" s="135">
        <f>SUMIFS(ADEME!$H:$H,ADEME!$A:$A,$A335,ADEME!$B:$B,$B335,ADEME!$C:$C,$C335,ADEME!$D:$D,$D335,ADEME!$E:$E,J$9)</f>
        <v>248.97524521501964</v>
      </c>
      <c r="K335" s="68"/>
      <c r="L335" s="54" t="str">
        <f t="shared" si="86"/>
        <v>Solde-Solde-Graines de Tournesol</v>
      </c>
      <c r="M335" s="54">
        <f>MATCH(L335,[6]RESULTATS_4!$W:$W,FALSE)</f>
        <v>454</v>
      </c>
      <c r="N335" s="54" t="str" cm="1">
        <f t="array" ref="N335">IFERROR(INDEX([6]RESULTATS_4!G:G,$M335),"-")</f>
        <v>Solde</v>
      </c>
      <c r="O335" s="54" t="str" cm="1">
        <f t="array" ref="O335">IFERROR(INDEX([6]RESULTATS_4!H:H,$M335),"-")</f>
        <v>Solde</v>
      </c>
      <c r="P335" s="54" t="str" cm="1">
        <f t="array" ref="P335">IFERROR(INDEX([6]RESULTATS_4!I:I,$M335),"-")</f>
        <v>Graines de Tournesol</v>
      </c>
      <c r="Q335" s="54" t="str" cm="1">
        <f t="array" ref="Q335">IFERROR(INDEX([6]RESULTATS_4!$J:$J,M335),"-")</f>
        <v>kt</v>
      </c>
      <c r="R335" s="68"/>
      <c r="S335" s="54" t="str">
        <f t="shared" si="87"/>
        <v>Graines de Tournesol-kt</v>
      </c>
      <c r="T335" s="46">
        <v>330</v>
      </c>
      <c r="U335" s="36">
        <v>6705.5248659833615</v>
      </c>
      <c r="V335" s="36">
        <v>6399.218211411142</v>
      </c>
      <c r="W335" s="36">
        <v>6273.3300968676776</v>
      </c>
      <c r="X335" s="36">
        <v>6195.8839813691666</v>
      </c>
      <c r="Y335" s="36">
        <v>6162.1348557225347</v>
      </c>
      <c r="Z335" s="36">
        <v>6569.2106635928321</v>
      </c>
      <c r="AA335" s="68"/>
      <c r="AB335" s="75">
        <v>267</v>
      </c>
      <c r="AC335" s="36">
        <v>6032.8945258862786</v>
      </c>
      <c r="AE335" s="68"/>
      <c r="AF335" s="52">
        <f t="shared" si="88"/>
        <v>-95.992852578815373</v>
      </c>
      <c r="AG335" s="52">
        <f t="shared" si="89"/>
        <v>-96.526586685251985</v>
      </c>
      <c r="AH335" s="52">
        <f t="shared" si="90"/>
        <v>-95.270245786905448</v>
      </c>
      <c r="AI335" s="52">
        <f t="shared" si="91"/>
        <v>-95.456656467075675</v>
      </c>
      <c r="AJ335" s="52">
        <f t="shared" si="92"/>
        <v>-95.963086458345074</v>
      </c>
      <c r="AK335" s="52">
        <f t="shared" si="93"/>
        <v>-96.209967103127582</v>
      </c>
    </row>
    <row r="336" spans="1:38" ht="14.25" hidden="1">
      <c r="A336" s="5" t="s">
        <v>331</v>
      </c>
      <c r="B336" s="5" t="s">
        <v>331</v>
      </c>
      <c r="C336" s="15" t="s">
        <v>318</v>
      </c>
      <c r="D336" s="12" t="s">
        <v>180</v>
      </c>
      <c r="E336" s="134">
        <f>SUMIFS(ADEME!$F:$F,ADEME!$A:$A,$A336,ADEME!$B:$B,$B336,ADEME!$C:$C,$C336,ADEME!$D:$D,$D336,ADEME!$E:$E,F$9)</f>
        <v>-128.92373058343628</v>
      </c>
      <c r="F336" s="134">
        <f>SUMIFS(ADEME!$L:$L,ADEME!$A:$A,$A336,ADEME!$B:$B,$B336,ADEME!$C:$C,$C336,ADEME!$D:$D,$D336,ADEME!$E:$E,F$9)</f>
        <v>-105.46891470825085</v>
      </c>
      <c r="G336" s="135">
        <f>SUMIFS(ADEME!$H:$H,ADEME!$A:$A,$A336,ADEME!$B:$B,$B336,ADEME!$C:$C,$C336,ADEME!$D:$D,$D336,ADEME!$E:$E,G$9)</f>
        <v>-125.03934836289636</v>
      </c>
      <c r="H336" s="135">
        <f>SUMIFS(ADEME!$H:$H,ADEME!$A:$A,$A336,ADEME!$B:$B,$B336,ADEME!$C:$C,$C336,ADEME!$D:$D,$D336,ADEME!$E:$E,H$9)</f>
        <v>-123.5400613592692</v>
      </c>
      <c r="I336" s="135">
        <f>SUMIFS(ADEME!$H:$H,ADEME!$A:$A,$A336,ADEME!$B:$B,$B336,ADEME!$C:$C,$C336,ADEME!$D:$D,$D336,ADEME!$E:$E,I$9)</f>
        <v>-127.50900425571763</v>
      </c>
      <c r="J336" s="135">
        <f>SUMIFS(ADEME!$H:$H,ADEME!$A:$A,$A336,ADEME!$B:$B,$B336,ADEME!$C:$C,$C336,ADEME!$D:$D,$D336,ADEME!$E:$E,J$9)</f>
        <v>-133.86085153457316</v>
      </c>
      <c r="K336" s="68"/>
      <c r="L336" s="54" t="str">
        <f t="shared" si="86"/>
        <v>Solde-Solde-Graines Colza/Moutarde</v>
      </c>
      <c r="M336" s="54">
        <f>MATCH(L336,[6]RESULTATS_4!$W:$W,FALSE)</f>
        <v>453</v>
      </c>
      <c r="N336" s="54" t="str" cm="1">
        <f t="array" ref="N336">IFERROR(INDEX([6]RESULTATS_4!G:G,$M336),"-")</f>
        <v>Solde</v>
      </c>
      <c r="O336" s="54" t="str" cm="1">
        <f t="array" ref="O336">IFERROR(INDEX([6]RESULTATS_4!H:H,$M336),"-")</f>
        <v>Solde</v>
      </c>
      <c r="P336" s="54" t="str" cm="1">
        <f t="array" ref="P336">IFERROR(INDEX([6]RESULTATS_4!I:I,$M336),"-")</f>
        <v>Graines Colza/Moutarde</v>
      </c>
      <c r="Q336" s="54" t="str" cm="1">
        <f t="array" ref="Q336">IFERROR(INDEX([6]RESULTATS_4!$J:$J,M336),"-")</f>
        <v>kt</v>
      </c>
      <c r="R336" s="68"/>
      <c r="S336" s="54" t="str">
        <f t="shared" si="87"/>
        <v>Graines Colza/Moutarde-kt</v>
      </c>
      <c r="T336" s="46">
        <v>331</v>
      </c>
      <c r="U336" s="36">
        <v>3302.6300866155816</v>
      </c>
      <c r="V336" s="36">
        <v>2790.3369632343711</v>
      </c>
      <c r="W336" s="36">
        <v>3164.4144649046293</v>
      </c>
      <c r="X336" s="36">
        <v>3139.2158343663741</v>
      </c>
      <c r="Y336" s="36">
        <v>3781.8240586972879</v>
      </c>
      <c r="Z336" s="36">
        <v>4018.0699258967088</v>
      </c>
      <c r="AA336" s="68"/>
      <c r="AB336" s="75">
        <v>268</v>
      </c>
      <c r="AC336" s="36">
        <v>3425.3927537390737</v>
      </c>
      <c r="AE336" s="68"/>
      <c r="AF336" s="52">
        <f t="shared" si="88"/>
        <v>-103.90366850668258</v>
      </c>
      <c r="AG336" s="52">
        <f t="shared" si="89"/>
        <v>-103.77979133337354</v>
      </c>
      <c r="AH336" s="52">
        <f t="shared" si="90"/>
        <v>-103.95142133717508</v>
      </c>
      <c r="AI336" s="52">
        <f t="shared" si="91"/>
        <v>-103.93537965777382</v>
      </c>
      <c r="AJ336" s="52">
        <f t="shared" si="92"/>
        <v>-103.37162708462012</v>
      </c>
      <c r="AK336" s="52">
        <f t="shared" si="93"/>
        <v>-103.33147142790702</v>
      </c>
    </row>
    <row r="337" spans="1:37" ht="14.25" hidden="1">
      <c r="A337" s="5" t="s">
        <v>331</v>
      </c>
      <c r="B337" s="5" t="s">
        <v>331</v>
      </c>
      <c r="C337" s="5" t="s">
        <v>319</v>
      </c>
      <c r="D337" s="12" t="s">
        <v>180</v>
      </c>
      <c r="E337" s="134">
        <f>SUMIFS(ADEME!$F:$F,ADEME!$A:$A,$A337,ADEME!$B:$B,$B337,ADEME!$C:$C,$C337,ADEME!$D:$D,$D337,ADEME!$E:$E,F$9)</f>
        <v>-317.41814407599645</v>
      </c>
      <c r="F337" s="134">
        <f>SUMIFS(ADEME!$L:$L,ADEME!$A:$A,$A337,ADEME!$B:$B,$B337,ADEME!$C:$C,$C337,ADEME!$D:$D,$D337,ADEME!$E:$E,F$9)</f>
        <v>-802.49691787271934</v>
      </c>
      <c r="G337" s="135">
        <f>SUMIFS(ADEME!$H:$H,ADEME!$A:$A,$A337,ADEME!$B:$B,$B337,ADEME!$C:$C,$C337,ADEME!$D:$D,$D337,ADEME!$E:$E,G$9)</f>
        <v>-433.95327691797775</v>
      </c>
      <c r="H337" s="135">
        <f>SUMIFS(ADEME!$H:$H,ADEME!$A:$A,$A337,ADEME!$B:$B,$B337,ADEME!$C:$C,$C337,ADEME!$D:$D,$D337,ADEME!$E:$E,H$9)</f>
        <v>-395.15212102838944</v>
      </c>
      <c r="I337" s="135">
        <f>SUMIFS(ADEME!$H:$H,ADEME!$A:$A,$A337,ADEME!$B:$B,$B337,ADEME!$C:$C,$C337,ADEME!$D:$D,$D337,ADEME!$E:$E,I$9)</f>
        <v>-509.06449984889781</v>
      </c>
      <c r="J337" s="135">
        <f>SUMIFS(ADEME!$H:$H,ADEME!$A:$A,$A337,ADEME!$B:$B,$B337,ADEME!$C:$C,$C337,ADEME!$D:$D,$D337,ADEME!$E:$E,J$9)</f>
        <v>-398.59565043087571</v>
      </c>
      <c r="K337" s="68"/>
      <c r="L337" s="54" t="str">
        <f t="shared" si="86"/>
        <v>Solde-Solde-Huiles</v>
      </c>
      <c r="M337" s="54">
        <f>MATCH(L337,[6]RESULTATS_4!$W:$W,FALSE)</f>
        <v>455</v>
      </c>
      <c r="N337" s="54" t="str" cm="1">
        <f t="array" ref="N337">IFERROR(INDEX([6]RESULTATS_4!G:G,$M337),"-")</f>
        <v>Solde</v>
      </c>
      <c r="O337" s="54" t="str" cm="1">
        <f t="array" ref="O337">IFERROR(INDEX([6]RESULTATS_4!H:H,$M337),"-")</f>
        <v>Solde</v>
      </c>
      <c r="P337" s="54" t="str" cm="1">
        <f t="array" ref="P337">IFERROR(INDEX([6]RESULTATS_4!I:I,$M337),"-")</f>
        <v>Huiles</v>
      </c>
      <c r="Q337" s="54" t="str" cm="1">
        <f t="array" ref="Q337">IFERROR(INDEX([6]RESULTATS_4!$J:$J,M337),"-")</f>
        <v>kt</v>
      </c>
      <c r="R337" s="68"/>
      <c r="S337" s="54" t="str">
        <f t="shared" si="87"/>
        <v>Huiles-kt</v>
      </c>
      <c r="T337" s="46">
        <v>332</v>
      </c>
      <c r="U337" s="36">
        <v>1394.3198660295548</v>
      </c>
      <c r="V337" s="36">
        <v>1043.712067969092</v>
      </c>
      <c r="W337" s="36">
        <v>990.95527605429447</v>
      </c>
      <c r="X337" s="36">
        <v>1039.5614269341845</v>
      </c>
      <c r="Y337" s="36">
        <v>1176.6094030407653</v>
      </c>
      <c r="Z337" s="36">
        <v>1227.8189776107156</v>
      </c>
      <c r="AA337" s="68"/>
      <c r="AB337" s="75">
        <v>269</v>
      </c>
      <c r="AC337" s="36">
        <v>2219.1024941483424</v>
      </c>
      <c r="AE337" s="68"/>
      <c r="AF337" s="52">
        <f t="shared" si="88"/>
        <v>-122.76508796936758</v>
      </c>
      <c r="AG337" s="52">
        <f t="shared" si="89"/>
        <v>-176.88872654641798</v>
      </c>
      <c r="AH337" s="52">
        <f t="shared" si="90"/>
        <v>-143.79140889645976</v>
      </c>
      <c r="AI337" s="52">
        <f t="shared" si="91"/>
        <v>-138.01142585616606</v>
      </c>
      <c r="AJ337" s="52">
        <f t="shared" si="92"/>
        <v>-143.26537749343998</v>
      </c>
      <c r="AK337" s="52">
        <f t="shared" si="93"/>
        <v>-132.46371474128264</v>
      </c>
    </row>
    <row r="338" spans="1:37" ht="14.25" hidden="1">
      <c r="A338" s="5" t="s">
        <v>331</v>
      </c>
      <c r="B338" s="5" t="s">
        <v>331</v>
      </c>
      <c r="C338" s="5" t="s">
        <v>320</v>
      </c>
      <c r="D338" s="12" t="s">
        <v>180</v>
      </c>
      <c r="E338" s="134">
        <f>SUMIFS(ADEME!$F:$F,ADEME!$A:$A,$A338,ADEME!$B:$B,$B338,ADEME!$C:$C,$C338,ADEME!$D:$D,$D338,ADEME!$E:$E,F$9)</f>
        <v>-2590.523110938203</v>
      </c>
      <c r="F338" s="134">
        <f>SUMIFS(ADEME!$L:$L,ADEME!$A:$A,$A338,ADEME!$B:$B,$B338,ADEME!$C:$C,$C338,ADEME!$D:$D,$D338,ADEME!$E:$E,F$9)</f>
        <v>-1486.9959138843763</v>
      </c>
      <c r="G338" s="135">
        <f>SUMIFS(ADEME!$H:$H,ADEME!$A:$A,$A338,ADEME!$B:$B,$B338,ADEME!$C:$C,$C338,ADEME!$D:$D,$D338,ADEME!$E:$E,G$9)</f>
        <v>-1707.4503580983337</v>
      </c>
      <c r="H338" s="135">
        <f>SUMIFS(ADEME!$H:$H,ADEME!$A:$A,$A338,ADEME!$B:$B,$B338,ADEME!$C:$C,$C338,ADEME!$D:$D,$D338,ADEME!$E:$E,H$9)</f>
        <v>-1856.8022236558347</v>
      </c>
      <c r="I338" s="135">
        <f>SUMIFS(ADEME!$H:$H,ADEME!$A:$A,$A338,ADEME!$B:$B,$B338,ADEME!$C:$C,$C338,ADEME!$D:$D,$D338,ADEME!$E:$E,I$9)</f>
        <v>-2612.1868014883239</v>
      </c>
      <c r="J338" s="135">
        <f>SUMIFS(ADEME!$H:$H,ADEME!$A:$A,$A338,ADEME!$B:$B,$B338,ADEME!$C:$C,$C338,ADEME!$D:$D,$D338,ADEME!$E:$E,J$9)</f>
        <v>-2854.3590953311505</v>
      </c>
      <c r="K338" s="68"/>
      <c r="L338" s="54" t="str">
        <f t="shared" si="86"/>
        <v>Solde-Solde-Tourteaux et son</v>
      </c>
      <c r="M338" s="54">
        <f>MATCH(L338,[6]RESULTATS_4!$W:$W,FALSE)</f>
        <v>466</v>
      </c>
      <c r="N338" s="54" t="str" cm="1">
        <f t="array" ref="N338">IFERROR(INDEX([6]RESULTATS_4!G:G,$M338),"-")</f>
        <v>Solde</v>
      </c>
      <c r="O338" s="54" t="str" cm="1">
        <f t="array" ref="O338">IFERROR(INDEX([6]RESULTATS_4!H:H,$M338),"-")</f>
        <v>Solde</v>
      </c>
      <c r="P338" s="54" t="str" cm="1">
        <f t="array" ref="P338">IFERROR(INDEX([6]RESULTATS_4!I:I,$M338),"-")</f>
        <v>Tourteaux et son</v>
      </c>
      <c r="Q338" s="54" t="str" cm="1">
        <f t="array" ref="Q338">IFERROR(INDEX([6]RESULTATS_4!$J:$J,M338),"-")</f>
        <v>kt</v>
      </c>
      <c r="R338" s="68"/>
      <c r="S338" s="54" t="str">
        <f t="shared" si="87"/>
        <v>Tourteaux et son-kt</v>
      </c>
      <c r="T338" s="46">
        <v>333</v>
      </c>
      <c r="U338" s="36">
        <v>1424.3593404268368</v>
      </c>
      <c r="V338" s="36">
        <v>1322.6954996008305</v>
      </c>
      <c r="W338" s="36">
        <v>1183.7207177685675</v>
      </c>
      <c r="X338" s="36">
        <v>1157.2720799224555</v>
      </c>
      <c r="Y338" s="36">
        <v>1222.2070674349322</v>
      </c>
      <c r="Z338" s="36">
        <v>1347.9390434764739</v>
      </c>
      <c r="AA338" s="68"/>
      <c r="AB338" s="75">
        <v>270</v>
      </c>
      <c r="AC338" s="36">
        <v>1030.3672438919521</v>
      </c>
      <c r="AE338" s="68"/>
      <c r="AF338" s="52">
        <f t="shared" si="88"/>
        <v>-281.87286293653278</v>
      </c>
      <c r="AG338" s="52">
        <f t="shared" si="89"/>
        <v>-212.4216355414477</v>
      </c>
      <c r="AH338" s="52">
        <f t="shared" si="90"/>
        <v>-244.24435869611619</v>
      </c>
      <c r="AI338" s="52">
        <f t="shared" si="91"/>
        <v>-260.44647199820565</v>
      </c>
      <c r="AJ338" s="52">
        <f t="shared" si="92"/>
        <v>-313.72702474798865</v>
      </c>
      <c r="AK338" s="52">
        <f t="shared" si="93"/>
        <v>-311.7572830273885</v>
      </c>
    </row>
    <row r="339" spans="1:37" ht="14.25" hidden="1">
      <c r="A339" s="5" t="s">
        <v>331</v>
      </c>
      <c r="B339" s="5" t="s">
        <v>331</v>
      </c>
      <c r="C339" s="5" t="s">
        <v>33</v>
      </c>
      <c r="D339" s="12" t="s">
        <v>180</v>
      </c>
      <c r="E339" s="134">
        <f>SUMIFS(ADEME!$F:$F,ADEME!$A:$A,$A339,ADEME!$B:$B,$B339,ADEME!$C:$C,$C339,ADEME!$D:$D,$D339,ADEME!$E:$E,F$9)</f>
        <v>-3404.6083898672518</v>
      </c>
      <c r="F339" s="134">
        <f>SUMIFS(ADEME!$L:$L,ADEME!$A:$A,$A339,ADEME!$B:$B,$B339,ADEME!$C:$C,$C339,ADEME!$D:$D,$D339,ADEME!$E:$E,F$9)</f>
        <v>-1633.4077237279903</v>
      </c>
      <c r="G339" s="135">
        <f>SUMIFS(ADEME!$H:$H,ADEME!$A:$A,$A339,ADEME!$B:$B,$B339,ADEME!$C:$C,$C339,ADEME!$D:$D,$D339,ADEME!$E:$E,G$9)</f>
        <v>-2667.7407469094123</v>
      </c>
      <c r="H339" s="135">
        <f>SUMIFS(ADEME!$H:$H,ADEME!$A:$A,$A339,ADEME!$B:$B,$B339,ADEME!$C:$C,$C339,ADEME!$D:$D,$D339,ADEME!$E:$E,H$9)</f>
        <v>-2653.4564632556167</v>
      </c>
      <c r="I339" s="135">
        <f>SUMIFS(ADEME!$H:$H,ADEME!$A:$A,$A339,ADEME!$B:$B,$B339,ADEME!$C:$C,$C339,ADEME!$D:$D,$D339,ADEME!$E:$E,I$9)</f>
        <v>-2631.8819573826395</v>
      </c>
      <c r="J339" s="135">
        <f>SUMIFS(ADEME!$H:$H,ADEME!$A:$A,$A339,ADEME!$B:$B,$B339,ADEME!$C:$C,$C339,ADEME!$D:$D,$D339,ADEME!$E:$E,J$9)</f>
        <v>-3345.5564850049473</v>
      </c>
      <c r="K339" s="68"/>
      <c r="L339" s="54" t="str">
        <f t="shared" si="86"/>
        <v>Solde-Solde-Légumes</v>
      </c>
      <c r="M339" s="54">
        <f>MATCH(L339,[6]RESULTATS_4!$W:$W,FALSE)</f>
        <v>457</v>
      </c>
      <c r="N339" s="54" t="str" cm="1">
        <f t="array" ref="N339">IFERROR(INDEX([6]RESULTATS_4!G:G,$M339),"-")</f>
        <v>Solde</v>
      </c>
      <c r="O339" s="54" t="str" cm="1">
        <f t="array" ref="O339">IFERROR(INDEX([6]RESULTATS_4!H:H,$M339),"-")</f>
        <v>Solde</v>
      </c>
      <c r="P339" s="54" t="str" cm="1">
        <f t="array" ref="P339">IFERROR(INDEX([6]RESULTATS_4!I:I,$M339),"-")</f>
        <v>Légumes</v>
      </c>
      <c r="Q339" s="54" t="str" cm="1">
        <f t="array" ref="Q339">IFERROR(INDEX([6]RESULTATS_4!$J:$J,M339),"-")</f>
        <v>kt</v>
      </c>
      <c r="R339" s="68"/>
      <c r="S339" s="54" t="str">
        <f t="shared" si="87"/>
        <v>Légumes-kt</v>
      </c>
      <c r="T339" s="46">
        <v>334</v>
      </c>
      <c r="U339" s="36">
        <v>-458.91516172524462</v>
      </c>
      <c r="V339" s="36">
        <v>-374.57357004275843</v>
      </c>
      <c r="W339" s="36">
        <v>-419.14988831458726</v>
      </c>
      <c r="X339" s="36">
        <v>-398.13191061713451</v>
      </c>
      <c r="Y339" s="36">
        <v>-398.77117050847869</v>
      </c>
      <c r="Z339" s="36">
        <v>-419.40196772227199</v>
      </c>
      <c r="AA339" s="68"/>
      <c r="AB339" s="75">
        <v>271</v>
      </c>
      <c r="AC339" s="36">
        <v>-254.53120638346854</v>
      </c>
      <c r="AE339" s="68"/>
      <c r="AF339" s="52">
        <f t="shared" si="88"/>
        <v>641.88187138293165</v>
      </c>
      <c r="AG339" s="52">
        <f t="shared" si="89"/>
        <v>336.071269935445</v>
      </c>
      <c r="AH339" s="52">
        <f t="shared" si="90"/>
        <v>536.46462071992141</v>
      </c>
      <c r="AI339" s="52">
        <f t="shared" si="91"/>
        <v>566.4767109831912</v>
      </c>
      <c r="AJ339" s="52">
        <f t="shared" si="92"/>
        <v>559.99805202233904</v>
      </c>
      <c r="AK339" s="52">
        <f t="shared" si="93"/>
        <v>697.69689760262997</v>
      </c>
    </row>
    <row r="340" spans="1:37" ht="14.25" hidden="1">
      <c r="A340" s="5" t="s">
        <v>331</v>
      </c>
      <c r="B340" s="5" t="s">
        <v>331</v>
      </c>
      <c r="C340" s="5" t="s">
        <v>34</v>
      </c>
      <c r="D340" s="12" t="s">
        <v>180</v>
      </c>
      <c r="E340" s="134">
        <f>SUMIFS(ADEME!$F:$F,ADEME!$A:$A,$A340,ADEME!$B:$B,$B340,ADEME!$C:$C,$C340,ADEME!$D:$D,$D340,ADEME!$E:$E,F$9)</f>
        <v>-5945.1797909978204</v>
      </c>
      <c r="F340" s="134">
        <f>SUMIFS(ADEME!$L:$L,ADEME!$A:$A,$A340,ADEME!$B:$B,$B340,ADEME!$C:$C,$C340,ADEME!$D:$D,$D340,ADEME!$E:$E,F$9)</f>
        <v>-9184.9546941568315</v>
      </c>
      <c r="G340" s="135">
        <f>SUMIFS(ADEME!$H:$H,ADEME!$A:$A,$A340,ADEME!$B:$B,$B340,ADEME!$C:$C,$C340,ADEME!$D:$D,$D340,ADEME!$E:$E,G$9)</f>
        <v>-4914.9871420034624</v>
      </c>
      <c r="H340" s="135">
        <f>SUMIFS(ADEME!$H:$H,ADEME!$A:$A,$A340,ADEME!$B:$B,$B340,ADEME!$C:$C,$C340,ADEME!$D:$D,$D340,ADEME!$E:$E,H$9)</f>
        <v>-5250.4781905166365</v>
      </c>
      <c r="I340" s="135">
        <f>SUMIFS(ADEME!$H:$H,ADEME!$A:$A,$A340,ADEME!$B:$B,$B340,ADEME!$C:$C,$C340,ADEME!$D:$D,$D340,ADEME!$E:$E,I$9)</f>
        <v>-5246.4216333685999</v>
      </c>
      <c r="J340" s="135">
        <f>SUMIFS(ADEME!$H:$H,ADEME!$A:$A,$A340,ADEME!$B:$B,$B340,ADEME!$C:$C,$C340,ADEME!$D:$D,$D340,ADEME!$E:$E,J$9)</f>
        <v>-5686.0953993373878</v>
      </c>
      <c r="K340" s="68"/>
      <c r="L340" s="54" t="str">
        <f t="shared" si="86"/>
        <v>Solde-Solde-Fruits</v>
      </c>
      <c r="M340" s="54">
        <f>MATCH(L340,[6]RESULTATS_4!$W:$W,FALSE)</f>
        <v>452</v>
      </c>
      <c r="N340" s="54" t="str" cm="1">
        <f t="array" ref="N340">IFERROR(INDEX([6]RESULTATS_4!G:G,$M340),"-")</f>
        <v>Solde</v>
      </c>
      <c r="O340" s="54" t="str" cm="1">
        <f t="array" ref="O340">IFERROR(INDEX([6]RESULTATS_4!H:H,$M340),"-")</f>
        <v>Solde</v>
      </c>
      <c r="P340" s="54" t="str" cm="1">
        <f t="array" ref="P340">IFERROR(INDEX([6]RESULTATS_4!I:I,$M340),"-")</f>
        <v>Fruits</v>
      </c>
      <c r="Q340" s="54" t="str" cm="1">
        <f t="array" ref="Q340">IFERROR(INDEX([6]RESULTATS_4!$J:$J,M340),"-")</f>
        <v>kt</v>
      </c>
      <c r="R340" s="68"/>
      <c r="S340" s="54" t="str">
        <f t="shared" si="87"/>
        <v>Fruits-kt</v>
      </c>
      <c r="T340" s="46">
        <v>335</v>
      </c>
      <c r="U340" s="36">
        <v>-618.77768253451359</v>
      </c>
      <c r="V340" s="36">
        <v>-482.99965457703871</v>
      </c>
      <c r="W340" s="36">
        <v>-550.5397489797067</v>
      </c>
      <c r="X340" s="36">
        <v>-537.70052404770036</v>
      </c>
      <c r="Y340" s="36">
        <v>-492.48461757408307</v>
      </c>
      <c r="Z340" s="36">
        <v>-504.13858535825096</v>
      </c>
      <c r="AA340" s="68"/>
      <c r="AB340" s="75">
        <v>272</v>
      </c>
      <c r="AC340" s="36">
        <v>-341.00318612012097</v>
      </c>
      <c r="AE340" s="68"/>
      <c r="AF340" s="52">
        <f t="shared" si="88"/>
        <v>860.79415253736397</v>
      </c>
      <c r="AG340" s="52">
        <f t="shared" si="89"/>
        <v>1801.6482945935163</v>
      </c>
      <c r="AH340" s="52">
        <f t="shared" si="90"/>
        <v>792.75790732861913</v>
      </c>
      <c r="AI340" s="52">
        <f t="shared" si="91"/>
        <v>876.4688624426293</v>
      </c>
      <c r="AJ340" s="52">
        <f t="shared" si="92"/>
        <v>965.29654859309289</v>
      </c>
      <c r="AK340" s="52">
        <f t="shared" si="93"/>
        <v>1027.8833964467794</v>
      </c>
    </row>
    <row r="341" spans="1:37" ht="14.25" hidden="1">
      <c r="A341" s="5" t="s">
        <v>331</v>
      </c>
      <c r="B341" s="5" t="s">
        <v>331</v>
      </c>
      <c r="C341" s="5" t="s">
        <v>321</v>
      </c>
      <c r="D341" s="12" t="s">
        <v>180</v>
      </c>
      <c r="E341" s="134">
        <f>SUMIFS(ADEME!$F:$F,ADEME!$A:$A,$A341,ADEME!$B:$B,$B341,ADEME!$C:$C,$C341,ADEME!$D:$D,$D341,ADEME!$E:$E,F$9)</f>
        <v>1131.3340476548426</v>
      </c>
      <c r="F341" s="134">
        <f>SUMIFS(ADEME!$L:$L,ADEME!$A:$A,$A341,ADEME!$B:$B,$B341,ADEME!$C:$C,$C341,ADEME!$D:$D,$D341,ADEME!$E:$E,F$9)</f>
        <v>-783.61547718287352</v>
      </c>
      <c r="G341" s="135">
        <f>SUMIFS(ADEME!$H:$H,ADEME!$A:$A,$A341,ADEME!$B:$B,$B341,ADEME!$C:$C,$C341,ADEME!$D:$D,$D341,ADEME!$E:$E,G$9)</f>
        <v>860.25914384681187</v>
      </c>
      <c r="H341" s="135">
        <f>SUMIFS(ADEME!$H:$H,ADEME!$A:$A,$A341,ADEME!$B:$B,$B341,ADEME!$C:$C,$C341,ADEME!$D:$D,$D341,ADEME!$E:$E,H$9)</f>
        <v>880.83975349884076</v>
      </c>
      <c r="I341" s="135">
        <f>SUMIFS(ADEME!$H:$H,ADEME!$A:$A,$A341,ADEME!$B:$B,$B341,ADEME!$C:$C,$C341,ADEME!$D:$D,$D341,ADEME!$E:$E,I$9)</f>
        <v>826.62615021454963</v>
      </c>
      <c r="J341" s="135">
        <f>SUMIFS(ADEME!$H:$H,ADEME!$A:$A,$A341,ADEME!$B:$B,$B341,ADEME!$C:$C,$C341,ADEME!$D:$D,$D341,ADEME!$E:$E,J$9)</f>
        <v>814.5548314455491</v>
      </c>
      <c r="K341" s="68"/>
      <c r="L341" s="54" t="str">
        <f t="shared" si="86"/>
        <v>Solde-Solde-Boissons Alcooliques</v>
      </c>
      <c r="M341" s="54">
        <f>MATCH(L341,[6]RESULTATS_4!$W:$W,FALSE)</f>
        <v>450</v>
      </c>
      <c r="N341" s="54" t="str" cm="1">
        <f t="array" ref="N341">IFERROR(INDEX([6]RESULTATS_4!G:G,$M341),"-")</f>
        <v>Solde</v>
      </c>
      <c r="O341" s="54" t="str" cm="1">
        <f t="array" ref="O341">IFERROR(INDEX([6]RESULTATS_4!H:H,$M341),"-")</f>
        <v>Solde</v>
      </c>
      <c r="P341" s="54" t="str" cm="1">
        <f t="array" ref="P341">IFERROR(INDEX([6]RESULTATS_4!I:I,$M341),"-")</f>
        <v>Boissons Alcooliques</v>
      </c>
      <c r="Q341" s="54" t="str" cm="1">
        <f t="array" ref="Q341">IFERROR(INDEX([6]RESULTATS_4!$J:$J,M341),"-")</f>
        <v>kt</v>
      </c>
      <c r="R341" s="68"/>
      <c r="S341" s="54" t="str">
        <f t="shared" si="87"/>
        <v>Boissons Alcooliques-kt</v>
      </c>
      <c r="T341" s="46">
        <v>336</v>
      </c>
      <c r="U341" s="36">
        <v>52.932147720449848</v>
      </c>
      <c r="V341" s="36">
        <v>49.664641797016202</v>
      </c>
      <c r="W341" s="36">
        <v>66.28250867063889</v>
      </c>
      <c r="X341" s="36">
        <v>60.408831818363751</v>
      </c>
      <c r="Y341" s="36">
        <v>43.659092231449904</v>
      </c>
      <c r="Z341" s="36">
        <v>41.599405341582724</v>
      </c>
      <c r="AA341" s="68"/>
      <c r="AB341" s="75">
        <v>273</v>
      </c>
      <c r="AC341" s="36">
        <v>134.78463951797585</v>
      </c>
      <c r="AE341" s="68"/>
      <c r="AF341" s="52">
        <f t="shared" si="88"/>
        <v>2037.3288188300019</v>
      </c>
      <c r="AG341" s="52">
        <f t="shared" si="89"/>
        <v>-1677.8136090975536</v>
      </c>
      <c r="AH341" s="52">
        <f t="shared" si="90"/>
        <v>1197.8675084877711</v>
      </c>
      <c r="AI341" s="52">
        <f t="shared" si="91"/>
        <v>1358.1307517207663</v>
      </c>
      <c r="AJ341" s="52">
        <f t="shared" si="92"/>
        <v>1793.3654090478044</v>
      </c>
      <c r="AK341" s="52">
        <f t="shared" si="93"/>
        <v>1858.0924889599823</v>
      </c>
    </row>
    <row r="342" spans="1:37" ht="14.25" hidden="1">
      <c r="A342" s="5" t="s">
        <v>331</v>
      </c>
      <c r="B342" s="5" t="s">
        <v>331</v>
      </c>
      <c r="C342" s="5" t="s">
        <v>322</v>
      </c>
      <c r="D342" s="12" t="s">
        <v>180</v>
      </c>
      <c r="E342" s="134">
        <f>SUMIFS(ADEME!$F:$F,ADEME!$A:$A,$A342,ADEME!$B:$B,$B342,ADEME!$C:$C,$C342,ADEME!$D:$D,$D342,ADEME!$E:$E,F$9)</f>
        <v>-99.119340030151335</v>
      </c>
      <c r="F342" s="134">
        <f>SUMIFS(ADEME!$L:$L,ADEME!$A:$A,$A342,ADEME!$B:$B,$B342,ADEME!$C:$C,$C342,ADEME!$D:$D,$D342,ADEME!$E:$E,F$9)</f>
        <v>-1630.3782129653796</v>
      </c>
      <c r="G342" s="135">
        <f>SUMIFS(ADEME!$H:$H,ADEME!$A:$A,$A342,ADEME!$B:$B,$B342,ADEME!$C:$C,$C342,ADEME!$D:$D,$D342,ADEME!$E:$E,G$9)</f>
        <v>-144.75443825976447</v>
      </c>
      <c r="H342" s="135">
        <f>SUMIFS(ADEME!$H:$H,ADEME!$A:$A,$A342,ADEME!$B:$B,$B342,ADEME!$C:$C,$C342,ADEME!$D:$D,$D342,ADEME!$E:$E,H$9)</f>
        <v>-168.41940395356752</v>
      </c>
      <c r="I342" s="135">
        <f>SUMIFS(ADEME!$H:$H,ADEME!$A:$A,$A342,ADEME!$B:$B,$B342,ADEME!$C:$C,$C342,ADEME!$D:$D,$D342,ADEME!$E:$E,I$9)</f>
        <v>-101.44300935561998</v>
      </c>
      <c r="J342" s="135">
        <f>SUMIFS(ADEME!$H:$H,ADEME!$A:$A,$A342,ADEME!$B:$B,$B342,ADEME!$C:$C,$C342,ADEME!$D:$D,$D342,ADEME!$E:$E,J$9)</f>
        <v>-43.289935498277075</v>
      </c>
      <c r="K342" s="68"/>
      <c r="L342" s="54" t="str">
        <f t="shared" si="86"/>
        <v>Solde-Solde-Viande</v>
      </c>
      <c r="M342" s="54">
        <f>MATCH(L342,[6]RESULTATS_4!$W:$W,FALSE)</f>
        <v>467</v>
      </c>
      <c r="N342" s="54" t="str" cm="1">
        <f t="array" ref="N342">IFERROR(INDEX([6]RESULTATS_4!G:G,$M342),"-")</f>
        <v>Solde</v>
      </c>
      <c r="O342" s="54" t="str" cm="1">
        <f t="array" ref="O342">IFERROR(INDEX([6]RESULTATS_4!H:H,$M342),"-")</f>
        <v>Solde</v>
      </c>
      <c r="P342" s="54" t="str" cm="1">
        <f t="array" ref="P342">IFERROR(INDEX([6]RESULTATS_4!I:I,$M342),"-")</f>
        <v>Viande</v>
      </c>
      <c r="Q342" s="54" t="str" cm="1">
        <f t="array" ref="Q342">IFERROR(INDEX([6]RESULTATS_4!$J:$J,M342),"-")</f>
        <v>kt</v>
      </c>
      <c r="R342" s="68"/>
      <c r="S342" s="54" t="str">
        <f t="shared" si="87"/>
        <v>Viande-kt</v>
      </c>
      <c r="T342" s="46">
        <v>337</v>
      </c>
      <c r="U342" s="36">
        <v>309.99751570879198</v>
      </c>
      <c r="V342" s="36">
        <v>290.52007378478629</v>
      </c>
      <c r="W342" s="36">
        <v>323.15134225509337</v>
      </c>
      <c r="X342" s="36">
        <v>306.46876836369574</v>
      </c>
      <c r="Y342" s="36">
        <v>270.02026050297809</v>
      </c>
      <c r="Z342" s="36">
        <v>279.81291935687022</v>
      </c>
      <c r="AA342" s="68"/>
      <c r="AB342" s="75">
        <v>274</v>
      </c>
      <c r="AC342" s="36">
        <v>175.93796175152693</v>
      </c>
      <c r="AE342" s="68"/>
      <c r="AF342" s="52">
        <f t="shared" si="88"/>
        <v>-131.97423689138944</v>
      </c>
      <c r="AG342" s="52">
        <f t="shared" si="89"/>
        <v>-661.19296395785159</v>
      </c>
      <c r="AH342" s="52">
        <f t="shared" si="90"/>
        <v>-144.79462695392314</v>
      </c>
      <c r="AI342" s="52">
        <f t="shared" si="91"/>
        <v>-154.95483433851865</v>
      </c>
      <c r="AJ342" s="52">
        <f t="shared" si="92"/>
        <v>-137.56866583517024</v>
      </c>
      <c r="AK342" s="52">
        <f t="shared" si="93"/>
        <v>-115.4710281418656</v>
      </c>
    </row>
    <row r="343" spans="1:37" ht="14.25" hidden="1">
      <c r="A343" s="5" t="s">
        <v>331</v>
      </c>
      <c r="B343" s="5" t="s">
        <v>331</v>
      </c>
      <c r="C343" s="15" t="s">
        <v>42</v>
      </c>
      <c r="D343" s="12" t="s">
        <v>180</v>
      </c>
      <c r="E343" s="134">
        <f>SUMIFS(ADEME!$F:$F,ADEME!$A:$A,$A343,ADEME!$B:$B,$B343,ADEME!$C:$C,$C343,ADEME!$D:$D,$D343,ADEME!$E:$E,F$9)</f>
        <v>-68.375429191964486</v>
      </c>
      <c r="F343" s="134">
        <f>SUMIFS(ADEME!$L:$L,ADEME!$A:$A,$A343,ADEME!$B:$B,$B343,ADEME!$C:$C,$C343,ADEME!$D:$D,$D343,ADEME!$E:$E,F$9)</f>
        <v>-645.15763560985363</v>
      </c>
      <c r="G343" s="135">
        <f>SUMIFS(ADEME!$H:$H,ADEME!$A:$A,$A343,ADEME!$B:$B,$B343,ADEME!$C:$C,$C343,ADEME!$D:$D,$D343,ADEME!$E:$E,G$9)</f>
        <v>-81.43168256812919</v>
      </c>
      <c r="H343" s="135">
        <f>SUMIFS(ADEME!$H:$H,ADEME!$A:$A,$A343,ADEME!$B:$B,$B343,ADEME!$C:$C,$C343,ADEME!$D:$D,$D343,ADEME!$E:$E,H$9)</f>
        <v>-83.601837979256516</v>
      </c>
      <c r="I343" s="135">
        <f>SUMIFS(ADEME!$H:$H,ADEME!$A:$A,$A343,ADEME!$B:$B,$B343,ADEME!$C:$C,$C343,ADEME!$D:$D,$D343,ADEME!$E:$E,I$9)</f>
        <v>-92.370709047431092</v>
      </c>
      <c r="J343" s="135">
        <f>SUMIFS(ADEME!$H:$H,ADEME!$A:$A,$A343,ADEME!$B:$B,$B343,ADEME!$C:$C,$C343,ADEME!$D:$D,$D343,ADEME!$E:$E,J$9)</f>
        <v>-82.79602660447722</v>
      </c>
      <c r="K343" s="68"/>
      <c r="L343" s="54" t="str">
        <f t="shared" si="86"/>
        <v>Solde-Solde-Viande de Bovins</v>
      </c>
      <c r="M343" s="54">
        <f>MATCH(L343,[6]RESULTATS_4!$W:$W,FALSE)</f>
        <v>469</v>
      </c>
      <c r="N343" s="54" t="str" cm="1">
        <f t="array" ref="N343">IFERROR(INDEX([6]RESULTATS_4!G:G,$M343),"-")</f>
        <v>Solde</v>
      </c>
      <c r="O343" s="54" t="str" cm="1">
        <f t="array" ref="O343">IFERROR(INDEX([6]RESULTATS_4!H:H,$M343),"-")</f>
        <v>Solde</v>
      </c>
      <c r="P343" s="54" t="str" cm="1">
        <f t="array" ref="P343">IFERROR(INDEX([6]RESULTATS_4!I:I,$M343),"-")</f>
        <v>Viande de Bovins</v>
      </c>
      <c r="Q343" s="54" t="str" cm="1">
        <f t="array" ref="Q343">IFERROR(INDEX([6]RESULTATS_4!$J:$J,M343),"-")</f>
        <v>kt</v>
      </c>
      <c r="R343" s="68"/>
      <c r="S343" s="54" t="str">
        <f t="shared" si="87"/>
        <v>Viande de Bovins-kt</v>
      </c>
      <c r="T343" s="46">
        <v>338</v>
      </c>
      <c r="U343" s="36">
        <v>-810.58128207206971</v>
      </c>
      <c r="V343" s="36">
        <v>-954.89208404619944</v>
      </c>
      <c r="W343" s="36">
        <v>-947.14106483650301</v>
      </c>
      <c r="X343" s="36">
        <v>-775.29967909445963</v>
      </c>
      <c r="Y343" s="36">
        <v>-906.22091368826261</v>
      </c>
      <c r="Z343" s="36">
        <v>-795.7787175567039</v>
      </c>
      <c r="AA343" s="68"/>
      <c r="AB343" s="75">
        <v>275</v>
      </c>
      <c r="AC343" s="36">
        <v>-1039.124132756928</v>
      </c>
      <c r="AE343" s="68"/>
      <c r="AF343" s="52">
        <f t="shared" si="88"/>
        <v>-91.564642472723037</v>
      </c>
      <c r="AG343" s="52">
        <f t="shared" si="89"/>
        <v>-32.436591905118384</v>
      </c>
      <c r="AH343" s="52">
        <f t="shared" si="90"/>
        <v>-91.402370186305234</v>
      </c>
      <c r="AI343" s="52">
        <f t="shared" si="91"/>
        <v>-89.216835730294335</v>
      </c>
      <c r="AJ343" s="52">
        <f t="shared" si="92"/>
        <v>-89.807042890735318</v>
      </c>
      <c r="AK343" s="52">
        <f t="shared" si="93"/>
        <v>-89.595596768573103</v>
      </c>
    </row>
    <row r="344" spans="1:37" ht="14.25" hidden="1">
      <c r="A344" s="5" t="s">
        <v>331</v>
      </c>
      <c r="B344" s="5" t="s">
        <v>331</v>
      </c>
      <c r="C344" s="15" t="s">
        <v>44</v>
      </c>
      <c r="D344" s="12" t="s">
        <v>180</v>
      </c>
      <c r="E344" s="134">
        <f>SUMIFS(ADEME!$F:$F,ADEME!$A:$A,$A344,ADEME!$B:$B,$B344,ADEME!$C:$C,$C344,ADEME!$D:$D,$D344,ADEME!$E:$E,F$9)</f>
        <v>-37.260905449982928</v>
      </c>
      <c r="F344" s="134">
        <f>SUMIFS(ADEME!$L:$L,ADEME!$A:$A,$A344,ADEME!$B:$B,$B344,ADEME!$C:$C,$C344,ADEME!$D:$D,$D344,ADEME!$E:$E,F$9)</f>
        <v>-99.194033301897676</v>
      </c>
      <c r="G344" s="135">
        <f>SUMIFS(ADEME!$H:$H,ADEME!$A:$A,$A344,ADEME!$B:$B,$B344,ADEME!$C:$C,$C344,ADEME!$D:$D,$D344,ADEME!$E:$E,G$9)</f>
        <v>-9.957381399022367</v>
      </c>
      <c r="H344" s="135">
        <f>SUMIFS(ADEME!$H:$H,ADEME!$A:$A,$A344,ADEME!$B:$B,$B344,ADEME!$C:$C,$C344,ADEME!$D:$D,$D344,ADEME!$E:$E,H$9)</f>
        <v>-18.881395050712953</v>
      </c>
      <c r="I344" s="135">
        <f>SUMIFS(ADEME!$H:$H,ADEME!$A:$A,$A344,ADEME!$B:$B,$B344,ADEME!$C:$C,$C344,ADEME!$D:$D,$D344,ADEME!$E:$E,I$9)</f>
        <v>-19.360635590994121</v>
      </c>
      <c r="J344" s="135">
        <f>SUMIFS(ADEME!$H:$H,ADEME!$A:$A,$A344,ADEME!$B:$B,$B344,ADEME!$C:$C,$C344,ADEME!$D:$D,$D344,ADEME!$E:$E,J$9)</f>
        <v>-27.542554715712058</v>
      </c>
      <c r="K344" s="68"/>
      <c r="L344" s="54" t="str">
        <f t="shared" si="86"/>
        <v>Solde-Solde-Viande d'Ovins/Caprins</v>
      </c>
      <c r="M344" s="54">
        <f>MATCH(L344,[6]RESULTATS_4!$W:$W,FALSE)</f>
        <v>468</v>
      </c>
      <c r="N344" s="54" t="str" cm="1">
        <f t="array" ref="N344">IFERROR(INDEX([6]RESULTATS_4!G:G,$M344),"-")</f>
        <v>Solde</v>
      </c>
      <c r="O344" s="54" t="str" cm="1">
        <f t="array" ref="O344">IFERROR(INDEX([6]RESULTATS_4!H:H,$M344),"-")</f>
        <v>Solde</v>
      </c>
      <c r="P344" s="54" t="str" cm="1">
        <f t="array" ref="P344">IFERROR(INDEX([6]RESULTATS_4!I:I,$M344),"-")</f>
        <v>Viande d'Ovins/Caprins</v>
      </c>
      <c r="Q344" s="54" t="str" cm="1">
        <f t="array" ref="Q344">IFERROR(INDEX([6]RESULTATS_4!$J:$J,M344),"-")</f>
        <v>kt</v>
      </c>
      <c r="R344" s="68"/>
      <c r="S344" s="54" t="str">
        <f t="shared" si="87"/>
        <v>Viande d'Ovins/Caprins-kt</v>
      </c>
      <c r="T344" s="46">
        <v>339</v>
      </c>
      <c r="U344" s="36">
        <v>-3648.4428473092016</v>
      </c>
      <c r="V344" s="36">
        <v>-3596.3482869036516</v>
      </c>
      <c r="W344" s="36">
        <v>-2133.43139811735</v>
      </c>
      <c r="X344" s="36">
        <v>-2300.8020512545481</v>
      </c>
      <c r="Y344" s="36">
        <v>-2963.2635705411703</v>
      </c>
      <c r="Z344" s="36">
        <v>-3201.5819416892218</v>
      </c>
      <c r="AA344" s="68"/>
      <c r="AB344" s="75">
        <v>276</v>
      </c>
      <c r="AC344" s="36">
        <v>-792.7788375388543</v>
      </c>
      <c r="AE344" s="68"/>
      <c r="AF344" s="52">
        <f t="shared" si="88"/>
        <v>-98.978717578720918</v>
      </c>
      <c r="AG344" s="52">
        <f t="shared" si="89"/>
        <v>-97.24181237776331</v>
      </c>
      <c r="AH344" s="52">
        <f t="shared" si="90"/>
        <v>-99.533269201540335</v>
      </c>
      <c r="AI344" s="52">
        <f t="shared" si="91"/>
        <v>-99.179355953702412</v>
      </c>
      <c r="AJ344" s="52">
        <f t="shared" si="92"/>
        <v>-99.346644834989874</v>
      </c>
      <c r="AK344" s="52">
        <f t="shared" si="93"/>
        <v>-99.139720450160326</v>
      </c>
    </row>
    <row r="345" spans="1:37" ht="14.25" hidden="1">
      <c r="A345" s="5" t="s">
        <v>331</v>
      </c>
      <c r="B345" s="5" t="s">
        <v>331</v>
      </c>
      <c r="C345" s="15" t="s">
        <v>46</v>
      </c>
      <c r="D345" s="12" t="s">
        <v>180</v>
      </c>
      <c r="E345" s="134">
        <f>SUMIFS(ADEME!$F:$F,ADEME!$A:$A,$A345,ADEME!$B:$B,$B345,ADEME!$C:$C,$C345,ADEME!$D:$D,$D345,ADEME!$E:$E,F$9)</f>
        <v>84.311139886869114</v>
      </c>
      <c r="F345" s="134">
        <f>SUMIFS(ADEME!$L:$L,ADEME!$A:$A,$A345,ADEME!$B:$B,$B345,ADEME!$C:$C,$C345,ADEME!$D:$D,$D345,ADEME!$E:$E,F$9)</f>
        <v>-452.35544884928868</v>
      </c>
      <c r="G345" s="135">
        <f>SUMIFS(ADEME!$H:$H,ADEME!$A:$A,$A345,ADEME!$B:$B,$B345,ADEME!$C:$C,$C345,ADEME!$D:$D,$D345,ADEME!$E:$E,G$9)</f>
        <v>-13.628412552700865</v>
      </c>
      <c r="H345" s="135">
        <f>SUMIFS(ADEME!$H:$H,ADEME!$A:$A,$A345,ADEME!$B:$B,$B345,ADEME!$C:$C,$C345,ADEME!$D:$D,$D345,ADEME!$E:$E,H$9)</f>
        <v>29.410502099913401</v>
      </c>
      <c r="I345" s="135">
        <f>SUMIFS(ADEME!$H:$H,ADEME!$A:$A,$A345,ADEME!$B:$B,$B345,ADEME!$C:$C,$C345,ADEME!$D:$D,$D345,ADEME!$E:$E,I$9)</f>
        <v>51.450765338876408</v>
      </c>
      <c r="J345" s="135">
        <f>SUMIFS(ADEME!$H:$H,ADEME!$A:$A,$A345,ADEME!$B:$B,$B345,ADEME!$C:$C,$C345,ADEME!$D:$D,$D345,ADEME!$E:$E,J$9)</f>
        <v>108.79085482321398</v>
      </c>
      <c r="K345" s="68"/>
      <c r="L345" s="54" t="str">
        <f t="shared" si="86"/>
        <v>Solde-Solde-Viande de Suides</v>
      </c>
      <c r="M345" s="54">
        <f>MATCH(L345,[6]RESULTATS_4!$W:$W,FALSE)</f>
        <v>470</v>
      </c>
      <c r="N345" s="54" t="str" cm="1">
        <f t="array" ref="N345">IFERROR(INDEX([6]RESULTATS_4!G:G,$M345),"-")</f>
        <v>Solde</v>
      </c>
      <c r="O345" s="54" t="str" cm="1">
        <f t="array" ref="O345">IFERROR(INDEX([6]RESULTATS_4!H:H,$M345),"-")</f>
        <v>Solde</v>
      </c>
      <c r="P345" s="54" t="str" cm="1">
        <f t="array" ref="P345">IFERROR(INDEX([6]RESULTATS_4!I:I,$M345),"-")</f>
        <v>Viande de Suides</v>
      </c>
      <c r="Q345" s="54" t="str" cm="1">
        <f t="array" ref="Q345">IFERROR(INDEX([6]RESULTATS_4!$J:$J,M345),"-")</f>
        <v>kt</v>
      </c>
      <c r="R345" s="68"/>
      <c r="S345" s="54" t="str">
        <f t="shared" si="87"/>
        <v>Viande de Suides-kt</v>
      </c>
      <c r="T345" s="46">
        <v>340</v>
      </c>
      <c r="U345" s="36">
        <v>-3167.8053196860501</v>
      </c>
      <c r="V345" s="36">
        <v>-3533.9460135359359</v>
      </c>
      <c r="W345" s="36">
        <v>-2581.7148355632635</v>
      </c>
      <c r="X345" s="36">
        <v>-2531.6038641440118</v>
      </c>
      <c r="Y345" s="36">
        <v>-2574.8177668022217</v>
      </c>
      <c r="Z345" s="36">
        <v>-3193.7979492967361</v>
      </c>
      <c r="AA345" s="68"/>
      <c r="AB345" s="75">
        <v>277</v>
      </c>
      <c r="AC345" s="36">
        <v>-1677.9455871833718</v>
      </c>
      <c r="AE345" s="68"/>
      <c r="AF345" s="52">
        <f t="shared" si="88"/>
        <v>-102.66150004114598</v>
      </c>
      <c r="AG345" s="52">
        <f t="shared" si="89"/>
        <v>-87.199706868281254</v>
      </c>
      <c r="AH345" s="52">
        <f t="shared" si="90"/>
        <v>-99.472117820102795</v>
      </c>
      <c r="AI345" s="52">
        <f t="shared" si="91"/>
        <v>-101.16173397096064</v>
      </c>
      <c r="AJ345" s="52">
        <f t="shared" si="92"/>
        <v>-101.99822938936667</v>
      </c>
      <c r="AK345" s="52">
        <f t="shared" si="93"/>
        <v>-103.40631613365427</v>
      </c>
    </row>
    <row r="346" spans="1:37" ht="14.25" hidden="1">
      <c r="A346" s="5" t="s">
        <v>331</v>
      </c>
      <c r="B346" s="5" t="s">
        <v>331</v>
      </c>
      <c r="C346" s="15" t="s">
        <v>48</v>
      </c>
      <c r="D346" s="12" t="s">
        <v>180</v>
      </c>
      <c r="E346" s="134">
        <f>SUMIFS(ADEME!$F:$F,ADEME!$A:$A,$A346,ADEME!$B:$B,$B346,ADEME!$C:$C,$C346,ADEME!$D:$D,$D346,ADEME!$E:$E,F$9)</f>
        <v>-11.625329885803239</v>
      </c>
      <c r="F346" s="134">
        <f>SUMIFS(ADEME!$L:$L,ADEME!$A:$A,$A346,ADEME!$B:$B,$B346,ADEME!$C:$C,$C346,ADEME!$D:$D,$D346,ADEME!$E:$E,F$9)</f>
        <v>-496.81145614554703</v>
      </c>
      <c r="G346" s="135">
        <f>SUMIFS(ADEME!$H:$H,ADEME!$A:$A,$A346,ADEME!$B:$B,$B346,ADEME!$C:$C,$C346,ADEME!$D:$D,$D346,ADEME!$E:$E,G$9)</f>
        <v>0.7254310126143082</v>
      </c>
      <c r="H346" s="135">
        <f>SUMIFS(ADEME!$H:$H,ADEME!$A:$A,$A346,ADEME!$B:$B,$B346,ADEME!$C:$C,$C346,ADEME!$D:$D,$D346,ADEME!$E:$E,H$9)</f>
        <v>-50.451779802365309</v>
      </c>
      <c r="I346" s="135">
        <f>SUMIFS(ADEME!$H:$H,ADEME!$A:$A,$A346,ADEME!$B:$B,$B346,ADEME!$C:$C,$C346,ADEME!$D:$D,$D346,ADEME!$E:$E,I$9)</f>
        <v>-17.701679291825712</v>
      </c>
      <c r="J346" s="135">
        <f>SUMIFS(ADEME!$H:$H,ADEME!$A:$A,$A346,ADEME!$B:$B,$B346,ADEME!$C:$C,$C346,ADEME!$D:$D,$D346,ADEME!$E:$E,J$9)</f>
        <v>-41.527133690489109</v>
      </c>
      <c r="K346" s="68"/>
      <c r="L346" s="54" t="str">
        <f t="shared" si="86"/>
        <v>Solde-Solde-Viande de Volailles</v>
      </c>
      <c r="M346" s="54">
        <f>MATCH(L346,[6]RESULTATS_4!$W:$W,FALSE)</f>
        <v>471</v>
      </c>
      <c r="N346" s="54" t="str" cm="1">
        <f t="array" ref="N346">IFERROR(INDEX([6]RESULTATS_4!G:G,$M346),"-")</f>
        <v>Solde</v>
      </c>
      <c r="O346" s="54" t="str" cm="1">
        <f t="array" ref="O346">IFERROR(INDEX([6]RESULTATS_4!H:H,$M346),"-")</f>
        <v>Solde</v>
      </c>
      <c r="P346" s="54" t="str" cm="1">
        <f t="array" ref="P346">IFERROR(INDEX([6]RESULTATS_4!I:I,$M346),"-")</f>
        <v>Viande de Volailles</v>
      </c>
      <c r="Q346" s="54" t="str" cm="1">
        <f t="array" ref="Q346">IFERROR(INDEX([6]RESULTATS_4!$J:$J,M346),"-")</f>
        <v>kt</v>
      </c>
      <c r="R346" s="68"/>
      <c r="S346" s="54" t="str">
        <f t="shared" si="87"/>
        <v>Viande de Volailles-kt</v>
      </c>
      <c r="T346" s="46">
        <v>341</v>
      </c>
      <c r="U346" s="36">
        <v>-4300.3648108632633</v>
      </c>
      <c r="V346" s="36">
        <v>-5121.7457322499286</v>
      </c>
      <c r="W346" s="36">
        <v>-3293.6968675593671</v>
      </c>
      <c r="X346" s="36">
        <v>-3620.0482294179769</v>
      </c>
      <c r="Y346" s="36">
        <v>-3747.6058944755514</v>
      </c>
      <c r="Z346" s="36">
        <v>-4134.4746781108624</v>
      </c>
      <c r="AA346" s="68"/>
      <c r="AB346" s="75">
        <v>278</v>
      </c>
      <c r="AC346" s="36">
        <v>-5212.2010309357884</v>
      </c>
      <c r="AE346" s="68"/>
      <c r="AF346" s="52">
        <f t="shared" si="88"/>
        <v>-99.729666426056781</v>
      </c>
      <c r="AG346" s="52">
        <f t="shared" si="89"/>
        <v>-90.299958605572897</v>
      </c>
      <c r="AH346" s="52">
        <f t="shared" si="90"/>
        <v>-100.02202482626011</v>
      </c>
      <c r="AI346" s="52">
        <f t="shared" si="91"/>
        <v>-98.606322993368593</v>
      </c>
      <c r="AJ346" s="52">
        <f t="shared" si="92"/>
        <v>-99.527653659689236</v>
      </c>
      <c r="AK346" s="52">
        <f t="shared" si="93"/>
        <v>-98.995588631601834</v>
      </c>
    </row>
    <row r="347" spans="1:37" ht="14.25" hidden="1">
      <c r="A347" s="5" t="s">
        <v>331</v>
      </c>
      <c r="B347" s="5" t="s">
        <v>331</v>
      </c>
      <c r="C347" s="15" t="s">
        <v>333</v>
      </c>
      <c r="D347" s="12" t="s">
        <v>180</v>
      </c>
      <c r="E347" s="134">
        <f>SUMIFS(ADEME!$F:$F,ADEME!$A:$A,$A347,ADEME!$B:$B,$B347,ADEME!$C:$C,$C347,ADEME!$D:$D,$D347,ADEME!$E:$E,F$9)</f>
        <v>-66.168815389269795</v>
      </c>
      <c r="F347" s="134">
        <f>SUMIFS(ADEME!$L:$L,ADEME!$A:$A,$A347,ADEME!$B:$B,$B347,ADEME!$C:$C,$C347,ADEME!$D:$D,$D347,ADEME!$E:$E,F$9)</f>
        <v>63.140360941207419</v>
      </c>
      <c r="G347" s="135">
        <f>SUMIFS(ADEME!$H:$H,ADEME!$A:$A,$A347,ADEME!$B:$B,$B347,ADEME!$C:$C,$C347,ADEME!$D:$D,$D347,ADEME!$E:$E,G$9)</f>
        <v>-40.46239275252637</v>
      </c>
      <c r="H347" s="135">
        <f>SUMIFS(ADEME!$H:$H,ADEME!$A:$A,$A347,ADEME!$B:$B,$B347,ADEME!$C:$C,$C347,ADEME!$D:$D,$D347,ADEME!$E:$E,H$9)</f>
        <v>-44.894893221146155</v>
      </c>
      <c r="I347" s="135">
        <f>SUMIFS(ADEME!$H:$H,ADEME!$A:$A,$A347,ADEME!$B:$B,$B347,ADEME!$C:$C,$C347,ADEME!$D:$D,$D347,ADEME!$E:$E,I$9)</f>
        <v>-23.460750764245468</v>
      </c>
      <c r="J347" s="135">
        <f>SUMIFS(ADEME!$H:$H,ADEME!$A:$A,$A347,ADEME!$B:$B,$B347,ADEME!$C:$C,$C347,ADEME!$D:$D,$D347,ADEME!$E:$E,J$9)</f>
        <v>-0.21507531081266507</v>
      </c>
      <c r="K347" s="68"/>
      <c r="L347" s="54" t="str">
        <f t="shared" si="86"/>
        <v>Solde-Solde-Viande, Autre (dont protéines alternatives)</v>
      </c>
      <c r="M347" s="54">
        <f>MATCH(L347,[6]RESULTATS_4!$W:$W,FALSE)</f>
        <v>472</v>
      </c>
      <c r="N347" s="54" t="str" cm="1">
        <f t="array" ref="N347">IFERROR(INDEX([6]RESULTATS_4!G:G,$M347),"-")</f>
        <v>Solde</v>
      </c>
      <c r="O347" s="54" t="str" cm="1">
        <f t="array" ref="O347">IFERROR(INDEX([6]RESULTATS_4!H:H,$M347),"-")</f>
        <v>Solde</v>
      </c>
      <c r="P347" s="54" t="str" cm="1">
        <f t="array" ref="P347">IFERROR(INDEX([6]RESULTATS_4!I:I,$M347),"-")</f>
        <v>Viande, Autre (dont protéines alternatives)</v>
      </c>
      <c r="Q347" s="54" t="str" cm="1">
        <f t="array" ref="Q347">IFERROR(INDEX([6]RESULTATS_4!$J:$J,M347),"-")</f>
        <v>kt</v>
      </c>
      <c r="R347" s="68"/>
      <c r="S347" s="54" t="str">
        <f t="shared" si="87"/>
        <v>Viande, Autre (dont protéines alternatives)-kt</v>
      </c>
      <c r="T347" s="46">
        <v>342</v>
      </c>
      <c r="U347" s="36">
        <v>1457.9013254077122</v>
      </c>
      <c r="V347" s="36">
        <v>690.29071865295202</v>
      </c>
      <c r="W347" s="36">
        <v>957.03819712139318</v>
      </c>
      <c r="X347" s="36">
        <v>1005.7819059808814</v>
      </c>
      <c r="Y347" s="36">
        <v>997.0586468561977</v>
      </c>
      <c r="Z347" s="36">
        <v>1098.494687712016</v>
      </c>
      <c r="AA347" s="68"/>
      <c r="AB347" s="75">
        <v>279</v>
      </c>
      <c r="AC347" s="36">
        <v>736.16054030406292</v>
      </c>
      <c r="AE347" s="68"/>
      <c r="AF347" s="52">
        <f t="shared" si="88"/>
        <v>-104.53863469605977</v>
      </c>
      <c r="AG347" s="52">
        <f t="shared" si="89"/>
        <v>-90.853076937725476</v>
      </c>
      <c r="AH347" s="52">
        <f t="shared" si="90"/>
        <v>-104.22787647078562</v>
      </c>
      <c r="AI347" s="52">
        <f t="shared" si="91"/>
        <v>-104.46368073974872</v>
      </c>
      <c r="AJ347" s="52">
        <f t="shared" si="92"/>
        <v>-102.35299606880889</v>
      </c>
      <c r="AK347" s="52">
        <f t="shared" si="93"/>
        <v>-100.01957909430229</v>
      </c>
    </row>
    <row r="348" spans="1:37" ht="14.25" hidden="1">
      <c r="A348" s="5" t="s">
        <v>331</v>
      </c>
      <c r="B348" s="5" t="s">
        <v>331</v>
      </c>
      <c r="C348" s="15" t="s">
        <v>323</v>
      </c>
      <c r="D348" s="12" t="s">
        <v>180</v>
      </c>
      <c r="E348" s="134">
        <f>SUMIFS(ADEME!$F:$F,ADEME!$A:$A,$A348,ADEME!$B:$B,$B348,ADEME!$C:$C,$C348,ADEME!$D:$D,$D348,ADEME!$E:$E,F$9)</f>
        <v>191.52649779710441</v>
      </c>
      <c r="F348" s="134">
        <f>SUMIFS(ADEME!$L:$L,ADEME!$A:$A,$A348,ADEME!$B:$B,$B348,ADEME!$C:$C,$C348,ADEME!$D:$D,$D348,ADEME!$E:$E,F$9)</f>
        <v>317.12673460287488</v>
      </c>
      <c r="G348" s="135">
        <f>SUMIFS(ADEME!$H:$H,ADEME!$A:$A,$A348,ADEME!$B:$B,$B348,ADEME!$C:$C,$C348,ADEME!$D:$D,$D348,ADEME!$E:$E,G$9)</f>
        <v>187.04676846678228</v>
      </c>
      <c r="H348" s="135">
        <f>SUMIFS(ADEME!$H:$H,ADEME!$A:$A,$A348,ADEME!$B:$B,$B348,ADEME!$C:$C,$C348,ADEME!$D:$D,$D348,ADEME!$E:$E,H$9)</f>
        <v>189.00331786275535</v>
      </c>
      <c r="I348" s="135">
        <f>SUMIFS(ADEME!$H:$H,ADEME!$A:$A,$A348,ADEME!$B:$B,$B348,ADEME!$C:$C,$C348,ADEME!$D:$D,$D348,ADEME!$E:$E,I$9)</f>
        <v>190.95986725872899</v>
      </c>
      <c r="J348" s="135">
        <f>SUMIFS(ADEME!$H:$H,ADEME!$A:$A,$A348,ADEME!$B:$B,$B348,ADEME!$C:$C,$C348,ADEME!$D:$D,$D348,ADEME!$E:$E,J$9)</f>
        <v>201.56143515391295</v>
      </c>
      <c r="K348" s="68"/>
      <c r="L348" s="54" t="str">
        <f t="shared" si="86"/>
        <v>Solde-Solde-Oeufs</v>
      </c>
      <c r="M348" s="54">
        <f>MATCH(L348,[6]RESULTATS_4!$W:$W,FALSE)</f>
        <v>459</v>
      </c>
      <c r="N348" s="54" t="str" cm="1">
        <f t="array" ref="N348">IFERROR(INDEX([6]RESULTATS_4!G:G,$M348),"-")</f>
        <v>Solde</v>
      </c>
      <c r="O348" s="54" t="str" cm="1">
        <f t="array" ref="O348">IFERROR(INDEX([6]RESULTATS_4!H:H,$M348),"-")</f>
        <v>Solde</v>
      </c>
      <c r="P348" s="54" t="str" cm="1">
        <f t="array" ref="P348">IFERROR(INDEX([6]RESULTATS_4!I:I,$M348),"-")</f>
        <v>Oeufs</v>
      </c>
      <c r="Q348" s="54" t="str" cm="1">
        <f t="array" ref="Q348">IFERROR(INDEX([6]RESULTATS_4!$J:$J,M348),"-")</f>
        <v>kt</v>
      </c>
      <c r="R348" s="68"/>
      <c r="S348" s="54" t="str">
        <f t="shared" si="87"/>
        <v>Oeufs-kt</v>
      </c>
      <c r="T348" s="46">
        <v>343</v>
      </c>
      <c r="U348" s="36">
        <v>-410.8172456797119</v>
      </c>
      <c r="V348" s="36">
        <v>-569.28258558855123</v>
      </c>
      <c r="W348" s="36">
        <v>-367.1549078161537</v>
      </c>
      <c r="X348" s="36">
        <v>-398.37120745280532</v>
      </c>
      <c r="Y348" s="36">
        <v>-358.57652009947822</v>
      </c>
      <c r="Z348" s="36">
        <v>-333.44105964628267</v>
      </c>
      <c r="AA348" s="68"/>
      <c r="AB348" s="75">
        <v>280</v>
      </c>
      <c r="AC348" s="36">
        <v>102.34387867902872</v>
      </c>
      <c r="AE348" s="68"/>
      <c r="AF348" s="52">
        <f t="shared" si="88"/>
        <v>-146.62085143972399</v>
      </c>
      <c r="AG348" s="52">
        <f t="shared" si="89"/>
        <v>-155.70638249455925</v>
      </c>
      <c r="AH348" s="52">
        <f t="shared" si="90"/>
        <v>-150.94491847578476</v>
      </c>
      <c r="AI348" s="52">
        <f t="shared" si="91"/>
        <v>-147.44402063373175</v>
      </c>
      <c r="AJ348" s="52">
        <f t="shared" si="92"/>
        <v>-153.2549836798438</v>
      </c>
      <c r="AK348" s="52">
        <f t="shared" si="93"/>
        <v>-160.44889473651841</v>
      </c>
    </row>
    <row r="349" spans="1:37" ht="14.25" hidden="1">
      <c r="A349" s="5" t="s">
        <v>331</v>
      </c>
      <c r="B349" s="5" t="s">
        <v>331</v>
      </c>
      <c r="C349" s="5" t="s">
        <v>324</v>
      </c>
      <c r="D349" s="12" t="s">
        <v>180</v>
      </c>
      <c r="E349" s="134">
        <f>SUMIFS(ADEME!$F:$F,ADEME!$A:$A,$A349,ADEME!$B:$B,$B349,ADEME!$C:$C,$C349,ADEME!$D:$D,$D349,ADEME!$E:$E,F$9)</f>
        <v>1262.4628348533151</v>
      </c>
      <c r="F349" s="134">
        <f>SUMIFS(ADEME!$L:$L,ADEME!$A:$A,$A349,ADEME!$B:$B,$B349,ADEME!$C:$C,$C349,ADEME!$D:$D,$D349,ADEME!$E:$E,F$9)</f>
        <v>-2313.3123465664721</v>
      </c>
      <c r="G349" s="135">
        <f>SUMIFS(ADEME!$H:$H,ADEME!$A:$A,$A349,ADEME!$B:$B,$B349,ADEME!$C:$C,$C349,ADEME!$D:$D,$D349,ADEME!$E:$E,G$9)</f>
        <v>481.68145784626904</v>
      </c>
      <c r="H349" s="135">
        <f>SUMIFS(ADEME!$H:$H,ADEME!$A:$A,$A349,ADEME!$B:$B,$B349,ADEME!$C:$C,$C349,ADEME!$D:$D,$D349,ADEME!$E:$E,H$9)</f>
        <v>455.4526214222933</v>
      </c>
      <c r="I349" s="135">
        <f>SUMIFS(ADEME!$H:$H,ADEME!$A:$A,$A349,ADEME!$B:$B,$B349,ADEME!$C:$C,$C349,ADEME!$D:$D,$D349,ADEME!$E:$E,I$9)</f>
        <v>988.08457723807442</v>
      </c>
      <c r="J349" s="135">
        <f>SUMIFS(ADEME!$H:$H,ADEME!$A:$A,$A349,ADEME!$B:$B,$B349,ADEME!$C:$C,$C349,ADEME!$D:$D,$D349,ADEME!$E:$E,J$9)</f>
        <v>1454.4196425066111</v>
      </c>
      <c r="K349" s="68"/>
      <c r="L349" s="54" t="str">
        <f t="shared" si="86"/>
        <v>Solde-Solde-Lait - Excl Beurre</v>
      </c>
      <c r="M349" s="54">
        <f>MATCH(L349,[6]RESULTATS_4!$W:$W,FALSE)</f>
        <v>456</v>
      </c>
      <c r="N349" s="54" t="str" cm="1">
        <f t="array" ref="N349">IFERROR(INDEX([6]RESULTATS_4!G:G,$M349),"-")</f>
        <v>Solde</v>
      </c>
      <c r="O349" s="54" t="str" cm="1">
        <f t="array" ref="O349">IFERROR(INDEX([6]RESULTATS_4!H:H,$M349),"-")</f>
        <v>Solde</v>
      </c>
      <c r="P349" s="54" t="str" cm="1">
        <f t="array" ref="P349">IFERROR(INDEX([6]RESULTATS_4!I:I,$M349),"-")</f>
        <v>Lait - Excl Beurre</v>
      </c>
      <c r="Q349" s="54" t="str" cm="1">
        <f t="array" ref="Q349">IFERROR(INDEX([6]RESULTATS_4!$J:$J,M349),"-")</f>
        <v>kt</v>
      </c>
      <c r="R349" s="68"/>
      <c r="S349" s="54" t="str">
        <f t="shared" si="87"/>
        <v>Lait - Excl Beurre-kt</v>
      </c>
      <c r="T349" s="46">
        <v>344</v>
      </c>
      <c r="U349" s="36">
        <v>-49.057114608255006</v>
      </c>
      <c r="V349" s="36">
        <v>-137.63636253027471</v>
      </c>
      <c r="W349" s="36">
        <v>-30.607486959162316</v>
      </c>
      <c r="X349" s="36">
        <v>-39.063637981664897</v>
      </c>
      <c r="Y349" s="36">
        <v>-59.623903081658227</v>
      </c>
      <c r="Z349" s="36">
        <v>-49.113269211593206</v>
      </c>
      <c r="AA349" s="68"/>
      <c r="AB349" s="75">
        <v>281</v>
      </c>
      <c r="AC349" s="36">
        <v>5.2152711685831719</v>
      </c>
      <c r="AE349" s="68"/>
      <c r="AF349" s="52">
        <f t="shared" si="88"/>
        <v>-2673.4551347642373</v>
      </c>
      <c r="AG349" s="52">
        <f t="shared" si="89"/>
        <v>1580.7421411312234</v>
      </c>
      <c r="AH349" s="52">
        <f t="shared" si="90"/>
        <v>-1673.7373620021365</v>
      </c>
      <c r="AI349" s="52">
        <f t="shared" si="91"/>
        <v>-1265.9247447359276</v>
      </c>
      <c r="AJ349" s="52">
        <f t="shared" si="92"/>
        <v>-1757.1953967603197</v>
      </c>
      <c r="AK349" s="52">
        <f t="shared" si="93"/>
        <v>-3061.3578282491831</v>
      </c>
    </row>
    <row r="350" spans="1:37" ht="14.25" hidden="1">
      <c r="A350" s="5" t="s">
        <v>331</v>
      </c>
      <c r="B350" s="5" t="s">
        <v>331</v>
      </c>
      <c r="C350" s="5" t="s">
        <v>325</v>
      </c>
      <c r="D350" s="12" t="s">
        <v>180</v>
      </c>
      <c r="E350" s="134">
        <f>SUMIFS(ADEME!$F:$F,ADEME!$A:$A,$A350,ADEME!$B:$B,$B350,ADEME!$C:$C,$C350,ADEME!$D:$D,$D350,ADEME!$E:$E,F$9)</f>
        <v>-2138.3760216608175</v>
      </c>
      <c r="F350" s="134">
        <f>SUMIFS(ADEME!$L:$L,ADEME!$A:$A,$A350,ADEME!$B:$B,$B350,ADEME!$C:$C,$C350,ADEME!$D:$D,$D350,ADEME!$E:$E,F$9)</f>
        <v>-2612.9199438628802</v>
      </c>
      <c r="G350" s="135">
        <f>SUMIFS(ADEME!$H:$H,ADEME!$A:$A,$A350,ADEME!$B:$B,$B350,ADEME!$C:$C,$C350,ADEME!$D:$D,$D350,ADEME!$E:$E,G$9)</f>
        <v>-1957.7299382915623</v>
      </c>
      <c r="H350" s="135">
        <f>SUMIFS(ADEME!$H:$H,ADEME!$A:$A,$A350,ADEME!$B:$B,$B350,ADEME!$C:$C,$C350,ADEME!$D:$D,$D350,ADEME!$E:$E,H$9)</f>
        <v>-2034.5683609946348</v>
      </c>
      <c r="I350" s="135">
        <f>SUMIFS(ADEME!$H:$H,ADEME!$A:$A,$A350,ADEME!$B:$B,$B350,ADEME!$C:$C,$C350,ADEME!$D:$D,$D350,ADEME!$E:$E,I$9)</f>
        <v>-2088.3914897170412</v>
      </c>
      <c r="J350" s="135">
        <f>SUMIFS(ADEME!$H:$H,ADEME!$A:$A,$A350,ADEME!$B:$B,$B350,ADEME!$C:$C,$C350,ADEME!$D:$D,$D350,ADEME!$E:$E,J$9)</f>
        <v>-2229.8201466974779</v>
      </c>
      <c r="K350" s="68"/>
      <c r="L350" s="54" t="str">
        <f t="shared" si="86"/>
        <v>Solde-Solde-Poisson &amp; Fruits de Mer</v>
      </c>
      <c r="M350" s="54">
        <f>MATCH(L350,[6]RESULTATS_4!$W:$W,FALSE)</f>
        <v>462</v>
      </c>
      <c r="N350" s="54" t="str" cm="1">
        <f t="array" ref="N350">IFERROR(INDEX([6]RESULTATS_4!G:G,$M350),"-")</f>
        <v>Solde</v>
      </c>
      <c r="O350" s="54" t="str" cm="1">
        <f t="array" ref="O350">IFERROR(INDEX([6]RESULTATS_4!H:H,$M350),"-")</f>
        <v>Solde</v>
      </c>
      <c r="P350" s="54" t="str" cm="1">
        <f t="array" ref="P350">IFERROR(INDEX([6]RESULTATS_4!I:I,$M350),"-")</f>
        <v>Poisson &amp; Fruits de Mer</v>
      </c>
      <c r="Q350" s="54" t="str" cm="1">
        <f t="array" ref="Q350">IFERROR(INDEX([6]RESULTATS_4!$J:$J,M350),"-")</f>
        <v>kt</v>
      </c>
      <c r="R350" s="68"/>
      <c r="S350" s="54" t="str">
        <f t="shared" si="87"/>
        <v>Poisson &amp; Fruits de Mer-kt</v>
      </c>
      <c r="T350" s="46">
        <v>345</v>
      </c>
      <c r="U350" s="36">
        <v>-28.589847714182497</v>
      </c>
      <c r="V350" s="36">
        <v>-55.101664323591052</v>
      </c>
      <c r="W350" s="36">
        <v>-0.9632148651614898</v>
      </c>
      <c r="X350" s="36">
        <v>-6.3674725340571854</v>
      </c>
      <c r="Y350" s="36">
        <v>-2.5468408043979025</v>
      </c>
      <c r="Z350" s="36">
        <v>-3.4875131136283528</v>
      </c>
      <c r="AA350" s="68"/>
      <c r="AB350" s="75">
        <v>282</v>
      </c>
      <c r="AC350" s="36">
        <v>-89.419032953023844</v>
      </c>
      <c r="AE350" s="68"/>
      <c r="AF350" s="52">
        <f t="shared" si="88"/>
        <v>7379.4942702686685</v>
      </c>
      <c r="AG350" s="52">
        <f t="shared" si="89"/>
        <v>4641.9982244423654</v>
      </c>
      <c r="AH350" s="52">
        <f t="shared" si="90"/>
        <v>203149.55615830689</v>
      </c>
      <c r="AI350" s="52">
        <f t="shared" si="91"/>
        <v>31852.52669112436</v>
      </c>
      <c r="AJ350" s="52">
        <f t="shared" si="92"/>
        <v>81899.294424323351</v>
      </c>
      <c r="AK350" s="52">
        <f t="shared" si="93"/>
        <v>63837.254830207894</v>
      </c>
    </row>
    <row r="351" spans="1:37" ht="18" hidden="1">
      <c r="A351" s="5" t="s">
        <v>0</v>
      </c>
      <c r="B351" s="5" t="s">
        <v>0</v>
      </c>
      <c r="C351" s="1" t="s">
        <v>334</v>
      </c>
      <c r="D351" s="183"/>
      <c r="E351" s="184"/>
      <c r="F351" s="184"/>
      <c r="G351" s="184"/>
      <c r="H351" s="184"/>
      <c r="I351" s="184"/>
      <c r="J351" s="184"/>
      <c r="K351" s="179"/>
      <c r="L351" s="180"/>
      <c r="M351" s="180"/>
      <c r="N351" s="180"/>
      <c r="O351" s="180"/>
      <c r="P351" s="180"/>
      <c r="Q351" s="180"/>
      <c r="R351" s="179"/>
      <c r="S351" s="180"/>
      <c r="T351" s="186"/>
      <c r="U351" s="185"/>
      <c r="V351" s="185"/>
      <c r="W351" s="185"/>
      <c r="X351" s="185"/>
      <c r="Y351" s="185"/>
      <c r="Z351" s="185"/>
      <c r="AA351" s="179"/>
      <c r="AB351" s="186"/>
      <c r="AC351" s="185"/>
      <c r="AD351" s="179"/>
      <c r="AE351" s="179"/>
      <c r="AF351" s="52" t="str">
        <f t="shared" si="88"/>
        <v>ok 0</v>
      </c>
      <c r="AG351" s="52" t="str">
        <f t="shared" si="89"/>
        <v>ok 0</v>
      </c>
      <c r="AH351" s="52" t="str">
        <f t="shared" si="90"/>
        <v>ok 0</v>
      </c>
      <c r="AI351" s="52" t="str">
        <f t="shared" si="91"/>
        <v>ok 0</v>
      </c>
      <c r="AJ351" s="52" t="str">
        <f t="shared" si="92"/>
        <v>ok 0</v>
      </c>
      <c r="AK351" s="52" t="str">
        <f t="shared" si="93"/>
        <v>ok 0</v>
      </c>
    </row>
    <row r="352" spans="1:37" ht="14.25" hidden="1">
      <c r="A352" s="5" t="s">
        <v>0</v>
      </c>
      <c r="B352" s="5" t="s">
        <v>0</v>
      </c>
      <c r="C352" s="23" t="s">
        <v>335</v>
      </c>
      <c r="D352" s="183"/>
      <c r="E352" s="184"/>
      <c r="F352" s="184"/>
      <c r="G352" s="184"/>
      <c r="H352" s="184"/>
      <c r="I352" s="184"/>
      <c r="J352" s="184"/>
      <c r="K352" s="179"/>
      <c r="L352" s="180"/>
      <c r="M352" s="180"/>
      <c r="N352" s="180"/>
      <c r="O352" s="180"/>
      <c r="P352" s="180"/>
      <c r="Q352" s="180"/>
      <c r="R352" s="179"/>
      <c r="S352" s="180"/>
      <c r="T352" s="186"/>
      <c r="U352" s="185"/>
      <c r="V352" s="185"/>
      <c r="W352" s="185"/>
      <c r="X352" s="185"/>
      <c r="Y352" s="185"/>
      <c r="Z352" s="185"/>
      <c r="AA352" s="179"/>
      <c r="AB352" s="186"/>
      <c r="AC352" s="185"/>
      <c r="AD352" s="179"/>
      <c r="AE352" s="179"/>
      <c r="AF352" s="52" t="str">
        <f t="shared" si="88"/>
        <v>ok 0</v>
      </c>
      <c r="AG352" s="52" t="str">
        <f t="shared" si="89"/>
        <v>ok 0</v>
      </c>
      <c r="AH352" s="52" t="str">
        <f t="shared" si="90"/>
        <v>ok 0</v>
      </c>
      <c r="AI352" s="52" t="str">
        <f t="shared" si="91"/>
        <v>ok 0</v>
      </c>
      <c r="AJ352" s="52" t="str">
        <f t="shared" si="92"/>
        <v>ok 0</v>
      </c>
      <c r="AK352" s="52" t="str">
        <f t="shared" si="93"/>
        <v>ok 0</v>
      </c>
    </row>
    <row r="353" spans="1:38" ht="14.25" hidden="1">
      <c r="A353" s="5" t="s">
        <v>336</v>
      </c>
      <c r="B353" s="5" t="s">
        <v>335</v>
      </c>
      <c r="C353" s="5" t="s">
        <v>25</v>
      </c>
      <c r="D353" s="12" t="s">
        <v>180</v>
      </c>
      <c r="E353" s="134">
        <f>SUMIFS(ADEME!$F:$F,ADEME!$A:$A,$A353,ADEME!$B:$B,$B353,ADEME!$C:$C,$C353,ADEME!$D:$D,$D353,ADEME!$E:$E,F$9)</f>
        <v>-17780.48441312497</v>
      </c>
      <c r="F353" s="134">
        <f>SUMIFS(ADEME!$L:$L,ADEME!$A:$A,$A353,ADEME!$B:$B,$B353,ADEME!$C:$C,$C353,ADEME!$D:$D,$D353,ADEME!$E:$E,F$9)</f>
        <v>-13018.068006162588</v>
      </c>
      <c r="G353" s="135">
        <f>SUMIFS(ADEME!$H:$H,ADEME!$A:$A,$A353,ADEME!$B:$B,$B353,ADEME!$C:$C,$C353,ADEME!$D:$D,$D353,ADEME!$E:$E,G$9)</f>
        <v>-15717.731767996702</v>
      </c>
      <c r="H353" s="135">
        <f>SUMIFS(ADEME!$H:$H,ADEME!$A:$A,$A353,ADEME!$B:$B,$B353,ADEME!$C:$C,$C353,ADEME!$D:$D,$D353,ADEME!$E:$E,H$9)</f>
        <v>-15902.826612243558</v>
      </c>
      <c r="I353" s="135">
        <f>SUMIFS(ADEME!$H:$H,ADEME!$A:$A,$A353,ADEME!$B:$B,$B353,ADEME!$C:$C,$C353,ADEME!$D:$D,$D353,ADEME!$E:$E,I$9)</f>
        <v>-17644.332606011441</v>
      </c>
      <c r="J353" s="135">
        <f>SUMIFS(ADEME!$H:$H,ADEME!$A:$A,$A353,ADEME!$B:$B,$B353,ADEME!$C:$C,$C353,ADEME!$D:$D,$D353,ADEME!$E:$E,J$9)</f>
        <v>-18733.543266262626</v>
      </c>
      <c r="K353" s="68"/>
      <c r="L353" s="54" t="str">
        <f t="shared" si="86"/>
        <v>Bilan alimentation animale-Ressources-Céréales</v>
      </c>
      <c r="M353" s="54">
        <f>MATCH(L353,[6]RESULTATS_4!$W:$W,FALSE)</f>
        <v>67</v>
      </c>
      <c r="N353" s="54" t="str" cm="1">
        <f t="array" ref="N353">IFERROR(INDEX([6]RESULTATS_4!G:G,$M353),"-")</f>
        <v>Bilan alimentation animale</v>
      </c>
      <c r="O353" s="54" t="str" cm="1">
        <f t="array" ref="O353">IFERROR(INDEX([6]RESULTATS_4!H:H,$M353),"-")</f>
        <v>Ressources</v>
      </c>
      <c r="P353" s="54" t="str" cm="1">
        <f t="array" ref="P353">IFERROR(INDEX([6]RESULTATS_4!I:I,$M353),"-")</f>
        <v>Céréales</v>
      </c>
      <c r="Q353" s="54" t="str" cm="1">
        <f t="array" ref="Q353">IFERROR(INDEX([6]RESULTATS_4!$J:$J,M353),"-")</f>
        <v>kt</v>
      </c>
      <c r="R353" s="68"/>
      <c r="S353" s="54" t="str">
        <f t="shared" si="87"/>
        <v>Céréales-kt</v>
      </c>
      <c r="T353" s="46">
        <v>348</v>
      </c>
      <c r="U353" s="36">
        <v>-93.893019618184255</v>
      </c>
      <c r="V353" s="36">
        <v>-67.839404170682968</v>
      </c>
      <c r="W353" s="36">
        <v>-63.023265333166911</v>
      </c>
      <c r="X353" s="36">
        <v>-69.171419005723365</v>
      </c>
      <c r="Y353" s="36">
        <v>-48.921939896626796</v>
      </c>
      <c r="Z353" s="36">
        <v>-69.627242326149315</v>
      </c>
      <c r="AA353" s="68"/>
      <c r="AB353" s="75">
        <v>285</v>
      </c>
      <c r="AC353" s="36">
        <v>-62.279915215805445</v>
      </c>
      <c r="AE353" s="68"/>
      <c r="AF353" s="52">
        <f t="shared" si="88"/>
        <v>18836.960900213104</v>
      </c>
      <c r="AG353" s="52">
        <f t="shared" si="89"/>
        <v>19089.537651907016</v>
      </c>
      <c r="AH353" s="52">
        <f t="shared" si="90"/>
        <v>24839.57062507997</v>
      </c>
      <c r="AI353" s="52">
        <f t="shared" si="91"/>
        <v>22890.458835213038</v>
      </c>
      <c r="AJ353" s="52">
        <f t="shared" si="92"/>
        <v>35966.297949947053</v>
      </c>
      <c r="AK353" s="52">
        <f t="shared" si="93"/>
        <v>26805.479292875894</v>
      </c>
    </row>
    <row r="354" spans="1:38" ht="14.25" hidden="1">
      <c r="A354" s="5" t="s">
        <v>336</v>
      </c>
      <c r="B354" s="5" t="s">
        <v>335</v>
      </c>
      <c r="C354" s="5" t="s">
        <v>337</v>
      </c>
      <c r="D354" s="12" t="s">
        <v>180</v>
      </c>
      <c r="E354" s="134">
        <f>SUMIFS(ADEME!$F:$F,ADEME!$A:$A,$A354,ADEME!$B:$B,$B354,ADEME!$C:$C,$C354,ADEME!$D:$D,$D354,ADEME!$E:$E,F$9)</f>
        <v>-2878.4113847010899</v>
      </c>
      <c r="F354" s="134">
        <f>SUMIFS(ADEME!$L:$L,ADEME!$A:$A,$A354,ADEME!$B:$B,$B354,ADEME!$C:$C,$C354,ADEME!$D:$D,$D354,ADEME!$E:$E,F$9)</f>
        <v>-2107.4428730463205</v>
      </c>
      <c r="G354" s="135">
        <f>SUMIFS(ADEME!$H:$H,ADEME!$A:$A,$A354,ADEME!$B:$B,$B354,ADEME!$C:$C,$C354,ADEME!$D:$D,$D354,ADEME!$E:$E,G$9)</f>
        <v>-2272.1165481031912</v>
      </c>
      <c r="H354" s="135">
        <f>SUMIFS(ADEME!$H:$H,ADEME!$A:$A,$A354,ADEME!$B:$B,$B354,ADEME!$C:$C,$C354,ADEME!$D:$D,$D354,ADEME!$E:$E,H$9)</f>
        <v>-2298.8734023865923</v>
      </c>
      <c r="I354" s="135">
        <f>SUMIFS(ADEME!$H:$H,ADEME!$A:$A,$A354,ADEME!$B:$B,$B354,ADEME!$C:$C,$C354,ADEME!$D:$D,$D354,ADEME!$E:$E,I$9)</f>
        <v>-2450.0592001523801</v>
      </c>
      <c r="J354" s="135">
        <f>SUMIFS(ADEME!$H:$H,ADEME!$A:$A,$A354,ADEME!$B:$B,$B354,ADEME!$C:$C,$C354,ADEME!$D:$D,$D354,ADEME!$E:$E,J$9)</f>
        <v>-2601.3049660672241</v>
      </c>
      <c r="K354" s="68"/>
      <c r="L354" s="54" t="str">
        <f t="shared" si="86"/>
        <v>Bilan alimentation animale-Ressources-Tourteau de soja et graine</v>
      </c>
      <c r="M354" s="54">
        <f>MATCH(L354,[6]RESULTATS_4!$W:$W,FALSE)</f>
        <v>77</v>
      </c>
      <c r="N354" s="54" t="str" cm="1">
        <f t="array" ref="N354">IFERROR(INDEX([6]RESULTATS_4!G:G,$M354),"-")</f>
        <v>Bilan alimentation animale</v>
      </c>
      <c r="O354" s="54" t="str" cm="1">
        <f t="array" ref="O354">IFERROR(INDEX([6]RESULTATS_4!H:H,$M354),"-")</f>
        <v>Ressources</v>
      </c>
      <c r="P354" s="54" t="str" cm="1">
        <f t="array" ref="P354">IFERROR(INDEX([6]RESULTATS_4!I:I,$M354),"-")</f>
        <v>Tourteau de soja et graine</v>
      </c>
      <c r="Q354" s="54" t="str" cm="1">
        <f t="array" ref="Q354">IFERROR(INDEX([6]RESULTATS_4!$J:$J,M354),"-")</f>
        <v>kt</v>
      </c>
      <c r="R354" s="68"/>
      <c r="S354" s="54" t="str">
        <f t="shared" si="87"/>
        <v>Tourteau de soja et graine-kt</v>
      </c>
      <c r="T354" s="46">
        <v>349</v>
      </c>
      <c r="U354" s="36">
        <v>115.84545338429496</v>
      </c>
      <c r="V354" s="36">
        <v>94.243595212820878</v>
      </c>
      <c r="W354" s="36">
        <v>104.52479765850262</v>
      </c>
      <c r="X354" s="36">
        <v>106.35690696313873</v>
      </c>
      <c r="Y354" s="36">
        <v>108.18901626777483</v>
      </c>
      <c r="Z354" s="36">
        <v>120.93149015074562</v>
      </c>
      <c r="AA354" s="68"/>
      <c r="AB354" s="75">
        <v>286</v>
      </c>
      <c r="AC354" s="36">
        <v>-117.91918901946599</v>
      </c>
      <c r="AE354" s="68"/>
      <c r="AF354" s="52">
        <f t="shared" si="88"/>
        <v>-2584.6994859198448</v>
      </c>
      <c r="AG354" s="52">
        <f t="shared" si="89"/>
        <v>-2336.165617713642</v>
      </c>
      <c r="AH354" s="52">
        <f t="shared" si="90"/>
        <v>-2273.7583798310898</v>
      </c>
      <c r="AI354" s="52">
        <f t="shared" si="91"/>
        <v>-2261.4707196997915</v>
      </c>
      <c r="AJ354" s="52">
        <f t="shared" si="92"/>
        <v>-2364.6099249930553</v>
      </c>
      <c r="AK354" s="52">
        <f t="shared" si="93"/>
        <v>-2251.0567370207714</v>
      </c>
    </row>
    <row r="355" spans="1:38" ht="14.25" hidden="1">
      <c r="A355" s="5" t="s">
        <v>336</v>
      </c>
      <c r="B355" s="5" t="s">
        <v>335</v>
      </c>
      <c r="C355" s="5" t="s">
        <v>338</v>
      </c>
      <c r="D355" s="12" t="s">
        <v>180</v>
      </c>
      <c r="E355" s="134">
        <f>SUMIFS(ADEME!$F:$F,ADEME!$A:$A,$A355,ADEME!$B:$B,$B355,ADEME!$C:$C,$C355,ADEME!$D:$D,$D355,ADEME!$E:$E,F$9)</f>
        <v>-4072.7252359943718</v>
      </c>
      <c r="F355" s="134">
        <f>SUMIFS(ADEME!$L:$L,ADEME!$A:$A,$A355,ADEME!$B:$B,$B355,ADEME!$C:$C,$C355,ADEME!$D:$D,$D355,ADEME!$E:$E,F$9)</f>
        <v>-2981.8655589300142</v>
      </c>
      <c r="G355" s="135">
        <f>SUMIFS(ADEME!$H:$H,ADEME!$A:$A,$A355,ADEME!$B:$B,$B355,ADEME!$C:$C,$C355,ADEME!$D:$D,$D355,ADEME!$E:$E,G$9)</f>
        <v>-3765.7662881138413</v>
      </c>
      <c r="H355" s="135">
        <f>SUMIFS(ADEME!$H:$H,ADEME!$A:$A,$A355,ADEME!$B:$B,$B355,ADEME!$C:$C,$C355,ADEME!$D:$D,$D355,ADEME!$E:$E,H$9)</f>
        <v>-3810.112631139476</v>
      </c>
      <c r="I355" s="135">
        <f>SUMIFS(ADEME!$H:$H,ADEME!$A:$A,$A355,ADEME!$B:$B,$B355,ADEME!$C:$C,$C355,ADEME!$D:$D,$D355,ADEME!$E:$E,I$9)</f>
        <v>-4359.8750045142478</v>
      </c>
      <c r="J355" s="135">
        <f>SUMIFS(ADEME!$H:$H,ADEME!$A:$A,$A355,ADEME!$B:$B,$B355,ADEME!$C:$C,$C355,ADEME!$D:$D,$D355,ADEME!$E:$E,J$9)</f>
        <v>-4629.0165151804913</v>
      </c>
      <c r="K355" s="68"/>
      <c r="L355" s="54" t="str">
        <f t="shared" si="86"/>
        <v>Bilan alimentation animale-Ressources-Autres tourteaux et graines oléoprotéagineux</v>
      </c>
      <c r="M355" s="54">
        <f>MATCH(L355,[6]RESULTATS_4!$W:$W,FALSE)</f>
        <v>65</v>
      </c>
      <c r="N355" s="54" t="str" cm="1">
        <f t="array" ref="N355">IFERROR(INDEX([6]RESULTATS_4!G:G,$M355),"-")</f>
        <v>Bilan alimentation animale</v>
      </c>
      <c r="O355" s="54" t="str" cm="1">
        <f t="array" ref="O355">IFERROR(INDEX([6]RESULTATS_4!H:H,$M355),"-")</f>
        <v>Ressources</v>
      </c>
      <c r="P355" s="54" t="str" cm="1">
        <f t="array" ref="P355">IFERROR(INDEX([6]RESULTATS_4!I:I,$M355),"-")</f>
        <v>Autres tourteaux et graines oléoprotéagineux</v>
      </c>
      <c r="Q355" s="54" t="str" cm="1">
        <f t="array" ref="Q355">IFERROR(INDEX([6]RESULTATS_4!$J:$J,M355),"-")</f>
        <v>kt</v>
      </c>
      <c r="R355" s="68"/>
      <c r="S355" s="54" t="str">
        <f t="shared" si="87"/>
        <v>Autres tourteaux et graines oléoprotéagineux-kt</v>
      </c>
      <c r="T355" s="46">
        <v>350</v>
      </c>
      <c r="U355" s="36">
        <v>8165.0868995487181</v>
      </c>
      <c r="V355" s="36">
        <v>6735.3202938347058</v>
      </c>
      <c r="W355" s="36">
        <v>6420.2647021497123</v>
      </c>
      <c r="X355" s="36">
        <v>6434.3845274902997</v>
      </c>
      <c r="Y355" s="36">
        <v>7306.6502601688371</v>
      </c>
      <c r="Z355" s="36">
        <v>8247.2875732378743</v>
      </c>
      <c r="AA355" s="68"/>
      <c r="AB355" s="75">
        <v>287</v>
      </c>
      <c r="AC355" s="36">
        <v>923.92993579691756</v>
      </c>
      <c r="AE355" s="68"/>
      <c r="AF355" s="52">
        <f t="shared" si="88"/>
        <v>-149.87975371357615</v>
      </c>
      <c r="AG355" s="52">
        <f t="shared" si="89"/>
        <v>-144.27206767968431</v>
      </c>
      <c r="AH355" s="52">
        <f t="shared" si="90"/>
        <v>-158.65437739432988</v>
      </c>
      <c r="AI355" s="52">
        <f t="shared" si="91"/>
        <v>-159.21487307544538</v>
      </c>
      <c r="AJ355" s="52">
        <f t="shared" si="92"/>
        <v>-159.66995612588008</v>
      </c>
      <c r="AK355" s="52">
        <f t="shared" si="93"/>
        <v>-156.12774471695965</v>
      </c>
    </row>
    <row r="356" spans="1:38" ht="14.25" hidden="1">
      <c r="A356" s="5" t="s">
        <v>336</v>
      </c>
      <c r="B356" s="5" t="s">
        <v>335</v>
      </c>
      <c r="C356" s="5" t="s">
        <v>339</v>
      </c>
      <c r="D356" s="12" t="s">
        <v>180</v>
      </c>
      <c r="E356" s="134">
        <f>SUMIFS(ADEME!$F:$F,ADEME!$A:$A,$A356,ADEME!$B:$B,$B356,ADEME!$C:$C,$C356,ADEME!$D:$D,$D356,ADEME!$E:$E,F$9)</f>
        <v>-4572.8186074065588</v>
      </c>
      <c r="F356" s="134">
        <f>SUMIFS(ADEME!$L:$L,ADEME!$A:$A,$A356,ADEME!$B:$B,$B356,ADEME!$C:$C,$C356,ADEME!$D:$D,$D356,ADEME!$E:$E,F$9)</f>
        <v>-3348.0113492926967</v>
      </c>
      <c r="G356" s="135">
        <f>SUMIFS(ADEME!$H:$H,ADEME!$A:$A,$A356,ADEME!$B:$B,$B356,ADEME!$C:$C,$C356,ADEME!$D:$D,$D356,ADEME!$E:$E,G$9)</f>
        <v>-4158.0444651914095</v>
      </c>
      <c r="H356" s="135">
        <f>SUMIFS(ADEME!$H:$H,ADEME!$A:$A,$A356,ADEME!$B:$B,$B356,ADEME!$C:$C,$C356,ADEME!$D:$D,$D356,ADEME!$E:$E,H$9)</f>
        <v>-4207.010346784019</v>
      </c>
      <c r="I356" s="135">
        <f>SUMIFS(ADEME!$H:$H,ADEME!$A:$A,$A356,ADEME!$B:$B,$B356,ADEME!$C:$C,$C356,ADEME!$D:$D,$D356,ADEME!$E:$E,I$9)</f>
        <v>-4735.5036952324681</v>
      </c>
      <c r="J356" s="135">
        <f>SUMIFS(ADEME!$H:$H,ADEME!$A:$A,$A356,ADEME!$B:$B,$B356,ADEME!$C:$C,$C356,ADEME!$D:$D,$D356,ADEME!$E:$E,J$9)</f>
        <v>-5027.8333186691034</v>
      </c>
      <c r="K356" s="68"/>
      <c r="L356" s="54" t="str">
        <f t="shared" si="86"/>
        <v>Bilan alimentation animale-Ressources-Autres concentrés</v>
      </c>
      <c r="M356" s="54">
        <f>MATCH(L356,[6]RESULTATS_4!$W:$W,FALSE)</f>
        <v>64</v>
      </c>
      <c r="N356" s="54" t="str" cm="1">
        <f t="array" ref="N356">IFERROR(INDEX([6]RESULTATS_4!G:G,$M356),"-")</f>
        <v>Bilan alimentation animale</v>
      </c>
      <c r="O356" s="54" t="str" cm="1">
        <f t="array" ref="O356">IFERROR(INDEX([6]RESULTATS_4!H:H,$M356),"-")</f>
        <v>Ressources</v>
      </c>
      <c r="P356" s="54" t="str" cm="1">
        <f t="array" ref="P356">IFERROR(INDEX([6]RESULTATS_4!I:I,$M356),"-")</f>
        <v>Autres concentrés</v>
      </c>
      <c r="Q356" s="54" t="str" cm="1">
        <f t="array" ref="Q356">IFERROR(INDEX([6]RESULTATS_4!$J:$J,M356),"-")</f>
        <v>kt</v>
      </c>
      <c r="R356" s="68"/>
      <c r="S356" s="54" t="str">
        <f t="shared" si="87"/>
        <v>Autres concentrés-kt</v>
      </c>
      <c r="T356" s="46">
        <v>351</v>
      </c>
      <c r="U356" s="36">
        <v>-2313.8956599153412</v>
      </c>
      <c r="V356" s="36">
        <v>-2364.9383386832187</v>
      </c>
      <c r="W356" s="36">
        <v>-2109.9097431503765</v>
      </c>
      <c r="X356" s="36">
        <v>-2197.9746395338279</v>
      </c>
      <c r="Y356" s="36">
        <v>-2283.3860334976644</v>
      </c>
      <c r="Z356" s="36">
        <v>-2326.3731325980557</v>
      </c>
      <c r="AA356" s="68"/>
      <c r="AB356" s="75">
        <v>288</v>
      </c>
      <c r="AC356" s="36">
        <v>-2343.0479648788196</v>
      </c>
      <c r="AE356" s="68"/>
      <c r="AF356" s="52">
        <f t="shared" si="88"/>
        <v>97.624235466774039</v>
      </c>
      <c r="AG356" s="52">
        <f t="shared" si="89"/>
        <v>41.568652955106053</v>
      </c>
      <c r="AH356" s="52">
        <f t="shared" si="90"/>
        <v>97.072148640012188</v>
      </c>
      <c r="AI356" s="52">
        <f t="shared" si="91"/>
        <v>91.403953035431314</v>
      </c>
      <c r="AJ356" s="52">
        <f t="shared" si="92"/>
        <v>107.38953579297666</v>
      </c>
      <c r="AK356" s="52">
        <f t="shared" si="93"/>
        <v>116.12325418554423</v>
      </c>
    </row>
    <row r="357" spans="1:38" ht="14.25" hidden="1">
      <c r="A357" s="5" t="s">
        <v>336</v>
      </c>
      <c r="B357" s="5" t="s">
        <v>335</v>
      </c>
      <c r="C357" s="5" t="s">
        <v>340</v>
      </c>
      <c r="D357" s="12" t="s">
        <v>180</v>
      </c>
      <c r="E357" s="134">
        <f>SUMIFS(ADEME!$F:$F,ADEME!$A:$A,$A357,ADEME!$B:$B,$B357,ADEME!$C:$C,$C357,ADEME!$D:$D,$D357,ADEME!$E:$E,F$9)</f>
        <v>0</v>
      </c>
      <c r="F357" s="134">
        <f>SUMIFS(ADEME!$L:$L,ADEME!$A:$A,$A357,ADEME!$B:$B,$B357,ADEME!$C:$C,$C357,ADEME!$D:$D,$D357,ADEME!$E:$E,F$9)</f>
        <v>-135.43951621055999</v>
      </c>
      <c r="G357" s="135">
        <f>SUMIFS(ADEME!$H:$H,ADEME!$A:$A,$A357,ADEME!$B:$B,$B357,ADEME!$C:$C,$C357,ADEME!$D:$D,$D357,ADEME!$E:$E,G$9)</f>
        <v>-465.27717836496288</v>
      </c>
      <c r="H357" s="135">
        <f>SUMIFS(ADEME!$H:$H,ADEME!$A:$A,$A357,ADEME!$B:$B,$B357,ADEME!$C:$C,$C357,ADEME!$D:$D,$D357,ADEME!$E:$E,H$9)</f>
        <v>-1074.7432613655176</v>
      </c>
      <c r="I357" s="135">
        <f>SUMIFS(ADEME!$H:$H,ADEME!$A:$A,$A357,ADEME!$B:$B,$B357,ADEME!$C:$C,$C357,ADEME!$D:$D,$D357,ADEME!$E:$E,I$9)</f>
        <v>-95.610382718502208</v>
      </c>
      <c r="J357" s="135">
        <f>SUMIFS(ADEME!$H:$H,ADEME!$A:$A,$A357,ADEME!$B:$B,$B357,ADEME!$C:$C,$C357,ADEME!$D:$D,$D357,ADEME!$E:$E,J$9)</f>
        <v>0</v>
      </c>
      <c r="K357" s="68"/>
      <c r="L357" s="54" t="str">
        <f t="shared" si="86"/>
        <v>Bilan alimentation animale-Ressources-Cultures associées</v>
      </c>
      <c r="M357" s="54">
        <f>MATCH(L357,[6]RESULTATS_4!$W:$W,FALSE)</f>
        <v>68</v>
      </c>
      <c r="N357" s="54" t="str" cm="1">
        <f t="array" ref="N357">IFERROR(INDEX([6]RESULTATS_4!G:G,$M357),"-")</f>
        <v>Bilan alimentation animale</v>
      </c>
      <c r="O357" s="54" t="str" cm="1">
        <f t="array" ref="O357">IFERROR(INDEX([6]RESULTATS_4!H:H,$M357),"-")</f>
        <v>Ressources</v>
      </c>
      <c r="P357" s="54" t="str" cm="1">
        <f t="array" ref="P357">IFERROR(INDEX([6]RESULTATS_4!I:I,$M357),"-")</f>
        <v>Cultures associées</v>
      </c>
      <c r="Q357" s="54" t="str" cm="1">
        <f t="array" ref="Q357">IFERROR(INDEX([6]RESULTATS_4!$J:$J,M357),"-")</f>
        <v>kt</v>
      </c>
      <c r="R357" s="68"/>
      <c r="S357" s="54" t="str">
        <f t="shared" si="87"/>
        <v>Cultures associées-kt</v>
      </c>
      <c r="T357" s="46">
        <v>352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68"/>
      <c r="AB357" s="52">
        <f>IFERROR(MATCH(S357,[7]AMS_RUN3_2050!$I:$I,FALSE),"non")</f>
        <v>295</v>
      </c>
      <c r="AC357" s="14">
        <v>0</v>
      </c>
      <c r="AE357" s="68"/>
      <c r="AF357" s="56"/>
      <c r="AG357" s="56"/>
      <c r="AH357" s="56"/>
      <c r="AI357" s="56"/>
      <c r="AJ357" s="56"/>
      <c r="AK357" s="56"/>
    </row>
    <row r="358" spans="1:38" ht="14.25" hidden="1">
      <c r="A358" s="5" t="s">
        <v>336</v>
      </c>
      <c r="B358" s="5" t="s">
        <v>335</v>
      </c>
      <c r="C358" s="5" t="s">
        <v>341</v>
      </c>
      <c r="D358" s="12" t="s">
        <v>342</v>
      </c>
      <c r="E358" s="134">
        <f>SUMIFS(ADEME!$F:$F,ADEME!$A:$A,$A358,ADEME!$B:$B,$B358,ADEME!$C:$C,$C358,ADEME!$D:$D,$D358,ADEME!$E:$E,F$9)</f>
        <v>0</v>
      </c>
      <c r="F358" s="134">
        <f>SUMIFS(ADEME!$L:$L,ADEME!$A:$A,$A358,ADEME!$B:$B,$B358,ADEME!$C:$C,$C358,ADEME!$D:$D,$D358,ADEME!$E:$E,F$9)</f>
        <v>-254.73941044043426</v>
      </c>
      <c r="G358" s="135">
        <f>SUMIFS(ADEME!$H:$H,ADEME!$A:$A,$A358,ADEME!$B:$B,$B358,ADEME!$C:$C,$C358,ADEME!$D:$D,$D358,ADEME!$E:$E,G$9)</f>
        <v>-36.326829232672424</v>
      </c>
      <c r="H358" s="135">
        <f>SUMIFS(ADEME!$H:$H,ADEME!$A:$A,$A358,ADEME!$B:$B,$B358,ADEME!$C:$C,$C358,ADEME!$D:$D,$D358,ADEME!$E:$E,H$9)</f>
        <v>-45.373245620435618</v>
      </c>
      <c r="I358" s="135">
        <f>SUMIFS(ADEME!$H:$H,ADEME!$A:$A,$A358,ADEME!$B:$B,$B358,ADEME!$C:$C,$C358,ADEME!$D:$D,$D358,ADEME!$E:$E,I$9)</f>
        <v>-54.450730566550007</v>
      </c>
      <c r="J358" s="135">
        <f>SUMIFS(ADEME!$H:$H,ADEME!$A:$A,$A358,ADEME!$B:$B,$B358,ADEME!$C:$C,$C358,ADEME!$D:$D,$D358,ADEME!$E:$E,J$9)</f>
        <v>-92.773048862141721</v>
      </c>
      <c r="K358" s="68"/>
      <c r="L358" s="54" t="str">
        <f t="shared" si="86"/>
        <v>Bilan alimentation animale-Ressources-Biodéchets (matière sèche)  pour insectes et protéines alternatives</v>
      </c>
      <c r="M358" s="54">
        <f>MATCH(L358,[6]RESULTATS_4!$W:$W,FALSE)</f>
        <v>66</v>
      </c>
      <c r="N358" s="54" t="str" cm="1">
        <f t="array" ref="N358">IFERROR(INDEX([6]RESULTATS_4!G:G,$M358),"-")</f>
        <v>Bilan alimentation animale</v>
      </c>
      <c r="O358" s="54" t="str" cm="1">
        <f t="array" ref="O358">IFERROR(INDEX([6]RESULTATS_4!H:H,$M358),"-")</f>
        <v>Ressources</v>
      </c>
      <c r="P358" s="54" t="str" cm="1">
        <f t="array" ref="P358">IFERROR(INDEX([6]RESULTATS_4!I:I,$M358),"-")</f>
        <v>Biodéchets (matière sèche)  pour insectes et protéines alternatives</v>
      </c>
      <c r="Q358" s="54" t="str" cm="1">
        <f t="array" ref="Q358">IFERROR(INDEX([6]RESULTATS_4!$J:$J,M358),"-")</f>
        <v>kt MS</v>
      </c>
      <c r="R358" s="68"/>
      <c r="S358" s="54" t="str">
        <f t="shared" si="87"/>
        <v>Biodéchets (matière sèche)  pour insectes et protéines alternatives-kt MS</v>
      </c>
      <c r="T358" s="46">
        <v>353</v>
      </c>
      <c r="U358" s="38">
        <v>-122351.69018493532</v>
      </c>
      <c r="V358" s="38">
        <v>-119000.01933049495</v>
      </c>
      <c r="W358" s="38">
        <v>-126275.54377760937</v>
      </c>
      <c r="X358" s="38">
        <v>-129994.22140878205</v>
      </c>
      <c r="Y358" s="38">
        <v>-128860.98462904767</v>
      </c>
      <c r="Z358" s="38">
        <v>-123362.25786472467</v>
      </c>
      <c r="AA358" s="68"/>
      <c r="AB358" s="52">
        <f>IFERROR(MATCH(S358,[7]AMS_RUN3_2050!$I:$I,FALSE),"non")</f>
        <v>296</v>
      </c>
      <c r="AC358" s="38">
        <v>-118386.90776410965</v>
      </c>
      <c r="AE358" s="68"/>
      <c r="AF358" s="52">
        <f t="shared" ref="AF358:AF370" si="94">IF(AND(E358=0,U358=0),"ok 0",(E358/U358-1)*100)</f>
        <v>-100</v>
      </c>
      <c r="AG358" s="52">
        <f t="shared" ref="AG358:AG370" si="95">IF(AND(F358=0,V358=0),"ok 0",(F358/V358-1)*100)</f>
        <v>-99.785933303310685</v>
      </c>
      <c r="AH358" s="52">
        <f t="shared" ref="AH358:AH370" si="96">IF(AND(G358=0,W358=0),"ok 0",(G358/W358-1)*100)</f>
        <v>-99.971232094397749</v>
      </c>
      <c r="AI358" s="52">
        <f t="shared" ref="AI358:AI370" si="97">IF(AND(H358=0,X358=0),"ok 0",(H358/X358-1)*100)</f>
        <v>-99.965095951859468</v>
      </c>
      <c r="AJ358" s="52">
        <f t="shared" ref="AJ358:AJ370" si="98">IF(AND(I358=0,Y358=0),"ok 0",(I358/Y358-1)*100)</f>
        <v>-99.957744595291359</v>
      </c>
      <c r="AK358" s="52">
        <f t="shared" ref="AK358:AK370" si="99">IF(AND(J358=0,Z358=0),"ok 0",(J358/Z358-1)*100)</f>
        <v>-99.924796246057795</v>
      </c>
      <c r="AL358" t="s">
        <v>538</v>
      </c>
    </row>
    <row r="359" spans="1:38" ht="14.25" hidden="1">
      <c r="A359" s="5" t="s">
        <v>336</v>
      </c>
      <c r="B359" s="5" t="s">
        <v>335</v>
      </c>
      <c r="C359" s="5" t="s">
        <v>343</v>
      </c>
      <c r="D359" s="12" t="s">
        <v>180</v>
      </c>
      <c r="E359" s="134">
        <f>SUMIFS(ADEME!$F:$F,ADEME!$A:$A,$A359,ADEME!$B:$B,$B359,ADEME!$C:$C,$C359,ADEME!$D:$D,$D359,ADEME!$E:$E,F$9)</f>
        <v>-0.315</v>
      </c>
      <c r="F359" s="134">
        <f>SUMIFS(ADEME!$L:$L,ADEME!$A:$A,$A359,ADEME!$B:$B,$B359,ADEME!$C:$C,$C359,ADEME!$D:$D,$D359,ADEME!$E:$E,F$9)</f>
        <v>-1207.5948390706933</v>
      </c>
      <c r="G359" s="135">
        <f>SUMIFS(ADEME!$H:$H,ADEME!$A:$A,$A359,ADEME!$B:$B,$B359,ADEME!$C:$C,$C359,ADEME!$D:$D,$D359,ADEME!$E:$E,G$9)</f>
        <v>-79.372211244200145</v>
      </c>
      <c r="H359" s="135">
        <f>SUMIFS(ADEME!$H:$H,ADEME!$A:$A,$A359,ADEME!$B:$B,$B359,ADEME!$C:$C,$C359,ADEME!$D:$D,$D359,ADEME!$E:$E,H$9)</f>
        <v>-76.963882146722995</v>
      </c>
      <c r="I359" s="135">
        <f>SUMIFS(ADEME!$H:$H,ADEME!$A:$A,$A359,ADEME!$B:$B,$B359,ADEME!$C:$C,$C359,ADEME!$D:$D,$D359,ADEME!$E:$E,I$9)</f>
        <v>-274.98834462084102</v>
      </c>
      <c r="J359" s="135">
        <f>SUMIFS(ADEME!$H:$H,ADEME!$A:$A,$A359,ADEME!$B:$B,$B359,ADEME!$C:$C,$C359,ADEME!$D:$D,$D359,ADEME!$E:$E,J$9)</f>
        <v>-823.70317154166082</v>
      </c>
      <c r="K359" s="68"/>
      <c r="L359" s="54" t="str">
        <f t="shared" si="86"/>
        <v>Bilan alimentation animale-Ressources-Fourniture de protéines alternatives (insectes pour aquaculture, etc.)</v>
      </c>
      <c r="M359" s="54">
        <f>MATCH(L359,[6]RESULTATS_4!$W:$W,FALSE)</f>
        <v>70</v>
      </c>
      <c r="N359" s="54" t="str" cm="1">
        <f t="array" ref="N359">IFERROR(INDEX([6]RESULTATS_4!G:G,$M359),"-")</f>
        <v>Bilan alimentation animale</v>
      </c>
      <c r="O359" s="54" t="str" cm="1">
        <f t="array" ref="O359">IFERROR(INDEX([6]RESULTATS_4!H:H,$M359),"-")</f>
        <v>Ressources</v>
      </c>
      <c r="P359" s="54" t="str" cm="1">
        <f t="array" ref="P359">IFERROR(INDEX([6]RESULTATS_4!I:I,$M359),"-")</f>
        <v>Fourniture de protéines alternatives (insectes pour aquaculture, etc.)</v>
      </c>
      <c r="Q359" s="54" t="str" cm="1">
        <f t="array" ref="Q359">IFERROR(INDEX([6]RESULTATS_4!$J:$J,M359),"-")</f>
        <v>kt</v>
      </c>
      <c r="R359" s="68"/>
      <c r="S359" s="54" t="str">
        <f t="shared" si="87"/>
        <v>Fourniture de protéines alternatives (insectes pour aquaculture, etc.)-kt</v>
      </c>
      <c r="T359" s="46">
        <v>354</v>
      </c>
      <c r="U359" s="36">
        <v>-18424.669385134061</v>
      </c>
      <c r="V359" s="36">
        <v>-17673.693831367313</v>
      </c>
      <c r="W359" s="36">
        <v>-16010.281185619921</v>
      </c>
      <c r="X359" s="36">
        <v>-16159.133166822379</v>
      </c>
      <c r="Y359" s="36">
        <v>-17745.761130847935</v>
      </c>
      <c r="Z359" s="36">
        <v>-18812.154534093512</v>
      </c>
      <c r="AA359" s="68"/>
      <c r="AB359" s="52">
        <f>IFERROR(MATCH(S359,[7]AMS_RUN3_2050!$I:$I,FALSE),"non")</f>
        <v>297</v>
      </c>
      <c r="AC359" s="36">
        <v>-13395.589748689927</v>
      </c>
      <c r="AE359" s="68"/>
      <c r="AF359" s="52">
        <f t="shared" si="94"/>
        <v>-99.998290335672152</v>
      </c>
      <c r="AG359" s="52">
        <f t="shared" si="95"/>
        <v>-93.167275326862054</v>
      </c>
      <c r="AH359" s="52">
        <f t="shared" si="96"/>
        <v>-99.50424224082029</v>
      </c>
      <c r="AI359" s="52">
        <f t="shared" si="97"/>
        <v>-99.523712804689652</v>
      </c>
      <c r="AJ359" s="52">
        <f t="shared" si="98"/>
        <v>-98.450399830172287</v>
      </c>
      <c r="AK359" s="52">
        <f t="shared" si="99"/>
        <v>-95.621430974060658</v>
      </c>
      <c r="AL359" t="s">
        <v>538</v>
      </c>
    </row>
    <row r="360" spans="1:38" ht="14.25" hidden="1">
      <c r="A360" s="5" t="s">
        <v>336</v>
      </c>
      <c r="B360" s="5" t="s">
        <v>335</v>
      </c>
      <c r="C360" s="5" t="s">
        <v>344</v>
      </c>
      <c r="D360" s="12" t="s">
        <v>342</v>
      </c>
      <c r="E360" s="134">
        <f>SUMIFS(ADEME!$F:$F,ADEME!$A:$A,$A360,ADEME!$B:$B,$B360,ADEME!$C:$C,$C360,ADEME!$D:$D,$D360,ADEME!$E:$E,F$9)</f>
        <v>-45318.147319180556</v>
      </c>
      <c r="F360" s="134">
        <f>SUMIFS(ADEME!$L:$L,ADEME!$A:$A,$A360,ADEME!$B:$B,$B360,ADEME!$C:$C,$C360,ADEME!$D:$D,$D360,ADEME!$E:$E,F$9)</f>
        <v>-47403.14537092008</v>
      </c>
      <c r="G360" s="135">
        <f>SUMIFS(ADEME!$H:$H,ADEME!$A:$A,$A360,ADEME!$B:$B,$B360,ADEME!$C:$C,$C360,ADEME!$D:$D,$D360,ADEME!$E:$E,G$9)</f>
        <v>-44712.750685605955</v>
      </c>
      <c r="H360" s="135">
        <f>SUMIFS(ADEME!$H:$H,ADEME!$A:$A,$A360,ADEME!$B:$B,$B360,ADEME!$C:$C,$C360,ADEME!$D:$D,$D360,ADEME!$E:$E,H$9)</f>
        <v>-44983.23666114697</v>
      </c>
      <c r="I360" s="135">
        <f>SUMIFS(ADEME!$H:$H,ADEME!$A:$A,$A360,ADEME!$B:$B,$B360,ADEME!$C:$C,$C360,ADEME!$D:$D,$D360,ADEME!$E:$E,I$9)</f>
        <v>-45967.256616476341</v>
      </c>
      <c r="J360" s="135">
        <f>SUMIFS(ADEME!$H:$H,ADEME!$A:$A,$A360,ADEME!$B:$B,$B360,ADEME!$C:$C,$C360,ADEME!$D:$D,$D360,ADEME!$E:$E,J$9)</f>
        <v>-45931.201435951407</v>
      </c>
      <c r="K360" s="68"/>
      <c r="L360" s="54" t="str">
        <f t="shared" si="86"/>
        <v>Bilan alimentation animale-Ressources-Production herbe sur prairies naturelles</v>
      </c>
      <c r="M360" s="54">
        <f>MATCH(L360,[6]RESULTATS_4!$W:$W,FALSE)</f>
        <v>74</v>
      </c>
      <c r="N360" s="54" t="str" cm="1">
        <f t="array" ref="N360">IFERROR(INDEX([6]RESULTATS_4!G:G,$M360),"-")</f>
        <v>Bilan alimentation animale</v>
      </c>
      <c r="O360" s="54" t="str" cm="1">
        <f t="array" ref="O360">IFERROR(INDEX([6]RESULTATS_4!H:H,$M360),"-")</f>
        <v>Ressources</v>
      </c>
      <c r="P360" s="54" t="str" cm="1">
        <f t="array" ref="P360">IFERROR(INDEX([6]RESULTATS_4!I:I,$M360),"-")</f>
        <v>Production herbe sur prairies naturelles</v>
      </c>
      <c r="Q360" s="54" t="str" cm="1">
        <f t="array" ref="Q360">IFERROR(INDEX([6]RESULTATS_4!$J:$J,M360),"-")</f>
        <v>kt MS</v>
      </c>
      <c r="R360" s="68"/>
      <c r="S360" s="54" t="str">
        <f t="shared" si="87"/>
        <v>Production herbe sur prairies naturelles-kt MS</v>
      </c>
      <c r="T360" s="46">
        <v>355</v>
      </c>
      <c r="U360" s="36">
        <v>-3785.4702433352859</v>
      </c>
      <c r="V360" s="36">
        <v>-3631.1773465221695</v>
      </c>
      <c r="W360" s="36">
        <v>-2557.3916996914295</v>
      </c>
      <c r="X360" s="36">
        <v>-2581.1684726785088</v>
      </c>
      <c r="Y360" s="36">
        <v>-2550.584485831017</v>
      </c>
      <c r="Z360" s="36">
        <v>-2703.8563827113703</v>
      </c>
      <c r="AA360" s="68"/>
      <c r="AB360" s="52">
        <f>IFERROR(MATCH(S360,[7]AMS_RUN3_2050!$I:$I,FALSE),"non")</f>
        <v>298</v>
      </c>
      <c r="AC360" s="36">
        <v>-1461.031262132565</v>
      </c>
      <c r="AE360" s="68"/>
      <c r="AF360" s="52">
        <f t="shared" si="94"/>
        <v>1097.1603105048275</v>
      </c>
      <c r="AG360" s="52">
        <f t="shared" si="95"/>
        <v>1205.4483669414099</v>
      </c>
      <c r="AH360" s="52">
        <f t="shared" si="96"/>
        <v>1648.3731839358406</v>
      </c>
      <c r="AI360" s="52">
        <f t="shared" si="97"/>
        <v>1642.7470208663806</v>
      </c>
      <c r="AJ360" s="52">
        <f t="shared" si="98"/>
        <v>1702.2244262769266</v>
      </c>
      <c r="AK360" s="52">
        <f t="shared" si="99"/>
        <v>1598.7293308046401</v>
      </c>
      <c r="AL360" t="s">
        <v>538</v>
      </c>
    </row>
    <row r="361" spans="1:38" ht="14.25" hidden="1">
      <c r="A361" s="5" t="s">
        <v>336</v>
      </c>
      <c r="B361" s="5" t="s">
        <v>335</v>
      </c>
      <c r="C361" s="5" t="s">
        <v>345</v>
      </c>
      <c r="D361" s="12" t="s">
        <v>342</v>
      </c>
      <c r="E361" s="134">
        <f>SUMIFS(ADEME!$F:$F,ADEME!$A:$A,$A361,ADEME!$B:$B,$B361,ADEME!$C:$C,$C361,ADEME!$D:$D,$D361,ADEME!$E:$E,F$9)</f>
        <v>-11879.810473782607</v>
      </c>
      <c r="F361" s="134">
        <f>SUMIFS(ADEME!$L:$L,ADEME!$A:$A,$A361,ADEME!$B:$B,$B361,ADEME!$C:$C,$C361,ADEME!$D:$D,$D361,ADEME!$E:$E,F$9)</f>
        <v>-15850.762565952622</v>
      </c>
      <c r="G361" s="135">
        <f>SUMIFS(ADEME!$H:$H,ADEME!$A:$A,$A361,ADEME!$B:$B,$B361,ADEME!$C:$C,$C361,ADEME!$D:$D,$D361,ADEME!$E:$E,G$9)</f>
        <v>-9780.4579743432096</v>
      </c>
      <c r="H361" s="135">
        <f>SUMIFS(ADEME!$H:$H,ADEME!$A:$A,$A361,ADEME!$B:$B,$B361,ADEME!$C:$C,$C361,ADEME!$D:$D,$D361,ADEME!$E:$E,H$9)</f>
        <v>-10062.425763786112</v>
      </c>
      <c r="I361" s="135">
        <f>SUMIFS(ADEME!$H:$H,ADEME!$A:$A,$A361,ADEME!$B:$B,$B361,ADEME!$C:$C,$C361,ADEME!$D:$D,$D361,ADEME!$E:$E,I$9)</f>
        <v>-11426.688701177734</v>
      </c>
      <c r="J361" s="135">
        <f>SUMIFS(ADEME!$H:$H,ADEME!$A:$A,$A361,ADEME!$B:$B,$B361,ADEME!$C:$C,$C361,ADEME!$D:$D,$D361,ADEME!$E:$E,J$9)</f>
        <v>-11956.039728779309</v>
      </c>
      <c r="K361" s="68"/>
      <c r="L361" s="54" t="str">
        <f t="shared" si="86"/>
        <v>Bilan alimentation animale-Ressources-Production herbe sur prairies temporaires</v>
      </c>
      <c r="M361" s="54">
        <f>MATCH(L361,[6]RESULTATS_4!$W:$W,FALSE)</f>
        <v>75</v>
      </c>
      <c r="N361" s="54" t="str" cm="1">
        <f t="array" ref="N361">IFERROR(INDEX([6]RESULTATS_4!G:G,$M361),"-")</f>
        <v>Bilan alimentation animale</v>
      </c>
      <c r="O361" s="54" t="str" cm="1">
        <f t="array" ref="O361">IFERROR(INDEX([6]RESULTATS_4!H:H,$M361),"-")</f>
        <v>Ressources</v>
      </c>
      <c r="P361" s="54" t="str" cm="1">
        <f t="array" ref="P361">IFERROR(INDEX([6]RESULTATS_4!I:I,$M361),"-")</f>
        <v>Production herbe sur prairies temporaires</v>
      </c>
      <c r="Q361" s="54" t="str" cm="1">
        <f t="array" ref="Q361">IFERROR(INDEX([6]RESULTATS_4!$J:$J,M361),"-")</f>
        <v>kt MS</v>
      </c>
      <c r="R361" s="68"/>
      <c r="S361" s="54" t="str">
        <f t="shared" si="87"/>
        <v>Production herbe sur prairies temporaires-kt MS</v>
      </c>
      <c r="T361" s="46">
        <v>356</v>
      </c>
      <c r="U361" s="36">
        <v>-4638.7051725749061</v>
      </c>
      <c r="V361" s="36">
        <v>-4449.6350670051515</v>
      </c>
      <c r="W361" s="36">
        <v>-4336.2314114345227</v>
      </c>
      <c r="X361" s="36">
        <v>-4376.54654575734</v>
      </c>
      <c r="Y361" s="36">
        <v>-5044.9817600827946</v>
      </c>
      <c r="Z361" s="36">
        <v>-5348.1491040348374</v>
      </c>
      <c r="AA361" s="68"/>
      <c r="AB361" s="52">
        <f>IFERROR(MATCH(S361,[7]AMS_RUN3_2050!$I:$I,FALSE),"non")</f>
        <v>299</v>
      </c>
      <c r="AC361" s="36">
        <v>-3911.2094165853559</v>
      </c>
      <c r="AE361" s="68"/>
      <c r="AF361" s="52">
        <f t="shared" si="94"/>
        <v>156.10186532265047</v>
      </c>
      <c r="AG361" s="52">
        <f t="shared" si="95"/>
        <v>256.22612477793723</v>
      </c>
      <c r="AH361" s="52">
        <f t="shared" si="96"/>
        <v>125.55203000818662</v>
      </c>
      <c r="AI361" s="52">
        <f t="shared" si="97"/>
        <v>129.9170283825888</v>
      </c>
      <c r="AJ361" s="52">
        <f t="shared" si="98"/>
        <v>126.49613506214554</v>
      </c>
      <c r="AK361" s="52">
        <f t="shared" si="99"/>
        <v>123.55471951519155</v>
      </c>
      <c r="AL361" t="s">
        <v>538</v>
      </c>
    </row>
    <row r="362" spans="1:38" ht="14.25" hidden="1">
      <c r="A362" s="5" t="s">
        <v>336</v>
      </c>
      <c r="B362" s="5" t="s">
        <v>335</v>
      </c>
      <c r="C362" s="5" t="s">
        <v>346</v>
      </c>
      <c r="D362" s="12" t="s">
        <v>342</v>
      </c>
      <c r="E362" s="134">
        <f>SUMIFS(ADEME!$F:$F,ADEME!$A:$A,$A362,ADEME!$B:$B,$B362,ADEME!$C:$C,$C362,ADEME!$D:$D,$D362,ADEME!$E:$E,F$9)</f>
        <v>-3786.5681515052111</v>
      </c>
      <c r="F362" s="134">
        <f>SUMIFS(ADEME!$L:$L,ADEME!$A:$A,$A362,ADEME!$B:$B,$B362,ADEME!$C:$C,$C362,ADEME!$D:$D,$D362,ADEME!$E:$E,F$9)</f>
        <v>-10599.021323304452</v>
      </c>
      <c r="G362" s="135">
        <f>SUMIFS(ADEME!$H:$H,ADEME!$A:$A,$A362,ADEME!$B:$B,$B362,ADEME!$C:$C,$C362,ADEME!$D:$D,$D362,ADEME!$E:$E,G$9)</f>
        <v>-4077.9732288464156</v>
      </c>
      <c r="H362" s="135">
        <f>SUMIFS(ADEME!$H:$H,ADEME!$A:$A,$A362,ADEME!$B:$B,$B362,ADEME!$C:$C,$C362,ADEME!$D:$D,$D362,ADEME!$E:$E,H$9)</f>
        <v>-6761.2116057378626</v>
      </c>
      <c r="I362" s="135">
        <f>SUMIFS(ADEME!$H:$H,ADEME!$A:$A,$A362,ADEME!$B:$B,$B362,ADEME!$C:$C,$C362,ADEME!$D:$D,$D362,ADEME!$E:$E,I$9)</f>
        <v>-5411.9092339644039</v>
      </c>
      <c r="J362" s="135">
        <f>SUMIFS(ADEME!$H:$H,ADEME!$A:$A,$A362,ADEME!$B:$B,$B362,ADEME!$C:$C,$C362,ADEME!$D:$D,$D362,ADEME!$E:$E,J$9)</f>
        <v>-3783.7415580787219</v>
      </c>
      <c r="K362" s="68"/>
      <c r="L362" s="54" t="str">
        <f t="shared" si="86"/>
        <v>Bilan alimentation animale-Ressources-Production herbe sur prairies légumineuses</v>
      </c>
      <c r="M362" s="54">
        <f>MATCH(L362,[6]RESULTATS_4!$W:$W,FALSE)</f>
        <v>73</v>
      </c>
      <c r="N362" s="54" t="str" cm="1">
        <f t="array" ref="N362">IFERROR(INDEX([6]RESULTATS_4!G:G,$M362),"-")</f>
        <v>Bilan alimentation animale</v>
      </c>
      <c r="O362" s="54" t="str" cm="1">
        <f t="array" ref="O362">IFERROR(INDEX([6]RESULTATS_4!H:H,$M362),"-")</f>
        <v>Ressources</v>
      </c>
      <c r="P362" s="54" t="str" cm="1">
        <f t="array" ref="P362">IFERROR(INDEX([6]RESULTATS_4!I:I,$M362),"-")</f>
        <v>Production herbe sur prairies légumineuses</v>
      </c>
      <c r="Q362" s="54" t="str" cm="1">
        <f t="array" ref="Q362">IFERROR(INDEX([6]RESULTATS_4!$J:$J,M362),"-")</f>
        <v>kt MS</v>
      </c>
      <c r="R362" s="68"/>
      <c r="S362" s="54" t="str">
        <f t="shared" si="87"/>
        <v>Production herbe sur prairies légumineuses-kt MS</v>
      </c>
      <c r="T362" s="46">
        <v>357</v>
      </c>
      <c r="U362" s="36">
        <v>-5056.2478274222367</v>
      </c>
      <c r="V362" s="36">
        <v>-4850.1589998395802</v>
      </c>
      <c r="W362" s="36">
        <v>-4619.0329528663469</v>
      </c>
      <c r="X362" s="36">
        <v>-4661.9773707876984</v>
      </c>
      <c r="Y362" s="36">
        <v>-5254.4832283604228</v>
      </c>
      <c r="Z362" s="36">
        <v>-5570.2401131100805</v>
      </c>
      <c r="AA362" s="68"/>
      <c r="AB362" s="52">
        <f>IFERROR(MATCH(S362,[7]AMS_RUN3_2050!$I:$I,FALSE),"non")</f>
        <v>300</v>
      </c>
      <c r="AC362" s="36">
        <v>-4073.6290554429734</v>
      </c>
      <c r="AE362" s="68"/>
      <c r="AF362" s="52">
        <f t="shared" si="94"/>
        <v>-25.11110450383779</v>
      </c>
      <c r="AG362" s="52">
        <f t="shared" si="95"/>
        <v>118.52935797888308</v>
      </c>
      <c r="AH362" s="52">
        <f t="shared" si="96"/>
        <v>-11.713701321056302</v>
      </c>
      <c r="AI362" s="52">
        <f t="shared" si="97"/>
        <v>45.028837936969055</v>
      </c>
      <c r="AJ362" s="52">
        <f t="shared" si="98"/>
        <v>2.9960321265142476</v>
      </c>
      <c r="AK362" s="52">
        <f t="shared" si="99"/>
        <v>-32.072200098280632</v>
      </c>
      <c r="AL362" t="s">
        <v>538</v>
      </c>
    </row>
    <row r="363" spans="1:38" ht="14.25" hidden="1">
      <c r="A363" s="5" t="s">
        <v>336</v>
      </c>
      <c r="B363" s="5" t="s">
        <v>335</v>
      </c>
      <c r="C363" s="5" t="s">
        <v>347</v>
      </c>
      <c r="D363" s="12" t="s">
        <v>342</v>
      </c>
      <c r="E363" s="134">
        <f>SUMIFS(ADEME!$F:$F,ADEME!$A:$A,$A363,ADEME!$B:$B,$B363,ADEME!$C:$C,$C363,ADEME!$D:$D,$D363,ADEME!$E:$E,F$9)</f>
        <v>-25768.536766395628</v>
      </c>
      <c r="F363" s="134">
        <f>SUMIFS(ADEME!$L:$L,ADEME!$A:$A,$A363,ADEME!$B:$B,$B363,ADEME!$C:$C,$C363,ADEME!$D:$D,$D363,ADEME!$E:$E,F$9)</f>
        <v>-23790.844551319948</v>
      </c>
      <c r="G363" s="135">
        <f>SUMIFS(ADEME!$H:$H,ADEME!$A:$A,$A363,ADEME!$B:$B,$B363,ADEME!$C:$C,$C363,ADEME!$D:$D,$D363,ADEME!$E:$E,G$9)</f>
        <v>-20638.928420565724</v>
      </c>
      <c r="H363" s="135">
        <f>SUMIFS(ADEME!$H:$H,ADEME!$A:$A,$A363,ADEME!$B:$B,$B363,ADEME!$C:$C,$C363,ADEME!$D:$D,$D363,ADEME!$E:$E,H$9)</f>
        <v>-21215.726134678218</v>
      </c>
      <c r="I363" s="135">
        <f>SUMIFS(ADEME!$H:$H,ADEME!$A:$A,$A363,ADEME!$B:$B,$B363,ADEME!$C:$C,$C363,ADEME!$D:$D,$D363,ADEME!$E:$E,I$9)</f>
        <v>-24138.08131991011</v>
      </c>
      <c r="J363" s="135">
        <f>SUMIFS(ADEME!$H:$H,ADEME!$A:$A,$A363,ADEME!$B:$B,$B363,ADEME!$C:$C,$C363,ADEME!$D:$D,$D363,ADEME!$E:$E,J$9)</f>
        <v>-25327.685822824573</v>
      </c>
      <c r="K363" s="68"/>
      <c r="L363" s="54" t="str">
        <f t="shared" si="86"/>
        <v>Bilan alimentation animale-Ressources-Production fourragère (maïs et cultures fourragères)</v>
      </c>
      <c r="M363" s="54">
        <f>MATCH(L363,[6]RESULTATS_4!$W:$W,FALSE)</f>
        <v>72</v>
      </c>
      <c r="N363" s="54" t="str" cm="1">
        <f t="array" ref="N363">IFERROR(INDEX([6]RESULTATS_4!G:G,$M363),"-")</f>
        <v>Bilan alimentation animale</v>
      </c>
      <c r="O363" s="54" t="str" cm="1">
        <f t="array" ref="O363">IFERROR(INDEX([6]RESULTATS_4!H:H,$M363),"-")</f>
        <v>Ressources</v>
      </c>
      <c r="P363" s="54" t="str" cm="1">
        <f t="array" ref="P363">IFERROR(INDEX([6]RESULTATS_4!I:I,$M363),"-")</f>
        <v>Production fourragère (maïs et cultures fourragères)</v>
      </c>
      <c r="Q363" s="54" t="str" cm="1">
        <f t="array" ref="Q363">IFERROR(INDEX([6]RESULTATS_4!$J:$J,M363),"-")</f>
        <v>kt MS</v>
      </c>
      <c r="R363" s="68"/>
      <c r="S363" s="54" t="str">
        <f t="shared" si="87"/>
        <v>Production fourragère (maïs et cultures fourragères)-kt MS</v>
      </c>
      <c r="T363" s="46">
        <v>358</v>
      </c>
      <c r="U363" s="36">
        <v>0</v>
      </c>
      <c r="V363" s="36">
        <v>-40.937894342782137</v>
      </c>
      <c r="W363" s="36">
        <v>-491.78201868005431</v>
      </c>
      <c r="X363" s="36">
        <v>-1135.462080502552</v>
      </c>
      <c r="Y363" s="36">
        <v>-99.713759111089175</v>
      </c>
      <c r="Z363" s="36">
        <v>0</v>
      </c>
      <c r="AA363" s="68"/>
      <c r="AB363" s="52">
        <f>IFERROR(MATCH(S363,[7]AMS_RUN3_2050!$I:$I,FALSE),"non")</f>
        <v>301</v>
      </c>
      <c r="AC363" s="36">
        <v>-330.75950430988229</v>
      </c>
      <c r="AE363" s="68"/>
      <c r="AF363" s="52" t="e">
        <f t="shared" si="94"/>
        <v>#DIV/0!</v>
      </c>
      <c r="AG363" s="52">
        <f t="shared" si="95"/>
        <v>58014.480320150047</v>
      </c>
      <c r="AH363" s="52">
        <f t="shared" si="96"/>
        <v>4096.7635327458129</v>
      </c>
      <c r="AI363" s="52">
        <f t="shared" si="97"/>
        <v>1768.4662833732152</v>
      </c>
      <c r="AJ363" s="52">
        <f t="shared" si="98"/>
        <v>24107.372718762253</v>
      </c>
      <c r="AK363" s="52" t="e">
        <f t="shared" si="99"/>
        <v>#DIV/0!</v>
      </c>
      <c r="AL363" t="s">
        <v>538</v>
      </c>
    </row>
    <row r="364" spans="1:38" ht="14.25" hidden="1">
      <c r="A364" s="5" t="s">
        <v>336</v>
      </c>
      <c r="B364" s="5" t="s">
        <v>335</v>
      </c>
      <c r="C364" s="5" t="s">
        <v>305</v>
      </c>
      <c r="D364" s="12" t="s">
        <v>342</v>
      </c>
      <c r="E364" s="134">
        <f>SUMIFS(ADEME!$F:$F,ADEME!$A:$A,$A364,ADEME!$B:$B,$B364,ADEME!$C:$C,$C364,ADEME!$D:$D,$D364,ADEME!$E:$E,F$9)</f>
        <v>-5743.5155842389486</v>
      </c>
      <c r="F364" s="134">
        <f>SUMIFS(ADEME!$L:$L,ADEME!$A:$A,$A364,ADEME!$B:$B,$B364,ADEME!$C:$C,$C364,ADEME!$D:$D,$D364,ADEME!$E:$E,F$9)</f>
        <v>-14405.526416391676</v>
      </c>
      <c r="G364" s="135">
        <f>SUMIFS(ADEME!$H:$H,ADEME!$A:$A,$A364,ADEME!$B:$B,$B364,ADEME!$C:$C,$C364,ADEME!$D:$D,$D364,ADEME!$E:$E,G$9)</f>
        <v>-15614.227349352203</v>
      </c>
      <c r="H364" s="135">
        <f>SUMIFS(ADEME!$H:$H,ADEME!$A:$A,$A364,ADEME!$B:$B,$B364,ADEME!$C:$C,$C364,ADEME!$D:$D,$D364,ADEME!$E:$E,H$9)</f>
        <v>-15390.088930078153</v>
      </c>
      <c r="I364" s="135">
        <f>SUMIFS(ADEME!$H:$H,ADEME!$A:$A,$A364,ADEME!$B:$B,$B364,ADEME!$C:$C,$C364,ADEME!$D:$D,$D364,ADEME!$E:$E,I$9)</f>
        <v>-13780.096749289323</v>
      </c>
      <c r="J364" s="135">
        <f>SUMIFS(ADEME!$H:$H,ADEME!$A:$A,$A364,ADEME!$B:$B,$B364,ADEME!$C:$C,$C364,ADEME!$D:$D,$D364,ADEME!$E:$E,J$9)</f>
        <v>-11966.055239724457</v>
      </c>
      <c r="K364" s="68"/>
      <c r="L364" s="54" t="str">
        <f t="shared" si="86"/>
        <v>Bilan alimentation animale-Ressources-Production de cultures intermédiaires</v>
      </c>
      <c r="M364" s="54">
        <f>MATCH(L364,[6]RESULTATS_4!$W:$W,FALSE)</f>
        <v>71</v>
      </c>
      <c r="N364" s="54" t="str" cm="1">
        <f t="array" ref="N364">IFERROR(INDEX([6]RESULTATS_4!G:G,$M364),"-")</f>
        <v>Bilan alimentation animale</v>
      </c>
      <c r="O364" s="54" t="str" cm="1">
        <f t="array" ref="O364">IFERROR(INDEX([6]RESULTATS_4!H:H,$M364),"-")</f>
        <v>Ressources</v>
      </c>
      <c r="P364" s="54" t="str" cm="1">
        <f t="array" ref="P364">IFERROR(INDEX([6]RESULTATS_4!I:I,$M364),"-")</f>
        <v>Production de cultures intermédiaires</v>
      </c>
      <c r="Q364" s="54" t="str" cm="1">
        <f t="array" ref="Q364">IFERROR(INDEX([6]RESULTATS_4!$J:$J,M364),"-")</f>
        <v>kt MS</v>
      </c>
      <c r="R364" s="68"/>
      <c r="S364" s="54" t="str">
        <f t="shared" si="87"/>
        <v>Production de cultures intermédiaires-kt MS</v>
      </c>
      <c r="T364" s="46">
        <v>359</v>
      </c>
      <c r="U364" s="36">
        <v>0</v>
      </c>
      <c r="V364" s="36">
        <v>-44.466508606341918</v>
      </c>
      <c r="W364" s="36">
        <v>-38.625297290785568</v>
      </c>
      <c r="X364" s="36">
        <v>-48.289175459703884</v>
      </c>
      <c r="Y364" s="36">
        <v>-58.098633555121417</v>
      </c>
      <c r="Z364" s="36">
        <v>-98.71289063055346</v>
      </c>
      <c r="AA364" s="68"/>
      <c r="AB364" s="52">
        <f>IFERROR(MATCH(S364,[7]AMS_RUN3_2050!$I:$I,FALSE),"non")</f>
        <v>302</v>
      </c>
      <c r="AC364" s="36">
        <v>-0.15446297099999037</v>
      </c>
      <c r="AE364" s="68"/>
      <c r="AF364" s="52" t="e">
        <f t="shared" si="94"/>
        <v>#DIV/0!</v>
      </c>
      <c r="AG364" s="52">
        <f t="shared" si="95"/>
        <v>32296.351474145478</v>
      </c>
      <c r="AH364" s="52">
        <f t="shared" si="96"/>
        <v>40324.872931857346</v>
      </c>
      <c r="AI364" s="52">
        <f t="shared" si="97"/>
        <v>31770.680713777769</v>
      </c>
      <c r="AJ364" s="52">
        <f t="shared" si="98"/>
        <v>23618.452407689376</v>
      </c>
      <c r="AK364" s="52">
        <f t="shared" si="99"/>
        <v>12022.079662836601</v>
      </c>
      <c r="AL364" t="s">
        <v>538</v>
      </c>
    </row>
    <row r="365" spans="1:38" ht="14.25" hidden="1">
      <c r="A365" s="5" t="s">
        <v>336</v>
      </c>
      <c r="B365" s="5" t="s">
        <v>335</v>
      </c>
      <c r="C365" s="5" t="s">
        <v>348</v>
      </c>
      <c r="D365" s="12" t="s">
        <v>342</v>
      </c>
      <c r="E365" s="134">
        <f>SUMIFS(ADEME!$F:$F,ADEME!$A:$A,$A365,ADEME!$B:$B,$B365,ADEME!$C:$C,$C365,ADEME!$D:$D,$D365,ADEME!$E:$E,F$9)</f>
        <v>0</v>
      </c>
      <c r="F365" s="134">
        <f>SUMIFS(ADEME!$L:$L,ADEME!$A:$A,$A365,ADEME!$B:$B,$B365,ADEME!$C:$C,$C365,ADEME!$D:$D,$D365,ADEME!$E:$E,F$9)</f>
        <v>0</v>
      </c>
      <c r="G365" s="135">
        <f>SUMIFS(ADEME!$H:$H,ADEME!$A:$A,$A365,ADEME!$B:$B,$B365,ADEME!$C:$C,$C365,ADEME!$D:$D,$D365,ADEME!$E:$E,G$9)</f>
        <v>0</v>
      </c>
      <c r="H365" s="135">
        <f>SUMIFS(ADEME!$H:$H,ADEME!$A:$A,$A365,ADEME!$B:$B,$B365,ADEME!$C:$C,$C365,ADEME!$D:$D,$D365,ADEME!$E:$E,H$9)</f>
        <v>0</v>
      </c>
      <c r="I365" s="135">
        <f>SUMIFS(ADEME!$H:$H,ADEME!$A:$A,$A365,ADEME!$B:$B,$B365,ADEME!$C:$C,$C365,ADEME!$D:$D,$D365,ADEME!$E:$E,I$9)</f>
        <v>0</v>
      </c>
      <c r="J365" s="135">
        <f>SUMIFS(ADEME!$H:$H,ADEME!$A:$A,$A365,ADEME!$B:$B,$B365,ADEME!$C:$C,$C365,ADEME!$D:$D,$D365,ADEME!$E:$E,J$9)</f>
        <v>0</v>
      </c>
      <c r="K365" s="68"/>
      <c r="L365" s="54" t="str">
        <f t="shared" si="86"/>
        <v>Bilan alimentation animale-Ressources-Déficit hebe</v>
      </c>
      <c r="M365" s="54">
        <f>MATCH(L365,[6]RESULTATS_4!$W:$W,FALSE)</f>
        <v>69</v>
      </c>
      <c r="N365" s="54" t="str" cm="1">
        <f t="array" ref="N365">IFERROR(INDEX([6]RESULTATS_4!G:G,$M365),"-")</f>
        <v>Bilan alimentation animale</v>
      </c>
      <c r="O365" s="54" t="str" cm="1">
        <f t="array" ref="O365">IFERROR(INDEX([6]RESULTATS_4!H:H,$M365),"-")</f>
        <v>Ressources</v>
      </c>
      <c r="P365" s="54" t="str" cm="1">
        <f t="array" ref="P365">IFERROR(INDEX([6]RESULTATS_4!I:I,$M365),"-")</f>
        <v>Déficit hebe</v>
      </c>
      <c r="Q365" s="54" t="str" cm="1">
        <f t="array" ref="Q365">IFERROR(INDEX([6]RESULTATS_4!$J:$J,M365),"-")</f>
        <v>kt MS</v>
      </c>
      <c r="R365" s="68"/>
      <c r="S365" s="54" t="str">
        <f t="shared" si="87"/>
        <v>Déficit hebe-kt MS</v>
      </c>
      <c r="T365" s="46">
        <v>360</v>
      </c>
      <c r="U365" s="36">
        <v>-0.315</v>
      </c>
      <c r="V365" s="36">
        <v>-278.57785356226452</v>
      </c>
      <c r="W365" s="36">
        <v>-81.69701047484709</v>
      </c>
      <c r="X365" s="36">
        <v>-79.272362306127349</v>
      </c>
      <c r="Y365" s="36">
        <v>-268.72597963739673</v>
      </c>
      <c r="Z365" s="36">
        <v>-773.38430056554239</v>
      </c>
      <c r="AA365" s="68"/>
      <c r="AB365" s="52">
        <f>IFERROR(MATCH(S365,[7]AMS_RUN3_2050!$I:$I,FALSE),"non")</f>
        <v>303</v>
      </c>
      <c r="AC365" s="36">
        <v>0</v>
      </c>
      <c r="AE365" s="68"/>
      <c r="AF365" s="52">
        <f t="shared" si="94"/>
        <v>-100</v>
      </c>
      <c r="AG365" s="52">
        <f t="shared" si="95"/>
        <v>-100</v>
      </c>
      <c r="AH365" s="52">
        <f t="shared" si="96"/>
        <v>-100</v>
      </c>
      <c r="AI365" s="52">
        <f t="shared" si="97"/>
        <v>-100</v>
      </c>
      <c r="AJ365" s="52">
        <f t="shared" si="98"/>
        <v>-100</v>
      </c>
      <c r="AK365" s="52">
        <f t="shared" si="99"/>
        <v>-100</v>
      </c>
      <c r="AL365" t="s">
        <v>538</v>
      </c>
    </row>
    <row r="366" spans="1:38" ht="14.25" hidden="1">
      <c r="A366" s="5" t="s">
        <v>0</v>
      </c>
      <c r="B366" s="5" t="s">
        <v>0</v>
      </c>
      <c r="C366" s="23" t="s">
        <v>349</v>
      </c>
      <c r="D366" s="183"/>
      <c r="E366" s="184"/>
      <c r="F366" s="184"/>
      <c r="G366" s="184"/>
      <c r="H366" s="184"/>
      <c r="I366" s="184"/>
      <c r="J366" s="184"/>
      <c r="K366" s="179"/>
      <c r="L366" s="180"/>
      <c r="M366" s="180"/>
      <c r="N366" s="180"/>
      <c r="O366" s="180"/>
      <c r="P366" s="180"/>
      <c r="Q366" s="180"/>
      <c r="R366" s="179"/>
      <c r="S366" s="180"/>
      <c r="T366" s="186"/>
      <c r="U366" s="185"/>
      <c r="V366" s="185"/>
      <c r="W366" s="185"/>
      <c r="X366" s="185"/>
      <c r="Y366" s="185"/>
      <c r="Z366" s="185"/>
      <c r="AA366" s="179"/>
      <c r="AB366" s="186"/>
      <c r="AC366" s="185"/>
      <c r="AD366" s="179"/>
      <c r="AE366" s="179"/>
      <c r="AF366" s="52" t="str">
        <f t="shared" si="94"/>
        <v>ok 0</v>
      </c>
      <c r="AG366" s="52" t="str">
        <f t="shared" si="95"/>
        <v>ok 0</v>
      </c>
      <c r="AH366" s="52" t="str">
        <f t="shared" si="96"/>
        <v>ok 0</v>
      </c>
      <c r="AI366" s="52" t="str">
        <f t="shared" si="97"/>
        <v>ok 0</v>
      </c>
      <c r="AJ366" s="52" t="str">
        <f t="shared" si="98"/>
        <v>ok 0</v>
      </c>
      <c r="AK366" s="52" t="str">
        <f t="shared" si="99"/>
        <v>ok 0</v>
      </c>
      <c r="AL366" s="55" t="s">
        <v>539</v>
      </c>
    </row>
    <row r="367" spans="1:38" ht="14.25" hidden="1">
      <c r="A367" s="5" t="s">
        <v>336</v>
      </c>
      <c r="B367" s="5" t="s">
        <v>349</v>
      </c>
      <c r="C367" s="5" t="s">
        <v>350</v>
      </c>
      <c r="D367" s="12" t="s">
        <v>342</v>
      </c>
      <c r="E367" s="134">
        <f>SUMIFS(ADEME!$F:$F,ADEME!$A:$A,$A367,ADEME!$B:$B,$B367,ADEME!$C:$C,$C367,ADEME!$D:$D,$D367,ADEME!$E:$E,F$9)</f>
        <v>29233.260204932471</v>
      </c>
      <c r="F367" s="134">
        <f>SUMIFS(ADEME!$L:$L,ADEME!$A:$A,$A367,ADEME!$B:$B,$B367,ADEME!$C:$C,$C367,ADEME!$D:$D,$D367,ADEME!$E:$E,F$9)</f>
        <v>19116.328826474972</v>
      </c>
      <c r="G367" s="135">
        <f>SUMIFS(ADEME!$H:$H,ADEME!$A:$A,$A367,ADEME!$B:$B,$B367,ADEME!$C:$C,$C367,ADEME!$D:$D,$D367,ADEME!$E:$E,G$9)</f>
        <v>24193.966248527886</v>
      </c>
      <c r="H367" s="135">
        <f>SUMIFS(ADEME!$H:$H,ADEME!$A:$A,$A367,ADEME!$B:$B,$B367,ADEME!$C:$C,$C367,ADEME!$D:$D,$D367,ADEME!$E:$E,H$9)</f>
        <v>25072.204228371007</v>
      </c>
      <c r="I367" s="135">
        <f>SUMIFS(ADEME!$H:$H,ADEME!$A:$A,$A367,ADEME!$B:$B,$B367,ADEME!$C:$C,$C367,ADEME!$D:$D,$D367,ADEME!$E:$E,I$9)</f>
        <v>27345.682803158372</v>
      </c>
      <c r="J367" s="135">
        <f>SUMIFS(ADEME!$H:$H,ADEME!$A:$A,$A367,ADEME!$B:$B,$B367,ADEME!$C:$C,$C367,ADEME!$D:$D,$D367,ADEME!$E:$E,J$9)</f>
        <v>28886.707320401347</v>
      </c>
      <c r="K367" s="68"/>
      <c r="L367" s="54" t="str">
        <f t="shared" si="86"/>
        <v>Bilan alimentation animale-Emplois-Ruminants - herbe et fourrages</v>
      </c>
      <c r="M367" s="54">
        <f>MATCH(L367,[6]RESULTATS_4!$W:$W,FALSE)</f>
        <v>60</v>
      </c>
      <c r="N367" s="54" t="str" cm="1">
        <f t="array" ref="N367">IFERROR(INDEX([6]RESULTATS_4!G:G,$M367),"-")</f>
        <v>Bilan alimentation animale</v>
      </c>
      <c r="O367" s="54" t="str" cm="1">
        <f t="array" ref="O367">IFERROR(INDEX([6]RESULTATS_4!H:H,$M367),"-")</f>
        <v>Emplois</v>
      </c>
      <c r="P367" s="54" t="str" cm="1">
        <f t="array" ref="P367">IFERROR(INDEX([6]RESULTATS_4!I:I,$M367),"-")</f>
        <v>Ruminants - herbe et fourrages</v>
      </c>
      <c r="Q367" s="54" t="str" cm="1">
        <f t="array" ref="Q367">IFERROR(INDEX([6]RESULTATS_4!$J:$J,M367),"-")</f>
        <v>kt MS</v>
      </c>
      <c r="R367" s="68"/>
      <c r="S367" s="54" t="str">
        <f t="shared" si="87"/>
        <v>Ruminants - herbe et fourrages-kt MS</v>
      </c>
      <c r="T367" s="46">
        <v>362</v>
      </c>
      <c r="U367" s="36">
        <v>-19736.559775499642</v>
      </c>
      <c r="V367" s="36">
        <v>-17560.665575329505</v>
      </c>
      <c r="W367" s="36">
        <v>-15232.320476699711</v>
      </c>
      <c r="X367" s="36">
        <v>-15657.436852988982</v>
      </c>
      <c r="Y367" s="36">
        <v>-17641.741539303413</v>
      </c>
      <c r="Z367" s="36">
        <v>-18274.083115378682</v>
      </c>
      <c r="AA367" s="68"/>
      <c r="AB367" s="52">
        <f>IFERROR(MATCH(S367,[7]AMS_RUN3_2050!$I:$I,FALSE),"non")</f>
        <v>305</v>
      </c>
      <c r="AC367" s="36">
        <v>-8290.3847106126505</v>
      </c>
      <c r="AE367" s="68"/>
      <c r="AF367" s="52">
        <f t="shared" si="94"/>
        <v>-248.11730381310798</v>
      </c>
      <c r="AG367" s="52">
        <f t="shared" si="95"/>
        <v>-208.85879435760666</v>
      </c>
      <c r="AH367" s="52">
        <f t="shared" si="96"/>
        <v>-258.83309628061238</v>
      </c>
      <c r="AI367" s="52">
        <f t="shared" si="97"/>
        <v>-260.12968446738307</v>
      </c>
      <c r="AJ367" s="52">
        <f t="shared" si="98"/>
        <v>-255.00557437731354</v>
      </c>
      <c r="AK367" s="52">
        <f t="shared" si="99"/>
        <v>-258.07472877307606</v>
      </c>
      <c r="AL367" s="55" t="s">
        <v>540</v>
      </c>
    </row>
    <row r="368" spans="1:38" ht="14.25" hidden="1">
      <c r="A368" s="5" t="s">
        <v>336</v>
      </c>
      <c r="B368" s="5" t="s">
        <v>349</v>
      </c>
      <c r="C368" s="5" t="s">
        <v>351</v>
      </c>
      <c r="D368" s="12" t="s">
        <v>342</v>
      </c>
      <c r="E368" s="134">
        <f>SUMIFS(ADEME!$F:$F,ADEME!$A:$A,$A368,ADEME!$B:$B,$B368,ADEME!$C:$C,$C368,ADEME!$D:$D,$D368,ADEME!$E:$E,F$9)</f>
        <v>34881.414234144526</v>
      </c>
      <c r="F368" s="134">
        <f>SUMIFS(ADEME!$L:$L,ADEME!$A:$A,$A368,ADEME!$B:$B,$B368,ADEME!$C:$C,$C368,ADEME!$D:$D,$D368,ADEME!$E:$E,F$9)</f>
        <v>23504.643853421014</v>
      </c>
      <c r="G368" s="135">
        <f>SUMIFS(ADEME!$H:$H,ADEME!$A:$A,$A368,ADEME!$B:$B,$B368,ADEME!$C:$C,$C368,ADEME!$D:$D,$D368,ADEME!$E:$E,G$9)</f>
        <v>31714.935380038612</v>
      </c>
      <c r="H368" s="135">
        <f>SUMIFS(ADEME!$H:$H,ADEME!$A:$A,$A368,ADEME!$B:$B,$B368,ADEME!$C:$C,$C368,ADEME!$D:$D,$D368,ADEME!$E:$E,H$9)</f>
        <v>33045.592244168489</v>
      </c>
      <c r="I368" s="135">
        <f>SUMIFS(ADEME!$H:$H,ADEME!$A:$A,$A368,ADEME!$B:$B,$B368,ADEME!$C:$C,$C368,ADEME!$D:$D,$D368,ADEME!$E:$E,I$9)</f>
        <v>33140.225257149126</v>
      </c>
      <c r="J368" s="135">
        <f>SUMIFS(ADEME!$H:$H,ADEME!$A:$A,$A368,ADEME!$B:$B,$B368,ADEME!$C:$C,$C368,ADEME!$D:$D,$D368,ADEME!$E:$E,J$9)</f>
        <v>32808.078787070313</v>
      </c>
      <c r="K368" s="68"/>
      <c r="L368" s="54" t="str">
        <f t="shared" si="86"/>
        <v>Bilan alimentation animale-Emplois-Ruminants - herbe pâturée</v>
      </c>
      <c r="M368" s="54">
        <f>MATCH(L368,[6]RESULTATS_4!$W:$W,FALSE)</f>
        <v>61</v>
      </c>
      <c r="N368" s="54" t="str" cm="1">
        <f t="array" ref="N368">IFERROR(INDEX([6]RESULTATS_4!G:G,$M368),"-")</f>
        <v>Bilan alimentation animale</v>
      </c>
      <c r="O368" s="54" t="str" cm="1">
        <f t="array" ref="O368">IFERROR(INDEX([6]RESULTATS_4!H:H,$M368),"-")</f>
        <v>Emplois</v>
      </c>
      <c r="P368" s="54" t="str" cm="1">
        <f t="array" ref="P368">IFERROR(INDEX([6]RESULTATS_4!I:I,$M368),"-")</f>
        <v>Ruminants - herbe pâturée</v>
      </c>
      <c r="Q368" s="54" t="str" cm="1">
        <f t="array" ref="Q368">IFERROR(INDEX([6]RESULTATS_4!$J:$J,M368),"-")</f>
        <v>kt MS</v>
      </c>
      <c r="R368" s="68"/>
      <c r="S368" s="54" t="str">
        <f t="shared" si="87"/>
        <v>Ruminants - herbe pâturée-kt MS</v>
      </c>
      <c r="T368" s="46">
        <v>363</v>
      </c>
      <c r="U368" s="36">
        <v>-2991.5726034516683</v>
      </c>
      <c r="V368" s="36">
        <v>-3171.399048962814</v>
      </c>
      <c r="W368" s="36">
        <v>-3211.5029722119675</v>
      </c>
      <c r="X368" s="36">
        <v>-5359.785500420312</v>
      </c>
      <c r="Y368" s="36">
        <v>-4170.3385529625248</v>
      </c>
      <c r="Z368" s="36">
        <v>-2902.3334993393028</v>
      </c>
      <c r="AA368" s="68"/>
      <c r="AB368" s="52">
        <f>IFERROR(MATCH(S368,[7]AMS_RUN3_2050!$I:$I,FALSE),"non")</f>
        <v>306</v>
      </c>
      <c r="AC368" s="36">
        <v>-6291.7856076886719</v>
      </c>
      <c r="AE368" s="68"/>
      <c r="AF368" s="52">
        <f t="shared" si="94"/>
        <v>-1265.9892256634</v>
      </c>
      <c r="AG368" s="52">
        <f t="shared" si="95"/>
        <v>-841.14431802923252</v>
      </c>
      <c r="AH368" s="52">
        <f t="shared" si="96"/>
        <v>-1087.5418349120976</v>
      </c>
      <c r="AI368" s="52">
        <f t="shared" si="97"/>
        <v>-716.54691669241367</v>
      </c>
      <c r="AJ368" s="52">
        <f t="shared" si="98"/>
        <v>-894.66510539310957</v>
      </c>
      <c r="AK368" s="52">
        <f t="shared" si="99"/>
        <v>-1230.4034768760675</v>
      </c>
      <c r="AL368" t="s">
        <v>538</v>
      </c>
    </row>
    <row r="369" spans="1:38" ht="14.25" hidden="1">
      <c r="A369" s="5" t="s">
        <v>336</v>
      </c>
      <c r="B369" s="5" t="s">
        <v>349</v>
      </c>
      <c r="C369" s="5" t="s">
        <v>352</v>
      </c>
      <c r="D369" s="12" t="s">
        <v>342</v>
      </c>
      <c r="E369" s="134">
        <f>SUMIFS(ADEME!$F:$F,ADEME!$A:$A,$A369,ADEME!$B:$B,$B369,ADEME!$C:$C,$C369,ADEME!$D:$D,$D369,ADEME!$E:$E,F$9)</f>
        <v>1214.3909718391901</v>
      </c>
      <c r="F369" s="134">
        <f>SUMIFS(ADEME!$L:$L,ADEME!$A:$A,$A369,ADEME!$B:$B,$B369,ADEME!$C:$C,$C369,ADEME!$D:$D,$D369,ADEME!$E:$E,F$9)</f>
        <v>12893.480807945107</v>
      </c>
      <c r="G369" s="135">
        <f>SUMIFS(ADEME!$H:$H,ADEME!$A:$A,$A369,ADEME!$B:$B,$B369,ADEME!$C:$C,$C369,ADEME!$D:$D,$D369,ADEME!$E:$E,G$9)</f>
        <v>4035.9146021546767</v>
      </c>
      <c r="H369" s="135">
        <f>SUMIFS(ADEME!$H:$H,ADEME!$A:$A,$A369,ADEME!$B:$B,$B369,ADEME!$C:$C,$C369,ADEME!$D:$D,$D369,ADEME!$E:$E,H$9)</f>
        <v>4219.4629870719245</v>
      </c>
      <c r="I369" s="135">
        <f>SUMIFS(ADEME!$H:$H,ADEME!$A:$A,$A369,ADEME!$B:$B,$B369,ADEME!$C:$C,$C369,ADEME!$D:$D,$D369,ADEME!$E:$E,I$9)</f>
        <v>4357.5170492798934</v>
      </c>
      <c r="J369" s="135">
        <f>SUMIFS(ADEME!$H:$H,ADEME!$A:$A,$A369,ADEME!$B:$B,$B369,ADEME!$C:$C,$C369,ADEME!$D:$D,$D369,ADEME!$E:$E,J$9)</f>
        <v>4148.5359553232065</v>
      </c>
      <c r="K369" s="68"/>
      <c r="L369" s="54" t="str">
        <f t="shared" si="86"/>
        <v>Bilan alimentation animale-Emplois-Herbe et fourrages méthanisés</v>
      </c>
      <c r="M369" s="54">
        <f>MATCH(L369,[6]RESULTATS_4!$W:$W,FALSE)</f>
        <v>59</v>
      </c>
      <c r="N369" s="54" t="str" cm="1">
        <f t="array" ref="N369">IFERROR(INDEX([6]RESULTATS_4!G:G,$M369),"-")</f>
        <v>Bilan alimentation animale</v>
      </c>
      <c r="O369" s="54" t="str" cm="1">
        <f t="array" ref="O369">IFERROR(INDEX([6]RESULTATS_4!H:H,$M369),"-")</f>
        <v>Emplois</v>
      </c>
      <c r="P369" s="54" t="str" cm="1">
        <f t="array" ref="P369">IFERROR(INDEX([6]RESULTATS_4!I:I,$M369),"-")</f>
        <v>Herbe et fourrages méthanisés</v>
      </c>
      <c r="Q369" s="54" t="str" cm="1">
        <f t="array" ref="Q369">IFERROR(INDEX([6]RESULTATS_4!$J:$J,M369),"-")</f>
        <v>kt MS</v>
      </c>
      <c r="R369" s="68"/>
      <c r="S369" s="54" t="str">
        <f t="shared" si="87"/>
        <v>Herbe et fourrages méthanisés-kt MS</v>
      </c>
      <c r="T369" s="46">
        <v>364</v>
      </c>
      <c r="U369" s="36">
        <v>-18444.113293305581</v>
      </c>
      <c r="V369" s="36">
        <v>-16692.987802551637</v>
      </c>
      <c r="W369" s="36">
        <v>-14295.487732457625</v>
      </c>
      <c r="X369" s="36">
        <v>-14699.43837510169</v>
      </c>
      <c r="Y369" s="36">
        <v>-16868.156221921032</v>
      </c>
      <c r="Z369" s="36">
        <v>-17799.74576197585</v>
      </c>
      <c r="AA369" s="68"/>
      <c r="AB369" s="52">
        <f>IFERROR(MATCH(S369,[7]AMS_RUN3_2050!$I:$I,FALSE),"non")</f>
        <v>307</v>
      </c>
      <c r="AC369" s="36">
        <v>-8863.4747258014359</v>
      </c>
      <c r="AE369" s="68"/>
      <c r="AF369" s="52">
        <f t="shared" si="94"/>
        <v>-106.58416564964368</v>
      </c>
      <c r="AG369" s="52">
        <f t="shared" si="95"/>
        <v>-177.2389039065508</v>
      </c>
      <c r="AH369" s="52">
        <f t="shared" si="96"/>
        <v>-128.23208747884277</v>
      </c>
      <c r="AI369" s="52">
        <f t="shared" si="97"/>
        <v>-128.70492653800275</v>
      </c>
      <c r="AJ369" s="52">
        <f t="shared" si="98"/>
        <v>-125.83279993350476</v>
      </c>
      <c r="AK369" s="52">
        <f t="shared" si="99"/>
        <v>-123.30671466210146</v>
      </c>
      <c r="AL369" t="s">
        <v>538</v>
      </c>
    </row>
    <row r="370" spans="1:38" ht="14.25" hidden="1">
      <c r="A370" s="5" t="s">
        <v>336</v>
      </c>
      <c r="B370" s="5" t="s">
        <v>349</v>
      </c>
      <c r="C370" s="5" t="s">
        <v>353</v>
      </c>
      <c r="D370" s="12" t="s">
        <v>342</v>
      </c>
      <c r="E370" s="134">
        <f>SUMIFS(ADEME!$F:$F,ADEME!$A:$A,$A370,ADEME!$B:$B,$B370,ADEME!$C:$C,$C370,ADEME!$D:$D,$D370,ADEME!$E:$E,F$9)</f>
        <v>27167.512884186766</v>
      </c>
      <c r="F370" s="134">
        <f>SUMIFS(ADEME!$L:$L,ADEME!$A:$A,$A370,ADEME!$B:$B,$B370,ADEME!$C:$C,$C370,ADEME!$D:$D,$D370,ADEME!$E:$E,F$9)</f>
        <v>56534.84674004768</v>
      </c>
      <c r="G370" s="135">
        <f>SUMIFS(ADEME!$H:$H,ADEME!$A:$A,$A370,ADEME!$B:$B,$B370,ADEME!$C:$C,$C370,ADEME!$D:$D,$D370,ADEME!$E:$E,G$9)</f>
        <v>34879.521427992338</v>
      </c>
      <c r="H370" s="135">
        <f>SUMIFS(ADEME!$H:$H,ADEME!$A:$A,$A370,ADEME!$B:$B,$B370,ADEME!$C:$C,$C370,ADEME!$D:$D,$D370,ADEME!$E:$E,H$9)</f>
        <v>36075.42963581589</v>
      </c>
      <c r="I370" s="135">
        <f>SUMIFS(ADEME!$H:$H,ADEME!$A:$A,$A370,ADEME!$B:$B,$B370,ADEME!$C:$C,$C370,ADEME!$D:$D,$D370,ADEME!$E:$E,I$9)</f>
        <v>35880.607511230526</v>
      </c>
      <c r="J370" s="135">
        <f>SUMIFS(ADEME!$H:$H,ADEME!$A:$A,$A370,ADEME!$B:$B,$B370,ADEME!$C:$C,$C370,ADEME!$D:$D,$D370,ADEME!$E:$E,J$9)</f>
        <v>33121.401722563613</v>
      </c>
      <c r="K370" s="68"/>
      <c r="L370" s="54" t="str">
        <f t="shared" si="86"/>
        <v>Bilan alimentation animale-Emplois-Surplus herbe</v>
      </c>
      <c r="M370" s="54">
        <f>MATCH(L370,[6]RESULTATS_4!$W:$W,FALSE)</f>
        <v>63</v>
      </c>
      <c r="N370" s="54" t="str" cm="1">
        <f t="array" ref="N370">IFERROR(INDEX([6]RESULTATS_4!G:G,$M370),"-")</f>
        <v>Bilan alimentation animale</v>
      </c>
      <c r="O370" s="54" t="str" cm="1">
        <f t="array" ref="O370">IFERROR(INDEX([6]RESULTATS_4!H:H,$M370),"-")</f>
        <v>Emplois</v>
      </c>
      <c r="P370" s="54" t="str" cm="1">
        <f t="array" ref="P370">IFERROR(INDEX([6]RESULTATS_4!I:I,$M370),"-")</f>
        <v>Surplus herbe</v>
      </c>
      <c r="Q370" s="54" t="str" cm="1">
        <f t="array" ref="Q370">IFERROR(INDEX([6]RESULTATS_4!$J:$J,M370),"-")</f>
        <v>kt MS</v>
      </c>
      <c r="R370" s="68"/>
      <c r="S370" s="54" t="str">
        <f t="shared" si="87"/>
        <v>Surplus herbe-kt MS</v>
      </c>
      <c r="T370" s="46">
        <v>365</v>
      </c>
      <c r="U370" s="36">
        <v>-10406.588108745265</v>
      </c>
      <c r="V370" s="36">
        <v>-13701.518743719704</v>
      </c>
      <c r="W370" s="36">
        <v>-28444.704096646947</v>
      </c>
      <c r="X370" s="36">
        <v>-28139.5596289227</v>
      </c>
      <c r="Y370" s="36">
        <v>-21825.123810948644</v>
      </c>
      <c r="Z370" s="36">
        <v>-14047.196164991165</v>
      </c>
      <c r="AA370" s="68"/>
      <c r="AB370" s="52">
        <f>IFERROR(MATCH(S370,[7]AMS_RUN3_2050!$I:$I,FALSE),"non")</f>
        <v>308</v>
      </c>
      <c r="AC370" s="36">
        <v>-36144.226676313803</v>
      </c>
      <c r="AE370" s="68"/>
      <c r="AF370" s="52">
        <f t="shared" si="94"/>
        <v>-361.0607107756702</v>
      </c>
      <c r="AG370" s="52">
        <f t="shared" si="95"/>
        <v>-512.61737328178504</v>
      </c>
      <c r="AH370" s="52">
        <f t="shared" si="96"/>
        <v>-222.62219817608835</v>
      </c>
      <c r="AI370" s="52">
        <f t="shared" si="97"/>
        <v>-228.201827290632</v>
      </c>
      <c r="AJ370" s="52">
        <f t="shared" si="98"/>
        <v>-264.40047635940971</v>
      </c>
      <c r="AK370" s="52">
        <f t="shared" si="99"/>
        <v>-335.78656789252892</v>
      </c>
      <c r="AL370" t="s">
        <v>548</v>
      </c>
    </row>
    <row r="371" spans="1:38" ht="14.25" hidden="1">
      <c r="A371" s="5" t="s">
        <v>336</v>
      </c>
      <c r="B371" s="5" t="s">
        <v>349</v>
      </c>
      <c r="C371" s="5" t="s">
        <v>354</v>
      </c>
      <c r="D371" s="12" t="s">
        <v>180</v>
      </c>
      <c r="E371" s="134">
        <f>SUMIFS(ADEME!$F:$F,ADEME!$A:$A,$A371,ADEME!$B:$B,$B371,ADEME!$C:$C,$C371,ADEME!$D:$D,$D371,ADEME!$E:$E,F$9)</f>
        <v>14933.835864509167</v>
      </c>
      <c r="F371" s="134">
        <f>SUMIFS(ADEME!$L:$L,ADEME!$A:$A,$A371,ADEME!$B:$B,$B371,ADEME!$C:$C,$C371,ADEME!$D:$D,$D371,ADEME!$E:$E,F$9)</f>
        <v>9605.7095993440307</v>
      </c>
      <c r="G371" s="135">
        <f>SUMIFS(ADEME!$H:$H,ADEME!$A:$A,$A371,ADEME!$B:$B,$B371,ADEME!$C:$C,$C371,ADEME!$D:$D,$D371,ADEME!$E:$E,G$9)</f>
        <v>12664.082306112321</v>
      </c>
      <c r="H371" s="135">
        <f>SUMIFS(ADEME!$H:$H,ADEME!$A:$A,$A371,ADEME!$B:$B,$B371,ADEME!$C:$C,$C371,ADEME!$D:$D,$D371,ADEME!$E:$E,H$9)</f>
        <v>13075.584836916141</v>
      </c>
      <c r="I371" s="135">
        <f>SUMIFS(ADEME!$H:$H,ADEME!$A:$A,$A371,ADEME!$B:$B,$B371,ADEME!$C:$C,$C371,ADEME!$D:$D,$D371,ADEME!$E:$E,I$9)</f>
        <v>13978.61180772847</v>
      </c>
      <c r="J371" s="135">
        <f>SUMIFS(ADEME!$H:$H,ADEME!$A:$A,$A371,ADEME!$B:$B,$B371,ADEME!$C:$C,$C371,ADEME!$D:$D,$D371,ADEME!$E:$E,J$9)</f>
        <v>14448.623449909459</v>
      </c>
      <c r="K371" s="68"/>
      <c r="L371" s="54" t="str">
        <f t="shared" si="86"/>
        <v>Bilan alimentation animale-Emplois-Concentrés pour ruminants</v>
      </c>
      <c r="M371" s="54">
        <f>MATCH(L371,[6]RESULTATS_4!$W:$W,FALSE)</f>
        <v>56</v>
      </c>
      <c r="N371" s="54" t="str" cm="1">
        <f t="array" ref="N371">IFERROR(INDEX([6]RESULTATS_4!G:G,$M371),"-")</f>
        <v>Bilan alimentation animale</v>
      </c>
      <c r="O371" s="54" t="str" cm="1">
        <f t="array" ref="O371">IFERROR(INDEX([6]RESULTATS_4!H:H,$M371),"-")</f>
        <v>Emplois</v>
      </c>
      <c r="P371" s="54" t="str" cm="1">
        <f t="array" ref="P371">IFERROR(INDEX([6]RESULTATS_4!I:I,$M371),"-")</f>
        <v>Concentrés pour ruminants</v>
      </c>
      <c r="Q371" s="54" t="str" cm="1">
        <f t="array" ref="Q371">IFERROR(INDEX([6]RESULTATS_4!$J:$J,M371),"-")</f>
        <v>kt</v>
      </c>
      <c r="R371" s="68"/>
      <c r="S371" s="54" t="str">
        <f t="shared" si="87"/>
        <v>Concentrés pour ruminants-kt</v>
      </c>
      <c r="T371" s="46">
        <v>366</v>
      </c>
      <c r="U371" s="36">
        <v>0</v>
      </c>
      <c r="V371" s="36">
        <v>0</v>
      </c>
      <c r="W371" s="36">
        <v>0</v>
      </c>
      <c r="X371" s="36">
        <v>0</v>
      </c>
      <c r="Y371" s="36">
        <v>0</v>
      </c>
      <c r="Z371" s="36">
        <v>0</v>
      </c>
      <c r="AA371" s="68"/>
      <c r="AB371" s="52">
        <f>IFERROR(MATCH(S371,[7]AMS_RUN3_2050!$I:$I,FALSE),"non")</f>
        <v>309</v>
      </c>
      <c r="AC371" s="36">
        <v>0</v>
      </c>
      <c r="AE371" s="68"/>
      <c r="AF371" s="57"/>
      <c r="AG371" s="57"/>
      <c r="AH371" s="57"/>
      <c r="AI371" s="57"/>
      <c r="AJ371" s="57"/>
      <c r="AK371" s="57"/>
      <c r="AL371" t="s">
        <v>530</v>
      </c>
    </row>
    <row r="372" spans="1:38" ht="14.25" hidden="1">
      <c r="A372" s="5" t="s">
        <v>336</v>
      </c>
      <c r="B372" s="5" t="s">
        <v>349</v>
      </c>
      <c r="C372" s="5" t="s">
        <v>355</v>
      </c>
      <c r="D372" s="12" t="s">
        <v>180</v>
      </c>
      <c r="E372" s="134">
        <f>SUMIFS(ADEME!$F:$F,ADEME!$A:$A,$A372,ADEME!$B:$B,$B372,ADEME!$C:$C,$C372,ADEME!$D:$D,$D372,ADEME!$E:$E,F$9)</f>
        <v>7369.706285089911</v>
      </c>
      <c r="F372" s="134">
        <f>SUMIFS(ADEME!$L:$L,ADEME!$A:$A,$A372,ADEME!$B:$B,$B372,ADEME!$C:$C,$C372,ADEME!$D:$D,$D372,ADEME!$E:$E,F$9)</f>
        <v>5524.456342780185</v>
      </c>
      <c r="G372" s="135">
        <f>SUMIFS(ADEME!$H:$H,ADEME!$A:$A,$A372,ADEME!$B:$B,$B372,ADEME!$C:$C,$C372,ADEME!$D:$D,$D372,ADEME!$E:$E,G$9)</f>
        <v>5992.891981865454</v>
      </c>
      <c r="H372" s="135">
        <f>SUMIFS(ADEME!$H:$H,ADEME!$A:$A,$A372,ADEME!$B:$B,$B372,ADEME!$C:$C,$C372,ADEME!$D:$D,$D372,ADEME!$E:$E,H$9)</f>
        <v>6390.1820095322173</v>
      </c>
      <c r="I372" s="135">
        <f>SUMIFS(ADEME!$H:$H,ADEME!$A:$A,$A372,ADEME!$B:$B,$B372,ADEME!$C:$C,$C372,ADEME!$D:$D,$D372,ADEME!$E:$E,I$9)</f>
        <v>6705.7645765968582</v>
      </c>
      <c r="J372" s="135">
        <f>SUMIFS(ADEME!$H:$H,ADEME!$A:$A,$A372,ADEME!$B:$B,$B372,ADEME!$C:$C,$C372,ADEME!$D:$D,$D372,ADEME!$E:$E,J$9)</f>
        <v>7094.5705837798942</v>
      </c>
      <c r="K372" s="68"/>
      <c r="L372" s="54" t="str">
        <f t="shared" si="86"/>
        <v>Bilan alimentation animale-Emplois-Concentrés porcs</v>
      </c>
      <c r="M372" s="54">
        <f>MATCH(L372,[6]RESULTATS_4!$W:$W,FALSE)</f>
        <v>55</v>
      </c>
      <c r="N372" s="54" t="str" cm="1">
        <f t="array" ref="N372">IFERROR(INDEX([6]RESULTATS_4!G:G,$M372),"-")</f>
        <v>Bilan alimentation animale</v>
      </c>
      <c r="O372" s="54" t="str" cm="1">
        <f t="array" ref="O372">IFERROR(INDEX([6]RESULTATS_4!H:H,$M372),"-")</f>
        <v>Emplois</v>
      </c>
      <c r="P372" s="54" t="str" cm="1">
        <f t="array" ref="P372">IFERROR(INDEX([6]RESULTATS_4!I:I,$M372),"-")</f>
        <v>Concentrés porcs</v>
      </c>
      <c r="Q372" s="54" t="str" cm="1">
        <f t="array" ref="Q372">IFERROR(INDEX([6]RESULTATS_4!$J:$J,M372),"-")</f>
        <v>kt</v>
      </c>
      <c r="R372" s="68"/>
      <c r="S372" s="54" t="str">
        <f t="shared" si="87"/>
        <v>Concentrés porcs-kt</v>
      </c>
      <c r="T372" s="46">
        <v>367</v>
      </c>
      <c r="U372" s="39">
        <v>122351.6901849353</v>
      </c>
      <c r="V372" s="39">
        <v>119000.01933049494</v>
      </c>
      <c r="W372" s="39">
        <v>126275.54377760937</v>
      </c>
      <c r="X372" s="39">
        <v>129994.22140878205</v>
      </c>
      <c r="Y372" s="39">
        <v>128860.98462904766</v>
      </c>
      <c r="Z372" s="39">
        <v>123362.25786472467</v>
      </c>
      <c r="AA372" s="68"/>
      <c r="AB372" s="52">
        <f>IFERROR(MATCH(S372,[7]AMS_RUN3_2050!$I:$I,FALSE),"non")</f>
        <v>310</v>
      </c>
      <c r="AC372" s="39">
        <v>118386.75330113864</v>
      </c>
      <c r="AE372" s="68"/>
      <c r="AF372" s="52">
        <f t="shared" ref="AF372:AF383" si="100">IF(AND(E372=0,U372=0),"ok 0",(E372/U372-1)*100)</f>
        <v>-93.976620777407689</v>
      </c>
      <c r="AG372" s="52">
        <f t="shared" ref="AG372:AG383" si="101">IF(AND(F372=0,V372=0),"ok 0",(F372/V372-1)*100)</f>
        <v>-95.357600466066074</v>
      </c>
      <c r="AH372" s="52">
        <f t="shared" ref="AH372:AH383" si="102">IF(AND(G372=0,W372=0),"ok 0",(G372/W372-1)*100)</f>
        <v>-95.254115086275249</v>
      </c>
      <c r="AI372" s="52">
        <f t="shared" ref="AI372:AI383" si="103">IF(AND(H372=0,X372=0),"ok 0",(H372/X372-1)*100)</f>
        <v>-95.084256869051472</v>
      </c>
      <c r="AJ372" s="52">
        <f t="shared" ref="AJ372:AJ383" si="104">IF(AND(I372=0,Y372=0),"ok 0",(I372/Y372-1)*100)</f>
        <v>-94.79612499011958</v>
      </c>
      <c r="AK372" s="52">
        <f t="shared" ref="AK372:AK383" si="105">IF(AND(J372=0,Z372=0),"ok 0",(J372/Z372-1)*100)</f>
        <v>-94.248994217048462</v>
      </c>
      <c r="AL372" t="s">
        <v>538</v>
      </c>
    </row>
    <row r="373" spans="1:38" ht="14.25" hidden="1">
      <c r="A373" s="5" t="s">
        <v>336</v>
      </c>
      <c r="B373" s="5" t="s">
        <v>349</v>
      </c>
      <c r="C373" s="5" t="s">
        <v>356</v>
      </c>
      <c r="D373" s="12" t="s">
        <v>180</v>
      </c>
      <c r="E373" s="134">
        <f>SUMIFS(ADEME!$F:$F,ADEME!$A:$A,$A373,ADEME!$B:$B,$B373,ADEME!$C:$C,$C373,ADEME!$D:$D,$D373,ADEME!$E:$E,F$9)</f>
        <v>7480.839317240092</v>
      </c>
      <c r="F373" s="134">
        <f>SUMIFS(ADEME!$L:$L,ADEME!$A:$A,$A373,ADEME!$B:$B,$B373,ADEME!$C:$C,$C373,ADEME!$D:$D,$D373,ADEME!$E:$E,F$9)</f>
        <v>6365.1324166437207</v>
      </c>
      <c r="G373" s="135">
        <f>SUMIFS(ADEME!$H:$H,ADEME!$A:$A,$A373,ADEME!$B:$B,$B373,ADEME!$C:$C,$C373,ADEME!$D:$D,$D373,ADEME!$E:$E,G$9)</f>
        <v>7359.2505136726522</v>
      </c>
      <c r="H373" s="135">
        <f>SUMIFS(ADEME!$H:$H,ADEME!$A:$A,$A373,ADEME!$B:$B,$B373,ADEME!$C:$C,$C373,ADEME!$D:$D,$D373,ADEME!$E:$E,H$9)</f>
        <v>7476.3317881732764</v>
      </c>
      <c r="I373" s="135">
        <f>SUMIFS(ADEME!$H:$H,ADEME!$A:$A,$A373,ADEME!$B:$B,$B373,ADEME!$C:$C,$C373,ADEME!$D:$D,$D373,ADEME!$E:$E,I$9)</f>
        <v>7799.1380458205449</v>
      </c>
      <c r="J373" s="135">
        <f>SUMIFS(ADEME!$H:$H,ADEME!$A:$A,$A373,ADEME!$B:$B,$B373,ADEME!$C:$C,$C373,ADEME!$D:$D,$D373,ADEME!$E:$E,J$9)</f>
        <v>7712.3215690853694</v>
      </c>
      <c r="K373" s="68"/>
      <c r="L373" s="54" t="str">
        <f t="shared" si="86"/>
        <v>Bilan alimentation animale-Emplois-Concentrés volailles</v>
      </c>
      <c r="M373" s="54">
        <f>MATCH(L373,[6]RESULTATS_4!$W:$W,FALSE)</f>
        <v>57</v>
      </c>
      <c r="N373" s="54" t="str" cm="1">
        <f t="array" ref="N373">IFERROR(INDEX([6]RESULTATS_4!G:G,$M373),"-")</f>
        <v>Bilan alimentation animale</v>
      </c>
      <c r="O373" s="54" t="str" cm="1">
        <f t="array" ref="O373">IFERROR(INDEX([6]RESULTATS_4!H:H,$M373),"-")</f>
        <v>Emplois</v>
      </c>
      <c r="P373" s="54" t="str" cm="1">
        <f t="array" ref="P373">IFERROR(INDEX([6]RESULTATS_4!I:I,$M373),"-")</f>
        <v>Concentrés volailles</v>
      </c>
      <c r="Q373" s="54" t="str" cm="1">
        <f t="array" ref="Q373">IFERROR(INDEX([6]RESULTATS_4!$J:$J,M373),"-")</f>
        <v>kt</v>
      </c>
      <c r="R373" s="68"/>
      <c r="S373" s="54" t="str">
        <f t="shared" si="87"/>
        <v>Concentrés volailles-kt</v>
      </c>
      <c r="T373" s="46">
        <v>368</v>
      </c>
      <c r="U373" s="36">
        <v>30436.110125487947</v>
      </c>
      <c r="V373" s="36">
        <v>28192.594349445666</v>
      </c>
      <c r="W373" s="36">
        <v>25164.858043848588</v>
      </c>
      <c r="X373" s="36">
        <v>26086.570312233111</v>
      </c>
      <c r="Y373" s="36">
        <v>28438.971028885666</v>
      </c>
      <c r="Z373" s="36">
        <v>30102.095867894976</v>
      </c>
      <c r="AA373" s="68"/>
      <c r="AB373" s="52">
        <f>IFERROR(MATCH(S373,[7]AMS_RUN3_2050!$I:$I,FALSE),"non")</f>
        <v>311</v>
      </c>
      <c r="AC373" s="36">
        <v>15862.443704124045</v>
      </c>
      <c r="AE373" s="68"/>
      <c r="AF373" s="52">
        <f t="shared" si="100"/>
        <v>-75.421171475603728</v>
      </c>
      <c r="AG373" s="52">
        <f t="shared" si="101"/>
        <v>-77.422679382577385</v>
      </c>
      <c r="AH373" s="52">
        <f t="shared" si="102"/>
        <v>-70.755843323854634</v>
      </c>
      <c r="AI373" s="52">
        <f t="shared" si="103"/>
        <v>-71.340303847197191</v>
      </c>
      <c r="AJ373" s="52">
        <f t="shared" si="104"/>
        <v>-72.575878227454481</v>
      </c>
      <c r="AK373" s="52">
        <f t="shared" si="105"/>
        <v>-74.379453168538831</v>
      </c>
      <c r="AL373" t="s">
        <v>538</v>
      </c>
    </row>
    <row r="374" spans="1:38" ht="14.25" hidden="1">
      <c r="A374" s="5" t="s">
        <v>336</v>
      </c>
      <c r="B374" s="5" t="s">
        <v>349</v>
      </c>
      <c r="C374" s="5" t="s">
        <v>357</v>
      </c>
      <c r="D374" s="12" t="s">
        <v>180</v>
      </c>
      <c r="E374" s="134">
        <f>SUMIFS(ADEME!$F:$F,ADEME!$A:$A,$A374,ADEME!$B:$B,$B374,ADEME!$C:$C,$C374,ADEME!$D:$D,$D374,ADEME!$E:$E,F$9)</f>
        <v>94.8</v>
      </c>
      <c r="F374" s="134">
        <f>SUMIFS(ADEME!$L:$L,ADEME!$A:$A,$A374,ADEME!$B:$B,$B374,ADEME!$C:$C,$C374,ADEME!$D:$D,$D374,ADEME!$E:$E,F$9)</f>
        <v>192.81761216437414</v>
      </c>
      <c r="G374" s="135">
        <f>SUMIFS(ADEME!$H:$H,ADEME!$A:$A,$A374,ADEME!$B:$B,$B374,ADEME!$C:$C,$C374,ADEME!$D:$D,$D374,ADEME!$E:$E,G$9)</f>
        <v>128.50142618193613</v>
      </c>
      <c r="H374" s="135">
        <f>SUMIFS(ADEME!$H:$H,ADEME!$A:$A,$A374,ADEME!$B:$B,$B374,ADEME!$C:$C,$C374,ADEME!$D:$D,$D374,ADEME!$E:$E,H$9)</f>
        <v>124.45825266006561</v>
      </c>
      <c r="I374" s="135">
        <f>SUMIFS(ADEME!$H:$H,ADEME!$A:$A,$A374,ADEME!$B:$B,$B374,ADEME!$C:$C,$C374,ADEME!$D:$D,$D374,ADEME!$E:$E,I$9)</f>
        <v>117.34124186830302</v>
      </c>
      <c r="J374" s="135">
        <f>SUMIFS(ADEME!$H:$H,ADEME!$A:$A,$A374,ADEME!$B:$B,$B374,ADEME!$C:$C,$C374,ADEME!$D:$D,$D374,ADEME!$E:$E,J$9)</f>
        <v>627.71180311900503</v>
      </c>
      <c r="K374" s="68"/>
      <c r="L374" s="54" t="str">
        <f t="shared" si="86"/>
        <v>Bilan alimentation animale-Emplois-Concentrés poissons</v>
      </c>
      <c r="M374" s="54">
        <f>MATCH(L374,[6]RESULTATS_4!$W:$W,FALSE)</f>
        <v>54</v>
      </c>
      <c r="N374" s="54" t="str" cm="1">
        <f t="array" ref="N374">IFERROR(INDEX([6]RESULTATS_4!G:G,$M374),"-")</f>
        <v>Bilan alimentation animale</v>
      </c>
      <c r="O374" s="54" t="str" cm="1">
        <f t="array" ref="O374">IFERROR(INDEX([6]RESULTATS_4!H:H,$M374),"-")</f>
        <v>Emplois</v>
      </c>
      <c r="P374" s="54" t="str" cm="1">
        <f t="array" ref="P374">IFERROR(INDEX([6]RESULTATS_4!I:I,$M374),"-")</f>
        <v>Concentrés poissons</v>
      </c>
      <c r="Q374" s="54" t="str" cm="1">
        <f t="array" ref="Q374">IFERROR(INDEX([6]RESULTATS_4!$J:$J,M374),"-")</f>
        <v>kt</v>
      </c>
      <c r="R374" s="68"/>
      <c r="S374" s="54" t="str">
        <f t="shared" si="87"/>
        <v>Concentrés poissons-kt</v>
      </c>
      <c r="T374" s="46">
        <v>369</v>
      </c>
      <c r="U374" s="36">
        <v>36970.052927234545</v>
      </c>
      <c r="V374" s="36">
        <v>34944.837143121054</v>
      </c>
      <c r="W374" s="36">
        <v>33594.918681169518</v>
      </c>
      <c r="X374" s="36">
        <v>35001.077469671472</v>
      </c>
      <c r="Y374" s="36">
        <v>35139.791611605986</v>
      </c>
      <c r="Z374" s="36">
        <v>34746.303634868906</v>
      </c>
      <c r="AA374" s="68"/>
      <c r="AB374" s="52">
        <f>IFERROR(MATCH(S374,[7]AMS_RUN3_2050!$I:$I,FALSE),"non")</f>
        <v>312</v>
      </c>
      <c r="AC374" s="36">
        <v>27924.795606194039</v>
      </c>
      <c r="AE374" s="68"/>
      <c r="AF374" s="52">
        <f t="shared" si="100"/>
        <v>-99.743576239431988</v>
      </c>
      <c r="AG374" s="52">
        <f t="shared" si="101"/>
        <v>-99.448222890910415</v>
      </c>
      <c r="AH374" s="52">
        <f t="shared" si="102"/>
        <v>-99.617497433461679</v>
      </c>
      <c r="AI374" s="52">
        <f t="shared" si="103"/>
        <v>-99.644415939000993</v>
      </c>
      <c r="AJ374" s="52">
        <f t="shared" si="104"/>
        <v>-99.666073028647247</v>
      </c>
      <c r="AK374" s="52">
        <f t="shared" si="105"/>
        <v>-98.1934429350664</v>
      </c>
      <c r="AL374" t="s">
        <v>538</v>
      </c>
    </row>
    <row r="375" spans="1:38" ht="14.25" hidden="1">
      <c r="A375" s="5" t="s">
        <v>336</v>
      </c>
      <c r="B375" s="5" t="s">
        <v>349</v>
      </c>
      <c r="C375" s="5" t="s">
        <v>358</v>
      </c>
      <c r="D375" s="12" t="s">
        <v>180</v>
      </c>
      <c r="E375" s="134">
        <f>SUMIFS(ADEME!$F:$F,ADEME!$A:$A,$A375,ADEME!$B:$B,$B375,ADEME!$C:$C,$C375,ADEME!$D:$D,$D375,ADEME!$E:$E,F$9)</f>
        <v>0.46500000000000002</v>
      </c>
      <c r="F375" s="134">
        <f>SUMIFS(ADEME!$L:$L,ADEME!$A:$A,$A375,ADEME!$B:$B,$B375,ADEME!$C:$C,$C375,ADEME!$D:$D,$D375,ADEME!$E:$E,F$9)</f>
        <v>1356.6806216720136</v>
      </c>
      <c r="G375" s="135">
        <f>SUMIFS(ADEME!$H:$H,ADEME!$A:$A,$A375,ADEME!$B:$B,$B375,ADEME!$C:$C,$C375,ADEME!$D:$D,$D375,ADEME!$E:$E,G$9)</f>
        <v>79.522395035268815</v>
      </c>
      <c r="H375" s="135">
        <f>SUMIFS(ADEME!$H:$H,ADEME!$A:$A,$A375,ADEME!$B:$B,$B375,ADEME!$C:$C,$C375,ADEME!$D:$D,$D375,ADEME!$E:$E,H$9)</f>
        <v>77.112919114411909</v>
      </c>
      <c r="I375" s="135">
        <f>SUMIFS(ADEME!$H:$H,ADEME!$A:$A,$A375,ADEME!$B:$B,$B375,ADEME!$C:$C,$C375,ADEME!$D:$D,$D375,ADEME!$E:$E,I$9)</f>
        <v>309.0208563024263</v>
      </c>
      <c r="J375" s="135">
        <f>SUMIFS(ADEME!$H:$H,ADEME!$A:$A,$A375,ADEME!$B:$B,$B375,ADEME!$C:$C,$C375,ADEME!$D:$D,$D375,ADEME!$E:$E,J$9)</f>
        <v>1090.8860244740913</v>
      </c>
      <c r="K375" s="68"/>
      <c r="L375" s="54" t="str">
        <f t="shared" si="86"/>
        <v>Bilan alimentation animale-Emplois-Substrats pour insectes, viande de synthèse et autres protéines alternatives</v>
      </c>
      <c r="M375" s="54">
        <f>MATCH(L375,[6]RESULTATS_4!$W:$W,FALSE)</f>
        <v>62</v>
      </c>
      <c r="N375" s="54" t="str" cm="1">
        <f t="array" ref="N375">IFERROR(INDEX([6]RESULTATS_4!G:G,$M375),"-")</f>
        <v>Bilan alimentation animale</v>
      </c>
      <c r="O375" s="54" t="str" cm="1">
        <f t="array" ref="O375">IFERROR(INDEX([6]RESULTATS_4!H:H,$M375),"-")</f>
        <v>Emplois</v>
      </c>
      <c r="P375" s="54" t="str" cm="1">
        <f t="array" ref="P375">IFERROR(INDEX([6]RESULTATS_4!I:I,$M375),"-")</f>
        <v>Substrats pour insectes, viande de synthèse et autres protéines alternatives</v>
      </c>
      <c r="Q375" s="54" t="str" cm="1">
        <f t="array" ref="Q375">IFERROR(INDEX([6]RESULTATS_4!$J:$J,M375),"-")</f>
        <v>kt</v>
      </c>
      <c r="R375" s="68"/>
      <c r="S375" s="54" t="str">
        <f t="shared" si="87"/>
        <v>Substrats pour insectes, viande de synthèse et autres protéines alternatives-kt</v>
      </c>
      <c r="T375" s="46">
        <v>370</v>
      </c>
      <c r="U375" s="36">
        <v>79.357346023594872</v>
      </c>
      <c r="V375" s="36">
        <v>604.75280020426726</v>
      </c>
      <c r="W375" s="36">
        <v>2435.3739873681006</v>
      </c>
      <c r="X375" s="36">
        <v>2740.6939599859893</v>
      </c>
      <c r="Y375" s="36">
        <v>3151.01561146718</v>
      </c>
      <c r="Z375" s="36">
        <v>1234.8790102982166</v>
      </c>
      <c r="AA375" s="68"/>
      <c r="AB375" s="52">
        <f>IFERROR(MATCH(S375,[7]AMS_RUN3_2050!$I:$I,FALSE),"non")</f>
        <v>313</v>
      </c>
      <c r="AC375" s="36">
        <v>17594.367065464568</v>
      </c>
      <c r="AE375" s="68"/>
      <c r="AF375" s="52">
        <f t="shared" si="100"/>
        <v>-99.414042904280407</v>
      </c>
      <c r="AG375" s="52">
        <f t="shared" si="101"/>
        <v>124.3363935171144</v>
      </c>
      <c r="AH375" s="52">
        <f t="shared" si="102"/>
        <v>-96.73469473486459</v>
      </c>
      <c r="AI375" s="52">
        <f t="shared" si="103"/>
        <v>-97.186372493964768</v>
      </c>
      <c r="AJ375" s="52">
        <f t="shared" si="104"/>
        <v>-90.192976030399947</v>
      </c>
      <c r="AK375" s="52">
        <f t="shared" si="105"/>
        <v>-11.660493426748886</v>
      </c>
      <c r="AL375" t="s">
        <v>538</v>
      </c>
    </row>
    <row r="376" spans="1:38" ht="14.25" hidden="1">
      <c r="A376" s="5" t="s">
        <v>336</v>
      </c>
      <c r="B376" s="5" t="s">
        <v>349</v>
      </c>
      <c r="C376" s="5" t="s">
        <v>359</v>
      </c>
      <c r="D376" s="12" t="s">
        <v>180</v>
      </c>
      <c r="E376" s="134">
        <f>SUMIFS(ADEME!$F:$F,ADEME!$A:$A,$A376,ADEME!$B:$B,$B376,ADEME!$C:$C,$C376,ADEME!$D:$D,$D376,ADEME!$E:$E,F$9)</f>
        <v>-575.01782561217954</v>
      </c>
      <c r="F376" s="134">
        <f>SUMIFS(ADEME!$L:$L,ADEME!$A:$A,$A376,ADEME!$B:$B,$B376,ADEME!$C:$C,$C376,ADEME!$D:$D,$D376,ADEME!$E:$E,F$9)</f>
        <v>-421.0020933428255</v>
      </c>
      <c r="G376" s="135">
        <f>SUMIFS(ADEME!$H:$H,ADEME!$A:$A,$A376,ADEME!$B:$B,$B376,ADEME!$C:$C,$C376,ADEME!$D:$D,$D376,ADEME!$E:$E,G$9)</f>
        <v>-494.10518682471536</v>
      </c>
      <c r="H376" s="135">
        <f>SUMIFS(ADEME!$H:$H,ADEME!$A:$A,$A376,ADEME!$B:$B,$B376,ADEME!$C:$C,$C376,ADEME!$D:$D,$D376,ADEME!$E:$E,H$9)</f>
        <v>-499.92385862460975</v>
      </c>
      <c r="I376" s="135">
        <f>SUMIFS(ADEME!$H:$H,ADEME!$A:$A,$A376,ADEME!$B:$B,$B376,ADEME!$C:$C,$C376,ADEME!$D:$D,$D376,ADEME!$E:$E,I$9)</f>
        <v>-550.06055458383128</v>
      </c>
      <c r="J376" s="135">
        <f>SUMIFS(ADEME!$H:$H,ADEME!$A:$A,$A376,ADEME!$B:$B,$B376,ADEME!$C:$C,$C376,ADEME!$D:$D,$D376,ADEME!$E:$E,J$9)</f>
        <v>-584.01660343047786</v>
      </c>
      <c r="K376" s="68"/>
      <c r="L376" s="54" t="str">
        <f t="shared" si="86"/>
        <v>Bilan alimentation animale-Emplois-(Pertes process de conversion matières brutes / concentrés)</v>
      </c>
      <c r="M376" s="54">
        <f>MATCH(L376,[6]RESULTATS_4!$W:$W,FALSE)</f>
        <v>53</v>
      </c>
      <c r="N376" s="54" t="str" cm="1">
        <f t="array" ref="N376">IFERROR(INDEX([6]RESULTATS_4!G:G,$M376),"-")</f>
        <v>Bilan alimentation animale</v>
      </c>
      <c r="O376" s="54" t="str" cm="1">
        <f t="array" ref="O376">IFERROR(INDEX([6]RESULTATS_4!H:H,$M376),"-")</f>
        <v>Emplois</v>
      </c>
      <c r="P376" s="54" t="str" cm="1">
        <f t="array" ref="P376">IFERROR(INDEX([6]RESULTATS_4!I:I,$M376),"-")</f>
        <v>(Pertes process de conversion matières brutes / concentrés)</v>
      </c>
      <c r="Q376" s="54" t="str" cm="1">
        <f t="array" ref="Q376">IFERROR(INDEX([6]RESULTATS_4!$J:$J,M376),"-")</f>
        <v>kt</v>
      </c>
      <c r="R376" s="68"/>
      <c r="S376" s="54" t="str">
        <f t="shared" si="87"/>
        <v>(Pertes process de conversion matières brutes / concentrés)-kt</v>
      </c>
      <c r="T376" s="46">
        <v>371</v>
      </c>
      <c r="U376" s="36">
        <v>22960.762157722736</v>
      </c>
      <c r="V376" s="36">
        <v>24289.187536478355</v>
      </c>
      <c r="W376" s="36">
        <v>36945.351489165259</v>
      </c>
      <c r="X376" s="36">
        <v>37124.030492577171</v>
      </c>
      <c r="Y376" s="36">
        <v>31108.857399663048</v>
      </c>
      <c r="Z376" s="36">
        <v>23972.482026516671</v>
      </c>
      <c r="AA376" s="68"/>
      <c r="AB376" s="52">
        <f>IFERROR(MATCH(S376,[7]AMS_RUN3_2050!$I:$I,FALSE),"non")</f>
        <v>314</v>
      </c>
      <c r="AC376" s="36">
        <v>33832.927938195309</v>
      </c>
      <c r="AE376" s="68"/>
      <c r="AF376" s="52">
        <f t="shared" si="100"/>
        <v>-102.5043499064284</v>
      </c>
      <c r="AG376" s="52">
        <f t="shared" si="101"/>
        <v>-101.73329014282817</v>
      </c>
      <c r="AH376" s="52">
        <f t="shared" si="102"/>
        <v>-101.33739473819763</v>
      </c>
      <c r="AI376" s="52">
        <f t="shared" si="103"/>
        <v>-101.34663141903346</v>
      </c>
      <c r="AJ376" s="52">
        <f t="shared" si="104"/>
        <v>-101.76817987082288</v>
      </c>
      <c r="AK376" s="52">
        <f t="shared" si="105"/>
        <v>-102.43619581311805</v>
      </c>
      <c r="AL376" t="s">
        <v>538</v>
      </c>
    </row>
    <row r="377" spans="1:38" ht="14.25" hidden="1">
      <c r="A377" s="5" t="s">
        <v>336</v>
      </c>
      <c r="B377" s="5" t="s">
        <v>349</v>
      </c>
      <c r="C377" s="5" t="s">
        <v>360</v>
      </c>
      <c r="D377" s="12" t="s">
        <v>180</v>
      </c>
      <c r="E377" s="134">
        <f>SUMIFS(ADEME!$F:$F,ADEME!$A:$A,$A377,ADEME!$B:$B,$B377,ADEME!$C:$C,$C377,ADEME!$D:$D,$D377,ADEME!$E:$E,F$9)</f>
        <v>0.126</v>
      </c>
      <c r="F377" s="134">
        <f>SUMIFS(ADEME!$L:$L,ADEME!$A:$A,$A377,ADEME!$B:$B,$B377,ADEME!$C:$C,$C377,ADEME!$D:$D,$D377,ADEME!$E:$E,F$9)</f>
        <v>429.36705389180202</v>
      </c>
      <c r="G377" s="135">
        <f>SUMIFS(ADEME!$H:$H,ADEME!$A:$A,$A377,ADEME!$B:$B,$B377,ADEME!$C:$C,$C377,ADEME!$D:$D,$D377,ADEME!$E:$E,G$9)</f>
        <v>31.748884497680059</v>
      </c>
      <c r="H377" s="135">
        <f>SUMIFS(ADEME!$H:$H,ADEME!$A:$A,$A377,ADEME!$B:$B,$B377,ADEME!$C:$C,$C377,ADEME!$D:$D,$D377,ADEME!$E:$E,H$9)</f>
        <v>30.785552858689201</v>
      </c>
      <c r="I377" s="135">
        <f>SUMIFS(ADEME!$H:$H,ADEME!$A:$A,$A377,ADEME!$B:$B,$B377,ADEME!$C:$C,$C377,ADEME!$D:$D,$D377,ADEME!$E:$E,I$9)</f>
        <v>97.784133642965713</v>
      </c>
      <c r="J377" s="135">
        <f>SUMIFS(ADEME!$H:$H,ADEME!$A:$A,$A377,ADEME!$B:$B,$B377,ADEME!$C:$C,$C377,ADEME!$D:$D,$D377,ADEME!$E:$E,J$9)</f>
        <v>289.42071567679977</v>
      </c>
      <c r="K377" s="68"/>
      <c r="L377" s="54" t="str">
        <f t="shared" si="86"/>
        <v>Bilan alimentation animale-Emplois-(Autoconsommation protéines alternatives)</v>
      </c>
      <c r="M377" s="54">
        <f>MATCH(L377,[6]RESULTATS_4!$W:$W,FALSE)</f>
        <v>52</v>
      </c>
      <c r="N377" s="54" t="str" cm="1">
        <f t="array" ref="N377">IFERROR(INDEX([6]RESULTATS_4!G:G,$M377),"-")</f>
        <v>Bilan alimentation animale</v>
      </c>
      <c r="O377" s="54" t="str" cm="1">
        <f t="array" ref="O377">IFERROR(INDEX([6]RESULTATS_4!H:H,$M377),"-")</f>
        <v>Emplois</v>
      </c>
      <c r="P377" s="54" t="str" cm="1">
        <f t="array" ref="P377">IFERROR(INDEX([6]RESULTATS_4!I:I,$M377),"-")</f>
        <v>(Autoconsommation protéines alternatives)</v>
      </c>
      <c r="Q377" s="54" t="str" cm="1">
        <f t="array" ref="Q377">IFERROR(INDEX([6]RESULTATS_4!$J:$J,M377),"-")</f>
        <v>kt</v>
      </c>
      <c r="R377" s="68"/>
      <c r="S377" s="54" t="str">
        <f t="shared" si="87"/>
        <v>(Autoconsommation protéines alternatives)-kt</v>
      </c>
      <c r="T377" s="46">
        <v>372</v>
      </c>
      <c r="U377" s="36">
        <v>15113.191141676942</v>
      </c>
      <c r="V377" s="36">
        <v>14041.894460389947</v>
      </c>
      <c r="W377" s="36">
        <v>12952.286000467635</v>
      </c>
      <c r="X377" s="36">
        <v>13354.641181669836</v>
      </c>
      <c r="Y377" s="36">
        <v>14232.971264188256</v>
      </c>
      <c r="Z377" s="36">
        <v>14717.845792446067</v>
      </c>
      <c r="AA377" s="68"/>
      <c r="AB377" s="52">
        <f>IFERROR(MATCH(S377,[7]AMS_RUN3_2050!$I:$I,FALSE),"non")</f>
        <v>315</v>
      </c>
      <c r="AC377" s="36">
        <v>7105.3548442644587</v>
      </c>
      <c r="AE377" s="68"/>
      <c r="AF377" s="52">
        <f t="shared" si="100"/>
        <v>-99.999166291229841</v>
      </c>
      <c r="AG377" s="52">
        <f t="shared" si="101"/>
        <v>-96.942242693085461</v>
      </c>
      <c r="AH377" s="52">
        <f t="shared" si="102"/>
        <v>-99.754878138912829</v>
      </c>
      <c r="AI377" s="52">
        <f t="shared" si="103"/>
        <v>-99.769476750143284</v>
      </c>
      <c r="AJ377" s="52">
        <f t="shared" si="104"/>
        <v>-99.312974558664351</v>
      </c>
      <c r="AK377" s="52">
        <f t="shared" si="105"/>
        <v>-98.033538876828402</v>
      </c>
      <c r="AL377" t="s">
        <v>538</v>
      </c>
    </row>
    <row r="378" spans="1:38" ht="18" hidden="1">
      <c r="A378" s="5" t="s">
        <v>0</v>
      </c>
      <c r="B378" s="5" t="s">
        <v>0</v>
      </c>
      <c r="C378" s="1" t="s">
        <v>361</v>
      </c>
      <c r="D378" s="183"/>
      <c r="E378" s="184"/>
      <c r="F378" s="184"/>
      <c r="G378" s="184"/>
      <c r="H378" s="184"/>
      <c r="I378" s="184"/>
      <c r="J378" s="184"/>
      <c r="K378" s="179"/>
      <c r="L378" s="180"/>
      <c r="M378" s="180"/>
      <c r="N378" s="180"/>
      <c r="O378" s="180"/>
      <c r="P378" s="180"/>
      <c r="Q378" s="180"/>
      <c r="R378" s="179"/>
      <c r="S378" s="180"/>
      <c r="T378" s="186"/>
      <c r="U378" s="185"/>
      <c r="V378" s="185"/>
      <c r="W378" s="185"/>
      <c r="X378" s="185"/>
      <c r="Y378" s="185"/>
      <c r="Z378" s="185"/>
      <c r="AA378" s="179"/>
      <c r="AB378" s="186"/>
      <c r="AC378" s="185"/>
      <c r="AD378" s="179"/>
      <c r="AE378" s="179"/>
      <c r="AF378" s="52" t="str">
        <f t="shared" si="100"/>
        <v>ok 0</v>
      </c>
      <c r="AG378" s="52" t="str">
        <f t="shared" si="101"/>
        <v>ok 0</v>
      </c>
      <c r="AH378" s="52" t="str">
        <f t="shared" si="102"/>
        <v>ok 0</v>
      </c>
      <c r="AI378" s="52" t="str">
        <f t="shared" si="103"/>
        <v>ok 0</v>
      </c>
      <c r="AJ378" s="52" t="str">
        <f t="shared" si="104"/>
        <v>ok 0</v>
      </c>
      <c r="AK378" s="52" t="str">
        <f t="shared" si="105"/>
        <v>ok 0</v>
      </c>
      <c r="AL378" t="s">
        <v>538</v>
      </c>
    </row>
    <row r="379" spans="1:38" ht="14.25" hidden="1">
      <c r="A379" s="5" t="s">
        <v>336</v>
      </c>
      <c r="B379" s="5" t="s">
        <v>361</v>
      </c>
      <c r="C379" s="5" t="s">
        <v>362</v>
      </c>
      <c r="D379" s="12" t="s">
        <v>271</v>
      </c>
      <c r="E379" s="116">
        <f>SUMIFS(ADEME!$F:$F,ADEME!$A:$A,$A379,ADEME!$B:$B,$B379,ADEME!$C:$C,$C379,ADEME!$D:$D,$D379,ADEME!$E:$E,F$9)</f>
        <v>10355.723400000001</v>
      </c>
      <c r="F379" s="116">
        <f>SUMIFS(ADEME!$L:$L,ADEME!$A:$A,$A379,ADEME!$B:$B,$B379,ADEME!$C:$C,$C379,ADEME!$D:$D,$D379,ADEME!$E:$E,F$9)</f>
        <v>-4194.1019596513606</v>
      </c>
      <c r="G379" s="117">
        <f>SUMIFS(ADEME!$H:$H,ADEME!$A:$A,$A379,ADEME!$B:$B,$B379,ADEME!$C:$C,$C379,ADEME!$D:$D,$D379,ADEME!$E:$E,G$9)</f>
        <v>8981.8842416582429</v>
      </c>
      <c r="H379" s="117">
        <f>SUMIFS(ADEME!$H:$H,ADEME!$A:$A,$A379,ADEME!$B:$B,$B379,ADEME!$C:$C,$C379,ADEME!$D:$D,$D379,ADEME!$E:$E,H$9)</f>
        <v>8833.299016034638</v>
      </c>
      <c r="I379" s="117">
        <f>SUMIFS(ADEME!$H:$H,ADEME!$A:$A,$A379,ADEME!$B:$B,$B379,ADEME!$C:$C,$C379,ADEME!$D:$D,$D379,ADEME!$E:$E,I$9)</f>
        <v>8790.7896859591219</v>
      </c>
      <c r="J379" s="117">
        <f>SUMIFS(ADEME!$H:$H,ADEME!$A:$A,$A379,ADEME!$B:$B,$B379,ADEME!$C:$C,$C379,ADEME!$D:$D,$D379,ADEME!$E:$E,J$9)</f>
        <v>9237.8270505075725</v>
      </c>
      <c r="K379" s="68"/>
      <c r="L379" s="54" t="str">
        <f t="shared" si="86"/>
        <v>Bilan alimentation animale-Surfaces allouées à l'alimentation animale-Surfaces de prairies permanentes allouées aux productions animales</v>
      </c>
      <c r="M379" s="54">
        <f>MATCH(L379,[6]RESULTATS_4!$W:$W,FALSE)</f>
        <v>80</v>
      </c>
      <c r="N379" s="54" t="str" cm="1">
        <f t="array" ref="N379">IFERROR(INDEX([6]RESULTATS_4!G:G,$M379),"-")</f>
        <v>Bilan alimentation animale</v>
      </c>
      <c r="O379" s="54" t="str" cm="1">
        <f t="array" ref="O379">IFERROR(INDEX([6]RESULTATS_4!H:H,$M379),"-")</f>
        <v>Surfaces allouées à l'alimentation animale</v>
      </c>
      <c r="P379" s="54" t="str" cm="1">
        <f t="array" ref="P379">IFERROR(INDEX([6]RESULTATS_4!I:I,$M379),"-")</f>
        <v>Surfaces de prairies permanentes allouées aux productions animales</v>
      </c>
      <c r="Q379" s="54" t="str" cm="1">
        <f t="array" ref="Q379">IFERROR(INDEX([6]RESULTATS_4!$J:$J,M379),"-")</f>
        <v>kha</v>
      </c>
      <c r="R379" s="68"/>
      <c r="S379" s="54" t="str">
        <f t="shared" si="87"/>
        <v>Surfaces de prairies permanentes allouées aux productions animales-kha</v>
      </c>
      <c r="T379" s="46">
        <v>374</v>
      </c>
      <c r="U379" s="36">
        <v>6920.359600325849</v>
      </c>
      <c r="V379" s="36">
        <v>7279.9665763497887</v>
      </c>
      <c r="W379" s="36">
        <v>6817.0247516746986</v>
      </c>
      <c r="X379" s="36">
        <v>6934.3064178912173</v>
      </c>
      <c r="Y379" s="36">
        <v>7208.7730256102877</v>
      </c>
      <c r="Z379" s="36">
        <v>7131.124091901258</v>
      </c>
      <c r="AA379" s="68"/>
      <c r="AB379" s="52" t="str">
        <f>IFERROR(MATCH(S379,[7]AMS_RUN3_2050!$I:$I,FALSE),"non")</f>
        <v>non</v>
      </c>
      <c r="AC379" s="36">
        <v>8624.2166509144226</v>
      </c>
      <c r="AE379" s="68"/>
      <c r="AF379" s="52">
        <f t="shared" si="100"/>
        <v>49.64140591064654</v>
      </c>
      <c r="AG379" s="52">
        <f t="shared" si="101"/>
        <v>-157.61155515846207</v>
      </c>
      <c r="AH379" s="52">
        <f t="shared" si="102"/>
        <v>31.75666172330849</v>
      </c>
      <c r="AI379" s="52">
        <f t="shared" si="103"/>
        <v>27.38547280292989</v>
      </c>
      <c r="AJ379" s="52">
        <f t="shared" si="104"/>
        <v>21.945713295847625</v>
      </c>
      <c r="AK379" s="52">
        <f t="shared" si="105"/>
        <v>29.542368516611205</v>
      </c>
      <c r="AL379" t="s">
        <v>538</v>
      </c>
    </row>
    <row r="380" spans="1:38" ht="14.25" hidden="1">
      <c r="A380" s="5" t="s">
        <v>336</v>
      </c>
      <c r="B380" s="5" t="s">
        <v>361</v>
      </c>
      <c r="C380" s="5" t="s">
        <v>363</v>
      </c>
      <c r="D380" s="12" t="s">
        <v>271</v>
      </c>
      <c r="E380" s="116">
        <f>SUMIFS(ADEME!$F:$F,ADEME!$A:$A,$A380,ADEME!$B:$B,$B380,ADEME!$C:$C,$C380,ADEME!$D:$D,$D380,ADEME!$E:$E,F$9)</f>
        <v>3648.3517999999999</v>
      </c>
      <c r="F380" s="116">
        <f>SUMIFS(ADEME!$L:$L,ADEME!$A:$A,$A380,ADEME!$B:$B,$B380,ADEME!$C:$C,$C380,ADEME!$D:$D,$D380,ADEME!$E:$E,F$9)</f>
        <v>-114.7991385501816</v>
      </c>
      <c r="G380" s="117">
        <f>SUMIFS(ADEME!$H:$H,ADEME!$A:$A,$A380,ADEME!$B:$B,$B380,ADEME!$C:$C,$C380,ADEME!$D:$D,$D380,ADEME!$E:$E,G$9)</f>
        <v>2611.5497505778376</v>
      </c>
      <c r="H380" s="117">
        <f>SUMIFS(ADEME!$H:$H,ADEME!$A:$A,$A380,ADEME!$B:$B,$B380,ADEME!$C:$C,$C380,ADEME!$D:$D,$D380,ADEME!$E:$E,H$9)</f>
        <v>2631.2032522507634</v>
      </c>
      <c r="I380" s="117">
        <f>SUMIFS(ADEME!$H:$H,ADEME!$A:$A,$A380,ADEME!$B:$B,$B380,ADEME!$C:$C,$C380,ADEME!$D:$D,$D380,ADEME!$E:$E,I$9)</f>
        <v>2789.6645417924237</v>
      </c>
      <c r="J380" s="117">
        <f>SUMIFS(ADEME!$H:$H,ADEME!$A:$A,$A380,ADEME!$B:$B,$B380,ADEME!$C:$C,$C380,ADEME!$D:$D,$D380,ADEME!$E:$E,J$9)</f>
        <v>3103.8746094150397</v>
      </c>
      <c r="K380" s="68"/>
      <c r="L380" s="54" t="str">
        <f t="shared" si="86"/>
        <v>Bilan alimentation animale-Surfaces allouées à l'alimentation animale-Surfaces de cultures fourragères (dont ensilage de maïs et prairies temporaires ou artificielles) allouées aux productions animales</v>
      </c>
      <c r="M380" s="54">
        <f>MATCH(L380,[6]RESULTATS_4!$W:$W,FALSE)</f>
        <v>79</v>
      </c>
      <c r="N380" s="54" t="str" cm="1">
        <f t="array" ref="N380">IFERROR(INDEX([6]RESULTATS_4!G:G,$M380),"-")</f>
        <v>Bilan alimentation animale</v>
      </c>
      <c r="O380" s="54" t="str" cm="1">
        <f t="array" ref="O380">IFERROR(INDEX([6]RESULTATS_4!H:H,$M380),"-")</f>
        <v>Surfaces allouées à l'alimentation animale</v>
      </c>
      <c r="P380" s="54" t="str" cm="1">
        <f t="array" ref="P380">IFERROR(INDEX([6]RESULTATS_4!I:I,$M380),"-")</f>
        <v>Surfaces de cultures fourragères (dont ensilage de maïs et prairies temporaires ou artificielles) allouées aux productions animales</v>
      </c>
      <c r="Q380" s="54" t="str" cm="1">
        <f t="array" ref="Q380">IFERROR(INDEX([6]RESULTATS_4!$J:$J,M380),"-")</f>
        <v>kha</v>
      </c>
      <c r="R380" s="68"/>
      <c r="S380" s="54" t="str">
        <f t="shared" si="87"/>
        <v>Surfaces de cultures fourragères (dont ensilage de maïs et prairies temporaires ou artificielles) allouées aux productions animales-kha</v>
      </c>
      <c r="T380" s="46">
        <v>375</v>
      </c>
      <c r="U380" s="36">
        <v>94.8</v>
      </c>
      <c r="V380" s="36">
        <v>115.1995319335999</v>
      </c>
      <c r="W380" s="36">
        <v>130.01586682361469</v>
      </c>
      <c r="X380" s="36">
        <v>125.93274855870737</v>
      </c>
      <c r="Y380" s="36">
        <v>116.3351401030616</v>
      </c>
      <c r="Z380" s="36">
        <v>593.65816719354552</v>
      </c>
      <c r="AA380" s="68"/>
      <c r="AB380" s="52" t="str">
        <f>IFERROR(MATCH(S380,[7]AMS_RUN3_2050!$I:$I,FALSE),"non")</f>
        <v>non</v>
      </c>
      <c r="AC380" s="36">
        <v>0</v>
      </c>
      <c r="AE380" s="68"/>
      <c r="AF380" s="52">
        <f t="shared" si="100"/>
        <v>3748.4723628691982</v>
      </c>
      <c r="AG380" s="52">
        <f t="shared" si="101"/>
        <v>-199.65243488693244</v>
      </c>
      <c r="AH380" s="52">
        <f t="shared" si="102"/>
        <v>1908.6392640990364</v>
      </c>
      <c r="AI380" s="52">
        <f t="shared" si="103"/>
        <v>1989.3717340125775</v>
      </c>
      <c r="AJ380" s="52">
        <f t="shared" si="104"/>
        <v>2297.9552002267351</v>
      </c>
      <c r="AK380" s="52">
        <f t="shared" si="105"/>
        <v>422.83869420819553</v>
      </c>
      <c r="AL380" t="s">
        <v>538</v>
      </c>
    </row>
    <row r="381" spans="1:38" ht="14.25" hidden="1">
      <c r="A381" s="5" t="s">
        <v>336</v>
      </c>
      <c r="B381" s="5" t="s">
        <v>361</v>
      </c>
      <c r="C381" s="5" t="s">
        <v>364</v>
      </c>
      <c r="D381" s="12" t="s">
        <v>271</v>
      </c>
      <c r="E381" s="116">
        <f>SUMIFS(ADEME!$F:$F,ADEME!$A:$A,$A381,ADEME!$B:$B,$B381,ADEME!$C:$C,$C381,ADEME!$D:$D,$D381,ADEME!$E:$E,F$9)</f>
        <v>4384.8345341284748</v>
      </c>
      <c r="F381" s="116">
        <f>SUMIFS(ADEME!$L:$L,ADEME!$A:$A,$A381,ADEME!$B:$B,$B381,ADEME!$C:$C,$C381,ADEME!$D:$D,$D381,ADEME!$E:$E,F$9)</f>
        <v>3210.3778971802703</v>
      </c>
      <c r="G381" s="117">
        <f>SUMIFS(ADEME!$H:$H,ADEME!$A:$A,$A381,ADEME!$B:$B,$B381,ADEME!$C:$C,$C381,ADEME!$D:$D,$D381,ADEME!$E:$E,G$9)</f>
        <v>3866.5890906602299</v>
      </c>
      <c r="H381" s="117">
        <f>SUMIFS(ADEME!$H:$H,ADEME!$A:$A,$A381,ADEME!$B:$B,$B381,ADEME!$C:$C,$C381,ADEME!$D:$D,$D381,ADEME!$E:$E,H$9)</f>
        <v>3912.1227411936729</v>
      </c>
      <c r="I381" s="117">
        <f>SUMIFS(ADEME!$H:$H,ADEME!$A:$A,$A381,ADEME!$B:$B,$B381,ADEME!$C:$C,$C381,ADEME!$D:$D,$D381,ADEME!$E:$E,I$9)</f>
        <v>4363.6582103670307</v>
      </c>
      <c r="J381" s="117">
        <f>SUMIFS(ADEME!$H:$H,ADEME!$A:$A,$A381,ADEME!$B:$B,$B381,ADEME!$C:$C,$C381,ADEME!$D:$D,$D381,ADEME!$E:$E,J$9)</f>
        <v>4633.0332639071703</v>
      </c>
      <c r="K381" s="68"/>
      <c r="L381" s="54" t="str">
        <f t="shared" si="86"/>
        <v>Bilan alimentation animale-Surfaces allouées à l'alimentation animale-Surfaces de cultures de graines allouées aux productions animales</v>
      </c>
      <c r="M381" s="54">
        <f>MATCH(L381,[6]RESULTATS_4!$W:$W,FALSE)</f>
        <v>78</v>
      </c>
      <c r="N381" s="54" t="str" cm="1">
        <f t="array" ref="N381">IFERROR(INDEX([6]RESULTATS_4!G:G,$M381),"-")</f>
        <v>Bilan alimentation animale</v>
      </c>
      <c r="O381" s="54" t="str" cm="1">
        <f t="array" ref="O381">IFERROR(INDEX([6]RESULTATS_4!H:H,$M381),"-")</f>
        <v>Surfaces allouées à l'alimentation animale</v>
      </c>
      <c r="P381" s="54" t="str" cm="1">
        <f t="array" ref="P381">IFERROR(INDEX([6]RESULTATS_4!I:I,$M381),"-")</f>
        <v>Surfaces de cultures de graines allouées aux productions animales</v>
      </c>
      <c r="Q381" s="54" t="str" cm="1">
        <f t="array" ref="Q381">IFERROR(INDEX([6]RESULTATS_4!$J:$J,M381),"-")</f>
        <v>kha</v>
      </c>
      <c r="R381" s="68"/>
      <c r="S381" s="54" t="str">
        <f t="shared" si="87"/>
        <v>Surfaces de cultures de graines allouées aux productions animales-kha</v>
      </c>
      <c r="T381" s="46">
        <v>376</v>
      </c>
      <c r="U381" s="36">
        <v>0.46500000000000002</v>
      </c>
      <c r="V381" s="36">
        <v>313.05351449587744</v>
      </c>
      <c r="W381" s="36">
        <v>81.848301313168449</v>
      </c>
      <c r="X381" s="36">
        <v>79.422498550082651</v>
      </c>
      <c r="Y381" s="36">
        <v>301.98535983954451</v>
      </c>
      <c r="Z381" s="36">
        <v>1024.2475196678806</v>
      </c>
      <c r="AA381" s="68"/>
      <c r="AB381" s="52" t="str">
        <f>IFERROR(MATCH(S381,[7]AMS_RUN3_2050!$I:$I,FALSE),"non")</f>
        <v>non</v>
      </c>
      <c r="AC381" s="36">
        <v>0</v>
      </c>
      <c r="AE381" s="68"/>
      <c r="AF381" s="52">
        <f t="shared" si="100"/>
        <v>942875.1686297796</v>
      </c>
      <c r="AG381" s="52">
        <f t="shared" si="101"/>
        <v>925.504505946873</v>
      </c>
      <c r="AH381" s="52">
        <f t="shared" si="102"/>
        <v>4624.0920442146553</v>
      </c>
      <c r="AI381" s="52">
        <f t="shared" si="103"/>
        <v>4825.7109919889335</v>
      </c>
      <c r="AJ381" s="52">
        <f t="shared" si="104"/>
        <v>1344.9899864965628</v>
      </c>
      <c r="AK381" s="52">
        <f t="shared" si="105"/>
        <v>352.33531689776152</v>
      </c>
      <c r="AL381" t="s">
        <v>538</v>
      </c>
    </row>
    <row r="382" spans="1:38" ht="14.25" hidden="1">
      <c r="A382" s="5" t="s">
        <v>0</v>
      </c>
      <c r="B382" s="5" t="s">
        <v>0</v>
      </c>
      <c r="C382" s="41"/>
      <c r="D382" s="183"/>
      <c r="E382" s="184"/>
      <c r="F382" s="184"/>
      <c r="G382" s="184"/>
      <c r="H382" s="184"/>
      <c r="I382" s="184"/>
      <c r="J382" s="184"/>
      <c r="K382" s="179"/>
      <c r="L382" s="180"/>
      <c r="M382" s="180"/>
      <c r="N382" s="180"/>
      <c r="O382" s="180"/>
      <c r="P382" s="180"/>
      <c r="Q382" s="180"/>
      <c r="R382" s="179"/>
      <c r="S382" s="180"/>
      <c r="T382" s="186"/>
      <c r="U382" s="185"/>
      <c r="V382" s="185"/>
      <c r="W382" s="185"/>
      <c r="X382" s="185"/>
      <c r="Y382" s="185"/>
      <c r="Z382" s="185"/>
      <c r="AA382" s="179"/>
      <c r="AB382" s="186"/>
      <c r="AC382" s="185"/>
      <c r="AD382" s="179"/>
      <c r="AE382" s="179"/>
      <c r="AF382" s="52" t="str">
        <f t="shared" si="100"/>
        <v>ok 0</v>
      </c>
      <c r="AG382" s="52" t="str">
        <f t="shared" si="101"/>
        <v>ok 0</v>
      </c>
      <c r="AH382" s="52" t="str">
        <f t="shared" si="102"/>
        <v>ok 0</v>
      </c>
      <c r="AI382" s="52" t="str">
        <f t="shared" si="103"/>
        <v>ok 0</v>
      </c>
      <c r="AJ382" s="52" t="str">
        <f t="shared" si="104"/>
        <v>ok 0</v>
      </c>
      <c r="AK382" s="52" t="str">
        <f t="shared" si="105"/>
        <v>ok 0</v>
      </c>
      <c r="AL382" t="s">
        <v>541</v>
      </c>
    </row>
    <row r="383" spans="1:38" ht="18" hidden="1">
      <c r="A383" s="5" t="s">
        <v>0</v>
      </c>
      <c r="B383" s="5" t="s">
        <v>0</v>
      </c>
      <c r="C383" s="1" t="s">
        <v>365</v>
      </c>
      <c r="D383" s="183"/>
      <c r="E383" s="184"/>
      <c r="F383" s="184"/>
      <c r="G383" s="184"/>
      <c r="H383" s="184"/>
      <c r="I383" s="184"/>
      <c r="J383" s="184"/>
      <c r="K383" s="179"/>
      <c r="L383" s="180"/>
      <c r="M383" s="180"/>
      <c r="N383" s="180"/>
      <c r="O383" s="180"/>
      <c r="P383" s="180"/>
      <c r="Q383" s="180"/>
      <c r="R383" s="179"/>
      <c r="S383" s="180"/>
      <c r="T383" s="186"/>
      <c r="U383" s="185"/>
      <c r="V383" s="185"/>
      <c r="W383" s="185"/>
      <c r="X383" s="185"/>
      <c r="Y383" s="185"/>
      <c r="Z383" s="185"/>
      <c r="AA383" s="179"/>
      <c r="AB383" s="186"/>
      <c r="AC383" s="185"/>
      <c r="AD383" s="179"/>
      <c r="AE383" s="179"/>
      <c r="AF383" s="52" t="str">
        <f t="shared" si="100"/>
        <v>ok 0</v>
      </c>
      <c r="AG383" s="52" t="str">
        <f t="shared" si="101"/>
        <v>ok 0</v>
      </c>
      <c r="AH383" s="52" t="str">
        <f t="shared" si="102"/>
        <v>ok 0</v>
      </c>
      <c r="AI383" s="52" t="str">
        <f t="shared" si="103"/>
        <v>ok 0</v>
      </c>
      <c r="AJ383" s="52" t="str">
        <f t="shared" si="104"/>
        <v>ok 0</v>
      </c>
      <c r="AK383" s="52" t="str">
        <f t="shared" si="105"/>
        <v>ok 0</v>
      </c>
      <c r="AL383" t="s">
        <v>538</v>
      </c>
    </row>
    <row r="384" spans="1:38" ht="14.25" hidden="1">
      <c r="A384" s="5" t="s">
        <v>0</v>
      </c>
      <c r="B384" s="5" t="s">
        <v>0</v>
      </c>
      <c r="C384" s="23" t="s">
        <v>366</v>
      </c>
      <c r="D384" s="183"/>
      <c r="E384" s="184"/>
      <c r="F384" s="184"/>
      <c r="G384" s="184"/>
      <c r="H384" s="184"/>
      <c r="I384" s="184"/>
      <c r="J384" s="184"/>
      <c r="K384" s="179"/>
      <c r="L384" s="180"/>
      <c r="M384" s="180"/>
      <c r="N384" s="180"/>
      <c r="O384" s="180"/>
      <c r="P384" s="180"/>
      <c r="Q384" s="180"/>
      <c r="R384" s="179"/>
      <c r="S384" s="180"/>
      <c r="T384" s="186"/>
      <c r="U384" s="185"/>
      <c r="V384" s="185"/>
      <c r="W384" s="185"/>
      <c r="X384" s="185"/>
      <c r="Y384" s="185"/>
      <c r="Z384" s="185"/>
      <c r="AA384" s="179"/>
      <c r="AB384" s="186"/>
      <c r="AC384" s="185"/>
      <c r="AD384" s="179"/>
      <c r="AE384" s="179"/>
      <c r="AF384" s="56"/>
      <c r="AG384" s="56"/>
      <c r="AH384" s="56"/>
      <c r="AI384" s="56"/>
      <c r="AJ384" s="56"/>
      <c r="AK384" s="56"/>
    </row>
    <row r="385" spans="1:37" ht="14.25" hidden="1">
      <c r="A385" s="5" t="s">
        <v>367</v>
      </c>
      <c r="B385" s="5" t="s">
        <v>366</v>
      </c>
      <c r="C385" s="5" t="s">
        <v>368</v>
      </c>
      <c r="D385" s="12" t="s">
        <v>342</v>
      </c>
      <c r="E385" s="116">
        <f>SUMIFS(ADEME!$F:$F,ADEME!$A:$A,$A385,ADEME!$B:$B,$B385,ADEME!$C:$C,$C385,ADEME!$D:$D,$D385,ADEME!$E:$E,F$9)</f>
        <v>1879.5080948207494</v>
      </c>
      <c r="F385" s="116">
        <f>SUMIFS(ADEME!$L:$L,ADEME!$A:$A,$A385,ADEME!$B:$B,$B385,ADEME!$C:$C,$C385,ADEME!$D:$D,$D385,ADEME!$E:$E,F$9)</f>
        <v>9128.6255669028342</v>
      </c>
      <c r="G385" s="117">
        <f>SUMIFS(ADEME!$H:$H,ADEME!$A:$A,$A385,ADEME!$B:$B,$B385,ADEME!$C:$C,$C385,ADEME!$D:$D,$D385,ADEME!$E:$E,G$9)</f>
        <v>3924.1696857553707</v>
      </c>
      <c r="H385" s="117">
        <f>SUMIFS(ADEME!$H:$H,ADEME!$A:$A,$A385,ADEME!$B:$B,$B385,ADEME!$C:$C,$C385,ADEME!$D:$D,$D385,ADEME!$E:$E,H$9)</f>
        <v>4089.876551998148</v>
      </c>
      <c r="I385" s="117">
        <f>SUMIFS(ADEME!$H:$H,ADEME!$A:$A,$A385,ADEME!$B:$B,$B385,ADEME!$C:$C,$C385,ADEME!$D:$D,$D385,ADEME!$E:$E,I$9)</f>
        <v>5349.6499115275583</v>
      </c>
      <c r="J385" s="117">
        <f>SUMIFS(ADEME!$H:$H,ADEME!$A:$A,$A385,ADEME!$B:$B,$B385,ADEME!$C:$C,$C385,ADEME!$D:$D,$D385,ADEME!$E:$E,J$9)</f>
        <v>5564.6235223765134</v>
      </c>
      <c r="K385" s="68"/>
      <c r="L385" s="54" t="str">
        <f t="shared" si="86"/>
        <v>Usages Non alimentaires biomasse-Méthanisation-Fumier méthanisé</v>
      </c>
      <c r="M385" s="54">
        <f>MATCH(L385,[6]RESULTATS_4!$W:$W,FALSE)</f>
        <v>524</v>
      </c>
      <c r="N385" s="54" t="str" cm="1">
        <f t="array" ref="N385">IFERROR(INDEX([6]RESULTATS_4!G:G,$M385),"-")</f>
        <v>Usages Non alimentaires biomasse</v>
      </c>
      <c r="O385" s="54" t="str" cm="1">
        <f t="array" ref="O385">IFERROR(INDEX([6]RESULTATS_4!H:H,$M385),"-")</f>
        <v>Méthanisation</v>
      </c>
      <c r="P385" s="54" t="str" cm="1">
        <f t="array" ref="P385">IFERROR(INDEX([6]RESULTATS_4!I:I,$M385),"-")</f>
        <v>Fumier méthanisé</v>
      </c>
      <c r="Q385" s="54" t="str" cm="1">
        <f t="array" ref="Q385">IFERROR(INDEX([6]RESULTATS_4!$J:$J,M385),"-")</f>
        <v>kt MS</v>
      </c>
      <c r="R385" s="68"/>
      <c r="S385" s="54" t="str">
        <f t="shared" si="87"/>
        <v>Fumier méthanisé-kt MS</v>
      </c>
      <c r="T385" s="46">
        <v>380</v>
      </c>
      <c r="U385" s="8">
        <v>9317.3857499999995</v>
      </c>
      <c r="V385" s="8">
        <v>9105.6361162993035</v>
      </c>
      <c r="W385" s="8">
        <v>9107.5247152095835</v>
      </c>
      <c r="X385" s="8">
        <v>9061.6292262795941</v>
      </c>
      <c r="Y385" s="8">
        <v>8956.1784066801138</v>
      </c>
      <c r="Z385" s="8">
        <v>9189.8564520662258</v>
      </c>
      <c r="AA385" s="68"/>
      <c r="AB385" s="52" t="str">
        <f>IFERROR(MATCH(S385,[7]AMS_RUN3_2050!$I:$I,FALSE),"non")</f>
        <v>non</v>
      </c>
      <c r="AC385" s="8" t="s">
        <v>556</v>
      </c>
      <c r="AE385" s="68"/>
      <c r="AF385" s="52">
        <f t="shared" ref="AF385:AK387" si="106">IF(AND(E385=0,U385=0),"ok 0",(E385/U385-1)*100)</f>
        <v>-79.827945893291471</v>
      </c>
      <c r="AG385" s="52">
        <f t="shared" si="106"/>
        <v>0.25247495408233789</v>
      </c>
      <c r="AH385" s="52">
        <f t="shared" si="106"/>
        <v>-56.912884582108234</v>
      </c>
      <c r="AI385" s="52">
        <f t="shared" si="106"/>
        <v>-54.865990983860677</v>
      </c>
      <c r="AJ385" s="52">
        <f t="shared" si="106"/>
        <v>-40.268609348632076</v>
      </c>
      <c r="AK385" s="52">
        <f t="shared" si="106"/>
        <v>-39.448199747174762</v>
      </c>
    </row>
    <row r="386" spans="1:37" ht="14.25" hidden="1">
      <c r="A386" s="5" t="s">
        <v>367</v>
      </c>
      <c r="B386" s="5" t="s">
        <v>366</v>
      </c>
      <c r="C386" s="5" t="s">
        <v>369</v>
      </c>
      <c r="D386" s="12" t="s">
        <v>342</v>
      </c>
      <c r="E386" s="116">
        <f>SUMIFS(ADEME!$F:$F,ADEME!$A:$A,$A386,ADEME!$B:$B,$B386,ADEME!$C:$C,$C386,ADEME!$D:$D,$D386,ADEME!$E:$E,F$9)</f>
        <v>173.57393623085639</v>
      </c>
      <c r="F386" s="116">
        <f>SUMIFS(ADEME!$L:$L,ADEME!$A:$A,$A386,ADEME!$B:$B,$B386,ADEME!$C:$C,$C386,ADEME!$D:$D,$D386,ADEME!$E:$E,F$9)</f>
        <v>1040.9026942513065</v>
      </c>
      <c r="G386" s="117">
        <f>SUMIFS(ADEME!$H:$H,ADEME!$A:$A,$A386,ADEME!$B:$B,$B386,ADEME!$C:$C,$C386,ADEME!$D:$D,$D386,ADEME!$E:$E,G$9)</f>
        <v>415.89017387276812</v>
      </c>
      <c r="H386" s="117">
        <f>SUMIFS(ADEME!$H:$H,ADEME!$A:$A,$A386,ADEME!$B:$B,$B386,ADEME!$C:$C,$C386,ADEME!$D:$D,$D386,ADEME!$E:$E,H$9)</f>
        <v>420.48991118213581</v>
      </c>
      <c r="I386" s="117">
        <f>SUMIFS(ADEME!$H:$H,ADEME!$A:$A,$A386,ADEME!$B:$B,$B386,ADEME!$C:$C,$C386,ADEME!$D:$D,$D386,ADEME!$E:$E,I$9)</f>
        <v>531.98589953050157</v>
      </c>
      <c r="J386" s="117">
        <f>SUMIFS(ADEME!$H:$H,ADEME!$A:$A,$A386,ADEME!$B:$B,$B386,ADEME!$C:$C,$C386,ADEME!$D:$D,$D386,ADEME!$E:$E,J$9)</f>
        <v>537.45203751050462</v>
      </c>
      <c r="K386" s="68"/>
      <c r="L386" s="54" t="str">
        <f t="shared" si="86"/>
        <v>Usages Non alimentaires biomasse-Méthanisation-Lisier méthanisé</v>
      </c>
      <c r="M386" s="54">
        <f>MATCH(L386,[6]RESULTATS_4!$W:$W,FALSE)</f>
        <v>526</v>
      </c>
      <c r="N386" s="54" t="str" cm="1">
        <f t="array" ref="N386">IFERROR(INDEX([6]RESULTATS_4!G:G,$M386),"-")</f>
        <v>Usages Non alimentaires biomasse</v>
      </c>
      <c r="O386" s="54" t="str" cm="1">
        <f t="array" ref="O386">IFERROR(INDEX([6]RESULTATS_4!H:H,$M386),"-")</f>
        <v>Méthanisation</v>
      </c>
      <c r="P386" s="54" t="str" cm="1">
        <f t="array" ref="P386">IFERROR(INDEX([6]RESULTATS_4!I:I,$M386),"-")</f>
        <v>Lisier méthanisé</v>
      </c>
      <c r="Q386" s="54" t="str" cm="1">
        <f t="array" ref="Q386">IFERROR(INDEX([6]RESULTATS_4!$J:$J,M386),"-")</f>
        <v>kt MS</v>
      </c>
      <c r="R386" s="68"/>
      <c r="S386" s="54" t="str">
        <f t="shared" si="87"/>
        <v>Lisier méthanisé-kt MS</v>
      </c>
      <c r="T386" s="46">
        <v>381</v>
      </c>
      <c r="U386" s="8">
        <v>4586.1159999999991</v>
      </c>
      <c r="V386" s="8">
        <v>4279.5913023794183</v>
      </c>
      <c r="W386" s="8">
        <v>2582.1499090400603</v>
      </c>
      <c r="X386" s="8">
        <v>2728.4549444899781</v>
      </c>
      <c r="Y386" s="8">
        <v>3552.1129244439253</v>
      </c>
      <c r="Z386" s="8">
        <v>4384.1566749199674</v>
      </c>
      <c r="AA386" s="68"/>
      <c r="AB386" s="52" t="str">
        <f>IFERROR(MATCH(S386,[7]AMS_RUN3_2050!$I:$I,FALSE),"non")</f>
        <v>non</v>
      </c>
      <c r="AC386" s="8" t="s">
        <v>556</v>
      </c>
      <c r="AE386" s="68"/>
      <c r="AF386" s="52">
        <f t="shared" si="106"/>
        <v>-96.215230137422253</v>
      </c>
      <c r="AG386" s="52">
        <f t="shared" si="106"/>
        <v>-75.677521036352871</v>
      </c>
      <c r="AH386" s="52">
        <f t="shared" si="106"/>
        <v>-83.893647211699673</v>
      </c>
      <c r="AI386" s="52">
        <f t="shared" si="106"/>
        <v>-84.588717067463364</v>
      </c>
      <c r="AJ386" s="52">
        <f t="shared" si="106"/>
        <v>-85.023395628285598</v>
      </c>
      <c r="AK386" s="52">
        <f t="shared" si="106"/>
        <v>-87.741039443570628</v>
      </c>
    </row>
    <row r="387" spans="1:37" ht="14.25" hidden="1">
      <c r="A387" s="5" t="s">
        <v>367</v>
      </c>
      <c r="B387" s="5" t="s">
        <v>366</v>
      </c>
      <c r="C387" s="5" t="s">
        <v>249</v>
      </c>
      <c r="D387" s="12" t="s">
        <v>342</v>
      </c>
      <c r="E387" s="116">
        <f>SUMIFS(ADEME!$F:$F,ADEME!$A:$A,$A387,ADEME!$B:$B,$B387,ADEME!$C:$C,$C387,ADEME!$D:$D,$D387,ADEME!$E:$E,F$9)</f>
        <v>605.52604874817746</v>
      </c>
      <c r="F387" s="116">
        <f>SUMIFS(ADEME!$L:$L,ADEME!$A:$A,$A387,ADEME!$B:$B,$B387,ADEME!$C:$C,$C387,ADEME!$D:$D,$D387,ADEME!$E:$E,F$9)</f>
        <v>2724.5108826858573</v>
      </c>
      <c r="G387" s="117">
        <f>SUMIFS(ADEME!$H:$H,ADEME!$A:$A,$A387,ADEME!$B:$B,$B387,ADEME!$C:$C,$C387,ADEME!$D:$D,$D387,ADEME!$E:$E,G$9)</f>
        <v>1507.5280831009479</v>
      </c>
      <c r="H387" s="117">
        <f>SUMIFS(ADEME!$H:$H,ADEME!$A:$A,$A387,ADEME!$B:$B,$B387,ADEME!$C:$C,$C387,ADEME!$D:$D,$D387,ADEME!$E:$E,H$9)</f>
        <v>1890.4490105632058</v>
      </c>
      <c r="I387" s="117">
        <f>SUMIFS(ADEME!$H:$H,ADEME!$A:$A,$A387,ADEME!$B:$B,$B387,ADEME!$C:$C,$C387,ADEME!$D:$D,$D387,ADEME!$E:$E,I$9)</f>
        <v>3231.813183128208</v>
      </c>
      <c r="J387" s="117">
        <f>SUMIFS(ADEME!$H:$H,ADEME!$A:$A,$A387,ADEME!$B:$B,$B387,ADEME!$C:$C,$C387,ADEME!$D:$D,$D387,ADEME!$E:$E,J$9)</f>
        <v>1737.8112056589189</v>
      </c>
      <c r="K387" s="68"/>
      <c r="L387" s="54" t="str">
        <f t="shared" si="86"/>
        <v>Usages Non alimentaires biomasse-Méthanisation-Résidus de culture méthanisés</v>
      </c>
      <c r="M387" s="54">
        <f>MATCH(L387,[6]RESULTATS_4!$W:$W,FALSE)</f>
        <v>537</v>
      </c>
      <c r="N387" s="54" t="str" cm="1">
        <f t="array" ref="N387">IFERROR(INDEX([6]RESULTATS_4!G:G,$M387),"-")</f>
        <v>Usages Non alimentaires biomasse</v>
      </c>
      <c r="O387" s="54" t="str" cm="1">
        <f t="array" ref="O387">IFERROR(INDEX([6]RESULTATS_4!H:H,$M387),"-")</f>
        <v>Méthanisation</v>
      </c>
      <c r="P387" s="54" t="str" cm="1">
        <f t="array" ref="P387">IFERROR(INDEX([6]RESULTATS_4!I:I,$M387),"-")</f>
        <v>Résidus de culture méthanisés</v>
      </c>
      <c r="Q387" s="54" t="str" cm="1">
        <f t="array" ref="Q387">IFERROR(INDEX([6]RESULTATS_4!$J:$J,M387),"-")</f>
        <v>kt MS</v>
      </c>
      <c r="R387" s="68"/>
      <c r="S387" s="54" t="str">
        <f t="shared" si="87"/>
        <v>Résidus de culture méthanisés-kt MS</v>
      </c>
      <c r="T387" s="46">
        <v>382</v>
      </c>
      <c r="U387" s="8">
        <v>5011.4611064515939</v>
      </c>
      <c r="V387" s="8">
        <v>4807.1977516564957</v>
      </c>
      <c r="W387" s="8">
        <v>4269.1353318567462</v>
      </c>
      <c r="X387" s="8">
        <v>4308.8266555006458</v>
      </c>
      <c r="Y387" s="8">
        <v>4736.6618110643803</v>
      </c>
      <c r="Z387" s="8">
        <v>5021.3013298474762</v>
      </c>
      <c r="AA387" s="68"/>
      <c r="AB387" s="52" t="str">
        <f>IFERROR(MATCH(S387,[7]AMS_RUN3_2050!$I:$I,FALSE),"non")</f>
        <v>non</v>
      </c>
      <c r="AC387" s="8" t="s">
        <v>556</v>
      </c>
      <c r="AE387" s="68"/>
      <c r="AF387" s="52">
        <f t="shared" si="106"/>
        <v>-87.917175532527978</v>
      </c>
      <c r="AG387" s="52">
        <f t="shared" si="106"/>
        <v>-43.324343548233948</v>
      </c>
      <c r="AH387" s="52">
        <f t="shared" si="106"/>
        <v>-64.687741991882717</v>
      </c>
      <c r="AI387" s="52">
        <f t="shared" si="106"/>
        <v>-56.126129879236153</v>
      </c>
      <c r="AJ387" s="52">
        <f t="shared" si="106"/>
        <v>-31.770235831931103</v>
      </c>
      <c r="AK387" s="52">
        <f t="shared" si="106"/>
        <v>-65.391218500887987</v>
      </c>
    </row>
    <row r="388" spans="1:37" ht="14.25" hidden="1">
      <c r="A388" s="5" t="s">
        <v>367</v>
      </c>
      <c r="B388" s="5" t="s">
        <v>366</v>
      </c>
      <c r="C388" s="5" t="s">
        <v>370</v>
      </c>
      <c r="D388" s="12" t="s">
        <v>342</v>
      </c>
      <c r="E388" s="116">
        <f>SUMIFS(ADEME!$F:$F,ADEME!$A:$A,$A388,ADEME!$B:$B,$B388,ADEME!$C:$C,$C388,ADEME!$D:$D,$D388,ADEME!$E:$E,F$9)</f>
        <v>700.13454971872784</v>
      </c>
      <c r="F388" s="116">
        <f>SUMIFS(ADEME!$L:$L,ADEME!$A:$A,$A388,ADEME!$B:$B,$B388,ADEME!$C:$C,$C388,ADEME!$D:$D,$D388,ADEME!$E:$E,F$9)</f>
        <v>10412.314493767904</v>
      </c>
      <c r="G388" s="117">
        <f>SUMIFS(ADEME!$H:$H,ADEME!$A:$A,$A388,ADEME!$B:$B,$B388,ADEME!$C:$C,$C388,ADEME!$D:$D,$D388,ADEME!$E:$E,G$9)</f>
        <v>3020.5722807321831</v>
      </c>
      <c r="H388" s="117">
        <f>SUMIFS(ADEME!$H:$H,ADEME!$A:$A,$A388,ADEME!$B:$B,$B388,ADEME!$C:$C,$C388,ADEME!$D:$D,$D388,ADEME!$E:$E,H$9)</f>
        <v>3219.6066041723493</v>
      </c>
      <c r="I388" s="117">
        <f>SUMIFS(ADEME!$H:$H,ADEME!$A:$A,$A388,ADEME!$B:$B,$B388,ADEME!$C:$C,$C388,ADEME!$D:$D,$D388,ADEME!$E:$E,I$9)</f>
        <v>3282.0745432619842</v>
      </c>
      <c r="J388" s="117">
        <f>SUMIFS(ADEME!$H:$H,ADEME!$A:$A,$A388,ADEME!$B:$B,$B388,ADEME!$C:$C,$C388,ADEME!$D:$D,$D388,ADEME!$E:$E,J$9)</f>
        <v>3057.3271137495981</v>
      </c>
      <c r="K388" s="68"/>
      <c r="L388" s="54" t="str">
        <f t="shared" si="86"/>
        <v>Usages Non alimentaires biomasse-Méthanisation-CIVE méthanisée</v>
      </c>
      <c r="M388" s="54">
        <f>MATCH(L388,[6]RESULTATS_4!$W:$W,FALSE)</f>
        <v>522</v>
      </c>
      <c r="N388" s="54" t="str" cm="1">
        <f t="array" ref="N388">IFERROR(INDEX([6]RESULTATS_4!G:G,$M388),"-")</f>
        <v>Usages Non alimentaires biomasse</v>
      </c>
      <c r="O388" s="54" t="str" cm="1">
        <f t="array" ref="O388">IFERROR(INDEX([6]RESULTATS_4!H:H,$M388),"-")</f>
        <v>Méthanisation</v>
      </c>
      <c r="P388" s="54" t="str" cm="1">
        <f t="array" ref="P388">IFERROR(INDEX([6]RESULTATS_4!I:I,$M388),"-")</f>
        <v>CIVE méthanisée</v>
      </c>
      <c r="Q388" s="54" t="str" cm="1">
        <f t="array" ref="Q388">IFERROR(INDEX([6]RESULTATS_4!$J:$J,M388),"-")</f>
        <v>kt MS</v>
      </c>
      <c r="R388" s="68"/>
      <c r="S388" s="54" t="str">
        <f t="shared" si="87"/>
        <v>CIVE méthanisée-kt MS</v>
      </c>
      <c r="T388" s="46">
        <v>383</v>
      </c>
      <c r="U388" s="70">
        <v>0</v>
      </c>
      <c r="V388" s="70">
        <v>0</v>
      </c>
      <c r="W388" s="70">
        <v>0</v>
      </c>
      <c r="X388" s="70">
        <v>0</v>
      </c>
      <c r="Y388" s="70">
        <v>0</v>
      </c>
      <c r="Z388" s="70">
        <v>0</v>
      </c>
      <c r="AA388" s="68"/>
      <c r="AB388" s="52" t="str">
        <f>IFERROR(MATCH(S388,[7]AMS_RUN3_2050!$I:$I,FALSE),"non")</f>
        <v>non</v>
      </c>
      <c r="AC388" s="70">
        <v>0</v>
      </c>
      <c r="AE388" s="68"/>
      <c r="AF388" s="56"/>
      <c r="AG388" s="56"/>
      <c r="AH388" s="56"/>
      <c r="AI388" s="56"/>
      <c r="AJ388" s="56"/>
      <c r="AK388" s="56"/>
    </row>
    <row r="389" spans="1:37" ht="14.25" hidden="1">
      <c r="A389" s="5" t="s">
        <v>367</v>
      </c>
      <c r="B389" s="5" t="s">
        <v>366</v>
      </c>
      <c r="C389" s="5" t="s">
        <v>371</v>
      </c>
      <c r="D389" s="12" t="s">
        <v>342</v>
      </c>
      <c r="E389" s="116">
        <f>SUMIFS(ADEME!$F:$F,ADEME!$A:$A,$A389,ADEME!$B:$B,$B389,ADEME!$C:$C,$C389,ADEME!$D:$D,$D389,ADEME!$E:$E,F$9)</f>
        <v>0</v>
      </c>
      <c r="F389" s="116">
        <f>SUMIFS(ADEME!$L:$L,ADEME!$A:$A,$A389,ADEME!$B:$B,$B389,ADEME!$C:$C,$C389,ADEME!$D:$D,$D389,ADEME!$E:$E,F$9)</f>
        <v>2389.8501517499062</v>
      </c>
      <c r="G389" s="117">
        <f>SUMIFS(ADEME!$H:$H,ADEME!$A:$A,$A389,ADEME!$B:$B,$B389,ADEME!$C:$C,$C389,ADEME!$D:$D,$D389,ADEME!$E:$E,G$9)</f>
        <v>649.89076527836698</v>
      </c>
      <c r="H389" s="117">
        <f>SUMIFS(ADEME!$H:$H,ADEME!$A:$A,$A389,ADEME!$B:$B,$B389,ADEME!$C:$C,$C389,ADEME!$D:$D,$D389,ADEME!$E:$E,H$9)</f>
        <v>596.88222084892402</v>
      </c>
      <c r="I389" s="117">
        <f>SUMIFS(ADEME!$H:$H,ADEME!$A:$A,$A389,ADEME!$B:$B,$B389,ADEME!$C:$C,$C389,ADEME!$D:$D,$D389,ADEME!$E:$E,I$9)</f>
        <v>641.35156796636056</v>
      </c>
      <c r="J389" s="117">
        <f>SUMIFS(ADEME!$H:$H,ADEME!$A:$A,$A389,ADEME!$B:$B,$B389,ADEME!$C:$C,$C389,ADEME!$D:$D,$D389,ADEME!$E:$E,J$9)</f>
        <v>656.15613244405461</v>
      </c>
      <c r="K389" s="68"/>
      <c r="L389" s="54" t="str">
        <f t="shared" si="86"/>
        <v>Usages Non alimentaires biomasse-Méthanisation-Herbe méthanisée</v>
      </c>
      <c r="M389" s="54">
        <f>MATCH(L389,[6]RESULTATS_4!$W:$W,FALSE)</f>
        <v>525</v>
      </c>
      <c r="N389" s="54" t="str" cm="1">
        <f t="array" ref="N389">IFERROR(INDEX([6]RESULTATS_4!G:G,$M389),"-")</f>
        <v>Usages Non alimentaires biomasse</v>
      </c>
      <c r="O389" s="54" t="str" cm="1">
        <f t="array" ref="O389">IFERROR(INDEX([6]RESULTATS_4!H:H,$M389),"-")</f>
        <v>Méthanisation</v>
      </c>
      <c r="P389" s="54" t="str" cm="1">
        <f t="array" ref="P389">IFERROR(INDEX([6]RESULTATS_4!I:I,$M389),"-")</f>
        <v>Herbe méthanisée</v>
      </c>
      <c r="Q389" s="54" t="str" cm="1">
        <f t="array" ref="Q389">IFERROR(INDEX([6]RESULTATS_4!$J:$J,M389),"-")</f>
        <v>kt MS</v>
      </c>
      <c r="R389" s="68"/>
      <c r="S389" s="54" t="str">
        <f t="shared" si="87"/>
        <v>Herbe méthanisée-kt MS</v>
      </c>
      <c r="T389" s="46">
        <v>384</v>
      </c>
      <c r="U389" s="14">
        <v>0</v>
      </c>
      <c r="V389" s="14">
        <v>0</v>
      </c>
      <c r="W389" s="14">
        <v>0</v>
      </c>
      <c r="X389" s="14">
        <v>0</v>
      </c>
      <c r="Y389" s="14">
        <v>0</v>
      </c>
      <c r="Z389" s="14">
        <v>0</v>
      </c>
      <c r="AA389" s="68"/>
      <c r="AB389" s="52" t="str">
        <f>IFERROR(MATCH(S389,[7]AMS_RUN3_2050!$I:$I,FALSE),"non")</f>
        <v>non</v>
      </c>
      <c r="AC389" s="14">
        <v>0</v>
      </c>
      <c r="AE389" s="68"/>
      <c r="AF389" s="56"/>
      <c r="AG389" s="56"/>
      <c r="AH389" s="56"/>
      <c r="AI389" s="56"/>
      <c r="AJ389" s="56"/>
      <c r="AK389" s="56"/>
    </row>
    <row r="390" spans="1:37" ht="14.25" hidden="1">
      <c r="A390" s="5" t="s">
        <v>367</v>
      </c>
      <c r="B390" s="5" t="s">
        <v>366</v>
      </c>
      <c r="C390" s="5" t="s">
        <v>372</v>
      </c>
      <c r="D390" s="12" t="s">
        <v>342</v>
      </c>
      <c r="E390" s="116">
        <f>SUMIFS(ADEME!$F:$F,ADEME!$A:$A,$A390,ADEME!$B:$B,$B390,ADEME!$C:$C,$C390,ADEME!$D:$D,$D390,ADEME!$E:$E,F$9)</f>
        <v>514.25642212046228</v>
      </c>
      <c r="F390" s="116">
        <f>SUMIFS(ADEME!$L:$L,ADEME!$A:$A,$A390,ADEME!$B:$B,$B390,ADEME!$C:$C,$C390,ADEME!$D:$D,$D390,ADEME!$E:$E,F$9)</f>
        <v>91.316162427296973</v>
      </c>
      <c r="G390" s="117">
        <f>SUMIFS(ADEME!$H:$H,ADEME!$A:$A,$A390,ADEME!$B:$B,$B390,ADEME!$C:$C,$C390,ADEME!$D:$D,$D390,ADEME!$E:$E,G$9)</f>
        <v>365.45155614412647</v>
      </c>
      <c r="H390" s="117">
        <f>SUMIFS(ADEME!$H:$H,ADEME!$A:$A,$A390,ADEME!$B:$B,$B390,ADEME!$C:$C,$C390,ADEME!$D:$D,$D390,ADEME!$E:$E,H$9)</f>
        <v>402.97416205065127</v>
      </c>
      <c r="I390" s="117">
        <f>SUMIFS(ADEME!$H:$H,ADEME!$A:$A,$A390,ADEME!$B:$B,$B390,ADEME!$C:$C,$C390,ADEME!$D:$D,$D390,ADEME!$E:$E,I$9)</f>
        <v>434.09093805154896</v>
      </c>
      <c r="J390" s="117">
        <f>SUMIFS(ADEME!$H:$H,ADEME!$A:$A,$A390,ADEME!$B:$B,$B390,ADEME!$C:$C,$C390,ADEME!$D:$D,$D390,ADEME!$E:$E,J$9)</f>
        <v>435.05270912955353</v>
      </c>
      <c r="K390" s="68"/>
      <c r="L390" s="54" t="str">
        <f t="shared" si="86"/>
        <v>Usages Non alimentaires biomasse-Méthanisation-Fourrages méthanisés</v>
      </c>
      <c r="M390" s="54">
        <f>MATCH(L390,[6]RESULTATS_4!$W:$W,FALSE)</f>
        <v>523</v>
      </c>
      <c r="N390" s="54" t="str" cm="1">
        <f t="array" ref="N390">IFERROR(INDEX([6]RESULTATS_4!G:G,$M390),"-")</f>
        <v>Usages Non alimentaires biomasse</v>
      </c>
      <c r="O390" s="54" t="str" cm="1">
        <f t="array" ref="O390">IFERROR(INDEX([6]RESULTATS_4!H:H,$M390),"-")</f>
        <v>Méthanisation</v>
      </c>
      <c r="P390" s="54" t="str" cm="1">
        <f t="array" ref="P390">IFERROR(INDEX([6]RESULTATS_4!I:I,$M390),"-")</f>
        <v>Fourrages méthanisés</v>
      </c>
      <c r="Q390" s="54" t="str" cm="1">
        <f t="array" ref="Q390">IFERROR(INDEX([6]RESULTATS_4!$J:$J,M390),"-")</f>
        <v>kt MS</v>
      </c>
      <c r="R390" s="68"/>
      <c r="S390" s="54" t="str">
        <f t="shared" si="87"/>
        <v>Fourrages méthanisés-kt MS</v>
      </c>
      <c r="T390" s="46">
        <v>385</v>
      </c>
      <c r="U390" s="71">
        <v>0</v>
      </c>
      <c r="V390" s="71">
        <v>0</v>
      </c>
      <c r="W390" s="71">
        <v>0</v>
      </c>
      <c r="X390" s="71">
        <v>0</v>
      </c>
      <c r="Y390" s="71">
        <v>0</v>
      </c>
      <c r="Z390" s="71">
        <v>0</v>
      </c>
      <c r="AA390" s="68"/>
      <c r="AB390" s="52" t="str">
        <f>IFERROR(MATCH(S390,[7]AMS_RUN3_2050!$I:$I,FALSE),"non")</f>
        <v>non</v>
      </c>
      <c r="AC390" s="71">
        <v>0</v>
      </c>
      <c r="AE390" s="68"/>
      <c r="AF390" s="56"/>
      <c r="AG390" s="56"/>
      <c r="AH390" s="56"/>
      <c r="AI390" s="56"/>
      <c r="AJ390" s="56"/>
      <c r="AK390" s="56"/>
    </row>
    <row r="391" spans="1:37" ht="14.25" hidden="1">
      <c r="A391" s="5" t="s">
        <v>367</v>
      </c>
      <c r="B391" s="5" t="s">
        <v>366</v>
      </c>
      <c r="C391" s="5" t="s">
        <v>373</v>
      </c>
      <c r="D391" s="12" t="s">
        <v>14</v>
      </c>
      <c r="E391" s="120">
        <f>SUMIFS(ADEME!$F:$F,ADEME!$A:$A,$A391,ADEME!$B:$B,$B391,ADEME!$C:$C,$C391,ADEME!$D:$D,$D391,ADEME!$E:$E,F$9)</f>
        <v>8.2000000000000003E-2</v>
      </c>
      <c r="F391" s="120">
        <f>SUMIFS(ADEME!$L:$L,ADEME!$A:$A,$A391,ADEME!$B:$B,$B391,ADEME!$C:$C,$C391,ADEME!$D:$D,$D391,ADEME!$E:$E,F$9)</f>
        <v>0.6</v>
      </c>
      <c r="G391" s="121">
        <f>SUMIFS(ADEME!$H:$H,ADEME!$A:$A,$A391,ADEME!$B:$B,$B391,ADEME!$C:$C,$C391,ADEME!$D:$D,$D391,ADEME!$E:$E,G$9)</f>
        <v>0.19899999999999998</v>
      </c>
      <c r="H391" s="121">
        <f>SUMIFS(ADEME!$H:$H,ADEME!$A:$A,$A391,ADEME!$B:$B,$B391,ADEME!$C:$C,$C391,ADEME!$D:$D,$D391,ADEME!$E:$E,H$9)</f>
        <v>0.19899999999999998</v>
      </c>
      <c r="I391" s="121">
        <f>SUMIFS(ADEME!$H:$H,ADEME!$A:$A,$A391,ADEME!$B:$B,$B391,ADEME!$C:$C,$C391,ADEME!$D:$D,$D391,ADEME!$E:$E,I$9)</f>
        <v>0.23649999999999999</v>
      </c>
      <c r="J391" s="121">
        <f>SUMIFS(ADEME!$H:$H,ADEME!$A:$A,$A391,ADEME!$B:$B,$B391,ADEME!$C:$C,$C391,ADEME!$D:$D,$D391,ADEME!$E:$E,J$9)</f>
        <v>0.23649999999999999</v>
      </c>
      <c r="K391" s="68"/>
      <c r="L391" s="54" t="str">
        <f t="shared" si="86"/>
        <v>Usages Non alimentaires biomasse-Méthanisation-Proportion de déjections méthanisées</v>
      </c>
      <c r="M391" s="54">
        <f>MATCH(L391,[6]RESULTATS_4!$W:$W,FALSE)</f>
        <v>534</v>
      </c>
      <c r="N391" s="54" t="str" cm="1">
        <f t="array" ref="N391">IFERROR(INDEX([6]RESULTATS_4!G:G,$M391),"-")</f>
        <v>Usages Non alimentaires biomasse</v>
      </c>
      <c r="O391" s="54" t="str" cm="1">
        <f t="array" ref="O391">IFERROR(INDEX([6]RESULTATS_4!H:H,$M391),"-")</f>
        <v>Méthanisation</v>
      </c>
      <c r="P391" s="54" t="str" cm="1">
        <f t="array" ref="P391">IFERROR(INDEX([6]RESULTATS_4!I:I,$M391),"-")</f>
        <v>Proportion de déjections méthanisées</v>
      </c>
      <c r="Q391" s="54" t="str" cm="1">
        <f t="array" ref="Q391">IFERROR(INDEX([6]RESULTATS_4!$J:$J,M391),"-")</f>
        <v>%</v>
      </c>
      <c r="R391" s="68"/>
      <c r="S391" s="54" t="str">
        <f t="shared" si="87"/>
        <v>Proportion de déjections méthanisées-%</v>
      </c>
      <c r="T391" s="46">
        <v>386</v>
      </c>
      <c r="U391" s="8">
        <v>938.981425721032</v>
      </c>
      <c r="V391" s="8">
        <v>1413.7764936658441</v>
      </c>
      <c r="W391" s="8">
        <v>2818.4310220175485</v>
      </c>
      <c r="X391" s="8">
        <v>2627.5226376260553</v>
      </c>
      <c r="Y391" s="8">
        <v>3796.1075987213317</v>
      </c>
      <c r="Z391" s="8">
        <v>4067.2022280337296</v>
      </c>
      <c r="AA391" s="68"/>
      <c r="AB391" s="52">
        <f>IFERROR(MATCH(S391,[7]AMS_RUN3_2050!$I:$I,FALSE),"non")</f>
        <v>326</v>
      </c>
      <c r="AC391" s="8">
        <v>6250.978437491387</v>
      </c>
      <c r="AE391" s="68"/>
      <c r="AF391" s="52">
        <f t="shared" ref="AF391:AF406" si="107">IF(AND(E391=0,U391=0),"ok 0",(E391/U391-1)*100)</f>
        <v>-99.991267132900205</v>
      </c>
      <c r="AG391" s="52">
        <f t="shared" ref="AG391:AG406" si="108">IF(AND(F391=0,V391=0),"ok 0",(F391/V391-1)*100)</f>
        <v>-99.957560477013999</v>
      </c>
      <c r="AH391" s="52">
        <f t="shared" ref="AH391:AH406" si="109">IF(AND(G391=0,W391=0),"ok 0",(G391/W391-1)*100)</f>
        <v>-99.992939334032116</v>
      </c>
      <c r="AI391" s="52">
        <f t="shared" ref="AI391:AI406" si="110">IF(AND(H391=0,X391=0),"ok 0",(H391/X391-1)*100)</f>
        <v>-99.992426325956231</v>
      </c>
      <c r="AJ391" s="52">
        <f t="shared" ref="AJ391:AJ406" si="111">IF(AND(I391=0,Y391=0),"ok 0",(I391/Y391-1)*100)</f>
        <v>-99.993769934232645</v>
      </c>
      <c r="AK391" s="52">
        <f t="shared" ref="AK391:AK406" si="112">IF(AND(J391=0,Z391=0),"ok 0",(J391/Z391-1)*100)</f>
        <v>-99.994185192013077</v>
      </c>
    </row>
    <row r="392" spans="1:37" ht="14.25" hidden="1">
      <c r="A392" s="5" t="s">
        <v>367</v>
      </c>
      <c r="B392" s="5" t="s">
        <v>366</v>
      </c>
      <c r="C392" s="5" t="s">
        <v>374</v>
      </c>
      <c r="D392" s="12" t="s">
        <v>14</v>
      </c>
      <c r="E392" s="120">
        <f>SUMIFS(ADEME!$F:$F,ADEME!$A:$A,$A392,ADEME!$B:$B,$B392,ADEME!$C:$C,$C392,ADEME!$D:$D,$D392,ADEME!$E:$E,F$9)</f>
        <v>7.2674006846166917E-3</v>
      </c>
      <c r="F392" s="120">
        <f>SUMIFS(ADEME!$L:$L,ADEME!$A:$A,$A392,ADEME!$B:$B,$B392,ADEME!$C:$C,$C392,ADEME!$D:$D,$D392,ADEME!$E:$E,F$9)</f>
        <v>0.04</v>
      </c>
      <c r="G392" s="121">
        <f>SUMIFS(ADEME!$H:$H,ADEME!$A:$A,$A392,ADEME!$B:$B,$B392,ADEME!$C:$C,$C392,ADEME!$D:$D,$D392,ADEME!$E:$E,G$9)</f>
        <v>1.9377585212628445E-2</v>
      </c>
      <c r="H392" s="121">
        <f>SUMIFS(ADEME!$H:$H,ADEME!$A:$A,$A392,ADEME!$B:$B,$B392,ADEME!$C:$C,$C392,ADEME!$D:$D,$D392,ADEME!$E:$E,H$9)</f>
        <v>2.4372670487458045E-2</v>
      </c>
      <c r="I392" s="121">
        <f>SUMIFS(ADEME!$H:$H,ADEME!$A:$A,$A392,ADEME!$B:$B,$B392,ADEME!$C:$C,$C392,ADEME!$D:$D,$D392,ADEME!$E:$E,I$9)</f>
        <v>4.1022954736890042E-2</v>
      </c>
      <c r="J392" s="121">
        <f>SUMIFS(ADEME!$H:$H,ADEME!$A:$A,$A392,ADEME!$B:$B,$B392,ADEME!$C:$C,$C392,ADEME!$D:$D,$D392,ADEME!$E:$E,J$9)</f>
        <v>2.1042613637571646E-2</v>
      </c>
      <c r="K392" s="68"/>
      <c r="L392" s="54" t="str">
        <f t="shared" si="86"/>
        <v>Usages Non alimentaires biomasse-Méthanisation-Proportion de résidus de culture méthanisés</v>
      </c>
      <c r="M392" s="54">
        <f>MATCH(L392,[6]RESULTATS_4!$W:$W,FALSE)</f>
        <v>536</v>
      </c>
      <c r="N392" s="54" t="str" cm="1">
        <f t="array" ref="N392">IFERROR(INDEX([6]RESULTATS_4!G:G,$M392),"-")</f>
        <v>Usages Non alimentaires biomasse</v>
      </c>
      <c r="O392" s="54" t="str" cm="1">
        <f t="array" ref="O392">IFERROR(INDEX([6]RESULTATS_4!H:H,$M392),"-")</f>
        <v>Méthanisation</v>
      </c>
      <c r="P392" s="54" t="str" cm="1">
        <f t="array" ref="P392">IFERROR(INDEX([6]RESULTATS_4!I:I,$M392),"-")</f>
        <v>Proportion de résidus de culture méthanisés</v>
      </c>
      <c r="Q392" s="54" t="str" cm="1">
        <f t="array" ref="Q392">IFERROR(INDEX([6]RESULTATS_4!$J:$J,M392),"-")</f>
        <v>%</v>
      </c>
      <c r="R392" s="68"/>
      <c r="S392" s="54" t="str">
        <f t="shared" si="87"/>
        <v>Proportion de résidus de culture méthanisés-%</v>
      </c>
      <c r="T392" s="46">
        <v>387</v>
      </c>
      <c r="U392" s="8">
        <v>155.72987911386258</v>
      </c>
      <c r="V392" s="8">
        <v>248.67759727330107</v>
      </c>
      <c r="W392" s="8">
        <v>498.48111853832069</v>
      </c>
      <c r="X392" s="8">
        <v>450.431181457744</v>
      </c>
      <c r="Y392" s="8">
        <v>626.80363879461993</v>
      </c>
      <c r="Z392" s="8">
        <v>656.70191579505502</v>
      </c>
      <c r="AA392" s="68"/>
      <c r="AB392" s="52">
        <f>IFERROR(MATCH(S392,[7]AMS_RUN3_2050!$I:$I,FALSE),"non")</f>
        <v>327</v>
      </c>
      <c r="AC392" s="8">
        <v>1250.1765745013254</v>
      </c>
      <c r="AE392" s="68"/>
      <c r="AF392" s="52">
        <f t="shared" si="107"/>
        <v>-99.99533332927119</v>
      </c>
      <c r="AG392" s="52">
        <f t="shared" si="108"/>
        <v>-99.983914916165105</v>
      </c>
      <c r="AH392" s="52">
        <f t="shared" si="109"/>
        <v>-99.996112674183237</v>
      </c>
      <c r="AI392" s="52">
        <f t="shared" si="110"/>
        <v>-99.994589035686076</v>
      </c>
      <c r="AJ392" s="52">
        <f t="shared" si="111"/>
        <v>-99.993455214329046</v>
      </c>
      <c r="AK392" s="52">
        <f t="shared" si="112"/>
        <v>-99.996795713072942</v>
      </c>
    </row>
    <row r="393" spans="1:37" ht="14.25" hidden="1">
      <c r="A393" s="5" t="s">
        <v>367</v>
      </c>
      <c r="B393" s="5" t="s">
        <v>366</v>
      </c>
      <c r="C393" s="5" t="s">
        <v>375</v>
      </c>
      <c r="D393" s="12" t="s">
        <v>14</v>
      </c>
      <c r="E393" s="120">
        <f>SUMIFS(ADEME!$F:$F,ADEME!$A:$A,$A393,ADEME!$B:$B,$B393,ADEME!$C:$C,$C393,ADEME!$D:$D,$D393,ADEME!$E:$E,F$9)</f>
        <v>0.12189999999999999</v>
      </c>
      <c r="F393" s="120">
        <f>SUMIFS(ADEME!$L:$L,ADEME!$A:$A,$A393,ADEME!$B:$B,$B393,ADEME!$C:$C,$C393,ADEME!$D:$D,$D393,ADEME!$E:$E,F$9)</f>
        <v>0.7228</v>
      </c>
      <c r="G393" s="121">
        <f>SUMIFS(ADEME!$H:$H,ADEME!$A:$A,$A393,ADEME!$B:$B,$B393,ADEME!$C:$C,$C393,ADEME!$D:$D,$D393,ADEME!$E:$E,G$9)</f>
        <v>0.19344999999999998</v>
      </c>
      <c r="H393" s="121">
        <f>SUMIFS(ADEME!$H:$H,ADEME!$A:$A,$A393,ADEME!$B:$B,$B393,ADEME!$C:$C,$C393,ADEME!$D:$D,$D393,ADEME!$E:$E,H$9)</f>
        <v>0.2092</v>
      </c>
      <c r="I393" s="121">
        <f>SUMIFS(ADEME!$H:$H,ADEME!$A:$A,$A393,ADEME!$B:$B,$B393,ADEME!$C:$C,$C393,ADEME!$D:$D,$D393,ADEME!$E:$E,I$9)</f>
        <v>0.23817499999999997</v>
      </c>
      <c r="J393" s="121">
        <f>SUMIFS(ADEME!$H:$H,ADEME!$A:$A,$A393,ADEME!$B:$B,$B393,ADEME!$C:$C,$C393,ADEME!$D:$D,$D393,ADEME!$E:$E,J$9)</f>
        <v>0.25549999999999995</v>
      </c>
      <c r="K393" s="68"/>
      <c r="L393" s="54" t="str">
        <f t="shared" si="86"/>
        <v>Usages Non alimentaires biomasse-Méthanisation-Proportion de CIVE méthanisées</v>
      </c>
      <c r="M393" s="54">
        <f>MATCH(L393,[6]RESULTATS_4!$W:$W,FALSE)</f>
        <v>533</v>
      </c>
      <c r="N393" s="54" t="str" cm="1">
        <f t="array" ref="N393">IFERROR(INDEX([6]RESULTATS_4!G:G,$M393),"-")</f>
        <v>Usages Non alimentaires biomasse</v>
      </c>
      <c r="O393" s="54" t="str" cm="1">
        <f t="array" ref="O393">IFERROR(INDEX([6]RESULTATS_4!H:H,$M393),"-")</f>
        <v>Méthanisation</v>
      </c>
      <c r="P393" s="54" t="str" cm="1">
        <f t="array" ref="P393">IFERROR(INDEX([6]RESULTATS_4!I:I,$M393),"-")</f>
        <v>Proportion de CIVE méthanisées</v>
      </c>
      <c r="Q393" s="54" t="str" cm="1">
        <f t="array" ref="Q393">IFERROR(INDEX([6]RESULTATS_4!$J:$J,M393),"-")</f>
        <v>%</v>
      </c>
      <c r="R393" s="68"/>
      <c r="S393" s="54" t="str">
        <f t="shared" si="87"/>
        <v>Proportion de CIVE méthanisées-%</v>
      </c>
      <c r="T393" s="46">
        <v>388</v>
      </c>
      <c r="U393" s="8">
        <v>0</v>
      </c>
      <c r="V393" s="8">
        <v>659.61763040076335</v>
      </c>
      <c r="W393" s="8">
        <v>2212.1113238457874</v>
      </c>
      <c r="X393" s="8">
        <v>1822.9286710719739</v>
      </c>
      <c r="Y393" s="8">
        <v>1822.4885280149699</v>
      </c>
      <c r="Z393" s="8">
        <v>585.15695344091068</v>
      </c>
      <c r="AA393" s="68"/>
      <c r="AB393" s="52">
        <f>IFERROR(MATCH(S393,[7]AMS_RUN3_2050!$I:$I,FALSE),"non")</f>
        <v>328</v>
      </c>
      <c r="AC393" s="8">
        <v>1250.1765745013254</v>
      </c>
      <c r="AE393" s="68"/>
      <c r="AF393" s="52" t="e">
        <f t="shared" si="107"/>
        <v>#DIV/0!</v>
      </c>
      <c r="AG393" s="52">
        <f t="shared" si="108"/>
        <v>-99.890421364334841</v>
      </c>
      <c r="AH393" s="52">
        <f t="shared" si="109"/>
        <v>-99.991254960909302</v>
      </c>
      <c r="AI393" s="52">
        <f t="shared" si="110"/>
        <v>-99.988523961287143</v>
      </c>
      <c r="AJ393" s="52">
        <f t="shared" si="111"/>
        <v>-99.986931330631776</v>
      </c>
      <c r="AK393" s="52">
        <f t="shared" si="112"/>
        <v>-99.956336501087861</v>
      </c>
    </row>
    <row r="394" spans="1:37" ht="14.25" hidden="1">
      <c r="A394" s="5" t="s">
        <v>367</v>
      </c>
      <c r="B394" s="5" t="s">
        <v>366</v>
      </c>
      <c r="C394" s="5" t="s">
        <v>376</v>
      </c>
      <c r="D394" s="12" t="s">
        <v>14</v>
      </c>
      <c r="E394" s="120">
        <f>SUMIFS(ADEME!$F:$F,ADEME!$A:$A,$A394,ADEME!$B:$B,$B394,ADEME!$C:$C,$C394,ADEME!$D:$D,$D394,ADEME!$E:$E,F$9)</f>
        <v>0</v>
      </c>
      <c r="F394" s="120">
        <f>SUMIFS(ADEME!$L:$L,ADEME!$A:$A,$A394,ADEME!$B:$B,$B394,ADEME!$C:$C,$C394,ADEME!$D:$D,$D394,ADEME!$E:$E,F$9)</f>
        <v>0.1</v>
      </c>
      <c r="G394" s="121">
        <f>SUMIFS(ADEME!$H:$H,ADEME!$A:$A,$A394,ADEME!$B:$B,$B394,ADEME!$C:$C,$C394,ADEME!$D:$D,$D394,ADEME!$E:$E,G$9)</f>
        <v>4.9999999999999996E-2</v>
      </c>
      <c r="H394" s="121">
        <f>SUMIFS(ADEME!$H:$H,ADEME!$A:$A,$A394,ADEME!$B:$B,$B394,ADEME!$C:$C,$C394,ADEME!$D:$D,$D394,ADEME!$E:$E,H$9)</f>
        <v>4.9999999999999996E-2</v>
      </c>
      <c r="I394" s="121">
        <f>SUMIFS(ADEME!$H:$H,ADEME!$A:$A,$A394,ADEME!$B:$B,$B394,ADEME!$C:$C,$C394,ADEME!$D:$D,$D394,ADEME!$E:$E,I$9)</f>
        <v>4.9999999999999996E-2</v>
      </c>
      <c r="J394" s="121">
        <f>SUMIFS(ADEME!$H:$H,ADEME!$A:$A,$A394,ADEME!$B:$B,$B394,ADEME!$C:$C,$C394,ADEME!$D:$D,$D394,ADEME!$E:$E,J$9)</f>
        <v>4.9999999999999996E-2</v>
      </c>
      <c r="K394" s="68"/>
      <c r="L394" s="54" t="str">
        <f t="shared" si="86"/>
        <v>Usages Non alimentaires biomasse-Méthanisation-Proportion d'herbe méthanisée</v>
      </c>
      <c r="M394" s="54">
        <f>MATCH(L394,[6]RESULTATS_4!$W:$W,FALSE)</f>
        <v>532</v>
      </c>
      <c r="N394" s="54" t="str" cm="1">
        <f t="array" ref="N394">IFERROR(INDEX([6]RESULTATS_4!G:G,$M394),"-")</f>
        <v>Usages Non alimentaires biomasse</v>
      </c>
      <c r="O394" s="54" t="str" cm="1">
        <f t="array" ref="O394">IFERROR(INDEX([6]RESULTATS_4!H:H,$M394),"-")</f>
        <v>Méthanisation</v>
      </c>
      <c r="P394" s="54" t="str" cm="1">
        <f t="array" ref="P394">IFERROR(INDEX([6]RESULTATS_4!I:I,$M394),"-")</f>
        <v>Proportion d'herbe méthanisée</v>
      </c>
      <c r="Q394" s="54" t="str" cm="1">
        <f t="array" ref="Q394">IFERROR(INDEX([6]RESULTATS_4!$J:$J,M394),"-")</f>
        <v>%</v>
      </c>
      <c r="R394" s="68"/>
      <c r="S394" s="54" t="str">
        <f t="shared" si="87"/>
        <v>Proportion d'herbe méthanisée-%</v>
      </c>
      <c r="T394" s="46">
        <v>389</v>
      </c>
      <c r="U394" s="8">
        <v>79.357346023594872</v>
      </c>
      <c r="V394" s="8">
        <v>428.10650319100745</v>
      </c>
      <c r="W394" s="8">
        <v>2435.3739873681006</v>
      </c>
      <c r="X394" s="8">
        <v>2740.6939599859893</v>
      </c>
      <c r="Y394" s="8">
        <v>2303.1359892982678</v>
      </c>
      <c r="Z394" s="8">
        <v>1234.8790102982166</v>
      </c>
      <c r="AA394" s="68"/>
      <c r="AB394" s="52">
        <f>IFERROR(MATCH(S394,[7]AMS_RUN3_2050!$I:$I,FALSE),"non")</f>
        <v>329</v>
      </c>
      <c r="AC394" s="8">
        <v>15408.283832112575</v>
      </c>
      <c r="AE394" s="68"/>
      <c r="AF394" s="52">
        <f t="shared" si="107"/>
        <v>-100</v>
      </c>
      <c r="AG394" s="52">
        <f t="shared" si="108"/>
        <v>-99.976641326573031</v>
      </c>
      <c r="AH394" s="52">
        <f t="shared" si="109"/>
        <v>-99.997946927237493</v>
      </c>
      <c r="AI394" s="52">
        <f t="shared" si="110"/>
        <v>-99.998175644536374</v>
      </c>
      <c r="AJ394" s="52">
        <f t="shared" si="111"/>
        <v>-99.997829046993644</v>
      </c>
      <c r="AK394" s="52">
        <f t="shared" si="112"/>
        <v>-99.995951020336165</v>
      </c>
    </row>
    <row r="395" spans="1:37" ht="14.25" hidden="1">
      <c r="A395" s="5" t="s">
        <v>367</v>
      </c>
      <c r="B395" s="5" t="s">
        <v>366</v>
      </c>
      <c r="C395" s="5" t="s">
        <v>377</v>
      </c>
      <c r="D395" s="12" t="s">
        <v>14</v>
      </c>
      <c r="E395" s="120">
        <f>SUMIFS(ADEME!$F:$F,ADEME!$A:$A,$A395,ADEME!$B:$B,$B395,ADEME!$C:$C,$C395,ADEME!$D:$D,$D395,ADEME!$E:$E,F$9)</f>
        <v>1.2411185524555952E-2</v>
      </c>
      <c r="F395" s="120">
        <f>SUMIFS(ADEME!$L:$L,ADEME!$A:$A,$A395,ADEME!$B:$B,$B395,ADEME!$C:$C,$C395,ADEME!$D:$D,$D395,ADEME!$E:$E,F$9)</f>
        <v>1.8175760387890601E-3</v>
      </c>
      <c r="G395" s="121">
        <f>SUMIFS(ADEME!$H:$H,ADEME!$A:$A,$A395,ADEME!$B:$B,$B395,ADEME!$C:$C,$C395,ADEME!$D:$D,$D395,ADEME!$E:$E,G$9)</f>
        <v>1.0593609485766892E-2</v>
      </c>
      <c r="H395" s="121">
        <f>SUMIFS(ADEME!$H:$H,ADEME!$A:$A,$A395,ADEME!$B:$B,$B395,ADEME!$C:$C,$C395,ADEME!$D:$D,$D395,ADEME!$E:$E,H$9)</f>
        <v>1.0593609485766892E-2</v>
      </c>
      <c r="I395" s="121">
        <f>SUMIFS(ADEME!$H:$H,ADEME!$A:$A,$A395,ADEME!$B:$B,$B395,ADEME!$C:$C,$C395,ADEME!$D:$D,$D395,ADEME!$E:$E,I$9)</f>
        <v>1.0593609485766892E-2</v>
      </c>
      <c r="J395" s="121">
        <f>SUMIFS(ADEME!$H:$H,ADEME!$A:$A,$A395,ADEME!$B:$B,$B395,ADEME!$C:$C,$C395,ADEME!$D:$D,$D395,ADEME!$E:$E,J$9)</f>
        <v>1.0593609485766892E-2</v>
      </c>
      <c r="K395" s="68"/>
      <c r="L395" s="54" t="str">
        <f t="shared" si="86"/>
        <v>Usages Non alimentaires biomasse-Méthanisation-Proportion de fourrages méthanisés</v>
      </c>
      <c r="M395" s="54">
        <f>MATCH(L395,[6]RESULTATS_4!$W:$W,FALSE)</f>
        <v>535</v>
      </c>
      <c r="N395" s="54" t="str" cm="1">
        <f t="array" ref="N395">IFERROR(INDEX([6]RESULTATS_4!G:G,$M395),"-")</f>
        <v>Usages Non alimentaires biomasse</v>
      </c>
      <c r="O395" s="54" t="str" cm="1">
        <f t="array" ref="O395">IFERROR(INDEX([6]RESULTATS_4!H:H,$M395),"-")</f>
        <v>Méthanisation</v>
      </c>
      <c r="P395" s="54" t="str" cm="1">
        <f t="array" ref="P395">IFERROR(INDEX([6]RESULTATS_4!I:I,$M395),"-")</f>
        <v>Proportion de fourrages méthanisés</v>
      </c>
      <c r="Q395" s="54" t="str" cm="1">
        <f t="array" ref="Q395">IFERROR(INDEX([6]RESULTATS_4!$J:$J,M395),"-")</f>
        <v>%</v>
      </c>
      <c r="R395" s="68"/>
      <c r="S395" s="54" t="str">
        <f t="shared" si="87"/>
        <v>Proportion de fourrages méthanisés-%</v>
      </c>
      <c r="T395" s="46">
        <v>390</v>
      </c>
      <c r="U395" s="8">
        <v>0</v>
      </c>
      <c r="V395" s="8">
        <v>12.223135969851795</v>
      </c>
      <c r="W395" s="8">
        <v>0</v>
      </c>
      <c r="X395" s="8">
        <v>0</v>
      </c>
      <c r="Y395" s="8">
        <v>54.837097872007142</v>
      </c>
      <c r="Z395" s="8">
        <v>0</v>
      </c>
      <c r="AA395" s="68"/>
      <c r="AB395" s="52">
        <f>IFERROR(MATCH(S395,[7]AMS_RUN3_2050!$I:$I,FALSE),"non")</f>
        <v>330</v>
      </c>
      <c r="AC395" s="8">
        <v>384.99334936836732</v>
      </c>
      <c r="AE395" s="68"/>
      <c r="AF395" s="52" t="e">
        <f t="shared" si="107"/>
        <v>#DIV/0!</v>
      </c>
      <c r="AG395" s="52">
        <f t="shared" si="108"/>
        <v>-99.985130035014976</v>
      </c>
      <c r="AH395" s="52" t="e">
        <f t="shared" si="109"/>
        <v>#DIV/0!</v>
      </c>
      <c r="AI395" s="52" t="e">
        <f t="shared" si="110"/>
        <v>#DIV/0!</v>
      </c>
      <c r="AJ395" s="52">
        <f t="shared" si="111"/>
        <v>-99.980681673726622</v>
      </c>
      <c r="AK395" s="52" t="e">
        <f t="shared" si="112"/>
        <v>#DIV/0!</v>
      </c>
    </row>
    <row r="396" spans="1:37" ht="14.25" hidden="1">
      <c r="A396" s="5" t="s">
        <v>367</v>
      </c>
      <c r="B396" s="5" t="s">
        <v>366</v>
      </c>
      <c r="C396" s="5" t="s">
        <v>378</v>
      </c>
      <c r="D396" s="12" t="s">
        <v>237</v>
      </c>
      <c r="E396" s="116">
        <f>SUMIFS(ADEME!$F:$F,ADEME!$A:$A,$A396,ADEME!$B:$B,$B396,ADEME!$C:$C,$C396,ADEME!$D:$D,$D396,ADEME!$E:$E,F$9)</f>
        <v>4.702490909825185</v>
      </c>
      <c r="F396" s="116">
        <f>SUMIFS(ADEME!$L:$L,ADEME!$A:$A,$A396,ADEME!$B:$B,$B396,ADEME!$C:$C,$C396,ADEME!$D:$D,$D396,ADEME!$E:$E,F$9)</f>
        <v>23.525228566382395</v>
      </c>
      <c r="G396" s="117">
        <f>SUMIFS(ADEME!$H:$H,ADEME!$A:$A,$A396,ADEME!$B:$B,$B396,ADEME!$C:$C,$C396,ADEME!$D:$D,$D396,ADEME!$E:$E,G$9)</f>
        <v>10.135498480527836</v>
      </c>
      <c r="H396" s="117">
        <f>SUMIFS(ADEME!$H:$H,ADEME!$A:$A,$A396,ADEME!$B:$B,$B396,ADEME!$C:$C,$C396,ADEME!$D:$D,$D396,ADEME!$E:$E,H$9)</f>
        <v>10.503603369054833</v>
      </c>
      <c r="I396" s="117">
        <f>SUMIFS(ADEME!$H:$H,ADEME!$A:$A,$A396,ADEME!$B:$B,$B396,ADEME!$C:$C,$C396,ADEME!$D:$D,$D396,ADEME!$E:$E,I$9)</f>
        <v>13.627297297307511</v>
      </c>
      <c r="J396" s="117">
        <f>SUMIFS(ADEME!$H:$H,ADEME!$A:$A,$A396,ADEME!$B:$B,$B396,ADEME!$C:$C,$C396,ADEME!$D:$D,$D396,ADEME!$E:$E,J$9)</f>
        <v>14.085155930230171</v>
      </c>
      <c r="K396" s="68"/>
      <c r="L396" s="54" t="str">
        <f t="shared" si="86"/>
        <v>Usages Non alimentaires biomasse-Méthanisation-Production de biogaz - déjections</v>
      </c>
      <c r="M396" s="54">
        <f>MATCH(L396,[6]RESULTATS_4!$W:$W,FALSE)</f>
        <v>528</v>
      </c>
      <c r="N396" s="54" t="str" cm="1">
        <f t="array" ref="N396">IFERROR(INDEX([6]RESULTATS_4!G:G,$M396),"-")</f>
        <v>Usages Non alimentaires biomasse</v>
      </c>
      <c r="O396" s="54" t="str" cm="1">
        <f t="array" ref="O396">IFERROR(INDEX([6]RESULTATS_4!H:H,$M396),"-")</f>
        <v>Méthanisation</v>
      </c>
      <c r="P396" s="54" t="str" cm="1">
        <f t="array" ref="P396">IFERROR(INDEX([6]RESULTATS_4!I:I,$M396),"-")</f>
        <v>Production de biogaz - déjections</v>
      </c>
      <c r="Q396" s="54" t="str" cm="1">
        <f t="array" ref="Q396">IFERROR(INDEX([6]RESULTATS_4!$J:$J,M396),"-")</f>
        <v>TWh</v>
      </c>
      <c r="R396" s="68"/>
      <c r="S396" s="54" t="str">
        <f t="shared" si="87"/>
        <v>Production de biogaz - déjections-TWh</v>
      </c>
      <c r="T396" s="46">
        <v>391</v>
      </c>
      <c r="U396" s="8">
        <v>0</v>
      </c>
      <c r="V396" s="8">
        <v>164.42316104340802</v>
      </c>
      <c r="W396" s="8">
        <v>0</v>
      </c>
      <c r="X396" s="8">
        <v>0</v>
      </c>
      <c r="Y396" s="8">
        <v>793.04252429690484</v>
      </c>
      <c r="Z396" s="8">
        <v>0</v>
      </c>
      <c r="AA396" s="68"/>
      <c r="AB396" s="52" t="str">
        <f>IFERROR(MATCH(S396,[7]AMS_RUN3_2050!$I:$I,FALSE),"non")</f>
        <v>non</v>
      </c>
      <c r="AC396" s="8">
        <v>1801.0898839836266</v>
      </c>
      <c r="AE396" s="68"/>
      <c r="AF396" s="52" t="e">
        <f t="shared" si="107"/>
        <v>#DIV/0!</v>
      </c>
      <c r="AG396" s="52">
        <f t="shared" si="108"/>
        <v>-85.692265969651501</v>
      </c>
      <c r="AH396" s="52" t="e">
        <f t="shared" si="109"/>
        <v>#DIV/0!</v>
      </c>
      <c r="AI396" s="52" t="e">
        <f t="shared" si="110"/>
        <v>#DIV/0!</v>
      </c>
      <c r="AJ396" s="52">
        <f t="shared" si="111"/>
        <v>-98.281643558850874</v>
      </c>
      <c r="AK396" s="52" t="e">
        <f t="shared" si="112"/>
        <v>#DIV/0!</v>
      </c>
    </row>
    <row r="397" spans="1:37" ht="14.25" hidden="1">
      <c r="A397" s="5" t="s">
        <v>367</v>
      </c>
      <c r="B397" s="5" t="s">
        <v>366</v>
      </c>
      <c r="C397" s="5" t="s">
        <v>379</v>
      </c>
      <c r="D397" s="12" t="s">
        <v>237</v>
      </c>
      <c r="E397" s="116">
        <f>SUMIFS(ADEME!$F:$F,ADEME!$A:$A,$A397,ADEME!$B:$B,$B397,ADEME!$C:$C,$C397,ADEME!$D:$D,$D397,ADEME!$E:$E,F$9)</f>
        <v>2.3794002658735995</v>
      </c>
      <c r="F397" s="116">
        <f>SUMIFS(ADEME!$L:$L,ADEME!$A:$A,$A397,ADEME!$B:$B,$B397,ADEME!$C:$C,$C397,ADEME!$D:$D,$D397,ADEME!$E:$E,F$9)</f>
        <v>35.38614668392529</v>
      </c>
      <c r="G397" s="117">
        <f>SUMIFS(ADEME!$H:$H,ADEME!$A:$A,$A397,ADEME!$B:$B,$B397,ADEME!$C:$C,$C397,ADEME!$D:$D,$D397,ADEME!$E:$E,G$9)</f>
        <v>10.265384690345519</v>
      </c>
      <c r="H397" s="117">
        <f>SUMIFS(ADEME!$H:$H,ADEME!$A:$A,$A397,ADEME!$B:$B,$B397,ADEME!$C:$C,$C397,ADEME!$D:$D,$D397,ADEME!$E:$E,H$9)</f>
        <v>10.941800848213688</v>
      </c>
      <c r="I397" s="117">
        <f>SUMIFS(ADEME!$H:$H,ADEME!$A:$A,$A397,ADEME!$B:$B,$B397,ADEME!$C:$C,$C397,ADEME!$D:$D,$D397,ADEME!$E:$E,I$9)</f>
        <v>11.154097514530422</v>
      </c>
      <c r="J397" s="117">
        <f>SUMIFS(ADEME!$H:$H,ADEME!$A:$A,$A397,ADEME!$B:$B,$B397,ADEME!$C:$C,$C397,ADEME!$D:$D,$D397,ADEME!$E:$E,J$9)</f>
        <v>10.390295622806873</v>
      </c>
      <c r="K397" s="68"/>
      <c r="L397" s="54" t="str">
        <f t="shared" ref="L397:L460" si="113">A397&amp;"-"&amp;B397&amp;"-"&amp;C397</f>
        <v>Usages Non alimentaires biomasse-Méthanisation-Production de biogaz - CIVE</v>
      </c>
      <c r="M397" s="54">
        <f>MATCH(L397,[6]RESULTATS_4!$W:$W,FALSE)</f>
        <v>527</v>
      </c>
      <c r="N397" s="54" t="str" cm="1">
        <f t="array" ref="N397">IFERROR(INDEX([6]RESULTATS_4!G:G,$M397),"-")</f>
        <v>Usages Non alimentaires biomasse</v>
      </c>
      <c r="O397" s="54" t="str" cm="1">
        <f t="array" ref="O397">IFERROR(INDEX([6]RESULTATS_4!H:H,$M397),"-")</f>
        <v>Méthanisation</v>
      </c>
      <c r="P397" s="54" t="str" cm="1">
        <f t="array" ref="P397">IFERROR(INDEX([6]RESULTATS_4!I:I,$M397),"-")</f>
        <v>Production de biogaz - CIVE</v>
      </c>
      <c r="Q397" s="54" t="str" cm="1">
        <f t="array" ref="Q397">IFERROR(INDEX([6]RESULTATS_4!$J:$J,M397),"-")</f>
        <v>TWh</v>
      </c>
      <c r="R397" s="68"/>
      <c r="S397" s="54" t="str">
        <f t="shared" ref="S397:S460" si="114">C397&amp;"-"&amp;D397</f>
        <v>Production de biogaz - CIVE-TWh</v>
      </c>
      <c r="T397" s="46">
        <v>392</v>
      </c>
      <c r="U397" s="10">
        <v>6.8520468139298907E-2</v>
      </c>
      <c r="V397" s="10">
        <v>0.11026768717559278</v>
      </c>
      <c r="W397" s="10">
        <v>0.23889035110447415</v>
      </c>
      <c r="X397" s="10">
        <v>0.21389035110447416</v>
      </c>
      <c r="Y397" s="10">
        <v>0.28113228516740152</v>
      </c>
      <c r="Z397" s="10">
        <v>0.28926715552151688</v>
      </c>
      <c r="AA397" s="68"/>
      <c r="AB397" s="52" t="str">
        <f>IFERROR(MATCH(S397,[7]AMS_RUN3_2050!$I:$I,FALSE),"non")</f>
        <v>non</v>
      </c>
      <c r="AC397" s="10">
        <v>0.8</v>
      </c>
      <c r="AE397" s="68"/>
      <c r="AF397" s="52">
        <f t="shared" si="107"/>
        <v>3372.5394184937413</v>
      </c>
      <c r="AG397" s="52">
        <f t="shared" si="108"/>
        <v>31991.129858900171</v>
      </c>
      <c r="AH397" s="52">
        <f t="shared" si="109"/>
        <v>4197.1114751537816</v>
      </c>
      <c r="AI397" s="52">
        <f t="shared" si="110"/>
        <v>5015.6121777878589</v>
      </c>
      <c r="AJ397" s="52">
        <f t="shared" si="111"/>
        <v>3867.5619283244764</v>
      </c>
      <c r="AK397" s="52">
        <f t="shared" si="112"/>
        <v>3491.9375651460714</v>
      </c>
    </row>
    <row r="398" spans="1:37" ht="14.25" hidden="1">
      <c r="A398" s="5" t="s">
        <v>367</v>
      </c>
      <c r="B398" s="5" t="s">
        <v>366</v>
      </c>
      <c r="C398" s="5" t="s">
        <v>380</v>
      </c>
      <c r="D398" s="12" t="s">
        <v>237</v>
      </c>
      <c r="E398" s="116">
        <f>SUMIFS(ADEME!$F:$F,ADEME!$A:$A,$A398,ADEME!$B:$B,$B398,ADEME!$C:$C,$C398,ADEME!$D:$D,$D398,ADEME!$E:$E,F$9)</f>
        <v>1.0764908394493538</v>
      </c>
      <c r="F398" s="116">
        <f>SUMIFS(ADEME!$L:$L,ADEME!$A:$A,$A398,ADEME!$B:$B,$B398,ADEME!$C:$C,$C398,ADEME!$D:$D,$D398,ADEME!$E:$E,F$9)</f>
        <v>4.8435752900386282</v>
      </c>
      <c r="G398" s="117">
        <f>SUMIFS(ADEME!$H:$H,ADEME!$A:$A,$A398,ADEME!$B:$B,$B398,ADEME!$C:$C,$C398,ADEME!$D:$D,$D398,ADEME!$E:$E,G$9)</f>
        <v>2.6800501399167906</v>
      </c>
      <c r="H398" s="117">
        <f>SUMIFS(ADEME!$H:$H,ADEME!$A:$A,$A398,ADEME!$B:$B,$B398,ADEME!$C:$C,$C398,ADEME!$D:$D,$D398,ADEME!$E:$E,H$9)</f>
        <v>3.3607985098651141</v>
      </c>
      <c r="I398" s="117">
        <f>SUMIFS(ADEME!$H:$H,ADEME!$A:$A,$A398,ADEME!$B:$B,$B398,ADEME!$C:$C,$C398,ADEME!$D:$D,$D398,ADEME!$E:$E,I$9)</f>
        <v>5.7454461185302463</v>
      </c>
      <c r="J398" s="117">
        <f>SUMIFS(ADEME!$H:$H,ADEME!$A:$A,$A398,ADEME!$B:$B,$B398,ADEME!$C:$C,$C398,ADEME!$D:$D,$D398,ADEME!$E:$E,J$9)</f>
        <v>3.0894423905490056</v>
      </c>
      <c r="K398" s="68"/>
      <c r="L398" s="54" t="str">
        <f t="shared" si="113"/>
        <v>Usages Non alimentaires biomasse-Méthanisation-Production de biogaz - résidus de culture</v>
      </c>
      <c r="M398" s="54">
        <f>MATCH(L398,[6]RESULTATS_4!$W:$W,FALSE)</f>
        <v>531</v>
      </c>
      <c r="N398" s="54" t="str" cm="1">
        <f t="array" ref="N398">IFERROR(INDEX([6]RESULTATS_4!G:G,$M398),"-")</f>
        <v>Usages Non alimentaires biomasse</v>
      </c>
      <c r="O398" s="54" t="str" cm="1">
        <f t="array" ref="O398">IFERROR(INDEX([6]RESULTATS_4!H:H,$M398),"-")</f>
        <v>Méthanisation</v>
      </c>
      <c r="P398" s="54" t="str" cm="1">
        <f t="array" ref="P398">IFERROR(INDEX([6]RESULTATS_4!I:I,$M398),"-")</f>
        <v>Production de biogaz - résidus de culture</v>
      </c>
      <c r="Q398" s="54" t="str" cm="1">
        <f t="array" ref="Q398">IFERROR(INDEX([6]RESULTATS_4!$J:$J,M398),"-")</f>
        <v>TWh</v>
      </c>
      <c r="R398" s="68"/>
      <c r="S398" s="54" t="str">
        <f t="shared" si="114"/>
        <v>Production de biogaz - résidus de culture-TWh</v>
      </c>
      <c r="T398" s="46">
        <v>393</v>
      </c>
      <c r="U398" s="10">
        <v>0</v>
      </c>
      <c r="V398" s="10">
        <v>8.3251421247160003E-3</v>
      </c>
      <c r="W398" s="10">
        <v>2.8305483224034405E-2</v>
      </c>
      <c r="X398" s="10">
        <v>2.3310397949204805E-2</v>
      </c>
      <c r="Y398" s="10">
        <v>2.3003379287979169E-2</v>
      </c>
      <c r="Z398" s="10">
        <v>7.0192352052141317E-3</v>
      </c>
      <c r="AA398" s="68"/>
      <c r="AB398" s="52" t="str">
        <f>IFERROR(MATCH(S398,[7]AMS_RUN3_2050!$I:$I,FALSE),"non")</f>
        <v>non</v>
      </c>
      <c r="AC398" s="10">
        <v>0.1419</v>
      </c>
      <c r="AE398" s="68"/>
      <c r="AF398" s="52" t="e">
        <f t="shared" si="107"/>
        <v>#DIV/0!</v>
      </c>
      <c r="AG398" s="52">
        <f t="shared" si="108"/>
        <v>58080.091312301287</v>
      </c>
      <c r="AH398" s="52">
        <f t="shared" si="109"/>
        <v>9368.3073194847966</v>
      </c>
      <c r="AI398" s="52">
        <f t="shared" si="110"/>
        <v>14317.593887451252</v>
      </c>
      <c r="AJ398" s="52">
        <f t="shared" si="111"/>
        <v>24876.530824462963</v>
      </c>
      <c r="AK398" s="52">
        <f t="shared" si="112"/>
        <v>43913.94596741908</v>
      </c>
    </row>
    <row r="399" spans="1:37" ht="14.25" hidden="1">
      <c r="A399" s="5" t="s">
        <v>367</v>
      </c>
      <c r="B399" s="5" t="s">
        <v>366</v>
      </c>
      <c r="C399" s="5" t="s">
        <v>381</v>
      </c>
      <c r="D399" s="12" t="s">
        <v>237</v>
      </c>
      <c r="E399" s="116">
        <f>SUMIFS(ADEME!$F:$F,ADEME!$A:$A,$A399,ADEME!$B:$B,$B399,ADEME!$C:$C,$C399,ADEME!$D:$D,$D399,ADEME!$E:$E,F$9)</f>
        <v>0</v>
      </c>
      <c r="F399" s="116">
        <f>SUMIFS(ADEME!$L:$L,ADEME!$A:$A,$A399,ADEME!$B:$B,$B399,ADEME!$C:$C,$C399,ADEME!$D:$D,$D399,ADEME!$E:$E,F$9)</f>
        <v>5.9746258573447966</v>
      </c>
      <c r="G399" s="117">
        <f>SUMIFS(ADEME!$H:$H,ADEME!$A:$A,$A399,ADEME!$B:$B,$B399,ADEME!$C:$C,$C399,ADEME!$D:$D,$D399,ADEME!$E:$E,G$9)</f>
        <v>1.6247270431740708</v>
      </c>
      <c r="H399" s="117">
        <f>SUMIFS(ADEME!$H:$H,ADEME!$A:$A,$A399,ADEME!$B:$B,$B399,ADEME!$C:$C,$C399,ADEME!$D:$D,$D399,ADEME!$E:$E,H$9)</f>
        <v>1.4922056714987544</v>
      </c>
      <c r="I399" s="117">
        <f>SUMIFS(ADEME!$H:$H,ADEME!$A:$A,$A399,ADEME!$B:$B,$B399,ADEME!$C:$C,$C399,ADEME!$D:$D,$D399,ADEME!$E:$E,I$9)</f>
        <v>1.6033790481862151</v>
      </c>
      <c r="J399" s="117">
        <f>SUMIFS(ADEME!$H:$H,ADEME!$A:$A,$A399,ADEME!$B:$B,$B399,ADEME!$C:$C,$C399,ADEME!$D:$D,$D399,ADEME!$E:$E,J$9)</f>
        <v>1.640390462341363</v>
      </c>
      <c r="K399" s="68"/>
      <c r="L399" s="54" t="str">
        <f t="shared" si="113"/>
        <v>Usages Non alimentaires biomasse-Méthanisation-Production de biogaz - herbe</v>
      </c>
      <c r="M399" s="54">
        <f>MATCH(L399,[6]RESULTATS_4!$W:$W,FALSE)</f>
        <v>530</v>
      </c>
      <c r="N399" s="54" t="str" cm="1">
        <f t="array" ref="N399">IFERROR(INDEX([6]RESULTATS_4!G:G,$M399),"-")</f>
        <v>Usages Non alimentaires biomasse</v>
      </c>
      <c r="O399" s="54" t="str" cm="1">
        <f t="array" ref="O399">IFERROR(INDEX([6]RESULTATS_4!H:H,$M399),"-")</f>
        <v>Méthanisation</v>
      </c>
      <c r="P399" s="54" t="str" cm="1">
        <f t="array" ref="P399">IFERROR(INDEX([6]RESULTATS_4!I:I,$M399),"-")</f>
        <v>Production de biogaz - herbe</v>
      </c>
      <c r="Q399" s="54" t="str" cm="1">
        <f t="array" ref="Q399">IFERROR(INDEX([6]RESULTATS_4!$J:$J,M399),"-")</f>
        <v>TWh</v>
      </c>
      <c r="R399" s="68"/>
      <c r="S399" s="54" t="str">
        <f t="shared" si="114"/>
        <v>Production de biogaz - herbe-TWh</v>
      </c>
      <c r="T399" s="46">
        <v>394</v>
      </c>
      <c r="U399" s="10">
        <v>7.6256833838658647E-3</v>
      </c>
      <c r="V399" s="10">
        <v>3.1245186113928902E-2</v>
      </c>
      <c r="W399" s="10">
        <v>8.5617835189756172E-2</v>
      </c>
      <c r="X399" s="10">
        <v>9.7396476566357498E-2</v>
      </c>
      <c r="Y399" s="10">
        <v>0.10552682354740604</v>
      </c>
      <c r="Z399" s="10">
        <v>8.7909287789104729E-2</v>
      </c>
      <c r="AA399" s="68"/>
      <c r="AB399" s="52" t="str">
        <f>IFERROR(MATCH(S399,[7]AMS_RUN3_2050!$I:$I,FALSE),"non")</f>
        <v>non</v>
      </c>
      <c r="AC399" s="10">
        <v>0.42630000000000001</v>
      </c>
      <c r="AE399" s="68"/>
      <c r="AF399" s="52">
        <f t="shared" si="107"/>
        <v>-100</v>
      </c>
      <c r="AG399" s="52">
        <f t="shared" si="108"/>
        <v>19021.74834087913</v>
      </c>
      <c r="AH399" s="52">
        <f t="shared" si="109"/>
        <v>1797.6502262328431</v>
      </c>
      <c r="AI399" s="52">
        <f t="shared" si="110"/>
        <v>1432.0941004288745</v>
      </c>
      <c r="AJ399" s="52">
        <f t="shared" si="111"/>
        <v>1419.4042559860866</v>
      </c>
      <c r="AK399" s="52">
        <f t="shared" si="112"/>
        <v>1766.0035857379214</v>
      </c>
    </row>
    <row r="400" spans="1:37" ht="14.25" hidden="1">
      <c r="A400" s="5" t="s">
        <v>367</v>
      </c>
      <c r="B400" s="5" t="s">
        <v>366</v>
      </c>
      <c r="C400" s="5" t="s">
        <v>382</v>
      </c>
      <c r="D400" s="12" t="s">
        <v>237</v>
      </c>
      <c r="E400" s="116">
        <f>SUMIFS(ADEME!$F:$F,ADEME!$A:$A,$A400,ADEME!$B:$B,$B400,ADEME!$C:$C,$C400,ADEME!$D:$D,$D400,ADEME!$E:$E,F$9)</f>
        <v>1.2856411581524401</v>
      </c>
      <c r="F400" s="116">
        <f>SUMIFS(ADEME!$L:$L,ADEME!$A:$A,$A400,ADEME!$B:$B,$B400,ADEME!$C:$C,$C400,ADEME!$D:$D,$D400,ADEME!$E:$E,F$9)</f>
        <v>0.22829042433147492</v>
      </c>
      <c r="G400" s="117">
        <f>SUMIFS(ADEME!$H:$H,ADEME!$A:$A,$A400,ADEME!$B:$B,$B400,ADEME!$C:$C,$C400,ADEME!$D:$D,$D400,ADEME!$E:$E,G$9)</f>
        <v>0.91362896345062761</v>
      </c>
      <c r="H400" s="117">
        <f>SUMIFS(ADEME!$H:$H,ADEME!$A:$A,$A400,ADEME!$B:$B,$B400,ADEME!$C:$C,$C400,ADEME!$D:$D,$D400,ADEME!$E:$E,H$9)</f>
        <v>1.0074354857214607</v>
      </c>
      <c r="I400" s="117">
        <f>SUMIFS(ADEME!$H:$H,ADEME!$A:$A,$A400,ADEME!$B:$B,$B400,ADEME!$C:$C,$C400,ADEME!$D:$D,$D400,ADEME!$E:$E,I$9)</f>
        <v>1.0852274319470601</v>
      </c>
      <c r="J400" s="117">
        <f>SUMIFS(ADEME!$H:$H,ADEME!$A:$A,$A400,ADEME!$B:$B,$B400,ADEME!$C:$C,$C400,ADEME!$D:$D,$D400,ADEME!$E:$E,J$9)</f>
        <v>1.0876318598344257</v>
      </c>
      <c r="K400" s="68"/>
      <c r="L400" s="54" t="str">
        <f t="shared" si="113"/>
        <v>Usages Non alimentaires biomasse-Méthanisation-Production de biogaz - fourrages</v>
      </c>
      <c r="M400" s="54">
        <f>MATCH(L400,[6]RESULTATS_4!$W:$W,FALSE)</f>
        <v>529</v>
      </c>
      <c r="N400" s="54" t="str" cm="1">
        <f t="array" ref="N400">IFERROR(INDEX([6]RESULTATS_4!G:G,$M400),"-")</f>
        <v>Usages Non alimentaires biomasse</v>
      </c>
      <c r="O400" s="54" t="str" cm="1">
        <f t="array" ref="O400">IFERROR(INDEX([6]RESULTATS_4!H:H,$M400),"-")</f>
        <v>Méthanisation</v>
      </c>
      <c r="P400" s="54" t="str" cm="1">
        <f t="array" ref="P400">IFERROR(INDEX([6]RESULTATS_4!I:I,$M400),"-")</f>
        <v>Production de biogaz - fourrages</v>
      </c>
      <c r="Q400" s="54" t="str" cm="1">
        <f t="array" ref="Q400">IFERROR(INDEX([6]RESULTATS_4!$J:$J,M400),"-")</f>
        <v>TWh</v>
      </c>
      <c r="R400" s="68"/>
      <c r="S400" s="54" t="str">
        <f t="shared" si="114"/>
        <v>Production de biogaz - fourrages-TWh</v>
      </c>
      <c r="T400" s="46">
        <v>395</v>
      </c>
      <c r="U400" s="10">
        <v>0</v>
      </c>
      <c r="V400" s="10">
        <v>6.2364099498712165E-3</v>
      </c>
      <c r="W400" s="10">
        <v>0</v>
      </c>
      <c r="X400" s="10">
        <v>0</v>
      </c>
      <c r="Y400" s="10">
        <v>2.4999999999999998E-2</v>
      </c>
      <c r="Z400" s="10">
        <v>0</v>
      </c>
      <c r="AA400" s="68"/>
      <c r="AB400" s="52" t="str">
        <f>IFERROR(MATCH(S400,[7]AMS_RUN3_2050!$I:$I,FALSE),"non")</f>
        <v>non</v>
      </c>
      <c r="AC400" s="10">
        <v>0.05</v>
      </c>
      <c r="AE400" s="68"/>
      <c r="AF400" s="52" t="e">
        <f t="shared" si="107"/>
        <v>#DIV/0!</v>
      </c>
      <c r="AG400" s="52">
        <f t="shared" si="108"/>
        <v>3560.6064413098629</v>
      </c>
      <c r="AH400" s="52" t="e">
        <f t="shared" si="109"/>
        <v>#DIV/0!</v>
      </c>
      <c r="AI400" s="52" t="e">
        <f t="shared" si="110"/>
        <v>#DIV/0!</v>
      </c>
      <c r="AJ400" s="52">
        <f t="shared" si="111"/>
        <v>4240.9097277882411</v>
      </c>
      <c r="AK400" s="52" t="e">
        <f t="shared" si="112"/>
        <v>#DIV/0!</v>
      </c>
    </row>
    <row r="401" spans="1:38" ht="14.25" hidden="1">
      <c r="A401" s="5" t="s">
        <v>0</v>
      </c>
      <c r="B401" s="5" t="s">
        <v>0</v>
      </c>
      <c r="C401" s="23" t="s">
        <v>383</v>
      </c>
      <c r="D401" s="183"/>
      <c r="E401" s="184"/>
      <c r="F401" s="184"/>
      <c r="G401" s="184"/>
      <c r="H401" s="184"/>
      <c r="I401" s="184"/>
      <c r="J401" s="184"/>
      <c r="K401" s="179"/>
      <c r="L401" s="180"/>
      <c r="M401" s="180"/>
      <c r="N401" s="180"/>
      <c r="O401" s="180"/>
      <c r="P401" s="180"/>
      <c r="Q401" s="180"/>
      <c r="R401" s="179"/>
      <c r="S401" s="180"/>
      <c r="T401" s="186"/>
      <c r="U401" s="185"/>
      <c r="V401" s="185"/>
      <c r="W401" s="185"/>
      <c r="X401" s="185"/>
      <c r="Y401" s="185"/>
      <c r="Z401" s="185"/>
      <c r="AA401" s="179"/>
      <c r="AB401" s="186"/>
      <c r="AC401" s="185"/>
      <c r="AD401" s="179"/>
      <c r="AE401" s="179"/>
      <c r="AF401" s="52" t="str">
        <f t="shared" si="107"/>
        <v>ok 0</v>
      </c>
      <c r="AG401" s="52" t="str">
        <f t="shared" si="108"/>
        <v>ok 0</v>
      </c>
      <c r="AH401" s="52" t="str">
        <f t="shared" si="109"/>
        <v>ok 0</v>
      </c>
      <c r="AI401" s="52" t="str">
        <f t="shared" si="110"/>
        <v>ok 0</v>
      </c>
      <c r="AJ401" s="52" t="str">
        <f t="shared" si="111"/>
        <v>ok 0</v>
      </c>
      <c r="AK401" s="52" t="str">
        <f t="shared" si="112"/>
        <v>ok 0</v>
      </c>
    </row>
    <row r="402" spans="1:38" ht="14.25" hidden="1">
      <c r="A402" s="5" t="s">
        <v>367</v>
      </c>
      <c r="B402" s="5" t="s">
        <v>383</v>
      </c>
      <c r="C402" s="5" t="s">
        <v>384</v>
      </c>
      <c r="D402" s="12" t="s">
        <v>342</v>
      </c>
      <c r="E402" s="116">
        <f>SUMIFS(ADEME!$F:$F,ADEME!$A:$A,$A402,ADEME!$B:$B,$B402,ADEME!$C:$C,$C402,ADEME!$D:$D,$D402,ADEME!$E:$E,F$9)</f>
        <v>0</v>
      </c>
      <c r="F402" s="116">
        <f>SUMIFS(ADEME!$L:$L,ADEME!$A:$A,$A402,ADEME!$B:$B,$B402,ADEME!$C:$C,$C402,ADEME!$D:$D,$D402,ADEME!$E:$E,F$9)</f>
        <v>681.12772067146432</v>
      </c>
      <c r="G402" s="117">
        <f>SUMIFS(ADEME!$H:$H,ADEME!$A:$A,$A402,ADEME!$B:$B,$B402,ADEME!$C:$C,$C402,ADEME!$D:$D,$D402,ADEME!$E:$E,G$9)</f>
        <v>259.07016609349097</v>
      </c>
      <c r="H402" s="117">
        <f>SUMIFS(ADEME!$H:$H,ADEME!$A:$A,$A402,ADEME!$B:$B,$B402,ADEME!$C:$C,$C402,ADEME!$D:$D,$D402,ADEME!$E:$E,H$9)</f>
        <v>516.58702563812017</v>
      </c>
      <c r="I402" s="117">
        <f>SUMIFS(ADEME!$H:$H,ADEME!$A:$A,$A402,ADEME!$B:$B,$B402,ADEME!$C:$C,$C402,ADEME!$D:$D,$D402,ADEME!$E:$E,I$9)</f>
        <v>393.51583876836332</v>
      </c>
      <c r="J402" s="117">
        <f>SUMIFS(ADEME!$H:$H,ADEME!$A:$A,$A402,ADEME!$B:$B,$B402,ADEME!$C:$C,$C402,ADEME!$D:$D,$D402,ADEME!$E:$E,J$9)</f>
        <v>550.0276922711829</v>
      </c>
      <c r="K402" s="68"/>
      <c r="L402" s="54" t="str">
        <f t="shared" si="113"/>
        <v>Usages Non alimentaires biomasse-Autres usages-Résidus de culture utilisés en combustion</v>
      </c>
      <c r="M402" s="54">
        <f>MATCH(L402,[6]RESULTATS_4!$W:$W,FALSE)</f>
        <v>509</v>
      </c>
      <c r="N402" s="54" t="str" cm="1">
        <f t="array" ref="N402">IFERROR(INDEX([6]RESULTATS_4!G:G,$M402),"-")</f>
        <v>Usages Non alimentaires biomasse</v>
      </c>
      <c r="O402" s="54" t="str" cm="1">
        <f t="array" ref="O402">IFERROR(INDEX([6]RESULTATS_4!H:H,$M402),"-")</f>
        <v>Autres usages</v>
      </c>
      <c r="P402" s="54" t="str" cm="1">
        <f t="array" ref="P402">IFERROR(INDEX([6]RESULTATS_4!I:I,$M402),"-")</f>
        <v>Résidus de culture utilisés en combustion</v>
      </c>
      <c r="Q402" s="54" t="str" cm="1">
        <f t="array" ref="Q402">IFERROR(INDEX([6]RESULTATS_4!$J:$J,M402),"-")</f>
        <v>kt MS</v>
      </c>
      <c r="R402" s="68"/>
      <c r="S402" s="54" t="str">
        <f t="shared" si="114"/>
        <v>Résidus de culture utilisés en combustion-kt MS</v>
      </c>
      <c r="T402" s="46">
        <v>397</v>
      </c>
      <c r="U402" s="8">
        <v>2.5698084551109925</v>
      </c>
      <c r="V402" s="8">
        <v>3.9213079808495053</v>
      </c>
      <c r="W402" s="8">
        <v>7.9301610868753318</v>
      </c>
      <c r="X402" s="8">
        <v>7.3267445020847495</v>
      </c>
      <c r="Y402" s="8">
        <v>10.451361399678463</v>
      </c>
      <c r="Z402" s="8">
        <v>11.093792691567423</v>
      </c>
      <c r="AA402" s="68"/>
      <c r="AB402" s="52" t="str">
        <f>IFERROR(MATCH(S402,[7]AMS_RUN3_2050!$I:$I,FALSE),"non")</f>
        <v>non</v>
      </c>
      <c r="AC402" s="8">
        <v>18.42585420853014</v>
      </c>
      <c r="AE402" s="68"/>
      <c r="AF402" s="52">
        <f t="shared" si="107"/>
        <v>-100</v>
      </c>
      <c r="AG402" s="52">
        <f t="shared" si="108"/>
        <v>17269.911366255554</v>
      </c>
      <c r="AH402" s="52">
        <f t="shared" si="109"/>
        <v>3166.8966399971409</v>
      </c>
      <c r="AI402" s="52">
        <f t="shared" si="110"/>
        <v>6950.7034262096995</v>
      </c>
      <c r="AJ402" s="52">
        <f t="shared" si="111"/>
        <v>3665.2112841535632</v>
      </c>
      <c r="AK402" s="52">
        <f t="shared" si="112"/>
        <v>4857.9770197911503</v>
      </c>
    </row>
    <row r="403" spans="1:38" ht="14.25" hidden="1">
      <c r="A403" s="5" t="s">
        <v>367</v>
      </c>
      <c r="B403" s="5" t="s">
        <v>383</v>
      </c>
      <c r="C403" s="5" t="s">
        <v>385</v>
      </c>
      <c r="D403" s="12" t="s">
        <v>342</v>
      </c>
      <c r="E403" s="116">
        <f>SUMIFS(ADEME!$F:$F,ADEME!$A:$A,$A403,ADEME!$B:$B,$B403,ADEME!$C:$C,$C403,ADEME!$D:$D,$D403,ADEME!$E:$E,F$9)</f>
        <v>0</v>
      </c>
      <c r="F403" s="116">
        <f>SUMIFS(ADEME!$L:$L,ADEME!$A:$A,$A403,ADEME!$B:$B,$B403,ADEME!$C:$C,$C403,ADEME!$D:$D,$D403,ADEME!$E:$E,F$9)</f>
        <v>0</v>
      </c>
      <c r="G403" s="117">
        <f>SUMIFS(ADEME!$H:$H,ADEME!$A:$A,$A403,ADEME!$B:$B,$B403,ADEME!$C:$C,$C403,ADEME!$D:$D,$D403,ADEME!$E:$E,G$9)</f>
        <v>0</v>
      </c>
      <c r="H403" s="117">
        <f>SUMIFS(ADEME!$H:$H,ADEME!$A:$A,$A403,ADEME!$B:$B,$B403,ADEME!$C:$C,$C403,ADEME!$D:$D,$D403,ADEME!$E:$E,H$9)</f>
        <v>84.999988529431732</v>
      </c>
      <c r="I403" s="117">
        <f>SUMIFS(ADEME!$H:$H,ADEME!$A:$A,$A403,ADEME!$B:$B,$B403,ADEME!$C:$C,$C403,ADEME!$D:$D,$D403,ADEME!$E:$E,I$9)</f>
        <v>86.332899386165124</v>
      </c>
      <c r="J403" s="117">
        <f>SUMIFS(ADEME!$H:$H,ADEME!$A:$A,$A403,ADEME!$B:$B,$B403,ADEME!$C:$C,$C403,ADEME!$D:$D,$D403,ADEME!$E:$E,J$9)</f>
        <v>181.00472994330036</v>
      </c>
      <c r="K403" s="68"/>
      <c r="L403" s="54" t="str">
        <f t="shared" si="113"/>
        <v>Usages Non alimentaires biomasse-Autres usages-Résidus de culture utilisés en carburant 2G</v>
      </c>
      <c r="M403" s="54">
        <f>MATCH(L403,[6]RESULTATS_4!$W:$W,FALSE)</f>
        <v>508</v>
      </c>
      <c r="N403" s="54" t="str" cm="1">
        <f t="array" ref="N403">IFERROR(INDEX([6]RESULTATS_4!G:G,$M403),"-")</f>
        <v>Usages Non alimentaires biomasse</v>
      </c>
      <c r="O403" s="54" t="str" cm="1">
        <f t="array" ref="O403">IFERROR(INDEX([6]RESULTATS_4!H:H,$M403),"-")</f>
        <v>Autres usages</v>
      </c>
      <c r="P403" s="54" t="str" cm="1">
        <f t="array" ref="P403">IFERROR(INDEX([6]RESULTATS_4!I:I,$M403),"-")</f>
        <v>Résidus de culture utilisés en carburant 2G</v>
      </c>
      <c r="Q403" s="54" t="str" cm="1">
        <f t="array" ref="Q403">IFERROR(INDEX([6]RESULTATS_4!$J:$J,M403),"-")</f>
        <v>kt MS</v>
      </c>
      <c r="R403" s="68"/>
      <c r="S403" s="54" t="str">
        <f t="shared" si="114"/>
        <v>Résidus de culture utilisés en carburant 2G-kt MS</v>
      </c>
      <c r="T403" s="46">
        <v>398</v>
      </c>
      <c r="U403" s="8">
        <v>0.19839338093045641</v>
      </c>
      <c r="V403" s="8">
        <v>1.0702663435988193</v>
      </c>
      <c r="W403" s="8">
        <v>6.0884354554950493</v>
      </c>
      <c r="X403" s="8">
        <v>6.8517354481037662</v>
      </c>
      <c r="Y403" s="8">
        <v>5.7578404338728681</v>
      </c>
      <c r="Z403" s="8">
        <v>3.087197772721344</v>
      </c>
      <c r="AA403" s="68"/>
      <c r="AB403" s="52" t="str">
        <f>IFERROR(MATCH(S403,[7]AMS_RUN3_2050!$I:$I,FALSE),"non")</f>
        <v>non</v>
      </c>
      <c r="AC403" s="8">
        <v>48.792902705121733</v>
      </c>
      <c r="AE403" s="68"/>
      <c r="AF403" s="52">
        <f t="shared" si="107"/>
        <v>-100</v>
      </c>
      <c r="AG403" s="52">
        <f t="shared" si="108"/>
        <v>-100</v>
      </c>
      <c r="AH403" s="52">
        <f t="shared" si="109"/>
        <v>-100</v>
      </c>
      <c r="AI403" s="52">
        <f t="shared" si="110"/>
        <v>1140.5614486028599</v>
      </c>
      <c r="AJ403" s="52">
        <f t="shared" si="111"/>
        <v>1399.3972198026934</v>
      </c>
      <c r="AK403" s="52">
        <f t="shared" si="112"/>
        <v>5763.0752957477653</v>
      </c>
    </row>
    <row r="404" spans="1:38" ht="14.25" hidden="1">
      <c r="A404" s="5" t="s">
        <v>367</v>
      </c>
      <c r="B404" s="5" t="s">
        <v>383</v>
      </c>
      <c r="C404" s="5" t="s">
        <v>386</v>
      </c>
      <c r="D404" s="12" t="s">
        <v>342</v>
      </c>
      <c r="E404" s="116">
        <f>SUMIFS(ADEME!$F:$F,ADEME!$A:$A,$A404,ADEME!$B:$B,$B404,ADEME!$C:$C,$C404,ADEME!$D:$D,$D404,ADEME!$E:$E,F$9)</f>
        <v>833.20856386785977</v>
      </c>
      <c r="F404" s="116">
        <f>SUMIFS(ADEME!$L:$L,ADEME!$A:$A,$A404,ADEME!$B:$B,$B404,ADEME!$C:$C,$C404,ADEME!$D:$D,$D404,ADEME!$E:$E,F$9)</f>
        <v>1362.2554413429286</v>
      </c>
      <c r="G404" s="117">
        <f>SUMIFS(ADEME!$H:$H,ADEME!$A:$A,$A404,ADEME!$B:$B,$B404,ADEME!$C:$C,$C404,ADEME!$D:$D,$D404,ADEME!$E:$E,G$9)</f>
        <v>777.97520514500752</v>
      </c>
      <c r="H404" s="117">
        <f>SUMIFS(ADEME!$H:$H,ADEME!$A:$A,$A404,ADEME!$B:$B,$B404,ADEME!$C:$C,$C404,ADEME!$D:$D,$D404,ADEME!$E:$E,H$9)</f>
        <v>904.7897092554291</v>
      </c>
      <c r="I404" s="117">
        <f>SUMIFS(ADEME!$H:$H,ADEME!$A:$A,$A404,ADEME!$B:$B,$B404,ADEME!$C:$C,$C404,ADEME!$D:$D,$D404,ADEME!$E:$E,I$9)</f>
        <v>787.80604757901267</v>
      </c>
      <c r="J404" s="117">
        <f>SUMIFS(ADEME!$H:$H,ADEME!$A:$A,$A404,ADEME!$B:$B,$B404,ADEME!$C:$C,$C404,ADEME!$D:$D,$D404,ADEME!$E:$E,J$9)</f>
        <v>963.36022988138086</v>
      </c>
      <c r="K404" s="68"/>
      <c r="L404" s="54" t="str">
        <f t="shared" si="113"/>
        <v>Usages Non alimentaires biomasse-Autres usages-Résidus de culture utilisés comme matériau</v>
      </c>
      <c r="M404" s="54">
        <f>MATCH(L404,[6]RESULTATS_4!$W:$W,FALSE)</f>
        <v>507</v>
      </c>
      <c r="N404" s="54" t="str" cm="1">
        <f t="array" ref="N404">IFERROR(INDEX([6]RESULTATS_4!G:G,$M404),"-")</f>
        <v>Usages Non alimentaires biomasse</v>
      </c>
      <c r="O404" s="54" t="str" cm="1">
        <f t="array" ref="O404">IFERROR(INDEX([6]RESULTATS_4!H:H,$M404),"-")</f>
        <v>Autres usages</v>
      </c>
      <c r="P404" s="54" t="str" cm="1">
        <f t="array" ref="P404">IFERROR(INDEX([6]RESULTATS_4!I:I,$M404),"-")</f>
        <v>Résidus de culture utilisés comme matériau</v>
      </c>
      <c r="Q404" s="54" t="str" cm="1">
        <f t="array" ref="Q404">IFERROR(INDEX([6]RESULTATS_4!$J:$J,M404),"-")</f>
        <v>kt MS</v>
      </c>
      <c r="R404" s="68"/>
      <c r="S404" s="54" t="str">
        <f t="shared" si="114"/>
        <v>Résidus de culture utilisés comme matériau-kt MS</v>
      </c>
      <c r="T404" s="46">
        <v>399</v>
      </c>
      <c r="U404" s="8">
        <v>0</v>
      </c>
      <c r="V404" s="8">
        <v>1.172653658969198</v>
      </c>
      <c r="W404" s="8">
        <v>3.9326426681150104</v>
      </c>
      <c r="X404" s="8">
        <v>3.2407623411666981</v>
      </c>
      <c r="Y404" s="8">
        <v>3.2399798645583155</v>
      </c>
      <c r="Z404" s="8">
        <v>1.0402791115617191</v>
      </c>
      <c r="AA404" s="68"/>
      <c r="AB404" s="52" t="str">
        <f>IFERROR(MATCH(S404,[7]AMS_RUN3_2050!$I:$I,FALSE),"non")</f>
        <v>non</v>
      </c>
      <c r="AC404" s="8">
        <v>18.346156196021315</v>
      </c>
      <c r="AE404" s="68"/>
      <c r="AF404" s="52" t="e">
        <f t="shared" si="107"/>
        <v>#DIV/0!</v>
      </c>
      <c r="AG404" s="52">
        <f t="shared" si="108"/>
        <v>116068.60877238016</v>
      </c>
      <c r="AH404" s="52">
        <f t="shared" si="109"/>
        <v>19682.504305632876</v>
      </c>
      <c r="AI404" s="52">
        <f t="shared" si="110"/>
        <v>27819.039226113018</v>
      </c>
      <c r="AJ404" s="52">
        <f t="shared" si="111"/>
        <v>24215.152578468536</v>
      </c>
      <c r="AK404" s="52">
        <f t="shared" si="112"/>
        <v>92505.938077054743</v>
      </c>
    </row>
    <row r="405" spans="1:38" ht="14.25" hidden="1">
      <c r="A405" s="5" t="s">
        <v>367</v>
      </c>
      <c r="B405" s="5" t="s">
        <v>383</v>
      </c>
      <c r="C405" s="5" t="s">
        <v>387</v>
      </c>
      <c r="D405" s="12" t="s">
        <v>342</v>
      </c>
      <c r="E405" s="116">
        <f>SUMIFS(ADEME!$F:$F,ADEME!$A:$A,$A405,ADEME!$B:$B,$B405,ADEME!$C:$C,$C405,ADEME!$D:$D,$D405,ADEME!$E:$E,F$9)</f>
        <v>15605.671778480537</v>
      </c>
      <c r="F405" s="116">
        <f>SUMIFS(ADEME!$L:$L,ADEME!$A:$A,$A405,ADEME!$B:$B,$B405,ADEME!$C:$C,$C405,ADEME!$D:$D,$D405,ADEME!$E:$E,F$9)</f>
        <v>10358.724047549316</v>
      </c>
      <c r="G405" s="117">
        <f>SUMIFS(ADEME!$H:$H,ADEME!$A:$A,$A405,ADEME!$B:$B,$B405,ADEME!$C:$C,$C405,ADEME!$D:$D,$D405,ADEME!$E:$E,G$9)</f>
        <v>13426.00555374445</v>
      </c>
      <c r="H405" s="117">
        <f>SUMIFS(ADEME!$H:$H,ADEME!$A:$A,$A405,ADEME!$B:$B,$B405,ADEME!$C:$C,$C405,ADEME!$D:$D,$D405,ADEME!$E:$E,H$9)</f>
        <v>13992.948750554981</v>
      </c>
      <c r="I405" s="117">
        <f>SUMIFS(ADEME!$H:$H,ADEME!$A:$A,$A405,ADEME!$B:$B,$B405,ADEME!$C:$C,$C405,ADEME!$D:$D,$D405,ADEME!$E:$E,I$9)</f>
        <v>15400.908386386744</v>
      </c>
      <c r="J405" s="117">
        <f>SUMIFS(ADEME!$H:$H,ADEME!$A:$A,$A405,ADEME!$B:$B,$B405,ADEME!$C:$C,$C405,ADEME!$D:$D,$D405,ADEME!$E:$E,J$9)</f>
        <v>16019.787928212718</v>
      </c>
      <c r="K405" s="68"/>
      <c r="L405" s="54" t="str">
        <f t="shared" si="113"/>
        <v>Usages Non alimentaires biomasse-Autres usages-Résidus de culture utilisés en litière</v>
      </c>
      <c r="M405" s="54">
        <f>MATCH(L405,[6]RESULTATS_4!$W:$W,FALSE)</f>
        <v>510</v>
      </c>
      <c r="N405" s="54" t="str" cm="1">
        <f t="array" ref="N405">IFERROR(INDEX([6]RESULTATS_4!G:G,$M405),"-")</f>
        <v>Usages Non alimentaires biomasse</v>
      </c>
      <c r="O405" s="54" t="str" cm="1">
        <f t="array" ref="O405">IFERROR(INDEX([6]RESULTATS_4!H:H,$M405),"-")</f>
        <v>Autres usages</v>
      </c>
      <c r="P405" s="54" t="str" cm="1">
        <f t="array" ref="P405">IFERROR(INDEX([6]RESULTATS_4!I:I,$M405),"-")</f>
        <v>Résidus de culture utilisés en litière</v>
      </c>
      <c r="Q405" s="54" t="str" cm="1">
        <f t="array" ref="Q405">IFERROR(INDEX([6]RESULTATS_4!$J:$J,M405),"-")</f>
        <v>kt MS</v>
      </c>
      <c r="R405" s="68"/>
      <c r="S405" s="54" t="str">
        <f t="shared" si="114"/>
        <v>Résidus de culture utilisés en litière-kt MS</v>
      </c>
      <c r="T405" s="46">
        <v>400</v>
      </c>
      <c r="U405" s="8">
        <v>0</v>
      </c>
      <c r="V405" s="8">
        <v>3.0557842369256683E-2</v>
      </c>
      <c r="W405" s="8">
        <v>0</v>
      </c>
      <c r="X405" s="8">
        <v>0</v>
      </c>
      <c r="Y405" s="8">
        <v>0.13709275564743742</v>
      </c>
      <c r="Z405" s="8">
        <v>0</v>
      </c>
      <c r="AA405" s="68"/>
      <c r="AB405" s="52" t="str">
        <f>IFERROR(MATCH(S405,[7]AMS_RUN3_2050!$I:$I,FALSE),"non")</f>
        <v>non</v>
      </c>
      <c r="AC405" s="8">
        <v>0.96248345041958827</v>
      </c>
      <c r="AE405" s="68"/>
      <c r="AF405" s="52" t="e">
        <f t="shared" si="107"/>
        <v>#DIV/0!</v>
      </c>
      <c r="AG405" s="52">
        <f t="shared" si="108"/>
        <v>33898641.679389365</v>
      </c>
      <c r="AH405" s="52" t="e">
        <f t="shared" si="109"/>
        <v>#DIV/0!</v>
      </c>
      <c r="AI405" s="52" t="e">
        <f t="shared" si="110"/>
        <v>#DIV/0!</v>
      </c>
      <c r="AJ405" s="52">
        <f t="shared" si="111"/>
        <v>11233833.050403763</v>
      </c>
      <c r="AK405" s="52" t="e">
        <f t="shared" si="112"/>
        <v>#DIV/0!</v>
      </c>
    </row>
    <row r="406" spans="1:38" ht="14.25" hidden="1">
      <c r="A406" s="5" t="s">
        <v>367</v>
      </c>
      <c r="B406" s="5" t="s">
        <v>383</v>
      </c>
      <c r="C406" s="5" t="s">
        <v>388</v>
      </c>
      <c r="D406" s="12" t="s">
        <v>342</v>
      </c>
      <c r="E406" s="116">
        <f>SUMIFS(ADEME!$F:$F,ADEME!$A:$A,$A406,ADEME!$B:$B,$B406,ADEME!$C:$C,$C406,ADEME!$D:$D,$D406,ADEME!$E:$E,F$9)</f>
        <v>66276.4499956894</v>
      </c>
      <c r="F406" s="116">
        <f>SUMIFS(ADEME!$L:$L,ADEME!$A:$A,$A406,ADEME!$B:$B,$B406,ADEME!$C:$C,$C406,ADEME!$D:$D,$D406,ADEME!$E:$E,F$9)</f>
        <v>52986.153974896864</v>
      </c>
      <c r="G406" s="117">
        <f>SUMIFS(ADEME!$H:$H,ADEME!$A:$A,$A406,ADEME!$B:$B,$B406,ADEME!$C:$C,$C406,ADEME!$D:$D,$D406,ADEME!$E:$E,G$9)</f>
        <v>61826.941506416857</v>
      </c>
      <c r="H406" s="117">
        <f>SUMIFS(ADEME!$H:$H,ADEME!$A:$A,$A406,ADEME!$B:$B,$B406,ADEME!$C:$C,$C406,ADEME!$D:$D,$D406,ADEME!$E:$E,H$9)</f>
        <v>60174.520800048747</v>
      </c>
      <c r="I406" s="117">
        <f>SUMIFS(ADEME!$H:$H,ADEME!$A:$A,$A406,ADEME!$B:$B,$B406,ADEME!$C:$C,$C406,ADEME!$D:$D,$D406,ADEME!$E:$E,I$9)</f>
        <v>58880.228402652778</v>
      </c>
      <c r="J406" s="117">
        <f>SUMIFS(ADEME!$H:$H,ADEME!$A:$A,$A406,ADEME!$B:$B,$B406,ADEME!$C:$C,$C406,ADEME!$D:$D,$D406,ADEME!$E:$E,J$9)</f>
        <v>63133.338895391018</v>
      </c>
      <c r="K406" s="68"/>
      <c r="L406" s="54" t="str">
        <f t="shared" si="113"/>
        <v>Usages Non alimentaires biomasse-Autres usages-Résidus de culture laissés au champ</v>
      </c>
      <c r="M406" s="54">
        <f>MATCH(L406,[6]RESULTATS_4!$W:$W,FALSE)</f>
        <v>506</v>
      </c>
      <c r="N406" s="54" t="str" cm="1">
        <f t="array" ref="N406">IFERROR(INDEX([6]RESULTATS_4!G:G,$M406),"-")</f>
        <v>Usages Non alimentaires biomasse</v>
      </c>
      <c r="O406" s="54" t="str" cm="1">
        <f t="array" ref="O406">IFERROR(INDEX([6]RESULTATS_4!H:H,$M406),"-")</f>
        <v>Autres usages</v>
      </c>
      <c r="P406" s="54" t="str" cm="1">
        <f t="array" ref="P406">IFERROR(INDEX([6]RESULTATS_4!I:I,$M406),"-")</f>
        <v>Résidus de culture laissés au champ</v>
      </c>
      <c r="Q406" s="54" t="str" cm="1">
        <f t="array" ref="Q406">IFERROR(INDEX([6]RESULTATS_4!$J:$J,M406),"-")</f>
        <v>kt MS</v>
      </c>
      <c r="R406" s="68"/>
      <c r="S406" s="54" t="str">
        <f t="shared" si="114"/>
        <v>Résidus de culture laissés au champ-kt MS</v>
      </c>
      <c r="T406" s="46">
        <v>401</v>
      </c>
      <c r="U406" s="8">
        <v>0</v>
      </c>
      <c r="V406" s="8">
        <v>0.41105793549315228</v>
      </c>
      <c r="W406" s="8">
        <v>0</v>
      </c>
      <c r="X406" s="8">
        <v>0</v>
      </c>
      <c r="Y406" s="8">
        <v>1.9826064693507672</v>
      </c>
      <c r="Z406" s="8">
        <v>0</v>
      </c>
      <c r="AA406" s="68"/>
      <c r="AB406" s="52" t="str">
        <f>IFERROR(MATCH(S406,[7]AMS_RUN3_2050!$I:$I,FALSE),"non")</f>
        <v>non</v>
      </c>
      <c r="AC406" s="8">
        <v>4.5027250701770436</v>
      </c>
      <c r="AE406" s="68"/>
      <c r="AF406" s="52" t="e">
        <f t="shared" si="107"/>
        <v>#DIV/0!</v>
      </c>
      <c r="AG406" s="52">
        <f t="shared" si="108"/>
        <v>12890091.235775217</v>
      </c>
      <c r="AH406" s="52" t="e">
        <f t="shared" si="109"/>
        <v>#DIV/0!</v>
      </c>
      <c r="AI406" s="52" t="e">
        <f t="shared" si="110"/>
        <v>#DIV/0!</v>
      </c>
      <c r="AJ406" s="52">
        <f t="shared" si="111"/>
        <v>2969739.416590522</v>
      </c>
      <c r="AK406" s="52" t="e">
        <f t="shared" si="112"/>
        <v>#DIV/0!</v>
      </c>
    </row>
    <row r="407" spans="1:38" ht="14.25" hidden="1">
      <c r="A407" s="5" t="s">
        <v>367</v>
      </c>
      <c r="B407" s="5" t="s">
        <v>383</v>
      </c>
      <c r="C407" s="5" t="s">
        <v>389</v>
      </c>
      <c r="D407" s="12" t="s">
        <v>342</v>
      </c>
      <c r="E407" s="116">
        <f>SUMIFS(ADEME!$F:$F,ADEME!$A:$A,$A407,ADEME!$B:$B,$B407,ADEME!$C:$C,$C407,ADEME!$D:$D,$D407,ADEME!$E:$E,F$9)</f>
        <v>5043.381034520221</v>
      </c>
      <c r="F407" s="116">
        <f>SUMIFS(ADEME!$L:$L,ADEME!$A:$A,$A407,ADEME!$B:$B,$B407,ADEME!$C:$C,$C407,ADEME!$D:$D,$D407,ADEME!$E:$E,F$9)</f>
        <v>3993.2119226237719</v>
      </c>
      <c r="G407" s="117">
        <f>SUMIFS(ADEME!$H:$H,ADEME!$A:$A,$A407,ADEME!$B:$B,$B407,ADEME!$C:$C,$C407,ADEME!$D:$D,$D407,ADEME!$E:$E,G$9)</f>
        <v>12593.655068620019</v>
      </c>
      <c r="H407" s="117">
        <f>SUMIFS(ADEME!$H:$H,ADEME!$A:$A,$A407,ADEME!$B:$B,$B407,ADEME!$C:$C,$C407,ADEME!$D:$D,$D407,ADEME!$E:$E,H$9)</f>
        <v>12170.482325905803</v>
      </c>
      <c r="I407" s="117">
        <f>SUMIFS(ADEME!$H:$H,ADEME!$A:$A,$A407,ADEME!$B:$B,$B407,ADEME!$C:$C,$C407,ADEME!$D:$D,$D407,ADEME!$E:$E,I$9)</f>
        <v>10498.022206027339</v>
      </c>
      <c r="J407" s="117">
        <f>SUMIFS(ADEME!$H:$H,ADEME!$A:$A,$A407,ADEME!$B:$B,$B407,ADEME!$C:$C,$C407,ADEME!$D:$D,$D407,ADEME!$E:$E,J$9)</f>
        <v>8908.7281259748597</v>
      </c>
      <c r="K407" s="68"/>
      <c r="L407" s="54" t="str">
        <f t="shared" si="113"/>
        <v>Usages Non alimentaires biomasse-Autres usages-Cultures intermédiaires laissées au champ</v>
      </c>
      <c r="M407" s="54">
        <f>MATCH(L407,[6]RESULTATS_4!$W:$W,FALSE)</f>
        <v>505</v>
      </c>
      <c r="N407" s="54" t="str" cm="1">
        <f t="array" ref="N407">IFERROR(INDEX([6]RESULTATS_4!G:G,$M407),"-")</f>
        <v>Usages Non alimentaires biomasse</v>
      </c>
      <c r="O407" s="54" t="str" cm="1">
        <f t="array" ref="O407">IFERROR(INDEX([6]RESULTATS_4!H:H,$M407),"-")</f>
        <v>Autres usages</v>
      </c>
      <c r="P407" s="54" t="str" cm="1">
        <f t="array" ref="P407">IFERROR(INDEX([6]RESULTATS_4!I:I,$M407),"-")</f>
        <v>Cultures intermédiaires laissées au champ</v>
      </c>
      <c r="Q407" s="54" t="str" cm="1">
        <f t="array" ref="Q407">IFERROR(INDEX([6]RESULTATS_4!$J:$J,M407),"-")</f>
        <v>kt MS</v>
      </c>
      <c r="R407" s="68"/>
      <c r="S407" s="54" t="str">
        <f t="shared" si="114"/>
        <v>Cultures intermédiaires laissées au champ-kt MS</v>
      </c>
      <c r="T407" s="46">
        <v>402</v>
      </c>
      <c r="U407" s="71">
        <v>0</v>
      </c>
      <c r="V407" s="71">
        <v>0</v>
      </c>
      <c r="W407" s="71">
        <v>0</v>
      </c>
      <c r="X407" s="71">
        <v>0</v>
      </c>
      <c r="Y407" s="71">
        <v>0</v>
      </c>
      <c r="Z407" s="71">
        <v>0</v>
      </c>
      <c r="AA407" s="68"/>
      <c r="AB407" s="52" t="str">
        <f>IFERROR(MATCH(S407,[7]AMS_RUN3_2050!$I:$I,FALSE),"non")</f>
        <v>non</v>
      </c>
      <c r="AC407" s="71">
        <v>0</v>
      </c>
      <c r="AE407" s="68"/>
      <c r="AF407" s="56"/>
      <c r="AG407" s="56"/>
      <c r="AH407" s="56"/>
      <c r="AI407" s="56"/>
      <c r="AJ407" s="56"/>
      <c r="AK407" s="56"/>
    </row>
    <row r="408" spans="1:38" ht="14.25" hidden="1">
      <c r="A408" s="5" t="s">
        <v>0</v>
      </c>
      <c r="B408" s="5" t="s">
        <v>0</v>
      </c>
      <c r="C408" s="2" t="s">
        <v>390</v>
      </c>
      <c r="D408" s="183"/>
      <c r="E408" s="184"/>
      <c r="F408" s="184"/>
      <c r="G408" s="184"/>
      <c r="H408" s="184"/>
      <c r="I408" s="184"/>
      <c r="J408" s="184"/>
      <c r="K408" s="179"/>
      <c r="L408" s="180"/>
      <c r="M408" s="180"/>
      <c r="N408" s="180"/>
      <c r="O408" s="180"/>
      <c r="P408" s="180"/>
      <c r="Q408" s="180"/>
      <c r="R408" s="179"/>
      <c r="S408" s="180"/>
      <c r="T408" s="186"/>
      <c r="U408" s="185"/>
      <c r="V408" s="185"/>
      <c r="W408" s="185"/>
      <c r="X408" s="185"/>
      <c r="Y408" s="185"/>
      <c r="Z408" s="185"/>
      <c r="AA408" s="179"/>
      <c r="AB408" s="186"/>
      <c r="AC408" s="185"/>
      <c r="AD408" s="179"/>
      <c r="AE408" s="179"/>
      <c r="AF408" s="52" t="str">
        <f t="shared" ref="AF408:AK413" si="115">IF(AND(E408=0,U408=0),"ok 0",(E408/U408-1)*100)</f>
        <v>ok 0</v>
      </c>
      <c r="AG408" s="52" t="str">
        <f t="shared" si="115"/>
        <v>ok 0</v>
      </c>
      <c r="AH408" s="52" t="str">
        <f t="shared" si="115"/>
        <v>ok 0</v>
      </c>
      <c r="AI408" s="52" t="str">
        <f t="shared" si="115"/>
        <v>ok 0</v>
      </c>
      <c r="AJ408" s="52" t="str">
        <f t="shared" si="115"/>
        <v>ok 0</v>
      </c>
      <c r="AK408" s="52" t="str">
        <f t="shared" si="115"/>
        <v>ok 0</v>
      </c>
    </row>
    <row r="409" spans="1:38" ht="14.25" hidden="1">
      <c r="A409" s="5" t="s">
        <v>367</v>
      </c>
      <c r="B409" s="5" t="s">
        <v>390</v>
      </c>
      <c r="C409" s="5" t="s">
        <v>391</v>
      </c>
      <c r="D409" s="12" t="s">
        <v>180</v>
      </c>
      <c r="E409" s="116">
        <f>SUMIFS(ADEME!$F:$F,ADEME!$A:$A,$A409,ADEME!$B:$B,$B409,ADEME!$C:$C,$C409,ADEME!$D:$D,$D409,ADEME!$E:$E,F$9)</f>
        <v>2327.6880034479682</v>
      </c>
      <c r="F409" s="116">
        <f>SUMIFS(ADEME!$L:$L,ADEME!$A:$A,$A409,ADEME!$B:$B,$B409,ADEME!$C:$C,$C409,ADEME!$D:$D,$D409,ADEME!$E:$E,F$9)</f>
        <v>1551.7920022986455</v>
      </c>
      <c r="G409" s="117">
        <f>SUMIFS(ADEME!$H:$H,ADEME!$A:$A,$A409,ADEME!$B:$B,$B409,ADEME!$C:$C,$C409,ADEME!$D:$D,$D409,ADEME!$E:$E,G$9)</f>
        <v>2327.6880034479682</v>
      </c>
      <c r="H409" s="117">
        <f>SUMIFS(ADEME!$H:$H,ADEME!$A:$A,$A409,ADEME!$B:$B,$B409,ADEME!$C:$C,$C409,ADEME!$D:$D,$D409,ADEME!$E:$E,H$9)</f>
        <v>2327.6880034479682</v>
      </c>
      <c r="I409" s="117">
        <f>SUMIFS(ADEME!$H:$H,ADEME!$A:$A,$A409,ADEME!$B:$B,$B409,ADEME!$C:$C,$C409,ADEME!$D:$D,$D409,ADEME!$E:$E,I$9)</f>
        <v>2327.6880034479682</v>
      </c>
      <c r="J409" s="117">
        <f>SUMIFS(ADEME!$H:$H,ADEME!$A:$A,$A409,ADEME!$B:$B,$B409,ADEME!$C:$C,$C409,ADEME!$D:$D,$D409,ADEME!$E:$E,J$9)</f>
        <v>2327.6880034479682</v>
      </c>
      <c r="K409" s="68"/>
      <c r="L409" s="54" t="str">
        <f t="shared" si="113"/>
        <v>Usages Non alimentaires biomasse-Biocarburants-Blé utilisé en production d'éthanol</v>
      </c>
      <c r="M409" s="54">
        <f>MATCH(L409,[6]RESULTATS_4!$W:$W,FALSE)</f>
        <v>513</v>
      </c>
      <c r="N409" s="54" t="str" cm="1">
        <f t="array" ref="N409">IFERROR(INDEX([6]RESULTATS_4!G:G,$M409),"-")</f>
        <v>Usages Non alimentaires biomasse</v>
      </c>
      <c r="O409" s="54" t="str" cm="1">
        <f t="array" ref="O409">IFERROR(INDEX([6]RESULTATS_4!H:H,$M409),"-")</f>
        <v>Biocarburants</v>
      </c>
      <c r="P409" s="54" t="str" cm="1">
        <f t="array" ref="P409">IFERROR(INDEX([6]RESULTATS_4!I:I,$M409),"-")</f>
        <v>Blé utilisé en production d'éthanol</v>
      </c>
      <c r="Q409" s="54" t="str" cm="1">
        <f t="array" ref="Q409">IFERROR(INDEX([6]RESULTATS_4!$J:$J,M409),"-")</f>
        <v>kt</v>
      </c>
      <c r="R409" s="68"/>
      <c r="S409" s="54" t="str">
        <f t="shared" si="114"/>
        <v>Blé utilisé en production d'éthanol-kt</v>
      </c>
      <c r="T409" s="46">
        <v>404</v>
      </c>
      <c r="U409" s="8">
        <v>830.8159331049992</v>
      </c>
      <c r="V409" s="8">
        <v>879.14752703653244</v>
      </c>
      <c r="W409" s="8">
        <v>695.87005219460434</v>
      </c>
      <c r="X409" s="8">
        <v>867.72307777505966</v>
      </c>
      <c r="Y409" s="8">
        <v>705.44783322467242</v>
      </c>
      <c r="Z409" s="8">
        <v>896.23328322766417</v>
      </c>
      <c r="AA409" s="68"/>
      <c r="AB409" s="52">
        <f>IFERROR(MATCH(S409,[7]AMS_RUN3_2050!$I:$I,FALSE),"non")</f>
        <v>344</v>
      </c>
      <c r="AC409" s="8">
        <v>2203.5748742139272</v>
      </c>
      <c r="AE409" s="68"/>
      <c r="AF409" s="52">
        <f t="shared" si="115"/>
        <v>180.16891716902029</v>
      </c>
      <c r="AG409" s="52">
        <f t="shared" si="115"/>
        <v>76.510989859630428</v>
      </c>
      <c r="AH409" s="52">
        <f t="shared" si="115"/>
        <v>234.50038496512505</v>
      </c>
      <c r="AI409" s="52">
        <f t="shared" si="115"/>
        <v>168.25240253104988</v>
      </c>
      <c r="AJ409" s="52">
        <f t="shared" si="115"/>
        <v>229.95891316412073</v>
      </c>
      <c r="AK409" s="52">
        <f t="shared" si="115"/>
        <v>159.71898689871361</v>
      </c>
    </row>
    <row r="410" spans="1:38" ht="14.25" hidden="1">
      <c r="A410" s="5" t="s">
        <v>367</v>
      </c>
      <c r="B410" s="5" t="s">
        <v>390</v>
      </c>
      <c r="C410" s="5" t="s">
        <v>392</v>
      </c>
      <c r="D410" s="12" t="s">
        <v>180</v>
      </c>
      <c r="E410" s="116">
        <f>SUMIFS(ADEME!$F:$F,ADEME!$A:$A,$A410,ADEME!$B:$B,$B410,ADEME!$C:$C,$C410,ADEME!$D:$D,$D410,ADEME!$E:$E,F$9)</f>
        <v>224.25168831554853</v>
      </c>
      <c r="F410" s="116">
        <f>SUMIFS(ADEME!$L:$L,ADEME!$A:$A,$A410,ADEME!$B:$B,$B410,ADEME!$C:$C,$C410,ADEME!$D:$D,$D410,ADEME!$E:$E,F$9)</f>
        <v>165.6012467560974</v>
      </c>
      <c r="G410" s="117">
        <f>SUMIFS(ADEME!$H:$H,ADEME!$A:$A,$A410,ADEME!$B:$B,$B410,ADEME!$C:$C,$C410,ADEME!$D:$D,$D410,ADEME!$E:$E,G$9)</f>
        <v>224.25168831554853</v>
      </c>
      <c r="H410" s="117">
        <f>SUMIFS(ADEME!$H:$H,ADEME!$A:$A,$A410,ADEME!$B:$B,$B410,ADEME!$C:$C,$C410,ADEME!$D:$D,$D410,ADEME!$E:$E,H$9)</f>
        <v>224.25168831554853</v>
      </c>
      <c r="I410" s="117">
        <f>SUMIFS(ADEME!$H:$H,ADEME!$A:$A,$A410,ADEME!$B:$B,$B410,ADEME!$C:$C,$C410,ADEME!$D:$D,$D410,ADEME!$E:$E,I$9)</f>
        <v>224.25168831554853</v>
      </c>
      <c r="J410" s="117">
        <f>SUMIFS(ADEME!$H:$H,ADEME!$A:$A,$A410,ADEME!$B:$B,$B410,ADEME!$C:$C,$C410,ADEME!$D:$D,$D410,ADEME!$E:$E,J$9)</f>
        <v>224.25168831554853</v>
      </c>
      <c r="K410" s="68"/>
      <c r="L410" s="54" t="str">
        <f t="shared" si="113"/>
        <v>Usages Non alimentaires biomasse-Biocarburants-Maïs utilisé en production d'éthanol</v>
      </c>
      <c r="M410" s="54">
        <f>MATCH(L410,[6]RESULTATS_4!$W:$W,FALSE)</f>
        <v>519</v>
      </c>
      <c r="N410" s="54" t="str" cm="1">
        <f t="array" ref="N410">IFERROR(INDEX([6]RESULTATS_4!G:G,$M410),"-")</f>
        <v>Usages Non alimentaires biomasse</v>
      </c>
      <c r="O410" s="54" t="str" cm="1">
        <f t="array" ref="O410">IFERROR(INDEX([6]RESULTATS_4!H:H,$M410),"-")</f>
        <v>Biocarburants</v>
      </c>
      <c r="P410" s="54" t="str" cm="1">
        <f t="array" ref="P410">IFERROR(INDEX([6]RESULTATS_4!I:I,$M410),"-")</f>
        <v>Maïs utilisé en production d'éthanol</v>
      </c>
      <c r="Q410" s="54" t="str" cm="1">
        <f t="array" ref="Q410">IFERROR(INDEX([6]RESULTATS_4!$J:$J,M410),"-")</f>
        <v>kt</v>
      </c>
      <c r="R410" s="68"/>
      <c r="S410" s="54" t="str">
        <f t="shared" si="114"/>
        <v>Maïs utilisé en production d'éthanol-kt</v>
      </c>
      <c r="T410" s="46">
        <v>405</v>
      </c>
      <c r="U410" s="8">
        <v>830.8159331049992</v>
      </c>
      <c r="V410" s="8">
        <v>924.24348953454853</v>
      </c>
      <c r="W410" s="8">
        <v>781.51335779615545</v>
      </c>
      <c r="X410" s="8">
        <v>912.23302197738383</v>
      </c>
      <c r="Y410" s="8">
        <v>792.26991182436586</v>
      </c>
      <c r="Z410" s="8">
        <v>972.45245320614026</v>
      </c>
      <c r="AA410" s="68"/>
      <c r="AB410" s="52">
        <f>IFERROR(MATCH(S410,[7]AMS_RUN3_2050!$I:$I,FALSE),"non")</f>
        <v>345</v>
      </c>
      <c r="AC410" s="8">
        <v>1454.5048674679388</v>
      </c>
      <c r="AE410" s="68"/>
      <c r="AF410" s="52">
        <f t="shared" si="115"/>
        <v>-73.008258582926416</v>
      </c>
      <c r="AG410" s="52">
        <f t="shared" si="115"/>
        <v>-82.082508707797913</v>
      </c>
      <c r="AH410" s="52">
        <f t="shared" si="115"/>
        <v>-71.305456768143841</v>
      </c>
      <c r="AI410" s="52">
        <f t="shared" si="115"/>
        <v>-75.417280134251911</v>
      </c>
      <c r="AJ410" s="52">
        <f t="shared" si="115"/>
        <v>-71.695039156647695</v>
      </c>
      <c r="AK410" s="52">
        <f t="shared" si="115"/>
        <v>-76.939572975912711</v>
      </c>
    </row>
    <row r="411" spans="1:38" ht="14.25" hidden="1">
      <c r="A411" s="5" t="s">
        <v>367</v>
      </c>
      <c r="B411" s="5" t="s">
        <v>390</v>
      </c>
      <c r="C411" s="5" t="s">
        <v>393</v>
      </c>
      <c r="D411" s="12" t="s">
        <v>180</v>
      </c>
      <c r="E411" s="116">
        <f>SUMIFS(ADEME!$F:$F,ADEME!$A:$A,$A411,ADEME!$B:$B,$B411,ADEME!$C:$C,$C411,ADEME!$D:$D,$D411,ADEME!$E:$E,F$9)</f>
        <v>108.64157105489997</v>
      </c>
      <c r="F411" s="116">
        <f>SUMIFS(ADEME!$L:$L,ADEME!$A:$A,$A411,ADEME!$B:$B,$B411,ADEME!$C:$C,$C411,ADEME!$D:$D,$D411,ADEME!$E:$E,F$9)</f>
        <v>78.221931159527983</v>
      </c>
      <c r="G411" s="117">
        <f>SUMIFS(ADEME!$H:$H,ADEME!$A:$A,$A411,ADEME!$B:$B,$B411,ADEME!$C:$C,$C411,ADEME!$D:$D,$D411,ADEME!$E:$E,G$9)</f>
        <v>108.64157105489997</v>
      </c>
      <c r="H411" s="117">
        <f>SUMIFS(ADEME!$H:$H,ADEME!$A:$A,$A411,ADEME!$B:$B,$B411,ADEME!$C:$C,$C411,ADEME!$D:$D,$D411,ADEME!$E:$E,H$9)</f>
        <v>108.64157105489997</v>
      </c>
      <c r="I411" s="117">
        <f>SUMIFS(ADEME!$H:$H,ADEME!$A:$A,$A411,ADEME!$B:$B,$B411,ADEME!$C:$C,$C411,ADEME!$D:$D,$D411,ADEME!$E:$E,I$9)</f>
        <v>108.64157105489997</v>
      </c>
      <c r="J411" s="117">
        <f>SUMIFS(ADEME!$H:$H,ADEME!$A:$A,$A411,ADEME!$B:$B,$B411,ADEME!$C:$C,$C411,ADEME!$D:$D,$D411,ADEME!$E:$E,J$9)</f>
        <v>108.64157105489997</v>
      </c>
      <c r="K411" s="68"/>
      <c r="L411" s="54" t="str">
        <f t="shared" si="113"/>
        <v>Usages Non alimentaires biomasse-Biocarburants-Pomme de terre utilisée en production d'éthanol</v>
      </c>
      <c r="M411" s="54">
        <f>MATCH(L411,[6]RESULTATS_4!$W:$W,FALSE)</f>
        <v>520</v>
      </c>
      <c r="N411" s="54" t="str" cm="1">
        <f t="array" ref="N411">IFERROR(INDEX([6]RESULTATS_4!G:G,$M411),"-")</f>
        <v>Usages Non alimentaires biomasse</v>
      </c>
      <c r="O411" s="54" t="str" cm="1">
        <f t="array" ref="O411">IFERROR(INDEX([6]RESULTATS_4!H:H,$M411),"-")</f>
        <v>Biocarburants</v>
      </c>
      <c r="P411" s="54" t="str" cm="1">
        <f t="array" ref="P411">IFERROR(INDEX([6]RESULTATS_4!I:I,$M411),"-")</f>
        <v>Pomme de terre utilisée en production d'éthanol</v>
      </c>
      <c r="Q411" s="54" t="str" cm="1">
        <f t="array" ref="Q411">IFERROR(INDEX([6]RESULTATS_4!$J:$J,M411),"-")</f>
        <v>kt</v>
      </c>
      <c r="R411" s="68"/>
      <c r="S411" s="54" t="str">
        <f t="shared" si="114"/>
        <v>Pomme de terre utilisée en production d'éthanol-kt</v>
      </c>
      <c r="T411" s="46">
        <v>406</v>
      </c>
      <c r="U411" s="8">
        <v>6090.5170298871017</v>
      </c>
      <c r="V411" s="8">
        <v>5698.3611825950366</v>
      </c>
      <c r="W411" s="8">
        <v>5243.5605037800806</v>
      </c>
      <c r="X411" s="8">
        <v>5459.7499742964583</v>
      </c>
      <c r="Y411" s="8">
        <v>6001.2991099916162</v>
      </c>
      <c r="Z411" s="8">
        <v>6249.0517854426707</v>
      </c>
      <c r="AA411" s="68"/>
      <c r="AB411" s="52">
        <f>IFERROR(MATCH(S411,[7]AMS_RUN3_2050!$I:$I,FALSE),"non")</f>
        <v>346</v>
      </c>
      <c r="AC411" s="8">
        <v>3472.7657986063255</v>
      </c>
      <c r="AE411" s="68"/>
      <c r="AF411" s="52">
        <f t="shared" si="115"/>
        <v>-98.21621759660502</v>
      </c>
      <c r="AG411" s="52">
        <f t="shared" si="115"/>
        <v>-98.627290748111093</v>
      </c>
      <c r="AH411" s="52">
        <f t="shared" si="115"/>
        <v>-97.928095404323443</v>
      </c>
      <c r="AI411" s="52">
        <f t="shared" si="115"/>
        <v>-98.010136516024261</v>
      </c>
      <c r="AJ411" s="52">
        <f t="shared" si="115"/>
        <v>-98.189699112413493</v>
      </c>
      <c r="AK411" s="52">
        <f t="shared" si="115"/>
        <v>-98.261471103376294</v>
      </c>
      <c r="AL411" t="s">
        <v>542</v>
      </c>
    </row>
    <row r="412" spans="1:38" ht="14.25" hidden="1">
      <c r="A412" s="5" t="s">
        <v>367</v>
      </c>
      <c r="B412" s="5" t="s">
        <v>390</v>
      </c>
      <c r="C412" s="5" t="s">
        <v>394</v>
      </c>
      <c r="D412" s="12" t="s">
        <v>180</v>
      </c>
      <c r="E412" s="116">
        <f>SUMIFS(ADEME!$F:$F,ADEME!$A:$A,$A412,ADEME!$B:$B,$B412,ADEME!$C:$C,$C412,ADEME!$D:$D,$D412,ADEME!$E:$E,F$9)</f>
        <v>0</v>
      </c>
      <c r="F412" s="116">
        <f>SUMIFS(ADEME!$L:$L,ADEME!$A:$A,$A412,ADEME!$B:$B,$B412,ADEME!$C:$C,$C412,ADEME!$D:$D,$D412,ADEME!$E:$E,F$9)</f>
        <v>0</v>
      </c>
      <c r="G412" s="117">
        <f>SUMIFS(ADEME!$H:$H,ADEME!$A:$A,$A412,ADEME!$B:$B,$B412,ADEME!$C:$C,$C412,ADEME!$D:$D,$D412,ADEME!$E:$E,G$9)</f>
        <v>0</v>
      </c>
      <c r="H412" s="117">
        <f>SUMIFS(ADEME!$H:$H,ADEME!$A:$A,$A412,ADEME!$B:$B,$B412,ADEME!$C:$C,$C412,ADEME!$D:$D,$D412,ADEME!$E:$E,H$9)</f>
        <v>0</v>
      </c>
      <c r="I412" s="117">
        <f>SUMIFS(ADEME!$H:$H,ADEME!$A:$A,$A412,ADEME!$B:$B,$B412,ADEME!$C:$C,$C412,ADEME!$D:$D,$D412,ADEME!$E:$E,I$9)</f>
        <v>0</v>
      </c>
      <c r="J412" s="117">
        <f>SUMIFS(ADEME!$H:$H,ADEME!$A:$A,$A412,ADEME!$B:$B,$B412,ADEME!$C:$C,$C412,ADEME!$D:$D,$D412,ADEME!$E:$E,J$9)</f>
        <v>0</v>
      </c>
      <c r="K412" s="68"/>
      <c r="L412" s="54" t="str">
        <f t="shared" si="113"/>
        <v>Usages Non alimentaires biomasse-Biocarburants-Huile de soja utilisée en production de biocarburant</v>
      </c>
      <c r="M412" s="54">
        <f>MATCH(L412,[6]RESULTATS_4!$W:$W,FALSE)</f>
        <v>517</v>
      </c>
      <c r="N412" s="54" t="str" cm="1">
        <f t="array" ref="N412">IFERROR(INDEX([6]RESULTATS_4!G:G,$M412),"-")</f>
        <v>Usages Non alimentaires biomasse</v>
      </c>
      <c r="O412" s="54" t="str" cm="1">
        <f t="array" ref="O412">IFERROR(INDEX([6]RESULTATS_4!H:H,$M412),"-")</f>
        <v>Biocarburants</v>
      </c>
      <c r="P412" s="54" t="str" cm="1">
        <f t="array" ref="P412">IFERROR(INDEX([6]RESULTATS_4!I:I,$M412),"-")</f>
        <v>Huile de soja utilisée en production de biocarburant</v>
      </c>
      <c r="Q412" s="54" t="str" cm="1">
        <f t="array" ref="Q412">IFERROR(INDEX([6]RESULTATS_4!$J:$J,M412),"-")</f>
        <v>kt</v>
      </c>
      <c r="R412" s="68"/>
      <c r="S412" s="54" t="str">
        <f t="shared" si="114"/>
        <v>Huile de soja utilisée en production de biocarburant-kt</v>
      </c>
      <c r="T412" s="46">
        <v>407</v>
      </c>
      <c r="U412" s="8">
        <v>74498.628481297812</v>
      </c>
      <c r="V412" s="8">
        <v>70146.383026338168</v>
      </c>
      <c r="W412" s="8">
        <v>68566.891379723107</v>
      </c>
      <c r="X412" s="8">
        <v>68227.515351554597</v>
      </c>
      <c r="Y412" s="8">
        <v>69245.13107989807</v>
      </c>
      <c r="Z412" s="8">
        <v>73732.973284454376</v>
      </c>
      <c r="AA412" s="68"/>
      <c r="AB412" s="52">
        <f>IFERROR(MATCH(S412,[7]AMS_RUN3_2050!$I:$I,FALSE),"non")</f>
        <v>347</v>
      </c>
      <c r="AC412" s="8">
        <v>55274.685798423714</v>
      </c>
      <c r="AE412" s="68"/>
      <c r="AF412" s="52">
        <f t="shared" si="115"/>
        <v>-100</v>
      </c>
      <c r="AG412" s="52">
        <f t="shared" si="115"/>
        <v>-100</v>
      </c>
      <c r="AH412" s="52">
        <f t="shared" si="115"/>
        <v>-100</v>
      </c>
      <c r="AI412" s="52">
        <f t="shared" si="115"/>
        <v>-100</v>
      </c>
      <c r="AJ412" s="52">
        <f t="shared" si="115"/>
        <v>-100</v>
      </c>
      <c r="AK412" s="52">
        <f t="shared" si="115"/>
        <v>-100</v>
      </c>
    </row>
    <row r="413" spans="1:38" ht="14.25" hidden="1">
      <c r="A413" s="5" t="s">
        <v>367</v>
      </c>
      <c r="B413" s="5" t="s">
        <v>390</v>
      </c>
      <c r="C413" s="5" t="s">
        <v>395</v>
      </c>
      <c r="D413" s="12" t="s">
        <v>180</v>
      </c>
      <c r="E413" s="116">
        <f>SUMIFS(ADEME!$F:$F,ADEME!$A:$A,$A413,ADEME!$B:$B,$B413,ADEME!$C:$C,$C413,ADEME!$D:$D,$D413,ADEME!$E:$E,F$9)</f>
        <v>110.33531492435276</v>
      </c>
      <c r="F413" s="116">
        <f>SUMIFS(ADEME!$L:$L,ADEME!$A:$A,$A413,ADEME!$B:$B,$B413,ADEME!$C:$C,$C413,ADEME!$D:$D,$D413,ADEME!$E:$E,F$9)</f>
        <v>110.33531492435276</v>
      </c>
      <c r="G413" s="117">
        <f>SUMIFS(ADEME!$H:$H,ADEME!$A:$A,$A413,ADEME!$B:$B,$B413,ADEME!$C:$C,$C413,ADEME!$D:$D,$D413,ADEME!$E:$E,G$9)</f>
        <v>110.33531492435276</v>
      </c>
      <c r="H413" s="117">
        <f>SUMIFS(ADEME!$H:$H,ADEME!$A:$A,$A413,ADEME!$B:$B,$B413,ADEME!$C:$C,$C413,ADEME!$D:$D,$D413,ADEME!$E:$E,H$9)</f>
        <v>102.46180444042818</v>
      </c>
      <c r="I413" s="117">
        <f>SUMIFS(ADEME!$H:$H,ADEME!$A:$A,$A413,ADEME!$B:$B,$B413,ADEME!$C:$C,$C413,ADEME!$D:$D,$D413,ADEME!$E:$E,I$9)</f>
        <v>108.30671862836323</v>
      </c>
      <c r="J413" s="117">
        <f>SUMIFS(ADEME!$H:$H,ADEME!$A:$A,$A413,ADEME!$B:$B,$B413,ADEME!$C:$C,$C413,ADEME!$D:$D,$D413,ADEME!$E:$E,J$9)</f>
        <v>110.33531492435276</v>
      </c>
      <c r="K413" s="68"/>
      <c r="L413" s="54" t="str">
        <f t="shared" si="113"/>
        <v>Usages Non alimentaires biomasse-Biocarburants-Huile de tourneseol utilisée en production de biocarburant</v>
      </c>
      <c r="M413" s="54">
        <f>MATCH(L413,[6]RESULTATS_4!$W:$W,FALSE)</f>
        <v>518</v>
      </c>
      <c r="N413" s="54" t="str" cm="1">
        <f t="array" ref="N413">IFERROR(INDEX([6]RESULTATS_4!G:G,$M413),"-")</f>
        <v>Usages Non alimentaires biomasse</v>
      </c>
      <c r="O413" s="54" t="str" cm="1">
        <f t="array" ref="O413">IFERROR(INDEX([6]RESULTATS_4!H:H,$M413),"-")</f>
        <v>Biocarburants</v>
      </c>
      <c r="P413" s="54" t="str" cm="1">
        <f t="array" ref="P413">IFERROR(INDEX([6]RESULTATS_4!I:I,$M413),"-")</f>
        <v>Huile de tourneseol utilisée en production de biocarburant</v>
      </c>
      <c r="Q413" s="54" t="str" cm="1">
        <f t="array" ref="Q413">IFERROR(INDEX([6]RESULTATS_4!$J:$J,M413),"-")</f>
        <v>kt</v>
      </c>
      <c r="R413" s="68"/>
      <c r="S413" s="54" t="str">
        <f t="shared" si="114"/>
        <v>Huile de tourneseol utilisée en production de biocarburant-kt</v>
      </c>
      <c r="T413" s="46">
        <v>408</v>
      </c>
      <c r="U413" s="8">
        <v>10327.230762721671</v>
      </c>
      <c r="V413" s="8">
        <v>13273.412240528696</v>
      </c>
      <c r="W413" s="8">
        <v>26009.330109278846</v>
      </c>
      <c r="X413" s="8">
        <v>25398.865668936709</v>
      </c>
      <c r="Y413" s="8">
        <v>19521.987821650375</v>
      </c>
      <c r="Z413" s="8">
        <v>12812.317154692948</v>
      </c>
      <c r="AA413" s="68"/>
      <c r="AB413" s="52">
        <f>IFERROR(MATCH(S413,[7]AMS_RUN3_2050!$I:$I,FALSE),"non")</f>
        <v>348</v>
      </c>
      <c r="AC413" s="8">
        <v>20735.942844201229</v>
      </c>
      <c r="AE413" s="68"/>
      <c r="AF413" s="52">
        <f t="shared" si="115"/>
        <v>-98.931607926079934</v>
      </c>
      <c r="AG413" s="52">
        <f t="shared" si="115"/>
        <v>-99.168749429875618</v>
      </c>
      <c r="AH413" s="52">
        <f t="shared" si="115"/>
        <v>-99.575785633613876</v>
      </c>
      <c r="AI413" s="52">
        <f t="shared" si="115"/>
        <v>-99.596589053322404</v>
      </c>
      <c r="AJ413" s="52">
        <f t="shared" si="115"/>
        <v>-99.445206504492091</v>
      </c>
      <c r="AK413" s="52">
        <f t="shared" si="115"/>
        <v>-99.138834032968518</v>
      </c>
    </row>
    <row r="414" spans="1:38" ht="14.25" hidden="1">
      <c r="A414" s="5" t="s">
        <v>367</v>
      </c>
      <c r="B414" s="5" t="s">
        <v>390</v>
      </c>
      <c r="C414" s="5" t="s">
        <v>396</v>
      </c>
      <c r="D414" s="12" t="s">
        <v>180</v>
      </c>
      <c r="E414" s="116">
        <f>SUMIFS(ADEME!$F:$F,ADEME!$A:$A,$A414,ADEME!$B:$B,$B414,ADEME!$C:$C,$C414,ADEME!$D:$D,$D414,ADEME!$E:$E,F$9)</f>
        <v>1319.7652230776089</v>
      </c>
      <c r="F414" s="116">
        <f>SUMIFS(ADEME!$L:$L,ADEME!$A:$A,$A414,ADEME!$B:$B,$B414,ADEME!$C:$C,$C414,ADEME!$D:$D,$D414,ADEME!$E:$E,F$9)</f>
        <v>1319.7652230776089</v>
      </c>
      <c r="G414" s="117">
        <f>SUMIFS(ADEME!$H:$H,ADEME!$A:$A,$A414,ADEME!$B:$B,$B414,ADEME!$C:$C,$C414,ADEME!$D:$D,$D414,ADEME!$E:$E,G$9)</f>
        <v>1319.7652230776089</v>
      </c>
      <c r="H414" s="117">
        <f>SUMIFS(ADEME!$H:$H,ADEME!$A:$A,$A414,ADEME!$B:$B,$B414,ADEME!$C:$C,$C414,ADEME!$D:$D,$D414,ADEME!$E:$E,H$9)</f>
        <v>1225.586987148841</v>
      </c>
      <c r="I414" s="117">
        <f>SUMIFS(ADEME!$H:$H,ADEME!$A:$A,$A414,ADEME!$B:$B,$B414,ADEME!$C:$C,$C414,ADEME!$D:$D,$D414,ADEME!$E:$E,I$9)</f>
        <v>1295.500364224878</v>
      </c>
      <c r="J414" s="117">
        <f>SUMIFS(ADEME!$H:$H,ADEME!$A:$A,$A414,ADEME!$B:$B,$B414,ADEME!$C:$C,$C414,ADEME!$D:$D,$D414,ADEME!$E:$E,J$9)</f>
        <v>1319.7652230776089</v>
      </c>
      <c r="K414" s="68"/>
      <c r="L414" s="54" t="str">
        <f t="shared" si="113"/>
        <v>Usages Non alimentaires biomasse-Biocarburants-Huile de colza utilisée en production de biocarburant</v>
      </c>
      <c r="M414" s="54">
        <f>MATCH(L414,[6]RESULTATS_4!$W:$W,FALSE)</f>
        <v>514</v>
      </c>
      <c r="N414" s="54" t="str" cm="1">
        <f t="array" ref="N414">IFERROR(INDEX([6]RESULTATS_4!G:G,$M414),"-")</f>
        <v>Usages Non alimentaires biomasse</v>
      </c>
      <c r="O414" s="54" t="str" cm="1">
        <f t="array" ref="O414">IFERROR(INDEX([6]RESULTATS_4!H:H,$M414),"-")</f>
        <v>Biocarburants</v>
      </c>
      <c r="P414" s="54" t="str" cm="1">
        <f t="array" ref="P414">IFERROR(INDEX([6]RESULTATS_4!I:I,$M414),"-")</f>
        <v>Huile de colza utilisée en production de biocarburant</v>
      </c>
      <c r="Q414" s="54" t="str" cm="1">
        <f t="array" ref="Q414">IFERROR(INDEX([6]RESULTATS_4!$J:$J,M414),"-")</f>
        <v>kt</v>
      </c>
      <c r="R414" s="68"/>
      <c r="S414" s="54" t="str">
        <f t="shared" si="114"/>
        <v>Huile de colza utilisée en production de biocarburant-kt</v>
      </c>
      <c r="T414" s="46">
        <v>409</v>
      </c>
      <c r="U414" s="40">
        <v>0</v>
      </c>
      <c r="V414" s="40">
        <v>0</v>
      </c>
      <c r="W414" s="40">
        <v>0</v>
      </c>
      <c r="X414" s="40">
        <v>0</v>
      </c>
      <c r="Y414" s="40">
        <v>0</v>
      </c>
      <c r="Z414" s="40">
        <v>0</v>
      </c>
      <c r="AA414" s="68"/>
      <c r="AB414" s="52">
        <f>IFERROR(MATCH(S414,[7]AMS_RUN3_2050!$I:$I,FALSE),"non")</f>
        <v>349</v>
      </c>
      <c r="AC414" s="40">
        <v>0</v>
      </c>
      <c r="AE414" s="68"/>
      <c r="AF414" s="56"/>
      <c r="AG414" s="56"/>
      <c r="AH414" s="56"/>
      <c r="AI414" s="56"/>
      <c r="AJ414" s="56"/>
      <c r="AK414" s="56"/>
    </row>
    <row r="415" spans="1:38" ht="14.25" hidden="1">
      <c r="A415" s="5" t="s">
        <v>367</v>
      </c>
      <c r="B415" s="5" t="s">
        <v>390</v>
      </c>
      <c r="C415" s="5" t="s">
        <v>397</v>
      </c>
      <c r="D415" s="12" t="s">
        <v>180</v>
      </c>
      <c r="E415" s="116">
        <f>SUMIFS(ADEME!$F:$F,ADEME!$A:$A,$A415,ADEME!$B:$B,$B415,ADEME!$C:$C,$C415,ADEME!$D:$D,$D415,ADEME!$E:$E,F$9)</f>
        <v>0</v>
      </c>
      <c r="F415" s="116">
        <f>SUMIFS(ADEME!$L:$L,ADEME!$A:$A,$A415,ADEME!$B:$B,$B415,ADEME!$C:$C,$C415,ADEME!$D:$D,$D415,ADEME!$E:$E,F$9)</f>
        <v>0</v>
      </c>
      <c r="G415" s="117">
        <f>SUMIFS(ADEME!$H:$H,ADEME!$A:$A,$A415,ADEME!$B:$B,$B415,ADEME!$C:$C,$C415,ADEME!$D:$D,$D415,ADEME!$E:$E,G$9)</f>
        <v>0</v>
      </c>
      <c r="H415" s="117">
        <f>SUMIFS(ADEME!$H:$H,ADEME!$A:$A,$A415,ADEME!$B:$B,$B415,ADEME!$C:$C,$C415,ADEME!$D:$D,$D415,ADEME!$E:$E,H$9)</f>
        <v>0</v>
      </c>
      <c r="I415" s="117">
        <f>SUMIFS(ADEME!$H:$H,ADEME!$A:$A,$A415,ADEME!$B:$B,$B415,ADEME!$C:$C,$C415,ADEME!$D:$D,$D415,ADEME!$E:$E,I$9)</f>
        <v>0</v>
      </c>
      <c r="J415" s="117">
        <f>SUMIFS(ADEME!$H:$H,ADEME!$A:$A,$A415,ADEME!$B:$B,$B415,ADEME!$C:$C,$C415,ADEME!$D:$D,$D415,ADEME!$E:$E,J$9)</f>
        <v>0</v>
      </c>
      <c r="K415" s="68"/>
      <c r="L415" s="54" t="str">
        <f t="shared" si="113"/>
        <v>Usages Non alimentaires biomasse-Biocarburants-Huile de palmiste utilisée en production de biocarburant</v>
      </c>
      <c r="M415" s="54">
        <f>MATCH(L415,[6]RESULTATS_4!$W:$W,FALSE)</f>
        <v>516</v>
      </c>
      <c r="N415" s="54" t="str" cm="1">
        <f t="array" ref="N415">IFERROR(INDEX([6]RESULTATS_4!G:G,$M415),"-")</f>
        <v>Usages Non alimentaires biomasse</v>
      </c>
      <c r="O415" s="54" t="str" cm="1">
        <f t="array" ref="O415">IFERROR(INDEX([6]RESULTATS_4!H:H,$M415),"-")</f>
        <v>Biocarburants</v>
      </c>
      <c r="P415" s="54" t="str" cm="1">
        <f t="array" ref="P415">IFERROR(INDEX([6]RESULTATS_4!I:I,$M415),"-")</f>
        <v>Huile de palmiste utilisée en production de biocarburant</v>
      </c>
      <c r="Q415" s="54" t="str" cm="1">
        <f t="array" ref="Q415">IFERROR(INDEX([6]RESULTATS_4!$J:$J,M415),"-")</f>
        <v>kt</v>
      </c>
      <c r="R415" s="68"/>
      <c r="S415" s="54" t="str">
        <f t="shared" si="114"/>
        <v>Huile de palmiste utilisée en production de biocarburant-kt</v>
      </c>
      <c r="T415" s="46">
        <v>410</v>
      </c>
      <c r="U415" s="8">
        <v>1138.2436717483827</v>
      </c>
      <c r="V415" s="8">
        <v>1011.8401390284973</v>
      </c>
      <c r="W415" s="8">
        <v>2056.5039725703655</v>
      </c>
      <c r="X415" s="8">
        <v>1239.7283516821476</v>
      </c>
      <c r="Y415" s="8">
        <v>1359.0503147120344</v>
      </c>
      <c r="Z415" s="8">
        <v>1487.6135166688721</v>
      </c>
      <c r="AA415" s="68"/>
      <c r="AB415" s="52">
        <f>IFERROR(MATCH(S415,[7]AMS_RUN3_2050!$I:$I,FALSE),"non")</f>
        <v>350</v>
      </c>
      <c r="AC415" s="8">
        <v>1151.2000000000003</v>
      </c>
      <c r="AE415" s="68"/>
      <c r="AF415" s="52">
        <f t="shared" ref="AF415:AF425" si="116">IF(AND(E415=0,U415=0),"ok 0",(E415/U415-1)*100)</f>
        <v>-100</v>
      </c>
      <c r="AG415" s="52">
        <f t="shared" ref="AG415:AG425" si="117">IF(AND(F415=0,V415=0),"ok 0",(F415/V415-1)*100)</f>
        <v>-100</v>
      </c>
      <c r="AH415" s="52">
        <f t="shared" ref="AH415:AH425" si="118">IF(AND(G415=0,W415=0),"ok 0",(G415/W415-1)*100)</f>
        <v>-100</v>
      </c>
      <c r="AI415" s="52">
        <f t="shared" ref="AI415:AI425" si="119">IF(AND(H415=0,X415=0),"ok 0",(H415/X415-1)*100)</f>
        <v>-100</v>
      </c>
      <c r="AJ415" s="52">
        <f t="shared" ref="AJ415:AJ425" si="120">IF(AND(I415=0,Y415=0),"ok 0",(I415/Y415-1)*100)</f>
        <v>-100</v>
      </c>
      <c r="AK415" s="52">
        <f t="shared" ref="AK415:AK425" si="121">IF(AND(J415=0,Z415=0),"ok 0",(J415/Z415-1)*100)</f>
        <v>-100</v>
      </c>
      <c r="AL415" s="55" t="s">
        <v>544</v>
      </c>
    </row>
    <row r="416" spans="1:38" ht="14.25" hidden="1">
      <c r="A416" s="5" t="s">
        <v>367</v>
      </c>
      <c r="B416" s="5" t="s">
        <v>390</v>
      </c>
      <c r="C416" s="5" t="s">
        <v>398</v>
      </c>
      <c r="D416" s="12" t="s">
        <v>180</v>
      </c>
      <c r="E416" s="116">
        <f>SUMIFS(ADEME!$F:$F,ADEME!$A:$A,$A416,ADEME!$B:$B,$B416,ADEME!$C:$C,$C416,ADEME!$D:$D,$D416,ADEME!$E:$E,F$9)</f>
        <v>256.67478524507328</v>
      </c>
      <c r="F416" s="116">
        <f>SUMIFS(ADEME!$L:$L,ADEME!$A:$A,$A416,ADEME!$B:$B,$B416,ADEME!$C:$C,$C416,ADEME!$D:$D,$D416,ADEME!$E:$E,F$9)</f>
        <v>0.64168696311270423</v>
      </c>
      <c r="G416" s="117">
        <f>SUMIFS(ADEME!$H:$H,ADEME!$A:$A,$A416,ADEME!$B:$B,$B416,ADEME!$C:$C,$C416,ADEME!$D:$D,$D416,ADEME!$E:$E,G$9)</f>
        <v>192.66651067458315</v>
      </c>
      <c r="H416" s="117">
        <f>SUMIFS(ADEME!$H:$H,ADEME!$A:$A,$A416,ADEME!$B:$B,$B416,ADEME!$C:$C,$C416,ADEME!$D:$D,$D416,ADEME!$E:$E,H$9)</f>
        <v>192.66651067458315</v>
      </c>
      <c r="I416" s="117">
        <f>SUMIFS(ADEME!$H:$H,ADEME!$A:$A,$A416,ADEME!$B:$B,$B416,ADEME!$C:$C,$C416,ADEME!$D:$D,$D416,ADEME!$E:$E,I$9)</f>
        <v>192.66651067458315</v>
      </c>
      <c r="J416" s="117">
        <f>SUMIFS(ADEME!$H:$H,ADEME!$A:$A,$A416,ADEME!$B:$B,$B416,ADEME!$C:$C,$C416,ADEME!$D:$D,$D416,ADEME!$E:$E,J$9)</f>
        <v>192.66651067458315</v>
      </c>
      <c r="K416" s="68"/>
      <c r="L416" s="54" t="str">
        <f t="shared" si="113"/>
        <v>Usages Non alimentaires biomasse-Biocarburants-Huile de palme utilisée en production de biocarburant</v>
      </c>
      <c r="M416" s="54">
        <f>MATCH(L416,[6]RESULTATS_4!$W:$W,FALSE)</f>
        <v>515</v>
      </c>
      <c r="N416" s="54" t="str" cm="1">
        <f t="array" ref="N416">IFERROR(INDEX([6]RESULTATS_4!G:G,$M416),"-")</f>
        <v>Usages Non alimentaires biomasse</v>
      </c>
      <c r="O416" s="54" t="str" cm="1">
        <f t="array" ref="O416">IFERROR(INDEX([6]RESULTATS_4!H:H,$M416),"-")</f>
        <v>Biocarburants</v>
      </c>
      <c r="P416" s="54" t="str" cm="1">
        <f t="array" ref="P416">IFERROR(INDEX([6]RESULTATS_4!I:I,$M416),"-")</f>
        <v>Huile de palme utilisée en production de biocarburant</v>
      </c>
      <c r="Q416" s="54" t="str" cm="1">
        <f t="array" ref="Q416">IFERROR(INDEX([6]RESULTATS_4!$J:$J,M416),"-")</f>
        <v>kt</v>
      </c>
      <c r="R416" s="68"/>
      <c r="S416" s="54" t="str">
        <f t="shared" si="114"/>
        <v>Huile de palme utilisée en production de biocarburant-kt</v>
      </c>
      <c r="T416" s="46">
        <v>411</v>
      </c>
      <c r="U416" s="8">
        <v>393.29603592823099</v>
      </c>
      <c r="V416" s="8">
        <v>359.1109312756173</v>
      </c>
      <c r="W416" s="8">
        <v>606.8946183852911</v>
      </c>
      <c r="X416" s="8">
        <v>419.41898374473624</v>
      </c>
      <c r="Y416" s="8">
        <v>448.80626067065469</v>
      </c>
      <c r="Z416" s="8">
        <v>479.41571944177406</v>
      </c>
      <c r="AA416" s="68"/>
      <c r="AB416" s="52">
        <f>IFERROR(MATCH(S416,[7]AMS_RUN3_2050!$I:$I,FALSE),"non")</f>
        <v>351</v>
      </c>
      <c r="AC416" s="8">
        <v>396.80000000000007</v>
      </c>
      <c r="AE416" s="68"/>
      <c r="AF416" s="52">
        <f t="shared" si="116"/>
        <v>-34.73751022196636</v>
      </c>
      <c r="AG416" s="52">
        <f t="shared" si="117"/>
        <v>-99.821312327966922</v>
      </c>
      <c r="AH416" s="52">
        <f t="shared" si="118"/>
        <v>-68.253712450574483</v>
      </c>
      <c r="AI416" s="52">
        <f t="shared" si="119"/>
        <v>-54.063473962389253</v>
      </c>
      <c r="AJ416" s="52">
        <f t="shared" si="120"/>
        <v>-57.071340674552964</v>
      </c>
      <c r="AK416" s="52">
        <f t="shared" si="121"/>
        <v>-59.812224993598093</v>
      </c>
    </row>
    <row r="417" spans="1:38" ht="14.25" hidden="1">
      <c r="A417" s="5" t="s">
        <v>367</v>
      </c>
      <c r="B417" s="5" t="s">
        <v>390</v>
      </c>
      <c r="C417" s="5" t="s">
        <v>399</v>
      </c>
      <c r="D417" s="12" t="s">
        <v>180</v>
      </c>
      <c r="E417" s="116">
        <f>SUMIFS(ADEME!$F:$F,ADEME!$A:$A,$A417,ADEME!$B:$B,$B417,ADEME!$C:$C,$C417,ADEME!$D:$D,$D417,ADEME!$E:$E,F$9)</f>
        <v>213.89565437089439</v>
      </c>
      <c r="F417" s="116">
        <f>SUMIFS(ADEME!$L:$L,ADEME!$A:$A,$A417,ADEME!$B:$B,$B417,ADEME!$C:$C,$C417,ADEME!$D:$D,$D417,ADEME!$E:$E,F$9)</f>
        <v>0.53473913592722511</v>
      </c>
      <c r="G417" s="117">
        <f>SUMIFS(ADEME!$H:$H,ADEME!$A:$A,$A417,ADEME!$B:$B,$B417,ADEME!$C:$C,$C417,ADEME!$D:$D,$D417,ADEME!$E:$E,G$9)</f>
        <v>160.55542556215261</v>
      </c>
      <c r="H417" s="117">
        <f>SUMIFS(ADEME!$H:$H,ADEME!$A:$A,$A417,ADEME!$B:$B,$B417,ADEME!$C:$C,$C417,ADEME!$D:$D,$D417,ADEME!$E:$E,H$9)</f>
        <v>160.55542556215261</v>
      </c>
      <c r="I417" s="117">
        <f>SUMIFS(ADEME!$H:$H,ADEME!$A:$A,$A417,ADEME!$B:$B,$B417,ADEME!$C:$C,$C417,ADEME!$D:$D,$D417,ADEME!$E:$E,I$9)</f>
        <v>160.55542556215261</v>
      </c>
      <c r="J417" s="117">
        <f>SUMIFS(ADEME!$H:$H,ADEME!$A:$A,$A417,ADEME!$B:$B,$B417,ADEME!$C:$C,$C417,ADEME!$D:$D,$D417,ADEME!$E:$E,J$9)</f>
        <v>160.55542556215261</v>
      </c>
      <c r="K417" s="68"/>
      <c r="L417" s="54" t="str">
        <f t="shared" si="113"/>
        <v>Usages Non alimentaires biomasse-Biocarburants-Autres huiles utilisées en production de biocarburant</v>
      </c>
      <c r="M417" s="54">
        <f>MATCH(L417,[6]RESULTATS_4!$W:$W,FALSE)</f>
        <v>511</v>
      </c>
      <c r="N417" s="54" t="str" cm="1">
        <f t="array" ref="N417">IFERROR(INDEX([6]RESULTATS_4!G:G,$M417),"-")</f>
        <v>Usages Non alimentaires biomasse</v>
      </c>
      <c r="O417" s="54" t="str" cm="1">
        <f t="array" ref="O417">IFERROR(INDEX([6]RESULTATS_4!H:H,$M417),"-")</f>
        <v>Biocarburants</v>
      </c>
      <c r="P417" s="54" t="str" cm="1">
        <f t="array" ref="P417">IFERROR(INDEX([6]RESULTATS_4!I:I,$M417),"-")</f>
        <v>Autres huiles utilisées en production de biocarburant</v>
      </c>
      <c r="Q417" s="54" t="str" cm="1">
        <f t="array" ref="Q417">IFERROR(INDEX([6]RESULTATS_4!$J:$J,M417),"-")</f>
        <v>kt</v>
      </c>
      <c r="R417" s="68"/>
      <c r="S417" s="54" t="str">
        <f t="shared" si="114"/>
        <v>Autres huiles utilisées en production de biocarburant-kt</v>
      </c>
      <c r="T417" s="46">
        <v>412</v>
      </c>
      <c r="U417" s="8">
        <v>133.12939746847238</v>
      </c>
      <c r="V417" s="8">
        <v>120.73324282119633</v>
      </c>
      <c r="W417" s="8">
        <v>214.44050966725138</v>
      </c>
      <c r="X417" s="8">
        <v>142.74892434083705</v>
      </c>
      <c r="Y417" s="8">
        <v>153.72528889869574</v>
      </c>
      <c r="Z417" s="8">
        <v>165.2866000063062</v>
      </c>
      <c r="AA417" s="68"/>
      <c r="AB417" s="52">
        <f>IFERROR(MATCH(S417,[7]AMS_RUN3_2050!$I:$I,FALSE),"non")</f>
        <v>352</v>
      </c>
      <c r="AC417" s="8">
        <v>134.4</v>
      </c>
      <c r="AE417" s="68"/>
      <c r="AF417" s="52">
        <f t="shared" si="116"/>
        <v>60.667484746597026</v>
      </c>
      <c r="AG417" s="52">
        <f t="shared" si="117"/>
        <v>-99.557090389165509</v>
      </c>
      <c r="AH417" s="52">
        <f t="shared" si="118"/>
        <v>-25.128220497476239</v>
      </c>
      <c r="AI417" s="52">
        <f t="shared" si="119"/>
        <v>12.474000279539442</v>
      </c>
      <c r="AJ417" s="52">
        <f t="shared" si="120"/>
        <v>4.4430794128855977</v>
      </c>
      <c r="AK417" s="52">
        <f t="shared" si="121"/>
        <v>-2.8624065374767693</v>
      </c>
    </row>
    <row r="418" spans="1:38" ht="14.25" hidden="1">
      <c r="A418" s="5" t="s">
        <v>367</v>
      </c>
      <c r="B418" s="5" t="s">
        <v>390</v>
      </c>
      <c r="C418" s="5" t="s">
        <v>400</v>
      </c>
      <c r="D418" s="12" t="s">
        <v>180</v>
      </c>
      <c r="E418" s="116">
        <f>SUMIFS(ADEME!$F:$F,ADEME!$A:$A,$A418,ADEME!$B:$B,$B418,ADEME!$C:$C,$C418,ADEME!$D:$D,$D418,ADEME!$E:$E,F$9)</f>
        <v>1421.7283620552566</v>
      </c>
      <c r="F418" s="116">
        <f>SUMIFS(ADEME!$L:$L,ADEME!$A:$A,$A418,ADEME!$B:$B,$B418,ADEME!$C:$C,$C418,ADEME!$D:$D,$D418,ADEME!$E:$E,F$9)</f>
        <v>909.90615171536433</v>
      </c>
      <c r="G418" s="117">
        <f>SUMIFS(ADEME!$H:$H,ADEME!$A:$A,$A418,ADEME!$B:$B,$B418,ADEME!$C:$C,$C418,ADEME!$D:$D,$D418,ADEME!$E:$E,G$9)</f>
        <v>1421.7283620552566</v>
      </c>
      <c r="H418" s="117">
        <f>SUMIFS(ADEME!$H:$H,ADEME!$A:$A,$A418,ADEME!$B:$B,$B418,ADEME!$C:$C,$C418,ADEME!$D:$D,$D418,ADEME!$E:$E,H$9)</f>
        <v>1421.7283620552566</v>
      </c>
      <c r="I418" s="117">
        <f>SUMIFS(ADEME!$H:$H,ADEME!$A:$A,$A418,ADEME!$B:$B,$B418,ADEME!$C:$C,$C418,ADEME!$D:$D,$D418,ADEME!$E:$E,I$9)</f>
        <v>1421.7283620552566</v>
      </c>
      <c r="J418" s="117">
        <f>SUMIFS(ADEME!$H:$H,ADEME!$A:$A,$A418,ADEME!$B:$B,$B418,ADEME!$C:$C,$C418,ADEME!$D:$D,$D418,ADEME!$E:$E,J$9)</f>
        <v>1421.7283620552566</v>
      </c>
      <c r="K418" s="68"/>
      <c r="L418" s="54" t="str">
        <f t="shared" si="113"/>
        <v>Usages Non alimentaires biomasse-Biocarburants-Sucre utilisé en production d'éthanol</v>
      </c>
      <c r="M418" s="54">
        <f>MATCH(L418,[6]RESULTATS_4!$W:$W,FALSE)</f>
        <v>521</v>
      </c>
      <c r="N418" s="54" t="str" cm="1">
        <f t="array" ref="N418">IFERROR(INDEX([6]RESULTATS_4!G:G,$M418),"-")</f>
        <v>Usages Non alimentaires biomasse</v>
      </c>
      <c r="O418" s="54" t="str" cm="1">
        <f t="array" ref="O418">IFERROR(INDEX([6]RESULTATS_4!H:H,$M418),"-")</f>
        <v>Biocarburants</v>
      </c>
      <c r="P418" s="54" t="str" cm="1">
        <f t="array" ref="P418">IFERROR(INDEX([6]RESULTATS_4!I:I,$M418),"-")</f>
        <v>Sucre utilisé en production d'éthanol</v>
      </c>
      <c r="Q418" s="54" t="str" cm="1">
        <f t="array" ref="Q418">IFERROR(INDEX([6]RESULTATS_4!$J:$J,M418),"-")</f>
        <v>kt</v>
      </c>
      <c r="R418" s="68"/>
      <c r="S418" s="54" t="str">
        <f t="shared" si="114"/>
        <v>Sucre utilisé en production d'éthanol-kt</v>
      </c>
      <c r="T418" s="46">
        <v>413</v>
      </c>
      <c r="U418" s="8">
        <v>0</v>
      </c>
      <c r="V418" s="8">
        <v>0</v>
      </c>
      <c r="W418" s="8">
        <v>0</v>
      </c>
      <c r="X418" s="8">
        <v>0</v>
      </c>
      <c r="Y418" s="8">
        <v>0</v>
      </c>
      <c r="Z418" s="8">
        <v>0</v>
      </c>
      <c r="AA418" s="68"/>
      <c r="AB418" s="52">
        <f>IFERROR(MATCH(S418,[7]AMS_RUN3_2050!$I:$I,FALSE),"non")</f>
        <v>353</v>
      </c>
      <c r="AC418" s="8">
        <v>0</v>
      </c>
      <c r="AE418" s="68"/>
      <c r="AF418" s="52" t="e">
        <f t="shared" si="116"/>
        <v>#DIV/0!</v>
      </c>
      <c r="AG418" s="52" t="e">
        <f t="shared" si="117"/>
        <v>#DIV/0!</v>
      </c>
      <c r="AH418" s="52" t="e">
        <f t="shared" si="118"/>
        <v>#DIV/0!</v>
      </c>
      <c r="AI418" s="52" t="e">
        <f t="shared" si="119"/>
        <v>#DIV/0!</v>
      </c>
      <c r="AJ418" s="52" t="e">
        <f t="shared" si="120"/>
        <v>#DIV/0!</v>
      </c>
      <c r="AK418" s="52" t="e">
        <f t="shared" si="121"/>
        <v>#DIV/0!</v>
      </c>
    </row>
    <row r="419" spans="1:38" ht="14.25" hidden="1">
      <c r="A419" s="5" t="s">
        <v>367</v>
      </c>
      <c r="B419" s="5" t="s">
        <v>390</v>
      </c>
      <c r="C419" s="5" t="s">
        <v>401</v>
      </c>
      <c r="D419" s="12" t="s">
        <v>180</v>
      </c>
      <c r="E419" s="116">
        <f>SUMIFS(ADEME!$F:$F,ADEME!$A:$A,$A419,ADEME!$B:$B,$B419,ADEME!$C:$C,$C419,ADEME!$D:$D,$D419,ADEME!$E:$E,F$9)</f>
        <v>8672.189678153145</v>
      </c>
      <c r="F419" s="116">
        <f>SUMIFS(ADEME!$L:$L,ADEME!$A:$A,$A419,ADEME!$B:$B,$B419,ADEME!$C:$C,$C419,ADEME!$D:$D,$D419,ADEME!$E:$E,F$9)</f>
        <v>5550.2013940180132</v>
      </c>
      <c r="G419" s="117">
        <f>SUMIFS(ADEME!$H:$H,ADEME!$A:$A,$A419,ADEME!$B:$B,$B419,ADEME!$C:$C,$C419,ADEME!$D:$D,$D419,ADEME!$E:$E,G$9)</f>
        <v>8672.189678153145</v>
      </c>
      <c r="H419" s="117">
        <f>SUMIFS(ADEME!$H:$H,ADEME!$A:$A,$A419,ADEME!$B:$B,$B419,ADEME!$C:$C,$C419,ADEME!$D:$D,$D419,ADEME!$E:$E,H$9)</f>
        <v>8672.189678153145</v>
      </c>
      <c r="I419" s="117">
        <f>SUMIFS(ADEME!$H:$H,ADEME!$A:$A,$A419,ADEME!$B:$B,$B419,ADEME!$C:$C,$C419,ADEME!$D:$D,$D419,ADEME!$E:$E,I$9)</f>
        <v>8672.189678153145</v>
      </c>
      <c r="J419" s="117">
        <f>SUMIFS(ADEME!$H:$H,ADEME!$A:$A,$A419,ADEME!$B:$B,$B419,ADEME!$C:$C,$C419,ADEME!$D:$D,$D419,ADEME!$E:$E,J$9)</f>
        <v>8672.189678153145</v>
      </c>
      <c r="K419" s="68"/>
      <c r="L419" s="54" t="str">
        <f t="shared" si="113"/>
        <v>Usages Non alimentaires biomasse-Biocarburants-Betterave utilisée en production d'éthanol</v>
      </c>
      <c r="M419" s="54">
        <f>MATCH(L419,[6]RESULTATS_4!$W:$W,FALSE)</f>
        <v>512</v>
      </c>
      <c r="N419" s="54" t="str" cm="1">
        <f t="array" ref="N419">IFERROR(INDEX([6]RESULTATS_4!G:G,$M419),"-")</f>
        <v>Usages Non alimentaires biomasse</v>
      </c>
      <c r="O419" s="54" t="str" cm="1">
        <f t="array" ref="O419">IFERROR(INDEX([6]RESULTATS_4!H:H,$M419),"-")</f>
        <v>Biocarburants</v>
      </c>
      <c r="P419" s="54" t="str" cm="1">
        <f t="array" ref="P419">IFERROR(INDEX([6]RESULTATS_4!I:I,$M419),"-")</f>
        <v>Betterave utilisée en production d'éthanol</v>
      </c>
      <c r="Q419" s="54" t="str" cm="1">
        <f t="array" ref="Q419">IFERROR(INDEX([6]RESULTATS_4!$J:$J,M419),"-")</f>
        <v>kt</v>
      </c>
      <c r="R419" s="68"/>
      <c r="S419" s="54" t="str">
        <f t="shared" si="114"/>
        <v>Betterave utilisée en production d'éthanol-kt</v>
      </c>
      <c r="T419" s="46">
        <v>414</v>
      </c>
      <c r="U419" s="8">
        <v>0</v>
      </c>
      <c r="V419" s="8">
        <v>0</v>
      </c>
      <c r="W419" s="8">
        <v>0</v>
      </c>
      <c r="X419" s="8">
        <v>0</v>
      </c>
      <c r="Y419" s="8">
        <v>0</v>
      </c>
      <c r="Z419" s="8">
        <v>0</v>
      </c>
      <c r="AA419" s="68"/>
      <c r="AB419" s="52">
        <f>IFERROR(MATCH(S419,[7]AMS_RUN3_2050!$I:$I,FALSE),"non")</f>
        <v>354</v>
      </c>
      <c r="AC419" s="8">
        <v>0</v>
      </c>
      <c r="AE419" s="68"/>
      <c r="AF419" s="52" t="e">
        <f t="shared" si="116"/>
        <v>#DIV/0!</v>
      </c>
      <c r="AG419" s="52" t="e">
        <f t="shared" si="117"/>
        <v>#DIV/0!</v>
      </c>
      <c r="AH419" s="52" t="e">
        <f t="shared" si="118"/>
        <v>#DIV/0!</v>
      </c>
      <c r="AI419" s="52" t="e">
        <f t="shared" si="119"/>
        <v>#DIV/0!</v>
      </c>
      <c r="AJ419" s="52" t="e">
        <f t="shared" si="120"/>
        <v>#DIV/0!</v>
      </c>
      <c r="AK419" s="52" t="e">
        <f t="shared" si="121"/>
        <v>#DIV/0!</v>
      </c>
      <c r="AL419" t="s">
        <v>543</v>
      </c>
    </row>
    <row r="420" spans="1:38" ht="18" hidden="1">
      <c r="A420" s="5" t="s">
        <v>0</v>
      </c>
      <c r="B420" s="5" t="s">
        <v>0</v>
      </c>
      <c r="C420" s="1" t="s">
        <v>402</v>
      </c>
      <c r="D420" s="183"/>
      <c r="E420" s="184"/>
      <c r="F420" s="184"/>
      <c r="G420" s="184"/>
      <c r="H420" s="184"/>
      <c r="I420" s="184"/>
      <c r="J420" s="184"/>
      <c r="K420" s="179"/>
      <c r="L420" s="180"/>
      <c r="M420" s="180"/>
      <c r="N420" s="180"/>
      <c r="O420" s="180"/>
      <c r="P420" s="180"/>
      <c r="Q420" s="180"/>
      <c r="R420" s="179"/>
      <c r="S420" s="180"/>
      <c r="T420" s="186"/>
      <c r="U420" s="185"/>
      <c r="V420" s="185"/>
      <c r="W420" s="185"/>
      <c r="X420" s="185"/>
      <c r="Y420" s="185"/>
      <c r="Z420" s="185"/>
      <c r="AA420" s="179"/>
      <c r="AB420" s="186"/>
      <c r="AC420" s="185"/>
      <c r="AD420" s="179"/>
      <c r="AE420" s="179"/>
      <c r="AF420" s="52" t="str">
        <f t="shared" si="116"/>
        <v>ok 0</v>
      </c>
      <c r="AG420" s="52" t="str">
        <f t="shared" si="117"/>
        <v>ok 0</v>
      </c>
      <c r="AH420" s="52" t="str">
        <f t="shared" si="118"/>
        <v>ok 0</v>
      </c>
      <c r="AI420" s="52" t="str">
        <f t="shared" si="119"/>
        <v>ok 0</v>
      </c>
      <c r="AJ420" s="52" t="str">
        <f t="shared" si="120"/>
        <v>ok 0</v>
      </c>
      <c r="AK420" s="52" t="str">
        <f t="shared" si="121"/>
        <v>ok 0</v>
      </c>
    </row>
    <row r="421" spans="1:38" ht="14.25" hidden="1">
      <c r="A421" s="5" t="s">
        <v>403</v>
      </c>
      <c r="B421" s="5" t="s">
        <v>404</v>
      </c>
      <c r="C421" s="5" t="s">
        <v>405</v>
      </c>
      <c r="D421" s="111" t="s">
        <v>630</v>
      </c>
      <c r="E421" s="116">
        <f>SUMIFS(ADEME!$F:$F,ADEME!$A:$A,$A421,ADEME!$B:$B,$B421,ADEME!$C:$C,$C421,ADEME!$D:$D,$D421,ADEME!$E:$E,F$9)</f>
        <v>17805.173395640457</v>
      </c>
      <c r="F421" s="116">
        <f>SUMIFS(ADEME!$L:$L,ADEME!$A:$A,$A421,ADEME!$B:$B,$B421,ADEME!$C:$C,$C421,ADEME!$D:$D,$D421,ADEME!$E:$E,F$9)</f>
        <v>9587.308224876575</v>
      </c>
      <c r="G421" s="117">
        <f>SUMIFS(ADEME!$H:$H,ADEME!$A:$A,$A421,ADEME!$B:$B,$B421,ADEME!$C:$C,$C421,ADEME!$D:$D,$D421,ADEME!$E:$E,G$9)</f>
        <v>14267.532294271185</v>
      </c>
      <c r="H421" s="117">
        <f>SUMIFS(ADEME!$H:$H,ADEME!$A:$A,$A421,ADEME!$B:$B,$B421,ADEME!$C:$C,$C421,ADEME!$D:$D,$D421,ADEME!$E:$E,H$9)</f>
        <v>14100.372982138153</v>
      </c>
      <c r="I421" s="117">
        <f>SUMIFS(ADEME!$H:$H,ADEME!$A:$A,$A421,ADEME!$B:$B,$B421,ADEME!$C:$C,$C421,ADEME!$D:$D,$D421,ADEME!$E:$E,I$9)</f>
        <v>14613.911119910521</v>
      </c>
      <c r="J421" s="117">
        <f>SUMIFS(ADEME!$H:$H,ADEME!$A:$A,$A421,ADEME!$B:$B,$B421,ADEME!$C:$C,$C421,ADEME!$D:$D,$D421,ADEME!$E:$E,J$9)</f>
        <v>15458.968274933013</v>
      </c>
      <c r="K421" s="68"/>
      <c r="L421" s="54" t="str">
        <f t="shared" si="113"/>
        <v>Empreinte climatique-Productions Finales-Céréales et maîs</v>
      </c>
      <c r="M421" s="54">
        <f>MATCH(L421,[6]RESULTATS_4!$W:$W,FALSE)</f>
        <v>261</v>
      </c>
      <c r="N421" s="54" t="str" cm="1">
        <f t="array" ref="N421">IFERROR(INDEX([6]RESULTATS_4!G:G,$M421),"-")</f>
        <v>Empreinte climatique</v>
      </c>
      <c r="O421" s="54" t="str" cm="1">
        <f t="array" ref="O421">IFERROR(INDEX([6]RESULTATS_4!H:H,$M421),"-")</f>
        <v>Productions Finales</v>
      </c>
      <c r="P421" s="54" t="str" cm="1">
        <f t="array" ref="P421">IFERROR(INDEX([6]RESULTATS_4!I:I,$M421),"-")</f>
        <v>Céréales et maîs</v>
      </c>
      <c r="Q421" s="54" t="str" cm="1">
        <f t="array" ref="Q421">IFERROR(INDEX([6]RESULTATS_4!$J:$J,M421),"-")</f>
        <v>ktCO2eq</v>
      </c>
      <c r="R421" s="68"/>
      <c r="S421" s="54" t="str">
        <f t="shared" si="114"/>
        <v>Céréales et maîs-ktCO2eq</v>
      </c>
      <c r="T421" s="46">
        <v>416</v>
      </c>
      <c r="U421" s="8">
        <v>10.436261663686563</v>
      </c>
      <c r="V421" s="8">
        <v>6.887585696023276</v>
      </c>
      <c r="W421" s="8">
        <v>6.887585696023276</v>
      </c>
      <c r="X421" s="8">
        <v>6.887585696023276</v>
      </c>
      <c r="Y421" s="8">
        <v>6.887585696023276</v>
      </c>
      <c r="Z421" s="8">
        <v>6.887585696023276</v>
      </c>
      <c r="AA421" s="68"/>
      <c r="AB421" s="52" t="str">
        <f>IFERROR(MATCH(S421,[7]AMS_RUN3_2050!$I:$I,FALSE),"non")</f>
        <v>non</v>
      </c>
      <c r="AC421" s="8">
        <v>2.6999999999999247E-2</v>
      </c>
      <c r="AE421" s="68"/>
      <c r="AF421" s="52">
        <f t="shared" si="116"/>
        <v>170508.72915437093</v>
      </c>
      <c r="AG421" s="52">
        <f t="shared" si="117"/>
        <v>139096.9355882142</v>
      </c>
      <c r="AH421" s="52">
        <f t="shared" si="118"/>
        <v>207048.52669650136</v>
      </c>
      <c r="AI421" s="52">
        <f t="shared" si="119"/>
        <v>204621.56143595229</v>
      </c>
      <c r="AJ421" s="52">
        <f t="shared" si="120"/>
        <v>212077.5577812155</v>
      </c>
      <c r="AK421" s="52">
        <f t="shared" si="121"/>
        <v>224346.83750154491</v>
      </c>
      <c r="AL421" s="55" t="s">
        <v>544</v>
      </c>
    </row>
    <row r="422" spans="1:38" ht="14.25" hidden="1">
      <c r="A422" s="5" t="s">
        <v>403</v>
      </c>
      <c r="B422" s="5" t="s">
        <v>404</v>
      </c>
      <c r="C422" s="5" t="s">
        <v>28</v>
      </c>
      <c r="D422" s="111" t="s">
        <v>630</v>
      </c>
      <c r="E422" s="116">
        <f>SUMIFS(ADEME!$F:$F,ADEME!$A:$A,$A422,ADEME!$B:$B,$B422,ADEME!$C:$C,$C422,ADEME!$D:$D,$D422,ADEME!$E:$E,F$9)</f>
        <v>435.15892840936215</v>
      </c>
      <c r="F422" s="116">
        <f>SUMIFS(ADEME!$L:$L,ADEME!$A:$A,$A422,ADEME!$B:$B,$B422,ADEME!$C:$C,$C422,ADEME!$D:$D,$D422,ADEME!$E:$E,F$9)</f>
        <v>429.88189672331214</v>
      </c>
      <c r="G422" s="117">
        <f>SUMIFS(ADEME!$H:$H,ADEME!$A:$A,$A422,ADEME!$B:$B,$B422,ADEME!$C:$C,$C422,ADEME!$D:$D,$D422,ADEME!$E:$E,G$9)</f>
        <v>320.4360934666804</v>
      </c>
      <c r="H422" s="117">
        <f>SUMIFS(ADEME!$H:$H,ADEME!$A:$A,$A422,ADEME!$B:$B,$B422,ADEME!$C:$C,$C422,ADEME!$D:$D,$D422,ADEME!$E:$E,H$9)</f>
        <v>326.39115140859366</v>
      </c>
      <c r="I422" s="117">
        <f>SUMIFS(ADEME!$H:$H,ADEME!$A:$A,$A422,ADEME!$B:$B,$B422,ADEME!$C:$C,$C422,ADEME!$D:$D,$D422,ADEME!$E:$E,I$9)</f>
        <v>341.65573064659839</v>
      </c>
      <c r="J422" s="117">
        <f>SUMIFS(ADEME!$H:$H,ADEME!$A:$A,$A422,ADEME!$B:$B,$B422,ADEME!$C:$C,$C422,ADEME!$D:$D,$D422,ADEME!$E:$E,J$9)</f>
        <v>350.7046812537194</v>
      </c>
      <c r="K422" s="68"/>
      <c r="L422" s="54" t="str">
        <f t="shared" si="113"/>
        <v>Empreinte climatique-Productions Finales-Pommes de terre</v>
      </c>
      <c r="M422" s="54">
        <f>MATCH(L422,[6]RESULTATS_4!$W:$W,FALSE)</f>
        <v>265</v>
      </c>
      <c r="N422" s="54" t="str" cm="1">
        <f t="array" ref="N422">IFERROR(INDEX([6]RESULTATS_4!G:G,$M422),"-")</f>
        <v>Empreinte climatique</v>
      </c>
      <c r="O422" s="54" t="str" cm="1">
        <f t="array" ref="O422">IFERROR(INDEX([6]RESULTATS_4!H:H,$M422),"-")</f>
        <v>Productions Finales</v>
      </c>
      <c r="P422" s="54" t="str" cm="1">
        <f t="array" ref="P422">IFERROR(INDEX([6]RESULTATS_4!I:I,$M422),"-")</f>
        <v>Pommes de terre</v>
      </c>
      <c r="Q422" s="54" t="str" cm="1">
        <f t="array" ref="Q422">IFERROR(INDEX([6]RESULTATS_4!$J:$J,M422),"-")</f>
        <v>ktCO2eq</v>
      </c>
      <c r="R422" s="68"/>
      <c r="S422" s="54" t="str">
        <f t="shared" si="114"/>
        <v>Pommes de terre-ktCO2eq</v>
      </c>
      <c r="T422" s="46">
        <v>417</v>
      </c>
      <c r="U422" s="8">
        <v>336.08627839168395</v>
      </c>
      <c r="V422" s="8">
        <v>221.80576898860141</v>
      </c>
      <c r="W422" s="8">
        <v>221.80576898860141</v>
      </c>
      <c r="X422" s="8">
        <v>221.80576898860141</v>
      </c>
      <c r="Y422" s="8">
        <v>221.80576898860141</v>
      </c>
      <c r="Z422" s="8">
        <v>221.80576898860141</v>
      </c>
      <c r="AA422" s="68"/>
      <c r="AB422" s="52" t="str">
        <f>IFERROR(MATCH(S422,[7]AMS_RUN3_2050!$I:$I,FALSE),"non")</f>
        <v>non</v>
      </c>
      <c r="AC422" s="8">
        <v>0.86950000000001637</v>
      </c>
      <c r="AE422" s="68"/>
      <c r="AF422" s="52">
        <f t="shared" si="116"/>
        <v>29.478338268311056</v>
      </c>
      <c r="AG422" s="52">
        <f t="shared" si="117"/>
        <v>93.810061245703551</v>
      </c>
      <c r="AH422" s="52">
        <f t="shared" si="118"/>
        <v>44.466978892306265</v>
      </c>
      <c r="AI422" s="52">
        <f t="shared" si="119"/>
        <v>47.151786401627319</v>
      </c>
      <c r="AJ422" s="52">
        <f t="shared" si="120"/>
        <v>54.033744119683405</v>
      </c>
      <c r="AK422" s="52">
        <f t="shared" si="121"/>
        <v>58.113417361900119</v>
      </c>
    </row>
    <row r="423" spans="1:38" ht="14.25" hidden="1">
      <c r="A423" s="5" t="s">
        <v>403</v>
      </c>
      <c r="B423" s="5" t="s">
        <v>404</v>
      </c>
      <c r="C423" s="5" t="s">
        <v>406</v>
      </c>
      <c r="D423" s="111" t="s">
        <v>630</v>
      </c>
      <c r="E423" s="116">
        <f>SUMIFS(ADEME!$F:$F,ADEME!$A:$A,$A423,ADEME!$B:$B,$B423,ADEME!$C:$C,$C423,ADEME!$D:$D,$D423,ADEME!$E:$E,F$9)</f>
        <v>25449.433541771981</v>
      </c>
      <c r="F423" s="116">
        <f>SUMIFS(ADEME!$L:$L,ADEME!$A:$A,$A423,ADEME!$B:$B,$B423,ADEME!$C:$C,$C423,ADEME!$D:$D,$D423,ADEME!$E:$E,F$9)</f>
        <v>13048.218829460771</v>
      </c>
      <c r="G423" s="117">
        <f>SUMIFS(ADEME!$H:$H,ADEME!$A:$A,$A423,ADEME!$B:$B,$B423,ADEME!$C:$C,$C423,ADEME!$D:$D,$D423,ADEME!$E:$E,G$9)</f>
        <v>19612.197956094609</v>
      </c>
      <c r="H423" s="117">
        <f>SUMIFS(ADEME!$H:$H,ADEME!$A:$A,$A423,ADEME!$B:$B,$B423,ADEME!$C:$C,$C423,ADEME!$D:$D,$D423,ADEME!$E:$E,H$9)</f>
        <v>19998.869571031104</v>
      </c>
      <c r="I423" s="117">
        <f>SUMIFS(ADEME!$H:$H,ADEME!$A:$A,$A423,ADEME!$B:$B,$B423,ADEME!$C:$C,$C423,ADEME!$D:$D,$D423,ADEME!$E:$E,I$9)</f>
        <v>21340.71313772858</v>
      </c>
      <c r="J423" s="117">
        <f>SUMIFS(ADEME!$H:$H,ADEME!$A:$A,$A423,ADEME!$B:$B,$B423,ADEME!$C:$C,$C423,ADEME!$D:$D,$D423,ADEME!$E:$E,J$9)</f>
        <v>22764.012773429677</v>
      </c>
      <c r="K423" s="68"/>
      <c r="L423" s="54" t="str">
        <f t="shared" si="113"/>
        <v>Empreinte climatique-Productions Finales-Produits laitiers</v>
      </c>
      <c r="M423" s="54">
        <f>MATCH(L423,[6]RESULTATS_4!$W:$W,FALSE)</f>
        <v>266</v>
      </c>
      <c r="N423" s="54" t="str" cm="1">
        <f t="array" ref="N423">IFERROR(INDEX([6]RESULTATS_4!G:G,$M423),"-")</f>
        <v>Empreinte climatique</v>
      </c>
      <c r="O423" s="54" t="str" cm="1">
        <f t="array" ref="O423">IFERROR(INDEX([6]RESULTATS_4!H:H,$M423),"-")</f>
        <v>Productions Finales</v>
      </c>
      <c r="P423" s="54" t="str" cm="1">
        <f t="array" ref="P423">IFERROR(INDEX([6]RESULTATS_4!I:I,$M423),"-")</f>
        <v>Produits laitiers</v>
      </c>
      <c r="Q423" s="54" t="str" cm="1">
        <f t="array" ref="Q423">IFERROR(INDEX([6]RESULTATS_4!$J:$J,M423),"-")</f>
        <v>ktCO2eq</v>
      </c>
      <c r="R423" s="68"/>
      <c r="S423" s="54" t="str">
        <f t="shared" si="114"/>
        <v>Produits laitiers-ktCO2eq</v>
      </c>
      <c r="T423" s="46">
        <v>418</v>
      </c>
      <c r="U423" s="8">
        <v>220.12781546183328</v>
      </c>
      <c r="V423" s="8">
        <v>145.27703903278726</v>
      </c>
      <c r="W423" s="8">
        <v>145.27703903278726</v>
      </c>
      <c r="X423" s="8">
        <v>145.27703903278726</v>
      </c>
      <c r="Y423" s="8">
        <v>145.27703903278726</v>
      </c>
      <c r="Z423" s="8">
        <v>145.27703903278726</v>
      </c>
      <c r="AA423" s="68"/>
      <c r="AB423" s="52" t="str">
        <f>IFERROR(MATCH(S423,[7]AMS_RUN3_2050!$I:$I,FALSE),"non")</f>
        <v>non</v>
      </c>
      <c r="AC423" s="8">
        <v>0.569500000000005</v>
      </c>
      <c r="AE423" s="68"/>
      <c r="AF423" s="52">
        <f t="shared" si="116"/>
        <v>11461.207514088339</v>
      </c>
      <c r="AG423" s="52">
        <f t="shared" si="117"/>
        <v>8881.6112142235688</v>
      </c>
      <c r="AH423" s="52">
        <f t="shared" si="118"/>
        <v>13399.860739637166</v>
      </c>
      <c r="AI423" s="52">
        <f t="shared" si="119"/>
        <v>13666.022286920099</v>
      </c>
      <c r="AJ423" s="52">
        <f t="shared" si="120"/>
        <v>14589.66691488821</v>
      </c>
      <c r="AK423" s="52">
        <f t="shared" si="121"/>
        <v>15569.381015049541</v>
      </c>
    </row>
    <row r="424" spans="1:38" ht="14.25" hidden="1">
      <c r="A424" s="5" t="s">
        <v>403</v>
      </c>
      <c r="B424" s="5" t="s">
        <v>404</v>
      </c>
      <c r="C424" s="5" t="s">
        <v>332</v>
      </c>
      <c r="D424" s="111" t="s">
        <v>630</v>
      </c>
      <c r="E424" s="116">
        <f>SUMIFS(ADEME!$F:$F,ADEME!$A:$A,$A424,ADEME!$B:$B,$B424,ADEME!$C:$C,$C424,ADEME!$D:$D,$D424,ADEME!$E:$E,F$9)</f>
        <v>1209.9205602220263</v>
      </c>
      <c r="F424" s="116">
        <f>SUMIFS(ADEME!$L:$L,ADEME!$A:$A,$A424,ADEME!$B:$B,$B424,ADEME!$C:$C,$C424,ADEME!$D:$D,$D424,ADEME!$E:$E,F$9)</f>
        <v>1031.5433873645889</v>
      </c>
      <c r="G424" s="117">
        <f>SUMIFS(ADEME!$H:$H,ADEME!$A:$A,$A424,ADEME!$B:$B,$B424,ADEME!$C:$C,$C424,ADEME!$D:$D,$D424,ADEME!$E:$E,G$9)</f>
        <v>922.8433460115665</v>
      </c>
      <c r="H424" s="117">
        <f>SUMIFS(ADEME!$H:$H,ADEME!$A:$A,$A424,ADEME!$B:$B,$B424,ADEME!$C:$C,$C424,ADEME!$D:$D,$D424,ADEME!$E:$E,H$9)</f>
        <v>931.82632396015276</v>
      </c>
      <c r="I424" s="117">
        <f>SUMIFS(ADEME!$H:$H,ADEME!$A:$A,$A424,ADEME!$B:$B,$B424,ADEME!$C:$C,$C424,ADEME!$D:$D,$D424,ADEME!$E:$E,I$9)</f>
        <v>970.28235816563074</v>
      </c>
      <c r="J424" s="117">
        <f>SUMIFS(ADEME!$H:$H,ADEME!$A:$A,$A424,ADEME!$B:$B,$B424,ADEME!$C:$C,$C424,ADEME!$D:$D,$D424,ADEME!$E:$E,J$9)</f>
        <v>989.35524014564089</v>
      </c>
      <c r="K424" s="68"/>
      <c r="L424" s="54" t="str">
        <f t="shared" si="113"/>
        <v>Empreinte climatique-Productions Finales-Sucre</v>
      </c>
      <c r="M424" s="54">
        <f>MATCH(L424,[6]RESULTATS_4!$W:$W,FALSE)</f>
        <v>267</v>
      </c>
      <c r="N424" s="54" t="str" cm="1">
        <f t="array" ref="N424">IFERROR(INDEX([6]RESULTATS_4!G:G,$M424),"-")</f>
        <v>Empreinte climatique</v>
      </c>
      <c r="O424" s="54" t="str" cm="1">
        <f t="array" ref="O424">IFERROR(INDEX([6]RESULTATS_4!H:H,$M424),"-")</f>
        <v>Productions Finales</v>
      </c>
      <c r="P424" s="54" t="str" cm="1">
        <f t="array" ref="P424">IFERROR(INDEX([6]RESULTATS_4!I:I,$M424),"-")</f>
        <v>Sucre</v>
      </c>
      <c r="Q424" s="54" t="str" cm="1">
        <f t="array" ref="Q424">IFERROR(INDEX([6]RESULTATS_4!$J:$J,M424),"-")</f>
        <v>ktCO2eq</v>
      </c>
      <c r="R424" s="68"/>
      <c r="S424" s="54" t="str">
        <f t="shared" si="114"/>
        <v>Sucre-ktCO2eq</v>
      </c>
      <c r="T424" s="46">
        <v>419</v>
      </c>
      <c r="U424" s="8">
        <v>1451.0946676877847</v>
      </c>
      <c r="V424" s="8">
        <v>1276.8982875531151</v>
      </c>
      <c r="W424" s="8">
        <v>1830.7546888670224</v>
      </c>
      <c r="X424" s="8">
        <v>1837.0483863565296</v>
      </c>
      <c r="Y424" s="8">
        <v>1830.7546888670224</v>
      </c>
      <c r="Z424" s="8">
        <v>1830.7546888670224</v>
      </c>
      <c r="AA424" s="68"/>
      <c r="AB424" s="52" t="str">
        <f>IFERROR(MATCH(S424,[7]AMS_RUN3_2050!$I:$I,FALSE),"non")</f>
        <v>non</v>
      </c>
      <c r="AC424" s="8">
        <v>1468.94975</v>
      </c>
      <c r="AE424" s="68"/>
      <c r="AF424" s="52">
        <f t="shared" si="116"/>
        <v>-16.620149796984094</v>
      </c>
      <c r="AG424" s="52">
        <f t="shared" si="117"/>
        <v>-19.214913402279919</v>
      </c>
      <c r="AH424" s="52">
        <f t="shared" si="118"/>
        <v>-49.592189951856646</v>
      </c>
      <c r="AI424" s="52">
        <f t="shared" si="119"/>
        <v>-49.275896547925427</v>
      </c>
      <c r="AJ424" s="52">
        <f t="shared" si="120"/>
        <v>-47.000962823364503</v>
      </c>
      <c r="AK424" s="52">
        <f t="shared" si="121"/>
        <v>-45.959158473716023</v>
      </c>
    </row>
    <row r="425" spans="1:38" ht="14.25" hidden="1">
      <c r="A425" s="5" t="s">
        <v>403</v>
      </c>
      <c r="B425" s="5" t="s">
        <v>404</v>
      </c>
      <c r="C425" s="5" t="s">
        <v>407</v>
      </c>
      <c r="D425" s="111" t="s">
        <v>630</v>
      </c>
      <c r="E425" s="116">
        <f>SUMIFS(ADEME!$F:$F,ADEME!$A:$A,$A425,ADEME!$B:$B,$B425,ADEME!$C:$C,$C425,ADEME!$D:$D,$D425,ADEME!$E:$E,F$9)</f>
        <v>40378.032582176907</v>
      </c>
      <c r="F425" s="116">
        <f>SUMIFS(ADEME!$L:$L,ADEME!$A:$A,$A425,ADEME!$B:$B,$B425,ADEME!$C:$C,$C425,ADEME!$D:$D,$D425,ADEME!$E:$E,F$9)</f>
        <v>22936.850332857786</v>
      </c>
      <c r="G425" s="117">
        <f>SUMIFS(ADEME!$H:$H,ADEME!$A:$A,$A425,ADEME!$B:$B,$B425,ADEME!$C:$C,$C425,ADEME!$D:$D,$D425,ADEME!$E:$E,G$9)</f>
        <v>29509.474680629741</v>
      </c>
      <c r="H425" s="117">
        <f>SUMIFS(ADEME!$H:$H,ADEME!$A:$A,$A425,ADEME!$B:$B,$B425,ADEME!$C:$C,$C425,ADEME!$D:$D,$D425,ADEME!$E:$E,H$9)</f>
        <v>31500.612745682309</v>
      </c>
      <c r="I425" s="117">
        <f>SUMIFS(ADEME!$H:$H,ADEME!$A:$A,$A425,ADEME!$B:$B,$B425,ADEME!$C:$C,$C425,ADEME!$D:$D,$D425,ADEME!$E:$E,I$9)</f>
        <v>34766.002232220235</v>
      </c>
      <c r="J425" s="117">
        <f>SUMIFS(ADEME!$H:$H,ADEME!$A:$A,$A425,ADEME!$B:$B,$B425,ADEME!$C:$C,$C425,ADEME!$D:$D,$D425,ADEME!$E:$E,J$9)</f>
        <v>40054.908025654964</v>
      </c>
      <c r="K425" s="68"/>
      <c r="L425" s="54" t="str">
        <f t="shared" si="113"/>
        <v>Empreinte climatique-Productions Finales-Viande, abats, graisses animales, œufs</v>
      </c>
      <c r="M425" s="54">
        <f>MATCH(L425,[6]RESULTATS_4!$W:$W,FALSE)</f>
        <v>269</v>
      </c>
      <c r="N425" s="54" t="str" cm="1">
        <f t="array" ref="N425">IFERROR(INDEX([6]RESULTATS_4!G:G,$M425),"-")</f>
        <v>Empreinte climatique</v>
      </c>
      <c r="O425" s="54" t="str" cm="1">
        <f t="array" ref="O425">IFERROR(INDEX([6]RESULTATS_4!H:H,$M425),"-")</f>
        <v>Productions Finales</v>
      </c>
      <c r="P425" s="54" t="str" cm="1">
        <f t="array" ref="P425">IFERROR(INDEX([6]RESULTATS_4!I:I,$M425),"-")</f>
        <v>Viande, abats, graisses animales, œufs</v>
      </c>
      <c r="Q425" s="54" t="str" cm="1">
        <f t="array" ref="Q425">IFERROR(INDEX([6]RESULTATS_4!$J:$J,M425),"-")</f>
        <v>ktCO2eq</v>
      </c>
      <c r="R425" s="68"/>
      <c r="S425" s="54" t="str">
        <f t="shared" si="114"/>
        <v>Viande, abats, graisses animales, œufs-ktCO2eq</v>
      </c>
      <c r="T425" s="46">
        <v>420</v>
      </c>
      <c r="U425" s="8">
        <v>8528.4352277088747</v>
      </c>
      <c r="V425" s="8">
        <v>7504.6408620062448</v>
      </c>
      <c r="W425" s="8">
        <v>10759.789233259096</v>
      </c>
      <c r="X425" s="8">
        <v>10796.77881951923</v>
      </c>
      <c r="Y425" s="8">
        <v>10759.789233259096</v>
      </c>
      <c r="Z425" s="8">
        <v>10759.789233259096</v>
      </c>
      <c r="AA425" s="68"/>
      <c r="AB425" s="52" t="str">
        <f>IFERROR(MATCH(S425,[7]AMS_RUN3_2050!$I:$I,FALSE),"non")</f>
        <v>non</v>
      </c>
      <c r="AC425" s="8">
        <v>8633.3738760106971</v>
      </c>
      <c r="AE425" s="68"/>
      <c r="AF425" s="52">
        <f t="shared" si="116"/>
        <v>373.45182913494767</v>
      </c>
      <c r="AG425" s="52">
        <f t="shared" si="117"/>
        <v>205.63554945021031</v>
      </c>
      <c r="AH425" s="52">
        <f t="shared" si="118"/>
        <v>174.25699556841079</v>
      </c>
      <c r="AI425" s="52">
        <f t="shared" si="119"/>
        <v>191.75935964098042</v>
      </c>
      <c r="AJ425" s="52">
        <f t="shared" si="120"/>
        <v>223.11043904797523</v>
      </c>
      <c r="AK425" s="52">
        <f t="shared" si="121"/>
        <v>272.26480145022782</v>
      </c>
    </row>
    <row r="426" spans="1:38" ht="14.25" hidden="1">
      <c r="A426" s="5" t="s">
        <v>403</v>
      </c>
      <c r="B426" s="5" t="s">
        <v>404</v>
      </c>
      <c r="C426" s="5" t="s">
        <v>36</v>
      </c>
      <c r="D426" s="111" t="s">
        <v>630</v>
      </c>
      <c r="E426" s="116">
        <f>SUMIFS(ADEME!$F:$F,ADEME!$A:$A,$A426,ADEME!$B:$B,$B426,ADEME!$C:$C,$C426,ADEME!$D:$D,$D426,ADEME!$E:$E,F$9)</f>
        <v>1427.0788587957672</v>
      </c>
      <c r="F426" s="116">
        <f>SUMIFS(ADEME!$L:$L,ADEME!$A:$A,$A426,ADEME!$B:$B,$B426,ADEME!$C:$C,$C426,ADEME!$D:$D,$D426,ADEME!$E:$E,F$9)</f>
        <v>739.1469578037437</v>
      </c>
      <c r="G426" s="117">
        <f>SUMIFS(ADEME!$H:$H,ADEME!$A:$A,$A426,ADEME!$B:$B,$B426,ADEME!$C:$C,$C426,ADEME!$D:$D,$D426,ADEME!$E:$E,G$9)</f>
        <v>1060.9648563411295</v>
      </c>
      <c r="H426" s="117">
        <f>SUMIFS(ADEME!$H:$H,ADEME!$A:$A,$A426,ADEME!$B:$B,$B426,ADEME!$C:$C,$C426,ADEME!$D:$D,$D426,ADEME!$E:$E,H$9)</f>
        <v>1097.1754590163321</v>
      </c>
      <c r="I426" s="117">
        <f>SUMIFS(ADEME!$H:$H,ADEME!$A:$A,$A426,ADEME!$B:$B,$B426,ADEME!$C:$C,$C426,ADEME!$D:$D,$D426,ADEME!$E:$E,I$9)</f>
        <v>1129.9981326550246</v>
      </c>
      <c r="J426" s="117">
        <f>SUMIFS(ADEME!$H:$H,ADEME!$A:$A,$A426,ADEME!$B:$B,$B426,ADEME!$C:$C,$C426,ADEME!$D:$D,$D426,ADEME!$E:$E,J$9)</f>
        <v>1201.6112122041843</v>
      </c>
      <c r="K426" s="68"/>
      <c r="L426" s="54" t="str">
        <f t="shared" si="113"/>
        <v>Empreinte climatique-Productions Finales-Boissons alcooliques</v>
      </c>
      <c r="M426" s="54">
        <f>MATCH(L426,[6]RESULTATS_4!$W:$W,FALSE)</f>
        <v>259</v>
      </c>
      <c r="N426" s="54" t="str" cm="1">
        <f t="array" ref="N426">IFERROR(INDEX([6]RESULTATS_4!G:G,$M426),"-")</f>
        <v>Empreinte climatique</v>
      </c>
      <c r="O426" s="54" t="str" cm="1">
        <f t="array" ref="O426">IFERROR(INDEX([6]RESULTATS_4!H:H,$M426),"-")</f>
        <v>Productions Finales</v>
      </c>
      <c r="P426" s="54" t="str" cm="1">
        <f t="array" ref="P426">IFERROR(INDEX([6]RESULTATS_4!I:I,$M426),"-")</f>
        <v>Boissons alcooliques</v>
      </c>
      <c r="Q426" s="54" t="str" cm="1">
        <f t="array" ref="Q426">IFERROR(INDEX([6]RESULTATS_4!$J:$J,M426),"-")</f>
        <v>ktCO2eq</v>
      </c>
      <c r="R426" s="68"/>
      <c r="S426" s="54" t="str">
        <f t="shared" si="114"/>
        <v>Boissons alcooliques-ktCO2eq</v>
      </c>
      <c r="T426" s="46">
        <v>421</v>
      </c>
      <c r="U426" s="14">
        <v>0</v>
      </c>
      <c r="V426" s="14">
        <v>0</v>
      </c>
      <c r="W426" s="14">
        <v>0</v>
      </c>
      <c r="X426" s="14">
        <v>0</v>
      </c>
      <c r="Y426" s="14">
        <v>0</v>
      </c>
      <c r="Z426" s="14">
        <v>0</v>
      </c>
      <c r="AA426" s="68"/>
      <c r="AB426" s="52" t="str">
        <f>IFERROR(MATCH(S426,[7]AMS_RUN3_2050!$I:$I,FALSE),"non")</f>
        <v>non</v>
      </c>
      <c r="AC426" s="2"/>
      <c r="AE426" s="68"/>
      <c r="AF426" s="56"/>
      <c r="AG426" s="56"/>
      <c r="AH426" s="56"/>
      <c r="AI426" s="56"/>
      <c r="AJ426" s="56"/>
      <c r="AK426" s="56"/>
    </row>
    <row r="427" spans="1:38" ht="14.25" hidden="1">
      <c r="A427" s="5" t="s">
        <v>403</v>
      </c>
      <c r="B427" s="5" t="s">
        <v>404</v>
      </c>
      <c r="C427" s="5" t="s">
        <v>408</v>
      </c>
      <c r="D427" s="111" t="s">
        <v>630</v>
      </c>
      <c r="E427" s="116">
        <f>SUMIFS(ADEME!$F:$F,ADEME!$A:$A,$A427,ADEME!$B:$B,$B427,ADEME!$C:$C,$C427,ADEME!$D:$D,$D427,ADEME!$E:$E,F$9)</f>
        <v>6846.7782084524424</v>
      </c>
      <c r="F427" s="116">
        <f>SUMIFS(ADEME!$L:$L,ADEME!$A:$A,$A427,ADEME!$B:$B,$B427,ADEME!$C:$C,$C427,ADEME!$D:$D,$D427,ADEME!$E:$E,F$9)</f>
        <v>3737.638748125617</v>
      </c>
      <c r="G427" s="117">
        <f>SUMIFS(ADEME!$H:$H,ADEME!$A:$A,$A427,ADEME!$B:$B,$B427,ADEME!$C:$C,$C427,ADEME!$D:$D,$D427,ADEME!$E:$E,G$9)</f>
        <v>5931.2277934867425</v>
      </c>
      <c r="H427" s="117">
        <f>SUMIFS(ADEME!$H:$H,ADEME!$A:$A,$A427,ADEME!$B:$B,$B427,ADEME!$C:$C,$C427,ADEME!$D:$D,$D427,ADEME!$E:$E,H$9)</f>
        <v>6154.3207637147998</v>
      </c>
      <c r="I427" s="117">
        <f>SUMIFS(ADEME!$H:$H,ADEME!$A:$A,$A427,ADEME!$B:$B,$B427,ADEME!$C:$C,$C427,ADEME!$D:$D,$D427,ADEME!$E:$E,I$9)</f>
        <v>5513.3258836191071</v>
      </c>
      <c r="J427" s="117">
        <f>SUMIFS(ADEME!$H:$H,ADEME!$A:$A,$A427,ADEME!$B:$B,$B427,ADEME!$C:$C,$C427,ADEME!$D:$D,$D427,ADEME!$E:$E,J$9)</f>
        <v>5720.4171209592587</v>
      </c>
      <c r="K427" s="68"/>
      <c r="L427" s="54" t="str">
        <f t="shared" si="113"/>
        <v>Empreinte climatique-Productions Finales-Tourteaux, huiles, oléoprotéagineux</v>
      </c>
      <c r="M427" s="54">
        <f>MATCH(L427,[6]RESULTATS_4!$W:$W,FALSE)</f>
        <v>268</v>
      </c>
      <c r="N427" s="54" t="str" cm="1">
        <f t="array" ref="N427">IFERROR(INDEX([6]RESULTATS_4!G:G,$M427),"-")</f>
        <v>Empreinte climatique</v>
      </c>
      <c r="O427" s="54" t="str" cm="1">
        <f t="array" ref="O427">IFERROR(INDEX([6]RESULTATS_4!H:H,$M427),"-")</f>
        <v>Productions Finales</v>
      </c>
      <c r="P427" s="54" t="str" cm="1">
        <f t="array" ref="P427">IFERROR(INDEX([6]RESULTATS_4!I:I,$M427),"-")</f>
        <v>Tourteaux, huiles, oléoprotéagineux</v>
      </c>
      <c r="Q427" s="54" t="str" cm="1">
        <f t="array" ref="Q427">IFERROR(INDEX([6]RESULTATS_4!$J:$J,M427),"-")</f>
        <v>ktCO2eq</v>
      </c>
      <c r="R427" s="68"/>
      <c r="S427" s="54" t="str">
        <f t="shared" si="114"/>
        <v>Tourteaux, huiles, oléoprotéagineux-ktCO2eq</v>
      </c>
      <c r="T427" s="46">
        <v>422</v>
      </c>
      <c r="U427" s="8">
        <v>16722.472172115034</v>
      </c>
      <c r="V427" s="8">
        <v>14908.910131220864</v>
      </c>
      <c r="W427" s="8">
        <v>11845.674206688534</v>
      </c>
      <c r="X427" s="8">
        <v>12256.36147544421</v>
      </c>
      <c r="Y427" s="8">
        <v>12992.826592417521</v>
      </c>
      <c r="Z427" s="8">
        <v>13827.086451491705</v>
      </c>
      <c r="AA427" s="68"/>
      <c r="AB427" s="52" t="str">
        <f>IFERROR(MATCH(S427,[7]AMS_RUN3_2050!$I:$I,FALSE),"non")</f>
        <v>non</v>
      </c>
      <c r="AC427" s="8"/>
      <c r="AE427" s="68"/>
      <c r="AF427" s="52">
        <f t="shared" ref="AF427:AK433" si="122">IF(AND(E427=0,U427=0),"ok 0",(E427/U427-1)*100)</f>
        <v>-59.056423368612052</v>
      </c>
      <c r="AG427" s="52">
        <f t="shared" si="122"/>
        <v>-74.930167830989873</v>
      </c>
      <c r="AH427" s="52">
        <f t="shared" si="122"/>
        <v>-49.929166630821761</v>
      </c>
      <c r="AI427" s="52">
        <f t="shared" si="122"/>
        <v>-49.786722788446902</v>
      </c>
      <c r="AJ427" s="52">
        <f t="shared" si="122"/>
        <v>-57.566386002283544</v>
      </c>
      <c r="AK427" s="52">
        <f t="shared" si="122"/>
        <v>-58.628904642871284</v>
      </c>
    </row>
    <row r="428" spans="1:38" ht="14.25" hidden="1">
      <c r="A428" s="5" t="s">
        <v>403</v>
      </c>
      <c r="B428" s="5" t="s">
        <v>404</v>
      </c>
      <c r="C428" s="5" t="s">
        <v>409</v>
      </c>
      <c r="D428" s="111" t="s">
        <v>630</v>
      </c>
      <c r="E428" s="116">
        <f>SUMIFS(ADEME!$F:$F,ADEME!$A:$A,$A428,ADEME!$B:$B,$B428,ADEME!$C:$C,$C428,ADEME!$D:$D,$D428,ADEME!$E:$E,F$9)</f>
        <v>0</v>
      </c>
      <c r="F428" s="116">
        <f>SUMIFS(ADEME!$L:$L,ADEME!$A:$A,$A428,ADEME!$B:$B,$B428,ADEME!$C:$C,$C428,ADEME!$D:$D,$D428,ADEME!$E:$E,F$9)</f>
        <v>0</v>
      </c>
      <c r="G428" s="117">
        <f>SUMIFS(ADEME!$H:$H,ADEME!$A:$A,$A428,ADEME!$B:$B,$B428,ADEME!$C:$C,$C428,ADEME!$D:$D,$D428,ADEME!$E:$E,G$9)</f>
        <v>0</v>
      </c>
      <c r="H428" s="117">
        <f>SUMIFS(ADEME!$H:$H,ADEME!$A:$A,$A428,ADEME!$B:$B,$B428,ADEME!$C:$C,$C428,ADEME!$D:$D,$D428,ADEME!$E:$E,H$9)</f>
        <v>0</v>
      </c>
      <c r="I428" s="117">
        <f>SUMIFS(ADEME!$H:$H,ADEME!$A:$A,$A428,ADEME!$B:$B,$B428,ADEME!$C:$C,$C428,ADEME!$D:$D,$D428,ADEME!$E:$E,I$9)</f>
        <v>0</v>
      </c>
      <c r="J428" s="117">
        <f>SUMIFS(ADEME!$H:$H,ADEME!$A:$A,$A428,ADEME!$B:$B,$B428,ADEME!$C:$C,$C428,ADEME!$D:$D,$D428,ADEME!$E:$E,J$9)</f>
        <v>0</v>
      </c>
      <c r="K428" s="68"/>
      <c r="L428" s="54" t="str">
        <f t="shared" si="113"/>
        <v>Empreinte climatique-Productions Finales-Café, cacao, thé, épices, stimulants</v>
      </c>
      <c r="M428" s="54">
        <f>MATCH(L428,[6]RESULTATS_4!$W:$W,FALSE)</f>
        <v>260</v>
      </c>
      <c r="N428" s="54" t="str" cm="1">
        <f t="array" ref="N428">IFERROR(INDEX([6]RESULTATS_4!G:G,$M428),"-")</f>
        <v>Empreinte climatique</v>
      </c>
      <c r="O428" s="54" t="str" cm="1">
        <f t="array" ref="O428">IFERROR(INDEX([6]RESULTATS_4!H:H,$M428),"-")</f>
        <v>Productions Finales</v>
      </c>
      <c r="P428" s="54" t="str" cm="1">
        <f t="array" ref="P428">IFERROR(INDEX([6]RESULTATS_4!I:I,$M428),"-")</f>
        <v>Café, cacao, thé, épices, stimulants</v>
      </c>
      <c r="Q428" s="54" t="str" cm="1">
        <f t="array" ref="Q428">IFERROR(INDEX([6]RESULTATS_4!$J:$J,M428),"-")</f>
        <v>ktCO2eq</v>
      </c>
      <c r="R428" s="68"/>
      <c r="S428" s="54" t="str">
        <f t="shared" si="114"/>
        <v>Café, cacao, thé, épices, stimulants-ktCO2eq</v>
      </c>
      <c r="T428" s="46">
        <v>423</v>
      </c>
      <c r="U428" s="8">
        <v>407.26102773734414</v>
      </c>
      <c r="V428" s="8">
        <v>367.46174060855554</v>
      </c>
      <c r="W428" s="8">
        <v>268.33260065638871</v>
      </c>
      <c r="X428" s="8">
        <v>286.78385855800218</v>
      </c>
      <c r="Y428" s="8">
        <v>311.34826481248217</v>
      </c>
      <c r="Z428" s="8">
        <v>326.30007798288278</v>
      </c>
      <c r="AA428" s="68"/>
      <c r="AB428" s="52" t="str">
        <f>IFERROR(MATCH(S428,[7]AMS_RUN3_2050!$I:$I,FALSE),"non")</f>
        <v>non</v>
      </c>
      <c r="AC428" s="8"/>
      <c r="AE428" s="68"/>
      <c r="AF428" s="52">
        <f t="shared" si="122"/>
        <v>-100</v>
      </c>
      <c r="AG428" s="52">
        <f t="shared" si="122"/>
        <v>-100</v>
      </c>
      <c r="AH428" s="52">
        <f t="shared" si="122"/>
        <v>-100</v>
      </c>
      <c r="AI428" s="52">
        <f t="shared" si="122"/>
        <v>-100</v>
      </c>
      <c r="AJ428" s="52">
        <f t="shared" si="122"/>
        <v>-100</v>
      </c>
      <c r="AK428" s="52">
        <f t="shared" si="122"/>
        <v>-100</v>
      </c>
    </row>
    <row r="429" spans="1:38" ht="14.25" hidden="1">
      <c r="A429" s="5" t="s">
        <v>403</v>
      </c>
      <c r="B429" s="5" t="s">
        <v>404</v>
      </c>
      <c r="C429" s="5" t="s">
        <v>410</v>
      </c>
      <c r="D429" s="111" t="s">
        <v>630</v>
      </c>
      <c r="E429" s="116">
        <f>SUMIFS(ADEME!$F:$F,ADEME!$A:$A,$A429,ADEME!$B:$B,$B429,ADEME!$C:$C,$C429,ADEME!$D:$D,$D429,ADEME!$E:$E,F$9)</f>
        <v>3339.5830865307576</v>
      </c>
      <c r="F429" s="116">
        <f>SUMIFS(ADEME!$L:$L,ADEME!$A:$A,$A429,ADEME!$B:$B,$B429,ADEME!$C:$C,$C429,ADEME!$D:$D,$D429,ADEME!$E:$E,F$9)</f>
        <v>3166.1279985121869</v>
      </c>
      <c r="G429" s="117">
        <f>SUMIFS(ADEME!$H:$H,ADEME!$A:$A,$A429,ADEME!$B:$B,$B429,ADEME!$C:$C,$C429,ADEME!$D:$D,$D429,ADEME!$E:$E,G$9)</f>
        <v>3241.1782678841832</v>
      </c>
      <c r="H429" s="117">
        <f>SUMIFS(ADEME!$H:$H,ADEME!$A:$A,$A429,ADEME!$B:$B,$B429,ADEME!$C:$C,$C429,ADEME!$D:$D,$D429,ADEME!$E:$E,H$9)</f>
        <v>3203.5046332975353</v>
      </c>
      <c r="I429" s="117">
        <f>SUMIFS(ADEME!$H:$H,ADEME!$A:$A,$A429,ADEME!$B:$B,$B429,ADEME!$C:$C,$C429,ADEME!$D:$D,$D429,ADEME!$E:$E,I$9)</f>
        <v>3136.6444973016951</v>
      </c>
      <c r="J429" s="117">
        <f>SUMIFS(ADEME!$H:$H,ADEME!$A:$A,$A429,ADEME!$B:$B,$B429,ADEME!$C:$C,$C429,ADEME!$D:$D,$D429,ADEME!$E:$E,J$9)</f>
        <v>2925.0767541826576</v>
      </c>
      <c r="K429" s="68"/>
      <c r="L429" s="54" t="str">
        <f t="shared" si="113"/>
        <v>Empreinte climatique-Productions Finales-Fruits et légumes</v>
      </c>
      <c r="M429" s="54">
        <f>MATCH(L429,[6]RESULTATS_4!$W:$W,FALSE)</f>
        <v>263</v>
      </c>
      <c r="N429" s="54" t="str" cm="1">
        <f t="array" ref="N429">IFERROR(INDEX([6]RESULTATS_4!G:G,$M429),"-")</f>
        <v>Empreinte climatique</v>
      </c>
      <c r="O429" s="54" t="str" cm="1">
        <f t="array" ref="O429">IFERROR(INDEX([6]RESULTATS_4!H:H,$M429),"-")</f>
        <v>Productions Finales</v>
      </c>
      <c r="P429" s="54" t="str" cm="1">
        <f t="array" ref="P429">IFERROR(INDEX([6]RESULTATS_4!I:I,$M429),"-")</f>
        <v>Fruits et légumes</v>
      </c>
      <c r="Q429" s="54" t="str" cm="1">
        <f t="array" ref="Q429">IFERROR(INDEX([6]RESULTATS_4!$J:$J,M429),"-")</f>
        <v>ktCO2eq</v>
      </c>
      <c r="R429" s="68"/>
      <c r="S429" s="54" t="str">
        <f t="shared" si="114"/>
        <v>Fruits et légumes-ktCO2eq</v>
      </c>
      <c r="T429" s="46">
        <v>424</v>
      </c>
      <c r="U429" s="8">
        <v>26750.572393465383</v>
      </c>
      <c r="V429" s="8">
        <v>24018.632209295276</v>
      </c>
      <c r="W429" s="8">
        <v>17889.161996966959</v>
      </c>
      <c r="X429" s="8">
        <v>19108.873072934868</v>
      </c>
      <c r="Y429" s="8">
        <v>20783.770516533201</v>
      </c>
      <c r="Z429" s="8">
        <v>22193.095111039449</v>
      </c>
      <c r="AA429" s="68"/>
      <c r="AB429" s="52" t="str">
        <f>IFERROR(MATCH(S429,[7]AMS_RUN3_2050!$I:$I,FALSE),"non")</f>
        <v>non</v>
      </c>
      <c r="AC429" s="8"/>
      <c r="AE429" s="68"/>
      <c r="AF429" s="52">
        <f t="shared" si="122"/>
        <v>-87.515844381159667</v>
      </c>
      <c r="AG429" s="52">
        <f t="shared" si="122"/>
        <v>-86.818033720975635</v>
      </c>
      <c r="AH429" s="52">
        <f t="shared" si="122"/>
        <v>-81.881888774702176</v>
      </c>
      <c r="AI429" s="52">
        <f t="shared" si="122"/>
        <v>-83.235512523054723</v>
      </c>
      <c r="AJ429" s="52">
        <f t="shared" si="122"/>
        <v>-84.908202797916104</v>
      </c>
      <c r="AK429" s="52">
        <f t="shared" si="122"/>
        <v>-86.81987915814571</v>
      </c>
    </row>
    <row r="430" spans="1:38" ht="14.25" hidden="1">
      <c r="A430" s="5" t="s">
        <v>403</v>
      </c>
      <c r="B430" s="5" t="s">
        <v>404</v>
      </c>
      <c r="C430" s="5" t="s">
        <v>411</v>
      </c>
      <c r="D430" s="111" t="s">
        <v>630</v>
      </c>
      <c r="E430" s="116">
        <f>SUMIFS(ADEME!$F:$F,ADEME!$A:$A,$A430,ADEME!$B:$B,$B430,ADEME!$C:$C,$C430,ADEME!$D:$D,$D430,ADEME!$E:$E,F$9)</f>
        <v>31.192505122903498</v>
      </c>
      <c r="F430" s="116">
        <f>SUMIFS(ADEME!$L:$L,ADEME!$A:$A,$A430,ADEME!$B:$B,$B430,ADEME!$C:$C,$C430,ADEME!$D:$D,$D430,ADEME!$E:$E,F$9)</f>
        <v>41.328314749679876</v>
      </c>
      <c r="G430" s="117">
        <f>SUMIFS(ADEME!$H:$H,ADEME!$A:$A,$A430,ADEME!$B:$B,$B430,ADEME!$C:$C,$C430,ADEME!$D:$D,$D430,ADEME!$E:$E,G$9)</f>
        <v>33.339069120768499</v>
      </c>
      <c r="H430" s="117">
        <f>SUMIFS(ADEME!$H:$H,ADEME!$A:$A,$A430,ADEME!$B:$B,$B430,ADEME!$C:$C,$C430,ADEME!$D:$D,$D430,ADEME!$E:$E,H$9)</f>
        <v>33.155675248156847</v>
      </c>
      <c r="I430" s="117">
        <f>SUMIFS(ADEME!$H:$H,ADEME!$A:$A,$A430,ADEME!$B:$B,$B430,ADEME!$C:$C,$C430,ADEME!$D:$D,$D430,ADEME!$E:$E,I$9)</f>
        <v>33.073334901743806</v>
      </c>
      <c r="J430" s="117">
        <f>SUMIFS(ADEME!$H:$H,ADEME!$A:$A,$A430,ADEME!$B:$B,$B430,ADEME!$C:$C,$C430,ADEME!$D:$D,$D430,ADEME!$E:$E,J$9)</f>
        <v>258.76837065486831</v>
      </c>
      <c r="K430" s="68"/>
      <c r="L430" s="54" t="str">
        <f t="shared" si="113"/>
        <v>Empreinte climatique-Productions Finales-Poissons et produits halieutiques</v>
      </c>
      <c r="M430" s="54">
        <f>MATCH(L430,[6]RESULTATS_4!$W:$W,FALSE)</f>
        <v>264</v>
      </c>
      <c r="N430" s="54" t="str" cm="1">
        <f t="array" ref="N430">IFERROR(INDEX([6]RESULTATS_4!G:G,$M430),"-")</f>
        <v>Empreinte climatique</v>
      </c>
      <c r="O430" s="54" t="str" cm="1">
        <f t="array" ref="O430">IFERROR(INDEX([6]RESULTATS_4!H:H,$M430),"-")</f>
        <v>Productions Finales</v>
      </c>
      <c r="P430" s="54" t="str" cm="1">
        <f t="array" ref="P430">IFERROR(INDEX([6]RESULTATS_4!I:I,$M430),"-")</f>
        <v>Poissons et produits halieutiques</v>
      </c>
      <c r="Q430" s="54" t="str" cm="1">
        <f t="array" ref="Q430">IFERROR(INDEX([6]RESULTATS_4!$J:$J,M430),"-")</f>
        <v>ktCO2eq</v>
      </c>
      <c r="R430" s="68"/>
      <c r="S430" s="54" t="str">
        <f t="shared" si="114"/>
        <v>Poissons et produits halieutiques-ktCO2eq</v>
      </c>
      <c r="T430" s="46">
        <v>425</v>
      </c>
      <c r="U430" s="8">
        <v>1155.450141448197</v>
      </c>
      <c r="V430" s="8">
        <v>1057.8854676333958</v>
      </c>
      <c r="W430" s="8">
        <v>810.53059327358733</v>
      </c>
      <c r="X430" s="8">
        <v>857.27504209398546</v>
      </c>
      <c r="Y430" s="8">
        <v>908.93652694734919</v>
      </c>
      <c r="Z430" s="8">
        <v>931.51466227371623</v>
      </c>
      <c r="AA430" s="68"/>
      <c r="AB430" s="52" t="str">
        <f>IFERROR(MATCH(S430,[7]AMS_RUN3_2050!$I:$I,FALSE),"non")</f>
        <v>non</v>
      </c>
      <c r="AC430" s="8"/>
      <c r="AE430" s="68"/>
      <c r="AF430" s="52">
        <f t="shared" si="122"/>
        <v>-97.300402327718956</v>
      </c>
      <c r="AG430" s="52">
        <f t="shared" si="122"/>
        <v>-96.093309151685787</v>
      </c>
      <c r="AH430" s="52">
        <f t="shared" si="122"/>
        <v>-95.886759932636465</v>
      </c>
      <c r="AI430" s="52">
        <f t="shared" si="122"/>
        <v>-96.1324343273577</v>
      </c>
      <c r="AJ430" s="52">
        <f t="shared" si="122"/>
        <v>-96.361315238059561</v>
      </c>
      <c r="AK430" s="52">
        <f t="shared" si="122"/>
        <v>-72.220687324100126</v>
      </c>
    </row>
    <row r="431" spans="1:38" ht="14.25" hidden="1">
      <c r="A431" s="5" t="s">
        <v>403</v>
      </c>
      <c r="B431" s="5" t="s">
        <v>404</v>
      </c>
      <c r="C431" s="42" t="s">
        <v>412</v>
      </c>
      <c r="D431" s="111" t="s">
        <v>630</v>
      </c>
      <c r="E431" s="136">
        <f>SUMIFS(ADEME!$F:$F,ADEME!$A:$A,$A431,ADEME!$B:$B,$B431,ADEME!$C:$C,$C431,ADEME!$D:$D,$D431,ADEME!$E:$E,F$9)</f>
        <v>96922.351667122595</v>
      </c>
      <c r="F431" s="136">
        <f>SUMIFS(ADEME!$L:$L,ADEME!$A:$A,$A431,ADEME!$B:$B,$B431,ADEME!$C:$C,$C431,ADEME!$D:$D,$D431,ADEME!$E:$E,F$9)</f>
        <v>54718.044690474257</v>
      </c>
      <c r="G431" s="137">
        <f>SUMIFS(ADEME!$H:$H,ADEME!$A:$A,$A431,ADEME!$B:$B,$B431,ADEME!$C:$C,$C431,ADEME!$D:$D,$D431,ADEME!$E:$E,G$9)</f>
        <v>74899.194357306609</v>
      </c>
      <c r="H431" s="137">
        <f>SUMIFS(ADEME!$H:$H,ADEME!$A:$A,$A431,ADEME!$B:$B,$B431,ADEME!$C:$C,$C431,ADEME!$D:$D,$D431,ADEME!$E:$E,H$9)</f>
        <v>77346.229305497138</v>
      </c>
      <c r="I431" s="137">
        <f>SUMIFS(ADEME!$H:$H,ADEME!$A:$A,$A431,ADEME!$B:$B,$B431,ADEME!$C:$C,$C431,ADEME!$D:$D,$D431,ADEME!$E:$E,I$9)</f>
        <v>81845.60642714912</v>
      </c>
      <c r="J431" s="137">
        <f>SUMIFS(ADEME!$H:$H,ADEME!$A:$A,$A431,ADEME!$B:$B,$B431,ADEME!$C:$C,$C431,ADEME!$D:$D,$D431,ADEME!$E:$E,J$9)</f>
        <v>89723.82245341799</v>
      </c>
      <c r="K431" s="68"/>
      <c r="L431" s="54" t="str">
        <f t="shared" si="113"/>
        <v>Empreinte climatique-Productions Finales-Emissions de GES dues aux productions</v>
      </c>
      <c r="M431" s="54">
        <f>MATCH(L431,[6]RESULTATS_4!$W:$W,FALSE)</f>
        <v>262</v>
      </c>
      <c r="N431" s="54" t="str" cm="1">
        <f t="array" ref="N431">IFERROR(INDEX([6]RESULTATS_4!G:G,$M431),"-")</f>
        <v>Empreinte climatique</v>
      </c>
      <c r="O431" s="54" t="str" cm="1">
        <f t="array" ref="O431">IFERROR(INDEX([6]RESULTATS_4!H:H,$M431),"-")</f>
        <v>Productions Finales</v>
      </c>
      <c r="P431" s="54" t="str" cm="1">
        <f t="array" ref="P431">IFERROR(INDEX([6]RESULTATS_4!I:I,$M431),"-")</f>
        <v>Emissions de GES dues aux productions</v>
      </c>
      <c r="Q431" s="54" t="str" cm="1">
        <f t="array" ref="Q431">IFERROR(INDEX([6]RESULTATS_4!$J:$J,M431),"-")</f>
        <v>ktCO2eq</v>
      </c>
      <c r="R431" s="68"/>
      <c r="S431" s="54" t="str">
        <f t="shared" si="114"/>
        <v>Emissions de GES dues aux productions-ktCO2eq</v>
      </c>
      <c r="T431" s="46">
        <v>426</v>
      </c>
      <c r="U431" s="8">
        <v>41107.963913177351</v>
      </c>
      <c r="V431" s="8">
        <v>38159.200174290789</v>
      </c>
      <c r="W431" s="8">
        <v>26653.218466504844</v>
      </c>
      <c r="X431" s="8">
        <v>29760.091920166789</v>
      </c>
      <c r="Y431" s="8">
        <v>33254.594154021761</v>
      </c>
      <c r="Z431" s="8">
        <v>37933.32710704991</v>
      </c>
      <c r="AA431" s="68"/>
      <c r="AB431" s="52" t="str">
        <f>IFERROR(MATCH(S431,[7]AMS_RUN3_2050!$I:$I,FALSE),"non")</f>
        <v>non</v>
      </c>
      <c r="AC431" s="8"/>
      <c r="AE431" s="68"/>
      <c r="AF431" s="52">
        <f t="shared" si="122"/>
        <v>135.77512102479412</v>
      </c>
      <c r="AG431" s="52">
        <f t="shared" si="122"/>
        <v>43.394107949201064</v>
      </c>
      <c r="AH431" s="52">
        <f t="shared" si="122"/>
        <v>181.01369615617938</v>
      </c>
      <c r="AI431" s="52">
        <f t="shared" si="122"/>
        <v>159.89916130965921</v>
      </c>
      <c r="AJ431" s="52">
        <f t="shared" si="122"/>
        <v>146.11819361882311</v>
      </c>
      <c r="AK431" s="52">
        <f t="shared" si="122"/>
        <v>136.5303264862913</v>
      </c>
    </row>
    <row r="432" spans="1:38" ht="14.25" hidden="1">
      <c r="A432" s="5" t="s">
        <v>403</v>
      </c>
      <c r="B432" s="5" t="s">
        <v>181</v>
      </c>
      <c r="C432" s="5" t="s">
        <v>405</v>
      </c>
      <c r="D432" s="111" t="s">
        <v>630</v>
      </c>
      <c r="E432" s="134">
        <f>SUMIFS(ADEME!$F:$F,ADEME!$A:$A,$A432,ADEME!$B:$B,$B432,ADEME!$C:$C,$C432,ADEME!$D:$D,$D432,ADEME!$E:$E,F$9)</f>
        <v>12255.744879352542</v>
      </c>
      <c r="F432" s="134">
        <f>SUMIFS(ADEME!$L:$L,ADEME!$A:$A,$A432,ADEME!$B:$B,$B432,ADEME!$C:$C,$C432,ADEME!$D:$D,$D432,ADEME!$E:$E,F$9)</f>
        <v>6442.4242111477733</v>
      </c>
      <c r="G432" s="135">
        <f>SUMIFS(ADEME!$H:$H,ADEME!$A:$A,$A432,ADEME!$B:$B,$B432,ADEME!$C:$C,$C432,ADEME!$D:$D,$D432,ADEME!$E:$E,G$9)</f>
        <v>9735.5048743409916</v>
      </c>
      <c r="H432" s="135">
        <f>SUMIFS(ADEME!$H:$H,ADEME!$A:$A,$A432,ADEME!$B:$B,$B432,ADEME!$C:$C,$C432,ADEME!$D:$D,$D432,ADEME!$E:$E,H$9)</f>
        <v>9576.7843679281141</v>
      </c>
      <c r="I432" s="135">
        <f>SUMIFS(ADEME!$H:$H,ADEME!$A:$A,$A432,ADEME!$B:$B,$B432,ADEME!$C:$C,$C432,ADEME!$D:$D,$D432,ADEME!$E:$E,I$9)</f>
        <v>9948.0035304683715</v>
      </c>
      <c r="J432" s="135">
        <f>SUMIFS(ADEME!$H:$H,ADEME!$A:$A,$A432,ADEME!$B:$B,$B432,ADEME!$C:$C,$C432,ADEME!$D:$D,$D432,ADEME!$E:$E,J$9)</f>
        <v>10615.104563641518</v>
      </c>
      <c r="K432" s="68"/>
      <c r="L432" s="54" t="str">
        <f t="shared" si="113"/>
        <v>Empreinte climatique-Export-Céréales et maîs</v>
      </c>
      <c r="M432" s="54">
        <f>MATCH(L432,[6]RESULTATS_4!$W:$W,FALSE)</f>
        <v>239</v>
      </c>
      <c r="N432" s="54" t="str" cm="1">
        <f t="array" ref="N432">IFERROR(INDEX([6]RESULTATS_4!G:G,$M432),"-")</f>
        <v>Empreinte climatique</v>
      </c>
      <c r="O432" s="54" t="str" cm="1">
        <f t="array" ref="O432">IFERROR(INDEX([6]RESULTATS_4!H:H,$M432),"-")</f>
        <v>Export</v>
      </c>
      <c r="P432" s="54" t="str" cm="1">
        <f t="array" ref="P432">IFERROR(INDEX([6]RESULTATS_4!I:I,$M432),"-")</f>
        <v>Céréales et maîs</v>
      </c>
      <c r="Q432" s="54" t="str" cm="1">
        <f t="array" ref="Q432">IFERROR(INDEX([6]RESULTATS_4!$J:$J,M432),"-")</f>
        <v>ktCO2eq</v>
      </c>
      <c r="R432" s="68"/>
      <c r="S432" s="54" t="str">
        <f t="shared" si="114"/>
        <v>Céréales et maîs-ktCO2eq</v>
      </c>
      <c r="T432" s="46">
        <v>427</v>
      </c>
      <c r="U432" s="8">
        <v>1417.8489565729733</v>
      </c>
      <c r="V432" s="8">
        <v>1202.5610702403367</v>
      </c>
      <c r="W432" s="8">
        <v>897.8902531710936</v>
      </c>
      <c r="X432" s="8">
        <v>973.50281321729244</v>
      </c>
      <c r="Y432" s="8">
        <v>1027.7569991941737</v>
      </c>
      <c r="Z432" s="8">
        <v>1095.8414000605505</v>
      </c>
      <c r="AA432" s="68"/>
      <c r="AB432" s="52" t="str">
        <f>IFERROR(MATCH(S432,[7]AMS_RUN3_2050!$I:$I,FALSE),"non")</f>
        <v>non</v>
      </c>
      <c r="AC432" s="8"/>
      <c r="AE432" s="68"/>
      <c r="AF432" s="52">
        <f t="shared" si="122"/>
        <v>764.39002000434652</v>
      </c>
      <c r="AG432" s="52">
        <f t="shared" si="122"/>
        <v>435.72532577162411</v>
      </c>
      <c r="AH432" s="52">
        <f t="shared" si="122"/>
        <v>984.26445659232297</v>
      </c>
      <c r="AI432" s="52">
        <f t="shared" si="122"/>
        <v>883.74490940382225</v>
      </c>
      <c r="AJ432" s="52">
        <f t="shared" si="122"/>
        <v>867.93342572886729</v>
      </c>
      <c r="AK432" s="52">
        <f t="shared" si="122"/>
        <v>868.67161279497032</v>
      </c>
    </row>
    <row r="433" spans="1:37" ht="14.25" hidden="1">
      <c r="A433" s="5" t="s">
        <v>403</v>
      </c>
      <c r="B433" s="5" t="s">
        <v>181</v>
      </c>
      <c r="C433" s="5" t="s">
        <v>28</v>
      </c>
      <c r="D433" s="111" t="s">
        <v>630</v>
      </c>
      <c r="E433" s="134">
        <f>SUMIFS(ADEME!$F:$F,ADEME!$A:$A,$A433,ADEME!$B:$B,$B433,ADEME!$C:$C,$C433,ADEME!$D:$D,$D433,ADEME!$E:$E,F$9)</f>
        <v>123.99440277140573</v>
      </c>
      <c r="F433" s="134">
        <f>SUMIFS(ADEME!$L:$L,ADEME!$A:$A,$A433,ADEME!$B:$B,$B433,ADEME!$C:$C,$C433,ADEME!$D:$D,$D433,ADEME!$E:$E,F$9)</f>
        <v>188.52259027271049</v>
      </c>
      <c r="G433" s="135">
        <f>SUMIFS(ADEME!$H:$H,ADEME!$A:$A,$A433,ADEME!$B:$B,$B433,ADEME!$C:$C,$C433,ADEME!$D:$D,$D433,ADEME!$E:$E,G$9)</f>
        <v>73.026858762490733</v>
      </c>
      <c r="H433" s="135">
        <f>SUMIFS(ADEME!$H:$H,ADEME!$A:$A,$A433,ADEME!$B:$B,$B433,ADEME!$C:$C,$C433,ADEME!$D:$D,$D433,ADEME!$E:$E,H$9)</f>
        <v>73.826659117270154</v>
      </c>
      <c r="I433" s="135">
        <f>SUMIFS(ADEME!$H:$H,ADEME!$A:$A,$A433,ADEME!$B:$B,$B433,ADEME!$C:$C,$C433,ADEME!$D:$D,$D433,ADEME!$E:$E,I$9)</f>
        <v>80.047041320515419</v>
      </c>
      <c r="J433" s="135">
        <f>SUMIFS(ADEME!$H:$H,ADEME!$A:$A,$A433,ADEME!$B:$B,$B433,ADEME!$C:$C,$C433,ADEME!$D:$D,$D433,ADEME!$E:$E,J$9)</f>
        <v>76.169405176651921</v>
      </c>
      <c r="K433" s="68"/>
      <c r="L433" s="54" t="str">
        <f t="shared" si="113"/>
        <v>Empreinte climatique-Export-Pommes de terre</v>
      </c>
      <c r="M433" s="54">
        <f>MATCH(L433,[6]RESULTATS_4!$W:$W,FALSE)</f>
        <v>243</v>
      </c>
      <c r="N433" s="54" t="str" cm="1">
        <f t="array" ref="N433">IFERROR(INDEX([6]RESULTATS_4!G:G,$M433),"-")</f>
        <v>Empreinte climatique</v>
      </c>
      <c r="O433" s="54" t="str" cm="1">
        <f t="array" ref="O433">IFERROR(INDEX([6]RESULTATS_4!H:H,$M433),"-")</f>
        <v>Export</v>
      </c>
      <c r="P433" s="54" t="str" cm="1">
        <f t="array" ref="P433">IFERROR(INDEX([6]RESULTATS_4!I:I,$M433),"-")</f>
        <v>Pommes de terre</v>
      </c>
      <c r="Q433" s="54" t="str" cm="1">
        <f t="array" ref="Q433">IFERROR(INDEX([6]RESULTATS_4!$J:$J,M433),"-")</f>
        <v>ktCO2eq</v>
      </c>
      <c r="R433" s="68"/>
      <c r="S433" s="54" t="str">
        <f t="shared" si="114"/>
        <v>Pommes de terre-ktCO2eq</v>
      </c>
      <c r="T433" s="46">
        <v>428</v>
      </c>
      <c r="U433" s="8">
        <v>7180.7310041266919</v>
      </c>
      <c r="V433" s="8">
        <v>6479.7565652612684</v>
      </c>
      <c r="W433" s="8">
        <v>5357.072134057973</v>
      </c>
      <c r="X433" s="8">
        <v>6125.748448222238</v>
      </c>
      <c r="Y433" s="8">
        <v>5307.5239996267983</v>
      </c>
      <c r="Z433" s="8">
        <v>5530.7320804861665</v>
      </c>
      <c r="AA433" s="68"/>
      <c r="AB433" s="52" t="str">
        <f>IFERROR(MATCH(S433,[7]AMS_RUN3_2050!$I:$I,FALSE),"non")</f>
        <v>non</v>
      </c>
      <c r="AC433" s="8"/>
      <c r="AE433" s="68"/>
      <c r="AF433" s="52">
        <f t="shared" si="122"/>
        <v>-98.273234261245165</v>
      </c>
      <c r="AG433" s="52">
        <f t="shared" si="122"/>
        <v>-97.090591469386339</v>
      </c>
      <c r="AH433" s="52">
        <f t="shared" si="122"/>
        <v>-98.636813973472243</v>
      </c>
      <c r="AI433" s="52">
        <f t="shared" si="122"/>
        <v>-98.794814058375252</v>
      </c>
      <c r="AJ433" s="52">
        <f t="shared" si="122"/>
        <v>-98.491819512711686</v>
      </c>
      <c r="AK433" s="52">
        <f t="shared" si="122"/>
        <v>-98.622797053478735</v>
      </c>
    </row>
    <row r="434" spans="1:37" ht="14.25" hidden="1">
      <c r="A434" s="5" t="s">
        <v>403</v>
      </c>
      <c r="B434" s="5" t="s">
        <v>181</v>
      </c>
      <c r="C434" s="5" t="s">
        <v>406</v>
      </c>
      <c r="D434" s="111" t="s">
        <v>630</v>
      </c>
      <c r="E434" s="134">
        <f>SUMIFS(ADEME!$F:$F,ADEME!$A:$A,$A434,ADEME!$B:$B,$B434,ADEME!$C:$C,$C434,ADEME!$D:$D,$D434,ADEME!$E:$E,F$9)</f>
        <v>1344.3852000861798</v>
      </c>
      <c r="F434" s="134">
        <f>SUMIFS(ADEME!$L:$L,ADEME!$A:$A,$A434,ADEME!$B:$B,$B434,ADEME!$C:$C,$C434,ADEME!$D:$D,$D434,ADEME!$E:$E,F$9)</f>
        <v>0</v>
      </c>
      <c r="G434" s="135">
        <f>SUMIFS(ADEME!$H:$H,ADEME!$A:$A,$A434,ADEME!$B:$B,$B434,ADEME!$C:$C,$C434,ADEME!$D:$D,$D434,ADEME!$E:$E,G$9)</f>
        <v>437.7313755322956</v>
      </c>
      <c r="H434" s="135">
        <f>SUMIFS(ADEME!$H:$H,ADEME!$A:$A,$A434,ADEME!$B:$B,$B434,ADEME!$C:$C,$C434,ADEME!$D:$D,$D434,ADEME!$E:$E,H$9)</f>
        <v>416.7064572931767</v>
      </c>
      <c r="I434" s="135">
        <f>SUMIFS(ADEME!$H:$H,ADEME!$A:$A,$A434,ADEME!$B:$B,$B434,ADEME!$C:$C,$C434,ADEME!$D:$D,$D434,ADEME!$E:$E,I$9)</f>
        <v>927.95328250288799</v>
      </c>
      <c r="J434" s="135">
        <f>SUMIFS(ADEME!$H:$H,ADEME!$A:$A,$A434,ADEME!$B:$B,$B434,ADEME!$C:$C,$C434,ADEME!$D:$D,$D434,ADEME!$E:$E,J$9)</f>
        <v>1372.7525164568497</v>
      </c>
      <c r="K434" s="68"/>
      <c r="L434" s="54" t="str">
        <f t="shared" si="113"/>
        <v>Empreinte climatique-Export-Produits laitiers</v>
      </c>
      <c r="M434" s="54">
        <f>MATCH(L434,[6]RESULTATS_4!$W:$W,FALSE)</f>
        <v>244</v>
      </c>
      <c r="N434" s="54" t="str" cm="1">
        <f t="array" ref="N434">IFERROR(INDEX([6]RESULTATS_4!G:G,$M434),"-")</f>
        <v>Empreinte climatique</v>
      </c>
      <c r="O434" s="54" t="str" cm="1">
        <f t="array" ref="O434">IFERROR(INDEX([6]RESULTATS_4!H:H,$M434),"-")</f>
        <v>Export</v>
      </c>
      <c r="P434" s="54" t="str" cm="1">
        <f t="array" ref="P434">IFERROR(INDEX([6]RESULTATS_4!I:I,$M434),"-")</f>
        <v>Produits laitiers</v>
      </c>
      <c r="Q434" s="54" t="str" cm="1">
        <f t="array" ref="Q434">IFERROR(INDEX([6]RESULTATS_4!$J:$J,M434),"-")</f>
        <v>ktCO2eq</v>
      </c>
      <c r="R434" s="68"/>
      <c r="S434" s="54" t="str">
        <f t="shared" si="114"/>
        <v>Produits laitiers-ktCO2eq</v>
      </c>
      <c r="T434" s="46">
        <v>429</v>
      </c>
      <c r="U434" s="8">
        <v>0</v>
      </c>
      <c r="V434" s="8">
        <v>0</v>
      </c>
      <c r="W434" s="8">
        <v>0</v>
      </c>
      <c r="X434" s="8">
        <v>0</v>
      </c>
      <c r="Y434" s="8">
        <v>0</v>
      </c>
      <c r="Z434" s="8">
        <v>0</v>
      </c>
      <c r="AA434" s="68"/>
      <c r="AB434" s="52" t="str">
        <f>IFERROR(MATCH(S434,[7]AMS_RUN3_2050!$I:$I,FALSE),"non")</f>
        <v>non</v>
      </c>
      <c r="AC434" s="8"/>
      <c r="AE434" s="68"/>
      <c r="AF434" s="57"/>
      <c r="AG434" s="57"/>
      <c r="AH434" s="57"/>
      <c r="AI434" s="57"/>
      <c r="AJ434" s="57"/>
      <c r="AK434" s="57"/>
    </row>
    <row r="435" spans="1:37" ht="14.25" hidden="1">
      <c r="A435" s="5" t="s">
        <v>403</v>
      </c>
      <c r="B435" s="5" t="s">
        <v>181</v>
      </c>
      <c r="C435" s="5" t="s">
        <v>332</v>
      </c>
      <c r="D435" s="111" t="s">
        <v>630</v>
      </c>
      <c r="E435" s="134">
        <f>SUMIFS(ADEME!$F:$F,ADEME!$A:$A,$A435,ADEME!$B:$B,$B435,ADEME!$C:$C,$C435,ADEME!$D:$D,$D435,ADEME!$E:$E,F$9)</f>
        <v>96.04875813354785</v>
      </c>
      <c r="F435" s="134">
        <f>SUMIFS(ADEME!$L:$L,ADEME!$A:$A,$A435,ADEME!$B:$B,$B435,ADEME!$C:$C,$C435,ADEME!$D:$D,$D435,ADEME!$E:$E,F$9)</f>
        <v>119.38286728998204</v>
      </c>
      <c r="G435" s="135">
        <f>SUMIFS(ADEME!$H:$H,ADEME!$A:$A,$A435,ADEME!$B:$B,$B435,ADEME!$C:$C,$C435,ADEME!$D:$D,$D435,ADEME!$E:$E,G$9)</f>
        <v>66.166923861844509</v>
      </c>
      <c r="H435" s="135">
        <f>SUMIFS(ADEME!$H:$H,ADEME!$A:$A,$A435,ADEME!$B:$B,$B435,ADEME!$C:$C,$C435,ADEME!$D:$D,$D435,ADEME!$E:$E,H$9)</f>
        <v>66.520520660827898</v>
      </c>
      <c r="I435" s="135">
        <f>SUMIFS(ADEME!$H:$H,ADEME!$A:$A,$A435,ADEME!$B:$B,$B435,ADEME!$C:$C,$C435,ADEME!$D:$D,$D435,ADEME!$E:$E,I$9)</f>
        <v>71.105983189172463</v>
      </c>
      <c r="J435" s="135">
        <f>SUMIFS(ADEME!$H:$H,ADEME!$A:$A,$A435,ADEME!$B:$B,$B435,ADEME!$C:$C,$C435,ADEME!$D:$D,$D435,ADEME!$E:$E,J$9)</f>
        <v>74.050278470258206</v>
      </c>
      <c r="K435" s="68"/>
      <c r="L435" s="54" t="str">
        <f t="shared" si="113"/>
        <v>Empreinte climatique-Export-Sucre</v>
      </c>
      <c r="M435" s="54">
        <f>MATCH(L435,[6]RESULTATS_4!$W:$W,FALSE)</f>
        <v>245</v>
      </c>
      <c r="N435" s="54" t="str" cm="1">
        <f t="array" ref="N435">IFERROR(INDEX([6]RESULTATS_4!G:G,$M435),"-")</f>
        <v>Empreinte climatique</v>
      </c>
      <c r="O435" s="54" t="str" cm="1">
        <f t="array" ref="O435">IFERROR(INDEX([6]RESULTATS_4!H:H,$M435),"-")</f>
        <v>Export</v>
      </c>
      <c r="P435" s="54" t="str" cm="1">
        <f t="array" ref="P435">IFERROR(INDEX([6]RESULTATS_4!I:I,$M435),"-")</f>
        <v>Sucre</v>
      </c>
      <c r="Q435" s="54" t="str" cm="1">
        <f t="array" ref="Q435">IFERROR(INDEX([6]RESULTATS_4!$J:$J,M435),"-")</f>
        <v>ktCO2eq</v>
      </c>
      <c r="R435" s="68"/>
      <c r="S435" s="54" t="str">
        <f t="shared" si="114"/>
        <v>Sucre-ktCO2eq</v>
      </c>
      <c r="T435" s="46">
        <v>430</v>
      </c>
      <c r="U435" s="8">
        <v>3291.5062232789091</v>
      </c>
      <c r="V435" s="8">
        <v>2997.3591143497938</v>
      </c>
      <c r="W435" s="8">
        <v>2766.3043899623713</v>
      </c>
      <c r="X435" s="8">
        <v>2870.1228338921032</v>
      </c>
      <c r="Y435" s="8">
        <v>2841.6490061920135</v>
      </c>
      <c r="Z435" s="8">
        <v>2661.8180356342286</v>
      </c>
      <c r="AA435" s="68"/>
      <c r="AB435" s="52" t="str">
        <f>IFERROR(MATCH(S435,[7]AMS_RUN3_2050!$I:$I,FALSE),"non")</f>
        <v>non</v>
      </c>
      <c r="AC435" s="8"/>
      <c r="AE435" s="68"/>
      <c r="AF435" s="52">
        <f t="shared" ref="AF435:AF444" si="123">IF(AND(E435=0,U435=0),"ok 0",(E435/U435-1)*100)</f>
        <v>-97.081920810167361</v>
      </c>
      <c r="AG435" s="52">
        <f t="shared" ref="AG435:AG444" si="124">IF(AND(F435=0,V435=0),"ok 0",(F435/V435-1)*100)</f>
        <v>-96.017064931644697</v>
      </c>
      <c r="AH435" s="52">
        <f t="shared" ref="AH435:AH444" si="125">IF(AND(G435=0,W435=0),"ok 0",(G435/W435-1)*100)</f>
        <v>-97.60811123671229</v>
      </c>
      <c r="AI435" s="52">
        <f t="shared" ref="AI435:AI444" si="126">IF(AND(H435=0,X435=0),"ok 0",(H435/X435-1)*100)</f>
        <v>-97.682311019050672</v>
      </c>
      <c r="AJ435" s="52">
        <f t="shared" ref="AJ435:AJ444" si="127">IF(AND(I435=0,Y435=0),"ok 0",(I435/Y435-1)*100)</f>
        <v>-97.497721110727227</v>
      </c>
      <c r="AK435" s="52">
        <f t="shared" ref="AK435:AK444" si="128">IF(AND(J435=0,Z435=0),"ok 0",(J435/Z435-1)*100)</f>
        <v>-97.21805632545373</v>
      </c>
    </row>
    <row r="436" spans="1:37" ht="14.25" hidden="1">
      <c r="A436" s="5" t="s">
        <v>403</v>
      </c>
      <c r="B436" s="5" t="s">
        <v>181</v>
      </c>
      <c r="C436" s="5" t="s">
        <v>407</v>
      </c>
      <c r="D436" s="111" t="s">
        <v>630</v>
      </c>
      <c r="E436" s="134">
        <f>SUMIFS(ADEME!$F:$F,ADEME!$A:$A,$A436,ADEME!$B:$B,$B436,ADEME!$C:$C,$C436,ADEME!$D:$D,$D436,ADEME!$E:$E,F$9)</f>
        <v>689.32653358933885</v>
      </c>
      <c r="F436" s="134">
        <f>SUMIFS(ADEME!$L:$L,ADEME!$A:$A,$A436,ADEME!$B:$B,$B436,ADEME!$C:$C,$C436,ADEME!$D:$D,$D436,ADEME!$E:$E,F$9)</f>
        <v>1788.7206838879101</v>
      </c>
      <c r="G436" s="135">
        <f>SUMIFS(ADEME!$H:$H,ADEME!$A:$A,$A436,ADEME!$B:$B,$B436,ADEME!$C:$C,$C436,ADEME!$D:$D,$D436,ADEME!$E:$E,G$9)</f>
        <v>340.3588911975562</v>
      </c>
      <c r="H436" s="135">
        <f>SUMIFS(ADEME!$H:$H,ADEME!$A:$A,$A436,ADEME!$B:$B,$B436,ADEME!$C:$C,$C436,ADEME!$D:$D,$D436,ADEME!$E:$E,H$9)</f>
        <v>437.29588344408597</v>
      </c>
      <c r="I436" s="135">
        <f>SUMIFS(ADEME!$H:$H,ADEME!$A:$A,$A436,ADEME!$B:$B,$B436,ADEME!$C:$C,$C436,ADEME!$D:$D,$D436,ADEME!$E:$E,I$9)</f>
        <v>535.07181800608669</v>
      </c>
      <c r="J436" s="135">
        <f>SUMIFS(ADEME!$H:$H,ADEME!$A:$A,$A436,ADEME!$B:$B,$B436,ADEME!$C:$C,$C436,ADEME!$D:$D,$D436,ADEME!$E:$E,J$9)</f>
        <v>702.0280984115592</v>
      </c>
      <c r="K436" s="68"/>
      <c r="L436" s="54" t="str">
        <f t="shared" si="113"/>
        <v>Empreinte climatique-Export-Viande, abats, graisses animales, œufs</v>
      </c>
      <c r="M436" s="54">
        <f>MATCH(L436,[6]RESULTATS_4!$W:$W,FALSE)</f>
        <v>247</v>
      </c>
      <c r="N436" s="54" t="str" cm="1">
        <f t="array" ref="N436">IFERROR(INDEX([6]RESULTATS_4!G:G,$M436),"-")</f>
        <v>Empreinte climatique</v>
      </c>
      <c r="O436" s="54" t="str" cm="1">
        <f t="array" ref="O436">IFERROR(INDEX([6]RESULTATS_4!H:H,$M436),"-")</f>
        <v>Export</v>
      </c>
      <c r="P436" s="54" t="str" cm="1">
        <f t="array" ref="P436">IFERROR(INDEX([6]RESULTATS_4!I:I,$M436),"-")</f>
        <v>Viande, abats, graisses animales, œufs</v>
      </c>
      <c r="Q436" s="54" t="str" cm="1">
        <f t="array" ref="Q436">IFERROR(INDEX([6]RESULTATS_4!$J:$J,M436),"-")</f>
        <v>ktCO2eq</v>
      </c>
      <c r="R436" s="68"/>
      <c r="S436" s="54" t="str">
        <f t="shared" si="114"/>
        <v>Viande, abats, graisses animales, œufs-ktCO2eq</v>
      </c>
      <c r="T436" s="46">
        <v>431</v>
      </c>
      <c r="U436" s="8">
        <v>32.935221518964852</v>
      </c>
      <c r="V436" s="8">
        <v>37.277946991662439</v>
      </c>
      <c r="W436" s="8">
        <v>30.981341981574353</v>
      </c>
      <c r="X436" s="8">
        <v>32.279001229864747</v>
      </c>
      <c r="Y436" s="8">
        <v>32.14002794665231</v>
      </c>
      <c r="Z436" s="8">
        <v>194.45215160240821</v>
      </c>
      <c r="AA436" s="68"/>
      <c r="AB436" s="52" t="str">
        <f>IFERROR(MATCH(S436,[7]AMS_RUN3_2050!$I:$I,FALSE),"non")</f>
        <v>non</v>
      </c>
      <c r="AC436" s="8"/>
      <c r="AE436" s="68"/>
      <c r="AF436" s="52">
        <f t="shared" si="123"/>
        <v>1992.9767640773537</v>
      </c>
      <c r="AG436" s="52">
        <f t="shared" si="124"/>
        <v>4698.3347481232649</v>
      </c>
      <c r="AH436" s="52">
        <f t="shared" si="125"/>
        <v>998.59311904558263</v>
      </c>
      <c r="AI436" s="52">
        <f t="shared" si="126"/>
        <v>1254.7379620887925</v>
      </c>
      <c r="AJ436" s="52">
        <f t="shared" si="127"/>
        <v>1564.8144142694171</v>
      </c>
      <c r="AK436" s="52">
        <f t="shared" si="128"/>
        <v>261.02871201290674</v>
      </c>
    </row>
    <row r="437" spans="1:37" ht="14.25" hidden="1">
      <c r="A437" s="5" t="s">
        <v>403</v>
      </c>
      <c r="B437" s="5" t="s">
        <v>181</v>
      </c>
      <c r="C437" s="5" t="s">
        <v>36</v>
      </c>
      <c r="D437" s="111" t="s">
        <v>630</v>
      </c>
      <c r="E437" s="134">
        <f>SUMIFS(ADEME!$F:$F,ADEME!$A:$A,$A437,ADEME!$B:$B,$B437,ADEME!$C:$C,$C437,ADEME!$D:$D,$D437,ADEME!$E:$E,F$9)</f>
        <v>253.0410146375342</v>
      </c>
      <c r="F437" s="134">
        <f>SUMIFS(ADEME!$L:$L,ADEME!$A:$A,$A437,ADEME!$B:$B,$B437,ADEME!$C:$C,$C437,ADEME!$D:$D,$D437,ADEME!$E:$E,F$9)</f>
        <v>7.0347091693832002</v>
      </c>
      <c r="G437" s="135">
        <f>SUMIFS(ADEME!$H:$H,ADEME!$A:$A,$A437,ADEME!$B:$B,$B437,ADEME!$C:$C,$C437,ADEME!$D:$D,$D437,ADEME!$E:$E,G$9)</f>
        <v>169.77106908154002</v>
      </c>
      <c r="H437" s="135">
        <f>SUMIFS(ADEME!$H:$H,ADEME!$A:$A,$A437,ADEME!$B:$B,$B437,ADEME!$C:$C,$C437,ADEME!$D:$D,$D437,ADEME!$E:$E,H$9)</f>
        <v>175.16162598664187</v>
      </c>
      <c r="I437" s="135">
        <f>SUMIFS(ADEME!$H:$H,ADEME!$A:$A,$A437,ADEME!$B:$B,$B437,ADEME!$C:$C,$C437,ADEME!$D:$D,$D437,ADEME!$E:$E,I$9)</f>
        <v>172.56416851873095</v>
      </c>
      <c r="J437" s="135">
        <f>SUMIFS(ADEME!$H:$H,ADEME!$A:$A,$A437,ADEME!$B:$B,$B437,ADEME!$C:$C,$C437,ADEME!$D:$D,$D437,ADEME!$E:$E,J$9)</f>
        <v>176.15619533397361</v>
      </c>
      <c r="K437" s="68"/>
      <c r="L437" s="54" t="str">
        <f t="shared" si="113"/>
        <v>Empreinte climatique-Export-Boissons alcooliques</v>
      </c>
      <c r="M437" s="54">
        <f>MATCH(L437,[6]RESULTATS_4!$W:$W,FALSE)</f>
        <v>237</v>
      </c>
      <c r="N437" s="54" t="str" cm="1">
        <f t="array" ref="N437">IFERROR(INDEX([6]RESULTATS_4!G:G,$M437),"-")</f>
        <v>Empreinte climatique</v>
      </c>
      <c r="O437" s="54" t="str" cm="1">
        <f t="array" ref="O437">IFERROR(INDEX([6]RESULTATS_4!H:H,$M437),"-")</f>
        <v>Export</v>
      </c>
      <c r="P437" s="54" t="str" cm="1">
        <f t="array" ref="P437">IFERROR(INDEX([6]RESULTATS_4!I:I,$M437),"-")</f>
        <v>Boissons alcooliques</v>
      </c>
      <c r="Q437" s="54" t="str" cm="1">
        <f t="array" ref="Q437">IFERROR(INDEX([6]RESULTATS_4!$J:$J,M437),"-")</f>
        <v>ktCO2eq</v>
      </c>
      <c r="R437" s="68"/>
      <c r="S437" s="54" t="str">
        <f t="shared" si="114"/>
        <v>Boissons alcooliques-ktCO2eq</v>
      </c>
      <c r="T437" s="46">
        <v>432</v>
      </c>
      <c r="U437" s="37">
        <v>98066.741053440841</v>
      </c>
      <c r="V437" s="37">
        <v>89229.044419891929</v>
      </c>
      <c r="W437" s="37">
        <v>66519.16598326333</v>
      </c>
      <c r="X437" s="37">
        <v>72271.038465759368</v>
      </c>
      <c r="Y437" s="37">
        <v>77460.546087691939</v>
      </c>
      <c r="Z437" s="37">
        <v>84694.167077621038</v>
      </c>
      <c r="AA437" s="68"/>
      <c r="AB437" s="52" t="str">
        <f>IFERROR(MATCH(S437,[7]AMS_RUN3_2050!$I:$I,FALSE),"non")</f>
        <v>non</v>
      </c>
      <c r="AC437" s="37"/>
      <c r="AE437" s="68"/>
      <c r="AF437" s="52">
        <f t="shared" si="123"/>
        <v>-99.741970609077711</v>
      </c>
      <c r="AG437" s="52">
        <f t="shared" si="124"/>
        <v>-99.992116121813112</v>
      </c>
      <c r="AH437" s="52">
        <f t="shared" si="125"/>
        <v>-99.744778716672045</v>
      </c>
      <c r="AI437" s="52">
        <f t="shared" si="126"/>
        <v>-99.757632338340301</v>
      </c>
      <c r="AJ437" s="52">
        <f t="shared" si="127"/>
        <v>-99.777223144898343</v>
      </c>
      <c r="AK437" s="52">
        <f t="shared" si="128"/>
        <v>-99.792009058696422</v>
      </c>
    </row>
    <row r="438" spans="1:37" ht="14.25" hidden="1">
      <c r="A438" s="5" t="s">
        <v>403</v>
      </c>
      <c r="B438" s="5" t="s">
        <v>181</v>
      </c>
      <c r="C438" s="5" t="s">
        <v>408</v>
      </c>
      <c r="D438" s="111" t="s">
        <v>630</v>
      </c>
      <c r="E438" s="134">
        <f>SUMIFS(ADEME!$F:$F,ADEME!$A:$A,$A438,ADEME!$B:$B,$B438,ADEME!$C:$C,$C438,ADEME!$D:$D,$D438,ADEME!$E:$E,F$9)</f>
        <v>858.89138645309265</v>
      </c>
      <c r="F438" s="134">
        <f>SUMIFS(ADEME!$L:$L,ADEME!$A:$A,$A438,ADEME!$B:$B,$B438,ADEME!$C:$C,$C438,ADEME!$D:$D,$D438,ADEME!$E:$E,F$9)</f>
        <v>437.59205310415228</v>
      </c>
      <c r="G438" s="135">
        <f>SUMIFS(ADEME!$H:$H,ADEME!$A:$A,$A438,ADEME!$B:$B,$B438,ADEME!$C:$C,$C438,ADEME!$D:$D,$D438,ADEME!$E:$E,G$9)</f>
        <v>654.65686074534744</v>
      </c>
      <c r="H438" s="135">
        <f>SUMIFS(ADEME!$H:$H,ADEME!$A:$A,$A438,ADEME!$B:$B,$B438,ADEME!$C:$C,$C438,ADEME!$D:$D,$D438,ADEME!$E:$E,H$9)</f>
        <v>958.33732581229083</v>
      </c>
      <c r="I438" s="135">
        <f>SUMIFS(ADEME!$H:$H,ADEME!$A:$A,$A438,ADEME!$B:$B,$B438,ADEME!$C:$C,$C438,ADEME!$D:$D,$D438,ADEME!$E:$E,I$9)</f>
        <v>384.1981670039778</v>
      </c>
      <c r="J438" s="135">
        <f>SUMIFS(ADEME!$H:$H,ADEME!$A:$A,$A438,ADEME!$B:$B,$B438,ADEME!$C:$C,$C438,ADEME!$D:$D,$D438,ADEME!$E:$E,J$9)</f>
        <v>466.17862627111612</v>
      </c>
      <c r="K438" s="68"/>
      <c r="L438" s="54" t="str">
        <f t="shared" si="113"/>
        <v>Empreinte climatique-Export-Tourteaux, huiles, oléoprotéagineux</v>
      </c>
      <c r="M438" s="54">
        <f>MATCH(L438,[6]RESULTATS_4!$W:$W,FALSE)</f>
        <v>246</v>
      </c>
      <c r="N438" s="54" t="str" cm="1">
        <f t="array" ref="N438">IFERROR(INDEX([6]RESULTATS_4!G:G,$M438),"-")</f>
        <v>Empreinte climatique</v>
      </c>
      <c r="O438" s="54" t="str" cm="1">
        <f t="array" ref="O438">IFERROR(INDEX([6]RESULTATS_4!H:H,$M438),"-")</f>
        <v>Export</v>
      </c>
      <c r="P438" s="54" t="str" cm="1">
        <f t="array" ref="P438">IFERROR(INDEX([6]RESULTATS_4!I:I,$M438),"-")</f>
        <v>Tourteaux, huiles, oléoprotéagineux</v>
      </c>
      <c r="Q438" s="54" t="str" cm="1">
        <f t="array" ref="Q438">IFERROR(INDEX([6]RESULTATS_4!$J:$J,M438),"-")</f>
        <v>ktCO2eq</v>
      </c>
      <c r="R438" s="68"/>
      <c r="S438" s="54" t="str">
        <f t="shared" si="114"/>
        <v>Tourteaux, huiles, oléoprotéagineux-ktCO2eq</v>
      </c>
      <c r="T438" s="46">
        <v>433</v>
      </c>
      <c r="U438" s="36">
        <v>10786.817131589971</v>
      </c>
      <c r="V438" s="36">
        <v>9344.2148232521486</v>
      </c>
      <c r="W438" s="36">
        <v>7417.1900518860248</v>
      </c>
      <c r="X438" s="36">
        <v>7728.1778395109859</v>
      </c>
      <c r="Y438" s="36">
        <v>8246.4161537184118</v>
      </c>
      <c r="Z438" s="36">
        <v>8833.8707898484699</v>
      </c>
      <c r="AA438" s="68"/>
      <c r="AB438" s="52" t="str">
        <f>IFERROR(MATCH(S438,[7]AMS_RUN3_2050!$I:$I,FALSE),"non")</f>
        <v>non</v>
      </c>
      <c r="AC438" s="36"/>
      <c r="AE438" s="68"/>
      <c r="AF438" s="52">
        <f t="shared" si="123"/>
        <v>-92.037582764448956</v>
      </c>
      <c r="AG438" s="52">
        <f t="shared" si="124"/>
        <v>-95.316973535162646</v>
      </c>
      <c r="AH438" s="52">
        <f t="shared" si="125"/>
        <v>-91.173788777612856</v>
      </c>
      <c r="AI438" s="52">
        <f t="shared" si="126"/>
        <v>-87.599440052832279</v>
      </c>
      <c r="AJ438" s="52">
        <f t="shared" si="127"/>
        <v>-95.341028637867879</v>
      </c>
      <c r="AK438" s="52">
        <f t="shared" si="128"/>
        <v>-94.722827202693182</v>
      </c>
    </row>
    <row r="439" spans="1:37" ht="14.25" hidden="1">
      <c r="A439" s="5" t="s">
        <v>403</v>
      </c>
      <c r="B439" s="5" t="s">
        <v>181</v>
      </c>
      <c r="C439" s="5" t="s">
        <v>409</v>
      </c>
      <c r="D439" s="111" t="s">
        <v>630</v>
      </c>
      <c r="E439" s="134">
        <f>SUMIFS(ADEME!$F:$F,ADEME!$A:$A,$A439,ADEME!$B:$B,$B439,ADEME!$C:$C,$C439,ADEME!$D:$D,$D439,ADEME!$E:$E,F$9)</f>
        <v>0</v>
      </c>
      <c r="F439" s="134">
        <f>SUMIFS(ADEME!$L:$L,ADEME!$A:$A,$A439,ADEME!$B:$B,$B439,ADEME!$C:$C,$C439,ADEME!$D:$D,$D439,ADEME!$E:$E,F$9)</f>
        <v>0</v>
      </c>
      <c r="G439" s="135">
        <f>SUMIFS(ADEME!$H:$H,ADEME!$A:$A,$A439,ADEME!$B:$B,$B439,ADEME!$C:$C,$C439,ADEME!$D:$D,$D439,ADEME!$E:$E,G$9)</f>
        <v>0</v>
      </c>
      <c r="H439" s="135">
        <f>SUMIFS(ADEME!$H:$H,ADEME!$A:$A,$A439,ADEME!$B:$B,$B439,ADEME!$C:$C,$C439,ADEME!$D:$D,$D439,ADEME!$E:$E,H$9)</f>
        <v>0</v>
      </c>
      <c r="I439" s="135">
        <f>SUMIFS(ADEME!$H:$H,ADEME!$A:$A,$A439,ADEME!$B:$B,$B439,ADEME!$C:$C,$C439,ADEME!$D:$D,$D439,ADEME!$E:$E,I$9)</f>
        <v>0</v>
      </c>
      <c r="J439" s="135">
        <f>SUMIFS(ADEME!$H:$H,ADEME!$A:$A,$A439,ADEME!$B:$B,$B439,ADEME!$C:$C,$C439,ADEME!$D:$D,$D439,ADEME!$E:$E,J$9)</f>
        <v>0</v>
      </c>
      <c r="K439" s="68"/>
      <c r="L439" s="54" t="str">
        <f t="shared" si="113"/>
        <v>Empreinte climatique-Export-Café, cacao, thé, épices, stimulants</v>
      </c>
      <c r="M439" s="54">
        <f>MATCH(L439,[6]RESULTATS_4!$W:$W,FALSE)</f>
        <v>238</v>
      </c>
      <c r="N439" s="54" t="str" cm="1">
        <f t="array" ref="N439">IFERROR(INDEX([6]RESULTATS_4!G:G,$M439),"-")</f>
        <v>Empreinte climatique</v>
      </c>
      <c r="O439" s="54" t="str" cm="1">
        <f t="array" ref="O439">IFERROR(INDEX([6]RESULTATS_4!H:H,$M439),"-")</f>
        <v>Export</v>
      </c>
      <c r="P439" s="54" t="str" cm="1">
        <f t="array" ref="P439">IFERROR(INDEX([6]RESULTATS_4!I:I,$M439),"-")</f>
        <v>Café, cacao, thé, épices, stimulants</v>
      </c>
      <c r="Q439" s="54" t="str" cm="1">
        <f t="array" ref="Q439">IFERROR(INDEX([6]RESULTATS_4!$J:$J,M439),"-")</f>
        <v>ktCO2eq</v>
      </c>
      <c r="R439" s="68"/>
      <c r="S439" s="54" t="str">
        <f t="shared" si="114"/>
        <v>Café, cacao, thé, épices, stimulants-ktCO2eq</v>
      </c>
      <c r="T439" s="46">
        <v>434</v>
      </c>
      <c r="U439" s="36">
        <v>108.43417433985424</v>
      </c>
      <c r="V439" s="36">
        <v>77.167870850139906</v>
      </c>
      <c r="W439" s="36">
        <v>58.116573328029588</v>
      </c>
      <c r="X439" s="36">
        <v>64.103958817897862</v>
      </c>
      <c r="Y439" s="36">
        <v>75.664822917897396</v>
      </c>
      <c r="Z439" s="36">
        <v>79.380771753328133</v>
      </c>
      <c r="AA439" s="68"/>
      <c r="AB439" s="52" t="str">
        <f>IFERROR(MATCH(S439,[7]AMS_RUN3_2050!$I:$I,FALSE),"non")</f>
        <v>non</v>
      </c>
      <c r="AC439" s="36"/>
      <c r="AE439" s="68"/>
      <c r="AF439" s="52">
        <f t="shared" si="123"/>
        <v>-100</v>
      </c>
      <c r="AG439" s="52">
        <f t="shared" si="124"/>
        <v>-100</v>
      </c>
      <c r="AH439" s="52">
        <f t="shared" si="125"/>
        <v>-100</v>
      </c>
      <c r="AI439" s="52">
        <f t="shared" si="126"/>
        <v>-100</v>
      </c>
      <c r="AJ439" s="52">
        <f t="shared" si="127"/>
        <v>-100</v>
      </c>
      <c r="AK439" s="52">
        <f t="shared" si="128"/>
        <v>-100</v>
      </c>
    </row>
    <row r="440" spans="1:37" ht="14.25" hidden="1">
      <c r="A440" s="5" t="s">
        <v>403</v>
      </c>
      <c r="B440" s="5" t="s">
        <v>181</v>
      </c>
      <c r="C440" s="5" t="s">
        <v>410</v>
      </c>
      <c r="D440" s="111" t="s">
        <v>630</v>
      </c>
      <c r="E440" s="134">
        <f>SUMIFS(ADEME!$F:$F,ADEME!$A:$A,$A440,ADEME!$B:$B,$B440,ADEME!$C:$C,$C440,ADEME!$D:$D,$D440,ADEME!$E:$E,F$9)</f>
        <v>0</v>
      </c>
      <c r="F440" s="134">
        <f>SUMIFS(ADEME!$L:$L,ADEME!$A:$A,$A440,ADEME!$B:$B,$B440,ADEME!$C:$C,$C440,ADEME!$D:$D,$D440,ADEME!$E:$E,F$9)</f>
        <v>205.91864897680847</v>
      </c>
      <c r="G440" s="135">
        <f>SUMIFS(ADEME!$H:$H,ADEME!$A:$A,$A440,ADEME!$B:$B,$B440,ADEME!$C:$C,$C440,ADEME!$D:$D,$D440,ADEME!$E:$E,G$9)</f>
        <v>0</v>
      </c>
      <c r="H440" s="135">
        <f>SUMIFS(ADEME!$H:$H,ADEME!$A:$A,$A440,ADEME!$B:$B,$B440,ADEME!$C:$C,$C440,ADEME!$D:$D,$D440,ADEME!$E:$E,H$9)</f>
        <v>0</v>
      </c>
      <c r="I440" s="135">
        <f>SUMIFS(ADEME!$H:$H,ADEME!$A:$A,$A440,ADEME!$B:$B,$B440,ADEME!$C:$C,$C440,ADEME!$D:$D,$D440,ADEME!$E:$E,I$9)</f>
        <v>0</v>
      </c>
      <c r="J440" s="135">
        <f>SUMIFS(ADEME!$H:$H,ADEME!$A:$A,$A440,ADEME!$B:$B,$B440,ADEME!$C:$C,$C440,ADEME!$D:$D,$D440,ADEME!$E:$E,J$9)</f>
        <v>0</v>
      </c>
      <c r="K440" s="68"/>
      <c r="L440" s="54" t="str">
        <f t="shared" si="113"/>
        <v>Empreinte climatique-Export-Fruits et légumes</v>
      </c>
      <c r="M440" s="54">
        <f>MATCH(L440,[6]RESULTATS_4!$W:$W,FALSE)</f>
        <v>241</v>
      </c>
      <c r="N440" s="54" t="str" cm="1">
        <f t="array" ref="N440">IFERROR(INDEX([6]RESULTATS_4!G:G,$M440),"-")</f>
        <v>Empreinte climatique</v>
      </c>
      <c r="O440" s="54" t="str" cm="1">
        <f t="array" ref="O440">IFERROR(INDEX([6]RESULTATS_4!H:H,$M440),"-")</f>
        <v>Export</v>
      </c>
      <c r="P440" s="54" t="str" cm="1">
        <f t="array" ref="P440">IFERROR(INDEX([6]RESULTATS_4!I:I,$M440),"-")</f>
        <v>Fruits et légumes</v>
      </c>
      <c r="Q440" s="54" t="str" cm="1">
        <f t="array" ref="Q440">IFERROR(INDEX([6]RESULTATS_4!$J:$J,M440),"-")</f>
        <v>ktCO2eq</v>
      </c>
      <c r="R440" s="68"/>
      <c r="S440" s="54" t="str">
        <f t="shared" si="114"/>
        <v>Fruits et légumes-ktCO2eq</v>
      </c>
      <c r="T440" s="46">
        <v>435</v>
      </c>
      <c r="U440" s="36">
        <v>8685.1656230896569</v>
      </c>
      <c r="V440" s="36">
        <v>6711.7678601314992</v>
      </c>
      <c r="W440" s="36">
        <v>5069.4502962570768</v>
      </c>
      <c r="X440" s="36">
        <v>5358.4983703991038</v>
      </c>
      <c r="Y440" s="36">
        <v>6362.9743878900008</v>
      </c>
      <c r="Z440" s="36">
        <v>7220.0297763689214</v>
      </c>
      <c r="AA440" s="68"/>
      <c r="AB440" s="52" t="str">
        <f>IFERROR(MATCH(S440,[7]AMS_RUN3_2050!$I:$I,FALSE),"non")</f>
        <v>non</v>
      </c>
      <c r="AC440" s="36"/>
      <c r="AE440" s="68"/>
      <c r="AF440" s="52">
        <f t="shared" si="123"/>
        <v>-100</v>
      </c>
      <c r="AG440" s="52">
        <f t="shared" si="124"/>
        <v>-96.931975996965207</v>
      </c>
      <c r="AH440" s="52">
        <f t="shared" si="125"/>
        <v>-100</v>
      </c>
      <c r="AI440" s="52">
        <f t="shared" si="126"/>
        <v>-100</v>
      </c>
      <c r="AJ440" s="52">
        <f t="shared" si="127"/>
        <v>-100</v>
      </c>
      <c r="AK440" s="52">
        <f t="shared" si="128"/>
        <v>-100</v>
      </c>
    </row>
    <row r="441" spans="1:37" ht="14.25" hidden="1">
      <c r="A441" s="5" t="s">
        <v>403</v>
      </c>
      <c r="B441" s="5" t="s">
        <v>181</v>
      </c>
      <c r="C441" s="5" t="s">
        <v>411</v>
      </c>
      <c r="D441" s="111" t="s">
        <v>630</v>
      </c>
      <c r="E441" s="134">
        <f>SUMIFS(ADEME!$F:$F,ADEME!$A:$A,$A441,ADEME!$B:$B,$B441,ADEME!$C:$C,$C441,ADEME!$D:$D,$D441,ADEME!$E:$E,F$9)</f>
        <v>0</v>
      </c>
      <c r="F441" s="134">
        <f>SUMIFS(ADEME!$L:$L,ADEME!$A:$A,$A441,ADEME!$B:$B,$B441,ADEME!$C:$C,$C441,ADEME!$D:$D,$D441,ADEME!$E:$E,F$9)</f>
        <v>0</v>
      </c>
      <c r="G441" s="135">
        <f>SUMIFS(ADEME!$H:$H,ADEME!$A:$A,$A441,ADEME!$B:$B,$B441,ADEME!$C:$C,$C441,ADEME!$D:$D,$D441,ADEME!$E:$E,G$9)</f>
        <v>0</v>
      </c>
      <c r="H441" s="135">
        <f>SUMIFS(ADEME!$H:$H,ADEME!$A:$A,$A441,ADEME!$B:$B,$B441,ADEME!$C:$C,$C441,ADEME!$D:$D,$D441,ADEME!$E:$E,H$9)</f>
        <v>0</v>
      </c>
      <c r="I441" s="135">
        <f>SUMIFS(ADEME!$H:$H,ADEME!$A:$A,$A441,ADEME!$B:$B,$B441,ADEME!$C:$C,$C441,ADEME!$D:$D,$D441,ADEME!$E:$E,I$9)</f>
        <v>0</v>
      </c>
      <c r="J441" s="135">
        <f>SUMIFS(ADEME!$H:$H,ADEME!$A:$A,$A441,ADEME!$B:$B,$B441,ADEME!$C:$C,$C441,ADEME!$D:$D,$D441,ADEME!$E:$E,J$9)</f>
        <v>0</v>
      </c>
      <c r="K441" s="68"/>
      <c r="L441" s="54" t="str">
        <f t="shared" si="113"/>
        <v>Empreinte climatique-Export-Poissons et produits halieutiques</v>
      </c>
      <c r="M441" s="54">
        <f>MATCH(L441,[6]RESULTATS_4!$W:$W,FALSE)</f>
        <v>242</v>
      </c>
      <c r="N441" s="54" t="str" cm="1">
        <f t="array" ref="N441">IFERROR(INDEX([6]RESULTATS_4!G:G,$M441),"-")</f>
        <v>Empreinte climatique</v>
      </c>
      <c r="O441" s="54" t="str" cm="1">
        <f t="array" ref="O441">IFERROR(INDEX([6]RESULTATS_4!H:H,$M441),"-")</f>
        <v>Export</v>
      </c>
      <c r="P441" s="54" t="str" cm="1">
        <f t="array" ref="P441">IFERROR(INDEX([6]RESULTATS_4!I:I,$M441),"-")</f>
        <v>Poissons et produits halieutiques</v>
      </c>
      <c r="Q441" s="54" t="str" cm="1">
        <f t="array" ref="Q441">IFERROR(INDEX([6]RESULTATS_4!$J:$J,M441),"-")</f>
        <v>ktCO2eq</v>
      </c>
      <c r="R441" s="68"/>
      <c r="S441" s="54" t="str">
        <f t="shared" si="114"/>
        <v>Poissons et produits halieutiques-ktCO2eq</v>
      </c>
      <c r="T441" s="46">
        <v>436</v>
      </c>
      <c r="U441" s="36">
        <v>63.445625247281242</v>
      </c>
      <c r="V441" s="36">
        <v>58.765859529863455</v>
      </c>
      <c r="W441" s="36">
        <v>43.023354665471878</v>
      </c>
      <c r="X441" s="36">
        <v>45.781137660827525</v>
      </c>
      <c r="Y441" s="36">
        <v>50.144607053668395</v>
      </c>
      <c r="Z441" s="36">
        <v>51.760845647004352</v>
      </c>
      <c r="AA441" s="68"/>
      <c r="AB441" s="52" t="str">
        <f>IFERROR(MATCH(S441,[7]AMS_RUN3_2050!$I:$I,FALSE),"non")</f>
        <v>non</v>
      </c>
      <c r="AC441" s="36"/>
      <c r="AE441" s="68"/>
      <c r="AF441" s="52">
        <f t="shared" si="123"/>
        <v>-100</v>
      </c>
      <c r="AG441" s="52">
        <f t="shared" si="124"/>
        <v>-100</v>
      </c>
      <c r="AH441" s="52">
        <f t="shared" si="125"/>
        <v>-100</v>
      </c>
      <c r="AI441" s="52">
        <f t="shared" si="126"/>
        <v>-100</v>
      </c>
      <c r="AJ441" s="52">
        <f t="shared" si="127"/>
        <v>-100</v>
      </c>
      <c r="AK441" s="52">
        <f t="shared" si="128"/>
        <v>-100</v>
      </c>
    </row>
    <row r="442" spans="1:37" ht="14.25" hidden="1">
      <c r="A442" s="5" t="s">
        <v>403</v>
      </c>
      <c r="B442" s="5" t="s">
        <v>181</v>
      </c>
      <c r="C442" s="42" t="s">
        <v>413</v>
      </c>
      <c r="D442" s="111" t="s">
        <v>630</v>
      </c>
      <c r="E442" s="136">
        <f>SUMIFS(ADEME!$F:$F,ADEME!$A:$A,$A442,ADEME!$B:$B,$B442,ADEME!$C:$C,$C442,ADEME!$D:$D,$D442,ADEME!$E:$E,F$9)</f>
        <v>15621.432175023643</v>
      </c>
      <c r="F442" s="136">
        <f>SUMIFS(ADEME!$L:$L,ADEME!$A:$A,$A442,ADEME!$B:$B,$B442,ADEME!$C:$C,$C442,ADEME!$D:$D,$D442,ADEME!$E:$E,F$9)</f>
        <v>9189.5957638487216</v>
      </c>
      <c r="G442" s="137">
        <f>SUMIFS(ADEME!$H:$H,ADEME!$A:$A,$A442,ADEME!$B:$B,$B442,ADEME!$C:$C,$C442,ADEME!$D:$D,$D442,ADEME!$E:$E,G$9)</f>
        <v>11477.216853522068</v>
      </c>
      <c r="H442" s="137">
        <f>SUMIFS(ADEME!$H:$H,ADEME!$A:$A,$A442,ADEME!$B:$B,$B442,ADEME!$C:$C,$C442,ADEME!$D:$D,$D442,ADEME!$E:$E,H$9)</f>
        <v>11704.632840242406</v>
      </c>
      <c r="I442" s="137">
        <f>SUMIFS(ADEME!$H:$H,ADEME!$A:$A,$A442,ADEME!$B:$B,$B442,ADEME!$C:$C,$C442,ADEME!$D:$D,$D442,ADEME!$E:$E,I$9)</f>
        <v>12118.943991009743</v>
      </c>
      <c r="J442" s="137">
        <f>SUMIFS(ADEME!$H:$H,ADEME!$A:$A,$A442,ADEME!$B:$B,$B442,ADEME!$C:$C,$C442,ADEME!$D:$D,$D442,ADEME!$E:$E,J$9)</f>
        <v>13482.439683761926</v>
      </c>
      <c r="K442" s="68"/>
      <c r="L442" s="54" t="str">
        <f t="shared" si="113"/>
        <v>Empreinte climatique-Export-Emissions de GES des exportations</v>
      </c>
      <c r="M442" s="54">
        <f>MATCH(L442,[6]RESULTATS_4!$W:$W,FALSE)</f>
        <v>240</v>
      </c>
      <c r="N442" s="54" t="str" cm="1">
        <f t="array" ref="N442">IFERROR(INDEX([6]RESULTATS_4!G:G,$M442),"-")</f>
        <v>Empreinte climatique</v>
      </c>
      <c r="O442" s="54" t="str" cm="1">
        <f t="array" ref="O442">IFERROR(INDEX([6]RESULTATS_4!H:H,$M442),"-")</f>
        <v>Export</v>
      </c>
      <c r="P442" s="54" t="str" cm="1">
        <f t="array" ref="P442">IFERROR(INDEX([6]RESULTATS_4!I:I,$M442),"-")</f>
        <v>Emissions de GES des exportations</v>
      </c>
      <c r="Q442" s="54" t="str" cm="1">
        <f t="array" ref="Q442">IFERROR(INDEX([6]RESULTATS_4!$J:$J,M442),"-")</f>
        <v>ktCO2eq</v>
      </c>
      <c r="R442" s="68"/>
      <c r="S442" s="54" t="str">
        <f t="shared" si="114"/>
        <v>Emissions de GES des exportations-ktCO2eq</v>
      </c>
      <c r="T442" s="46">
        <v>437</v>
      </c>
      <c r="U442" s="36">
        <v>234.14099397286904</v>
      </c>
      <c r="V442" s="36">
        <v>195.66004285808498</v>
      </c>
      <c r="W442" s="36">
        <v>182.96899376403076</v>
      </c>
      <c r="X442" s="36">
        <v>196.59319717186196</v>
      </c>
      <c r="Y442" s="36">
        <v>218.86160284284395</v>
      </c>
      <c r="Z442" s="36">
        <v>216.01322821514705</v>
      </c>
      <c r="AA442" s="68"/>
      <c r="AB442" s="52" t="str">
        <f>IFERROR(MATCH(S442,[7]AMS_RUN3_2050!$I:$I,FALSE),"non")</f>
        <v>non</v>
      </c>
      <c r="AC442" s="36"/>
      <c r="AE442" s="68"/>
      <c r="AF442" s="52">
        <f t="shared" si="123"/>
        <v>6571.8056970552398</v>
      </c>
      <c r="AG442" s="52">
        <f t="shared" si="124"/>
        <v>4596.7156040715308</v>
      </c>
      <c r="AH442" s="52">
        <f t="shared" si="125"/>
        <v>6172.7660121057816</v>
      </c>
      <c r="AI442" s="52">
        <f t="shared" si="126"/>
        <v>5853.7323817009828</v>
      </c>
      <c r="AJ442" s="52">
        <f t="shared" si="127"/>
        <v>5437.2636559332368</v>
      </c>
      <c r="AK442" s="52">
        <f t="shared" si="128"/>
        <v>6141.4879843995241</v>
      </c>
    </row>
    <row r="443" spans="1:37" ht="14.25" hidden="1">
      <c r="A443" s="5" t="s">
        <v>403</v>
      </c>
      <c r="B443" s="5" t="s">
        <v>223</v>
      </c>
      <c r="C443" s="5" t="s">
        <v>405</v>
      </c>
      <c r="D443" s="111" t="s">
        <v>630</v>
      </c>
      <c r="E443" s="134">
        <f>SUMIFS(ADEME!$F:$F,ADEME!$A:$A,$A443,ADEME!$B:$B,$B443,ADEME!$C:$C,$C443,ADEME!$D:$D,$D443,ADEME!$E:$E,F$9)</f>
        <v>202.04151408392337</v>
      </c>
      <c r="F443" s="134">
        <f>SUMIFS(ADEME!$L:$L,ADEME!$A:$A,$A443,ADEME!$B:$B,$B443,ADEME!$C:$C,$C443,ADEME!$D:$D,$D443,ADEME!$E:$E,F$9)</f>
        <v>325.88165650668253</v>
      </c>
      <c r="G443" s="135">
        <f>SUMIFS(ADEME!$H:$H,ADEME!$A:$A,$A443,ADEME!$B:$B,$B443,ADEME!$C:$C,$C443,ADEME!$D:$D,$D443,ADEME!$E:$E,G$9)</f>
        <v>166.09245691253065</v>
      </c>
      <c r="H443" s="135">
        <f>SUMIFS(ADEME!$H:$H,ADEME!$A:$A,$A443,ADEME!$B:$B,$B443,ADEME!$C:$C,$C443,ADEME!$D:$D,$D443,ADEME!$E:$E,H$9)</f>
        <v>178.10335125456839</v>
      </c>
      <c r="I443" s="135">
        <f>SUMIFS(ADEME!$H:$H,ADEME!$A:$A,$A443,ADEME!$B:$B,$B443,ADEME!$C:$C,$C443,ADEME!$D:$D,$D443,ADEME!$E:$E,I$9)</f>
        <v>277.85867216494648</v>
      </c>
      <c r="J443" s="135">
        <f>SUMIFS(ADEME!$H:$H,ADEME!$A:$A,$A443,ADEME!$B:$B,$B443,ADEME!$C:$C,$C443,ADEME!$D:$D,$D443,ADEME!$E:$E,J$9)</f>
        <v>289.40376352329264</v>
      </c>
      <c r="K443" s="68"/>
      <c r="L443" s="54" t="str">
        <f t="shared" si="113"/>
        <v>Empreinte climatique-Import-Céréales et maîs</v>
      </c>
      <c r="M443" s="54">
        <f>MATCH(L443,[6]RESULTATS_4!$W:$W,FALSE)</f>
        <v>250</v>
      </c>
      <c r="N443" s="54" t="str" cm="1">
        <f t="array" ref="N443">IFERROR(INDEX([6]RESULTATS_4!G:G,$M443),"-")</f>
        <v>Empreinte climatique</v>
      </c>
      <c r="O443" s="54" t="str" cm="1">
        <f t="array" ref="O443">IFERROR(INDEX([6]RESULTATS_4!H:H,$M443),"-")</f>
        <v>Import</v>
      </c>
      <c r="P443" s="54" t="str" cm="1">
        <f t="array" ref="P443">IFERROR(INDEX([6]RESULTATS_4!I:I,$M443),"-")</f>
        <v>Céréales et maîs</v>
      </c>
      <c r="Q443" s="54" t="str" cm="1">
        <f t="array" ref="Q443">IFERROR(INDEX([6]RESULTATS_4!$J:$J,M443),"-")</f>
        <v>ktCO2eq</v>
      </c>
      <c r="R443" s="68"/>
      <c r="S443" s="54" t="str">
        <f t="shared" si="114"/>
        <v>Céréales et maîs-ktCO2eq</v>
      </c>
      <c r="T443" s="46">
        <v>438</v>
      </c>
      <c r="U443" s="36">
        <v>243.25693767390672</v>
      </c>
      <c r="V443" s="36">
        <v>113.33313390132702</v>
      </c>
      <c r="W443" s="36">
        <v>127.14373761554823</v>
      </c>
      <c r="X443" s="36">
        <v>137.95695701163703</v>
      </c>
      <c r="Y443" s="36">
        <v>140.87872715637172</v>
      </c>
      <c r="Z443" s="36">
        <v>150.85010694934235</v>
      </c>
      <c r="AA443" s="68"/>
      <c r="AB443" s="52" t="str">
        <f>IFERROR(MATCH(S443,[7]AMS_RUN3_2050!$I:$I,FALSE),"non")</f>
        <v>non</v>
      </c>
      <c r="AC443" s="36"/>
      <c r="AE443" s="68"/>
      <c r="AF443" s="52">
        <f t="shared" si="123"/>
        <v>-16.9431646982393</v>
      </c>
      <c r="AG443" s="52">
        <f t="shared" si="124"/>
        <v>187.54314408212687</v>
      </c>
      <c r="AH443" s="52">
        <f t="shared" si="125"/>
        <v>30.633612026377488</v>
      </c>
      <c r="AI443" s="52">
        <f t="shared" si="126"/>
        <v>29.100666695297516</v>
      </c>
      <c r="AJ443" s="52">
        <f t="shared" si="127"/>
        <v>97.232525998428841</v>
      </c>
      <c r="AK443" s="52">
        <f t="shared" si="128"/>
        <v>91.848563700706308</v>
      </c>
    </row>
    <row r="444" spans="1:37" ht="14.25" hidden="1">
      <c r="A444" s="5" t="s">
        <v>403</v>
      </c>
      <c r="B444" s="5" t="s">
        <v>223</v>
      </c>
      <c r="C444" s="5" t="s">
        <v>28</v>
      </c>
      <c r="D444" s="111" t="s">
        <v>630</v>
      </c>
      <c r="E444" s="134">
        <f>SUMIFS(ADEME!$F:$F,ADEME!$A:$A,$A444,ADEME!$B:$B,$B444,ADEME!$C:$C,$C444,ADEME!$D:$D,$D444,ADEME!$E:$E,F$9)</f>
        <v>6.2717953908069086</v>
      </c>
      <c r="F444" s="134">
        <f>SUMIFS(ADEME!$L:$L,ADEME!$A:$A,$A444,ADEME!$B:$B,$B444,ADEME!$C:$C,$C444,ADEME!$D:$D,$D444,ADEME!$E:$E,F$9)</f>
        <v>2.7850713318857752</v>
      </c>
      <c r="G444" s="135">
        <f>SUMIFS(ADEME!$H:$H,ADEME!$A:$A,$A444,ADEME!$B:$B,$B444,ADEME!$C:$C,$C444,ADEME!$D:$D,$D444,ADEME!$E:$E,G$9)</f>
        <v>4.807456509632571</v>
      </c>
      <c r="H444" s="135">
        <f>SUMIFS(ADEME!$H:$H,ADEME!$A:$A,$A444,ADEME!$B:$B,$B444,ADEME!$C:$C,$C444,ADEME!$D:$D,$D444,ADEME!$E:$E,H$9)</f>
        <v>4.8837657046774261</v>
      </c>
      <c r="I444" s="135">
        <f>SUMIFS(ADEME!$H:$H,ADEME!$A:$A,$A444,ADEME!$B:$B,$B444,ADEME!$C:$C,$C444,ADEME!$D:$D,$D444,ADEME!$E:$E,I$9)</f>
        <v>5.4967479240518005</v>
      </c>
      <c r="J444" s="135">
        <f>SUMIFS(ADEME!$H:$H,ADEME!$A:$A,$A444,ADEME!$B:$B,$B444,ADEME!$C:$C,$C444,ADEME!$D:$D,$D444,ADEME!$E:$E,J$9)</f>
        <v>5.7954856535652883</v>
      </c>
      <c r="K444" s="68"/>
      <c r="L444" s="54" t="str">
        <f t="shared" si="113"/>
        <v>Empreinte climatique-Import-Pommes de terre</v>
      </c>
      <c r="M444" s="54">
        <f>MATCH(L444,[6]RESULTATS_4!$W:$W,FALSE)</f>
        <v>254</v>
      </c>
      <c r="N444" s="54" t="str" cm="1">
        <f t="array" ref="N444">IFERROR(INDEX([6]RESULTATS_4!G:G,$M444),"-")</f>
        <v>Empreinte climatique</v>
      </c>
      <c r="O444" s="54" t="str" cm="1">
        <f t="array" ref="O444">IFERROR(INDEX([6]RESULTATS_4!H:H,$M444),"-")</f>
        <v>Import</v>
      </c>
      <c r="P444" s="54" t="str" cm="1">
        <f t="array" ref="P444">IFERROR(INDEX([6]RESULTATS_4!I:I,$M444),"-")</f>
        <v>Pommes de terre</v>
      </c>
      <c r="Q444" s="54" t="str" cm="1">
        <f t="array" ref="Q444">IFERROR(INDEX([6]RESULTATS_4!$J:$J,M444),"-")</f>
        <v>ktCO2eq</v>
      </c>
      <c r="R444" s="68"/>
      <c r="S444" s="54" t="str">
        <f t="shared" si="114"/>
        <v>Pommes de terre-ktCO2eq</v>
      </c>
      <c r="T444" s="46">
        <v>439</v>
      </c>
      <c r="U444" s="36">
        <v>1090.9363748610265</v>
      </c>
      <c r="V444" s="36">
        <v>987.50677620196143</v>
      </c>
      <c r="W444" s="36">
        <v>714.62766304691991</v>
      </c>
      <c r="X444" s="36">
        <v>1358.8927696793783</v>
      </c>
      <c r="Y444" s="36">
        <v>551.86789642457268</v>
      </c>
      <c r="Z444" s="36">
        <v>586.25401681257074</v>
      </c>
      <c r="AA444" s="68"/>
      <c r="AB444" s="52" t="str">
        <f>IFERROR(MATCH(S444,[7]AMS_RUN3_2050!$I:$I,FALSE),"non")</f>
        <v>non</v>
      </c>
      <c r="AC444" s="36"/>
      <c r="AE444" s="68"/>
      <c r="AF444" s="52">
        <f t="shared" si="123"/>
        <v>-99.425099800929644</v>
      </c>
      <c r="AG444" s="52">
        <f t="shared" si="124"/>
        <v>-99.717969395349627</v>
      </c>
      <c r="AH444" s="52">
        <f t="shared" si="125"/>
        <v>-99.327278139620944</v>
      </c>
      <c r="AI444" s="52">
        <f t="shared" si="126"/>
        <v>-99.640606984329622</v>
      </c>
      <c r="AJ444" s="52">
        <f t="shared" si="127"/>
        <v>-99.003973965569656</v>
      </c>
      <c r="AK444" s="52">
        <f t="shared" si="128"/>
        <v>-99.011437791919107</v>
      </c>
    </row>
    <row r="445" spans="1:37" ht="14.25" hidden="1">
      <c r="A445" s="5" t="s">
        <v>403</v>
      </c>
      <c r="B445" s="5" t="s">
        <v>223</v>
      </c>
      <c r="C445" s="5" t="s">
        <v>406</v>
      </c>
      <c r="D445" s="111" t="s">
        <v>630</v>
      </c>
      <c r="E445" s="134">
        <f>SUMIFS(ADEME!$F:$F,ADEME!$A:$A,$A445,ADEME!$B:$B,$B445,ADEME!$C:$C,$C445,ADEME!$D:$D,$D445,ADEME!$E:$E,F$9)</f>
        <v>0</v>
      </c>
      <c r="F445" s="134">
        <f>SUMIFS(ADEME!$L:$L,ADEME!$A:$A,$A445,ADEME!$B:$B,$B445,ADEME!$C:$C,$C445,ADEME!$D:$D,$D445,ADEME!$E:$E,F$9)</f>
        <v>1641.9573491425665</v>
      </c>
      <c r="G445" s="135">
        <f>SUMIFS(ADEME!$H:$H,ADEME!$A:$A,$A445,ADEME!$B:$B,$B445,ADEME!$C:$C,$C445,ADEME!$D:$D,$D445,ADEME!$E:$E,G$9)</f>
        <v>0</v>
      </c>
      <c r="H445" s="135">
        <f>SUMIFS(ADEME!$H:$H,ADEME!$A:$A,$A445,ADEME!$B:$B,$B445,ADEME!$C:$C,$C445,ADEME!$D:$D,$D445,ADEME!$E:$E,H$9)</f>
        <v>0</v>
      </c>
      <c r="I445" s="135">
        <f>SUMIFS(ADEME!$H:$H,ADEME!$A:$A,$A445,ADEME!$B:$B,$B445,ADEME!$C:$C,$C445,ADEME!$D:$D,$D445,ADEME!$E:$E,I$9)</f>
        <v>0</v>
      </c>
      <c r="J445" s="135">
        <f>SUMIFS(ADEME!$H:$H,ADEME!$A:$A,$A445,ADEME!$B:$B,$B445,ADEME!$C:$C,$C445,ADEME!$D:$D,$D445,ADEME!$E:$E,J$9)</f>
        <v>0</v>
      </c>
      <c r="K445" s="68"/>
      <c r="L445" s="54" t="str">
        <f t="shared" si="113"/>
        <v>Empreinte climatique-Import-Produits laitiers</v>
      </c>
      <c r="M445" s="54">
        <f>MATCH(L445,[6]RESULTATS_4!$W:$W,FALSE)</f>
        <v>255</v>
      </c>
      <c r="N445" s="54" t="str" cm="1">
        <f t="array" ref="N445">IFERROR(INDEX([6]RESULTATS_4!G:G,$M445),"-")</f>
        <v>Empreinte climatique</v>
      </c>
      <c r="O445" s="54" t="str" cm="1">
        <f t="array" ref="O445">IFERROR(INDEX([6]RESULTATS_4!H:H,$M445),"-")</f>
        <v>Import</v>
      </c>
      <c r="P445" s="54" t="str" cm="1">
        <f t="array" ref="P445">IFERROR(INDEX([6]RESULTATS_4!I:I,$M445),"-")</f>
        <v>Produits laitiers</v>
      </c>
      <c r="Q445" s="54" t="str" cm="1">
        <f t="array" ref="Q445">IFERROR(INDEX([6]RESULTATS_4!$J:$J,M445),"-")</f>
        <v>ktCO2eq</v>
      </c>
      <c r="R445" s="68"/>
      <c r="S445" s="54" t="str">
        <f t="shared" si="114"/>
        <v>Produits laitiers-ktCO2eq</v>
      </c>
      <c r="T445" s="46">
        <v>440</v>
      </c>
      <c r="U445" s="36">
        <v>0</v>
      </c>
      <c r="V445" s="36">
        <v>0</v>
      </c>
      <c r="W445" s="36">
        <v>0</v>
      </c>
      <c r="X445" s="36">
        <v>0</v>
      </c>
      <c r="Y445" s="36">
        <v>0</v>
      </c>
      <c r="Z445" s="36">
        <v>0</v>
      </c>
      <c r="AA445" s="68"/>
      <c r="AB445" s="52" t="str">
        <f>IFERROR(MATCH(S445,[7]AMS_RUN3_2050!$I:$I,FALSE),"non")</f>
        <v>non</v>
      </c>
      <c r="AC445" s="36"/>
      <c r="AE445" s="68"/>
      <c r="AF445" s="57"/>
      <c r="AG445" s="57"/>
      <c r="AH445" s="57"/>
      <c r="AI445" s="57"/>
      <c r="AJ445" s="57"/>
      <c r="AK445" s="57"/>
    </row>
    <row r="446" spans="1:37" ht="14.25" hidden="1">
      <c r="A446" s="5" t="s">
        <v>403</v>
      </c>
      <c r="B446" s="5" t="s">
        <v>223</v>
      </c>
      <c r="C446" s="5" t="s">
        <v>332</v>
      </c>
      <c r="D446" s="111" t="s">
        <v>630</v>
      </c>
      <c r="E446" s="134">
        <f>SUMIFS(ADEME!$F:$F,ADEME!$A:$A,$A446,ADEME!$B:$B,$B446,ADEME!$C:$C,$C446,ADEME!$D:$D,$D446,ADEME!$E:$E,F$9)</f>
        <v>0</v>
      </c>
      <c r="F446" s="134">
        <f>SUMIFS(ADEME!$L:$L,ADEME!$A:$A,$A446,ADEME!$B:$B,$B446,ADEME!$C:$C,$C446,ADEME!$D:$D,$D446,ADEME!$E:$E,F$9)</f>
        <v>0</v>
      </c>
      <c r="G446" s="135">
        <f>SUMIFS(ADEME!$H:$H,ADEME!$A:$A,$A446,ADEME!$B:$B,$B446,ADEME!$C:$C,$C446,ADEME!$D:$D,$D446,ADEME!$E:$E,G$9)</f>
        <v>7.627489736037008</v>
      </c>
      <c r="H446" s="135">
        <f>SUMIFS(ADEME!$H:$H,ADEME!$A:$A,$A446,ADEME!$B:$B,$B446,ADEME!$C:$C,$C446,ADEME!$D:$D,$D446,ADEME!$E:$E,H$9)</f>
        <v>7.5374677824283909</v>
      </c>
      <c r="I446" s="135">
        <f>SUMIFS(ADEME!$H:$H,ADEME!$A:$A,$A446,ADEME!$B:$B,$B446,ADEME!$C:$C,$C446,ADEME!$D:$D,$D446,ADEME!$E:$E,I$9)</f>
        <v>8.8755521537179654</v>
      </c>
      <c r="J446" s="135">
        <f>SUMIFS(ADEME!$H:$H,ADEME!$A:$A,$A446,ADEME!$B:$B,$B446,ADEME!$C:$C,$C446,ADEME!$D:$D,$D446,ADEME!$E:$E,J$9)</f>
        <v>9.1592773536117527</v>
      </c>
      <c r="K446" s="68"/>
      <c r="L446" s="54" t="str">
        <f t="shared" si="113"/>
        <v>Empreinte climatique-Import-Sucre</v>
      </c>
      <c r="M446" s="54">
        <f>MATCH(L446,[6]RESULTATS_4!$W:$W,FALSE)</f>
        <v>256</v>
      </c>
      <c r="N446" s="54" t="str" cm="1">
        <f t="array" ref="N446">IFERROR(INDEX([6]RESULTATS_4!G:G,$M446),"-")</f>
        <v>Empreinte climatique</v>
      </c>
      <c r="O446" s="54" t="str" cm="1">
        <f t="array" ref="O446">IFERROR(INDEX([6]RESULTATS_4!H:H,$M446),"-")</f>
        <v>Import</v>
      </c>
      <c r="P446" s="54" t="str" cm="1">
        <f t="array" ref="P446">IFERROR(INDEX([6]RESULTATS_4!I:I,$M446),"-")</f>
        <v>Sucre</v>
      </c>
      <c r="Q446" s="54" t="str" cm="1">
        <f t="array" ref="Q446">IFERROR(INDEX([6]RESULTATS_4!$J:$J,M446),"-")</f>
        <v>ktCO2eq</v>
      </c>
      <c r="R446" s="68"/>
      <c r="S446" s="54" t="str">
        <f t="shared" si="114"/>
        <v>Sucre-ktCO2eq</v>
      </c>
      <c r="T446" s="46">
        <v>441</v>
      </c>
      <c r="U446" s="36">
        <v>56.629463256021239</v>
      </c>
      <c r="V446" s="36">
        <v>40.539443562833895</v>
      </c>
      <c r="W446" s="36">
        <v>90.005363709329288</v>
      </c>
      <c r="X446" s="36">
        <v>77.349582768845679</v>
      </c>
      <c r="Y446" s="36">
        <v>77.076900702038785</v>
      </c>
      <c r="Z446" s="36">
        <v>29.138747628842491</v>
      </c>
      <c r="AA446" s="68"/>
      <c r="AB446" s="52" t="str">
        <f>IFERROR(MATCH(S446,[7]AMS_RUN3_2050!$I:$I,FALSE),"non")</f>
        <v>non</v>
      </c>
      <c r="AC446" s="36"/>
      <c r="AE446" s="68"/>
      <c r="AF446" s="52">
        <f t="shared" ref="AF446:AF455" si="129">IF(AND(E446=0,U446=0),"ok 0",(E446/U446-1)*100)</f>
        <v>-100</v>
      </c>
      <c r="AG446" s="52">
        <f t="shared" ref="AG446:AG455" si="130">IF(AND(F446=0,V446=0),"ok 0",(F446/V446-1)*100)</f>
        <v>-100</v>
      </c>
      <c r="AH446" s="52">
        <f t="shared" ref="AH446:AH455" si="131">IF(AND(G446=0,W446=0),"ok 0",(G446/W446-1)*100)</f>
        <v>-91.525516456252703</v>
      </c>
      <c r="AI446" s="52">
        <f t="shared" ref="AI446:AI455" si="132">IF(AND(H446=0,X446=0),"ok 0",(H446/X446-1)*100)</f>
        <v>-90.255321990612885</v>
      </c>
      <c r="AJ446" s="52">
        <f t="shared" ref="AJ446:AJ455" si="133">IF(AND(I446=0,Y446=0),"ok 0",(I446/Y446-1)*100)</f>
        <v>-88.484809232238376</v>
      </c>
      <c r="AK446" s="52">
        <f t="shared" ref="AK446:AK455" si="134">IF(AND(J446=0,Z446=0),"ok 0",(J446/Z446-1)*100)</f>
        <v>-68.56667462075275</v>
      </c>
    </row>
    <row r="447" spans="1:37" ht="14.25" hidden="1">
      <c r="A447" s="5" t="s">
        <v>403</v>
      </c>
      <c r="B447" s="5" t="s">
        <v>223</v>
      </c>
      <c r="C447" s="5" t="s">
        <v>407</v>
      </c>
      <c r="D447" s="111" t="s">
        <v>630</v>
      </c>
      <c r="E447" s="134">
        <f>SUMIFS(ADEME!$F:$F,ADEME!$A:$A,$A447,ADEME!$B:$B,$B447,ADEME!$C:$C,$C447,ADEME!$D:$D,$D447,ADEME!$E:$E,F$9)</f>
        <v>4067.014921967495</v>
      </c>
      <c r="F447" s="134">
        <f>SUMIFS(ADEME!$L:$L,ADEME!$A:$A,$A447,ADEME!$B:$B,$B447,ADEME!$C:$C,$C447,ADEME!$D:$D,$D447,ADEME!$E:$E,F$9)</f>
        <v>10718.074631148327</v>
      </c>
      <c r="G447" s="135">
        <f>SUMIFS(ADEME!$H:$H,ADEME!$A:$A,$A447,ADEME!$B:$B,$B447,ADEME!$C:$C,$C447,ADEME!$D:$D,$D447,ADEME!$E:$E,G$9)</f>
        <v>2379.1008637848972</v>
      </c>
      <c r="H447" s="135">
        <f>SUMIFS(ADEME!$H:$H,ADEME!$A:$A,$A447,ADEME!$B:$B,$B447,ADEME!$C:$C,$C447,ADEME!$D:$D,$D447,ADEME!$E:$E,H$9)</f>
        <v>2821.0354332457036</v>
      </c>
      <c r="I447" s="135">
        <f>SUMIFS(ADEME!$H:$H,ADEME!$A:$A,$A447,ADEME!$B:$B,$B447,ADEME!$C:$C,$C447,ADEME!$D:$D,$D447,ADEME!$E:$E,I$9)</f>
        <v>2419.3251497381939</v>
      </c>
      <c r="J447" s="135">
        <f>SUMIFS(ADEME!$H:$H,ADEME!$A:$A,$A447,ADEME!$B:$B,$B447,ADEME!$C:$C,$C447,ADEME!$D:$D,$D447,ADEME!$E:$E,J$9)</f>
        <v>1970.3351261221892</v>
      </c>
      <c r="K447" s="68"/>
      <c r="L447" s="54" t="str">
        <f t="shared" si="113"/>
        <v>Empreinte climatique-Import-Viande, abats, graisses animales, œufs</v>
      </c>
      <c r="M447" s="54">
        <f>MATCH(L447,[6]RESULTATS_4!$W:$W,FALSE)</f>
        <v>258</v>
      </c>
      <c r="N447" s="54" t="str" cm="1">
        <f t="array" ref="N447">IFERROR(INDEX([6]RESULTATS_4!G:G,$M447),"-")</f>
        <v>Empreinte climatique</v>
      </c>
      <c r="O447" s="54" t="str" cm="1">
        <f t="array" ref="O447">IFERROR(INDEX([6]RESULTATS_4!H:H,$M447),"-")</f>
        <v>Import</v>
      </c>
      <c r="P447" s="54" t="str" cm="1">
        <f t="array" ref="P447">IFERROR(INDEX([6]RESULTATS_4!I:I,$M447),"-")</f>
        <v>Viande, abats, graisses animales, œufs</v>
      </c>
      <c r="Q447" s="54" t="str" cm="1">
        <f t="array" ref="Q447">IFERROR(INDEX([6]RESULTATS_4!$J:$J,M447),"-")</f>
        <v>ktCO2eq</v>
      </c>
      <c r="R447" s="68"/>
      <c r="S447" s="54" t="str">
        <f t="shared" si="114"/>
        <v>Viande, abats, graisses animales, œufs-ktCO2eq</v>
      </c>
      <c r="T447" s="46">
        <v>442</v>
      </c>
      <c r="U447" s="36">
        <v>0</v>
      </c>
      <c r="V447" s="36">
        <v>0</v>
      </c>
      <c r="W447" s="36">
        <v>0</v>
      </c>
      <c r="X447" s="36">
        <v>0</v>
      </c>
      <c r="Y447" s="36">
        <v>0</v>
      </c>
      <c r="Z447" s="36">
        <v>0</v>
      </c>
      <c r="AA447" s="68"/>
      <c r="AB447" s="52" t="str">
        <f>IFERROR(MATCH(S447,[7]AMS_RUN3_2050!$I:$I,FALSE),"non")</f>
        <v>non</v>
      </c>
      <c r="AC447" s="36"/>
      <c r="AE447" s="68"/>
      <c r="AF447" s="52" t="e">
        <f t="shared" si="129"/>
        <v>#DIV/0!</v>
      </c>
      <c r="AG447" s="52" t="e">
        <f t="shared" si="130"/>
        <v>#DIV/0!</v>
      </c>
      <c r="AH447" s="52" t="e">
        <f t="shared" si="131"/>
        <v>#DIV/0!</v>
      </c>
      <c r="AI447" s="52" t="e">
        <f t="shared" si="132"/>
        <v>#DIV/0!</v>
      </c>
      <c r="AJ447" s="52" t="e">
        <f t="shared" si="133"/>
        <v>#DIV/0!</v>
      </c>
      <c r="AK447" s="52" t="e">
        <f t="shared" si="134"/>
        <v>#DIV/0!</v>
      </c>
    </row>
    <row r="448" spans="1:37" ht="14.25" hidden="1">
      <c r="A448" s="5" t="s">
        <v>403</v>
      </c>
      <c r="B448" s="5" t="s">
        <v>223</v>
      </c>
      <c r="C448" s="5" t="s">
        <v>36</v>
      </c>
      <c r="D448" s="111" t="s">
        <v>630</v>
      </c>
      <c r="E448" s="134">
        <f>SUMIFS(ADEME!$F:$F,ADEME!$A:$A,$A448,ADEME!$B:$B,$B448,ADEME!$C:$C,$C448,ADEME!$D:$D,$D448,ADEME!$E:$E,F$9)</f>
        <v>64.061038756177823</v>
      </c>
      <c r="F448" s="134">
        <f>SUMIFS(ADEME!$L:$L,ADEME!$A:$A,$A448,ADEME!$B:$B,$B448,ADEME!$C:$C,$C448,ADEME!$D:$D,$D448,ADEME!$E:$E,F$9)</f>
        <v>94.281690996249097</v>
      </c>
      <c r="G448" s="135">
        <f>SUMIFS(ADEME!$H:$H,ADEME!$A:$A,$A448,ADEME!$B:$B,$B448,ADEME!$C:$C,$C448,ADEME!$D:$D,$D448,ADEME!$E:$E,G$9)</f>
        <v>47.141032817955335</v>
      </c>
      <c r="H448" s="135">
        <f>SUMIFS(ADEME!$H:$H,ADEME!$A:$A,$A448,ADEME!$B:$B,$B448,ADEME!$C:$C,$C448,ADEME!$D:$D,$D448,ADEME!$E:$E,H$9)</f>
        <v>48.745131890255138</v>
      </c>
      <c r="I448" s="135">
        <f>SUMIFS(ADEME!$H:$H,ADEME!$A:$A,$A448,ADEME!$B:$B,$B448,ADEME!$C:$C,$C448,ADEME!$D:$D,$D448,ADEME!$E:$E,I$9)</f>
        <v>50.788382150724871</v>
      </c>
      <c r="J448" s="135">
        <f>SUMIFS(ADEME!$H:$H,ADEME!$A:$A,$A448,ADEME!$B:$B,$B448,ADEME!$C:$C,$C448,ADEME!$D:$D,$D448,ADEME!$E:$E,J$9)</f>
        <v>55.557488160533033</v>
      </c>
      <c r="K448" s="68"/>
      <c r="L448" s="54" t="str">
        <f t="shared" si="113"/>
        <v>Empreinte climatique-Import-Boissons alcooliques</v>
      </c>
      <c r="M448" s="54">
        <f>MATCH(L448,[6]RESULTATS_4!$W:$W,FALSE)</f>
        <v>248</v>
      </c>
      <c r="N448" s="54" t="str" cm="1">
        <f t="array" ref="N448">IFERROR(INDEX([6]RESULTATS_4!G:G,$M448),"-")</f>
        <v>Empreinte climatique</v>
      </c>
      <c r="O448" s="54" t="str" cm="1">
        <f t="array" ref="O448">IFERROR(INDEX([6]RESULTATS_4!H:H,$M448),"-")</f>
        <v>Import</v>
      </c>
      <c r="P448" s="54" t="str" cm="1">
        <f t="array" ref="P448">IFERROR(INDEX([6]RESULTATS_4!I:I,$M448),"-")</f>
        <v>Boissons alcooliques</v>
      </c>
      <c r="Q448" s="54" t="str" cm="1">
        <f t="array" ref="Q448">IFERROR(INDEX([6]RESULTATS_4!$J:$J,M448),"-")</f>
        <v>ktCO2eq</v>
      </c>
      <c r="R448" s="68"/>
      <c r="S448" s="54" t="str">
        <f t="shared" si="114"/>
        <v>Boissons alcooliques-ktCO2eq</v>
      </c>
      <c r="T448" s="46">
        <v>443</v>
      </c>
      <c r="U448" s="37">
        <v>21268.82632403059</v>
      </c>
      <c r="V448" s="37">
        <v>17528.955810287858</v>
      </c>
      <c r="W448" s="37">
        <v>13702.526034272432</v>
      </c>
      <c r="X448" s="37">
        <v>14967.353813020538</v>
      </c>
      <c r="Y448" s="37">
        <v>15723.885098705805</v>
      </c>
      <c r="Z448" s="37">
        <v>17167.298283223627</v>
      </c>
      <c r="AA448" s="68"/>
      <c r="AB448" s="52" t="str">
        <f>IFERROR(MATCH(S448,[7]AMS_RUN3_2050!$I:$I,FALSE),"non")</f>
        <v>non</v>
      </c>
      <c r="AC448" s="37"/>
      <c r="AE448" s="68"/>
      <c r="AF448" s="52">
        <f t="shared" si="129"/>
        <v>-99.698803131963146</v>
      </c>
      <c r="AG448" s="52">
        <f t="shared" si="130"/>
        <v>-99.462137436954947</v>
      </c>
      <c r="AH448" s="52">
        <f t="shared" si="131"/>
        <v>-99.655968303216156</v>
      </c>
      <c r="AI448" s="52">
        <f t="shared" si="132"/>
        <v>-99.674323647992807</v>
      </c>
      <c r="AJ448" s="52">
        <f t="shared" si="133"/>
        <v>-99.676998516385083</v>
      </c>
      <c r="AK448" s="52">
        <f t="shared" si="134"/>
        <v>-99.676376053797426</v>
      </c>
    </row>
    <row r="449" spans="1:38" ht="14.25" hidden="1">
      <c r="A449" s="5" t="s">
        <v>403</v>
      </c>
      <c r="B449" s="5" t="s">
        <v>223</v>
      </c>
      <c r="C449" s="5" t="s">
        <v>408</v>
      </c>
      <c r="D449" s="111" t="s">
        <v>630</v>
      </c>
      <c r="E449" s="134">
        <f>SUMIFS(ADEME!$F:$F,ADEME!$A:$A,$A449,ADEME!$B:$B,$B449,ADEME!$C:$C,$C449,ADEME!$D:$D,$D449,ADEME!$E:$E,F$9)</f>
        <v>3154.2049787523697</v>
      </c>
      <c r="F449" s="134">
        <f>SUMIFS(ADEME!$L:$L,ADEME!$A:$A,$A449,ADEME!$B:$B,$B449,ADEME!$C:$C,$C449,ADEME!$D:$D,$D449,ADEME!$E:$E,F$9)</f>
        <v>1617.027852687585</v>
      </c>
      <c r="G449" s="135">
        <f>SUMIFS(ADEME!$H:$H,ADEME!$A:$A,$A449,ADEME!$B:$B,$B449,ADEME!$C:$C,$C449,ADEME!$D:$D,$D449,ADEME!$E:$E,G$9)</f>
        <v>2216.6807019470698</v>
      </c>
      <c r="H449" s="135">
        <f>SUMIFS(ADEME!$H:$H,ADEME!$A:$A,$A449,ADEME!$B:$B,$B449,ADEME!$C:$C,$C449,ADEME!$D:$D,$D449,ADEME!$E:$E,H$9)</f>
        <v>2138.929511367025</v>
      </c>
      <c r="I449" s="135">
        <f>SUMIFS(ADEME!$H:$H,ADEME!$A:$A,$A449,ADEME!$B:$B,$B449,ADEME!$C:$C,$C449,ADEME!$D:$D,$D449,ADEME!$E:$E,I$9)</f>
        <v>2751.2316796858822</v>
      </c>
      <c r="J449" s="135">
        <f>SUMIFS(ADEME!$H:$H,ADEME!$A:$A,$A449,ADEME!$B:$B,$B449,ADEME!$C:$C,$C449,ADEME!$D:$D,$D449,ADEME!$E:$E,J$9)</f>
        <v>2948.2230974522063</v>
      </c>
      <c r="K449" s="68"/>
      <c r="L449" s="54" t="str">
        <f t="shared" si="113"/>
        <v>Empreinte climatique-Import-Tourteaux, huiles, oléoprotéagineux</v>
      </c>
      <c r="M449" s="54">
        <f>MATCH(L449,[6]RESULTATS_4!$W:$W,FALSE)</f>
        <v>257</v>
      </c>
      <c r="N449" s="54" t="str" cm="1">
        <f t="array" ref="N449">IFERROR(INDEX([6]RESULTATS_4!G:G,$M449),"-")</f>
        <v>Empreinte climatique</v>
      </c>
      <c r="O449" s="54" t="str" cm="1">
        <f t="array" ref="O449">IFERROR(INDEX([6]RESULTATS_4!H:H,$M449),"-")</f>
        <v>Import</v>
      </c>
      <c r="P449" s="54" t="str" cm="1">
        <f t="array" ref="P449">IFERROR(INDEX([6]RESULTATS_4!I:I,$M449),"-")</f>
        <v>Tourteaux, huiles, oléoprotéagineux</v>
      </c>
      <c r="Q449" s="54" t="str" cm="1">
        <f t="array" ref="Q449">IFERROR(INDEX([6]RESULTATS_4!$J:$J,M449),"-")</f>
        <v>ktCO2eq</v>
      </c>
      <c r="R449" s="68"/>
      <c r="S449" s="54" t="str">
        <f t="shared" si="114"/>
        <v>Tourteaux, huiles, oléoprotéagineux-ktCO2eq</v>
      </c>
      <c r="T449" s="46">
        <v>444</v>
      </c>
      <c r="U449" s="36">
        <v>335.25137928797244</v>
      </c>
      <c r="V449" s="36">
        <v>410.81455759085219</v>
      </c>
      <c r="W449" s="36">
        <v>229.15415446264294</v>
      </c>
      <c r="X449" s="36">
        <v>250.51486963332533</v>
      </c>
      <c r="Y449" s="36">
        <v>350.46075431267883</v>
      </c>
      <c r="Z449" s="36">
        <v>402.50838939385312</v>
      </c>
      <c r="AA449" s="68"/>
      <c r="AB449" s="52" t="str">
        <f>IFERROR(MATCH(S449,[7]AMS_RUN3_2050!$I:$I,FALSE),"non")</f>
        <v>non</v>
      </c>
      <c r="AC449" s="36"/>
      <c r="AE449" s="68"/>
      <c r="AF449" s="52">
        <f t="shared" si="129"/>
        <v>840.84772610077391</v>
      </c>
      <c r="AG449" s="52">
        <f t="shared" si="130"/>
        <v>293.61503208901672</v>
      </c>
      <c r="AH449" s="52">
        <f t="shared" si="131"/>
        <v>867.33166681838907</v>
      </c>
      <c r="AI449" s="52">
        <f t="shared" si="132"/>
        <v>753.81339419003052</v>
      </c>
      <c r="AJ449" s="52">
        <f t="shared" si="133"/>
        <v>685.03274498783128</v>
      </c>
      <c r="AK449" s="52">
        <f t="shared" si="134"/>
        <v>632.46252131340782</v>
      </c>
    </row>
    <row r="450" spans="1:38" ht="14.25" hidden="1">
      <c r="A450" s="5" t="s">
        <v>403</v>
      </c>
      <c r="B450" s="5" t="s">
        <v>223</v>
      </c>
      <c r="C450" s="5" t="s">
        <v>409</v>
      </c>
      <c r="D450" s="111" t="s">
        <v>630</v>
      </c>
      <c r="E450" s="134">
        <f>SUMIFS(ADEME!$F:$F,ADEME!$A:$A,$A450,ADEME!$B:$B,$B450,ADEME!$C:$C,$C450,ADEME!$D:$D,$D450,ADEME!$E:$E,F$9)</f>
        <v>115.3421423247253</v>
      </c>
      <c r="F450" s="134">
        <f>SUMIFS(ADEME!$L:$L,ADEME!$A:$A,$A450,ADEME!$B:$B,$B450,ADEME!$C:$C,$C450,ADEME!$D:$D,$D450,ADEME!$E:$E,F$9)</f>
        <v>54.103485696642025</v>
      </c>
      <c r="G450" s="135">
        <f>SUMIFS(ADEME!$H:$H,ADEME!$A:$A,$A450,ADEME!$B:$B,$B450,ADEME!$C:$C,$C450,ADEME!$D:$D,$D450,ADEME!$E:$E,G$9)</f>
        <v>78.784898424755752</v>
      </c>
      <c r="H450" s="135">
        <f>SUMIFS(ADEME!$H:$H,ADEME!$A:$A,$A450,ADEME!$B:$B,$B450,ADEME!$C:$C,$C450,ADEME!$D:$D,$D450,ADEME!$E:$E,H$9)</f>
        <v>80.289655206460026</v>
      </c>
      <c r="I450" s="135">
        <f>SUMIFS(ADEME!$H:$H,ADEME!$A:$A,$A450,ADEME!$B:$B,$B450,ADEME!$C:$C,$C450,ADEME!$D:$D,$D450,ADEME!$E:$E,I$9)</f>
        <v>81.7463987498883</v>
      </c>
      <c r="J450" s="135">
        <f>SUMIFS(ADEME!$H:$H,ADEME!$A:$A,$A450,ADEME!$B:$B,$B450,ADEME!$C:$C,$C450,ADEME!$D:$D,$D450,ADEME!$E:$E,J$9)</f>
        <v>88.392749416481109</v>
      </c>
      <c r="K450" s="68"/>
      <c r="L450" s="54" t="str">
        <f t="shared" si="113"/>
        <v>Empreinte climatique-Import-Café, cacao, thé, épices, stimulants</v>
      </c>
      <c r="M450" s="54">
        <f>MATCH(L450,[6]RESULTATS_4!$W:$W,FALSE)</f>
        <v>249</v>
      </c>
      <c r="N450" s="54" t="str" cm="1">
        <f t="array" ref="N450">IFERROR(INDEX([6]RESULTATS_4!G:G,$M450),"-")</f>
        <v>Empreinte climatique</v>
      </c>
      <c r="O450" s="54" t="str" cm="1">
        <f t="array" ref="O450">IFERROR(INDEX([6]RESULTATS_4!H:H,$M450),"-")</f>
        <v>Import</v>
      </c>
      <c r="P450" s="54" t="str" cm="1">
        <f t="array" ref="P450">IFERROR(INDEX([6]RESULTATS_4!I:I,$M450),"-")</f>
        <v>Café, cacao, thé, épices, stimulants</v>
      </c>
      <c r="Q450" s="54" t="str" cm="1">
        <f t="array" ref="Q450">IFERROR(INDEX([6]RESULTATS_4!$J:$J,M450),"-")</f>
        <v>ktCO2eq</v>
      </c>
      <c r="R450" s="68"/>
      <c r="S450" s="54" t="str">
        <f t="shared" si="114"/>
        <v>Café, cacao, thé, épices, stimulants-ktCO2eq</v>
      </c>
      <c r="T450" s="46">
        <v>445</v>
      </c>
      <c r="U450" s="36">
        <v>6.6506283677993601</v>
      </c>
      <c r="V450" s="36">
        <v>5.7910422953916525</v>
      </c>
      <c r="W450" s="36">
        <v>4.4183572859306821</v>
      </c>
      <c r="X450" s="36">
        <v>4.6905984439043493</v>
      </c>
      <c r="Y450" s="36">
        <v>5.3459278063337621</v>
      </c>
      <c r="Z450" s="36">
        <v>5.6141218600608447</v>
      </c>
      <c r="AA450" s="68"/>
      <c r="AB450" s="52" t="str">
        <f>IFERROR(MATCH(S450,[7]AMS_RUN3_2050!$I:$I,FALSE),"non")</f>
        <v>non</v>
      </c>
      <c r="AC450" s="36"/>
      <c r="AE450" s="68"/>
      <c r="AF450" s="52">
        <f t="shared" si="129"/>
        <v>1634.3044287842399</v>
      </c>
      <c r="AG450" s="52">
        <f t="shared" si="130"/>
        <v>834.26162229372846</v>
      </c>
      <c r="AH450" s="52">
        <f t="shared" si="131"/>
        <v>1683.1264727193859</v>
      </c>
      <c r="AI450" s="52">
        <f t="shared" si="132"/>
        <v>1611.7145320934508</v>
      </c>
      <c r="AJ450" s="52">
        <f t="shared" si="133"/>
        <v>1429.1339821880233</v>
      </c>
      <c r="AK450" s="52">
        <f t="shared" si="134"/>
        <v>1474.4715134402716</v>
      </c>
    </row>
    <row r="451" spans="1:38" ht="14.25" hidden="1">
      <c r="A451" s="5" t="s">
        <v>403</v>
      </c>
      <c r="B451" s="5" t="s">
        <v>223</v>
      </c>
      <c r="C451" s="5" t="s">
        <v>410</v>
      </c>
      <c r="D451" s="111" t="s">
        <v>630</v>
      </c>
      <c r="E451" s="134">
        <f>SUMIFS(ADEME!$F:$F,ADEME!$A:$A,$A451,ADEME!$B:$B,$B451,ADEME!$C:$C,$C451,ADEME!$D:$D,$D451,ADEME!$E:$E,F$9)</f>
        <v>2956.4126994580697</v>
      </c>
      <c r="F451" s="134">
        <f>SUMIFS(ADEME!$L:$L,ADEME!$A:$A,$A451,ADEME!$B:$B,$B451,ADEME!$C:$C,$C451,ADEME!$D:$D,$D451,ADEME!$E:$E,F$9)</f>
        <v>1742.1574490859546</v>
      </c>
      <c r="G451" s="135">
        <f>SUMIFS(ADEME!$H:$H,ADEME!$A:$A,$A451,ADEME!$B:$B,$B451,ADEME!$C:$C,$C451,ADEME!$D:$D,$D451,ADEME!$E:$E,G$9)</f>
        <v>2000.8271292784098</v>
      </c>
      <c r="H451" s="135">
        <f>SUMIFS(ADEME!$H:$H,ADEME!$A:$A,$A451,ADEME!$B:$B,$B451,ADEME!$C:$C,$C451,ADEME!$D:$D,$D451,ADEME!$E:$E,H$9)</f>
        <v>2055.1115326959384</v>
      </c>
      <c r="I451" s="135">
        <f>SUMIFS(ADEME!$H:$H,ADEME!$A:$A,$A451,ADEME!$B:$B,$B451,ADEME!$C:$C,$C451,ADEME!$D:$D,$D451,ADEME!$E:$E,I$9)</f>
        <v>2100.4414669856487</v>
      </c>
      <c r="J451" s="135">
        <f>SUMIFS(ADEME!$H:$H,ADEME!$A:$A,$A451,ADEME!$B:$B,$B451,ADEME!$C:$C,$C451,ADEME!$D:$D,$D451,ADEME!$E:$E,J$9)</f>
        <v>2524.272132099145</v>
      </c>
      <c r="K451" s="68"/>
      <c r="L451" s="54" t="str">
        <f t="shared" si="113"/>
        <v>Empreinte climatique-Import-Fruits et légumes</v>
      </c>
      <c r="M451" s="54">
        <f>MATCH(L451,[6]RESULTATS_4!$W:$W,FALSE)</f>
        <v>252</v>
      </c>
      <c r="N451" s="54" t="str" cm="1">
        <f t="array" ref="N451">IFERROR(INDEX([6]RESULTATS_4!G:G,$M451),"-")</f>
        <v>Empreinte climatique</v>
      </c>
      <c r="O451" s="54" t="str" cm="1">
        <f t="array" ref="O451">IFERROR(INDEX([6]RESULTATS_4!H:H,$M451),"-")</f>
        <v>Import</v>
      </c>
      <c r="P451" s="54" t="str" cm="1">
        <f t="array" ref="P451">IFERROR(INDEX([6]RESULTATS_4!I:I,$M451),"-")</f>
        <v>Fruits et légumes</v>
      </c>
      <c r="Q451" s="54" t="str" cm="1">
        <f t="array" ref="Q451">IFERROR(INDEX([6]RESULTATS_4!$J:$J,M451),"-")</f>
        <v>ktCO2eq</v>
      </c>
      <c r="R451" s="68"/>
      <c r="S451" s="54" t="str">
        <f t="shared" si="114"/>
        <v>Fruits et légumes-ktCO2eq</v>
      </c>
      <c r="T451" s="46">
        <v>446</v>
      </c>
      <c r="U451" s="36">
        <v>0</v>
      </c>
      <c r="V451" s="36">
        <v>0</v>
      </c>
      <c r="W451" s="36">
        <v>0</v>
      </c>
      <c r="X451" s="36">
        <v>0</v>
      </c>
      <c r="Y451" s="36">
        <v>0</v>
      </c>
      <c r="Z451" s="36">
        <v>0</v>
      </c>
      <c r="AA451" s="68"/>
      <c r="AB451" s="52" t="str">
        <f>IFERROR(MATCH(S451,[7]AMS_RUN3_2050!$I:$I,FALSE),"non")</f>
        <v>non</v>
      </c>
      <c r="AC451" s="36"/>
      <c r="AE451" s="68"/>
      <c r="AF451" s="52" t="e">
        <f t="shared" si="129"/>
        <v>#DIV/0!</v>
      </c>
      <c r="AG451" s="52" t="e">
        <f t="shared" si="130"/>
        <v>#DIV/0!</v>
      </c>
      <c r="AH451" s="52" t="e">
        <f t="shared" si="131"/>
        <v>#DIV/0!</v>
      </c>
      <c r="AI451" s="52" t="e">
        <f t="shared" si="132"/>
        <v>#DIV/0!</v>
      </c>
      <c r="AJ451" s="52" t="e">
        <f t="shared" si="133"/>
        <v>#DIV/0!</v>
      </c>
      <c r="AK451" s="52" t="e">
        <f t="shared" si="134"/>
        <v>#DIV/0!</v>
      </c>
    </row>
    <row r="452" spans="1:38" ht="14.25" hidden="1">
      <c r="A452" s="5" t="s">
        <v>403</v>
      </c>
      <c r="B452" s="5" t="s">
        <v>223</v>
      </c>
      <c r="C452" s="5" t="s">
        <v>411</v>
      </c>
      <c r="D452" s="111" t="s">
        <v>630</v>
      </c>
      <c r="E452" s="134">
        <f>SUMIFS(ADEME!$F:$F,ADEME!$A:$A,$A452,ADEME!$B:$B,$B452,ADEME!$C:$C,$C452,ADEME!$D:$D,$D452,ADEME!$E:$E,F$9)</f>
        <v>3090.7158909488753</v>
      </c>
      <c r="F452" s="134">
        <f>SUMIFS(ADEME!$L:$L,ADEME!$A:$A,$A452,ADEME!$B:$B,$B452,ADEME!$C:$C,$C452,ADEME!$D:$D,$D452,ADEME!$E:$E,F$9)</f>
        <v>2580.9491176959277</v>
      </c>
      <c r="G452" s="135">
        <f>SUMIFS(ADEME!$H:$H,ADEME!$A:$A,$A452,ADEME!$B:$B,$B452,ADEME!$C:$C,$C452,ADEME!$D:$D,$D452,ADEME!$E:$E,G$9)</f>
        <v>2330.2472899574341</v>
      </c>
      <c r="H452" s="135">
        <f>SUMIFS(ADEME!$H:$H,ADEME!$A:$A,$A452,ADEME!$B:$B,$B452,ADEME!$C:$C,$C452,ADEME!$D:$D,$D452,ADEME!$E:$E,H$9)</f>
        <v>2439.8603613811301</v>
      </c>
      <c r="I452" s="135">
        <f>SUMIFS(ADEME!$H:$H,ADEME!$A:$A,$A452,ADEME!$B:$B,$B452,ADEME!$C:$C,$C452,ADEME!$D:$D,$D452,ADEME!$E:$E,I$9)</f>
        <v>2559.0675903307128</v>
      </c>
      <c r="J452" s="135">
        <f>SUMIFS(ADEME!$H:$H,ADEME!$A:$A,$A452,ADEME!$B:$B,$B452,ADEME!$C:$C,$C452,ADEME!$D:$D,$D452,ADEME!$E:$E,J$9)</f>
        <v>2816.7596901588145</v>
      </c>
      <c r="K452" s="68"/>
      <c r="L452" s="54" t="str">
        <f t="shared" si="113"/>
        <v>Empreinte climatique-Import-Poissons et produits halieutiques</v>
      </c>
      <c r="M452" s="54">
        <f>MATCH(L452,[6]RESULTATS_4!$W:$W,FALSE)</f>
        <v>253</v>
      </c>
      <c r="N452" s="54" t="str" cm="1">
        <f t="array" ref="N452">IFERROR(INDEX([6]RESULTATS_4!G:G,$M452),"-")</f>
        <v>Empreinte climatique</v>
      </c>
      <c r="O452" s="54" t="str" cm="1">
        <f t="array" ref="O452">IFERROR(INDEX([6]RESULTATS_4!H:H,$M452),"-")</f>
        <v>Import</v>
      </c>
      <c r="P452" s="54" t="str" cm="1">
        <f t="array" ref="P452">IFERROR(INDEX([6]RESULTATS_4!I:I,$M452),"-")</f>
        <v>Poissons et produits halieutiques</v>
      </c>
      <c r="Q452" s="54" t="str" cm="1">
        <f t="array" ref="Q452">IFERROR(INDEX([6]RESULTATS_4!$J:$J,M452),"-")</f>
        <v>ktCO2eq</v>
      </c>
      <c r="R452" s="68"/>
      <c r="S452" s="54" t="str">
        <f t="shared" si="114"/>
        <v>Poissons et produits halieutiques-ktCO2eq</v>
      </c>
      <c r="T452" s="46">
        <v>447</v>
      </c>
      <c r="U452" s="36">
        <v>91.562555338114024</v>
      </c>
      <c r="V452" s="36">
        <v>90.109542930940393</v>
      </c>
      <c r="W452" s="36">
        <v>74.118219080162319</v>
      </c>
      <c r="X452" s="36">
        <v>80.544968544384275</v>
      </c>
      <c r="Y452" s="36">
        <v>87.564425786906952</v>
      </c>
      <c r="Z452" s="36">
        <v>86.559506148827268</v>
      </c>
      <c r="AA452" s="68"/>
      <c r="AB452" s="52" t="str">
        <f>IFERROR(MATCH(S452,[7]AMS_RUN3_2050!$I:$I,FALSE),"non")</f>
        <v>non</v>
      </c>
      <c r="AC452" s="36"/>
      <c r="AE452" s="68"/>
      <c r="AF452" s="52">
        <f t="shared" si="129"/>
        <v>3275.5238476424738</v>
      </c>
      <c r="AG452" s="52">
        <f t="shared" si="130"/>
        <v>2764.2350562958209</v>
      </c>
      <c r="AH452" s="52">
        <f t="shared" si="131"/>
        <v>3043.9601745384125</v>
      </c>
      <c r="AI452" s="52">
        <f t="shared" si="132"/>
        <v>2929.1902839798686</v>
      </c>
      <c r="AJ452" s="52">
        <f t="shared" si="133"/>
        <v>2822.4968556961139</v>
      </c>
      <c r="AK452" s="52">
        <f t="shared" si="134"/>
        <v>3154.1309620179441</v>
      </c>
    </row>
    <row r="453" spans="1:38" ht="14.25" hidden="1">
      <c r="A453" s="5" t="s">
        <v>403</v>
      </c>
      <c r="B453" s="5" t="s">
        <v>223</v>
      </c>
      <c r="C453" s="42" t="s">
        <v>414</v>
      </c>
      <c r="D453" s="111" t="s">
        <v>630</v>
      </c>
      <c r="E453" s="136">
        <f>SUMIFS(ADEME!$F:$F,ADEME!$A:$A,$A453,ADEME!$B:$B,$B453,ADEME!$C:$C,$C453,ADEME!$D:$D,$D453,ADEME!$E:$E,F$9)</f>
        <v>13656.064981682443</v>
      </c>
      <c r="F453" s="136">
        <f>SUMIFS(ADEME!$L:$L,ADEME!$A:$A,$A453,ADEME!$B:$B,$B453,ADEME!$C:$C,$C453,ADEME!$D:$D,$D453,ADEME!$E:$E,F$9)</f>
        <v>18777.218304291819</v>
      </c>
      <c r="G453" s="137">
        <f>SUMIFS(ADEME!$H:$H,ADEME!$A:$A,$A453,ADEME!$B:$B,$B453,ADEME!$C:$C,$C453,ADEME!$D:$D,$D453,ADEME!$E:$E,G$9)</f>
        <v>9231.3093193687237</v>
      </c>
      <c r="H453" s="137">
        <f>SUMIFS(ADEME!$H:$H,ADEME!$A:$A,$A453,ADEME!$B:$B,$B453,ADEME!$C:$C,$C453,ADEME!$D:$D,$D453,ADEME!$E:$E,H$9)</f>
        <v>9774.4962105281866</v>
      </c>
      <c r="I453" s="137">
        <f>SUMIFS(ADEME!$H:$H,ADEME!$A:$A,$A453,ADEME!$B:$B,$B453,ADEME!$C:$C,$C453,ADEME!$D:$D,$D453,ADEME!$E:$E,I$9)</f>
        <v>10254.831639883767</v>
      </c>
      <c r="J453" s="137">
        <f>SUMIFS(ADEME!$H:$H,ADEME!$A:$A,$A453,ADEME!$B:$B,$B453,ADEME!$C:$C,$C453,ADEME!$D:$D,$D453,ADEME!$E:$E,J$9)</f>
        <v>10707.898809939839</v>
      </c>
      <c r="K453" s="68"/>
      <c r="L453" s="54" t="str">
        <f t="shared" si="113"/>
        <v>Empreinte climatique-Import-Emissions de GES des importations</v>
      </c>
      <c r="M453" s="54">
        <f>MATCH(L453,[6]RESULTATS_4!$W:$W,FALSE)</f>
        <v>251</v>
      </c>
      <c r="N453" s="54" t="str" cm="1">
        <f t="array" ref="N453">IFERROR(INDEX([6]RESULTATS_4!G:G,$M453),"-")</f>
        <v>Empreinte climatique</v>
      </c>
      <c r="O453" s="54" t="str" cm="1">
        <f t="array" ref="O453">IFERROR(INDEX([6]RESULTATS_4!H:H,$M453),"-")</f>
        <v>Import</v>
      </c>
      <c r="P453" s="54" t="str" cm="1">
        <f t="array" ref="P453">IFERROR(INDEX([6]RESULTATS_4!I:I,$M453),"-")</f>
        <v>Emissions de GES des importations</v>
      </c>
      <c r="Q453" s="54" t="str" cm="1">
        <f t="array" ref="Q453">IFERROR(INDEX([6]RESULTATS_4!$J:$J,M453),"-")</f>
        <v>ktCO2eq</v>
      </c>
      <c r="R453" s="68"/>
      <c r="S453" s="54" t="str">
        <f t="shared" si="114"/>
        <v>Emissions de GES des importations-ktCO2eq</v>
      </c>
      <c r="T453" s="46">
        <v>448</v>
      </c>
      <c r="U453" s="36">
        <v>5012.1231517823599</v>
      </c>
      <c r="V453" s="36">
        <v>6349.831625328161</v>
      </c>
      <c r="W453" s="36">
        <v>2367.0567362526463</v>
      </c>
      <c r="X453" s="36">
        <v>2852.3263877500872</v>
      </c>
      <c r="Y453" s="36">
        <v>2601.2160003536837</v>
      </c>
      <c r="Z453" s="36">
        <v>2863.6311566496661</v>
      </c>
      <c r="AA453" s="68"/>
      <c r="AB453" s="52" t="str">
        <f>IFERROR(MATCH(S453,[7]AMS_RUN3_2050!$I:$I,FALSE),"non")</f>
        <v>non</v>
      </c>
      <c r="AC453" s="36"/>
      <c r="AE453" s="68"/>
      <c r="AF453" s="52">
        <f t="shared" si="129"/>
        <v>172.4606831902407</v>
      </c>
      <c r="AG453" s="52">
        <f t="shared" si="130"/>
        <v>195.71206627579528</v>
      </c>
      <c r="AH453" s="52">
        <f t="shared" si="131"/>
        <v>289.99104575681054</v>
      </c>
      <c r="AI453" s="52">
        <f t="shared" si="132"/>
        <v>242.68505359368433</v>
      </c>
      <c r="AJ453" s="52">
        <f t="shared" si="133"/>
        <v>294.23222210264089</v>
      </c>
      <c r="AK453" s="52">
        <f t="shared" si="134"/>
        <v>273.92730502582083</v>
      </c>
    </row>
    <row r="454" spans="1:38" ht="18" hidden="1">
      <c r="A454" s="110" t="s">
        <v>416</v>
      </c>
      <c r="B454" s="110"/>
      <c r="C454" s="1" t="s">
        <v>415</v>
      </c>
      <c r="D454" s="183"/>
      <c r="E454" s="184"/>
      <c r="F454" s="184"/>
      <c r="G454" s="184"/>
      <c r="H454" s="184"/>
      <c r="I454" s="184"/>
      <c r="J454" s="184"/>
      <c r="K454" s="179"/>
      <c r="L454" s="180"/>
      <c r="M454" s="180"/>
      <c r="N454" s="180"/>
      <c r="O454" s="180"/>
      <c r="P454" s="180"/>
      <c r="Q454" s="180"/>
      <c r="R454" s="179"/>
      <c r="S454" s="180"/>
      <c r="T454" s="186"/>
      <c r="U454" s="185"/>
      <c r="V454" s="185"/>
      <c r="W454" s="185"/>
      <c r="X454" s="185"/>
      <c r="Y454" s="185"/>
      <c r="Z454" s="185"/>
      <c r="AA454" s="179"/>
      <c r="AB454" s="186"/>
      <c r="AC454" s="185"/>
      <c r="AD454" s="179"/>
      <c r="AE454" s="179"/>
      <c r="AF454" s="52" t="str">
        <f t="shared" si="129"/>
        <v>ok 0</v>
      </c>
      <c r="AG454" s="52" t="str">
        <f t="shared" si="130"/>
        <v>ok 0</v>
      </c>
      <c r="AH454" s="52" t="str">
        <f t="shared" si="131"/>
        <v>ok 0</v>
      </c>
      <c r="AI454" s="52" t="str">
        <f t="shared" si="132"/>
        <v>ok 0</v>
      </c>
      <c r="AJ454" s="52" t="str">
        <f t="shared" si="133"/>
        <v>ok 0</v>
      </c>
      <c r="AK454" s="52" t="str">
        <f t="shared" si="134"/>
        <v>ok 0</v>
      </c>
    </row>
    <row r="455" spans="1:38" ht="14.25" hidden="1">
      <c r="A455" s="110" t="s">
        <v>416</v>
      </c>
      <c r="B455" s="110"/>
      <c r="C455" s="5" t="s">
        <v>417</v>
      </c>
      <c r="D455" s="4" t="s">
        <v>626</v>
      </c>
      <c r="E455" s="172">
        <f>SUMIFS(ADEME!$F:$F,ADEME!$A:$A,$A455,ADEME!$B:$B,$B455,ADEME!$C:$C,$C455,ADEME!$D:$D,$D455,ADEME!$E:$E,F$9)</f>
        <v>0</v>
      </c>
      <c r="F455" s="172">
        <f>SUMIFS(ADEME!$L:$L,ADEME!$A:$A,$A455,ADEME!$B:$B,$B455,ADEME!$C:$C,$C455,ADEME!$D:$D,$D455,ADEME!$E:$E,F$9)</f>
        <v>0</v>
      </c>
      <c r="G455" s="173">
        <f>SUMIFS(ADEME!$H:$H,ADEME!$A:$A,$A455,ADEME!$B:$B,$B455,ADEME!$C:$C,$C455,ADEME!$D:$D,$D455,ADEME!$E:$E,G$9)</f>
        <v>0</v>
      </c>
      <c r="H455" s="173">
        <f>SUMIFS(ADEME!$H:$H,ADEME!$A:$A,$A455,ADEME!$B:$B,$B455,ADEME!$C:$C,$C455,ADEME!$D:$D,$D455,ADEME!$E:$E,H$9)</f>
        <v>0</v>
      </c>
      <c r="I455" s="173">
        <f>SUMIFS(ADEME!$H:$H,ADEME!$A:$A,$A455,ADEME!$B:$B,$B455,ADEME!$C:$C,$C455,ADEME!$D:$D,$D455,ADEME!$E:$E,I$9)</f>
        <v>0</v>
      </c>
      <c r="J455" s="173">
        <f>SUMIFS(ADEME!$H:$H,ADEME!$A:$A,$A455,ADEME!$B:$B,$B455,ADEME!$C:$C,$C455,ADEME!$D:$D,$D455,ADEME!$E:$E,J$9)</f>
        <v>0</v>
      </c>
      <c r="K455" s="68"/>
      <c r="L455" s="54" t="str">
        <f t="shared" si="113"/>
        <v>Bilan azote--Engrais minéraux</v>
      </c>
      <c r="M455" s="54">
        <f>MATCH(L455,[6]RESULTATS_4!$W:$W,FALSE)</f>
        <v>82</v>
      </c>
      <c r="N455" s="54" t="str" cm="1">
        <f t="array" ref="N455">IFERROR(INDEX([6]RESULTATS_4!G:G,$M455),"-")</f>
        <v>Bilan azote</v>
      </c>
      <c r="O455" s="54" cm="1">
        <f t="array" ref="O455">IFERROR(INDEX([6]RESULTATS_4!H:H,$M455),"-")</f>
        <v>0</v>
      </c>
      <c r="P455" s="54" t="str" cm="1">
        <f t="array" ref="P455">IFERROR(INDEX([6]RESULTATS_4!I:I,$M455),"-")</f>
        <v>Engrais minéraux</v>
      </c>
      <c r="Q455" s="54" t="str" cm="1">
        <f t="array" ref="Q455">IFERROR(INDEX([6]RESULTATS_4!$J:$J,M455),"-")</f>
        <v>ktN</v>
      </c>
      <c r="R455" s="68"/>
      <c r="S455" s="54" t="str">
        <f t="shared" si="114"/>
        <v>Engrais minéraux-ktN</v>
      </c>
      <c r="T455" s="46">
        <v>450</v>
      </c>
      <c r="U455" s="36">
        <v>3875.5167057280569</v>
      </c>
      <c r="V455" s="36">
        <v>3605.2406875329507</v>
      </c>
      <c r="W455" s="36">
        <v>2089.0979573288364</v>
      </c>
      <c r="X455" s="36">
        <v>2185.1637018472106</v>
      </c>
      <c r="Y455" s="36">
        <v>2713.2207566633938</v>
      </c>
      <c r="Z455" s="36">
        <v>2827.5444966617711</v>
      </c>
      <c r="AA455" s="68"/>
      <c r="AB455" s="52" t="str">
        <f>IFERROR(MATCH(S455,[7]AMS_RUN3_2050!$I:$I,FALSE),"non")</f>
        <v>non</v>
      </c>
      <c r="AC455" s="36"/>
      <c r="AE455" s="68"/>
      <c r="AF455" s="52">
        <f t="shared" si="129"/>
        <v>-100</v>
      </c>
      <c r="AG455" s="52">
        <f t="shared" si="130"/>
        <v>-100</v>
      </c>
      <c r="AH455" s="52">
        <f t="shared" si="131"/>
        <v>-100</v>
      </c>
      <c r="AI455" s="52">
        <f t="shared" si="132"/>
        <v>-100</v>
      </c>
      <c r="AJ455" s="52">
        <f t="shared" si="133"/>
        <v>-100</v>
      </c>
      <c r="AK455" s="52">
        <f t="shared" si="134"/>
        <v>-100</v>
      </c>
    </row>
    <row r="456" spans="1:38" ht="14.25" hidden="1">
      <c r="A456" s="110" t="s">
        <v>416</v>
      </c>
      <c r="B456" s="110"/>
      <c r="C456" s="5" t="s">
        <v>418</v>
      </c>
      <c r="D456" s="4" t="s">
        <v>626</v>
      </c>
      <c r="E456" s="172">
        <f>SUMIFS(ADEME!$F:$F,ADEME!$A:$A,$A456,ADEME!$B:$B,$B456,ADEME!$C:$C,$C456,ADEME!$D:$D,$D456,ADEME!$E:$E,F$9)</f>
        <v>0</v>
      </c>
      <c r="F456" s="172">
        <f>SUMIFS(ADEME!$L:$L,ADEME!$A:$A,$A456,ADEME!$B:$B,$B456,ADEME!$C:$C,$C456,ADEME!$D:$D,$D456,ADEME!$E:$E,F$9)</f>
        <v>0</v>
      </c>
      <c r="G456" s="173">
        <f>SUMIFS(ADEME!$H:$H,ADEME!$A:$A,$A456,ADEME!$B:$B,$B456,ADEME!$C:$C,$C456,ADEME!$D:$D,$D456,ADEME!$E:$E,G$9)</f>
        <v>0</v>
      </c>
      <c r="H456" s="173">
        <f>SUMIFS(ADEME!$H:$H,ADEME!$A:$A,$A456,ADEME!$B:$B,$B456,ADEME!$C:$C,$C456,ADEME!$D:$D,$D456,ADEME!$E:$E,H$9)</f>
        <v>0</v>
      </c>
      <c r="I456" s="173">
        <f>SUMIFS(ADEME!$H:$H,ADEME!$A:$A,$A456,ADEME!$B:$B,$B456,ADEME!$C:$C,$C456,ADEME!$D:$D,$D456,ADEME!$E:$E,I$9)</f>
        <v>0</v>
      </c>
      <c r="J456" s="173">
        <f>SUMIFS(ADEME!$H:$H,ADEME!$A:$A,$A456,ADEME!$B:$B,$B456,ADEME!$C:$C,$C456,ADEME!$D:$D,$D456,ADEME!$E:$E,J$9)</f>
        <v>0</v>
      </c>
      <c r="K456" s="68"/>
      <c r="L456" s="54" t="str">
        <f t="shared" si="113"/>
        <v>Bilan azote--Fixation symbiotique</v>
      </c>
      <c r="M456" s="54">
        <f>MATCH(L456,[6]RESULTATS_4!$W:$W,FALSE)</f>
        <v>85</v>
      </c>
      <c r="N456" s="54" t="str" cm="1">
        <f t="array" ref="N456">IFERROR(INDEX([6]RESULTATS_4!G:G,$M456),"-")</f>
        <v>Bilan azote</v>
      </c>
      <c r="O456" s="54" cm="1">
        <f t="array" ref="O456">IFERROR(INDEX([6]RESULTATS_4!H:H,$M456),"-")</f>
        <v>0</v>
      </c>
      <c r="P456" s="54" t="str" cm="1">
        <f t="array" ref="P456">IFERROR(INDEX([6]RESULTATS_4!I:I,$M456),"-")</f>
        <v>Fixation symbiotique</v>
      </c>
      <c r="Q456" s="54" t="str" cm="1">
        <f t="array" ref="Q456">IFERROR(INDEX([6]RESULTATS_4!$J:$J,M456),"-")</f>
        <v>ktN</v>
      </c>
      <c r="R456" s="68"/>
      <c r="S456" s="54" t="str">
        <f t="shared" si="114"/>
        <v>Fixation symbiotique-ktN</v>
      </c>
      <c r="T456" s="46">
        <v>451</v>
      </c>
      <c r="U456" s="36">
        <v>68.155250478911555</v>
      </c>
      <c r="V456" s="36">
        <v>79.807945560343072</v>
      </c>
      <c r="W456" s="36">
        <v>44.795019897981966</v>
      </c>
      <c r="X456" s="36">
        <v>48.178661541297515</v>
      </c>
      <c r="Y456" s="36">
        <v>48.468128398137473</v>
      </c>
      <c r="Z456" s="36">
        <v>56.968766383199331</v>
      </c>
      <c r="AA456" s="68"/>
      <c r="AB456" s="52" t="str">
        <f>IFERROR(MATCH(S456,[7]AMS_RUN3_2050!$I:$I,FALSE),"non")</f>
        <v>non</v>
      </c>
      <c r="AC456" s="36"/>
      <c r="AE456" s="68"/>
      <c r="AF456" s="57"/>
      <c r="AG456" s="57"/>
      <c r="AH456" s="57"/>
      <c r="AI456" s="57"/>
      <c r="AJ456" s="57"/>
      <c r="AK456" s="57"/>
      <c r="AL456" t="s">
        <v>529</v>
      </c>
    </row>
    <row r="457" spans="1:38" ht="14.25" hidden="1">
      <c r="A457" s="110" t="s">
        <v>416</v>
      </c>
      <c r="B457" s="110"/>
      <c r="C457" s="5" t="s">
        <v>419</v>
      </c>
      <c r="D457" s="4" t="s">
        <v>626</v>
      </c>
      <c r="E457" s="172">
        <f>SUMIFS(ADEME!$F:$F,ADEME!$A:$A,$A457,ADEME!$B:$B,$B457,ADEME!$C:$C,$C457,ADEME!$D:$D,$D457,ADEME!$E:$E,F$9)</f>
        <v>0</v>
      </c>
      <c r="F457" s="172">
        <f>SUMIFS(ADEME!$L:$L,ADEME!$A:$A,$A457,ADEME!$B:$B,$B457,ADEME!$C:$C,$C457,ADEME!$D:$D,$D457,ADEME!$E:$E,F$9)</f>
        <v>0</v>
      </c>
      <c r="G457" s="173">
        <f>SUMIFS(ADEME!$H:$H,ADEME!$A:$A,$A457,ADEME!$B:$B,$B457,ADEME!$C:$C,$C457,ADEME!$D:$D,$D457,ADEME!$E:$E,G$9)</f>
        <v>0</v>
      </c>
      <c r="H457" s="173">
        <f>SUMIFS(ADEME!$H:$H,ADEME!$A:$A,$A457,ADEME!$B:$B,$B457,ADEME!$C:$C,$C457,ADEME!$D:$D,$D457,ADEME!$E:$E,H$9)</f>
        <v>0</v>
      </c>
      <c r="I457" s="173">
        <f>SUMIFS(ADEME!$H:$H,ADEME!$A:$A,$A457,ADEME!$B:$B,$B457,ADEME!$C:$C,$C457,ADEME!$D:$D,$D457,ADEME!$E:$E,I$9)</f>
        <v>0</v>
      </c>
      <c r="J457" s="173">
        <f>SUMIFS(ADEME!$H:$H,ADEME!$A:$A,$A457,ADEME!$B:$B,$B457,ADEME!$C:$C,$C457,ADEME!$D:$D,$D457,ADEME!$E:$E,J$9)</f>
        <v>0</v>
      </c>
      <c r="K457" s="68"/>
      <c r="L457" s="54" t="str">
        <f t="shared" si="113"/>
        <v>Bilan azote--Recyclage (redéposition atmosph., pâture, végétaux laissés au champ)</v>
      </c>
      <c r="M457" s="54">
        <f>MATCH(L457,[6]RESULTATS_4!$W:$W,FALSE)</f>
        <v>89</v>
      </c>
      <c r="N457" s="54" t="str" cm="1">
        <f t="array" ref="N457">IFERROR(INDEX([6]RESULTATS_4!G:G,$M457),"-")</f>
        <v>Bilan azote</v>
      </c>
      <c r="O457" s="54" cm="1">
        <f t="array" ref="O457">IFERROR(INDEX([6]RESULTATS_4!H:H,$M457),"-")</f>
        <v>0</v>
      </c>
      <c r="P457" s="54" t="str" cm="1">
        <f t="array" ref="P457">IFERROR(INDEX([6]RESULTATS_4!I:I,$M457),"-")</f>
        <v>Recyclage (redéposition atmosph., pâture, végétaux laissés au champ)</v>
      </c>
      <c r="Q457" s="54" t="str" cm="1">
        <f t="array" ref="Q457">IFERROR(INDEX([6]RESULTATS_4!$J:$J,M457),"-")</f>
        <v>ktN</v>
      </c>
      <c r="R457" s="68"/>
      <c r="S457" s="54" t="str">
        <f t="shared" si="114"/>
        <v>Recyclage (redéposition atmosph., pâture, végétaux laissés au champ)-ktN</v>
      </c>
      <c r="T457" s="46">
        <v>452</v>
      </c>
      <c r="U457" s="36">
        <v>2631.5442258334524</v>
      </c>
      <c r="V457" s="36">
        <v>2710.2105441865242</v>
      </c>
      <c r="W457" s="36">
        <v>1606.1938817989446</v>
      </c>
      <c r="X457" s="36">
        <v>1696.5369836722125</v>
      </c>
      <c r="Y457" s="36">
        <v>1809.9130895473147</v>
      </c>
      <c r="Z457" s="36">
        <v>2100.2479636439316</v>
      </c>
      <c r="AA457" s="68"/>
      <c r="AB457" s="52" t="str">
        <f>IFERROR(MATCH(S457,[7]AMS_RUN3_2050!$I:$I,FALSE),"non")</f>
        <v>non</v>
      </c>
      <c r="AC457" s="36"/>
      <c r="AE457" s="68"/>
      <c r="AF457" s="52">
        <f t="shared" ref="AF457:AK459" si="135">IF(AND(E457=0,U457=0),"ok 0",(E457/U457-1)*100)</f>
        <v>-100</v>
      </c>
      <c r="AG457" s="52">
        <f t="shared" si="135"/>
        <v>-100</v>
      </c>
      <c r="AH457" s="52">
        <f t="shared" si="135"/>
        <v>-100</v>
      </c>
      <c r="AI457" s="52">
        <f t="shared" si="135"/>
        <v>-100</v>
      </c>
      <c r="AJ457" s="52">
        <f t="shared" si="135"/>
        <v>-100</v>
      </c>
      <c r="AK457" s="52">
        <f t="shared" si="135"/>
        <v>-100</v>
      </c>
    </row>
    <row r="458" spans="1:38" ht="14.25" hidden="1">
      <c r="A458" s="110" t="s">
        <v>416</v>
      </c>
      <c r="B458" s="110"/>
      <c r="C458" s="5" t="s">
        <v>420</v>
      </c>
      <c r="D458" s="4" t="s">
        <v>626</v>
      </c>
      <c r="E458" s="172">
        <f>SUMIFS(ADEME!$F:$F,ADEME!$A:$A,$A458,ADEME!$B:$B,$B458,ADEME!$C:$C,$C458,ADEME!$D:$D,$D458,ADEME!$E:$E,F$9)</f>
        <v>0</v>
      </c>
      <c r="F458" s="172">
        <f>SUMIFS(ADEME!$L:$L,ADEME!$A:$A,$A458,ADEME!$B:$B,$B458,ADEME!$C:$C,$C458,ADEME!$D:$D,$D458,ADEME!$E:$E,F$9)</f>
        <v>0</v>
      </c>
      <c r="G458" s="173">
        <f>SUMIFS(ADEME!$H:$H,ADEME!$A:$A,$A458,ADEME!$B:$B,$B458,ADEME!$C:$C,$C458,ADEME!$D:$D,$D458,ADEME!$E:$E,G$9)</f>
        <v>0</v>
      </c>
      <c r="H458" s="173">
        <f>SUMIFS(ADEME!$H:$H,ADEME!$A:$A,$A458,ADEME!$B:$B,$B458,ADEME!$C:$C,$C458,ADEME!$D:$D,$D458,ADEME!$E:$E,H$9)</f>
        <v>0</v>
      </c>
      <c r="I458" s="173">
        <f>SUMIFS(ADEME!$H:$H,ADEME!$A:$A,$A458,ADEME!$B:$B,$B458,ADEME!$C:$C,$C458,ADEME!$D:$D,$D458,ADEME!$E:$E,I$9)</f>
        <v>0</v>
      </c>
      <c r="J458" s="173">
        <f>SUMIFS(ADEME!$H:$H,ADEME!$A:$A,$A458,ADEME!$B:$B,$B458,ADEME!$C:$C,$C458,ADEME!$D:$D,$D458,ADEME!$E:$E,J$9)</f>
        <v>0</v>
      </c>
      <c r="K458" s="68"/>
      <c r="L458" s="54" t="str">
        <f t="shared" si="113"/>
        <v>Bilan azote--Recyclage (engrais verts)</v>
      </c>
      <c r="M458" s="54">
        <f>MATCH(L458,[6]RESULTATS_4!$W:$W,FALSE)</f>
        <v>86</v>
      </c>
      <c r="N458" s="54" t="str" cm="1">
        <f t="array" ref="N458">IFERROR(INDEX([6]RESULTATS_4!G:G,$M458),"-")</f>
        <v>Bilan azote</v>
      </c>
      <c r="O458" s="54" cm="1">
        <f t="array" ref="O458">IFERROR(INDEX([6]RESULTATS_4!H:H,$M458),"-")</f>
        <v>0</v>
      </c>
      <c r="P458" s="54" t="str" cm="1">
        <f t="array" ref="P458">IFERROR(INDEX([6]RESULTATS_4!I:I,$M458),"-")</f>
        <v>Recyclage (engrais verts)</v>
      </c>
      <c r="Q458" s="54" t="str" cm="1">
        <f t="array" ref="Q458">IFERROR(INDEX([6]RESULTATS_4!$J:$J,M458),"-")</f>
        <v>ktN</v>
      </c>
      <c r="R458" s="68"/>
      <c r="S458" s="54" t="str">
        <f t="shared" si="114"/>
        <v>Recyclage (engrais verts)-ktN</v>
      </c>
      <c r="T458" s="46">
        <v>453</v>
      </c>
      <c r="U458" s="36">
        <v>3345.4128442002248</v>
      </c>
      <c r="V458" s="36">
        <v>3160.18825300856</v>
      </c>
      <c r="W458" s="36">
        <v>2160.9194483304982</v>
      </c>
      <c r="X458" s="36">
        <v>2361.6615238936115</v>
      </c>
      <c r="Y458" s="36">
        <v>2538.8227350218954</v>
      </c>
      <c r="Z458" s="36">
        <v>2653.1646608905376</v>
      </c>
      <c r="AA458" s="68"/>
      <c r="AB458" s="52" t="str">
        <f>IFERROR(MATCH(S458,[7]AMS_RUN3_2050!$I:$I,FALSE),"non")</f>
        <v>non</v>
      </c>
      <c r="AC458" s="36"/>
      <c r="AE458" s="68"/>
      <c r="AF458" s="52">
        <f t="shared" si="135"/>
        <v>-100</v>
      </c>
      <c r="AG458" s="52">
        <f t="shared" si="135"/>
        <v>-100</v>
      </c>
      <c r="AH458" s="52">
        <f t="shared" si="135"/>
        <v>-100</v>
      </c>
      <c r="AI458" s="52">
        <f t="shared" si="135"/>
        <v>-100</v>
      </c>
      <c r="AJ458" s="52">
        <f t="shared" si="135"/>
        <v>-100</v>
      </c>
      <c r="AK458" s="52">
        <f t="shared" si="135"/>
        <v>-100</v>
      </c>
    </row>
    <row r="459" spans="1:38" ht="14.25" hidden="1">
      <c r="A459" s="110" t="s">
        <v>416</v>
      </c>
      <c r="B459" s="110"/>
      <c r="C459" s="5" t="s">
        <v>421</v>
      </c>
      <c r="D459" s="4" t="s">
        <v>626</v>
      </c>
      <c r="E459" s="172">
        <f>SUMIFS(ADEME!$F:$F,ADEME!$A:$A,$A459,ADEME!$B:$B,$B459,ADEME!$C:$C,$C459,ADEME!$D:$D,$D459,ADEME!$E:$E,F$9)</f>
        <v>0</v>
      </c>
      <c r="F459" s="172">
        <f>SUMIFS(ADEME!$L:$L,ADEME!$A:$A,$A459,ADEME!$B:$B,$B459,ADEME!$C:$C,$C459,ADEME!$D:$D,$D459,ADEME!$E:$E,F$9)</f>
        <v>0</v>
      </c>
      <c r="G459" s="173">
        <f>SUMIFS(ADEME!$H:$H,ADEME!$A:$A,$A459,ADEME!$B:$B,$B459,ADEME!$C:$C,$C459,ADEME!$D:$D,$D459,ADEME!$E:$E,G$9)</f>
        <v>0</v>
      </c>
      <c r="H459" s="173">
        <f>SUMIFS(ADEME!$H:$H,ADEME!$A:$A,$A459,ADEME!$B:$B,$B459,ADEME!$C:$C,$C459,ADEME!$D:$D,$D459,ADEME!$E:$E,H$9)</f>
        <v>0</v>
      </c>
      <c r="I459" s="173">
        <f>SUMIFS(ADEME!$H:$H,ADEME!$A:$A,$A459,ADEME!$B:$B,$B459,ADEME!$C:$C,$C459,ADEME!$D:$D,$D459,ADEME!$E:$E,I$9)</f>
        <v>0</v>
      </c>
      <c r="J459" s="173">
        <f>SUMIFS(ADEME!$H:$H,ADEME!$A:$A,$A459,ADEME!$B:$B,$B459,ADEME!$C:$C,$C459,ADEME!$D:$D,$D459,ADEME!$E:$E,J$9)</f>
        <v>0</v>
      </c>
      <c r="K459" s="68"/>
      <c r="L459" s="54" t="str">
        <f t="shared" si="113"/>
        <v>Bilan azote--Recyclage (épandage fumier, lisier)</v>
      </c>
      <c r="M459" s="54">
        <f>MATCH(L459,[6]RESULTATS_4!$W:$W,FALSE)</f>
        <v>88</v>
      </c>
      <c r="N459" s="54" t="str" cm="1">
        <f t="array" ref="N459">IFERROR(INDEX([6]RESULTATS_4!G:G,$M459),"-")</f>
        <v>Bilan azote</v>
      </c>
      <c r="O459" s="54" cm="1">
        <f t="array" ref="O459">IFERROR(INDEX([6]RESULTATS_4!H:H,$M459),"-")</f>
        <v>0</v>
      </c>
      <c r="P459" s="54" t="str" cm="1">
        <f t="array" ref="P459">IFERROR(INDEX([6]RESULTATS_4!I:I,$M459),"-")</f>
        <v>Recyclage (épandage fumier, lisier)</v>
      </c>
      <c r="Q459" s="54" t="str" cm="1">
        <f t="array" ref="Q459">IFERROR(INDEX([6]RESULTATS_4!$J:$J,M459),"-")</f>
        <v>ktN</v>
      </c>
      <c r="R459" s="68"/>
      <c r="S459" s="54" t="str">
        <f t="shared" si="114"/>
        <v>Recyclage (épandage fumier, lisier)-ktN</v>
      </c>
      <c r="T459" s="46">
        <v>454</v>
      </c>
      <c r="U459" s="37">
        <v>15366.216741016895</v>
      </c>
      <c r="V459" s="37">
        <v>16417.425077811433</v>
      </c>
      <c r="W459" s="37">
        <v>8584.3596697188659</v>
      </c>
      <c r="X459" s="37">
        <v>9486.1854364308583</v>
      </c>
      <c r="Y459" s="37">
        <v>10159.688894580962</v>
      </c>
      <c r="Z459" s="37">
        <v>10996.239061631846</v>
      </c>
      <c r="AA459" s="68"/>
      <c r="AB459" s="52" t="str">
        <f>IFERROR(MATCH(S459,[7]AMS_RUN3_2050!$I:$I,FALSE),"non")</f>
        <v>non</v>
      </c>
      <c r="AC459" s="37"/>
      <c r="AE459" s="68"/>
      <c r="AF459" s="52">
        <f t="shared" si="135"/>
        <v>-100</v>
      </c>
      <c r="AG459" s="52">
        <f t="shared" si="135"/>
        <v>-100</v>
      </c>
      <c r="AH459" s="52">
        <f t="shared" si="135"/>
        <v>-100</v>
      </c>
      <c r="AI459" s="52">
        <f t="shared" si="135"/>
        <v>-100</v>
      </c>
      <c r="AJ459" s="52">
        <f t="shared" si="135"/>
        <v>-100</v>
      </c>
      <c r="AK459" s="52">
        <f t="shared" si="135"/>
        <v>-100</v>
      </c>
    </row>
    <row r="460" spans="1:38" ht="14.25" hidden="1">
      <c r="A460" s="110" t="s">
        <v>416</v>
      </c>
      <c r="B460" s="110"/>
      <c r="C460" s="5" t="s">
        <v>422</v>
      </c>
      <c r="D460" s="4" t="s">
        <v>626</v>
      </c>
      <c r="E460" s="172">
        <f>SUMIFS(ADEME!$F:$F,ADEME!$A:$A,$A460,ADEME!$B:$B,$B460,ADEME!$C:$C,$C460,ADEME!$D:$D,$D460,ADEME!$E:$E,F$9)</f>
        <v>0</v>
      </c>
      <c r="F460" s="172">
        <f>SUMIFS(ADEME!$L:$L,ADEME!$A:$A,$A460,ADEME!$B:$B,$B460,ADEME!$C:$C,$C460,ADEME!$D:$D,$D460,ADEME!$E:$E,F$9)</f>
        <v>0</v>
      </c>
      <c r="G460" s="173">
        <f>SUMIFS(ADEME!$H:$H,ADEME!$A:$A,$A460,ADEME!$B:$B,$B460,ADEME!$C:$C,$C460,ADEME!$D:$D,$D460,ADEME!$E:$E,G$9)</f>
        <v>0</v>
      </c>
      <c r="H460" s="173">
        <f>SUMIFS(ADEME!$H:$H,ADEME!$A:$A,$A460,ADEME!$B:$B,$B460,ADEME!$C:$C,$C460,ADEME!$D:$D,$D460,ADEME!$E:$E,H$9)</f>
        <v>0</v>
      </c>
      <c r="I460" s="173">
        <f>SUMIFS(ADEME!$H:$H,ADEME!$A:$A,$A460,ADEME!$B:$B,$B460,ADEME!$C:$C,$C460,ADEME!$D:$D,$D460,ADEME!$E:$E,I$9)</f>
        <v>0</v>
      </c>
      <c r="J460" s="173">
        <f>SUMIFS(ADEME!$H:$H,ADEME!$A:$A,$A460,ADEME!$B:$B,$B460,ADEME!$C:$C,$C460,ADEME!$D:$D,$D460,ADEME!$E:$E,J$9)</f>
        <v>0</v>
      </c>
      <c r="K460" s="68"/>
      <c r="L460" s="54" t="str">
        <f t="shared" si="113"/>
        <v>Bilan azote--Recyclage (épandage digestat)</v>
      </c>
      <c r="M460" s="54">
        <f>MATCH(L460,[6]RESULTATS_4!$W:$W,FALSE)</f>
        <v>87</v>
      </c>
      <c r="N460" s="54" t="str" cm="1">
        <f t="array" ref="N460">IFERROR(INDEX([6]RESULTATS_4!G:G,$M460),"-")</f>
        <v>Bilan azote</v>
      </c>
      <c r="O460" s="54" cm="1">
        <f t="array" ref="O460">IFERROR(INDEX([6]RESULTATS_4!H:H,$M460),"-")</f>
        <v>0</v>
      </c>
      <c r="P460" s="54" t="str" cm="1">
        <f t="array" ref="P460">IFERROR(INDEX([6]RESULTATS_4!I:I,$M460),"-")</f>
        <v>Recyclage (épandage digestat)</v>
      </c>
      <c r="Q460" s="54" t="str" cm="1">
        <f t="array" ref="Q460">IFERROR(INDEX([6]RESULTATS_4!$J:$J,M460),"-")</f>
        <v>ktN</v>
      </c>
      <c r="R460" s="68"/>
      <c r="S460" s="54" t="str">
        <f t="shared" si="114"/>
        <v>Recyclage (épandage digestat)-ktN</v>
      </c>
      <c r="T460" s="46">
        <v>455</v>
      </c>
      <c r="U460" s="14">
        <v>6312.1634195252955</v>
      </c>
      <c r="V460" s="14">
        <v>6038.9709339739466</v>
      </c>
      <c r="W460" s="14">
        <v>6308.3343365102019</v>
      </c>
      <c r="X460" s="14">
        <v>6605.776440030384</v>
      </c>
      <c r="Y460" s="14">
        <v>6224.164237571671</v>
      </c>
      <c r="Z460" s="14">
        <v>6075.5087891400462</v>
      </c>
      <c r="AA460" s="68"/>
      <c r="AB460" s="52" t="str">
        <f>IFERROR(MATCH(S460,[7]AMS_RUN3_2050!$I:$I,FALSE),"non")</f>
        <v>non</v>
      </c>
      <c r="AC460" s="2"/>
      <c r="AE460" s="68"/>
      <c r="AF460" s="56"/>
      <c r="AG460" s="56"/>
      <c r="AH460" s="56"/>
      <c r="AI460" s="56"/>
      <c r="AJ460" s="56"/>
      <c r="AK460" s="56"/>
    </row>
    <row r="461" spans="1:38" ht="14.25" hidden="1">
      <c r="A461" s="110" t="s">
        <v>416</v>
      </c>
      <c r="B461" s="110"/>
      <c r="C461" s="5" t="s">
        <v>423</v>
      </c>
      <c r="D461" s="4" t="s">
        <v>626</v>
      </c>
      <c r="E461" s="172">
        <f>SUMIFS(ADEME!$F:$F,ADEME!$A:$A,$A461,ADEME!$B:$B,$B461,ADEME!$C:$C,$C461,ADEME!$D:$D,$D461,ADEME!$E:$E,F$9)</f>
        <v>0</v>
      </c>
      <c r="F461" s="172">
        <f>SUMIFS(ADEME!$L:$L,ADEME!$A:$A,$A461,ADEME!$B:$B,$B461,ADEME!$C:$C,$C461,ADEME!$D:$D,$D461,ADEME!$E:$E,F$9)</f>
        <v>0</v>
      </c>
      <c r="G461" s="173">
        <f>SUMIFS(ADEME!$H:$H,ADEME!$A:$A,$A461,ADEME!$B:$B,$B461,ADEME!$C:$C,$C461,ADEME!$D:$D,$D461,ADEME!$E:$E,G$9)</f>
        <v>0</v>
      </c>
      <c r="H461" s="173">
        <f>SUMIFS(ADEME!$H:$H,ADEME!$A:$A,$A461,ADEME!$B:$B,$B461,ADEME!$C:$C,$C461,ADEME!$D:$D,$D461,ADEME!$E:$E,H$9)</f>
        <v>0</v>
      </c>
      <c r="I461" s="173">
        <f>SUMIFS(ADEME!$H:$H,ADEME!$A:$A,$A461,ADEME!$B:$B,$B461,ADEME!$C:$C,$C461,ADEME!$D:$D,$D461,ADEME!$E:$E,I$9)</f>
        <v>0</v>
      </c>
      <c r="J461" s="173">
        <f>SUMIFS(ADEME!$H:$H,ADEME!$A:$A,$A461,ADEME!$B:$B,$B461,ADEME!$C:$C,$C461,ADEME!$D:$D,$D461,ADEME!$E:$E,J$9)</f>
        <v>0</v>
      </c>
      <c r="K461" s="68"/>
      <c r="L461" s="54" t="str">
        <f t="shared" ref="L461:L524" si="136">A461&amp;"-"&amp;B461&amp;"-"&amp;C461</f>
        <v>Bilan azote--Exportations par les fourrages et pâture</v>
      </c>
      <c r="M461" s="54">
        <f>MATCH(L461,[6]RESULTATS_4!$W:$W,FALSE)</f>
        <v>84</v>
      </c>
      <c r="N461" s="54" t="str" cm="1">
        <f t="array" ref="N461">IFERROR(INDEX([6]RESULTATS_4!G:G,$M461),"-")</f>
        <v>Bilan azote</v>
      </c>
      <c r="O461" s="54" cm="1">
        <f t="array" ref="O461">IFERROR(INDEX([6]RESULTATS_4!H:H,$M461),"-")</f>
        <v>0</v>
      </c>
      <c r="P461" s="54" t="str" cm="1">
        <f t="array" ref="P461">IFERROR(INDEX([6]RESULTATS_4!I:I,$M461),"-")</f>
        <v>Exportations par les fourrages et pâture</v>
      </c>
      <c r="Q461" s="54" t="str" cm="1">
        <f t="array" ref="Q461">IFERROR(INDEX([6]RESULTATS_4!$J:$J,M461),"-")</f>
        <v>ktN</v>
      </c>
      <c r="R461" s="68"/>
      <c r="S461" s="54" t="str">
        <f t="shared" ref="S461:S524" si="137">C461&amp;"-"&amp;D461</f>
        <v>Exportations par les fourrages et pâture-ktN</v>
      </c>
      <c r="T461" s="46">
        <v>456</v>
      </c>
      <c r="U461" s="36">
        <v>2111.123</v>
      </c>
      <c r="V461" s="36">
        <v>1916.7882500000001</v>
      </c>
      <c r="W461" s="36">
        <v>1596.0637500000003</v>
      </c>
      <c r="X461" s="36">
        <v>1583.3422500000001</v>
      </c>
      <c r="Y461" s="36">
        <v>1662.3250000000003</v>
      </c>
      <c r="Z461" s="36">
        <v>1909.5535</v>
      </c>
      <c r="AA461" s="68"/>
      <c r="AB461" s="52" t="str">
        <f>IFERROR(MATCH(S461,[7]AMS_RUN3_2050!$I:$I,FALSE),"non")</f>
        <v>non</v>
      </c>
      <c r="AC461" s="36"/>
      <c r="AE461" s="68"/>
      <c r="AF461" s="52">
        <f t="shared" ref="AF461:AF471" si="138">IF(AND(E461=0,U461=0),"ok 0",(E461/U461-1)*100)</f>
        <v>-100</v>
      </c>
      <c r="AG461" s="52">
        <f t="shared" ref="AG461:AG471" si="139">IF(AND(F461=0,V461=0),"ok 0",(F461/V461-1)*100)</f>
        <v>-100</v>
      </c>
      <c r="AH461" s="52">
        <f t="shared" ref="AH461:AH471" si="140">IF(AND(G461=0,W461=0),"ok 0",(G461/W461-1)*100)</f>
        <v>-100</v>
      </c>
      <c r="AI461" s="52">
        <f t="shared" ref="AI461:AI471" si="141">IF(AND(H461=0,X461=0),"ok 0",(H461/X461-1)*100)</f>
        <v>-100</v>
      </c>
      <c r="AJ461" s="52">
        <f t="shared" ref="AJ461:AJ471" si="142">IF(AND(I461=0,Y461=0),"ok 0",(I461/Y461-1)*100)</f>
        <v>-100</v>
      </c>
      <c r="AK461" s="52">
        <f t="shared" ref="AK461:AK471" si="143">IF(AND(J461=0,Z461=0),"ok 0",(J461/Z461-1)*100)</f>
        <v>-100</v>
      </c>
    </row>
    <row r="462" spans="1:38" ht="14.25" hidden="1">
      <c r="A462" s="110" t="s">
        <v>416</v>
      </c>
      <c r="B462" s="110"/>
      <c r="C462" s="5" t="s">
        <v>424</v>
      </c>
      <c r="D462" s="4" t="s">
        <v>626</v>
      </c>
      <c r="E462" s="172">
        <f>SUMIFS(ADEME!$F:$F,ADEME!$A:$A,$A462,ADEME!$B:$B,$B462,ADEME!$C:$C,$C462,ADEME!$D:$D,$D462,ADEME!$E:$E,F$9)</f>
        <v>0</v>
      </c>
      <c r="F462" s="172">
        <f>SUMIFS(ADEME!$L:$L,ADEME!$A:$A,$A462,ADEME!$B:$B,$B462,ADEME!$C:$C,$C462,ADEME!$D:$D,$D462,ADEME!$E:$E,F$9)</f>
        <v>0</v>
      </c>
      <c r="G462" s="173">
        <f>SUMIFS(ADEME!$H:$H,ADEME!$A:$A,$A462,ADEME!$B:$B,$B462,ADEME!$C:$C,$C462,ADEME!$D:$D,$D462,ADEME!$E:$E,G$9)</f>
        <v>0</v>
      </c>
      <c r="H462" s="173">
        <f>SUMIFS(ADEME!$H:$H,ADEME!$A:$A,$A462,ADEME!$B:$B,$B462,ADEME!$C:$C,$C462,ADEME!$D:$D,$D462,ADEME!$E:$E,H$9)</f>
        <v>0</v>
      </c>
      <c r="I462" s="173">
        <f>SUMIFS(ADEME!$H:$H,ADEME!$A:$A,$A462,ADEME!$B:$B,$B462,ADEME!$C:$C,$C462,ADEME!$D:$D,$D462,ADEME!$E:$E,I$9)</f>
        <v>0</v>
      </c>
      <c r="J462" s="173">
        <f>SUMIFS(ADEME!$H:$H,ADEME!$A:$A,$A462,ADEME!$B:$B,$B462,ADEME!$C:$C,$C462,ADEME!$D:$D,$D462,ADEME!$E:$E,J$9)</f>
        <v>0</v>
      </c>
      <c r="K462" s="68"/>
      <c r="L462" s="54" t="str">
        <f t="shared" si="136"/>
        <v>Bilan azote--Exportations par les cultures</v>
      </c>
      <c r="M462" s="54">
        <f>MATCH(L462,[6]RESULTATS_4!$W:$W,FALSE)</f>
        <v>83</v>
      </c>
      <c r="N462" s="54" t="str" cm="1">
        <f t="array" ref="N462">IFERROR(INDEX([6]RESULTATS_4!G:G,$M462),"-")</f>
        <v>Bilan azote</v>
      </c>
      <c r="O462" s="54" cm="1">
        <f t="array" ref="O462">IFERROR(INDEX([6]RESULTATS_4!H:H,$M462),"-")</f>
        <v>0</v>
      </c>
      <c r="P462" s="54" t="str" cm="1">
        <f t="array" ref="P462">IFERROR(INDEX([6]RESULTATS_4!I:I,$M462),"-")</f>
        <v>Exportations par les cultures</v>
      </c>
      <c r="Q462" s="54" t="str" cm="1">
        <f t="array" ref="Q462">IFERROR(INDEX([6]RESULTATS_4!$J:$J,M462),"-")</f>
        <v>ktN</v>
      </c>
      <c r="R462" s="68"/>
      <c r="S462" s="54" t="str">
        <f t="shared" si="137"/>
        <v>Exportations par les cultures-ktN</v>
      </c>
      <c r="T462" s="46">
        <v>457</v>
      </c>
      <c r="U462" s="36">
        <v>427.95800000000003</v>
      </c>
      <c r="V462" s="36">
        <v>452.96975000000003</v>
      </c>
      <c r="W462" s="36">
        <v>586.84649999999999</v>
      </c>
      <c r="X462" s="36">
        <v>742.23874999999998</v>
      </c>
      <c r="Y462" s="36">
        <v>541.58074999999997</v>
      </c>
      <c r="Z462" s="36">
        <v>441.209</v>
      </c>
      <c r="AA462" s="68"/>
      <c r="AB462" s="52" t="str">
        <f>IFERROR(MATCH(S462,[7]AMS_RUN3_2050!$I:$I,FALSE),"non")</f>
        <v>non</v>
      </c>
      <c r="AC462" s="36"/>
      <c r="AE462" s="68"/>
      <c r="AF462" s="52">
        <f t="shared" si="138"/>
        <v>-100</v>
      </c>
      <c r="AG462" s="52">
        <f t="shared" si="139"/>
        <v>-100</v>
      </c>
      <c r="AH462" s="52">
        <f t="shared" si="140"/>
        <v>-100</v>
      </c>
      <c r="AI462" s="52">
        <f t="shared" si="141"/>
        <v>-100</v>
      </c>
      <c r="AJ462" s="52">
        <f t="shared" si="142"/>
        <v>-100</v>
      </c>
      <c r="AK462" s="52">
        <f t="shared" si="143"/>
        <v>-100</v>
      </c>
    </row>
    <row r="463" spans="1:38" ht="14.25" hidden="1">
      <c r="A463" s="110" t="s">
        <v>416</v>
      </c>
      <c r="B463" s="110"/>
      <c r="C463" s="5" t="s">
        <v>425</v>
      </c>
      <c r="D463" s="4" t="s">
        <v>626</v>
      </c>
      <c r="E463" s="172">
        <f>SUMIFS(ADEME!$F:$F,ADEME!$A:$A,$A463,ADEME!$B:$B,$B463,ADEME!$C:$C,$C463,ADEME!$D:$D,$D463,ADEME!$E:$E,F$9)</f>
        <v>0</v>
      </c>
      <c r="F463" s="172">
        <f>SUMIFS(ADEME!$L:$L,ADEME!$A:$A,$A463,ADEME!$B:$B,$B463,ADEME!$C:$C,$C463,ADEME!$D:$D,$D463,ADEME!$E:$E,F$9)</f>
        <v>0</v>
      </c>
      <c r="G463" s="173">
        <f>SUMIFS(ADEME!$H:$H,ADEME!$A:$A,$A463,ADEME!$B:$B,$B463,ADEME!$C:$C,$C463,ADEME!$D:$D,$D463,ADEME!$E:$E,G$9)</f>
        <v>0</v>
      </c>
      <c r="H463" s="173">
        <f>SUMIFS(ADEME!$H:$H,ADEME!$A:$A,$A463,ADEME!$B:$B,$B463,ADEME!$C:$C,$C463,ADEME!$D:$D,$D463,ADEME!$E:$E,H$9)</f>
        <v>0</v>
      </c>
      <c r="I463" s="173">
        <f>SUMIFS(ADEME!$H:$H,ADEME!$A:$A,$A463,ADEME!$B:$B,$B463,ADEME!$C:$C,$C463,ADEME!$D:$D,$D463,ADEME!$E:$E,I$9)</f>
        <v>0</v>
      </c>
      <c r="J463" s="173">
        <f>SUMIFS(ADEME!$H:$H,ADEME!$A:$A,$A463,ADEME!$B:$B,$B463,ADEME!$C:$C,$C463,ADEME!$D:$D,$D463,ADEME!$E:$E,J$9)</f>
        <v>0</v>
      </c>
      <c r="K463" s="68"/>
      <c r="L463" s="54" t="str">
        <f t="shared" si="136"/>
        <v>Bilan azote--Volatilisation</v>
      </c>
      <c r="M463" s="54">
        <f>MATCH(L463,[6]RESULTATS_4!$W:$W,FALSE)</f>
        <v>92</v>
      </c>
      <c r="N463" s="54" t="str" cm="1">
        <f t="array" ref="N463">IFERROR(INDEX([6]RESULTATS_4!G:G,$M463),"-")</f>
        <v>Bilan azote</v>
      </c>
      <c r="O463" s="54" cm="1">
        <f t="array" ref="O463">IFERROR(INDEX([6]RESULTATS_4!H:H,$M463),"-")</f>
        <v>0</v>
      </c>
      <c r="P463" s="54" t="str" cm="1">
        <f t="array" ref="P463">IFERROR(INDEX([6]RESULTATS_4!I:I,$M463),"-")</f>
        <v>Volatilisation</v>
      </c>
      <c r="Q463" s="54" t="str" cm="1">
        <f t="array" ref="Q463">IFERROR(INDEX([6]RESULTATS_4!$J:$J,M463),"-")</f>
        <v>ktN</v>
      </c>
      <c r="R463" s="68"/>
      <c r="S463" s="54" t="str">
        <f t="shared" si="137"/>
        <v>Volatilisation-ktN</v>
      </c>
      <c r="T463" s="46">
        <v>458</v>
      </c>
      <c r="U463" s="36">
        <v>2426.4662123828411</v>
      </c>
      <c r="V463" s="36">
        <v>2258.4093346208911</v>
      </c>
      <c r="W463" s="36">
        <v>2240.627033857726</v>
      </c>
      <c r="X463" s="36">
        <v>2394.5892706331379</v>
      </c>
      <c r="Y463" s="36">
        <v>2314.0864461504661</v>
      </c>
      <c r="Z463" s="36">
        <v>2270.3015280176692</v>
      </c>
      <c r="AA463" s="68"/>
      <c r="AB463" s="52" t="str">
        <f>IFERROR(MATCH(S463,[7]AMS_RUN3_2050!$I:$I,FALSE),"non")</f>
        <v>non</v>
      </c>
      <c r="AC463" s="43"/>
      <c r="AE463" s="68"/>
      <c r="AF463" s="52">
        <f t="shared" si="138"/>
        <v>-100</v>
      </c>
      <c r="AG463" s="52">
        <f t="shared" si="139"/>
        <v>-100</v>
      </c>
      <c r="AH463" s="52">
        <f t="shared" si="140"/>
        <v>-100</v>
      </c>
      <c r="AI463" s="52">
        <f t="shared" si="141"/>
        <v>-100</v>
      </c>
      <c r="AJ463" s="52">
        <f t="shared" si="142"/>
        <v>-100</v>
      </c>
      <c r="AK463" s="52">
        <f t="shared" si="143"/>
        <v>-100</v>
      </c>
    </row>
    <row r="464" spans="1:38" ht="14.25" hidden="1">
      <c r="A464" s="110" t="s">
        <v>416</v>
      </c>
      <c r="B464" s="110"/>
      <c r="C464" s="5" t="s">
        <v>426</v>
      </c>
      <c r="D464" s="4" t="s">
        <v>626</v>
      </c>
      <c r="E464" s="172">
        <f>SUMIFS(ADEME!$F:$F,ADEME!$A:$A,$A464,ADEME!$B:$B,$B464,ADEME!$C:$C,$C464,ADEME!$D:$D,$D464,ADEME!$E:$E,F$9)</f>
        <v>0</v>
      </c>
      <c r="F464" s="172">
        <f>SUMIFS(ADEME!$L:$L,ADEME!$A:$A,$A464,ADEME!$B:$B,$B464,ADEME!$C:$C,$C464,ADEME!$D:$D,$D464,ADEME!$E:$E,F$9)</f>
        <v>0</v>
      </c>
      <c r="G464" s="173">
        <f>SUMIFS(ADEME!$H:$H,ADEME!$A:$A,$A464,ADEME!$B:$B,$B464,ADEME!$C:$C,$C464,ADEME!$D:$D,$D464,ADEME!$E:$E,G$9)</f>
        <v>0</v>
      </c>
      <c r="H464" s="173">
        <f>SUMIFS(ADEME!$H:$H,ADEME!$A:$A,$A464,ADEME!$B:$B,$B464,ADEME!$C:$C,$C464,ADEME!$D:$D,$D464,ADEME!$E:$E,H$9)</f>
        <v>0</v>
      </c>
      <c r="I464" s="173">
        <f>SUMIFS(ADEME!$H:$H,ADEME!$A:$A,$A464,ADEME!$B:$B,$B464,ADEME!$C:$C,$C464,ADEME!$D:$D,$D464,ADEME!$E:$E,I$9)</f>
        <v>0</v>
      </c>
      <c r="J464" s="173">
        <f>SUMIFS(ADEME!$H:$H,ADEME!$A:$A,$A464,ADEME!$B:$B,$B464,ADEME!$C:$C,$C464,ADEME!$D:$D,$D464,ADEME!$E:$E,J$9)</f>
        <v>0</v>
      </c>
      <c r="K464" s="68"/>
      <c r="L464" s="54" t="str">
        <f t="shared" si="136"/>
        <v>Bilan azote--Solde au sol</v>
      </c>
      <c r="M464" s="54">
        <f>MATCH(L464,[6]RESULTATS_4!$W:$W,FALSE)</f>
        <v>90</v>
      </c>
      <c r="N464" s="54" t="str" cm="1">
        <f t="array" ref="N464">IFERROR(INDEX([6]RESULTATS_4!G:G,$M464),"-")</f>
        <v>Bilan azote</v>
      </c>
      <c r="O464" s="54" cm="1">
        <f t="array" ref="O464">IFERROR(INDEX([6]RESULTATS_4!H:H,$M464),"-")</f>
        <v>0</v>
      </c>
      <c r="P464" s="54" t="str" cm="1">
        <f t="array" ref="P464">IFERROR(INDEX([6]RESULTATS_4!I:I,$M464),"-")</f>
        <v>Solde au sol</v>
      </c>
      <c r="Q464" s="54" t="str" cm="1">
        <f t="array" ref="Q464">IFERROR(INDEX([6]RESULTATS_4!$J:$J,M464),"-")</f>
        <v>ktN</v>
      </c>
      <c r="R464" s="68"/>
      <c r="S464" s="54" t="str">
        <f t="shared" si="137"/>
        <v>Solde au sol-ktN</v>
      </c>
      <c r="T464" s="46">
        <v>459</v>
      </c>
      <c r="U464" s="36">
        <v>408.74020714245432</v>
      </c>
      <c r="V464" s="36">
        <v>504.86859935305392</v>
      </c>
      <c r="W464" s="36">
        <v>879.76255265247539</v>
      </c>
      <c r="X464" s="36">
        <v>840.617669397246</v>
      </c>
      <c r="Y464" s="36">
        <v>655.34354142120446</v>
      </c>
      <c r="Z464" s="36">
        <v>487.92751112237806</v>
      </c>
      <c r="AA464" s="68"/>
      <c r="AB464" s="52" t="str">
        <f>IFERROR(MATCH(S464,[7]AMS_RUN3_2050!$I:$I,FALSE),"non")</f>
        <v>non</v>
      </c>
      <c r="AC464" s="43"/>
      <c r="AE464" s="68"/>
      <c r="AF464" s="52">
        <f t="shared" si="138"/>
        <v>-100</v>
      </c>
      <c r="AG464" s="52">
        <f t="shared" si="139"/>
        <v>-100</v>
      </c>
      <c r="AH464" s="52">
        <f t="shared" si="140"/>
        <v>-100</v>
      </c>
      <c r="AI464" s="52">
        <f t="shared" si="141"/>
        <v>-100</v>
      </c>
      <c r="AJ464" s="52">
        <f t="shared" si="142"/>
        <v>-100</v>
      </c>
      <c r="AK464" s="52">
        <f t="shared" si="143"/>
        <v>-100</v>
      </c>
    </row>
    <row r="465" spans="1:37" ht="14.25" hidden="1">
      <c r="A465" s="110" t="s">
        <v>416</v>
      </c>
      <c r="B465" s="110"/>
      <c r="C465" s="4" t="s">
        <v>427</v>
      </c>
      <c r="D465" s="25" t="s">
        <v>626</v>
      </c>
      <c r="E465" s="172">
        <f>SUMIFS(ADEME!$F:$F,ADEME!$A:$A,$A465,ADEME!$B:$B,$B465,ADEME!$C:$C,$C465,ADEME!$D:$D,$D465,ADEME!$E:$E,F$9)</f>
        <v>0</v>
      </c>
      <c r="F465" s="172">
        <f>SUMIFS(ADEME!$L:$L,ADEME!$A:$A,$A465,ADEME!$B:$B,$B465,ADEME!$C:$C,$C465,ADEME!$D:$D,$D465,ADEME!$E:$E,F$9)</f>
        <v>0</v>
      </c>
      <c r="G465" s="173">
        <f>SUMIFS(ADEME!$H:$H,ADEME!$A:$A,$A465,ADEME!$B:$B,$B465,ADEME!$C:$C,$C465,ADEME!$D:$D,$D465,ADEME!$E:$E,G$9)</f>
        <v>0</v>
      </c>
      <c r="H465" s="173">
        <f>SUMIFS(ADEME!$H:$H,ADEME!$A:$A,$A465,ADEME!$B:$B,$B465,ADEME!$C:$C,$C465,ADEME!$D:$D,$D465,ADEME!$E:$E,H$9)</f>
        <v>0</v>
      </c>
      <c r="I465" s="173">
        <f>SUMIFS(ADEME!$H:$H,ADEME!$A:$A,$A465,ADEME!$B:$B,$B465,ADEME!$C:$C,$C465,ADEME!$D:$D,$D465,ADEME!$E:$E,I$9)</f>
        <v>0</v>
      </c>
      <c r="J465" s="173">
        <f>SUMIFS(ADEME!$H:$H,ADEME!$A:$A,$A465,ADEME!$B:$B,$B465,ADEME!$C:$C,$C465,ADEME!$D:$D,$D465,ADEME!$E:$E,J$9)</f>
        <v>0</v>
      </c>
      <c r="K465" s="68"/>
      <c r="L465" s="54" t="str">
        <f t="shared" si="136"/>
        <v>Bilan azote--Solde au sol (kg/ha)</v>
      </c>
      <c r="M465" s="54">
        <f>MATCH(L465,[6]RESULTATS_4!$W:$W,FALSE)</f>
        <v>91</v>
      </c>
      <c r="N465" s="54" t="str" cm="1">
        <f t="array" ref="N465">IFERROR(INDEX([6]RESULTATS_4!G:G,$M465),"-")</f>
        <v>Bilan azote</v>
      </c>
      <c r="O465" s="54" cm="1">
        <f t="array" ref="O465">IFERROR(INDEX([6]RESULTATS_4!H:H,$M465),"-")</f>
        <v>0</v>
      </c>
      <c r="P465" s="54" t="str" cm="1">
        <f t="array" ref="P465">IFERROR(INDEX([6]RESULTATS_4!I:I,$M465),"-")</f>
        <v>Solde au sol (kg/ha)</v>
      </c>
      <c r="Q465" s="54" t="str" cm="1">
        <f t="array" ref="Q465">IFERROR(INDEX([6]RESULTATS_4!$J:$J,M465),"-")</f>
        <v>kg/ha</v>
      </c>
      <c r="R465" s="68"/>
      <c r="S465" s="54" t="str">
        <f t="shared" si="137"/>
        <v>Solde au sol (kg/ha)-ktN</v>
      </c>
      <c r="T465" s="46">
        <v>460</v>
      </c>
      <c r="U465" s="36">
        <v>870.68700000000001</v>
      </c>
      <c r="V465" s="36">
        <v>790.04600000000005</v>
      </c>
      <c r="W465" s="36">
        <v>680.09625000000005</v>
      </c>
      <c r="X465" s="36">
        <v>698.87125000000003</v>
      </c>
      <c r="Y465" s="36">
        <v>667.4932500000001</v>
      </c>
      <c r="Z465" s="36">
        <v>662.71</v>
      </c>
      <c r="AA465" s="68"/>
      <c r="AB465" s="52" t="str">
        <f>IFERROR(MATCH(S465,[7]AMS_RUN3_2050!$I:$I,FALSE),"non")</f>
        <v>non</v>
      </c>
      <c r="AC465" s="43"/>
      <c r="AE465" s="68"/>
      <c r="AF465" s="52">
        <f t="shared" si="138"/>
        <v>-100</v>
      </c>
      <c r="AG465" s="52">
        <f t="shared" si="139"/>
        <v>-100</v>
      </c>
      <c r="AH465" s="52">
        <f t="shared" si="140"/>
        <v>-100</v>
      </c>
      <c r="AI465" s="52">
        <f t="shared" si="141"/>
        <v>-100</v>
      </c>
      <c r="AJ465" s="52">
        <f t="shared" si="142"/>
        <v>-100</v>
      </c>
      <c r="AK465" s="52">
        <f t="shared" si="143"/>
        <v>-100</v>
      </c>
    </row>
    <row r="466" spans="1:37" ht="18" hidden="1">
      <c r="A466" s="5" t="s">
        <v>0</v>
      </c>
      <c r="B466" s="5" t="s">
        <v>0</v>
      </c>
      <c r="C466" s="1" t="s">
        <v>429</v>
      </c>
      <c r="D466" s="183"/>
      <c r="E466" s="184"/>
      <c r="F466" s="184"/>
      <c r="G466" s="184"/>
      <c r="H466" s="184"/>
      <c r="I466" s="184"/>
      <c r="J466" s="184"/>
      <c r="K466" s="179"/>
      <c r="L466" s="180"/>
      <c r="M466" s="180"/>
      <c r="N466" s="180"/>
      <c r="O466" s="180"/>
      <c r="P466" s="180"/>
      <c r="Q466" s="180"/>
      <c r="R466" s="179"/>
      <c r="S466" s="180"/>
      <c r="T466" s="186"/>
      <c r="U466" s="185"/>
      <c r="V466" s="185"/>
      <c r="W466" s="185"/>
      <c r="X466" s="185"/>
      <c r="Y466" s="185"/>
      <c r="Z466" s="185"/>
      <c r="AA466" s="179"/>
      <c r="AB466" s="186"/>
      <c r="AC466" s="185"/>
      <c r="AD466" s="179"/>
      <c r="AE466" s="179"/>
      <c r="AF466" s="52" t="str">
        <f t="shared" si="138"/>
        <v>ok 0</v>
      </c>
      <c r="AG466" s="52" t="str">
        <f t="shared" si="139"/>
        <v>ok 0</v>
      </c>
      <c r="AH466" s="52" t="str">
        <f t="shared" si="140"/>
        <v>ok 0</v>
      </c>
      <c r="AI466" s="52" t="str">
        <f t="shared" si="141"/>
        <v>ok 0</v>
      </c>
      <c r="AJ466" s="52" t="str">
        <f t="shared" si="142"/>
        <v>ok 0</v>
      </c>
      <c r="AK466" s="52" t="str">
        <f t="shared" si="143"/>
        <v>ok 0</v>
      </c>
    </row>
    <row r="467" spans="1:37" ht="14.25" hidden="1">
      <c r="A467" s="5" t="s">
        <v>0</v>
      </c>
      <c r="B467" s="5" t="s">
        <v>0</v>
      </c>
      <c r="C467" s="42" t="s">
        <v>1</v>
      </c>
      <c r="D467" s="183"/>
      <c r="E467" s="184"/>
      <c r="F467" s="184"/>
      <c r="G467" s="184"/>
      <c r="H467" s="184"/>
      <c r="I467" s="184"/>
      <c r="J467" s="184"/>
      <c r="K467" s="179"/>
      <c r="L467" s="180"/>
      <c r="M467" s="180"/>
      <c r="N467" s="180"/>
      <c r="O467" s="180"/>
      <c r="P467" s="180"/>
      <c r="Q467" s="180"/>
      <c r="R467" s="179"/>
      <c r="S467" s="180"/>
      <c r="T467" s="186"/>
      <c r="U467" s="185"/>
      <c r="V467" s="185"/>
      <c r="W467" s="185"/>
      <c r="X467" s="185"/>
      <c r="Y467" s="185"/>
      <c r="Z467" s="185"/>
      <c r="AA467" s="179"/>
      <c r="AB467" s="186"/>
      <c r="AC467" s="185"/>
      <c r="AD467" s="179"/>
      <c r="AE467" s="179"/>
      <c r="AF467" s="52" t="str">
        <f t="shared" si="138"/>
        <v>ok 0</v>
      </c>
      <c r="AG467" s="52" t="str">
        <f t="shared" si="139"/>
        <v>ok 0</v>
      </c>
      <c r="AH467" s="52" t="str">
        <f t="shared" si="140"/>
        <v>ok 0</v>
      </c>
      <c r="AI467" s="52" t="str">
        <f t="shared" si="141"/>
        <v>ok 0</v>
      </c>
      <c r="AJ467" s="52" t="str">
        <f t="shared" si="142"/>
        <v>ok 0</v>
      </c>
      <c r="AK467" s="52" t="str">
        <f t="shared" si="143"/>
        <v>ok 0</v>
      </c>
    </row>
    <row r="468" spans="1:37" ht="14.25" hidden="1">
      <c r="A468" s="5" t="s">
        <v>430</v>
      </c>
      <c r="B468" s="5" t="s">
        <v>1</v>
      </c>
      <c r="C468" s="4" t="s">
        <v>311</v>
      </c>
      <c r="D468" s="4" t="s">
        <v>180</v>
      </c>
      <c r="E468" s="134">
        <f>SUMIFS(ADEME!$F:$F,ADEME!$A:$A,$A468,ADEME!$B:$B,$B468,ADEME!$C:$C,$C468,ADEME!$D:$D,$D468,ADEME!$E:$E,F$9)</f>
        <v>6519.7483910387718</v>
      </c>
      <c r="F468" s="134">
        <f>SUMIFS(ADEME!$L:$L,ADEME!$A:$A,$A468,ADEME!$B:$B,$B468,ADEME!$C:$C,$C468,ADEME!$D:$D,$D468,ADEME!$E:$E,F$9)</f>
        <v>5961.9783042377367</v>
      </c>
      <c r="G468" s="135">
        <f>SUMIFS(ADEME!$H:$H,ADEME!$A:$A,$A468,ADEME!$B:$B,$B468,ADEME!$C:$C,$C468,ADEME!$D:$D,$D468,ADEME!$E:$E,G$9)</f>
        <v>6230.0862284129926</v>
      </c>
      <c r="H468" s="135">
        <f>SUMIFS(ADEME!$H:$H,ADEME!$A:$A,$A468,ADEME!$B:$B,$B468,ADEME!$C:$C,$C468,ADEME!$D:$D,$D468,ADEME!$E:$E,H$9)</f>
        <v>6194.9384146611701</v>
      </c>
      <c r="I468" s="135">
        <f>SUMIFS(ADEME!$H:$H,ADEME!$A:$A,$A468,ADEME!$B:$B,$B468,ADEME!$C:$C,$C468,ADEME!$D:$D,$D468,ADEME!$E:$E,I$9)</f>
        <v>6148.0246174941976</v>
      </c>
      <c r="J468" s="135">
        <f>SUMIFS(ADEME!$H:$H,ADEME!$A:$A,$A468,ADEME!$B:$B,$B468,ADEME!$C:$C,$C468,ADEME!$D:$D,$D468,ADEME!$E:$E,J$9)</f>
        <v>6368.7987608283347</v>
      </c>
      <c r="K468" s="68"/>
      <c r="L468" s="54" t="str">
        <f t="shared" si="136"/>
        <v>Bilan d'approvisionnement-Alimentation humaine-Blé</v>
      </c>
      <c r="M468" s="54">
        <f>MATCH(L468,[6]RESULTATS_4!$W:$W,FALSE)</f>
        <v>99</v>
      </c>
      <c r="N468" s="54" t="str" cm="1">
        <f t="array" ref="N468">IFERROR(INDEX([6]RESULTATS_4!G:G,$M468),"-")</f>
        <v>Bilan d'approvisionnement</v>
      </c>
      <c r="O468" s="54" t="str" cm="1">
        <f t="array" ref="O468">IFERROR(INDEX([6]RESULTATS_4!H:H,$M468),"-")</f>
        <v>Alimentation humaine</v>
      </c>
      <c r="P468" s="54" t="str" cm="1">
        <f t="array" ref="P468">IFERROR(INDEX([6]RESULTATS_4!I:I,$M468),"-")</f>
        <v>Blé</v>
      </c>
      <c r="Q468" s="54" t="str" cm="1">
        <f t="array" ref="Q468">IFERROR(INDEX([6]RESULTATS_4!$J:$J,M468),"-")</f>
        <v>kt</v>
      </c>
      <c r="R468" s="68"/>
      <c r="S468" s="54" t="str">
        <f t="shared" si="137"/>
        <v>Blé-kt</v>
      </c>
      <c r="T468" s="46">
        <v>463</v>
      </c>
      <c r="U468" s="36">
        <v>-3277.201</v>
      </c>
      <c r="V468" s="36">
        <v>-3217.17875</v>
      </c>
      <c r="W468" s="36">
        <v>-3582.6295</v>
      </c>
      <c r="X468" s="36">
        <v>-3731.4382499999997</v>
      </c>
      <c r="Y468" s="36">
        <v>-3472.1457500000001</v>
      </c>
      <c r="Z468" s="36">
        <v>-3337.5507499999999</v>
      </c>
      <c r="AA468" s="68"/>
      <c r="AB468" s="52">
        <f>IFERROR(MATCH(S468,[7]AMS_RUN3_2050!$I:$I,FALSE),"non")</f>
        <v>238</v>
      </c>
      <c r="AC468" s="43"/>
      <c r="AE468" s="68"/>
      <c r="AF468" s="52">
        <f t="shared" si="138"/>
        <v>-298.94258518286705</v>
      </c>
      <c r="AG468" s="52">
        <f t="shared" si="139"/>
        <v>-285.31697389328264</v>
      </c>
      <c r="AH468" s="52">
        <f t="shared" si="140"/>
        <v>-273.89702810220797</v>
      </c>
      <c r="AI468" s="52">
        <f t="shared" si="141"/>
        <v>-266.02012413474</v>
      </c>
      <c r="AJ468" s="52">
        <f t="shared" si="142"/>
        <v>-277.06700870763268</v>
      </c>
      <c r="AK468" s="52">
        <f t="shared" si="143"/>
        <v>-290.82252939010243</v>
      </c>
    </row>
    <row r="469" spans="1:37" ht="14.25" hidden="1">
      <c r="A469" s="5" t="s">
        <v>430</v>
      </c>
      <c r="B469" s="5" t="s">
        <v>1</v>
      </c>
      <c r="C469" s="4" t="s">
        <v>25</v>
      </c>
      <c r="D469" s="4" t="s">
        <v>180</v>
      </c>
      <c r="E469" s="134">
        <f>SUMIFS(ADEME!$F:$F,ADEME!$A:$A,$A469,ADEME!$B:$B,$B469,ADEME!$C:$C,$C469,ADEME!$D:$D,$D469,ADEME!$E:$E,F$9)</f>
        <v>8121.3815968027566</v>
      </c>
      <c r="F469" s="134">
        <f>SUMIFS(ADEME!$L:$L,ADEME!$A:$A,$A469,ADEME!$B:$B,$B469,ADEME!$C:$C,$C469,ADEME!$D:$D,$D469,ADEME!$E:$E,F$9)</f>
        <v>8122.3487440123481</v>
      </c>
      <c r="G469" s="135">
        <f>SUMIFS(ADEME!$H:$H,ADEME!$A:$A,$A469,ADEME!$B:$B,$B469,ADEME!$C:$C,$C469,ADEME!$D:$D,$D469,ADEME!$E:$E,G$9)</f>
        <v>7858.7056256463675</v>
      </c>
      <c r="H469" s="135">
        <f>SUMIFS(ADEME!$H:$H,ADEME!$A:$A,$A469,ADEME!$B:$B,$B469,ADEME!$C:$C,$C469,ADEME!$D:$D,$D469,ADEME!$E:$E,H$9)</f>
        <v>7766.464542063788</v>
      </c>
      <c r="I469" s="135">
        <f>SUMIFS(ADEME!$H:$H,ADEME!$A:$A,$A469,ADEME!$B:$B,$B469,ADEME!$C:$C,$C469,ADEME!$D:$D,$D469,ADEME!$E:$E,I$9)</f>
        <v>7677.2816882571042</v>
      </c>
      <c r="J469" s="135">
        <f>SUMIFS(ADEME!$H:$H,ADEME!$A:$A,$A469,ADEME!$B:$B,$B469,ADEME!$C:$C,$C469,ADEME!$D:$D,$D469,ADEME!$E:$E,J$9)</f>
        <v>7906.8645938913587</v>
      </c>
      <c r="K469" s="68"/>
      <c r="L469" s="54" t="str">
        <f t="shared" si="136"/>
        <v>Bilan d'approvisionnement-Alimentation humaine-Céréales</v>
      </c>
      <c r="M469" s="54">
        <f>MATCH(L469,[6]RESULTATS_4!$W:$W,FALSE)</f>
        <v>100</v>
      </c>
      <c r="N469" s="54" t="str" cm="1">
        <f t="array" ref="N469">IFERROR(INDEX([6]RESULTATS_4!G:G,$M469),"-")</f>
        <v>Bilan d'approvisionnement</v>
      </c>
      <c r="O469" s="54" t="str" cm="1">
        <f t="array" ref="O469">IFERROR(INDEX([6]RESULTATS_4!H:H,$M469),"-")</f>
        <v>Alimentation humaine</v>
      </c>
      <c r="P469" s="54" t="str" cm="1">
        <f t="array" ref="P469">IFERROR(INDEX([6]RESULTATS_4!I:I,$M469),"-")</f>
        <v>Céréales</v>
      </c>
      <c r="Q469" s="54" t="str" cm="1">
        <f t="array" ref="Q469">IFERROR(INDEX([6]RESULTATS_4!$J:$J,M469),"-")</f>
        <v>kt</v>
      </c>
      <c r="R469" s="68"/>
      <c r="S469" s="54" t="str">
        <f t="shared" si="137"/>
        <v>Céréales-kt</v>
      </c>
      <c r="T469" s="46">
        <v>464</v>
      </c>
      <c r="U469" s="36">
        <v>-757.59400000000005</v>
      </c>
      <c r="V469" s="36">
        <v>-657.16050000000007</v>
      </c>
      <c r="W469" s="36">
        <v>-641.49300000000005</v>
      </c>
      <c r="X469" s="36">
        <v>-646.18975</v>
      </c>
      <c r="Y469" s="36">
        <v>-639.6450000000001</v>
      </c>
      <c r="Z469" s="36">
        <v>-644.12850000000003</v>
      </c>
      <c r="AA469" s="68"/>
      <c r="AB469" s="52">
        <f>IFERROR(MATCH(S469,[7]AMS_RUN3_2050!$I:$I,FALSE),"non")</f>
        <v>291</v>
      </c>
      <c r="AC469" s="43"/>
      <c r="AE469" s="68"/>
      <c r="AF469" s="52">
        <f t="shared" si="138"/>
        <v>-1171.9965571008688</v>
      </c>
      <c r="AG469" s="52">
        <f t="shared" si="139"/>
        <v>-1335.9764082004849</v>
      </c>
      <c r="AH469" s="52">
        <f t="shared" si="140"/>
        <v>-1325.0649072782348</v>
      </c>
      <c r="AI469" s="52">
        <f t="shared" si="141"/>
        <v>-1301.8860624242009</v>
      </c>
      <c r="AJ469" s="52">
        <f t="shared" si="142"/>
        <v>-1300.2410224823307</v>
      </c>
      <c r="AK469" s="52">
        <f t="shared" si="143"/>
        <v>-1327.5290712786903</v>
      </c>
    </row>
    <row r="470" spans="1:37" ht="14.25" hidden="1">
      <c r="A470" s="5" t="s">
        <v>430</v>
      </c>
      <c r="B470" s="5" t="s">
        <v>1</v>
      </c>
      <c r="C470" s="4" t="s">
        <v>431</v>
      </c>
      <c r="D470" s="4" t="s">
        <v>180</v>
      </c>
      <c r="E470" s="134">
        <f>SUMIFS(ADEME!$F:$F,ADEME!$A:$A,$A470,ADEME!$B:$B,$B470,ADEME!$C:$C,$C470,ADEME!$D:$D,$D470,ADEME!$E:$E,F$9)</f>
        <v>15287.544370092815</v>
      </c>
      <c r="F470" s="134">
        <f>SUMIFS(ADEME!$L:$L,ADEME!$A:$A,$A470,ADEME!$B:$B,$B470,ADEME!$C:$C,$C470,ADEME!$D:$D,$D470,ADEME!$E:$E,F$9)</f>
        <v>15062.060287485934</v>
      </c>
      <c r="G470" s="135">
        <f>SUMIFS(ADEME!$H:$H,ADEME!$A:$A,$A470,ADEME!$B:$B,$B470,ADEME!$C:$C,$C470,ADEME!$D:$D,$D470,ADEME!$E:$E,G$9)</f>
        <v>14458.860515346933</v>
      </c>
      <c r="H470" s="135">
        <f>SUMIFS(ADEME!$H:$H,ADEME!$A:$A,$A470,ADEME!$B:$B,$B470,ADEME!$C:$C,$C470,ADEME!$D:$D,$D470,ADEME!$E:$E,H$9)</f>
        <v>14678.029861350957</v>
      </c>
      <c r="I470" s="135">
        <f>SUMIFS(ADEME!$H:$H,ADEME!$A:$A,$A470,ADEME!$B:$B,$B470,ADEME!$C:$C,$C470,ADEME!$D:$D,$D470,ADEME!$E:$E,I$9)</f>
        <v>14709.355258198666</v>
      </c>
      <c r="J470" s="135">
        <f>SUMIFS(ADEME!$H:$H,ADEME!$A:$A,$A470,ADEME!$B:$B,$B470,ADEME!$C:$C,$C470,ADEME!$D:$D,$D470,ADEME!$E:$E,J$9)</f>
        <v>15207.593281242487</v>
      </c>
      <c r="K470" s="68"/>
      <c r="L470" s="54" t="str">
        <f t="shared" si="136"/>
        <v>Bilan d'approvisionnement-Alimentation humaine-Lait</v>
      </c>
      <c r="M470" s="54">
        <f>MATCH(L470,[6]RESULTATS_4!$W:$W,FALSE)</f>
        <v>102</v>
      </c>
      <c r="N470" s="54" t="str" cm="1">
        <f t="array" ref="N470">IFERROR(INDEX([6]RESULTATS_4!G:G,$M470),"-")</f>
        <v>Bilan d'approvisionnement</v>
      </c>
      <c r="O470" s="54" t="str" cm="1">
        <f t="array" ref="O470">IFERROR(INDEX([6]RESULTATS_4!H:H,$M470),"-")</f>
        <v>Alimentation humaine</v>
      </c>
      <c r="P470" s="54" t="str" cm="1">
        <f t="array" ref="P470">IFERROR(INDEX([6]RESULTATS_4!I:I,$M470),"-")</f>
        <v>Lait</v>
      </c>
      <c r="Q470" s="54" t="str" cm="1">
        <f t="array" ref="Q470">IFERROR(INDEX([6]RESULTATS_4!$J:$J,M470),"-")</f>
        <v>kt</v>
      </c>
      <c r="R470" s="68"/>
      <c r="S470" s="54" t="str">
        <f t="shared" si="137"/>
        <v>Lait-kt</v>
      </c>
      <c r="T470" s="46">
        <v>465</v>
      </c>
      <c r="U470" s="36">
        <v>-1224.0609999999999</v>
      </c>
      <c r="V470" s="36">
        <v>-1162.7079999999999</v>
      </c>
      <c r="W470" s="36">
        <v>-1080.0815</v>
      </c>
      <c r="X470" s="36">
        <v>-1220.5297499999999</v>
      </c>
      <c r="Y470" s="36">
        <v>-1099.655</v>
      </c>
      <c r="Z470" s="36">
        <v>-1088.6032499999999</v>
      </c>
      <c r="AA470" s="68"/>
      <c r="AB470" s="52" t="str">
        <f>IFERROR(MATCH(S470,[7]AMS_RUN3_2050!$I:$I,FALSE),"non")</f>
        <v>non</v>
      </c>
      <c r="AC470" s="43"/>
      <c r="AE470" s="68"/>
      <c r="AF470" s="52">
        <f t="shared" si="138"/>
        <v>-1348.920141242374</v>
      </c>
      <c r="AG470" s="52">
        <f t="shared" si="139"/>
        <v>-1395.4293156567201</v>
      </c>
      <c r="AH470" s="52">
        <f t="shared" si="140"/>
        <v>-1438.6823601132814</v>
      </c>
      <c r="AI470" s="52">
        <f t="shared" si="141"/>
        <v>-1302.5950093679371</v>
      </c>
      <c r="AJ470" s="52">
        <f t="shared" si="142"/>
        <v>-1437.6336449339717</v>
      </c>
      <c r="AK470" s="52">
        <f t="shared" si="143"/>
        <v>-1496.982167859823</v>
      </c>
    </row>
    <row r="471" spans="1:37" ht="14.25" hidden="1">
      <c r="A471" s="5" t="s">
        <v>430</v>
      </c>
      <c r="B471" s="5" t="s">
        <v>1</v>
      </c>
      <c r="C471" s="4" t="s">
        <v>322</v>
      </c>
      <c r="D471" s="4" t="s">
        <v>180</v>
      </c>
      <c r="E471" s="134">
        <f>SUMIFS(ADEME!$F:$F,ADEME!$A:$A,$A471,ADEME!$B:$B,$B471,ADEME!$C:$C,$C471,ADEME!$D:$D,$D471,ADEME!$E:$E,F$9)</f>
        <v>5386.8199086986024</v>
      </c>
      <c r="F471" s="134">
        <f>SUMIFS(ADEME!$L:$L,ADEME!$A:$A,$A471,ADEME!$B:$B,$B471,ADEME!$C:$C,$C471,ADEME!$D:$D,$D471,ADEME!$E:$E,F$9)</f>
        <v>5555.3993758204579</v>
      </c>
      <c r="G471" s="135">
        <f>SUMIFS(ADEME!$H:$H,ADEME!$A:$A,$A471,ADEME!$B:$B,$B471,ADEME!$C:$C,$C471,ADEME!$D:$D,$D471,ADEME!$E:$E,G$9)</f>
        <v>4516.6109651097686</v>
      </c>
      <c r="H471" s="135">
        <f>SUMIFS(ADEME!$H:$H,ADEME!$A:$A,$A471,ADEME!$B:$B,$B471,ADEME!$C:$C,$C471,ADEME!$D:$D,$D471,ADEME!$E:$E,H$9)</f>
        <v>4821.1418913710695</v>
      </c>
      <c r="I471" s="135">
        <f>SUMIFS(ADEME!$H:$H,ADEME!$A:$A,$A471,ADEME!$B:$B,$B471,ADEME!$C:$C,$C471,ADEME!$D:$D,$D471,ADEME!$E:$E,I$9)</f>
        <v>5105.398889443708</v>
      </c>
      <c r="J471" s="135">
        <f>SUMIFS(ADEME!$H:$H,ADEME!$A:$A,$A471,ADEME!$B:$B,$B471,ADEME!$C:$C,$C471,ADEME!$D:$D,$D471,ADEME!$E:$E,J$9)</f>
        <v>5504.6803576674192</v>
      </c>
      <c r="K471" s="68"/>
      <c r="L471" s="54" t="str">
        <f t="shared" si="136"/>
        <v>Bilan d'approvisionnement-Alimentation humaine-Viande</v>
      </c>
      <c r="M471" s="54">
        <f>MATCH(L471,[6]RESULTATS_4!$W:$W,FALSE)</f>
        <v>104</v>
      </c>
      <c r="N471" s="54" t="str" cm="1">
        <f t="array" ref="N471">IFERROR(INDEX([6]RESULTATS_4!G:G,$M471),"-")</f>
        <v>Bilan d'approvisionnement</v>
      </c>
      <c r="O471" s="54" t="str" cm="1">
        <f t="array" ref="O471">IFERROR(INDEX([6]RESULTATS_4!H:H,$M471),"-")</f>
        <v>Alimentation humaine</v>
      </c>
      <c r="P471" s="54" t="str" cm="1">
        <f t="array" ref="P471">IFERROR(INDEX([6]RESULTATS_4!I:I,$M471),"-")</f>
        <v>Viande</v>
      </c>
      <c r="Q471" s="54" t="str" cm="1">
        <f t="array" ref="Q471">IFERROR(INDEX([6]RESULTATS_4!$J:$J,M471),"-")</f>
        <v>kt</v>
      </c>
      <c r="R471" s="68"/>
      <c r="S471" s="54" t="str">
        <f t="shared" si="137"/>
        <v>Viande-kt</v>
      </c>
      <c r="T471" s="46">
        <v>466</v>
      </c>
      <c r="U471" s="63">
        <v>42.535277479727618</v>
      </c>
      <c r="V471" s="63">
        <v>42.012116742245659</v>
      </c>
      <c r="W471" s="63">
        <v>38.58332277213816</v>
      </c>
      <c r="X471" s="63">
        <v>42.79724605579608</v>
      </c>
      <c r="Y471" s="63">
        <v>39.128324933535566</v>
      </c>
      <c r="Z471" s="63">
        <v>38.738938982179967</v>
      </c>
      <c r="AA471" s="68"/>
      <c r="AB471" s="52">
        <f>IFERROR(MATCH(S471,[7]AMS_RUN3_2050!$I:$I,FALSE),"non")</f>
        <v>252</v>
      </c>
      <c r="AC471" s="63"/>
      <c r="AE471" s="68"/>
      <c r="AF471" s="52">
        <f t="shared" si="138"/>
        <v>12564.358217166842</v>
      </c>
      <c r="AG471" s="52">
        <f t="shared" si="139"/>
        <v>13123.326522451027</v>
      </c>
      <c r="AH471" s="52">
        <f t="shared" si="140"/>
        <v>11606.122336283875</v>
      </c>
      <c r="AI471" s="52">
        <f t="shared" si="141"/>
        <v>11165.075059001691</v>
      </c>
      <c r="AJ471" s="52">
        <f t="shared" si="142"/>
        <v>12947.834013124449</v>
      </c>
      <c r="AK471" s="52">
        <f t="shared" si="143"/>
        <v>14109.682821203722</v>
      </c>
    </row>
    <row r="472" spans="1:37" ht="14.25" hidden="1">
      <c r="A472" s="5" t="s">
        <v>430</v>
      </c>
      <c r="B472" s="5" t="s">
        <v>1</v>
      </c>
      <c r="C472" s="4" t="s">
        <v>34</v>
      </c>
      <c r="D472" s="4" t="s">
        <v>180</v>
      </c>
      <c r="E472" s="134">
        <f>SUMIFS(ADEME!$F:$F,ADEME!$A:$A,$A472,ADEME!$B:$B,$B472,ADEME!$C:$C,$C472,ADEME!$D:$D,$D472,ADEME!$E:$E,F$9)</f>
        <v>6659.2392444237666</v>
      </c>
      <c r="F472" s="134">
        <f>SUMIFS(ADEME!$L:$L,ADEME!$A:$A,$A472,ADEME!$B:$B,$B472,ADEME!$C:$C,$C472,ADEME!$D:$D,$D472,ADEME!$E:$E,F$9)</f>
        <v>9745.1989613842052</v>
      </c>
      <c r="G472" s="135">
        <f>SUMIFS(ADEME!$H:$H,ADEME!$A:$A,$A472,ADEME!$B:$B,$B472,ADEME!$C:$C,$C472,ADEME!$D:$D,$D472,ADEME!$E:$E,G$9)</f>
        <v>6163.2423853062955</v>
      </c>
      <c r="H472" s="135">
        <f>SUMIFS(ADEME!$H:$H,ADEME!$A:$A,$A472,ADEME!$B:$B,$B472,ADEME!$C:$C,$C472,ADEME!$D:$D,$D472,ADEME!$E:$E,H$9)</f>
        <v>6301.5497332914238</v>
      </c>
      <c r="I472" s="135">
        <f>SUMIFS(ADEME!$H:$H,ADEME!$A:$A,$A472,ADEME!$B:$B,$B472,ADEME!$C:$C,$C472,ADEME!$D:$D,$D472,ADEME!$E:$E,I$9)</f>
        <v>6128.389405202015</v>
      </c>
      <c r="J472" s="135">
        <f>SUMIFS(ADEME!$H:$H,ADEME!$A:$A,$A472,ADEME!$B:$B,$B472,ADEME!$C:$C,$C472,ADEME!$D:$D,$D472,ADEME!$E:$E,J$9)</f>
        <v>6411.1035004149144</v>
      </c>
      <c r="K472" s="68"/>
      <c r="L472" s="54" t="str">
        <f t="shared" si="136"/>
        <v>Bilan d'approvisionnement-Alimentation humaine-Fruits</v>
      </c>
      <c r="M472" s="54">
        <f>MATCH(L472,[6]RESULTATS_4!$W:$W,FALSE)</f>
        <v>101</v>
      </c>
      <c r="N472" s="54" t="str" cm="1">
        <f t="array" ref="N472">IFERROR(INDEX([6]RESULTATS_4!G:G,$M472),"-")</f>
        <v>Bilan d'approvisionnement</v>
      </c>
      <c r="O472" s="54" t="str" cm="1">
        <f t="array" ref="O472">IFERROR(INDEX([6]RESULTATS_4!H:H,$M472),"-")</f>
        <v>Alimentation humaine</v>
      </c>
      <c r="P472" s="54" t="str" cm="1">
        <f t="array" ref="P472">IFERROR(INDEX([6]RESULTATS_4!I:I,$M472),"-")</f>
        <v>Fruits</v>
      </c>
      <c r="Q472" s="54" t="str" cm="1">
        <f t="array" ref="Q472">IFERROR(INDEX([6]RESULTATS_4!$J:$J,M472),"-")</f>
        <v>kt</v>
      </c>
      <c r="R472" s="68"/>
      <c r="S472" s="54" t="str">
        <f t="shared" si="137"/>
        <v>Fruits-kt</v>
      </c>
      <c r="T472" s="46">
        <v>467</v>
      </c>
      <c r="U472" s="14">
        <v>0</v>
      </c>
      <c r="V472" s="14">
        <v>0</v>
      </c>
      <c r="W472" s="14">
        <v>0</v>
      </c>
      <c r="X472" s="14">
        <v>0</v>
      </c>
      <c r="Y472" s="14">
        <v>0</v>
      </c>
      <c r="Z472" s="14">
        <v>0</v>
      </c>
      <c r="AA472" s="68"/>
      <c r="AB472" s="52">
        <f>IFERROR(MATCH(S472,[7]AMS_RUN3_2050!$I:$I,FALSE),"non")</f>
        <v>250</v>
      </c>
      <c r="AC472" s="2"/>
      <c r="AE472" s="68"/>
      <c r="AF472" s="56"/>
      <c r="AG472" s="56"/>
      <c r="AH472" s="56"/>
      <c r="AI472" s="56"/>
      <c r="AJ472" s="56"/>
      <c r="AK472" s="56"/>
    </row>
    <row r="473" spans="1:37" ht="14.25" hidden="1">
      <c r="A473" s="5" t="s">
        <v>430</v>
      </c>
      <c r="B473" s="5" t="s">
        <v>1</v>
      </c>
      <c r="C473" s="4" t="s">
        <v>33</v>
      </c>
      <c r="D473" s="4" t="s">
        <v>180</v>
      </c>
      <c r="E473" s="134">
        <f>SUMIFS(ADEME!$F:$F,ADEME!$A:$A,$A473,ADEME!$B:$B,$B473,ADEME!$C:$C,$C473,ADEME!$D:$D,$D473,ADEME!$E:$E,F$9)</f>
        <v>7002.9431615593658</v>
      </c>
      <c r="F473" s="134">
        <f>SUMIFS(ADEME!$L:$L,ADEME!$A:$A,$A473,ADEME!$B:$B,$B473,ADEME!$C:$C,$C473,ADEME!$D:$D,$D473,ADEME!$E:$E,F$9)</f>
        <v>8022.7096833660953</v>
      </c>
      <c r="G473" s="135">
        <f>SUMIFS(ADEME!$H:$H,ADEME!$A:$A,$A473,ADEME!$B:$B,$B473,ADEME!$C:$C,$C473,ADEME!$D:$D,$D473,ADEME!$E:$E,G$9)</f>
        <v>7087.946906619386</v>
      </c>
      <c r="H473" s="135">
        <f>SUMIFS(ADEME!$H:$H,ADEME!$A:$A,$A473,ADEME!$B:$B,$B473,ADEME!$C:$C,$C473,ADEME!$D:$D,$D473,ADEME!$E:$E,H$9)</f>
        <v>6953.9071077151357</v>
      </c>
      <c r="I473" s="135">
        <f>SUMIFS(ADEME!$H:$H,ADEME!$A:$A,$A473,ADEME!$B:$B,$B473,ADEME!$C:$C,$C473,ADEME!$D:$D,$D473,ADEME!$E:$E,I$9)</f>
        <v>6688.0528090373355</v>
      </c>
      <c r="J473" s="135">
        <f>SUMIFS(ADEME!$H:$H,ADEME!$A:$A,$A473,ADEME!$B:$B,$B473,ADEME!$C:$C,$C473,ADEME!$D:$D,$D473,ADEME!$E:$E,J$9)</f>
        <v>6917.1019115544104</v>
      </c>
      <c r="K473" s="68"/>
      <c r="L473" s="54" t="str">
        <f t="shared" si="136"/>
        <v>Bilan d'approvisionnement-Alimentation humaine-Légumes</v>
      </c>
      <c r="M473" s="54">
        <f>MATCH(L473,[6]RESULTATS_4!$W:$W,FALSE)</f>
        <v>103</v>
      </c>
      <c r="N473" s="54" t="str" cm="1">
        <f t="array" ref="N473">IFERROR(INDEX([6]RESULTATS_4!G:G,$M473),"-")</f>
        <v>Bilan d'approvisionnement</v>
      </c>
      <c r="O473" s="54" t="str" cm="1">
        <f t="array" ref="O473">IFERROR(INDEX([6]RESULTATS_4!H:H,$M473),"-")</f>
        <v>Alimentation humaine</v>
      </c>
      <c r="P473" s="54" t="str" cm="1">
        <f t="array" ref="P473">IFERROR(INDEX([6]RESULTATS_4!I:I,$M473),"-")</f>
        <v>Légumes</v>
      </c>
      <c r="Q473" s="54" t="str" cm="1">
        <f t="array" ref="Q473">IFERROR(INDEX([6]RESULTATS_4!$J:$J,M473),"-")</f>
        <v>kt</v>
      </c>
      <c r="R473" s="68"/>
      <c r="S473" s="54" t="str">
        <f t="shared" si="137"/>
        <v>Légumes-kt</v>
      </c>
      <c r="T473" s="46">
        <v>468</v>
      </c>
      <c r="U473" s="37">
        <v>0</v>
      </c>
      <c r="V473" s="37">
        <v>0</v>
      </c>
      <c r="W473" s="37">
        <v>0</v>
      </c>
      <c r="X473" s="37">
        <v>0</v>
      </c>
      <c r="Y473" s="37">
        <v>0</v>
      </c>
      <c r="Z473" s="37">
        <v>0</v>
      </c>
      <c r="AA473" s="68"/>
      <c r="AB473" s="52">
        <f>IFERROR(MATCH(S473,[7]AMS_RUN3_2050!$I:$I,FALSE),"non")</f>
        <v>249</v>
      </c>
      <c r="AC473" s="37"/>
      <c r="AE473" s="68"/>
      <c r="AF473" s="56"/>
      <c r="AG473" s="56"/>
      <c r="AH473" s="56"/>
      <c r="AI473" s="56"/>
      <c r="AJ473" s="56"/>
      <c r="AK473" s="56"/>
    </row>
    <row r="474" spans="1:37" ht="14.25" hidden="1">
      <c r="A474" s="5" t="s">
        <v>0</v>
      </c>
      <c r="B474" s="5" t="s">
        <v>0</v>
      </c>
      <c r="C474" s="42" t="s">
        <v>432</v>
      </c>
      <c r="D474" s="183"/>
      <c r="E474" s="184"/>
      <c r="F474" s="184"/>
      <c r="G474" s="184"/>
      <c r="H474" s="184"/>
      <c r="I474" s="184"/>
      <c r="J474" s="184"/>
      <c r="K474" s="179"/>
      <c r="L474" s="180"/>
      <c r="M474" s="180"/>
      <c r="N474" s="180"/>
      <c r="O474" s="180"/>
      <c r="P474" s="180"/>
      <c r="Q474" s="180"/>
      <c r="R474" s="179"/>
      <c r="S474" s="180"/>
      <c r="T474" s="186"/>
      <c r="U474" s="185"/>
      <c r="V474" s="185"/>
      <c r="W474" s="185"/>
      <c r="X474" s="185"/>
      <c r="Y474" s="185"/>
      <c r="Z474" s="185"/>
      <c r="AA474" s="179"/>
      <c r="AB474" s="186"/>
      <c r="AC474" s="185"/>
      <c r="AD474" s="179"/>
      <c r="AE474" s="179"/>
      <c r="AF474" s="52" t="str">
        <f t="shared" ref="AF474:AK479" si="144">IF(AND(E474=0,U474=0),"ok 0",(E474/U474-1)*100)</f>
        <v>ok 0</v>
      </c>
      <c r="AG474" s="52" t="str">
        <f t="shared" si="144"/>
        <v>ok 0</v>
      </c>
      <c r="AH474" s="52" t="str">
        <f t="shared" si="144"/>
        <v>ok 0</v>
      </c>
      <c r="AI474" s="52" t="str">
        <f t="shared" si="144"/>
        <v>ok 0</v>
      </c>
      <c r="AJ474" s="52" t="str">
        <f t="shared" si="144"/>
        <v>ok 0</v>
      </c>
      <c r="AK474" s="52" t="str">
        <f t="shared" si="144"/>
        <v>ok 0</v>
      </c>
    </row>
    <row r="475" spans="1:37" ht="14.25" hidden="1">
      <c r="A475" s="5" t="s">
        <v>430</v>
      </c>
      <c r="B475" s="5" t="s">
        <v>432</v>
      </c>
      <c r="C475" s="4" t="s">
        <v>311</v>
      </c>
      <c r="D475" s="4" t="s">
        <v>180</v>
      </c>
      <c r="E475" s="134">
        <f>SUMIFS(ADEME!$F:$F,ADEME!$A:$A,$A475,ADEME!$B:$B,$B475,ADEME!$C:$C,$C475,ADEME!$D:$D,$D475,ADEME!$E:$E,F$9)</f>
        <v>6514.9068480715259</v>
      </c>
      <c r="F475" s="134">
        <f>SUMIFS(ADEME!$L:$L,ADEME!$A:$A,$A475,ADEME!$B:$B,$B475,ADEME!$C:$C,$C475,ADEME!$D:$D,$D475,ADEME!$E:$E,F$9)</f>
        <v>4769.9206855919192</v>
      </c>
      <c r="G475" s="135">
        <f>SUMIFS(ADEME!$H:$H,ADEME!$A:$A,$A475,ADEME!$B:$B,$B475,ADEME!$C:$C,$C475,ADEME!$D:$D,$D475,ADEME!$E:$E,G$9)</f>
        <v>5923.9770230520708</v>
      </c>
      <c r="H475" s="135">
        <f>SUMIFS(ADEME!$H:$H,ADEME!$A:$A,$A475,ADEME!$B:$B,$B475,ADEME!$C:$C,$C475,ADEME!$D:$D,$D475,ADEME!$E:$E,H$9)</f>
        <v>5993.7388449605214</v>
      </c>
      <c r="I475" s="135">
        <f>SUMIFS(ADEME!$H:$H,ADEME!$A:$A,$A475,ADEME!$B:$B,$B475,ADEME!$C:$C,$C475,ADEME!$D:$D,$D475,ADEME!$E:$E,I$9)</f>
        <v>6746.6847259518026</v>
      </c>
      <c r="J475" s="135">
        <f>SUMIFS(ADEME!$H:$H,ADEME!$A:$A,$A475,ADEME!$B:$B,$B475,ADEME!$C:$C,$C475,ADEME!$D:$D,$D475,ADEME!$E:$E,J$9)</f>
        <v>7163.167518979456</v>
      </c>
      <c r="K475" s="68"/>
      <c r="L475" s="54" t="str">
        <f t="shared" si="136"/>
        <v>Bilan d'approvisionnement-Alimentation animale-Blé</v>
      </c>
      <c r="M475" s="54">
        <f>MATCH(L475,[6]RESULTATS_4!$W:$W,FALSE)</f>
        <v>93</v>
      </c>
      <c r="N475" s="54" t="str" cm="1">
        <f t="array" ref="N475">IFERROR(INDEX([6]RESULTATS_4!G:G,$M475),"-")</f>
        <v>Bilan d'approvisionnement</v>
      </c>
      <c r="O475" s="54" t="str" cm="1">
        <f t="array" ref="O475">IFERROR(INDEX([6]RESULTATS_4!H:H,$M475),"-")</f>
        <v>Alimentation animale</v>
      </c>
      <c r="P475" s="54" t="str" cm="1">
        <f t="array" ref="P475">IFERROR(INDEX([6]RESULTATS_4!I:I,$M475),"-")</f>
        <v>Blé</v>
      </c>
      <c r="Q475" s="54" t="str" cm="1">
        <f t="array" ref="Q475">IFERROR(INDEX([6]RESULTATS_4!$J:$J,M475),"-")</f>
        <v>kt</v>
      </c>
      <c r="R475" s="68"/>
      <c r="S475" s="54" t="str">
        <f t="shared" si="137"/>
        <v>Blé-kt</v>
      </c>
      <c r="T475" s="46">
        <v>470</v>
      </c>
      <c r="U475" s="36">
        <v>9346.4090873632795</v>
      </c>
      <c r="V475" s="36">
        <v>9309.0403018295201</v>
      </c>
      <c r="W475" s="36">
        <v>9019.8560096448073</v>
      </c>
      <c r="X475" s="36">
        <v>8920.340858265663</v>
      </c>
      <c r="Y475" s="36">
        <v>8814.7956704472708</v>
      </c>
      <c r="Z475" s="36">
        <v>9111.3812959170518</v>
      </c>
      <c r="AA475" s="68"/>
      <c r="AB475" s="52">
        <f>IFERROR(MATCH(S475,[7]AMS_RUN3_2050!$I:$I,FALSE),"non")</f>
        <v>238</v>
      </c>
      <c r="AC475" s="36"/>
      <c r="AE475" s="68"/>
      <c r="AF475" s="52">
        <f t="shared" si="144"/>
        <v>-30.295081381790347</v>
      </c>
      <c r="AG475" s="52">
        <f t="shared" si="144"/>
        <v>-48.76033907969569</v>
      </c>
      <c r="AH475" s="52">
        <f t="shared" si="144"/>
        <v>-34.322931355914733</v>
      </c>
      <c r="AI475" s="52">
        <f t="shared" si="144"/>
        <v>-32.808185918067558</v>
      </c>
      <c r="AJ475" s="52">
        <f t="shared" si="144"/>
        <v>-23.461813771010874</v>
      </c>
      <c r="AK475" s="52">
        <f t="shared" si="144"/>
        <v>-21.382200060166724</v>
      </c>
    </row>
    <row r="476" spans="1:37" ht="14.25" hidden="1">
      <c r="A476" s="5" t="s">
        <v>430</v>
      </c>
      <c r="B476" s="5" t="s">
        <v>432</v>
      </c>
      <c r="C476" s="4" t="s">
        <v>25</v>
      </c>
      <c r="D476" s="4" t="s">
        <v>180</v>
      </c>
      <c r="E476" s="134">
        <f>SUMIFS(ADEME!$F:$F,ADEME!$A:$A,$A476,ADEME!$B:$B,$B476,ADEME!$C:$C,$C476,ADEME!$D:$D,$D476,ADEME!$E:$E,F$9)</f>
        <v>17780.48441312497</v>
      </c>
      <c r="F476" s="134">
        <f>SUMIFS(ADEME!$L:$L,ADEME!$A:$A,$A476,ADEME!$B:$B,$B476,ADEME!$C:$C,$C476,ADEME!$D:$D,$D476,ADEME!$E:$E,F$9)</f>
        <v>13018.068006162588</v>
      </c>
      <c r="G476" s="135">
        <f>SUMIFS(ADEME!$H:$H,ADEME!$A:$A,$A476,ADEME!$B:$B,$B476,ADEME!$C:$C,$C476,ADEME!$D:$D,$D476,ADEME!$E:$E,G$9)</f>
        <v>15717.731767996702</v>
      </c>
      <c r="H476" s="135">
        <f>SUMIFS(ADEME!$H:$H,ADEME!$A:$A,$A476,ADEME!$B:$B,$B476,ADEME!$C:$C,$C476,ADEME!$D:$D,$D476,ADEME!$E:$E,H$9)</f>
        <v>15902.826612243558</v>
      </c>
      <c r="I476" s="135">
        <f>SUMIFS(ADEME!$H:$H,ADEME!$A:$A,$A476,ADEME!$B:$B,$B476,ADEME!$C:$C,$C476,ADEME!$D:$D,$D476,ADEME!$E:$E,I$9)</f>
        <v>17644.332606011441</v>
      </c>
      <c r="J476" s="135">
        <f>SUMIFS(ADEME!$H:$H,ADEME!$A:$A,$A476,ADEME!$B:$B,$B476,ADEME!$C:$C,$C476,ADEME!$D:$D,$D476,ADEME!$E:$E,J$9)</f>
        <v>18733.543266262626</v>
      </c>
      <c r="K476" s="68"/>
      <c r="L476" s="54" t="str">
        <f t="shared" si="136"/>
        <v>Bilan d'approvisionnement-Alimentation animale-Céréales</v>
      </c>
      <c r="M476" s="54">
        <f>MATCH(L476,[6]RESULTATS_4!$W:$W,FALSE)</f>
        <v>94</v>
      </c>
      <c r="N476" s="54" t="str" cm="1">
        <f t="array" ref="N476">IFERROR(INDEX([6]RESULTATS_4!G:G,$M476),"-")</f>
        <v>Bilan d'approvisionnement</v>
      </c>
      <c r="O476" s="54" t="str" cm="1">
        <f t="array" ref="O476">IFERROR(INDEX([6]RESULTATS_4!H:H,$M476),"-")</f>
        <v>Alimentation animale</v>
      </c>
      <c r="P476" s="54" t="str" cm="1">
        <f t="array" ref="P476">IFERROR(INDEX([6]RESULTATS_4!I:I,$M476),"-")</f>
        <v>Céréales</v>
      </c>
      <c r="Q476" s="54" t="str" cm="1">
        <f t="array" ref="Q476">IFERROR(INDEX([6]RESULTATS_4!$J:$J,M476),"-")</f>
        <v>kt</v>
      </c>
      <c r="R476" s="68"/>
      <c r="S476" s="54" t="str">
        <f t="shared" si="137"/>
        <v>Céréales-kt</v>
      </c>
      <c r="T476" s="46">
        <v>471</v>
      </c>
      <c r="U476" s="36">
        <v>16983.627320090178</v>
      </c>
      <c r="V476" s="36">
        <v>17367.596302903617</v>
      </c>
      <c r="W476" s="36">
        <v>16235.674030490487</v>
      </c>
      <c r="X476" s="36">
        <v>16511.192523998187</v>
      </c>
      <c r="Y476" s="36">
        <v>16559.506193475838</v>
      </c>
      <c r="Z476" s="36">
        <v>17103.416397544399</v>
      </c>
      <c r="AA476" s="68"/>
      <c r="AB476" s="52">
        <f>IFERROR(MATCH(S476,[7]AMS_RUN3_2050!$I:$I,FALSE),"non")</f>
        <v>291</v>
      </c>
      <c r="AC476" s="36"/>
      <c r="AE476" s="68"/>
      <c r="AF476" s="52">
        <f t="shared" si="144"/>
        <v>4.6919134412009678</v>
      </c>
      <c r="AG476" s="52">
        <f t="shared" si="144"/>
        <v>-25.043927903908326</v>
      </c>
      <c r="AH476" s="52">
        <f t="shared" si="144"/>
        <v>-3.190149429713196</v>
      </c>
      <c r="AI476" s="52">
        <f t="shared" si="144"/>
        <v>-3.6845667620336919</v>
      </c>
      <c r="AJ476" s="52">
        <f t="shared" si="144"/>
        <v>6.5510794818447238</v>
      </c>
      <c r="AK476" s="52">
        <f t="shared" si="144"/>
        <v>9.5310014726196499</v>
      </c>
    </row>
    <row r="477" spans="1:37" ht="14.25" hidden="1">
      <c r="A477" s="5" t="s">
        <v>430</v>
      </c>
      <c r="B477" s="5" t="s">
        <v>432</v>
      </c>
      <c r="C477" s="4" t="s">
        <v>431</v>
      </c>
      <c r="D477" s="4" t="s">
        <v>180</v>
      </c>
      <c r="E477" s="134">
        <f>SUMIFS(ADEME!$F:$F,ADEME!$A:$A,$A477,ADEME!$B:$B,$B477,ADEME!$C:$C,$C477,ADEME!$D:$D,$D477,ADEME!$E:$E,F$9)</f>
        <v>1517.745704113441</v>
      </c>
      <c r="F477" s="134">
        <f>SUMIFS(ADEME!$L:$L,ADEME!$A:$A,$A477,ADEME!$B:$B,$B477,ADEME!$C:$C,$C477,ADEME!$D:$D,$D477,ADEME!$E:$E,F$9)</f>
        <v>1111.2248875303476</v>
      </c>
      <c r="G477" s="135">
        <f>SUMIFS(ADEME!$H:$H,ADEME!$A:$A,$A477,ADEME!$B:$B,$B477,ADEME!$C:$C,$C477,ADEME!$D:$D,$D477,ADEME!$E:$E,G$9)</f>
        <v>1380.0796984020512</v>
      </c>
      <c r="H477" s="135">
        <f>SUMIFS(ADEME!$H:$H,ADEME!$A:$A,$A477,ADEME!$B:$B,$B477,ADEME!$C:$C,$C477,ADEME!$D:$D,$D477,ADEME!$E:$E,H$9)</f>
        <v>1396.3317658501101</v>
      </c>
      <c r="I477" s="135">
        <f>SUMIFS(ADEME!$H:$H,ADEME!$A:$A,$A477,ADEME!$B:$B,$B477,ADEME!$C:$C,$C477,ADEME!$D:$D,$D477,ADEME!$E:$E,I$9)</f>
        <v>1571.7418527407156</v>
      </c>
      <c r="J477" s="135">
        <f>SUMIFS(ADEME!$H:$H,ADEME!$A:$A,$A477,ADEME!$B:$B,$B477,ADEME!$C:$C,$C477,ADEME!$D:$D,$D477,ADEME!$E:$E,J$9)</f>
        <v>1668.7677941234385</v>
      </c>
      <c r="K477" s="68"/>
      <c r="L477" s="54" t="str">
        <f t="shared" si="136"/>
        <v>Bilan d'approvisionnement-Alimentation animale-Lait</v>
      </c>
      <c r="M477" s="54">
        <f>MATCH(L477,[6]RESULTATS_4!$W:$W,FALSE)</f>
        <v>96</v>
      </c>
      <c r="N477" s="54" t="str" cm="1">
        <f t="array" ref="N477">IFERROR(INDEX([6]RESULTATS_4!G:G,$M477),"-")</f>
        <v>Bilan d'approvisionnement</v>
      </c>
      <c r="O477" s="54" t="str" cm="1">
        <f t="array" ref="O477">IFERROR(INDEX([6]RESULTATS_4!H:H,$M477),"-")</f>
        <v>Alimentation animale</v>
      </c>
      <c r="P477" s="54" t="str" cm="1">
        <f t="array" ref="P477">IFERROR(INDEX([6]RESULTATS_4!I:I,$M477),"-")</f>
        <v>Lait</v>
      </c>
      <c r="Q477" s="54" t="str" cm="1">
        <f t="array" ref="Q477">IFERROR(INDEX([6]RESULTATS_4!$J:$J,M477),"-")</f>
        <v>kt</v>
      </c>
      <c r="R477" s="68"/>
      <c r="S477" s="54" t="str">
        <f t="shared" si="137"/>
        <v>Lait-kt</v>
      </c>
      <c r="T477" s="46">
        <v>472</v>
      </c>
      <c r="U477" s="36">
        <v>5483.8339551684239</v>
      </c>
      <c r="V477" s="36">
        <v>5551.3244907950993</v>
      </c>
      <c r="W477" s="36">
        <v>4603.7083556564658</v>
      </c>
      <c r="X477" s="36">
        <v>4907.5124817471687</v>
      </c>
      <c r="Y477" s="36">
        <v>5188.3879945480076</v>
      </c>
      <c r="Z477" s="36">
        <v>5591.5632609013519</v>
      </c>
      <c r="AA477" s="68"/>
      <c r="AB477" s="52" t="str">
        <f>IFERROR(MATCH(S477,[7]AMS_RUN3_2050!$I:$I,FALSE),"non")</f>
        <v>non</v>
      </c>
      <c r="AC477" s="36"/>
      <c r="AE477" s="68"/>
      <c r="AF477" s="52">
        <f t="shared" si="144"/>
        <v>-72.323273889739298</v>
      </c>
      <c r="AG477" s="52">
        <f t="shared" si="144"/>
        <v>-79.982707021127666</v>
      </c>
      <c r="AH477" s="52">
        <f t="shared" si="144"/>
        <v>-70.022434268530915</v>
      </c>
      <c r="AI477" s="52">
        <f t="shared" si="144"/>
        <v>-71.547056252152629</v>
      </c>
      <c r="AJ477" s="52">
        <f t="shared" si="144"/>
        <v>-69.706547498137923</v>
      </c>
      <c r="AK477" s="52">
        <f t="shared" si="144"/>
        <v>-70.15561272833682</v>
      </c>
    </row>
    <row r="478" spans="1:37" ht="14.25" hidden="1">
      <c r="A478" s="5" t="s">
        <v>430</v>
      </c>
      <c r="B478" s="5" t="s">
        <v>432</v>
      </c>
      <c r="C478" s="4" t="s">
        <v>322</v>
      </c>
      <c r="D478" s="4" t="s">
        <v>180</v>
      </c>
      <c r="E478" s="134">
        <f>SUMIFS(ADEME!$F:$F,ADEME!$A:$A,$A478,ADEME!$B:$B,$B478,ADEME!$C:$C,$C478,ADEME!$D:$D,$D478,ADEME!$E:$E,F$9)</f>
        <v>0</v>
      </c>
      <c r="F478" s="134">
        <f>SUMIFS(ADEME!$L:$L,ADEME!$A:$A,$A478,ADEME!$B:$B,$B478,ADEME!$C:$C,$C478,ADEME!$D:$D,$D478,ADEME!$E:$E,F$9)</f>
        <v>0</v>
      </c>
      <c r="G478" s="135">
        <f>SUMIFS(ADEME!$H:$H,ADEME!$A:$A,$A478,ADEME!$B:$B,$B478,ADEME!$C:$C,$C478,ADEME!$D:$D,$D478,ADEME!$E:$E,G$9)</f>
        <v>0</v>
      </c>
      <c r="H478" s="135">
        <f>SUMIFS(ADEME!$H:$H,ADEME!$A:$A,$A478,ADEME!$B:$B,$B478,ADEME!$C:$C,$C478,ADEME!$D:$D,$D478,ADEME!$E:$E,H$9)</f>
        <v>0</v>
      </c>
      <c r="I478" s="135">
        <f>SUMIFS(ADEME!$H:$H,ADEME!$A:$A,$A478,ADEME!$B:$B,$B478,ADEME!$C:$C,$C478,ADEME!$D:$D,$D478,ADEME!$E:$E,I$9)</f>
        <v>0</v>
      </c>
      <c r="J478" s="135">
        <f>SUMIFS(ADEME!$H:$H,ADEME!$A:$A,$A478,ADEME!$B:$B,$B478,ADEME!$C:$C,$C478,ADEME!$D:$D,$D478,ADEME!$E:$E,J$9)</f>
        <v>0</v>
      </c>
      <c r="K478" s="68"/>
      <c r="L478" s="54" t="str">
        <f t="shared" si="136"/>
        <v>Bilan d'approvisionnement-Alimentation animale-Viande</v>
      </c>
      <c r="M478" s="54">
        <f>MATCH(L478,[6]RESULTATS_4!$W:$W,FALSE)</f>
        <v>98</v>
      </c>
      <c r="N478" s="54" t="str" cm="1">
        <f t="array" ref="N478">IFERROR(INDEX([6]RESULTATS_4!G:G,$M478),"-")</f>
        <v>Bilan d'approvisionnement</v>
      </c>
      <c r="O478" s="54" t="str" cm="1">
        <f t="array" ref="O478">IFERROR(INDEX([6]RESULTATS_4!H:H,$M478),"-")</f>
        <v>Alimentation animale</v>
      </c>
      <c r="P478" s="54" t="str" cm="1">
        <f t="array" ref="P478">IFERROR(INDEX([6]RESULTATS_4!I:I,$M478),"-")</f>
        <v>Viande</v>
      </c>
      <c r="Q478" s="54" t="str" cm="1">
        <f t="array" ref="Q478">IFERROR(INDEX([6]RESULTATS_4!$J:$J,M478),"-")</f>
        <v>kt</v>
      </c>
      <c r="R478" s="68"/>
      <c r="S478" s="54" t="str">
        <f t="shared" si="137"/>
        <v>Viande-kt</v>
      </c>
      <c r="T478" s="46">
        <v>473</v>
      </c>
      <c r="U478" s="36">
        <v>5142.0259719313708</v>
      </c>
      <c r="V478" s="36">
        <v>5870.5218714121856</v>
      </c>
      <c r="W478" s="36">
        <v>4804.9950226592537</v>
      </c>
      <c r="X478" s="36">
        <v>4878.3828118995752</v>
      </c>
      <c r="Y478" s="36">
        <v>4784.6265398084261</v>
      </c>
      <c r="Z478" s="36">
        <v>4984.4295828820286</v>
      </c>
      <c r="AA478" s="68"/>
      <c r="AB478" s="52">
        <f>IFERROR(MATCH(S478,[7]AMS_RUN3_2050!$I:$I,FALSE),"non")</f>
        <v>252</v>
      </c>
      <c r="AC478" s="36"/>
      <c r="AE478" s="68"/>
      <c r="AF478" s="52">
        <f t="shared" si="144"/>
        <v>-100</v>
      </c>
      <c r="AG478" s="52">
        <f t="shared" si="144"/>
        <v>-100</v>
      </c>
      <c r="AH478" s="52">
        <f t="shared" si="144"/>
        <v>-100</v>
      </c>
      <c r="AI478" s="52">
        <f t="shared" si="144"/>
        <v>-100</v>
      </c>
      <c r="AJ478" s="52">
        <f t="shared" si="144"/>
        <v>-100</v>
      </c>
      <c r="AK478" s="52">
        <f t="shared" si="144"/>
        <v>-100</v>
      </c>
    </row>
    <row r="479" spans="1:37" ht="14.25" hidden="1">
      <c r="A479" s="5" t="s">
        <v>430</v>
      </c>
      <c r="B479" s="5" t="s">
        <v>432</v>
      </c>
      <c r="C479" s="4" t="s">
        <v>34</v>
      </c>
      <c r="D479" s="4" t="s">
        <v>180</v>
      </c>
      <c r="E479" s="134">
        <f>SUMIFS(ADEME!$F:$F,ADEME!$A:$A,$A479,ADEME!$B:$B,$B479,ADEME!$C:$C,$C479,ADEME!$D:$D,$D479,ADEME!$E:$E,F$9)</f>
        <v>0</v>
      </c>
      <c r="F479" s="134">
        <f>SUMIFS(ADEME!$L:$L,ADEME!$A:$A,$A479,ADEME!$B:$B,$B479,ADEME!$C:$C,$C479,ADEME!$D:$D,$D479,ADEME!$E:$E,F$9)</f>
        <v>0</v>
      </c>
      <c r="G479" s="135">
        <f>SUMIFS(ADEME!$H:$H,ADEME!$A:$A,$A479,ADEME!$B:$B,$B479,ADEME!$C:$C,$C479,ADEME!$D:$D,$D479,ADEME!$E:$E,G$9)</f>
        <v>0</v>
      </c>
      <c r="H479" s="135">
        <f>SUMIFS(ADEME!$H:$H,ADEME!$A:$A,$A479,ADEME!$B:$B,$B479,ADEME!$C:$C,$C479,ADEME!$D:$D,$D479,ADEME!$E:$E,H$9)</f>
        <v>0</v>
      </c>
      <c r="I479" s="135">
        <f>SUMIFS(ADEME!$H:$H,ADEME!$A:$A,$A479,ADEME!$B:$B,$B479,ADEME!$C:$C,$C479,ADEME!$D:$D,$D479,ADEME!$E:$E,I$9)</f>
        <v>0</v>
      </c>
      <c r="J479" s="135">
        <f>SUMIFS(ADEME!$H:$H,ADEME!$A:$A,$A479,ADEME!$B:$B,$B479,ADEME!$C:$C,$C479,ADEME!$D:$D,$D479,ADEME!$E:$E,J$9)</f>
        <v>0</v>
      </c>
      <c r="K479" s="68"/>
      <c r="L479" s="54" t="str">
        <f t="shared" si="136"/>
        <v>Bilan d'approvisionnement-Alimentation animale-Fruits</v>
      </c>
      <c r="M479" s="54">
        <f>MATCH(L479,[6]RESULTATS_4!$W:$W,FALSE)</f>
        <v>95</v>
      </c>
      <c r="N479" s="54" t="str" cm="1">
        <f t="array" ref="N479">IFERROR(INDEX([6]RESULTATS_4!G:G,$M479),"-")</f>
        <v>Bilan d'approvisionnement</v>
      </c>
      <c r="O479" s="54" t="str" cm="1">
        <f t="array" ref="O479">IFERROR(INDEX([6]RESULTATS_4!H:H,$M479),"-")</f>
        <v>Alimentation animale</v>
      </c>
      <c r="P479" s="54" t="str" cm="1">
        <f t="array" ref="P479">IFERROR(INDEX([6]RESULTATS_4!I:I,$M479),"-")</f>
        <v>Fruits</v>
      </c>
      <c r="Q479" s="54" t="str" cm="1">
        <f t="array" ref="Q479">IFERROR(INDEX([6]RESULTATS_4!$J:$J,M479),"-")</f>
        <v>kt</v>
      </c>
      <c r="R479" s="68"/>
      <c r="S479" s="54" t="str">
        <f t="shared" si="137"/>
        <v>Fruits-kt</v>
      </c>
      <c r="T479" s="46">
        <v>474</v>
      </c>
      <c r="U479" s="36">
        <v>6744.8590465656935</v>
      </c>
      <c r="V479" s="36">
        <v>7103.673091403205</v>
      </c>
      <c r="W479" s="36">
        <v>6924.6578680871635</v>
      </c>
      <c r="X479" s="36">
        <v>6782.6957148844303</v>
      </c>
      <c r="Y479" s="36">
        <v>6535.8050136622842</v>
      </c>
      <c r="Z479" s="36">
        <v>6704.077365599278</v>
      </c>
      <c r="AA479" s="68"/>
      <c r="AB479" s="52">
        <f>IFERROR(MATCH(S479,[7]AMS_RUN3_2050!$I:$I,FALSE),"non")</f>
        <v>250</v>
      </c>
      <c r="AC479" s="36"/>
      <c r="AE479" s="68"/>
      <c r="AF479" s="52">
        <f t="shared" si="144"/>
        <v>-100</v>
      </c>
      <c r="AG479" s="52">
        <f t="shared" si="144"/>
        <v>-100</v>
      </c>
      <c r="AH479" s="52">
        <f t="shared" si="144"/>
        <v>-100</v>
      </c>
      <c r="AI479" s="52">
        <f t="shared" si="144"/>
        <v>-100</v>
      </c>
      <c r="AJ479" s="52">
        <f t="shared" si="144"/>
        <v>-100</v>
      </c>
      <c r="AK479" s="52">
        <f t="shared" si="144"/>
        <v>-100</v>
      </c>
    </row>
    <row r="480" spans="1:37" ht="14.25" hidden="1">
      <c r="A480" s="5" t="s">
        <v>430</v>
      </c>
      <c r="B480" s="5" t="s">
        <v>432</v>
      </c>
      <c r="C480" s="4" t="s">
        <v>33</v>
      </c>
      <c r="D480" s="4" t="s">
        <v>180</v>
      </c>
      <c r="E480" s="134">
        <f>SUMIFS(ADEME!$F:$F,ADEME!$A:$A,$A480,ADEME!$B:$B,$B480,ADEME!$C:$C,$C480,ADEME!$D:$D,$D480,ADEME!$E:$E,F$9)</f>
        <v>14.877888740812644</v>
      </c>
      <c r="F480" s="134">
        <f>SUMIFS(ADEME!$L:$L,ADEME!$A:$A,$A480,ADEME!$B:$B,$B480,ADEME!$C:$C,$C480,ADEME!$D:$D,$D480,ADEME!$E:$E,F$9)</f>
        <v>10.892918489501358</v>
      </c>
      <c r="G480" s="135">
        <f>SUMIFS(ADEME!$H:$H,ADEME!$A:$A,$A480,ADEME!$B:$B,$B480,ADEME!$C:$C,$C480,ADEME!$D:$D,$D480,ADEME!$E:$E,G$9)</f>
        <v>13.528400805636748</v>
      </c>
      <c r="H480" s="135">
        <f>SUMIFS(ADEME!$H:$H,ADEME!$A:$A,$A480,ADEME!$B:$B,$B480,ADEME!$C:$C,$C480,ADEME!$D:$D,$D480,ADEME!$E:$E,H$9)</f>
        <v>13.687713693589636</v>
      </c>
      <c r="I480" s="135">
        <f>SUMIFS(ADEME!$H:$H,ADEME!$A:$A,$A480,ADEME!$B:$B,$B480,ADEME!$C:$C,$C480,ADEME!$D:$D,$D480,ADEME!$E:$E,I$9)</f>
        <v>15.407192621911907</v>
      </c>
      <c r="J480" s="135">
        <f>SUMIFS(ADEME!$H:$H,ADEME!$A:$A,$A480,ADEME!$B:$B,$B480,ADEME!$C:$C,$C480,ADEME!$D:$D,$D480,ADEME!$E:$E,J$9)</f>
        <v>16.358301333306994</v>
      </c>
      <c r="K480" s="68"/>
      <c r="L480" s="54" t="str">
        <f t="shared" si="136"/>
        <v>Bilan d'approvisionnement-Alimentation animale-Légumes</v>
      </c>
      <c r="M480" s="54">
        <f>MATCH(L480,[6]RESULTATS_4!$W:$W,FALSE)</f>
        <v>97</v>
      </c>
      <c r="N480" s="54" t="str" cm="1">
        <f t="array" ref="N480">IFERROR(INDEX([6]RESULTATS_4!G:G,$M480),"-")</f>
        <v>Bilan d'approvisionnement</v>
      </c>
      <c r="O480" s="54" t="str" cm="1">
        <f t="array" ref="O480">IFERROR(INDEX([6]RESULTATS_4!H:H,$M480),"-")</f>
        <v>Alimentation animale</v>
      </c>
      <c r="P480" s="54" t="str" cm="1">
        <f t="array" ref="P480">IFERROR(INDEX([6]RESULTATS_4!I:I,$M480),"-")</f>
        <v>Légumes</v>
      </c>
      <c r="Q480" s="54" t="str" cm="1">
        <f t="array" ref="Q480">IFERROR(INDEX([6]RESULTATS_4!$J:$J,M480),"-")</f>
        <v>kt</v>
      </c>
      <c r="R480" s="68"/>
      <c r="S480" s="54" t="str">
        <f t="shared" si="137"/>
        <v>Légumes-kt</v>
      </c>
      <c r="T480" s="46">
        <v>475</v>
      </c>
      <c r="U480" s="37">
        <v>0</v>
      </c>
      <c r="V480" s="37">
        <v>0</v>
      </c>
      <c r="W480" s="37">
        <v>0</v>
      </c>
      <c r="X480" s="37">
        <v>0</v>
      </c>
      <c r="Y480" s="37">
        <v>0</v>
      </c>
      <c r="Z480" s="37">
        <v>0</v>
      </c>
      <c r="AA480" s="68"/>
      <c r="AB480" s="52">
        <f>IFERROR(MATCH(S480,[7]AMS_RUN3_2050!$I:$I,FALSE),"non")</f>
        <v>249</v>
      </c>
      <c r="AC480" s="37"/>
      <c r="AE480" s="68"/>
      <c r="AF480" s="56"/>
      <c r="AG480" s="56"/>
      <c r="AH480" s="56"/>
      <c r="AI480" s="56"/>
      <c r="AJ480" s="56"/>
      <c r="AK480" s="56"/>
    </row>
    <row r="481" spans="1:37" ht="14.25" hidden="1">
      <c r="A481" s="5" t="s">
        <v>0</v>
      </c>
      <c r="B481" s="5" t="s">
        <v>0</v>
      </c>
      <c r="C481" s="42" t="s">
        <v>433</v>
      </c>
      <c r="D481" s="183"/>
      <c r="E481" s="184"/>
      <c r="F481" s="184"/>
      <c r="G481" s="184"/>
      <c r="H481" s="184"/>
      <c r="I481" s="184"/>
      <c r="J481" s="184"/>
      <c r="K481" s="179"/>
      <c r="L481" s="180"/>
      <c r="M481" s="180"/>
      <c r="N481" s="180"/>
      <c r="O481" s="180"/>
      <c r="P481" s="180"/>
      <c r="Q481" s="180"/>
      <c r="R481" s="179"/>
      <c r="S481" s="180"/>
      <c r="T481" s="186"/>
      <c r="U481" s="185"/>
      <c r="V481" s="185"/>
      <c r="W481" s="185"/>
      <c r="X481" s="185"/>
      <c r="Y481" s="185"/>
      <c r="Z481" s="185"/>
      <c r="AA481" s="179"/>
      <c r="AB481" s="186"/>
      <c r="AC481" s="185"/>
      <c r="AD481" s="179"/>
      <c r="AE481" s="179"/>
      <c r="AF481" s="52" t="str">
        <f t="shared" ref="AF481:AK486" si="145">IF(AND(E481=0,U481=0),"ok 0",(E481/U481-1)*100)</f>
        <v>ok 0</v>
      </c>
      <c r="AG481" s="52" t="str">
        <f t="shared" si="145"/>
        <v>ok 0</v>
      </c>
      <c r="AH481" s="52" t="str">
        <f t="shared" si="145"/>
        <v>ok 0</v>
      </c>
      <c r="AI481" s="52" t="str">
        <f t="shared" si="145"/>
        <v>ok 0</v>
      </c>
      <c r="AJ481" s="52" t="str">
        <f t="shared" si="145"/>
        <v>ok 0</v>
      </c>
      <c r="AK481" s="52" t="str">
        <f t="shared" si="145"/>
        <v>ok 0</v>
      </c>
    </row>
    <row r="482" spans="1:37" ht="14.25" hidden="1">
      <c r="A482" s="5" t="s">
        <v>430</v>
      </c>
      <c r="B482" s="5" t="s">
        <v>433</v>
      </c>
      <c r="C482" s="4" t="s">
        <v>311</v>
      </c>
      <c r="D482" s="4" t="s">
        <v>180</v>
      </c>
      <c r="E482" s="134">
        <f>SUMIFS(ADEME!$F:$F,ADEME!$A:$A,$A482,ADEME!$B:$B,$B482,ADEME!$C:$C,$C482,ADEME!$D:$D,$D482,ADEME!$E:$E,F$9)</f>
        <v>4980.8893462442284</v>
      </c>
      <c r="F482" s="134">
        <f>SUMIFS(ADEME!$L:$L,ADEME!$A:$A,$A482,ADEME!$B:$B,$B482,ADEME!$C:$C,$C482,ADEME!$D:$D,$D482,ADEME!$E:$E,F$9)</f>
        <v>4126.3374475867931</v>
      </c>
      <c r="G482" s="135">
        <f>SUMIFS(ADEME!$H:$H,ADEME!$A:$A,$A482,ADEME!$B:$B,$B482,ADEME!$C:$C,$C482,ADEME!$D:$D,$D482,ADEME!$E:$E,G$9)</f>
        <v>4806.0216551757239</v>
      </c>
      <c r="H482" s="135">
        <f>SUMIFS(ADEME!$H:$H,ADEME!$A:$A,$A482,ADEME!$B:$B,$B482,ADEME!$C:$C,$C482,ADEME!$D:$D,$D482,ADEME!$E:$E,H$9)</f>
        <v>4774.0954260378803</v>
      </c>
      <c r="I482" s="135">
        <f>SUMIFS(ADEME!$H:$H,ADEME!$A:$A,$A482,ADEME!$B:$B,$B482,ADEME!$C:$C,$C482,ADEME!$D:$D,$D482,ADEME!$E:$E,I$9)</f>
        <v>4836.2146699092455</v>
      </c>
      <c r="J482" s="135">
        <f>SUMIFS(ADEME!$H:$H,ADEME!$A:$A,$A482,ADEME!$B:$B,$B482,ADEME!$C:$C,$C482,ADEME!$D:$D,$D482,ADEME!$E:$E,J$9)</f>
        <v>4973.0027661395461</v>
      </c>
      <c r="K482" s="68"/>
      <c r="L482" s="54" t="str">
        <f t="shared" si="136"/>
        <v>Bilan d'approvisionnement-Autres utilisations-Blé</v>
      </c>
      <c r="M482" s="54">
        <f>MATCH(L482,[6]RESULTATS_4!$W:$W,FALSE)</f>
        <v>105</v>
      </c>
      <c r="N482" s="54" t="str" cm="1">
        <f t="array" ref="N482">IFERROR(INDEX([6]RESULTATS_4!G:G,$M482),"-")</f>
        <v>Bilan d'approvisionnement</v>
      </c>
      <c r="O482" s="54" t="str" cm="1">
        <f t="array" ref="O482">IFERROR(INDEX([6]RESULTATS_4!H:H,$M482),"-")</f>
        <v>Autres utilisations</v>
      </c>
      <c r="P482" s="54" t="str" cm="1">
        <f t="array" ref="P482">IFERROR(INDEX([6]RESULTATS_4!I:I,$M482),"-")</f>
        <v>Blé</v>
      </c>
      <c r="Q482" s="54" t="str" cm="1">
        <f t="array" ref="Q482">IFERROR(INDEX([6]RESULTATS_4!$J:$J,M482),"-")</f>
        <v>kt</v>
      </c>
      <c r="R482" s="68"/>
      <c r="S482" s="54" t="str">
        <f t="shared" si="137"/>
        <v>Blé-kt</v>
      </c>
      <c r="T482" s="46">
        <v>477</v>
      </c>
      <c r="U482" s="36">
        <v>18424.669385134061</v>
      </c>
      <c r="V482" s="36">
        <v>17673.693831367313</v>
      </c>
      <c r="W482" s="36">
        <v>16010.281185619921</v>
      </c>
      <c r="X482" s="36">
        <v>16159.133166822379</v>
      </c>
      <c r="Y482" s="36">
        <v>17745.761130847935</v>
      </c>
      <c r="Z482" s="36">
        <v>18812.154534093512</v>
      </c>
      <c r="AA482" s="68"/>
      <c r="AB482" s="52">
        <f>IFERROR(MATCH(S482,[7]AMS_RUN3_2050!$I:$I,FALSE),"non")</f>
        <v>238</v>
      </c>
      <c r="AC482" s="36"/>
      <c r="AE482" s="68"/>
      <c r="AF482" s="52">
        <f t="shared" si="145"/>
        <v>-72.966194170826981</v>
      </c>
      <c r="AG482" s="52">
        <f t="shared" si="145"/>
        <v>-76.652659670592698</v>
      </c>
      <c r="AH482" s="52">
        <f t="shared" si="145"/>
        <v>-69.981653667067476</v>
      </c>
      <c r="AI482" s="52">
        <f t="shared" si="145"/>
        <v>-70.455745510904251</v>
      </c>
      <c r="AJ482" s="52">
        <f t="shared" si="145"/>
        <v>-72.747211944026887</v>
      </c>
      <c r="AK482" s="52">
        <f t="shared" si="145"/>
        <v>-73.564948357579624</v>
      </c>
    </row>
    <row r="483" spans="1:37" ht="14.25" hidden="1">
      <c r="A483" s="5" t="s">
        <v>430</v>
      </c>
      <c r="B483" s="5" t="s">
        <v>433</v>
      </c>
      <c r="C483" s="4" t="s">
        <v>25</v>
      </c>
      <c r="D483" s="4" t="s">
        <v>180</v>
      </c>
      <c r="E483" s="134">
        <f>SUMIFS(ADEME!$F:$F,ADEME!$A:$A,$A483,ADEME!$B:$B,$B483,ADEME!$C:$C,$C483,ADEME!$D:$D,$D483,ADEME!$E:$E,F$9)</f>
        <v>8675.1297226153092</v>
      </c>
      <c r="F483" s="134">
        <f>SUMIFS(ADEME!$L:$L,ADEME!$A:$A,$A483,ADEME!$B:$B,$B483,ADEME!$C:$C,$C483,ADEME!$D:$D,$D483,ADEME!$E:$E,F$9)</f>
        <v>6819.0610773383551</v>
      </c>
      <c r="G483" s="135">
        <f>SUMIFS(ADEME!$H:$H,ADEME!$A:$A,$A483,ADEME!$B:$B,$B483,ADEME!$C:$C,$C483,ADEME!$D:$D,$D483,ADEME!$E:$E,G$9)</f>
        <v>8223.0949001961126</v>
      </c>
      <c r="H483" s="135">
        <f>SUMIFS(ADEME!$H:$H,ADEME!$A:$A,$A483,ADEME!$B:$B,$B483,ADEME!$C:$C,$C483,ADEME!$D:$D,$D483,ADEME!$E:$E,H$9)</f>
        <v>8163.0519407225638</v>
      </c>
      <c r="I483" s="135">
        <f>SUMIFS(ADEME!$H:$H,ADEME!$A:$A,$A483,ADEME!$B:$B,$B483,ADEME!$C:$C,$C483,ADEME!$D:$D,$D483,ADEME!$E:$E,I$9)</f>
        <v>8389.7307291668731</v>
      </c>
      <c r="J483" s="135">
        <f>SUMIFS(ADEME!$H:$H,ADEME!$A:$A,$A483,ADEME!$B:$B,$B483,ADEME!$C:$C,$C483,ADEME!$D:$D,$D483,ADEME!$E:$E,J$9)</f>
        <v>8689.6647196030171</v>
      </c>
      <c r="K483" s="68"/>
      <c r="L483" s="54" t="str">
        <f t="shared" si="136"/>
        <v>Bilan d'approvisionnement-Autres utilisations-Céréales</v>
      </c>
      <c r="M483" s="54">
        <f>MATCH(L483,[6]RESULTATS_4!$W:$W,FALSE)</f>
        <v>106</v>
      </c>
      <c r="N483" s="54" t="str" cm="1">
        <f t="array" ref="N483">IFERROR(INDEX([6]RESULTATS_4!G:G,$M483),"-")</f>
        <v>Bilan d'approvisionnement</v>
      </c>
      <c r="O483" s="54" t="str" cm="1">
        <f t="array" ref="O483">IFERROR(INDEX([6]RESULTATS_4!H:H,$M483),"-")</f>
        <v>Autres utilisations</v>
      </c>
      <c r="P483" s="54" t="str" cm="1">
        <f t="array" ref="P483">IFERROR(INDEX([6]RESULTATS_4!I:I,$M483),"-")</f>
        <v>Céréales</v>
      </c>
      <c r="Q483" s="54" t="str" cm="1">
        <f t="array" ref="Q483">IFERROR(INDEX([6]RESULTATS_4!$J:$J,M483),"-")</f>
        <v>kt</v>
      </c>
      <c r="R483" s="68"/>
      <c r="S483" s="54" t="str">
        <f t="shared" si="137"/>
        <v>Céréales-kt</v>
      </c>
      <c r="T483" s="46">
        <v>478</v>
      </c>
      <c r="U483" s="36">
        <v>0</v>
      </c>
      <c r="V483" s="36">
        <v>0</v>
      </c>
      <c r="W483" s="36">
        <v>0</v>
      </c>
      <c r="X483" s="36">
        <v>0</v>
      </c>
      <c r="Y483" s="36">
        <v>0</v>
      </c>
      <c r="Z483" s="36">
        <v>0</v>
      </c>
      <c r="AA483" s="68"/>
      <c r="AB483" s="52">
        <f>IFERROR(MATCH(S483,[7]AMS_RUN3_2050!$I:$I,FALSE),"non")</f>
        <v>291</v>
      </c>
      <c r="AC483" s="36"/>
      <c r="AE483" s="68"/>
      <c r="AF483" s="52" t="e">
        <f t="shared" si="145"/>
        <v>#DIV/0!</v>
      </c>
      <c r="AG483" s="52" t="e">
        <f t="shared" si="145"/>
        <v>#DIV/0!</v>
      </c>
      <c r="AH483" s="52" t="e">
        <f t="shared" si="145"/>
        <v>#DIV/0!</v>
      </c>
      <c r="AI483" s="52" t="e">
        <f t="shared" si="145"/>
        <v>#DIV/0!</v>
      </c>
      <c r="AJ483" s="52" t="e">
        <f t="shared" si="145"/>
        <v>#DIV/0!</v>
      </c>
      <c r="AK483" s="52" t="e">
        <f t="shared" si="145"/>
        <v>#DIV/0!</v>
      </c>
    </row>
    <row r="484" spans="1:37" ht="14.25" hidden="1">
      <c r="A484" s="5" t="s">
        <v>430</v>
      </c>
      <c r="B484" s="5" t="s">
        <v>433</v>
      </c>
      <c r="C484" s="4" t="s">
        <v>431</v>
      </c>
      <c r="D484" s="4" t="s">
        <v>180</v>
      </c>
      <c r="E484" s="134">
        <f>SUMIFS(ADEME!$F:$F,ADEME!$A:$A,$A484,ADEME!$B:$B,$B484,ADEME!$C:$C,$C484,ADEME!$D:$D,$D484,ADEME!$E:$E,F$9)</f>
        <v>7150.39906154042</v>
      </c>
      <c r="F484" s="134">
        <f>SUMIFS(ADEME!$L:$L,ADEME!$A:$A,$A484,ADEME!$B:$B,$B484,ADEME!$C:$C,$C484,ADEME!$D:$D,$D484,ADEME!$E:$E,F$9)</f>
        <v>5439.2591796830839</v>
      </c>
      <c r="G484" s="135">
        <f>SUMIFS(ADEME!$H:$H,ADEME!$A:$A,$A484,ADEME!$B:$B,$B484,ADEME!$C:$C,$C484,ADEME!$D:$D,$D484,ADEME!$E:$E,G$9)</f>
        <v>6453.325243801698</v>
      </c>
      <c r="H484" s="135">
        <f>SUMIFS(ADEME!$H:$H,ADEME!$A:$A,$A484,ADEME!$B:$B,$B484,ADEME!$C:$C,$C484,ADEME!$D:$D,$D484,ADEME!$E:$E,H$9)</f>
        <v>6534.6000427848194</v>
      </c>
      <c r="I484" s="135">
        <f>SUMIFS(ADEME!$H:$H,ADEME!$A:$A,$A484,ADEME!$B:$B,$B484,ADEME!$C:$C,$C484,ADEME!$D:$D,$D484,ADEME!$E:$E,I$9)</f>
        <v>6835.4233215347449</v>
      </c>
      <c r="J484" s="135">
        <f>SUMIFS(ADEME!$H:$H,ADEME!$A:$A,$A484,ADEME!$B:$B,$B484,ADEME!$C:$C,$C484,ADEME!$D:$D,$D484,ADEME!$E:$E,J$9)</f>
        <v>7259.0787234828504</v>
      </c>
      <c r="K484" s="68"/>
      <c r="L484" s="54" t="str">
        <f t="shared" si="136"/>
        <v>Bilan d'approvisionnement-Autres utilisations-Lait</v>
      </c>
      <c r="M484" s="54">
        <f>MATCH(L484,[6]RESULTATS_4!$W:$W,FALSE)</f>
        <v>108</v>
      </c>
      <c r="N484" s="54" t="str" cm="1">
        <f t="array" ref="N484">IFERROR(INDEX([6]RESULTATS_4!G:G,$M484),"-")</f>
        <v>Bilan d'approvisionnement</v>
      </c>
      <c r="O484" s="54" t="str" cm="1">
        <f t="array" ref="O484">IFERROR(INDEX([6]RESULTATS_4!H:H,$M484),"-")</f>
        <v>Autres utilisations</v>
      </c>
      <c r="P484" s="54" t="str" cm="1">
        <f t="array" ref="P484">IFERROR(INDEX([6]RESULTATS_4!I:I,$M484),"-")</f>
        <v>Lait</v>
      </c>
      <c r="Q484" s="54" t="str" cm="1">
        <f t="array" ref="Q484">IFERROR(INDEX([6]RESULTATS_4!$J:$J,M484),"-")</f>
        <v>kt</v>
      </c>
      <c r="R484" s="68"/>
      <c r="S484" s="54" t="str">
        <f t="shared" si="137"/>
        <v>Lait-kt</v>
      </c>
      <c r="T484" s="46">
        <v>479</v>
      </c>
      <c r="U484" s="36">
        <v>0</v>
      </c>
      <c r="V484" s="36">
        <v>0</v>
      </c>
      <c r="W484" s="36">
        <v>0</v>
      </c>
      <c r="X484" s="36">
        <v>0</v>
      </c>
      <c r="Y484" s="36">
        <v>0</v>
      </c>
      <c r="Z484" s="36">
        <v>0</v>
      </c>
      <c r="AA484" s="68"/>
      <c r="AB484" s="52" t="str">
        <f>IFERROR(MATCH(S484,[7]AMS_RUN3_2050!$I:$I,FALSE),"non")</f>
        <v>non</v>
      </c>
      <c r="AC484" s="36"/>
      <c r="AE484" s="68"/>
      <c r="AF484" s="52" t="e">
        <f t="shared" si="145"/>
        <v>#DIV/0!</v>
      </c>
      <c r="AG484" s="52" t="e">
        <f t="shared" si="145"/>
        <v>#DIV/0!</v>
      </c>
      <c r="AH484" s="52" t="e">
        <f t="shared" si="145"/>
        <v>#DIV/0!</v>
      </c>
      <c r="AI484" s="52" t="e">
        <f t="shared" si="145"/>
        <v>#DIV/0!</v>
      </c>
      <c r="AJ484" s="52" t="e">
        <f t="shared" si="145"/>
        <v>#DIV/0!</v>
      </c>
      <c r="AK484" s="52" t="e">
        <f t="shared" si="145"/>
        <v>#DIV/0!</v>
      </c>
    </row>
    <row r="485" spans="1:37" ht="14.25" hidden="1">
      <c r="A485" s="5" t="s">
        <v>430</v>
      </c>
      <c r="B485" s="5" t="s">
        <v>433</v>
      </c>
      <c r="C485" s="4" t="s">
        <v>322</v>
      </c>
      <c r="D485" s="4" t="s">
        <v>180</v>
      </c>
      <c r="E485" s="134">
        <f>SUMIFS(ADEME!$F:$F,ADEME!$A:$A,$A485,ADEME!$B:$B,$B485,ADEME!$C:$C,$C485,ADEME!$D:$D,$D485,ADEME!$E:$E,F$9)</f>
        <v>88.273590264436606</v>
      </c>
      <c r="F485" s="134">
        <f>SUMIFS(ADEME!$L:$L,ADEME!$A:$A,$A485,ADEME!$B:$B,$B485,ADEME!$C:$C,$C485,ADEME!$D:$D,$D485,ADEME!$E:$E,F$9)</f>
        <v>55.226225885477042</v>
      </c>
      <c r="G485" s="135">
        <f>SUMIFS(ADEME!$H:$H,ADEME!$A:$A,$A485,ADEME!$B:$B,$B485,ADEME!$C:$C,$C485,ADEME!$D:$D,$D485,ADEME!$E:$E,G$9)</f>
        <v>76.396294221889192</v>
      </c>
      <c r="H485" s="135">
        <f>SUMIFS(ADEME!$H:$H,ADEME!$A:$A,$A485,ADEME!$B:$B,$B485,ADEME!$C:$C,$C485,ADEME!$D:$D,$D485,ADEME!$E:$E,H$9)</f>
        <v>79.575154858772706</v>
      </c>
      <c r="I485" s="135">
        <f>SUMIFS(ADEME!$H:$H,ADEME!$A:$A,$A485,ADEME!$B:$B,$B485,ADEME!$C:$C,$C485,ADEME!$D:$D,$D485,ADEME!$E:$E,I$9)</f>
        <v>87.436200318815466</v>
      </c>
      <c r="J485" s="135">
        <f>SUMIFS(ADEME!$H:$H,ADEME!$A:$A,$A485,ADEME!$B:$B,$B485,ADEME!$C:$C,$C485,ADEME!$D:$D,$D485,ADEME!$E:$E,J$9)</f>
        <v>88.592240032673402</v>
      </c>
      <c r="K485" s="68"/>
      <c r="L485" s="54" t="str">
        <f t="shared" si="136"/>
        <v>Bilan d'approvisionnement-Autres utilisations-Viande</v>
      </c>
      <c r="M485" s="54">
        <f>MATCH(L485,[6]RESULTATS_4!$W:$W,FALSE)</f>
        <v>110</v>
      </c>
      <c r="N485" s="54" t="str" cm="1">
        <f t="array" ref="N485">IFERROR(INDEX([6]RESULTATS_4!G:G,$M485),"-")</f>
        <v>Bilan d'approvisionnement</v>
      </c>
      <c r="O485" s="54" t="str" cm="1">
        <f t="array" ref="O485">IFERROR(INDEX([6]RESULTATS_4!H:H,$M485),"-")</f>
        <v>Autres utilisations</v>
      </c>
      <c r="P485" s="54" t="str" cm="1">
        <f t="array" ref="P485">IFERROR(INDEX([6]RESULTATS_4!I:I,$M485),"-")</f>
        <v>Viande</v>
      </c>
      <c r="Q485" s="54" t="str" cm="1">
        <f t="array" ref="Q485">IFERROR(INDEX([6]RESULTATS_4!$J:$J,M485),"-")</f>
        <v>kt</v>
      </c>
      <c r="R485" s="68"/>
      <c r="S485" s="54" t="str">
        <f t="shared" si="137"/>
        <v>Viande-kt</v>
      </c>
      <c r="T485" s="46">
        <v>480</v>
      </c>
      <c r="U485" s="36">
        <v>0</v>
      </c>
      <c r="V485" s="36">
        <v>0</v>
      </c>
      <c r="W485" s="36">
        <v>0</v>
      </c>
      <c r="X485" s="36">
        <v>0</v>
      </c>
      <c r="Y485" s="36">
        <v>0</v>
      </c>
      <c r="Z485" s="36">
        <v>0</v>
      </c>
      <c r="AA485" s="68"/>
      <c r="AB485" s="52">
        <f>IFERROR(MATCH(S485,[7]AMS_RUN3_2050!$I:$I,FALSE),"non")</f>
        <v>252</v>
      </c>
      <c r="AC485" s="36"/>
      <c r="AE485" s="68"/>
      <c r="AF485" s="52" t="e">
        <f t="shared" si="145"/>
        <v>#DIV/0!</v>
      </c>
      <c r="AG485" s="52" t="e">
        <f t="shared" si="145"/>
        <v>#DIV/0!</v>
      </c>
      <c r="AH485" s="52" t="e">
        <f t="shared" si="145"/>
        <v>#DIV/0!</v>
      </c>
      <c r="AI485" s="52" t="e">
        <f t="shared" si="145"/>
        <v>#DIV/0!</v>
      </c>
      <c r="AJ485" s="52" t="e">
        <f t="shared" si="145"/>
        <v>#DIV/0!</v>
      </c>
      <c r="AK485" s="52" t="e">
        <f t="shared" si="145"/>
        <v>#DIV/0!</v>
      </c>
    </row>
    <row r="486" spans="1:37" ht="14.25" hidden="1">
      <c r="A486" s="5" t="s">
        <v>430</v>
      </c>
      <c r="B486" s="5" t="s">
        <v>433</v>
      </c>
      <c r="C486" s="4" t="s">
        <v>34</v>
      </c>
      <c r="D486" s="4" t="s">
        <v>180</v>
      </c>
      <c r="E486" s="134">
        <f>SUMIFS(ADEME!$F:$F,ADEME!$A:$A,$A486,ADEME!$B:$B,$B486,ADEME!$C:$C,$C486,ADEME!$D:$D,$D486,ADEME!$E:$E,F$9)</f>
        <v>1639.9871927116462</v>
      </c>
      <c r="F486" s="134">
        <f>SUMIFS(ADEME!$L:$L,ADEME!$A:$A,$A486,ADEME!$B:$B,$B486,ADEME!$C:$C,$C486,ADEME!$D:$D,$D486,ADEME!$E:$E,F$9)</f>
        <v>1694.7344113703596</v>
      </c>
      <c r="G486" s="135">
        <f>SUMIFS(ADEME!$H:$H,ADEME!$A:$A,$A486,ADEME!$B:$B,$B486,ADEME!$C:$C,$C486,ADEME!$D:$D,$D486,ADEME!$E:$E,G$9)</f>
        <v>1910.6753665082788</v>
      </c>
      <c r="H486" s="135">
        <f>SUMIFS(ADEME!$H:$H,ADEME!$A:$A,$A486,ADEME!$B:$B,$B486,ADEME!$C:$C,$C486,ADEME!$D:$D,$D486,ADEME!$E:$E,H$9)</f>
        <v>1889.0041629638731</v>
      </c>
      <c r="I486" s="135">
        <f>SUMIFS(ADEME!$H:$H,ADEME!$A:$A,$A486,ADEME!$B:$B,$B486,ADEME!$C:$C,$C486,ADEME!$D:$D,$D486,ADEME!$E:$E,I$9)</f>
        <v>1723.9682713954626</v>
      </c>
      <c r="J486" s="135">
        <f>SUMIFS(ADEME!$H:$H,ADEME!$A:$A,$A486,ADEME!$B:$B,$B486,ADEME!$C:$C,$C486,ADEME!$D:$D,$D486,ADEME!$E:$E,J$9)</f>
        <v>1596.7448318210879</v>
      </c>
      <c r="K486" s="68"/>
      <c r="L486" s="54" t="str">
        <f t="shared" si="136"/>
        <v>Bilan d'approvisionnement-Autres utilisations-Fruits</v>
      </c>
      <c r="M486" s="54">
        <f>MATCH(L486,[6]RESULTATS_4!$W:$W,FALSE)</f>
        <v>107</v>
      </c>
      <c r="N486" s="54" t="str" cm="1">
        <f t="array" ref="N486">IFERROR(INDEX([6]RESULTATS_4!G:G,$M486),"-")</f>
        <v>Bilan d'approvisionnement</v>
      </c>
      <c r="O486" s="54" t="str" cm="1">
        <f t="array" ref="O486">IFERROR(INDEX([6]RESULTATS_4!H:H,$M486),"-")</f>
        <v>Autres utilisations</v>
      </c>
      <c r="P486" s="54" t="str" cm="1">
        <f t="array" ref="P486">IFERROR(INDEX([6]RESULTATS_4!I:I,$M486),"-")</f>
        <v>Fruits</v>
      </c>
      <c r="Q486" s="54" t="str" cm="1">
        <f t="array" ref="Q486">IFERROR(INDEX([6]RESULTATS_4!$J:$J,M486),"-")</f>
        <v>kt</v>
      </c>
      <c r="R486" s="68"/>
      <c r="S486" s="54" t="str">
        <f t="shared" si="137"/>
        <v>Fruits-kt</v>
      </c>
      <c r="T486" s="46">
        <v>481</v>
      </c>
      <c r="U486" s="36">
        <v>48.674550368006621</v>
      </c>
      <c r="V486" s="36">
        <v>46.690612602129832</v>
      </c>
      <c r="W486" s="36">
        <v>44.465651168526151</v>
      </c>
      <c r="X486" s="36">
        <v>44.879060539364524</v>
      </c>
      <c r="Y486" s="36">
        <v>50.582886220406287</v>
      </c>
      <c r="Z486" s="36">
        <v>53.622556132833729</v>
      </c>
      <c r="AA486" s="68"/>
      <c r="AB486" s="52">
        <f>IFERROR(MATCH(S486,[7]AMS_RUN3_2050!$I:$I,FALSE),"non")</f>
        <v>250</v>
      </c>
      <c r="AC486" s="36"/>
      <c r="AE486" s="68"/>
      <c r="AF486" s="52">
        <f t="shared" si="145"/>
        <v>3269.2908929048804</v>
      </c>
      <c r="AG486" s="52">
        <f t="shared" si="145"/>
        <v>3529.711235129635</v>
      </c>
      <c r="AH486" s="52">
        <f t="shared" si="145"/>
        <v>4196.969270205359</v>
      </c>
      <c r="AI486" s="52">
        <f t="shared" si="145"/>
        <v>4109.09916620688</v>
      </c>
      <c r="AJ486" s="52">
        <f t="shared" si="145"/>
        <v>3308.2046324592184</v>
      </c>
      <c r="AK486" s="52">
        <f t="shared" si="145"/>
        <v>2877.7484457578516</v>
      </c>
    </row>
    <row r="487" spans="1:37" ht="14.25" hidden="1">
      <c r="A487" s="5" t="s">
        <v>430</v>
      </c>
      <c r="B487" s="5" t="s">
        <v>433</v>
      </c>
      <c r="C487" s="4" t="s">
        <v>33</v>
      </c>
      <c r="D487" s="4" t="s">
        <v>180</v>
      </c>
      <c r="E487" s="134">
        <f>SUMIFS(ADEME!$F:$F,ADEME!$A:$A,$A487,ADEME!$B:$B,$B487,ADEME!$C:$C,$C487,ADEME!$D:$D,$D487,ADEME!$E:$E,F$9)</f>
        <v>984.35719944119421</v>
      </c>
      <c r="F487" s="134">
        <f>SUMIFS(ADEME!$L:$L,ADEME!$A:$A,$A487,ADEME!$B:$B,$B487,ADEME!$C:$C,$C487,ADEME!$D:$D,$D487,ADEME!$E:$E,F$9)</f>
        <v>1149.4039518336804</v>
      </c>
      <c r="G487" s="135">
        <f>SUMIFS(ADEME!$H:$H,ADEME!$A:$A,$A487,ADEME!$B:$B,$B487,ADEME!$C:$C,$C487,ADEME!$D:$D,$D487,ADEME!$E:$E,G$9)</f>
        <v>1023.2956746333715</v>
      </c>
      <c r="H487" s="135">
        <f>SUMIFS(ADEME!$H:$H,ADEME!$A:$A,$A487,ADEME!$B:$B,$B487,ADEME!$C:$C,$C487,ADEME!$D:$D,$D487,ADEME!$E:$E,H$9)</f>
        <v>1001.1582756270959</v>
      </c>
      <c r="I487" s="135">
        <f>SUMIFS(ADEME!$H:$H,ADEME!$A:$A,$A487,ADEME!$B:$B,$B487,ADEME!$C:$C,$C487,ADEME!$D:$D,$D487,ADEME!$E:$E,I$9)</f>
        <v>972.19589707303248</v>
      </c>
      <c r="J487" s="135">
        <f>SUMIFS(ADEME!$H:$H,ADEME!$A:$A,$A487,ADEME!$B:$B,$B487,ADEME!$C:$C,$C487,ADEME!$D:$D,$D487,ADEME!$E:$E,J$9)</f>
        <v>991.11028000929582</v>
      </c>
      <c r="K487" s="68"/>
      <c r="L487" s="54" t="str">
        <f t="shared" si="136"/>
        <v>Bilan d'approvisionnement-Autres utilisations-Légumes</v>
      </c>
      <c r="M487" s="54">
        <f>MATCH(L487,[6]RESULTATS_4!$W:$W,FALSE)</f>
        <v>109</v>
      </c>
      <c r="N487" s="54" t="str" cm="1">
        <f t="array" ref="N487">IFERROR(INDEX([6]RESULTATS_4!G:G,$M487),"-")</f>
        <v>Bilan d'approvisionnement</v>
      </c>
      <c r="O487" s="54" t="str" cm="1">
        <f t="array" ref="O487">IFERROR(INDEX([6]RESULTATS_4!H:H,$M487),"-")</f>
        <v>Autres utilisations</v>
      </c>
      <c r="P487" s="54" t="str" cm="1">
        <f t="array" ref="P487">IFERROR(INDEX([6]RESULTATS_4!I:I,$M487),"-")</f>
        <v>Légumes</v>
      </c>
      <c r="Q487" s="54" t="str" cm="1">
        <f t="array" ref="Q487">IFERROR(INDEX([6]RESULTATS_4!$J:$J,M487),"-")</f>
        <v>kt</v>
      </c>
      <c r="R487" s="68"/>
      <c r="S487" s="54" t="str">
        <f t="shared" si="137"/>
        <v>Légumes-kt</v>
      </c>
      <c r="T487" s="46">
        <v>482</v>
      </c>
      <c r="U487" s="37">
        <v>0</v>
      </c>
      <c r="V487" s="37">
        <v>0</v>
      </c>
      <c r="W487" s="37">
        <v>0</v>
      </c>
      <c r="X487" s="37">
        <v>0</v>
      </c>
      <c r="Y487" s="37">
        <v>0</v>
      </c>
      <c r="Z487" s="37">
        <v>0</v>
      </c>
      <c r="AA487" s="68"/>
      <c r="AB487" s="52">
        <f>IFERROR(MATCH(S487,[7]AMS_RUN3_2050!$I:$I,FALSE),"non")</f>
        <v>249</v>
      </c>
      <c r="AC487" s="37"/>
      <c r="AE487" s="68"/>
      <c r="AF487" s="56"/>
      <c r="AG487" s="56"/>
      <c r="AH487" s="56"/>
      <c r="AI487" s="56"/>
      <c r="AJ487" s="56"/>
      <c r="AK487" s="56"/>
    </row>
    <row r="488" spans="1:37" ht="14.25" hidden="1">
      <c r="A488" s="5" t="s">
        <v>0</v>
      </c>
      <c r="B488" s="5" t="s">
        <v>0</v>
      </c>
      <c r="C488" s="42" t="s">
        <v>434</v>
      </c>
      <c r="D488" s="183"/>
      <c r="E488" s="184"/>
      <c r="F488" s="184"/>
      <c r="G488" s="184"/>
      <c r="H488" s="184"/>
      <c r="I488" s="184"/>
      <c r="J488" s="184"/>
      <c r="K488" s="179"/>
      <c r="L488" s="180"/>
      <c r="M488" s="180"/>
      <c r="N488" s="180"/>
      <c r="O488" s="180"/>
      <c r="P488" s="180"/>
      <c r="Q488" s="180"/>
      <c r="R488" s="179"/>
      <c r="S488" s="180"/>
      <c r="T488" s="186"/>
      <c r="U488" s="185"/>
      <c r="V488" s="185"/>
      <c r="W488" s="185"/>
      <c r="X488" s="185"/>
      <c r="Y488" s="185"/>
      <c r="Z488" s="185"/>
      <c r="AA488" s="179"/>
      <c r="AB488" s="186"/>
      <c r="AC488" s="185"/>
      <c r="AD488" s="179"/>
      <c r="AE488" s="179"/>
      <c r="AF488" s="52" t="str">
        <f t="shared" ref="AF488:AK493" si="146">IF(AND(E488=0,U488=0),"ok 0",(E488/U488-1)*100)</f>
        <v>ok 0</v>
      </c>
      <c r="AG488" s="52" t="str">
        <f t="shared" si="146"/>
        <v>ok 0</v>
      </c>
      <c r="AH488" s="52" t="str">
        <f t="shared" si="146"/>
        <v>ok 0</v>
      </c>
      <c r="AI488" s="52" t="str">
        <f t="shared" si="146"/>
        <v>ok 0</v>
      </c>
      <c r="AJ488" s="52" t="str">
        <f t="shared" si="146"/>
        <v>ok 0</v>
      </c>
      <c r="AK488" s="52" t="str">
        <f t="shared" si="146"/>
        <v>ok 0</v>
      </c>
    </row>
    <row r="489" spans="1:37" ht="14.25" hidden="1">
      <c r="A489" s="5" t="s">
        <v>430</v>
      </c>
      <c r="B489" s="5" t="s">
        <v>181</v>
      </c>
      <c r="C489" s="4" t="s">
        <v>311</v>
      </c>
      <c r="D489" s="4" t="s">
        <v>180</v>
      </c>
      <c r="E489" s="134">
        <f>SUMIFS(ADEME!$F:$F,ADEME!$A:$A,$A489,ADEME!$B:$B,$B489,ADEME!$C:$C,$C489,ADEME!$D:$D,$D489,ADEME!$E:$E,F$9)</f>
        <v>17832.090871985529</v>
      </c>
      <c r="F489" s="134">
        <f>SUMIFS(ADEME!$L:$L,ADEME!$A:$A,$A489,ADEME!$B:$B,$B489,ADEME!$C:$C,$C489,ADEME!$D:$D,$D489,ADEME!$E:$E,F$9)</f>
        <v>14685.072932173105</v>
      </c>
      <c r="G489" s="135">
        <f>SUMIFS(ADEME!$H:$H,ADEME!$A:$A,$A489,ADEME!$B:$B,$B489,ADEME!$C:$C,$C489,ADEME!$D:$D,$D489,ADEME!$E:$E,G$9)</f>
        <v>16524.897878405685</v>
      </c>
      <c r="H489" s="135">
        <f>SUMIFS(ADEME!$H:$H,ADEME!$A:$A,$A489,ADEME!$B:$B,$B489,ADEME!$C:$C,$C489,ADEME!$D:$D,$D489,ADEME!$E:$E,H$9)</f>
        <v>16090.852024445361</v>
      </c>
      <c r="I489" s="135">
        <f>SUMIFS(ADEME!$H:$H,ADEME!$A:$A,$A489,ADEME!$B:$B,$B489,ADEME!$C:$C,$C489,ADEME!$D:$D,$D489,ADEME!$E:$E,I$9)</f>
        <v>16161.999235186049</v>
      </c>
      <c r="J489" s="135">
        <f>SUMIFS(ADEME!$H:$H,ADEME!$A:$A,$A489,ADEME!$B:$B,$B489,ADEME!$C:$C,$C489,ADEME!$D:$D,$D489,ADEME!$E:$E,J$9)</f>
        <v>17236.110137642387</v>
      </c>
      <c r="K489" s="68"/>
      <c r="L489" s="54" t="str">
        <f t="shared" si="136"/>
        <v>Bilan d'approvisionnement-Export-Blé</v>
      </c>
      <c r="M489" s="54">
        <f>MATCH(L489,[6]RESULTATS_4!$W:$W,FALSE)</f>
        <v>111</v>
      </c>
      <c r="N489" s="54" t="str" cm="1">
        <f t="array" ref="N489">IFERROR(INDEX([6]RESULTATS_4!G:G,$M489),"-")</f>
        <v>Bilan d'approvisionnement</v>
      </c>
      <c r="O489" s="54" t="str" cm="1">
        <f t="array" ref="O489">IFERROR(INDEX([6]RESULTATS_4!H:H,$M489),"-")</f>
        <v>Export</v>
      </c>
      <c r="P489" s="54" t="str" cm="1">
        <f t="array" ref="P489">IFERROR(INDEX([6]RESULTATS_4!I:I,$M489),"-")</f>
        <v>Blé</v>
      </c>
      <c r="Q489" s="54" t="str" cm="1">
        <f t="array" ref="Q489">IFERROR(INDEX([6]RESULTATS_4!$J:$J,M489),"-")</f>
        <v>kt</v>
      </c>
      <c r="R489" s="68"/>
      <c r="S489" s="54" t="str">
        <f t="shared" si="137"/>
        <v>Blé-kt</v>
      </c>
      <c r="T489" s="46">
        <v>484</v>
      </c>
      <c r="U489" s="36">
        <v>8153.3971952021802</v>
      </c>
      <c r="V489" s="36">
        <v>7749.2302589449</v>
      </c>
      <c r="W489" s="36">
        <v>8073.4108296238255</v>
      </c>
      <c r="X489" s="36">
        <v>7655.7799530910488</v>
      </c>
      <c r="Y489" s="36">
        <v>7968.8500722437748</v>
      </c>
      <c r="Z489" s="36">
        <v>8362.4066638499007</v>
      </c>
      <c r="AA489" s="68"/>
      <c r="AB489" s="52">
        <f>IFERROR(MATCH(S489,[7]AMS_RUN3_2050!$I:$I,FALSE),"non")</f>
        <v>238</v>
      </c>
      <c r="AC489" s="36"/>
      <c r="AE489" s="68"/>
      <c r="AF489" s="52">
        <f t="shared" si="146"/>
        <v>118.70749633635805</v>
      </c>
      <c r="AG489" s="52">
        <f t="shared" si="146"/>
        <v>89.503633799269224</v>
      </c>
      <c r="AH489" s="52">
        <f t="shared" si="146"/>
        <v>104.6829800580785</v>
      </c>
      <c r="AI489" s="52">
        <f t="shared" si="146"/>
        <v>110.17913423633109</v>
      </c>
      <c r="AJ489" s="52">
        <f t="shared" si="146"/>
        <v>102.81469833997447</v>
      </c>
      <c r="AK489" s="52">
        <f t="shared" si="146"/>
        <v>106.1142303943778</v>
      </c>
    </row>
    <row r="490" spans="1:37" ht="14.25" hidden="1">
      <c r="A490" s="5" t="s">
        <v>430</v>
      </c>
      <c r="B490" s="5" t="s">
        <v>181</v>
      </c>
      <c r="C490" s="4" t="s">
        <v>25</v>
      </c>
      <c r="D490" s="4" t="s">
        <v>180</v>
      </c>
      <c r="E490" s="134">
        <f>SUMIFS(ADEME!$F:$F,ADEME!$A:$A,$A490,ADEME!$B:$B,$B490,ADEME!$C:$C,$C490,ADEME!$D:$D,$D490,ADEME!$E:$E,F$9)</f>
        <v>30022.545330904006</v>
      </c>
      <c r="F490" s="134">
        <f>SUMIFS(ADEME!$L:$L,ADEME!$A:$A,$A490,ADEME!$B:$B,$B490,ADEME!$C:$C,$C490,ADEME!$D:$D,$D490,ADEME!$E:$E,F$9)</f>
        <v>23150.017871507393</v>
      </c>
      <c r="G490" s="135">
        <f>SUMIFS(ADEME!$H:$H,ADEME!$A:$A,$A490,ADEME!$B:$B,$B490,ADEME!$C:$C,$C490,ADEME!$D:$D,$D490,ADEME!$E:$E,G$9)</f>
        <v>28033.778750538866</v>
      </c>
      <c r="H490" s="135">
        <f>SUMIFS(ADEME!$H:$H,ADEME!$A:$A,$A490,ADEME!$B:$B,$B490,ADEME!$C:$C,$C490,ADEME!$D:$D,$D490,ADEME!$E:$E,H$9)</f>
        <v>27358.522992289218</v>
      </c>
      <c r="I490" s="135">
        <f>SUMIFS(ADEME!$H:$H,ADEME!$A:$A,$A490,ADEME!$B:$B,$B490,ADEME!$C:$C,$C490,ADEME!$D:$D,$D490,ADEME!$E:$E,I$9)</f>
        <v>27813.334067738517</v>
      </c>
      <c r="J490" s="135">
        <f>SUMIFS(ADEME!$H:$H,ADEME!$A:$A,$A490,ADEME!$B:$B,$B490,ADEME!$C:$C,$C490,ADEME!$D:$D,$D490,ADEME!$E:$E,J$9)</f>
        <v>29528.664620872871</v>
      </c>
      <c r="K490" s="68"/>
      <c r="L490" s="54" t="str">
        <f t="shared" si="136"/>
        <v>Bilan d'approvisionnement-Export-Céréales</v>
      </c>
      <c r="M490" s="54">
        <f>MATCH(L490,[6]RESULTATS_4!$W:$W,FALSE)</f>
        <v>112</v>
      </c>
      <c r="N490" s="54" t="str" cm="1">
        <f t="array" ref="N490">IFERROR(INDEX([6]RESULTATS_4!G:G,$M490),"-")</f>
        <v>Bilan d'approvisionnement</v>
      </c>
      <c r="O490" s="54" t="str" cm="1">
        <f t="array" ref="O490">IFERROR(INDEX([6]RESULTATS_4!H:H,$M490),"-")</f>
        <v>Export</v>
      </c>
      <c r="P490" s="54" t="str" cm="1">
        <f t="array" ref="P490">IFERROR(INDEX([6]RESULTATS_4!I:I,$M490),"-")</f>
        <v>Céréales</v>
      </c>
      <c r="Q490" s="54" t="str" cm="1">
        <f t="array" ref="Q490">IFERROR(INDEX([6]RESULTATS_4!$J:$J,M490),"-")</f>
        <v>kt</v>
      </c>
      <c r="R490" s="68"/>
      <c r="S490" s="54" t="str">
        <f t="shared" si="137"/>
        <v>Céréales-kt</v>
      </c>
      <c r="T490" s="46">
        <v>485</v>
      </c>
      <c r="U490" s="36">
        <v>48.171203965749875</v>
      </c>
      <c r="V490" s="36">
        <v>49.260267440767855</v>
      </c>
      <c r="W490" s="36">
        <v>46.049760189864607</v>
      </c>
      <c r="X490" s="36">
        <v>46.831222082365969</v>
      </c>
      <c r="Y490" s="36">
        <v>46.968255684368572</v>
      </c>
      <c r="Z490" s="36">
        <v>48.510965547546391</v>
      </c>
      <c r="AA490" s="68"/>
      <c r="AB490" s="52">
        <f>IFERROR(MATCH(S490,[7]AMS_RUN3_2050!$I:$I,FALSE),"non")</f>
        <v>291</v>
      </c>
      <c r="AC490" s="36"/>
      <c r="AE490" s="68"/>
      <c r="AF490" s="52">
        <f t="shared" si="146"/>
        <v>62224.672956586859</v>
      </c>
      <c r="AG490" s="52">
        <f t="shared" si="146"/>
        <v>46895.315036289088</v>
      </c>
      <c r="AH490" s="52">
        <f t="shared" si="146"/>
        <v>60777.143843865233</v>
      </c>
      <c r="AI490" s="52">
        <f t="shared" si="146"/>
        <v>58319.408624809126</v>
      </c>
      <c r="AJ490" s="52">
        <f t="shared" si="146"/>
        <v>59117.302542906713</v>
      </c>
      <c r="AK490" s="52">
        <f t="shared" si="146"/>
        <v>60770.082233121801</v>
      </c>
    </row>
    <row r="491" spans="1:37" ht="14.25" hidden="1">
      <c r="A491" s="5" t="s">
        <v>430</v>
      </c>
      <c r="B491" s="5" t="s">
        <v>181</v>
      </c>
      <c r="C491" s="4" t="s">
        <v>431</v>
      </c>
      <c r="D491" s="4" t="s">
        <v>180</v>
      </c>
      <c r="E491" s="134">
        <f>SUMIFS(ADEME!$F:$F,ADEME!$A:$A,$A491,ADEME!$B:$B,$B491,ADEME!$C:$C,$C491,ADEME!$D:$D,$D491,ADEME!$E:$E,F$9)</f>
        <v>1262.4628348533151</v>
      </c>
      <c r="F491" s="134">
        <f>SUMIFS(ADEME!$L:$L,ADEME!$A:$A,$A491,ADEME!$B:$B,$B491,ADEME!$C:$C,$C491,ADEME!$D:$D,$D491,ADEME!$E:$E,F$9)</f>
        <v>0</v>
      </c>
      <c r="G491" s="135">
        <f>SUMIFS(ADEME!$H:$H,ADEME!$A:$A,$A491,ADEME!$B:$B,$B491,ADEME!$C:$C,$C491,ADEME!$D:$D,$D491,ADEME!$E:$E,G$9)</f>
        <v>481.68145784626904</v>
      </c>
      <c r="H491" s="135">
        <f>SUMIFS(ADEME!$H:$H,ADEME!$A:$A,$A491,ADEME!$B:$B,$B491,ADEME!$C:$C,$C491,ADEME!$D:$D,$D491,ADEME!$E:$E,H$9)</f>
        <v>455.4526214222933</v>
      </c>
      <c r="I491" s="135">
        <f>SUMIFS(ADEME!$H:$H,ADEME!$A:$A,$A491,ADEME!$B:$B,$B491,ADEME!$C:$C,$C491,ADEME!$D:$D,$D491,ADEME!$E:$E,I$9)</f>
        <v>988.08457723807442</v>
      </c>
      <c r="J491" s="135">
        <f>SUMIFS(ADEME!$H:$H,ADEME!$A:$A,$A491,ADEME!$B:$B,$B491,ADEME!$C:$C,$C491,ADEME!$D:$D,$D491,ADEME!$E:$E,J$9)</f>
        <v>1454.4196425066111</v>
      </c>
      <c r="K491" s="68"/>
      <c r="L491" s="54" t="str">
        <f t="shared" si="136"/>
        <v>Bilan d'approvisionnement-Export-Lait</v>
      </c>
      <c r="M491" s="54">
        <f>MATCH(L491,[6]RESULTATS_4!$W:$W,FALSE)</f>
        <v>114</v>
      </c>
      <c r="N491" s="54" t="str" cm="1">
        <f t="array" ref="N491">IFERROR(INDEX([6]RESULTATS_4!G:G,$M491),"-")</f>
        <v>Bilan d'approvisionnement</v>
      </c>
      <c r="O491" s="54" t="str" cm="1">
        <f t="array" ref="O491">IFERROR(INDEX([6]RESULTATS_4!H:H,$M491),"-")</f>
        <v>Export</v>
      </c>
      <c r="P491" s="54" t="str" cm="1">
        <f t="array" ref="P491">IFERROR(INDEX([6]RESULTATS_4!I:I,$M491),"-")</f>
        <v>Lait</v>
      </c>
      <c r="Q491" s="54" t="str" cm="1">
        <f t="array" ref="Q491">IFERROR(INDEX([6]RESULTATS_4!$J:$J,M491),"-")</f>
        <v>kt</v>
      </c>
      <c r="R491" s="68"/>
      <c r="S491" s="54" t="str">
        <f t="shared" si="137"/>
        <v>Lait-kt</v>
      </c>
      <c r="T491" s="46">
        <v>486</v>
      </c>
      <c r="U491" s="36">
        <v>75.163875166136165</v>
      </c>
      <c r="V491" s="36">
        <v>78.869337852630721</v>
      </c>
      <c r="W491" s="36">
        <v>65.803506960699238</v>
      </c>
      <c r="X491" s="36">
        <v>68.498095373061034</v>
      </c>
      <c r="Y491" s="36">
        <v>74.062576909778585</v>
      </c>
      <c r="Z491" s="36">
        <v>78.082391375961734</v>
      </c>
      <c r="AA491" s="68"/>
      <c r="AB491" s="52" t="str">
        <f>IFERROR(MATCH(S491,[7]AMS_RUN3_2050!$I:$I,FALSE),"non")</f>
        <v>non</v>
      </c>
      <c r="AC491" s="36"/>
      <c r="AE491" s="68"/>
      <c r="AF491" s="52">
        <f t="shared" si="146"/>
        <v>1579.6138198873716</v>
      </c>
      <c r="AG491" s="52">
        <f t="shared" si="146"/>
        <v>-100</v>
      </c>
      <c r="AH491" s="52">
        <f t="shared" si="146"/>
        <v>631.99967614788454</v>
      </c>
      <c r="AI491" s="52">
        <f t="shared" si="146"/>
        <v>564.91282559283241</v>
      </c>
      <c r="AJ491" s="52">
        <f t="shared" si="146"/>
        <v>1234.1212505226999</v>
      </c>
      <c r="AK491" s="52">
        <f t="shared" si="146"/>
        <v>1762.6730263724551</v>
      </c>
    </row>
    <row r="492" spans="1:37" ht="14.25" hidden="1">
      <c r="A492" s="5" t="s">
        <v>430</v>
      </c>
      <c r="B492" s="5" t="s">
        <v>181</v>
      </c>
      <c r="C492" s="4" t="s">
        <v>322</v>
      </c>
      <c r="D492" s="4" t="s">
        <v>180</v>
      </c>
      <c r="E492" s="134">
        <f>SUMIFS(ADEME!$F:$F,ADEME!$A:$A,$A492,ADEME!$B:$B,$B492,ADEME!$C:$C,$C492,ADEME!$D:$D,$D492,ADEME!$E:$E,F$9)</f>
        <v>84.311139886869114</v>
      </c>
      <c r="F492" s="134">
        <f>SUMIFS(ADEME!$L:$L,ADEME!$A:$A,$A492,ADEME!$B:$B,$B492,ADEME!$C:$C,$C492,ADEME!$D:$D,$D492,ADEME!$E:$E,F$9)</f>
        <v>63.140360941207419</v>
      </c>
      <c r="G492" s="135">
        <f>SUMIFS(ADEME!$H:$H,ADEME!$A:$A,$A492,ADEME!$B:$B,$B492,ADEME!$C:$C,$C492,ADEME!$D:$D,$D492,ADEME!$E:$E,G$9)</f>
        <v>0.7254310126143082</v>
      </c>
      <c r="H492" s="135">
        <f>SUMIFS(ADEME!$H:$H,ADEME!$A:$A,$A492,ADEME!$B:$B,$B492,ADEME!$C:$C,$C492,ADEME!$D:$D,$D492,ADEME!$E:$E,H$9)</f>
        <v>29.410502099913401</v>
      </c>
      <c r="I492" s="135">
        <f>SUMIFS(ADEME!$H:$H,ADEME!$A:$A,$A492,ADEME!$B:$B,$B492,ADEME!$C:$C,$C492,ADEME!$D:$D,$D492,ADEME!$E:$E,I$9)</f>
        <v>51.450765338876408</v>
      </c>
      <c r="J492" s="135">
        <f>SUMIFS(ADEME!$H:$H,ADEME!$A:$A,$A492,ADEME!$B:$B,$B492,ADEME!$C:$C,$C492,ADEME!$D:$D,$D492,ADEME!$E:$E,J$9)</f>
        <v>108.79085482321398</v>
      </c>
      <c r="K492" s="68"/>
      <c r="L492" s="54" t="str">
        <f t="shared" si="136"/>
        <v>Bilan d'approvisionnement-Export-Viande</v>
      </c>
      <c r="M492" s="54">
        <f>MATCH(L492,[6]RESULTATS_4!$W:$W,FALSE)</f>
        <v>116</v>
      </c>
      <c r="N492" s="54" t="str" cm="1">
        <f t="array" ref="N492">IFERROR(INDEX([6]RESULTATS_4!G:G,$M492),"-")</f>
        <v>Bilan d'approvisionnement</v>
      </c>
      <c r="O492" s="54" t="str" cm="1">
        <f t="array" ref="O492">IFERROR(INDEX([6]RESULTATS_4!H:H,$M492),"-")</f>
        <v>Export</v>
      </c>
      <c r="P492" s="54" t="str" cm="1">
        <f t="array" ref="P492">IFERROR(INDEX([6]RESULTATS_4!I:I,$M492),"-")</f>
        <v>Viande</v>
      </c>
      <c r="Q492" s="54" t="str" cm="1">
        <f t="array" ref="Q492">IFERROR(INDEX([6]RESULTATS_4!$J:$J,M492),"-")</f>
        <v>kt</v>
      </c>
      <c r="R492" s="68"/>
      <c r="S492" s="54" t="str">
        <f t="shared" si="137"/>
        <v>Viande-kt</v>
      </c>
      <c r="T492" s="46">
        <v>487</v>
      </c>
      <c r="U492" s="36">
        <v>1484.838876038976</v>
      </c>
      <c r="V492" s="36">
        <v>1520.4005588342523</v>
      </c>
      <c r="W492" s="36">
        <v>1730.8248771340848</v>
      </c>
      <c r="X492" s="36">
        <v>1718.5729578853391</v>
      </c>
      <c r="Y492" s="36">
        <v>1557.2748109228799</v>
      </c>
      <c r="Z492" s="36">
        <v>1450.8154822307865</v>
      </c>
      <c r="AA492" s="68"/>
      <c r="AB492" s="52">
        <f>IFERROR(MATCH(S492,[7]AMS_RUN3_2050!$I:$I,FALSE),"non")</f>
        <v>252</v>
      </c>
      <c r="AC492" s="36"/>
      <c r="AE492" s="68"/>
      <c r="AF492" s="52">
        <f t="shared" si="146"/>
        <v>-94.321866079383554</v>
      </c>
      <c r="AG492" s="52">
        <f t="shared" si="146"/>
        <v>-95.847123274565263</v>
      </c>
      <c r="AH492" s="52">
        <f t="shared" si="146"/>
        <v>-99.958087555696835</v>
      </c>
      <c r="AI492" s="52">
        <f t="shared" si="146"/>
        <v>-98.288667236094398</v>
      </c>
      <c r="AJ492" s="52">
        <f t="shared" si="146"/>
        <v>-96.696102384884441</v>
      </c>
      <c r="AK492" s="52">
        <f t="shared" si="146"/>
        <v>-92.50139965035828</v>
      </c>
    </row>
    <row r="493" spans="1:37" ht="14.25" hidden="1">
      <c r="A493" s="5" t="s">
        <v>430</v>
      </c>
      <c r="B493" s="5" t="s">
        <v>181</v>
      </c>
      <c r="C493" s="4" t="s">
        <v>34</v>
      </c>
      <c r="D493" s="4" t="s">
        <v>180</v>
      </c>
      <c r="E493" s="134">
        <f>SUMIFS(ADEME!$F:$F,ADEME!$A:$A,$A493,ADEME!$B:$B,$B493,ADEME!$C:$C,$C493,ADEME!$D:$D,$D493,ADEME!$E:$E,F$9)</f>
        <v>0</v>
      </c>
      <c r="F493" s="134">
        <f>SUMIFS(ADEME!$L:$L,ADEME!$A:$A,$A493,ADEME!$B:$B,$B493,ADEME!$C:$C,$C493,ADEME!$D:$D,$D493,ADEME!$E:$E,F$9)</f>
        <v>0</v>
      </c>
      <c r="G493" s="135">
        <f>SUMIFS(ADEME!$H:$H,ADEME!$A:$A,$A493,ADEME!$B:$B,$B493,ADEME!$C:$C,$C493,ADEME!$D:$D,$D493,ADEME!$E:$E,G$9)</f>
        <v>0</v>
      </c>
      <c r="H493" s="135">
        <f>SUMIFS(ADEME!$H:$H,ADEME!$A:$A,$A493,ADEME!$B:$B,$B493,ADEME!$C:$C,$C493,ADEME!$D:$D,$D493,ADEME!$E:$E,H$9)</f>
        <v>0</v>
      </c>
      <c r="I493" s="135">
        <f>SUMIFS(ADEME!$H:$H,ADEME!$A:$A,$A493,ADEME!$B:$B,$B493,ADEME!$C:$C,$C493,ADEME!$D:$D,$D493,ADEME!$E:$E,I$9)</f>
        <v>0</v>
      </c>
      <c r="J493" s="135">
        <f>SUMIFS(ADEME!$H:$H,ADEME!$A:$A,$A493,ADEME!$B:$B,$B493,ADEME!$C:$C,$C493,ADEME!$D:$D,$D493,ADEME!$E:$E,J$9)</f>
        <v>0</v>
      </c>
      <c r="K493" s="68"/>
      <c r="L493" s="54" t="str">
        <f t="shared" si="136"/>
        <v>Bilan d'approvisionnement-Export-Fruits</v>
      </c>
      <c r="M493" s="54">
        <f>MATCH(L493,[6]RESULTATS_4!$W:$W,FALSE)</f>
        <v>113</v>
      </c>
      <c r="N493" s="54" t="str" cm="1">
        <f t="array" ref="N493">IFERROR(INDEX([6]RESULTATS_4!G:G,$M493),"-")</f>
        <v>Bilan d'approvisionnement</v>
      </c>
      <c r="O493" s="54" t="str" cm="1">
        <f t="array" ref="O493">IFERROR(INDEX([6]RESULTATS_4!H:H,$M493),"-")</f>
        <v>Export</v>
      </c>
      <c r="P493" s="54" t="str" cm="1">
        <f t="array" ref="P493">IFERROR(INDEX([6]RESULTATS_4!I:I,$M493),"-")</f>
        <v>Fruits</v>
      </c>
      <c r="Q493" s="54" t="str" cm="1">
        <f t="array" ref="Q493">IFERROR(INDEX([6]RESULTATS_4!$J:$J,M493),"-")</f>
        <v>kt</v>
      </c>
      <c r="R493" s="68"/>
      <c r="S493" s="54" t="str">
        <f t="shared" si="137"/>
        <v>Fruits-kt</v>
      </c>
      <c r="T493" s="46">
        <v>488</v>
      </c>
      <c r="U493" s="36">
        <v>1050.0606244568955</v>
      </c>
      <c r="V493" s="36">
        <v>1109.7835005121021</v>
      </c>
      <c r="W493" s="36">
        <v>1096.9916416898941</v>
      </c>
      <c r="X493" s="36">
        <v>1072.5463932009804</v>
      </c>
      <c r="Y493" s="36">
        <v>1039.994942387701</v>
      </c>
      <c r="Z493" s="36">
        <v>1056.6708101181646</v>
      </c>
      <c r="AA493" s="68"/>
      <c r="AB493" s="52">
        <f>IFERROR(MATCH(S493,[7]AMS_RUN3_2050!$I:$I,FALSE),"non")</f>
        <v>250</v>
      </c>
      <c r="AC493" s="36"/>
      <c r="AE493" s="68"/>
      <c r="AF493" s="52">
        <f t="shared" si="146"/>
        <v>-100</v>
      </c>
      <c r="AG493" s="52">
        <f t="shared" si="146"/>
        <v>-100</v>
      </c>
      <c r="AH493" s="52">
        <f t="shared" si="146"/>
        <v>-100</v>
      </c>
      <c r="AI493" s="52">
        <f t="shared" si="146"/>
        <v>-100</v>
      </c>
      <c r="AJ493" s="52">
        <f t="shared" si="146"/>
        <v>-100</v>
      </c>
      <c r="AK493" s="52">
        <f t="shared" si="146"/>
        <v>-100</v>
      </c>
    </row>
    <row r="494" spans="1:37" ht="14.25" hidden="1">
      <c r="A494" s="5" t="s">
        <v>430</v>
      </c>
      <c r="B494" s="5" t="s">
        <v>181</v>
      </c>
      <c r="C494" s="4" t="s">
        <v>33</v>
      </c>
      <c r="D494" s="4" t="s">
        <v>180</v>
      </c>
      <c r="E494" s="134">
        <f>SUMIFS(ADEME!$F:$F,ADEME!$A:$A,$A494,ADEME!$B:$B,$B494,ADEME!$C:$C,$C494,ADEME!$D:$D,$D494,ADEME!$E:$E,F$9)</f>
        <v>0</v>
      </c>
      <c r="F494" s="134">
        <f>SUMIFS(ADEME!$L:$L,ADEME!$A:$A,$A494,ADEME!$B:$B,$B494,ADEME!$C:$C,$C494,ADEME!$D:$D,$D494,ADEME!$E:$E,F$9)</f>
        <v>281.36751151244971</v>
      </c>
      <c r="G494" s="135">
        <f>SUMIFS(ADEME!$H:$H,ADEME!$A:$A,$A494,ADEME!$B:$B,$B494,ADEME!$C:$C,$C494,ADEME!$D:$D,$D494,ADEME!$E:$E,G$9)</f>
        <v>0</v>
      </c>
      <c r="H494" s="135">
        <f>SUMIFS(ADEME!$H:$H,ADEME!$A:$A,$A494,ADEME!$B:$B,$B494,ADEME!$C:$C,$C494,ADEME!$D:$D,$D494,ADEME!$E:$E,H$9)</f>
        <v>0</v>
      </c>
      <c r="I494" s="135">
        <f>SUMIFS(ADEME!$H:$H,ADEME!$A:$A,$A494,ADEME!$B:$B,$B494,ADEME!$C:$C,$C494,ADEME!$D:$D,$D494,ADEME!$E:$E,I$9)</f>
        <v>0</v>
      </c>
      <c r="J494" s="135">
        <f>SUMIFS(ADEME!$H:$H,ADEME!$A:$A,$A494,ADEME!$B:$B,$B494,ADEME!$C:$C,$C494,ADEME!$D:$D,$D494,ADEME!$E:$E,J$9)</f>
        <v>0</v>
      </c>
      <c r="K494" s="68"/>
      <c r="L494" s="54" t="str">
        <f t="shared" si="136"/>
        <v>Bilan d'approvisionnement-Export-Légumes</v>
      </c>
      <c r="M494" s="54">
        <f>MATCH(L494,[6]RESULTATS_4!$W:$W,FALSE)</f>
        <v>115</v>
      </c>
      <c r="N494" s="54" t="str" cm="1">
        <f t="array" ref="N494">IFERROR(INDEX([6]RESULTATS_4!G:G,$M494),"-")</f>
        <v>Bilan d'approvisionnement</v>
      </c>
      <c r="O494" s="54" t="str" cm="1">
        <f t="array" ref="O494">IFERROR(INDEX([6]RESULTATS_4!H:H,$M494),"-")</f>
        <v>Export</v>
      </c>
      <c r="P494" s="54" t="str" cm="1">
        <f t="array" ref="P494">IFERROR(INDEX([6]RESULTATS_4!I:I,$M494),"-")</f>
        <v>Légumes</v>
      </c>
      <c r="Q494" s="54" t="str" cm="1">
        <f t="array" ref="Q494">IFERROR(INDEX([6]RESULTATS_4!$J:$J,M494),"-")</f>
        <v>kt</v>
      </c>
      <c r="R494" s="68"/>
      <c r="S494" s="54" t="str">
        <f t="shared" si="137"/>
        <v>Légumes-kt</v>
      </c>
      <c r="T494" s="46">
        <v>489</v>
      </c>
      <c r="U494" s="37">
        <v>0</v>
      </c>
      <c r="V494" s="37">
        <v>0</v>
      </c>
      <c r="W494" s="37">
        <v>0</v>
      </c>
      <c r="X494" s="37">
        <v>0</v>
      </c>
      <c r="Y494" s="37">
        <v>0</v>
      </c>
      <c r="Z494" s="37">
        <v>0</v>
      </c>
      <c r="AA494" s="68"/>
      <c r="AB494" s="52">
        <f>IFERROR(MATCH(S494,[7]AMS_RUN3_2050!$I:$I,FALSE),"non")</f>
        <v>249</v>
      </c>
      <c r="AC494" s="37"/>
      <c r="AE494" s="68"/>
      <c r="AF494" s="56"/>
      <c r="AG494" s="56"/>
      <c r="AH494" s="56"/>
      <c r="AI494" s="56"/>
      <c r="AJ494" s="56"/>
      <c r="AK494" s="56"/>
    </row>
    <row r="495" spans="1:37" ht="14.25" hidden="1">
      <c r="A495" s="5" t="s">
        <v>0</v>
      </c>
      <c r="B495" s="5" t="s">
        <v>0</v>
      </c>
      <c r="C495" s="42" t="s">
        <v>435</v>
      </c>
      <c r="D495" s="183"/>
      <c r="E495" s="184"/>
      <c r="F495" s="184"/>
      <c r="G495" s="184"/>
      <c r="H495" s="184"/>
      <c r="I495" s="184"/>
      <c r="J495" s="184"/>
      <c r="K495" s="179"/>
      <c r="L495" s="180"/>
      <c r="M495" s="180"/>
      <c r="N495" s="180"/>
      <c r="O495" s="180"/>
      <c r="P495" s="180"/>
      <c r="Q495" s="180"/>
      <c r="R495" s="179"/>
      <c r="S495" s="180"/>
      <c r="T495" s="186"/>
      <c r="U495" s="185"/>
      <c r="V495" s="185"/>
      <c r="W495" s="185"/>
      <c r="X495" s="185"/>
      <c r="Y495" s="185"/>
      <c r="Z495" s="185"/>
      <c r="AA495" s="179"/>
      <c r="AB495" s="186"/>
      <c r="AC495" s="185"/>
      <c r="AD495" s="179"/>
      <c r="AE495" s="179"/>
      <c r="AF495" s="52" t="str">
        <f t="shared" ref="AF495:AK500" si="147">IF(AND(E495=0,U495=0),"ok 0",(E495/U495-1)*100)</f>
        <v>ok 0</v>
      </c>
      <c r="AG495" s="52" t="str">
        <f t="shared" si="147"/>
        <v>ok 0</v>
      </c>
      <c r="AH495" s="52" t="str">
        <f t="shared" si="147"/>
        <v>ok 0</v>
      </c>
      <c r="AI495" s="52" t="str">
        <f t="shared" si="147"/>
        <v>ok 0</v>
      </c>
      <c r="AJ495" s="52" t="str">
        <f t="shared" si="147"/>
        <v>ok 0</v>
      </c>
      <c r="AK495" s="52" t="str">
        <f t="shared" si="147"/>
        <v>ok 0</v>
      </c>
    </row>
    <row r="496" spans="1:37" ht="14.25" hidden="1">
      <c r="A496" s="5" t="s">
        <v>430</v>
      </c>
      <c r="B496" s="5" t="s">
        <v>308</v>
      </c>
      <c r="C496" s="4" t="s">
        <v>311</v>
      </c>
      <c r="D496" s="4" t="s">
        <v>180</v>
      </c>
      <c r="E496" s="134">
        <f>SUMIFS(ADEME!$F:$F,ADEME!$A:$A,$A496,ADEME!$B:$B,$B496,ADEME!$C:$C,$C496,ADEME!$D:$D,$D496,ADEME!$E:$E,F$9)</f>
        <v>-35847.635457340053</v>
      </c>
      <c r="F496" s="134">
        <f>SUMIFS(ADEME!$L:$L,ADEME!$A:$A,$A496,ADEME!$B:$B,$B496,ADEME!$C:$C,$C496,ADEME!$D:$D,$D496,ADEME!$E:$E,F$9)</f>
        <v>-29543.309369589555</v>
      </c>
      <c r="G496" s="135">
        <f>SUMIFS(ADEME!$H:$H,ADEME!$A:$A,$A496,ADEME!$B:$B,$B496,ADEME!$C:$C,$C496,ADEME!$D:$D,$D496,ADEME!$E:$E,G$9)</f>
        <v>-33484.982785046472</v>
      </c>
      <c r="H496" s="135">
        <f>SUMIFS(ADEME!$H:$H,ADEME!$A:$A,$A496,ADEME!$B:$B,$B496,ADEME!$C:$C,$C496,ADEME!$D:$D,$D496,ADEME!$E:$E,H$9)</f>
        <v>-33053.62471010493</v>
      </c>
      <c r="I496" s="135">
        <f>SUMIFS(ADEME!$H:$H,ADEME!$A:$A,$A496,ADEME!$B:$B,$B496,ADEME!$C:$C,$C496,ADEME!$D:$D,$D496,ADEME!$E:$E,I$9)</f>
        <v>-33892.923248541294</v>
      </c>
      <c r="J496" s="135">
        <f>SUMIFS(ADEME!$H:$H,ADEME!$A:$A,$A496,ADEME!$B:$B,$B496,ADEME!$C:$C,$C496,ADEME!$D:$D,$D496,ADEME!$E:$E,J$9)</f>
        <v>-35741.079183589725</v>
      </c>
      <c r="K496" s="68"/>
      <c r="L496" s="54" t="str">
        <f t="shared" si="136"/>
        <v>Bilan d'approvisionnement-Productions-Blé</v>
      </c>
      <c r="M496" s="54">
        <f>MATCH(L496,[6]RESULTATS_4!$W:$W,FALSE)</f>
        <v>123</v>
      </c>
      <c r="N496" s="54" t="str" cm="1">
        <f t="array" ref="N496">IFERROR(INDEX([6]RESULTATS_4!G:G,$M496),"-")</f>
        <v>Bilan d'approvisionnement</v>
      </c>
      <c r="O496" s="54" t="str" cm="1">
        <f t="array" ref="O496">IFERROR(INDEX([6]RESULTATS_4!H:H,$M496),"-")</f>
        <v>Productions</v>
      </c>
      <c r="P496" s="54" t="str" cm="1">
        <f t="array" ref="P496">IFERROR(INDEX([6]RESULTATS_4!I:I,$M496),"-")</f>
        <v>Blé</v>
      </c>
      <c r="Q496" s="54" t="str" cm="1">
        <f t="array" ref="Q496">IFERROR(INDEX([6]RESULTATS_4!$J:$J,M496),"-")</f>
        <v>kt</v>
      </c>
      <c r="R496" s="68"/>
      <c r="S496" s="54" t="str">
        <f t="shared" si="137"/>
        <v>Blé-kt</v>
      </c>
      <c r="T496" s="46">
        <v>491</v>
      </c>
      <c r="U496" s="36">
        <v>26005.588683789378</v>
      </c>
      <c r="V496" s="36">
        <v>24306.195387491396</v>
      </c>
      <c r="W496" s="36">
        <v>24409.500925466902</v>
      </c>
      <c r="X496" s="36">
        <v>24122.25019815514</v>
      </c>
      <c r="Y496" s="36">
        <v>24764.071735705471</v>
      </c>
      <c r="Z496" s="36">
        <v>26506.51623795764</v>
      </c>
      <c r="AA496" s="68"/>
      <c r="AB496" s="52">
        <f>IFERROR(MATCH(S496,[7]AMS_RUN3_2050!$I:$I,FALSE),"non")</f>
        <v>238</v>
      </c>
      <c r="AC496" s="36"/>
      <c r="AE496" s="68"/>
      <c r="AF496" s="52">
        <f t="shared" si="147"/>
        <v>-237.84589110142207</v>
      </c>
      <c r="AG496" s="52">
        <f t="shared" si="147"/>
        <v>-221.54641604170314</v>
      </c>
      <c r="AH496" s="52">
        <f t="shared" si="147"/>
        <v>-237.18012050836705</v>
      </c>
      <c r="AI496" s="52">
        <f t="shared" si="147"/>
        <v>-237.02546171514652</v>
      </c>
      <c r="AJ496" s="52">
        <f t="shared" si="147"/>
        <v>-236.86328972982906</v>
      </c>
      <c r="AK496" s="52">
        <f t="shared" si="147"/>
        <v>-234.8388406183989</v>
      </c>
    </row>
    <row r="497" spans="1:37" ht="14.25" hidden="1">
      <c r="A497" s="5" t="s">
        <v>430</v>
      </c>
      <c r="B497" s="5" t="s">
        <v>308</v>
      </c>
      <c r="C497" s="4" t="s">
        <v>25</v>
      </c>
      <c r="D497" s="4" t="s">
        <v>180</v>
      </c>
      <c r="E497" s="134">
        <f>SUMIFS(ADEME!$F:$F,ADEME!$A:$A,$A497,ADEME!$B:$B,$B497,ADEME!$C:$C,$C497,ADEME!$D:$D,$D497,ADEME!$E:$E,F$9)</f>
        <v>-63586.110571688143</v>
      </c>
      <c r="F497" s="134">
        <f>SUMIFS(ADEME!$L:$L,ADEME!$A:$A,$A497,ADEME!$B:$B,$B497,ADEME!$C:$C,$C497,ADEME!$D:$D,$D497,ADEME!$E:$E,F$9)</f>
        <v>-49499.750430406988</v>
      </c>
      <c r="G497" s="135">
        <f>SUMIFS(ADEME!$H:$H,ADEME!$A:$A,$A497,ADEME!$B:$B,$B497,ADEME!$C:$C,$C497,ADEME!$D:$D,$D497,ADEME!$E:$E,G$9)</f>
        <v>-58826.404788505162</v>
      </c>
      <c r="H497" s="135">
        <f>SUMIFS(ADEME!$H:$H,ADEME!$A:$A,$A497,ADEME!$B:$B,$B497,ADEME!$C:$C,$C497,ADEME!$D:$D,$D497,ADEME!$E:$E,H$9)</f>
        <v>-58163.871563090477</v>
      </c>
      <c r="I497" s="135">
        <f>SUMIFS(ADEME!$H:$H,ADEME!$A:$A,$A497,ADEME!$B:$B,$B497,ADEME!$C:$C,$C497,ADEME!$D:$D,$D497,ADEME!$E:$E,I$9)</f>
        <v>-60284.689390097854</v>
      </c>
      <c r="J497" s="135">
        <f>SUMIFS(ADEME!$H:$H,ADEME!$A:$A,$A497,ADEME!$B:$B,$B497,ADEME!$C:$C,$C497,ADEME!$D:$D,$D497,ADEME!$E:$E,J$9)</f>
        <v>-63584.948307731254</v>
      </c>
      <c r="K497" s="68"/>
      <c r="L497" s="54" t="str">
        <f t="shared" si="136"/>
        <v>Bilan d'approvisionnement-Productions-Céréales</v>
      </c>
      <c r="M497" s="54">
        <f>MATCH(L497,[6]RESULTATS_4!$W:$W,FALSE)</f>
        <v>124</v>
      </c>
      <c r="N497" s="54" t="str" cm="1">
        <f t="array" ref="N497">IFERROR(INDEX([6]RESULTATS_4!G:G,$M497),"-")</f>
        <v>Bilan d'approvisionnement</v>
      </c>
      <c r="O497" s="54" t="str" cm="1">
        <f t="array" ref="O497">IFERROR(INDEX([6]RESULTATS_4!H:H,$M497),"-")</f>
        <v>Productions</v>
      </c>
      <c r="P497" s="54" t="str" cm="1">
        <f t="array" ref="P497">IFERROR(INDEX([6]RESULTATS_4!I:I,$M497),"-")</f>
        <v>Céréales</v>
      </c>
      <c r="Q497" s="54" t="str" cm="1">
        <f t="array" ref="Q497">IFERROR(INDEX([6]RESULTATS_4!$J:$J,M497),"-")</f>
        <v>kt</v>
      </c>
      <c r="R497" s="68"/>
      <c r="S497" s="54" t="str">
        <f t="shared" si="137"/>
        <v>Céréales-kt</v>
      </c>
      <c r="T497" s="46">
        <v>492</v>
      </c>
      <c r="U497" s="36">
        <v>8165.0868995487181</v>
      </c>
      <c r="V497" s="36">
        <v>6735.3202938347058</v>
      </c>
      <c r="W497" s="36">
        <v>6420.2647021497123</v>
      </c>
      <c r="X497" s="36">
        <v>6434.3845274902997</v>
      </c>
      <c r="Y497" s="36">
        <v>7306.6502601688371</v>
      </c>
      <c r="Z497" s="36">
        <v>8247.2875732378743</v>
      </c>
      <c r="AA497" s="68"/>
      <c r="AB497" s="52">
        <f>IFERROR(MATCH(S497,[7]AMS_RUN3_2050!$I:$I,FALSE),"non")</f>
        <v>291</v>
      </c>
      <c r="AC497" s="36"/>
      <c r="AE497" s="68"/>
      <c r="AF497" s="52">
        <f t="shared" si="147"/>
        <v>-878.75607882633221</v>
      </c>
      <c r="AG497" s="52">
        <f t="shared" si="147"/>
        <v>-834.92793617725135</v>
      </c>
      <c r="AH497" s="52">
        <f t="shared" si="147"/>
        <v>-1016.2613617598693</v>
      </c>
      <c r="AI497" s="52">
        <f t="shared" si="147"/>
        <v>-1003.9539262005687</v>
      </c>
      <c r="AJ497" s="52">
        <f t="shared" si="147"/>
        <v>-925.06603222452361</v>
      </c>
      <c r="AK497" s="52">
        <f t="shared" si="147"/>
        <v>-870.98012823103113</v>
      </c>
    </row>
    <row r="498" spans="1:37" ht="14.25" hidden="1">
      <c r="A498" s="5" t="s">
        <v>430</v>
      </c>
      <c r="B498" s="5" t="s">
        <v>308</v>
      </c>
      <c r="C498" s="4" t="s">
        <v>431</v>
      </c>
      <c r="D498" s="4" t="s">
        <v>180</v>
      </c>
      <c r="E498" s="134">
        <f>SUMIFS(ADEME!$F:$F,ADEME!$A:$A,$A498,ADEME!$B:$B,$B498,ADEME!$C:$C,$C498,ADEME!$D:$D,$D498,ADEME!$E:$E,F$9)</f>
        <v>-25218.151970599989</v>
      </c>
      <c r="F498" s="134">
        <f>SUMIFS(ADEME!$L:$L,ADEME!$A:$A,$A498,ADEME!$B:$B,$B498,ADEME!$C:$C,$C498,ADEME!$D:$D,$D498,ADEME!$E:$E,F$9)</f>
        <v>-19299.232008132891</v>
      </c>
      <c r="G498" s="135">
        <f>SUMIFS(ADEME!$H:$H,ADEME!$A:$A,$A498,ADEME!$B:$B,$B498,ADEME!$C:$C,$C498,ADEME!$D:$D,$D498,ADEME!$E:$E,G$9)</f>
        <v>-22773.946915396951</v>
      </c>
      <c r="H498" s="135">
        <f>SUMIFS(ADEME!$H:$H,ADEME!$A:$A,$A498,ADEME!$B:$B,$B498,ADEME!$C:$C,$C498,ADEME!$D:$D,$D498,ADEME!$E:$E,H$9)</f>
        <v>-23064.414291408179</v>
      </c>
      <c r="I498" s="135">
        <f>SUMIFS(ADEME!$H:$H,ADEME!$A:$A,$A498,ADEME!$B:$B,$B498,ADEME!$C:$C,$C498,ADEME!$D:$D,$D498,ADEME!$E:$E,I$9)</f>
        <v>-24104.605009712199</v>
      </c>
      <c r="J498" s="135">
        <f>SUMIFS(ADEME!$H:$H,ADEME!$A:$A,$A498,ADEME!$B:$B,$B498,ADEME!$C:$C,$C498,ADEME!$D:$D,$D498,ADEME!$E:$E,J$9)</f>
        <v>-25589.859441355387</v>
      </c>
      <c r="K498" s="68"/>
      <c r="L498" s="54" t="str">
        <f t="shared" si="136"/>
        <v>Bilan d'approvisionnement-Productions-Lait</v>
      </c>
      <c r="M498" s="54">
        <f>MATCH(L498,[6]RESULTATS_4!$W:$W,FALSE)</f>
        <v>126</v>
      </c>
      <c r="N498" s="54" t="str" cm="1">
        <f t="array" ref="N498">IFERROR(INDEX([6]RESULTATS_4!G:G,$M498),"-")</f>
        <v>Bilan d'approvisionnement</v>
      </c>
      <c r="O498" s="54" t="str" cm="1">
        <f t="array" ref="O498">IFERROR(INDEX([6]RESULTATS_4!H:H,$M498),"-")</f>
        <v>Productions</v>
      </c>
      <c r="P498" s="54" t="str" cm="1">
        <f t="array" ref="P498">IFERROR(INDEX([6]RESULTATS_4!I:I,$M498),"-")</f>
        <v>Lait</v>
      </c>
      <c r="Q498" s="54" t="str" cm="1">
        <f t="array" ref="Q498">IFERROR(INDEX([6]RESULTATS_4!$J:$J,M498),"-")</f>
        <v>kt</v>
      </c>
      <c r="R498" s="68"/>
      <c r="S498" s="54" t="str">
        <f t="shared" si="137"/>
        <v>Lait-kt</v>
      </c>
      <c r="T498" s="46">
        <v>493</v>
      </c>
      <c r="U498" s="36">
        <v>0</v>
      </c>
      <c r="V498" s="36">
        <v>0</v>
      </c>
      <c r="W498" s="36">
        <v>0</v>
      </c>
      <c r="X498" s="36">
        <v>0</v>
      </c>
      <c r="Y498" s="36">
        <v>0</v>
      </c>
      <c r="Z498" s="36">
        <v>0</v>
      </c>
      <c r="AA498" s="68"/>
      <c r="AB498" s="52" t="str">
        <f>IFERROR(MATCH(S498,[7]AMS_RUN3_2050!$I:$I,FALSE),"non")</f>
        <v>non</v>
      </c>
      <c r="AC498" s="36"/>
      <c r="AE498" s="68"/>
      <c r="AF498" s="52" t="e">
        <f t="shared" si="147"/>
        <v>#DIV/0!</v>
      </c>
      <c r="AG498" s="52" t="e">
        <f t="shared" si="147"/>
        <v>#DIV/0!</v>
      </c>
      <c r="AH498" s="52" t="e">
        <f t="shared" si="147"/>
        <v>#DIV/0!</v>
      </c>
      <c r="AI498" s="52" t="e">
        <f t="shared" si="147"/>
        <v>#DIV/0!</v>
      </c>
      <c r="AJ498" s="52" t="e">
        <f t="shared" si="147"/>
        <v>#DIV/0!</v>
      </c>
      <c r="AK498" s="52" t="e">
        <f t="shared" si="147"/>
        <v>#DIV/0!</v>
      </c>
    </row>
    <row r="499" spans="1:37" ht="14.25" hidden="1">
      <c r="A499" s="5" t="s">
        <v>430</v>
      </c>
      <c r="B499" s="5" t="s">
        <v>308</v>
      </c>
      <c r="C499" s="4" t="s">
        <v>322</v>
      </c>
      <c r="D499" s="4" t="s">
        <v>180</v>
      </c>
      <c r="E499" s="134">
        <f>SUMIFS(ADEME!$F:$F,ADEME!$A:$A,$A499,ADEME!$B:$B,$B499,ADEME!$C:$C,$C499,ADEME!$D:$D,$D499,ADEME!$E:$E,F$9)</f>
        <v>-5375.9741589328869</v>
      </c>
      <c r="F499" s="134">
        <f>SUMIFS(ADEME!$L:$L,ADEME!$A:$A,$A499,ADEME!$B:$B,$B499,ADEME!$C:$C,$C499,ADEME!$D:$D,$D499,ADEME!$E:$E,F$9)</f>
        <v>-3980.2473887405549</v>
      </c>
      <c r="G499" s="135">
        <f>SUMIFS(ADEME!$H:$H,ADEME!$A:$A,$A499,ADEME!$B:$B,$B499,ADEME!$C:$C,$C499,ADEME!$D:$D,$D499,ADEME!$E:$E,G$9)</f>
        <v>-4448.2528210718929</v>
      </c>
      <c r="H499" s="135">
        <f>SUMIFS(ADEME!$H:$H,ADEME!$A:$A,$A499,ADEME!$B:$B,$B499,ADEME!$C:$C,$C499,ADEME!$D:$D,$D499,ADEME!$E:$E,H$9)</f>
        <v>-4732.2976422762749</v>
      </c>
      <c r="I499" s="135">
        <f>SUMIFS(ADEME!$H:$H,ADEME!$A:$A,$A499,ADEME!$B:$B,$B499,ADEME!$C:$C,$C499,ADEME!$D:$D,$D499,ADEME!$E:$E,I$9)</f>
        <v>-5091.392080406903</v>
      </c>
      <c r="J499" s="135">
        <f>SUMIFS(ADEME!$H:$H,ADEME!$A:$A,$A499,ADEME!$B:$B,$B499,ADEME!$C:$C,$C499,ADEME!$D:$D,$D499,ADEME!$E:$E,J$9)</f>
        <v>-5549.9826622018154</v>
      </c>
      <c r="K499" s="68"/>
      <c r="L499" s="54" t="str">
        <f t="shared" si="136"/>
        <v>Bilan d'approvisionnement-Productions-Viande</v>
      </c>
      <c r="M499" s="54">
        <f>MATCH(L499,[6]RESULTATS_4!$W:$W,FALSE)</f>
        <v>128</v>
      </c>
      <c r="N499" s="54" t="str" cm="1">
        <f t="array" ref="N499">IFERROR(INDEX([6]RESULTATS_4!G:G,$M499),"-")</f>
        <v>Bilan d'approvisionnement</v>
      </c>
      <c r="O499" s="54" t="str" cm="1">
        <f t="array" ref="O499">IFERROR(INDEX([6]RESULTATS_4!H:H,$M499),"-")</f>
        <v>Productions</v>
      </c>
      <c r="P499" s="54" t="str" cm="1">
        <f t="array" ref="P499">IFERROR(INDEX([6]RESULTATS_4!I:I,$M499),"-")</f>
        <v>Viande</v>
      </c>
      <c r="Q499" s="54" t="str" cm="1">
        <f t="array" ref="Q499">IFERROR(INDEX([6]RESULTATS_4!$J:$J,M499),"-")</f>
        <v>kt</v>
      </c>
      <c r="R499" s="68"/>
      <c r="S499" s="54" t="str">
        <f t="shared" si="137"/>
        <v>Viande-kt</v>
      </c>
      <c r="T499" s="46">
        <v>494</v>
      </c>
      <c r="U499" s="36">
        <v>120.61527011437914</v>
      </c>
      <c r="V499" s="36">
        <v>81.025415714647806</v>
      </c>
      <c r="W499" s="36">
        <v>282.25605709130514</v>
      </c>
      <c r="X499" s="36">
        <v>306.89296559880802</v>
      </c>
      <c r="Y499" s="36">
        <v>323.38306378433197</v>
      </c>
      <c r="Z499" s="36">
        <v>184.9052548865296</v>
      </c>
      <c r="AA499" s="68"/>
      <c r="AB499" s="52">
        <f>IFERROR(MATCH(S499,[7]AMS_RUN3_2050!$I:$I,FALSE),"non")</f>
        <v>252</v>
      </c>
      <c r="AC499" s="36"/>
      <c r="AE499" s="68"/>
      <c r="AF499" s="52">
        <f t="shared" si="147"/>
        <v>-4557.1256639684716</v>
      </c>
      <c r="AG499" s="52">
        <f t="shared" si="147"/>
        <v>-5012.3442979398424</v>
      </c>
      <c r="AH499" s="52">
        <f t="shared" si="147"/>
        <v>-1675.9636363208167</v>
      </c>
      <c r="AI499" s="52">
        <f t="shared" si="147"/>
        <v>-1642.0026435088334</v>
      </c>
      <c r="AJ499" s="52">
        <f t="shared" si="147"/>
        <v>-1674.4151907109192</v>
      </c>
      <c r="AK499" s="52">
        <f t="shared" si="147"/>
        <v>-3101.5278179128336</v>
      </c>
    </row>
    <row r="500" spans="1:37" ht="14.25" hidden="1">
      <c r="A500" s="5" t="s">
        <v>430</v>
      </c>
      <c r="B500" s="5" t="s">
        <v>308</v>
      </c>
      <c r="C500" s="4" t="s">
        <v>34</v>
      </c>
      <c r="D500" s="4" t="s">
        <v>180</v>
      </c>
      <c r="E500" s="134">
        <f>SUMIFS(ADEME!$F:$F,ADEME!$A:$A,$A500,ADEME!$B:$B,$B500,ADEME!$C:$C,$C500,ADEME!$D:$D,$D500,ADEME!$E:$E,F$9)</f>
        <v>-2354.0466461375918</v>
      </c>
      <c r="F500" s="134">
        <f>SUMIFS(ADEME!$L:$L,ADEME!$A:$A,$A500,ADEME!$B:$B,$B500,ADEME!$C:$C,$C500,ADEME!$D:$D,$D500,ADEME!$E:$E,F$9)</f>
        <v>-2254.9786785977326</v>
      </c>
      <c r="G500" s="135">
        <f>SUMIFS(ADEME!$H:$H,ADEME!$A:$A,$A500,ADEME!$B:$B,$B500,ADEME!$C:$C,$C500,ADEME!$D:$D,$D500,ADEME!$E:$E,G$9)</f>
        <v>-3158.9306098111119</v>
      </c>
      <c r="H500" s="135">
        <f>SUMIFS(ADEME!$H:$H,ADEME!$A:$A,$A500,ADEME!$B:$B,$B500,ADEME!$C:$C,$C500,ADEME!$D:$D,$D500,ADEME!$E:$E,H$9)</f>
        <v>-2940.0757057386618</v>
      </c>
      <c r="I500" s="135">
        <f>SUMIFS(ADEME!$H:$H,ADEME!$A:$A,$A500,ADEME!$B:$B,$B500,ADEME!$C:$C,$C500,ADEME!$D:$D,$D500,ADEME!$E:$E,I$9)</f>
        <v>-2605.9360432288781</v>
      </c>
      <c r="J500" s="135">
        <f>SUMIFS(ADEME!$H:$H,ADEME!$A:$A,$A500,ADEME!$B:$B,$B500,ADEME!$C:$C,$C500,ADEME!$D:$D,$D500,ADEME!$E:$E,J$9)</f>
        <v>-2321.7529328986143</v>
      </c>
      <c r="K500" s="68"/>
      <c r="L500" s="54" t="str">
        <f t="shared" si="136"/>
        <v>Bilan d'approvisionnement-Productions-Fruits</v>
      </c>
      <c r="M500" s="54">
        <f>MATCH(L500,[6]RESULTATS_4!$W:$W,FALSE)</f>
        <v>125</v>
      </c>
      <c r="N500" s="54" t="str" cm="1">
        <f t="array" ref="N500">IFERROR(INDEX([6]RESULTATS_4!G:G,$M500),"-")</f>
        <v>Bilan d'approvisionnement</v>
      </c>
      <c r="O500" s="54" t="str" cm="1">
        <f t="array" ref="O500">IFERROR(INDEX([6]RESULTATS_4!H:H,$M500),"-")</f>
        <v>Productions</v>
      </c>
      <c r="P500" s="54" t="str" cm="1">
        <f t="array" ref="P500">IFERROR(INDEX([6]RESULTATS_4!I:I,$M500),"-")</f>
        <v>Fruits</v>
      </c>
      <c r="Q500" s="54" t="str" cm="1">
        <f t="array" ref="Q500">IFERROR(INDEX([6]RESULTATS_4!$J:$J,M500),"-")</f>
        <v>kt</v>
      </c>
      <c r="R500" s="68"/>
      <c r="S500" s="54" t="str">
        <f t="shared" si="137"/>
        <v>Fruits-kt</v>
      </c>
      <c r="T500" s="46">
        <v>495</v>
      </c>
      <c r="U500" s="36">
        <v>64.823600741756934</v>
      </c>
      <c r="V500" s="36">
        <v>52.835683448544842</v>
      </c>
      <c r="W500" s="36">
        <v>131.67989784668816</v>
      </c>
      <c r="X500" s="36">
        <v>84.508620483818959</v>
      </c>
      <c r="Y500" s="36">
        <v>71.364520094405975</v>
      </c>
      <c r="Z500" s="36">
        <v>8.084123956815688</v>
      </c>
      <c r="AA500" s="68"/>
      <c r="AB500" s="52">
        <f>IFERROR(MATCH(S500,[7]AMS_RUN3_2050!$I:$I,FALSE),"non")</f>
        <v>250</v>
      </c>
      <c r="AC500" s="36"/>
      <c r="AE500" s="68"/>
      <c r="AF500" s="52">
        <f t="shared" si="147"/>
        <v>-3731.4654218539936</v>
      </c>
      <c r="AG500" s="52">
        <f t="shared" si="147"/>
        <v>-4367.9086015680896</v>
      </c>
      <c r="AH500" s="52">
        <f t="shared" si="147"/>
        <v>-2498.9467348227909</v>
      </c>
      <c r="AI500" s="52">
        <f t="shared" si="147"/>
        <v>-3579.0246118165001</v>
      </c>
      <c r="AJ500" s="52">
        <f t="shared" si="147"/>
        <v>-3751.5849049101207</v>
      </c>
      <c r="AK500" s="52">
        <f t="shared" si="147"/>
        <v>-28819.907627605771</v>
      </c>
    </row>
    <row r="501" spans="1:37" ht="14.25" hidden="1">
      <c r="A501" s="5" t="s">
        <v>430</v>
      </c>
      <c r="B501" s="5" t="s">
        <v>308</v>
      </c>
      <c r="C501" s="4" t="s">
        <v>33</v>
      </c>
      <c r="D501" s="183"/>
      <c r="E501" s="184"/>
      <c r="F501" s="184"/>
      <c r="G501" s="184"/>
      <c r="H501" s="184"/>
      <c r="I501" s="184"/>
      <c r="J501" s="184"/>
      <c r="K501" s="179"/>
      <c r="L501" s="180"/>
      <c r="M501" s="180"/>
      <c r="N501" s="180"/>
      <c r="O501" s="180"/>
      <c r="P501" s="180"/>
      <c r="Q501" s="180"/>
      <c r="R501" s="179"/>
      <c r="S501" s="180"/>
      <c r="T501" s="186"/>
      <c r="U501" s="185"/>
      <c r="V501" s="185"/>
      <c r="W501" s="185"/>
      <c r="X501" s="185"/>
      <c r="Y501" s="185"/>
      <c r="Z501" s="185"/>
      <c r="AA501" s="179"/>
      <c r="AB501" s="186"/>
      <c r="AC501" s="185"/>
      <c r="AD501" s="179"/>
      <c r="AE501" s="179"/>
      <c r="AF501" s="56"/>
      <c r="AG501" s="56"/>
      <c r="AH501" s="56"/>
      <c r="AI501" s="56"/>
      <c r="AJ501" s="56"/>
      <c r="AK501" s="56"/>
    </row>
    <row r="502" spans="1:37" ht="14.25" hidden="1">
      <c r="A502" s="5" t="s">
        <v>0</v>
      </c>
      <c r="B502" s="5" t="s">
        <v>0</v>
      </c>
      <c r="C502" s="42" t="s">
        <v>436</v>
      </c>
      <c r="D502" s="37" t="s">
        <v>0</v>
      </c>
      <c r="E502" s="136">
        <f>SUMIFS(ADEME!$F:$F,ADEME!$A:$A,$A502,ADEME!$B:$B,$B502,ADEME!$C:$C,$C502,ADEME!$D:$D,$D502,ADEME!$E:$E,F$9)</f>
        <v>0</v>
      </c>
      <c r="F502" s="136">
        <f>SUMIFS(ADEME!$L:$L,ADEME!$A:$A,$A502,ADEME!$B:$B,$B502,ADEME!$C:$C,$C502,ADEME!$D:$D,$D502,ADEME!$E:$E,F$9)</f>
        <v>0</v>
      </c>
      <c r="G502" s="137">
        <f>SUMIFS(ADEME!$H:$H,ADEME!$A:$A,$A502,ADEME!$B:$B,$B502,ADEME!$C:$C,$C502,ADEME!$D:$D,$D502,ADEME!$E:$E,G$9)</f>
        <v>0</v>
      </c>
      <c r="H502" s="137">
        <f>SUMIFS(ADEME!$H:$H,ADEME!$A:$A,$A502,ADEME!$B:$B,$B502,ADEME!$C:$C,$C502,ADEME!$D:$D,$D502,ADEME!$E:$E,H$9)</f>
        <v>0</v>
      </c>
      <c r="I502" s="137">
        <f>SUMIFS(ADEME!$H:$H,ADEME!$A:$A,$A502,ADEME!$B:$B,$B502,ADEME!$C:$C,$C502,ADEME!$D:$D,$D502,ADEME!$E:$E,I$9)</f>
        <v>0</v>
      </c>
      <c r="J502" s="137">
        <f>SUMIFS(ADEME!$H:$H,ADEME!$A:$A,$A502,ADEME!$B:$B,$B502,ADEME!$C:$C,$C502,ADEME!$D:$D,$D502,ADEME!$E:$E,J$9)</f>
        <v>0</v>
      </c>
      <c r="K502" s="68"/>
      <c r="L502" s="54" t="str">
        <f t="shared" si="136"/>
        <v>----Importations</v>
      </c>
      <c r="M502" s="54" t="e">
        <f>MATCH(L502,[6]RESULTATS_4!$W:$W,FALSE)</f>
        <v>#N/A</v>
      </c>
      <c r="N502" s="54" t="str" cm="1">
        <f t="array" ref="N502">IFERROR(INDEX([6]RESULTATS_4!G:G,$M502),"-")</f>
        <v>-</v>
      </c>
      <c r="O502" s="54" t="str" cm="1">
        <f t="array" ref="O502">IFERROR(INDEX([6]RESULTATS_4!H:H,$M502),"-")</f>
        <v>-</v>
      </c>
      <c r="P502" s="54" t="str" cm="1">
        <f t="array" ref="P502">IFERROR(INDEX([6]RESULTATS_4!I:I,$M502),"-")</f>
        <v>-</v>
      </c>
      <c r="Q502" s="54" t="str" cm="1">
        <f t="array" ref="Q502">IFERROR(INDEX([6]RESULTATS_4!$J:$J,M502),"-")</f>
        <v>-</v>
      </c>
      <c r="R502" s="68"/>
      <c r="S502" s="54" t="str">
        <f t="shared" si="137"/>
        <v>Importations--</v>
      </c>
      <c r="T502" s="46">
        <v>497</v>
      </c>
      <c r="U502" s="36">
        <v>-35350.622115034006</v>
      </c>
      <c r="V502" s="36">
        <v>-33962.545892776718</v>
      </c>
      <c r="W502" s="36">
        <v>-33548.392250713652</v>
      </c>
      <c r="X502" s="36">
        <v>-33091.057065450455</v>
      </c>
      <c r="Y502" s="36">
        <v>-34060.894923622873</v>
      </c>
      <c r="Z502" s="36">
        <v>-36084.364871383863</v>
      </c>
      <c r="AA502" s="68"/>
      <c r="AB502" s="52" t="str">
        <f>IFERROR(MATCH(S502,[7]AMS_RUN3_2050!$I:$I,FALSE),"non")</f>
        <v>non</v>
      </c>
      <c r="AC502" s="36"/>
      <c r="AE502" s="68"/>
      <c r="AF502" s="52">
        <f t="shared" ref="AF502:AK507" si="148">IF(AND(E502=0,U502=0),"ok 0",(E502/U502-1)*100)</f>
        <v>-100</v>
      </c>
      <c r="AG502" s="52">
        <f t="shared" si="148"/>
        <v>-100</v>
      </c>
      <c r="AH502" s="52">
        <f t="shared" si="148"/>
        <v>-100</v>
      </c>
      <c r="AI502" s="52">
        <f t="shared" si="148"/>
        <v>-100</v>
      </c>
      <c r="AJ502" s="52">
        <f t="shared" si="148"/>
        <v>-100</v>
      </c>
      <c r="AK502" s="52">
        <f t="shared" si="148"/>
        <v>-100</v>
      </c>
    </row>
    <row r="503" spans="1:37" ht="14.25" hidden="1">
      <c r="A503" s="5" t="s">
        <v>430</v>
      </c>
      <c r="B503" s="5" t="s">
        <v>223</v>
      </c>
      <c r="C503" s="4" t="s">
        <v>311</v>
      </c>
      <c r="D503" s="4" t="s">
        <v>180</v>
      </c>
      <c r="E503" s="134">
        <f>SUMIFS(ADEME!$F:$F,ADEME!$A:$A,$A503,ADEME!$B:$B,$B503,ADEME!$C:$C,$C503,ADEME!$D:$D,$D503,ADEME!$E:$E,F$9)</f>
        <v>0</v>
      </c>
      <c r="F503" s="134">
        <f>SUMIFS(ADEME!$L:$L,ADEME!$A:$A,$A503,ADEME!$B:$B,$B503,ADEME!$C:$C,$C503,ADEME!$D:$D,$D503,ADEME!$E:$E,F$9)</f>
        <v>0</v>
      </c>
      <c r="G503" s="135">
        <f>SUMIFS(ADEME!$H:$H,ADEME!$A:$A,$A503,ADEME!$B:$B,$B503,ADEME!$C:$C,$C503,ADEME!$D:$D,$D503,ADEME!$E:$E,G$9)</f>
        <v>0</v>
      </c>
      <c r="H503" s="135">
        <f>SUMIFS(ADEME!$H:$H,ADEME!$A:$A,$A503,ADEME!$B:$B,$B503,ADEME!$C:$C,$C503,ADEME!$D:$D,$D503,ADEME!$E:$E,H$9)</f>
        <v>0</v>
      </c>
      <c r="I503" s="135">
        <f>SUMIFS(ADEME!$H:$H,ADEME!$A:$A,$A503,ADEME!$B:$B,$B503,ADEME!$C:$C,$C503,ADEME!$D:$D,$D503,ADEME!$E:$E,I$9)</f>
        <v>0</v>
      </c>
      <c r="J503" s="135">
        <f>SUMIFS(ADEME!$H:$H,ADEME!$A:$A,$A503,ADEME!$B:$B,$B503,ADEME!$C:$C,$C503,ADEME!$D:$D,$D503,ADEME!$E:$E,J$9)</f>
        <v>0</v>
      </c>
      <c r="K503" s="68"/>
      <c r="L503" s="54" t="str">
        <f t="shared" si="136"/>
        <v>Bilan d'approvisionnement-Import-Blé</v>
      </c>
      <c r="M503" s="54">
        <f>MATCH(L503,[6]RESULTATS_4!$W:$W,FALSE)</f>
        <v>117</v>
      </c>
      <c r="N503" s="54" t="str" cm="1">
        <f t="array" ref="N503">IFERROR(INDEX([6]RESULTATS_4!G:G,$M503),"-")</f>
        <v>Bilan d'approvisionnement</v>
      </c>
      <c r="O503" s="54" t="str" cm="1">
        <f t="array" ref="O503">IFERROR(INDEX([6]RESULTATS_4!H:H,$M503),"-")</f>
        <v>Import</v>
      </c>
      <c r="P503" s="54" t="str" cm="1">
        <f t="array" ref="P503">IFERROR(INDEX([6]RESULTATS_4!I:I,$M503),"-")</f>
        <v>Blé</v>
      </c>
      <c r="Q503" s="54" t="str" cm="1">
        <f t="array" ref="Q503">IFERROR(INDEX([6]RESULTATS_4!$J:$J,M503),"-")</f>
        <v>kt</v>
      </c>
      <c r="R503" s="68"/>
      <c r="S503" s="54" t="str">
        <f t="shared" si="137"/>
        <v>Blé-kt</v>
      </c>
      <c r="T503" s="46">
        <v>498</v>
      </c>
      <c r="U503" s="36">
        <v>-61286.15888011019</v>
      </c>
      <c r="V503" s="36">
        <v>-58336.383616534426</v>
      </c>
      <c r="W503" s="36">
        <v>-56912.610733089547</v>
      </c>
      <c r="X503" s="36">
        <v>-56237.734885721751</v>
      </c>
      <c r="Y503" s="36">
        <v>-58458.753416070373</v>
      </c>
      <c r="Z503" s="36">
        <v>-61903.635066165618</v>
      </c>
      <c r="AA503" s="68"/>
      <c r="AB503" s="52">
        <f>IFERROR(MATCH(S503,[7]AMS_RUN3_2050!$I:$I,FALSE),"non")</f>
        <v>238</v>
      </c>
      <c r="AC503" s="36"/>
      <c r="AE503" s="68"/>
      <c r="AF503" s="52">
        <f t="shared" si="148"/>
        <v>-100</v>
      </c>
      <c r="AG503" s="52">
        <f t="shared" si="148"/>
        <v>-100</v>
      </c>
      <c r="AH503" s="52">
        <f t="shared" si="148"/>
        <v>-100</v>
      </c>
      <c r="AI503" s="52">
        <f t="shared" si="148"/>
        <v>-100</v>
      </c>
      <c r="AJ503" s="52">
        <f t="shared" si="148"/>
        <v>-100</v>
      </c>
      <c r="AK503" s="52">
        <f t="shared" si="148"/>
        <v>-100</v>
      </c>
    </row>
    <row r="504" spans="1:37" ht="14.25" hidden="1">
      <c r="A504" s="5" t="s">
        <v>430</v>
      </c>
      <c r="B504" s="5" t="s">
        <v>223</v>
      </c>
      <c r="C504" s="4" t="s">
        <v>25</v>
      </c>
      <c r="D504" s="4" t="s">
        <v>180</v>
      </c>
      <c r="E504" s="134">
        <f>SUMIFS(ADEME!$F:$F,ADEME!$A:$A,$A504,ADEME!$B:$B,$B504,ADEME!$C:$C,$C504,ADEME!$D:$D,$D504,ADEME!$E:$E,F$9)</f>
        <v>-386.49445403824757</v>
      </c>
      <c r="F504" s="134">
        <f>SUMIFS(ADEME!$L:$L,ADEME!$A:$A,$A504,ADEME!$B:$B,$B504,ADEME!$C:$C,$C504,ADEME!$D:$D,$D504,ADEME!$E:$E,F$9)</f>
        <v>-914.61067255046248</v>
      </c>
      <c r="G504" s="135">
        <f>SUMIFS(ADEME!$H:$H,ADEME!$A:$A,$A504,ADEME!$B:$B,$B504,ADEME!$C:$C,$C504,ADEME!$D:$D,$D504,ADEME!$E:$E,G$9)</f>
        <v>-379.63731157644787</v>
      </c>
      <c r="H504" s="135">
        <f>SUMIFS(ADEME!$H:$H,ADEME!$A:$A,$A504,ADEME!$B:$B,$B504,ADEME!$C:$C,$C504,ADEME!$D:$D,$D504,ADEME!$E:$E,H$9)</f>
        <v>-399.72557993221244</v>
      </c>
      <c r="I504" s="135">
        <f>SUMIFS(ADEME!$H:$H,ADEME!$A:$A,$A504,ADEME!$B:$B,$B504,ADEME!$C:$C,$C504,ADEME!$D:$D,$D504,ADEME!$E:$E,I$9)</f>
        <v>-612.72075677964187</v>
      </c>
      <c r="J504" s="135">
        <f>SUMIFS(ADEME!$H:$H,ADEME!$A:$A,$A504,ADEME!$B:$B,$B504,ADEME!$C:$C,$C504,ADEME!$D:$D,$D504,ADEME!$E:$E,J$9)</f>
        <v>-631.46440240782124</v>
      </c>
      <c r="K504" s="68"/>
      <c r="L504" s="54" t="str">
        <f t="shared" si="136"/>
        <v>Bilan d'approvisionnement-Import-Céréales</v>
      </c>
      <c r="M504" s="54">
        <f>MATCH(L504,[6]RESULTATS_4!$W:$W,FALSE)</f>
        <v>118</v>
      </c>
      <c r="N504" s="54" t="str" cm="1">
        <f t="array" ref="N504">IFERROR(INDEX([6]RESULTATS_4!G:G,$M504),"-")</f>
        <v>Bilan d'approvisionnement</v>
      </c>
      <c r="O504" s="54" t="str" cm="1">
        <f t="array" ref="O504">IFERROR(INDEX([6]RESULTATS_4!H:H,$M504),"-")</f>
        <v>Import</v>
      </c>
      <c r="P504" s="54" t="str" cm="1">
        <f t="array" ref="P504">IFERROR(INDEX([6]RESULTATS_4!I:I,$M504),"-")</f>
        <v>Céréales</v>
      </c>
      <c r="Q504" s="54" t="str" cm="1">
        <f t="array" ref="Q504">IFERROR(INDEX([6]RESULTATS_4!$J:$J,M504),"-")</f>
        <v>kt</v>
      </c>
      <c r="R504" s="68"/>
      <c r="S504" s="54" t="str">
        <f t="shared" si="137"/>
        <v>Céréales-kt</v>
      </c>
      <c r="T504" s="46">
        <v>499</v>
      </c>
      <c r="U504" s="36">
        <v>-25196.885423604646</v>
      </c>
      <c r="V504" s="36">
        <v>-24152.176864179091</v>
      </c>
      <c r="W504" s="36">
        <v>-22701.988492830063</v>
      </c>
      <c r="X504" s="36">
        <v>-22992.408273570851</v>
      </c>
      <c r="Y504" s="36">
        <v>-23913.124709329044</v>
      </c>
      <c r="Z504" s="36">
        <v>-25399.214936329819</v>
      </c>
      <c r="AA504" s="68"/>
      <c r="AB504" s="52">
        <f>IFERROR(MATCH(S504,[7]AMS_RUN3_2050!$I:$I,FALSE),"non")</f>
        <v>291</v>
      </c>
      <c r="AC504" s="36"/>
      <c r="AE504" s="68"/>
      <c r="AF504" s="52">
        <f t="shared" si="148"/>
        <v>-98.466102268035968</v>
      </c>
      <c r="AG504" s="52">
        <f t="shared" si="148"/>
        <v>-96.213133591668281</v>
      </c>
      <c r="AH504" s="52">
        <f t="shared" si="148"/>
        <v>-98.327735424161872</v>
      </c>
      <c r="AI504" s="52">
        <f t="shared" si="148"/>
        <v>-98.261488856773269</v>
      </c>
      <c r="AJ504" s="52">
        <f t="shared" si="148"/>
        <v>-97.437721902815127</v>
      </c>
      <c r="AK504" s="52">
        <f t="shared" si="148"/>
        <v>-97.513842833368031</v>
      </c>
    </row>
    <row r="505" spans="1:37" ht="14.25" hidden="1">
      <c r="A505" s="5" t="s">
        <v>430</v>
      </c>
      <c r="B505" s="5" t="s">
        <v>223</v>
      </c>
      <c r="C505" s="4" t="s">
        <v>431</v>
      </c>
      <c r="D505" s="4" t="s">
        <v>180</v>
      </c>
      <c r="E505" s="134">
        <f>SUMIFS(ADEME!$F:$F,ADEME!$A:$A,$A505,ADEME!$B:$B,$B505,ADEME!$C:$C,$C505,ADEME!$D:$D,$D505,ADEME!$E:$E,F$9)</f>
        <v>0</v>
      </c>
      <c r="F505" s="134">
        <f>SUMIFS(ADEME!$L:$L,ADEME!$A:$A,$A505,ADEME!$B:$B,$B505,ADEME!$C:$C,$C505,ADEME!$D:$D,$D505,ADEME!$E:$E,F$9)</f>
        <v>-2313.3123465664721</v>
      </c>
      <c r="G505" s="135">
        <f>SUMIFS(ADEME!$H:$H,ADEME!$A:$A,$A505,ADEME!$B:$B,$B505,ADEME!$C:$C,$C505,ADEME!$D:$D,$D505,ADEME!$E:$E,G$9)</f>
        <v>0</v>
      </c>
      <c r="H505" s="135">
        <f>SUMIFS(ADEME!$H:$H,ADEME!$A:$A,$A505,ADEME!$B:$B,$B505,ADEME!$C:$C,$C505,ADEME!$D:$D,$D505,ADEME!$E:$E,H$9)</f>
        <v>0</v>
      </c>
      <c r="I505" s="135">
        <f>SUMIFS(ADEME!$H:$H,ADEME!$A:$A,$A505,ADEME!$B:$B,$B505,ADEME!$C:$C,$C505,ADEME!$D:$D,$D505,ADEME!$E:$E,I$9)</f>
        <v>0</v>
      </c>
      <c r="J505" s="135">
        <f>SUMIFS(ADEME!$H:$H,ADEME!$A:$A,$A505,ADEME!$B:$B,$B505,ADEME!$C:$C,$C505,ADEME!$D:$D,$D505,ADEME!$E:$E,J$9)</f>
        <v>0</v>
      </c>
      <c r="K505" s="68"/>
      <c r="L505" s="54" t="str">
        <f t="shared" si="136"/>
        <v>Bilan d'approvisionnement-Import-Lait</v>
      </c>
      <c r="M505" s="54">
        <f>MATCH(L505,[6]RESULTATS_4!$W:$W,FALSE)</f>
        <v>120</v>
      </c>
      <c r="N505" s="54" t="str" cm="1">
        <f t="array" ref="N505">IFERROR(INDEX([6]RESULTATS_4!G:G,$M505),"-")</f>
        <v>Bilan d'approvisionnement</v>
      </c>
      <c r="O505" s="54" t="str" cm="1">
        <f t="array" ref="O505">IFERROR(INDEX([6]RESULTATS_4!H:H,$M505),"-")</f>
        <v>Import</v>
      </c>
      <c r="P505" s="54" t="str" cm="1">
        <f t="array" ref="P505">IFERROR(INDEX([6]RESULTATS_4!I:I,$M505),"-")</f>
        <v>Lait</v>
      </c>
      <c r="Q505" s="54" t="str" cm="1">
        <f t="array" ref="Q505">IFERROR(INDEX([6]RESULTATS_4!$J:$J,M505),"-")</f>
        <v>kt</v>
      </c>
      <c r="R505" s="68"/>
      <c r="S505" s="54" t="str">
        <f t="shared" si="137"/>
        <v>Lait-kt</v>
      </c>
      <c r="T505" s="46">
        <v>500</v>
      </c>
      <c r="U505" s="36">
        <v>-5148.1805846548477</v>
      </c>
      <c r="V505" s="36">
        <v>-5060.9112430591804</v>
      </c>
      <c r="W505" s="36">
        <v>-4302.35695480101</v>
      </c>
      <c r="X505" s="36">
        <v>-4577.639369667424</v>
      </c>
      <c r="Y505" s="36">
        <v>-4903.874051358308</v>
      </c>
      <c r="Z505" s="36">
        <v>-5336.2045926310311</v>
      </c>
      <c r="AA505" s="68"/>
      <c r="AB505" s="52" t="str">
        <f>IFERROR(MATCH(S505,[7]AMS_RUN3_2050!$I:$I,FALSE),"non")</f>
        <v>non</v>
      </c>
      <c r="AC505" s="36"/>
      <c r="AE505" s="68"/>
      <c r="AF505" s="52">
        <f t="shared" si="148"/>
        <v>-100</v>
      </c>
      <c r="AG505" s="52">
        <f t="shared" si="148"/>
        <v>-54.290596387378272</v>
      </c>
      <c r="AH505" s="52">
        <f t="shared" si="148"/>
        <v>-100</v>
      </c>
      <c r="AI505" s="52">
        <f t="shared" si="148"/>
        <v>-100</v>
      </c>
      <c r="AJ505" s="52">
        <f t="shared" si="148"/>
        <v>-100</v>
      </c>
      <c r="AK505" s="52">
        <f t="shared" si="148"/>
        <v>-100</v>
      </c>
    </row>
    <row r="506" spans="1:37" ht="14.25" hidden="1">
      <c r="A506" s="5" t="s">
        <v>430</v>
      </c>
      <c r="B506" s="5" t="s">
        <v>223</v>
      </c>
      <c r="C506" s="4" t="s">
        <v>322</v>
      </c>
      <c r="D506" s="4" t="s">
        <v>180</v>
      </c>
      <c r="E506" s="134">
        <f>SUMIFS(ADEME!$F:$F,ADEME!$A:$A,$A506,ADEME!$B:$B,$B506,ADEME!$C:$C,$C506,ADEME!$D:$D,$D506,ADEME!$E:$E,F$9)</f>
        <v>-183.43047991702045</v>
      </c>
      <c r="F506" s="134">
        <f>SUMIFS(ADEME!$L:$L,ADEME!$A:$A,$A506,ADEME!$B:$B,$B506,ADEME!$C:$C,$C506,ADEME!$D:$D,$D506,ADEME!$E:$E,F$9)</f>
        <v>-1693.5185739065871</v>
      </c>
      <c r="G506" s="135">
        <f>SUMIFS(ADEME!$H:$H,ADEME!$A:$A,$A506,ADEME!$B:$B,$B506,ADEME!$C:$C,$C506,ADEME!$D:$D,$D506,ADEME!$E:$E,G$9)</f>
        <v>-145.47986927237878</v>
      </c>
      <c r="H506" s="135">
        <f>SUMIFS(ADEME!$H:$H,ADEME!$A:$A,$A506,ADEME!$B:$B,$B506,ADEME!$C:$C,$C506,ADEME!$D:$D,$D506,ADEME!$E:$E,H$9)</f>
        <v>-197.82990605348095</v>
      </c>
      <c r="I506" s="135">
        <f>SUMIFS(ADEME!$H:$H,ADEME!$A:$A,$A506,ADEME!$B:$B,$B506,ADEME!$C:$C,$C506,ADEME!$D:$D,$D506,ADEME!$E:$E,I$9)</f>
        <v>-152.89377469449639</v>
      </c>
      <c r="J506" s="135">
        <f>SUMIFS(ADEME!$H:$H,ADEME!$A:$A,$A506,ADEME!$B:$B,$B506,ADEME!$C:$C,$C506,ADEME!$D:$D,$D506,ADEME!$E:$E,J$9)</f>
        <v>-152.08079032149107</v>
      </c>
      <c r="K506" s="68"/>
      <c r="L506" s="54" t="str">
        <f t="shared" si="136"/>
        <v>Bilan d'approvisionnement-Import-Viande</v>
      </c>
      <c r="M506" s="54">
        <f>MATCH(L506,[6]RESULTATS_4!$W:$W,FALSE)</f>
        <v>122</v>
      </c>
      <c r="N506" s="54" t="str" cm="1">
        <f t="array" ref="N506">IFERROR(INDEX([6]RESULTATS_4!G:G,$M506),"-")</f>
        <v>Bilan d'approvisionnement</v>
      </c>
      <c r="O506" s="54" t="str" cm="1">
        <f t="array" ref="O506">IFERROR(INDEX([6]RESULTATS_4!H:H,$M506),"-")</f>
        <v>Import</v>
      </c>
      <c r="P506" s="54" t="str" cm="1">
        <f t="array" ref="P506">IFERROR(INDEX([6]RESULTATS_4!I:I,$M506),"-")</f>
        <v>Viande</v>
      </c>
      <c r="Q506" s="54" t="str" cm="1">
        <f t="array" ref="Q506">IFERROR(INDEX([6]RESULTATS_4!$J:$J,M506),"-")</f>
        <v>kt</v>
      </c>
      <c r="R506" s="68"/>
      <c r="S506" s="54" t="str">
        <f t="shared" si="137"/>
        <v>Viande-kt</v>
      </c>
      <c r="T506" s="46">
        <v>501</v>
      </c>
      <c r="U506" s="36">
        <v>-2326.5000371070837</v>
      </c>
      <c r="V506" s="36">
        <v>-2269.1766979965105</v>
      </c>
      <c r="W506" s="36">
        <v>-3242.1230322339711</v>
      </c>
      <c r="X506" s="36">
        <v>-2976.9075403669367</v>
      </c>
      <c r="Y506" s="36">
        <v>-2594.2954562557557</v>
      </c>
      <c r="Z506" s="36">
        <v>-2300.7703870019523</v>
      </c>
      <c r="AA506" s="68"/>
      <c r="AB506" s="52">
        <f>IFERROR(MATCH(S506,[7]AMS_RUN3_2050!$I:$I,FALSE),"non")</f>
        <v>252</v>
      </c>
      <c r="AC506" s="36"/>
      <c r="AE506" s="68"/>
      <c r="AF506" s="52">
        <f t="shared" si="148"/>
        <v>-92.115603825860688</v>
      </c>
      <c r="AG506" s="52">
        <f t="shared" si="148"/>
        <v>-25.368589612178738</v>
      </c>
      <c r="AH506" s="52">
        <f t="shared" si="148"/>
        <v>-95.512820832954731</v>
      </c>
      <c r="AI506" s="52">
        <f t="shared" si="148"/>
        <v>-93.354516276676293</v>
      </c>
      <c r="AJ506" s="52">
        <f t="shared" si="148"/>
        <v>-94.106539626170331</v>
      </c>
      <c r="AK506" s="52">
        <f t="shared" si="148"/>
        <v>-93.390005748480547</v>
      </c>
    </row>
    <row r="507" spans="1:37" ht="14.25" hidden="1">
      <c r="A507" s="5" t="s">
        <v>430</v>
      </c>
      <c r="B507" s="5" t="s">
        <v>223</v>
      </c>
      <c r="C507" s="4" t="s">
        <v>34</v>
      </c>
      <c r="D507" s="4" t="s">
        <v>180</v>
      </c>
      <c r="E507" s="134">
        <f>SUMIFS(ADEME!$F:$F,ADEME!$A:$A,$A507,ADEME!$B:$B,$B507,ADEME!$C:$C,$C507,ADEME!$D:$D,$D507,ADEME!$E:$E,F$9)</f>
        <v>-5945.1797909978204</v>
      </c>
      <c r="F507" s="134">
        <f>SUMIFS(ADEME!$L:$L,ADEME!$A:$A,$A507,ADEME!$B:$B,$B507,ADEME!$C:$C,$C507,ADEME!$D:$D,$D507,ADEME!$E:$E,F$9)</f>
        <v>-9184.9546941568315</v>
      </c>
      <c r="G507" s="135">
        <f>SUMIFS(ADEME!$H:$H,ADEME!$A:$A,$A507,ADEME!$B:$B,$B507,ADEME!$C:$C,$C507,ADEME!$D:$D,$D507,ADEME!$E:$E,G$9)</f>
        <v>-4914.9871420034624</v>
      </c>
      <c r="H507" s="135">
        <f>SUMIFS(ADEME!$H:$H,ADEME!$A:$A,$A507,ADEME!$B:$B,$B507,ADEME!$C:$C,$C507,ADEME!$D:$D,$D507,ADEME!$E:$E,H$9)</f>
        <v>-5250.4781905166365</v>
      </c>
      <c r="I507" s="135">
        <f>SUMIFS(ADEME!$H:$H,ADEME!$A:$A,$A507,ADEME!$B:$B,$B507,ADEME!$C:$C,$C507,ADEME!$D:$D,$D507,ADEME!$E:$E,I$9)</f>
        <v>-5246.4216333685999</v>
      </c>
      <c r="J507" s="135">
        <f>SUMIFS(ADEME!$H:$H,ADEME!$A:$A,$A507,ADEME!$B:$B,$B507,ADEME!$C:$C,$C507,ADEME!$D:$D,$D507,ADEME!$E:$E,J$9)</f>
        <v>-5686.0953993373878</v>
      </c>
      <c r="K507" s="68"/>
      <c r="L507" s="54" t="str">
        <f t="shared" si="136"/>
        <v>Bilan d'approvisionnement-Import-Fruits</v>
      </c>
      <c r="M507" s="54">
        <f>MATCH(L507,[6]RESULTATS_4!$W:$W,FALSE)</f>
        <v>119</v>
      </c>
      <c r="N507" s="54" t="str" cm="1">
        <f t="array" ref="N507">IFERROR(INDEX([6]RESULTATS_4!G:G,$M507),"-")</f>
        <v>Bilan d'approvisionnement</v>
      </c>
      <c r="O507" s="54" t="str" cm="1">
        <f t="array" ref="O507">IFERROR(INDEX([6]RESULTATS_4!H:H,$M507),"-")</f>
        <v>Import</v>
      </c>
      <c r="P507" s="54" t="str" cm="1">
        <f t="array" ref="P507">IFERROR(INDEX([6]RESULTATS_4!I:I,$M507),"-")</f>
        <v>Fruits</v>
      </c>
      <c r="Q507" s="54" t="str" cm="1">
        <f t="array" ref="Q507">IFERROR(INDEX([6]RESULTATS_4!$J:$J,M507),"-")</f>
        <v>kt</v>
      </c>
      <c r="R507" s="68"/>
      <c r="S507" s="54" t="str">
        <f t="shared" si="137"/>
        <v>Fruits-kt</v>
      </c>
      <c r="T507" s="46">
        <v>502</v>
      </c>
      <c r="U507" s="36">
        <v>-4675.7889017045454</v>
      </c>
      <c r="V507" s="36">
        <v>-4726.2011909815019</v>
      </c>
      <c r="W507" s="36">
        <v>-5484.4003253823203</v>
      </c>
      <c r="X507" s="36">
        <v>-5368.5173044807634</v>
      </c>
      <c r="Y507" s="36">
        <v>-5051.5650754681701</v>
      </c>
      <c r="Z507" s="36">
        <v>-4620.5727825535396</v>
      </c>
      <c r="AA507" s="68"/>
      <c r="AB507" s="52">
        <f>IFERROR(MATCH(S507,[7]AMS_RUN3_2050!$I:$I,FALSE),"non")</f>
        <v>250</v>
      </c>
      <c r="AC507" s="36"/>
      <c r="AE507" s="68"/>
      <c r="AF507" s="52">
        <f t="shared" si="148"/>
        <v>27.148165068583886</v>
      </c>
      <c r="AG507" s="52">
        <f t="shared" si="148"/>
        <v>94.341170064522146</v>
      </c>
      <c r="AH507" s="52">
        <f t="shared" si="148"/>
        <v>-10.38241465969506</v>
      </c>
      <c r="AI507" s="52">
        <f t="shared" si="148"/>
        <v>-2.19872838754952</v>
      </c>
      <c r="AJ507" s="52">
        <f t="shared" si="148"/>
        <v>3.8573502466930254</v>
      </c>
      <c r="AK507" s="52">
        <f t="shared" si="148"/>
        <v>23.060401100207152</v>
      </c>
    </row>
    <row r="508" spans="1:37" ht="14.25" hidden="1">
      <c r="A508" s="5" t="s">
        <v>430</v>
      </c>
      <c r="B508" s="5" t="s">
        <v>223</v>
      </c>
      <c r="C508" s="4" t="s">
        <v>33</v>
      </c>
      <c r="D508" s="4" t="s">
        <v>180</v>
      </c>
      <c r="E508" s="134">
        <f>SUMIFS(ADEME!$F:$F,ADEME!$A:$A,$A508,ADEME!$B:$B,$B508,ADEME!$C:$C,$C508,ADEME!$D:$D,$D508,ADEME!$E:$E,F$9)</f>
        <v>-3404.6083898672518</v>
      </c>
      <c r="F508" s="134">
        <f>SUMIFS(ADEME!$L:$L,ADEME!$A:$A,$A508,ADEME!$B:$B,$B508,ADEME!$C:$C,$C508,ADEME!$D:$D,$D508,ADEME!$E:$E,F$9)</f>
        <v>-1914.77523524044</v>
      </c>
      <c r="G508" s="135">
        <f>SUMIFS(ADEME!$H:$H,ADEME!$A:$A,$A508,ADEME!$B:$B,$B508,ADEME!$C:$C,$C508,ADEME!$D:$D,$D508,ADEME!$E:$E,G$9)</f>
        <v>-2667.7407469094123</v>
      </c>
      <c r="H508" s="135">
        <f>SUMIFS(ADEME!$H:$H,ADEME!$A:$A,$A508,ADEME!$B:$B,$B508,ADEME!$C:$C,$C508,ADEME!$D:$D,$D508,ADEME!$E:$E,H$9)</f>
        <v>-2653.4564632556167</v>
      </c>
      <c r="I508" s="135">
        <f>SUMIFS(ADEME!$H:$H,ADEME!$A:$A,$A508,ADEME!$B:$B,$B508,ADEME!$C:$C,$C508,ADEME!$D:$D,$D508,ADEME!$E:$E,I$9)</f>
        <v>-2631.8819573826395</v>
      </c>
      <c r="J508" s="135">
        <f>SUMIFS(ADEME!$H:$H,ADEME!$A:$A,$A508,ADEME!$B:$B,$B508,ADEME!$C:$C,$C508,ADEME!$D:$D,$D508,ADEME!$E:$E,J$9)</f>
        <v>-3345.5564850049473</v>
      </c>
      <c r="K508" s="68"/>
      <c r="L508" s="54" t="str">
        <f t="shared" si="136"/>
        <v>Bilan d'approvisionnement-Import-Légumes</v>
      </c>
      <c r="M508" s="54">
        <f>MATCH(L508,[6]RESULTATS_4!$W:$W,FALSE)</f>
        <v>121</v>
      </c>
      <c r="N508" s="54" t="str" cm="1">
        <f t="array" ref="N508">IFERROR(INDEX([6]RESULTATS_4!G:G,$M508),"-")</f>
        <v>Bilan d'approvisionnement</v>
      </c>
      <c r="O508" s="54" t="str" cm="1">
        <f t="array" ref="O508">IFERROR(INDEX([6]RESULTATS_4!H:H,$M508),"-")</f>
        <v>Import</v>
      </c>
      <c r="P508" s="54" t="str" cm="1">
        <f t="array" ref="P508">IFERROR(INDEX([6]RESULTATS_4!I:I,$M508),"-")</f>
        <v>Légumes</v>
      </c>
      <c r="Q508" s="54" t="str" cm="1">
        <f t="array" ref="Q508">IFERROR(INDEX([6]RESULTATS_4!$J:$J,M508),"-")</f>
        <v>kt</v>
      </c>
      <c r="R508" s="68"/>
      <c r="S508" s="54" t="str">
        <f t="shared" si="137"/>
        <v>Légumes-kt</v>
      </c>
      <c r="T508" s="46">
        <v>503</v>
      </c>
      <c r="U508" s="37">
        <v>0</v>
      </c>
      <c r="V508" s="37">
        <v>0</v>
      </c>
      <c r="W508" s="37">
        <v>0</v>
      </c>
      <c r="X508" s="37">
        <v>0</v>
      </c>
      <c r="Y508" s="37">
        <v>0</v>
      </c>
      <c r="Z508" s="37">
        <v>0</v>
      </c>
      <c r="AA508" s="68"/>
      <c r="AB508" s="52">
        <f>IFERROR(MATCH(S508,[7]AMS_RUN3_2050!$I:$I,FALSE),"non")</f>
        <v>249</v>
      </c>
      <c r="AC508" s="37"/>
      <c r="AE508" s="68"/>
      <c r="AF508" s="56"/>
      <c r="AG508" s="56"/>
      <c r="AH508" s="56"/>
      <c r="AI508" s="56"/>
      <c r="AJ508" s="56"/>
      <c r="AK508" s="56"/>
    </row>
    <row r="509" spans="1:37" ht="14.25" hidden="1">
      <c r="A509" s="5" t="s">
        <v>0</v>
      </c>
      <c r="B509" s="5" t="s">
        <v>0</v>
      </c>
      <c r="C509" s="42" t="s">
        <v>437</v>
      </c>
      <c r="D509" s="183"/>
      <c r="E509" s="184"/>
      <c r="F509" s="184"/>
      <c r="G509" s="184"/>
      <c r="H509" s="184"/>
      <c r="I509" s="184"/>
      <c r="J509" s="184"/>
      <c r="K509" s="179"/>
      <c r="L509" s="180"/>
      <c r="M509" s="180"/>
      <c r="N509" s="180"/>
      <c r="O509" s="180"/>
      <c r="P509" s="180"/>
      <c r="Q509" s="180"/>
      <c r="R509" s="179"/>
      <c r="S509" s="180"/>
      <c r="T509" s="186"/>
      <c r="U509" s="185"/>
      <c r="V509" s="185"/>
      <c r="W509" s="185"/>
      <c r="X509" s="185"/>
      <c r="Y509" s="185"/>
      <c r="Z509" s="185"/>
      <c r="AA509" s="179"/>
      <c r="AB509" s="186"/>
      <c r="AC509" s="185"/>
      <c r="AD509" s="179"/>
      <c r="AE509" s="179"/>
      <c r="AF509" s="52" t="str">
        <f t="shared" ref="AF509:AK514" si="149">IF(AND(E509=0,U509=0),"ok 0",(E509/U509-1)*100)</f>
        <v>ok 0</v>
      </c>
      <c r="AG509" s="52" t="str">
        <f t="shared" si="149"/>
        <v>ok 0</v>
      </c>
      <c r="AH509" s="52" t="str">
        <f t="shared" si="149"/>
        <v>ok 0</v>
      </c>
      <c r="AI509" s="52" t="str">
        <f t="shared" si="149"/>
        <v>ok 0</v>
      </c>
      <c r="AJ509" s="52" t="str">
        <f t="shared" si="149"/>
        <v>ok 0</v>
      </c>
      <c r="AK509" s="52" t="str">
        <f t="shared" si="149"/>
        <v>ok 0</v>
      </c>
    </row>
    <row r="510" spans="1:37" ht="14.25" hidden="1">
      <c r="A510" s="5" t="s">
        <v>0</v>
      </c>
      <c r="B510" s="5" t="s">
        <v>0</v>
      </c>
      <c r="C510" s="4" t="s">
        <v>311</v>
      </c>
      <c r="D510" s="183"/>
      <c r="E510" s="184"/>
      <c r="F510" s="184"/>
      <c r="G510" s="184"/>
      <c r="H510" s="184"/>
      <c r="I510" s="184"/>
      <c r="J510" s="184"/>
      <c r="K510" s="179"/>
      <c r="L510" s="180"/>
      <c r="M510" s="180"/>
      <c r="N510" s="180"/>
      <c r="O510" s="180"/>
      <c r="P510" s="180"/>
      <c r="Q510" s="180"/>
      <c r="R510" s="179"/>
      <c r="S510" s="180"/>
      <c r="T510" s="186"/>
      <c r="U510" s="185"/>
      <c r="V510" s="185"/>
      <c r="W510" s="185"/>
      <c r="X510" s="185"/>
      <c r="Y510" s="185"/>
      <c r="Z510" s="185"/>
      <c r="AA510" s="179"/>
      <c r="AB510" s="186"/>
      <c r="AC510" s="185"/>
      <c r="AD510" s="179"/>
      <c r="AE510" s="179"/>
      <c r="AF510" s="52" t="str">
        <f t="shared" si="149"/>
        <v>ok 0</v>
      </c>
      <c r="AG510" s="52" t="str">
        <f t="shared" si="149"/>
        <v>ok 0</v>
      </c>
      <c r="AH510" s="52" t="str">
        <f t="shared" si="149"/>
        <v>ok 0</v>
      </c>
      <c r="AI510" s="52" t="str">
        <f t="shared" si="149"/>
        <v>ok 0</v>
      </c>
      <c r="AJ510" s="52" t="str">
        <f t="shared" si="149"/>
        <v>ok 0</v>
      </c>
      <c r="AK510" s="52" t="str">
        <f t="shared" si="149"/>
        <v>ok 0</v>
      </c>
    </row>
    <row r="511" spans="1:37" ht="14.25" hidden="1">
      <c r="A511" s="5" t="s">
        <v>0</v>
      </c>
      <c r="B511" s="5" t="s">
        <v>0</v>
      </c>
      <c r="C511" s="4" t="s">
        <v>25</v>
      </c>
      <c r="D511" s="183"/>
      <c r="E511" s="184"/>
      <c r="F511" s="184"/>
      <c r="G511" s="184"/>
      <c r="H511" s="184"/>
      <c r="I511" s="184"/>
      <c r="J511" s="184"/>
      <c r="K511" s="179"/>
      <c r="L511" s="180"/>
      <c r="M511" s="180"/>
      <c r="N511" s="180"/>
      <c r="O511" s="180"/>
      <c r="P511" s="180"/>
      <c r="Q511" s="180"/>
      <c r="R511" s="179"/>
      <c r="S511" s="180"/>
      <c r="T511" s="186"/>
      <c r="U511" s="185"/>
      <c r="V511" s="185"/>
      <c r="W511" s="185"/>
      <c r="X511" s="185"/>
      <c r="Y511" s="185"/>
      <c r="Z511" s="185"/>
      <c r="AA511" s="179"/>
      <c r="AB511" s="186"/>
      <c r="AC511" s="185"/>
      <c r="AD511" s="179"/>
      <c r="AE511" s="179"/>
      <c r="AF511" s="52" t="str">
        <f t="shared" si="149"/>
        <v>ok 0</v>
      </c>
      <c r="AG511" s="52" t="str">
        <f t="shared" si="149"/>
        <v>ok 0</v>
      </c>
      <c r="AH511" s="52" t="str">
        <f t="shared" si="149"/>
        <v>ok 0</v>
      </c>
      <c r="AI511" s="52" t="str">
        <f t="shared" si="149"/>
        <v>ok 0</v>
      </c>
      <c r="AJ511" s="52" t="str">
        <f t="shared" si="149"/>
        <v>ok 0</v>
      </c>
      <c r="AK511" s="52" t="str">
        <f t="shared" si="149"/>
        <v>ok 0</v>
      </c>
    </row>
    <row r="512" spans="1:37" ht="14.25" hidden="1">
      <c r="A512" s="5" t="s">
        <v>0</v>
      </c>
      <c r="B512" s="5" t="s">
        <v>0</v>
      </c>
      <c r="C512" s="4" t="s">
        <v>431</v>
      </c>
      <c r="D512" s="183"/>
      <c r="E512" s="184"/>
      <c r="F512" s="184"/>
      <c r="G512" s="184"/>
      <c r="H512" s="184"/>
      <c r="I512" s="184"/>
      <c r="J512" s="184"/>
      <c r="K512" s="179"/>
      <c r="L512" s="180"/>
      <c r="M512" s="180"/>
      <c r="N512" s="180"/>
      <c r="O512" s="180"/>
      <c r="P512" s="180"/>
      <c r="Q512" s="180"/>
      <c r="R512" s="179"/>
      <c r="S512" s="180"/>
      <c r="T512" s="186"/>
      <c r="U512" s="185"/>
      <c r="V512" s="185"/>
      <c r="W512" s="185"/>
      <c r="X512" s="185"/>
      <c r="Y512" s="185"/>
      <c r="Z512" s="185"/>
      <c r="AA512" s="179"/>
      <c r="AB512" s="186"/>
      <c r="AC512" s="185"/>
      <c r="AD512" s="179"/>
      <c r="AE512" s="179"/>
      <c r="AF512" s="52" t="str">
        <f t="shared" si="149"/>
        <v>ok 0</v>
      </c>
      <c r="AG512" s="52" t="str">
        <f t="shared" si="149"/>
        <v>ok 0</v>
      </c>
      <c r="AH512" s="52" t="str">
        <f t="shared" si="149"/>
        <v>ok 0</v>
      </c>
      <c r="AI512" s="52" t="str">
        <f t="shared" si="149"/>
        <v>ok 0</v>
      </c>
      <c r="AJ512" s="52" t="str">
        <f t="shared" si="149"/>
        <v>ok 0</v>
      </c>
      <c r="AK512" s="52" t="str">
        <f t="shared" si="149"/>
        <v>ok 0</v>
      </c>
    </row>
    <row r="513" spans="1:37" ht="14.25" hidden="1">
      <c r="A513" s="5" t="s">
        <v>0</v>
      </c>
      <c r="B513" s="5" t="s">
        <v>0</v>
      </c>
      <c r="C513" s="4" t="s">
        <v>322</v>
      </c>
      <c r="D513" s="183"/>
      <c r="E513" s="184"/>
      <c r="F513" s="184"/>
      <c r="G513" s="184"/>
      <c r="H513" s="184"/>
      <c r="I513" s="184"/>
      <c r="J513" s="184"/>
      <c r="K513" s="179"/>
      <c r="L513" s="180"/>
      <c r="M513" s="180"/>
      <c r="N513" s="180"/>
      <c r="O513" s="180"/>
      <c r="P513" s="180"/>
      <c r="Q513" s="180"/>
      <c r="R513" s="179"/>
      <c r="S513" s="180"/>
      <c r="T513" s="186"/>
      <c r="U513" s="185"/>
      <c r="V513" s="185"/>
      <c r="W513" s="185"/>
      <c r="X513" s="185"/>
      <c r="Y513" s="185"/>
      <c r="Z513" s="185"/>
      <c r="AA513" s="179"/>
      <c r="AB513" s="186"/>
      <c r="AC513" s="185"/>
      <c r="AD513" s="179"/>
      <c r="AE513" s="179"/>
      <c r="AF513" s="52" t="str">
        <f t="shared" si="149"/>
        <v>ok 0</v>
      </c>
      <c r="AG513" s="52" t="str">
        <f t="shared" si="149"/>
        <v>ok 0</v>
      </c>
      <c r="AH513" s="52" t="str">
        <f t="shared" si="149"/>
        <v>ok 0</v>
      </c>
      <c r="AI513" s="52" t="str">
        <f t="shared" si="149"/>
        <v>ok 0</v>
      </c>
      <c r="AJ513" s="52" t="str">
        <f t="shared" si="149"/>
        <v>ok 0</v>
      </c>
      <c r="AK513" s="52" t="str">
        <f t="shared" si="149"/>
        <v>ok 0</v>
      </c>
    </row>
    <row r="514" spans="1:37" ht="14.25" hidden="1">
      <c r="A514" s="5" t="s">
        <v>0</v>
      </c>
      <c r="B514" s="5" t="s">
        <v>0</v>
      </c>
      <c r="C514" s="4" t="s">
        <v>34</v>
      </c>
      <c r="D514" s="183"/>
      <c r="E514" s="184"/>
      <c r="F514" s="184"/>
      <c r="G514" s="184"/>
      <c r="H514" s="184"/>
      <c r="I514" s="184"/>
      <c r="J514" s="184"/>
      <c r="K514" s="179"/>
      <c r="L514" s="180"/>
      <c r="M514" s="180"/>
      <c r="N514" s="180"/>
      <c r="O514" s="180"/>
      <c r="P514" s="180"/>
      <c r="Q514" s="180"/>
      <c r="R514" s="179"/>
      <c r="S514" s="180"/>
      <c r="T514" s="186"/>
      <c r="U514" s="185"/>
      <c r="V514" s="185"/>
      <c r="W514" s="185"/>
      <c r="X514" s="185"/>
      <c r="Y514" s="185"/>
      <c r="Z514" s="185"/>
      <c r="AA514" s="179"/>
      <c r="AB514" s="186"/>
      <c r="AC514" s="185"/>
      <c r="AD514" s="179"/>
      <c r="AE514" s="179"/>
      <c r="AF514" s="52" t="str">
        <f t="shared" si="149"/>
        <v>ok 0</v>
      </c>
      <c r="AG514" s="52" t="str">
        <f t="shared" si="149"/>
        <v>ok 0</v>
      </c>
      <c r="AH514" s="52" t="str">
        <f t="shared" si="149"/>
        <v>ok 0</v>
      </c>
      <c r="AI514" s="52" t="str">
        <f t="shared" si="149"/>
        <v>ok 0</v>
      </c>
      <c r="AJ514" s="52" t="str">
        <f t="shared" si="149"/>
        <v>ok 0</v>
      </c>
      <c r="AK514" s="52" t="str">
        <f t="shared" si="149"/>
        <v>ok 0</v>
      </c>
    </row>
    <row r="515" spans="1:37" ht="14.25" hidden="1">
      <c r="A515" s="5" t="s">
        <v>0</v>
      </c>
      <c r="B515" s="5" t="s">
        <v>0</v>
      </c>
      <c r="C515" s="4" t="s">
        <v>33</v>
      </c>
      <c r="D515" s="183"/>
      <c r="E515" s="184"/>
      <c r="F515" s="184"/>
      <c r="G515" s="184"/>
      <c r="H515" s="184"/>
      <c r="I515" s="184"/>
      <c r="J515" s="184"/>
      <c r="K515" s="179"/>
      <c r="L515" s="180"/>
      <c r="M515" s="180"/>
      <c r="N515" s="180"/>
      <c r="O515" s="180"/>
      <c r="P515" s="180"/>
      <c r="Q515" s="180"/>
      <c r="R515" s="179"/>
      <c r="S515" s="180"/>
      <c r="T515" s="186"/>
      <c r="U515" s="185"/>
      <c r="V515" s="185"/>
      <c r="W515" s="185"/>
      <c r="X515" s="185"/>
      <c r="Y515" s="185"/>
      <c r="Z515" s="185"/>
      <c r="AA515" s="179"/>
      <c r="AB515" s="186"/>
      <c r="AC515" s="185"/>
      <c r="AD515" s="179"/>
      <c r="AE515" s="179"/>
      <c r="AF515" s="56"/>
      <c r="AG515" s="56"/>
      <c r="AH515" s="56"/>
      <c r="AI515" s="56"/>
      <c r="AJ515" s="56"/>
      <c r="AK515" s="56"/>
    </row>
    <row r="516" spans="1:37" ht="14.25" hidden="1">
      <c r="A516" s="5" t="s">
        <v>0</v>
      </c>
      <c r="B516" s="5" t="s">
        <v>0</v>
      </c>
      <c r="C516" s="41"/>
      <c r="D516" s="183"/>
      <c r="E516" s="184"/>
      <c r="F516" s="184"/>
      <c r="G516" s="184"/>
      <c r="H516" s="184"/>
      <c r="I516" s="184"/>
      <c r="J516" s="184"/>
      <c r="K516" s="179"/>
      <c r="L516" s="180"/>
      <c r="M516" s="180"/>
      <c r="N516" s="180"/>
      <c r="O516" s="180"/>
      <c r="P516" s="180"/>
      <c r="Q516" s="180"/>
      <c r="R516" s="179"/>
      <c r="S516" s="180"/>
      <c r="T516" s="186"/>
      <c r="U516" s="185"/>
      <c r="V516" s="185"/>
      <c r="W516" s="185"/>
      <c r="X516" s="185"/>
      <c r="Y516" s="185"/>
      <c r="Z516" s="185"/>
      <c r="AA516" s="179"/>
      <c r="AB516" s="186"/>
      <c r="AC516" s="185"/>
      <c r="AD516" s="179"/>
      <c r="AE516" s="179"/>
      <c r="AF516" s="56"/>
      <c r="AG516" s="56"/>
      <c r="AH516" s="56"/>
      <c r="AI516" s="56"/>
      <c r="AJ516" s="56"/>
      <c r="AK516" s="56"/>
    </row>
    <row r="517" spans="1:37" ht="18" hidden="1">
      <c r="A517" s="5" t="s">
        <v>0</v>
      </c>
      <c r="B517" s="5" t="s">
        <v>0</v>
      </c>
      <c r="C517" s="1" t="s">
        <v>438</v>
      </c>
      <c r="D517" s="183"/>
      <c r="E517" s="184"/>
      <c r="F517" s="184"/>
      <c r="G517" s="184"/>
      <c r="H517" s="184"/>
      <c r="I517" s="184"/>
      <c r="J517" s="184"/>
      <c r="K517" s="179"/>
      <c r="L517" s="180"/>
      <c r="M517" s="180"/>
      <c r="N517" s="180"/>
      <c r="O517" s="180"/>
      <c r="P517" s="180"/>
      <c r="Q517" s="180"/>
      <c r="R517" s="179"/>
      <c r="S517" s="180"/>
      <c r="T517" s="186"/>
      <c r="U517" s="185"/>
      <c r="V517" s="185"/>
      <c r="W517" s="185"/>
      <c r="X517" s="185"/>
      <c r="Y517" s="185"/>
      <c r="Z517" s="185"/>
      <c r="AA517" s="179"/>
      <c r="AB517" s="186"/>
      <c r="AC517" s="185"/>
      <c r="AD517" s="179"/>
      <c r="AE517" s="179"/>
      <c r="AF517" s="56"/>
      <c r="AG517" s="56"/>
      <c r="AH517" s="56"/>
      <c r="AI517" s="56"/>
      <c r="AJ517" s="56"/>
      <c r="AK517" s="56"/>
    </row>
    <row r="518" spans="1:37" ht="14.25" hidden="1">
      <c r="A518" s="5" t="s">
        <v>0</v>
      </c>
      <c r="B518" s="5" t="s">
        <v>0</v>
      </c>
      <c r="C518" s="42" t="s">
        <v>439</v>
      </c>
      <c r="D518" s="183"/>
      <c r="E518" s="184"/>
      <c r="F518" s="184"/>
      <c r="G518" s="184"/>
      <c r="H518" s="184"/>
      <c r="I518" s="184"/>
      <c r="J518" s="184"/>
      <c r="K518" s="179"/>
      <c r="L518" s="180"/>
      <c r="M518" s="180"/>
      <c r="N518" s="180"/>
      <c r="O518" s="180"/>
      <c r="P518" s="180"/>
      <c r="Q518" s="180"/>
      <c r="R518" s="179"/>
      <c r="S518" s="180"/>
      <c r="T518" s="186"/>
      <c r="U518" s="185"/>
      <c r="V518" s="185"/>
      <c r="W518" s="185"/>
      <c r="X518" s="185"/>
      <c r="Y518" s="185"/>
      <c r="Z518" s="185"/>
      <c r="AA518" s="179"/>
      <c r="AB518" s="186"/>
      <c r="AC518" s="185"/>
      <c r="AD518" s="179"/>
      <c r="AE518" s="179"/>
      <c r="AF518" s="56"/>
      <c r="AG518" s="56"/>
      <c r="AH518" s="56"/>
      <c r="AI518" s="56"/>
      <c r="AJ518" s="56"/>
      <c r="AK518" s="56"/>
    </row>
    <row r="519" spans="1:37" ht="14.25" hidden="1">
      <c r="A519" s="5" t="s">
        <v>440</v>
      </c>
      <c r="B519" s="5" t="s">
        <v>439</v>
      </c>
      <c r="C519" s="4" t="s">
        <v>310</v>
      </c>
      <c r="D519" s="4" t="s">
        <v>180</v>
      </c>
      <c r="E519" s="134">
        <f>SUMIFS(ADEME!$F:$F,ADEME!$A:$A,$A519,ADEME!$B:$B,$B519,ADEME!$C:$C,$C519,ADEME!$D:$D,$D519,ADEME!$E:$E,F$9)</f>
        <v>34913.699999999997</v>
      </c>
      <c r="F519" s="134">
        <f>SUMIFS(ADEME!$L:$L,ADEME!$A:$A,$A519,ADEME!$B:$B,$B519,ADEME!$C:$C,$C519,ADEME!$D:$D,$D519,ADEME!$E:$E,F$9)</f>
        <v>32286.30104874069</v>
      </c>
      <c r="G519" s="135">
        <f>SUMIFS(ADEME!$H:$H,ADEME!$A:$A,$A519,ADEME!$B:$B,$B519,ADEME!$C:$C,$C519,ADEME!$D:$D,$D519,ADEME!$E:$E,G$9)</f>
        <v>32237.366414571479</v>
      </c>
      <c r="H519" s="135">
        <f>SUMIFS(ADEME!$H:$H,ADEME!$A:$A,$A519,ADEME!$B:$B,$B519,ADEME!$C:$C,$C519,ADEME!$D:$D,$D519,ADEME!$E:$E,H$9)</f>
        <v>31957.639499791563</v>
      </c>
      <c r="I519" s="135">
        <f>SUMIFS(ADEME!$H:$H,ADEME!$A:$A,$A519,ADEME!$B:$B,$B519,ADEME!$C:$C,$C519,ADEME!$D:$D,$D519,ADEME!$E:$E,I$9)</f>
        <v>34086.289538980745</v>
      </c>
      <c r="J519" s="135">
        <f>SUMIFS(ADEME!$H:$H,ADEME!$A:$A,$A519,ADEME!$B:$B,$B519,ADEME!$C:$C,$C519,ADEME!$D:$D,$D519,ADEME!$E:$E,J$9)</f>
        <v>36029.227587700763</v>
      </c>
      <c r="K519" s="68"/>
      <c r="L519" s="54" t="str">
        <f t="shared" si="136"/>
        <v>Flux bruts export et import-Flux bruts exportés-Cèrèales - Excl Bière</v>
      </c>
      <c r="M519" s="54">
        <f>MATCH(L519,[6]RESULTATS_4!$W:$W,FALSE)</f>
        <v>276</v>
      </c>
      <c r="N519" s="54" t="str" cm="1">
        <f t="array" ref="N519">IFERROR(INDEX([6]RESULTATS_4!G:G,$M519),"-")</f>
        <v>Flux bruts export et import</v>
      </c>
      <c r="O519" s="54" t="str" cm="1">
        <f t="array" ref="O519">IFERROR(INDEX([6]RESULTATS_4!H:H,$M519),"-")</f>
        <v>Flux bruts exportés</v>
      </c>
      <c r="P519" s="54" t="str" cm="1">
        <f t="array" ref="P519">IFERROR(INDEX([6]RESULTATS_4!I:I,$M519),"-")</f>
        <v>Cèrèales - Excl Bière</v>
      </c>
      <c r="Q519" s="54" t="str" cm="1">
        <f t="array" ref="Q519">IFERROR(INDEX([6]RESULTATS_4!$J:$J,M519),"-")</f>
        <v>kt</v>
      </c>
      <c r="R519" s="68"/>
      <c r="S519" s="54" t="str">
        <f t="shared" si="137"/>
        <v>Cèrèales - Excl Bière-kt</v>
      </c>
      <c r="T519" s="46">
        <v>514</v>
      </c>
      <c r="U519" s="44">
        <v>0</v>
      </c>
      <c r="V519" s="44">
        <v>-1.8189894035458565E-12</v>
      </c>
      <c r="W519" s="44">
        <v>1.4779288903810084E-12</v>
      </c>
      <c r="X519" s="44">
        <v>0</v>
      </c>
      <c r="Y519" s="44">
        <v>0</v>
      </c>
      <c r="Z519" s="44">
        <v>-5.1159076974727213E-13</v>
      </c>
      <c r="AA519" s="68"/>
      <c r="AB519" s="52">
        <f>IFERROR(MATCH(S519,[7]AMS_RUN3_2050!$I:$I,FALSE),"non")</f>
        <v>237</v>
      </c>
      <c r="AC519" s="44"/>
      <c r="AE519" s="68"/>
      <c r="AF519" s="56"/>
      <c r="AG519" s="56"/>
      <c r="AH519" s="56"/>
      <c r="AI519" s="56"/>
      <c r="AJ519" s="56"/>
      <c r="AK519" s="56"/>
    </row>
    <row r="520" spans="1:37" ht="14.25" hidden="1">
      <c r="A520" s="5" t="s">
        <v>440</v>
      </c>
      <c r="B520" s="5" t="s">
        <v>439</v>
      </c>
      <c r="C520" s="45" t="s">
        <v>311</v>
      </c>
      <c r="D520" s="4" t="s">
        <v>180</v>
      </c>
      <c r="E520" s="134">
        <f>SUMIFS(ADEME!$F:$F,ADEME!$A:$A,$A520,ADEME!$B:$B,$B520,ADEME!$C:$C,$C520,ADEME!$D:$D,$D520,ADEME!$E:$E,F$9)</f>
        <v>21473.5</v>
      </c>
      <c r="F520" s="134">
        <f>SUMIFS(ADEME!$L:$L,ADEME!$A:$A,$A520,ADEME!$B:$B,$B520,ADEME!$C:$C,$C520,ADEME!$D:$D,$D520,ADEME!$E:$E,F$9)</f>
        <v>18845.172932173104</v>
      </c>
      <c r="G520" s="135">
        <f>SUMIFS(ADEME!$H:$H,ADEME!$A:$A,$A520,ADEME!$B:$B,$B520,ADEME!$C:$C,$C520,ADEME!$D:$D,$D520,ADEME!$E:$E,G$9)</f>
        <v>19607.590138987285</v>
      </c>
      <c r="H520" s="135">
        <f>SUMIFS(ADEME!$H:$H,ADEME!$A:$A,$A520,ADEME!$B:$B,$B520,ADEME!$C:$C,$C520,ADEME!$D:$D,$D520,ADEME!$E:$E,H$9)</f>
        <v>19453.064695184101</v>
      </c>
      <c r="I520" s="135">
        <f>SUMIFS(ADEME!$H:$H,ADEME!$A:$A,$A520,ADEME!$B:$B,$B520,ADEME!$C:$C,$C520,ADEME!$D:$D,$D520,ADEME!$E:$E,I$9)</f>
        <v>20214.752333722481</v>
      </c>
      <c r="J520" s="135">
        <f>SUMIFS(ADEME!$H:$H,ADEME!$A:$A,$A520,ADEME!$B:$B,$B520,ADEME!$C:$C,$C520,ADEME!$D:$D,$D520,ADEME!$E:$E,J$9)</f>
        <v>21624.412281725647</v>
      </c>
      <c r="K520" s="68"/>
      <c r="L520" s="54" t="str">
        <f t="shared" si="136"/>
        <v>Flux bruts export et import-Flux bruts exportés-Blé</v>
      </c>
      <c r="M520" s="54">
        <f>MATCH(L520,[6]RESULTATS_4!$W:$W,FALSE)</f>
        <v>273</v>
      </c>
      <c r="N520" s="54" t="str" cm="1">
        <f t="array" ref="N520">IFERROR(INDEX([6]RESULTATS_4!G:G,$M520),"-")</f>
        <v>Flux bruts export et import</v>
      </c>
      <c r="O520" s="54" t="str" cm="1">
        <f t="array" ref="O520">IFERROR(INDEX([6]RESULTATS_4!H:H,$M520),"-")</f>
        <v>Flux bruts exportés</v>
      </c>
      <c r="P520" s="54" t="str" cm="1">
        <f t="array" ref="P520">IFERROR(INDEX([6]RESULTATS_4!I:I,$M520),"-")</f>
        <v>Blé</v>
      </c>
      <c r="Q520" s="54" t="str" cm="1">
        <f t="array" ref="Q520">IFERROR(INDEX([6]RESULTATS_4!$J:$J,M520),"-")</f>
        <v>kt</v>
      </c>
      <c r="R520" s="68"/>
      <c r="S520" s="54" t="str">
        <f t="shared" si="137"/>
        <v>Blé-kt</v>
      </c>
      <c r="T520" s="46">
        <v>515</v>
      </c>
      <c r="U520" s="44">
        <v>0</v>
      </c>
      <c r="V520" s="44">
        <v>0</v>
      </c>
      <c r="W520" s="44">
        <v>0</v>
      </c>
      <c r="X520" s="44">
        <v>0</v>
      </c>
      <c r="Y520" s="44">
        <v>0</v>
      </c>
      <c r="Z520" s="44">
        <v>0</v>
      </c>
      <c r="AA520" s="68"/>
      <c r="AB520" s="52">
        <f>IFERROR(MATCH(S520,[7]AMS_RUN3_2050!$I:$I,FALSE),"non")</f>
        <v>238</v>
      </c>
      <c r="AC520" s="44"/>
      <c r="AE520" s="68"/>
      <c r="AF520" s="56"/>
      <c r="AG520" s="56"/>
      <c r="AH520" s="56"/>
      <c r="AI520" s="56"/>
      <c r="AJ520" s="56"/>
      <c r="AK520" s="56"/>
    </row>
    <row r="521" spans="1:37" ht="14.25" hidden="1">
      <c r="A521" s="5" t="s">
        <v>440</v>
      </c>
      <c r="B521" s="5" t="s">
        <v>439</v>
      </c>
      <c r="C521" s="45" t="s">
        <v>312</v>
      </c>
      <c r="D521" s="4" t="s">
        <v>180</v>
      </c>
      <c r="E521" s="134">
        <f>SUMIFS(ADEME!$F:$F,ADEME!$A:$A,$A521,ADEME!$B:$B,$B521,ADEME!$C:$C,$C521,ADEME!$D:$D,$D521,ADEME!$E:$E,F$9)</f>
        <v>8014.2</v>
      </c>
      <c r="F521" s="134">
        <f>SUMIFS(ADEME!$L:$L,ADEME!$A:$A,$A521,ADEME!$B:$B,$B521,ADEME!$C:$C,$C521,ADEME!$D:$D,$D521,ADEME!$E:$E,F$9)</f>
        <v>8014.2</v>
      </c>
      <c r="G521" s="135">
        <f>SUMIFS(ADEME!$H:$H,ADEME!$A:$A,$A521,ADEME!$B:$B,$B521,ADEME!$C:$C,$C521,ADEME!$D:$D,$D521,ADEME!$E:$E,G$9)</f>
        <v>7441.0664860383404</v>
      </c>
      <c r="H521" s="135">
        <f>SUMIFS(ADEME!$H:$H,ADEME!$A:$A,$A521,ADEME!$B:$B,$B521,ADEME!$C:$C,$C521,ADEME!$D:$D,$D521,ADEME!$E:$E,H$9)</f>
        <v>7388.5417521850641</v>
      </c>
      <c r="I521" s="135">
        <f>SUMIFS(ADEME!$H:$H,ADEME!$A:$A,$A521,ADEME!$B:$B,$B521,ADEME!$C:$C,$C521,ADEME!$D:$D,$D521,ADEME!$E:$E,I$9)</f>
        <v>8014.2</v>
      </c>
      <c r="J521" s="135">
        <f>SUMIFS(ADEME!$H:$H,ADEME!$A:$A,$A521,ADEME!$B:$B,$B521,ADEME!$C:$C,$C521,ADEME!$D:$D,$D521,ADEME!$E:$E,J$9)</f>
        <v>8014.2</v>
      </c>
      <c r="K521" s="68"/>
      <c r="L521" s="54" t="str">
        <f t="shared" si="136"/>
        <v>Flux bruts export et import-Flux bruts exportés-Orge</v>
      </c>
      <c r="M521" s="54">
        <f>MATCH(L521,[6]RESULTATS_4!$W:$W,FALSE)</f>
        <v>291</v>
      </c>
      <c r="N521" s="54" t="str" cm="1">
        <f t="array" ref="N521">IFERROR(INDEX([6]RESULTATS_4!G:G,$M521),"-")</f>
        <v>Flux bruts export et import</v>
      </c>
      <c r="O521" s="54" t="str" cm="1">
        <f t="array" ref="O521">IFERROR(INDEX([6]RESULTATS_4!H:H,$M521),"-")</f>
        <v>Flux bruts exportés</v>
      </c>
      <c r="P521" s="54" t="str" cm="1">
        <f t="array" ref="P521">IFERROR(INDEX([6]RESULTATS_4!I:I,$M521),"-")</f>
        <v>Orge</v>
      </c>
      <c r="Q521" s="54" t="str" cm="1">
        <f t="array" ref="Q521">IFERROR(INDEX([6]RESULTATS_4!$J:$J,M521),"-")</f>
        <v>kt</v>
      </c>
      <c r="R521" s="68"/>
      <c r="S521" s="54" t="str">
        <f t="shared" si="137"/>
        <v>Orge-kt</v>
      </c>
      <c r="T521" s="46">
        <v>516</v>
      </c>
      <c r="U521" s="44">
        <v>0</v>
      </c>
      <c r="V521" s="44">
        <v>0</v>
      </c>
      <c r="W521" s="44">
        <v>0</v>
      </c>
      <c r="X521" s="44">
        <v>0</v>
      </c>
      <c r="Y521" s="44">
        <v>0</v>
      </c>
      <c r="Z521" s="44">
        <v>0</v>
      </c>
      <c r="AA521" s="68"/>
      <c r="AB521" s="52">
        <f>IFERROR(MATCH(S521,[7]AMS_RUN3_2050!$I:$I,FALSE),"non")</f>
        <v>239</v>
      </c>
      <c r="AC521" s="44"/>
      <c r="AE521" s="68"/>
      <c r="AF521" s="56"/>
      <c r="AG521" s="56"/>
      <c r="AH521" s="56"/>
      <c r="AI521" s="56"/>
      <c r="AJ521" s="56"/>
      <c r="AK521" s="56"/>
    </row>
    <row r="522" spans="1:37" ht="14.25" hidden="1">
      <c r="A522" s="5" t="s">
        <v>440</v>
      </c>
      <c r="B522" s="5" t="s">
        <v>439</v>
      </c>
      <c r="C522" s="45" t="s">
        <v>313</v>
      </c>
      <c r="D522" s="4" t="s">
        <v>180</v>
      </c>
      <c r="E522" s="134">
        <f>SUMIFS(ADEME!$F:$F,ADEME!$A:$A,$A522,ADEME!$B:$B,$B522,ADEME!$C:$C,$C522,ADEME!$D:$D,$D522,ADEME!$E:$E,F$9)</f>
        <v>4892.3</v>
      </c>
      <c r="F522" s="134">
        <f>SUMIFS(ADEME!$L:$L,ADEME!$A:$A,$A522,ADEME!$B:$B,$B522,ADEME!$C:$C,$C522,ADEME!$D:$D,$D522,ADEME!$E:$E,F$9)</f>
        <v>4892.3</v>
      </c>
      <c r="G522" s="135">
        <f>SUMIFS(ADEME!$H:$H,ADEME!$A:$A,$A522,ADEME!$B:$B,$B522,ADEME!$C:$C,$C522,ADEME!$D:$D,$D522,ADEME!$E:$E,G$9)</f>
        <v>4729.2986972614826</v>
      </c>
      <c r="H522" s="135">
        <f>SUMIFS(ADEME!$H:$H,ADEME!$A:$A,$A522,ADEME!$B:$B,$B522,ADEME!$C:$C,$C522,ADEME!$D:$D,$D522,ADEME!$E:$E,H$9)</f>
        <v>4658.663838235032</v>
      </c>
      <c r="I522" s="135">
        <f>SUMIFS(ADEME!$H:$H,ADEME!$A:$A,$A522,ADEME!$B:$B,$B522,ADEME!$C:$C,$C522,ADEME!$D:$D,$D522,ADEME!$E:$E,I$9)</f>
        <v>5342.6322052582627</v>
      </c>
      <c r="J522" s="135">
        <f>SUMIFS(ADEME!$H:$H,ADEME!$A:$A,$A522,ADEME!$B:$B,$B522,ADEME!$C:$C,$C522,ADEME!$D:$D,$D522,ADEME!$E:$E,J$9)</f>
        <v>5837.9203059751108</v>
      </c>
      <c r="K522" s="68"/>
      <c r="L522" s="54" t="str">
        <f t="shared" si="136"/>
        <v>Flux bruts export et import-Flux bruts exportés-Maïs</v>
      </c>
      <c r="M522" s="54">
        <f>MATCH(L522,[6]RESULTATS_4!$W:$W,FALSE)</f>
        <v>287</v>
      </c>
      <c r="N522" s="54" t="str" cm="1">
        <f t="array" ref="N522">IFERROR(INDEX([6]RESULTATS_4!G:G,$M522),"-")</f>
        <v>Flux bruts export et import</v>
      </c>
      <c r="O522" s="54" t="str" cm="1">
        <f t="array" ref="O522">IFERROR(INDEX([6]RESULTATS_4!H:H,$M522),"-")</f>
        <v>Flux bruts exportés</v>
      </c>
      <c r="P522" s="54" t="str" cm="1">
        <f t="array" ref="P522">IFERROR(INDEX([6]RESULTATS_4!I:I,$M522),"-")</f>
        <v>Maïs</v>
      </c>
      <c r="Q522" s="54" t="str" cm="1">
        <f t="array" ref="Q522">IFERROR(INDEX([6]RESULTATS_4!$J:$J,M522),"-")</f>
        <v>kt</v>
      </c>
      <c r="R522" s="68"/>
      <c r="S522" s="54" t="str">
        <f t="shared" si="137"/>
        <v>Maïs-kt</v>
      </c>
      <c r="T522" s="46">
        <v>517</v>
      </c>
      <c r="U522" s="70">
        <v>0</v>
      </c>
      <c r="V522" s="70">
        <v>0</v>
      </c>
      <c r="W522" s="70">
        <v>0</v>
      </c>
      <c r="X522" s="70">
        <v>0</v>
      </c>
      <c r="Y522" s="70">
        <v>0</v>
      </c>
      <c r="Z522" s="70">
        <v>0</v>
      </c>
      <c r="AA522" s="68"/>
      <c r="AB522" s="52">
        <f>IFERROR(MATCH(S522,[7]AMS_RUN3_2050!$I:$I,FALSE),"non")</f>
        <v>240</v>
      </c>
      <c r="AC522" s="41"/>
      <c r="AE522" s="68"/>
      <c r="AF522" s="56"/>
      <c r="AG522" s="56"/>
      <c r="AH522" s="56"/>
      <c r="AI522" s="56"/>
      <c r="AJ522" s="56"/>
      <c r="AK522" s="56"/>
    </row>
    <row r="523" spans="1:37" ht="14.25" hidden="1">
      <c r="A523" s="5" t="s">
        <v>440</v>
      </c>
      <c r="B523" s="5" t="s">
        <v>439</v>
      </c>
      <c r="C523" s="4" t="s">
        <v>28</v>
      </c>
      <c r="D523" s="4" t="s">
        <v>180</v>
      </c>
      <c r="E523" s="134">
        <f>SUMIFS(ADEME!$F:$F,ADEME!$A:$A,$A523,ADEME!$B:$B,$B523,ADEME!$C:$C,$C523,ADEME!$D:$D,$D523,ADEME!$E:$E,F$9)</f>
        <v>3568.9999999999995</v>
      </c>
      <c r="F523" s="134">
        <f>SUMIFS(ADEME!$L:$L,ADEME!$A:$A,$A523,ADEME!$B:$B,$B523,ADEME!$C:$C,$C523,ADEME!$D:$D,$D523,ADEME!$E:$E,F$9)</f>
        <v>5902.6970078767181</v>
      </c>
      <c r="G523" s="135">
        <f>SUMIFS(ADEME!$H:$H,ADEME!$A:$A,$A523,ADEME!$B:$B,$B523,ADEME!$C:$C,$C523,ADEME!$D:$D,$D523,ADEME!$E:$E,G$9)</f>
        <v>3033.57</v>
      </c>
      <c r="H523" s="135">
        <f>SUMIFS(ADEME!$H:$H,ADEME!$A:$A,$A523,ADEME!$B:$B,$B523,ADEME!$C:$C,$C523,ADEME!$D:$D,$D523,ADEME!$E:$E,H$9)</f>
        <v>3213.2321042781764</v>
      </c>
      <c r="I523" s="135">
        <f>SUMIFS(ADEME!$H:$H,ADEME!$A:$A,$A523,ADEME!$B:$B,$B523,ADEME!$C:$C,$C523,ADEME!$D:$D,$D523,ADEME!$E:$E,I$9)</f>
        <v>3570.6222100351479</v>
      </c>
      <c r="J523" s="135">
        <f>SUMIFS(ADEME!$H:$H,ADEME!$A:$A,$A523,ADEME!$B:$B,$B523,ADEME!$C:$C,$C523,ADEME!$D:$D,$D523,ADEME!$E:$E,J$9)</f>
        <v>3570.7</v>
      </c>
      <c r="K523" s="68"/>
      <c r="L523" s="54" t="str">
        <f t="shared" si="136"/>
        <v>Flux bruts export et import-Flux bruts exportés-Pommes de terre</v>
      </c>
      <c r="M523" s="54">
        <f>MATCH(L523,[6]RESULTATS_4!$W:$W,FALSE)</f>
        <v>295</v>
      </c>
      <c r="N523" s="54" t="str" cm="1">
        <f t="array" ref="N523">IFERROR(INDEX([6]RESULTATS_4!G:G,$M523),"-")</f>
        <v>Flux bruts export et import</v>
      </c>
      <c r="O523" s="54" t="str" cm="1">
        <f t="array" ref="O523">IFERROR(INDEX([6]RESULTATS_4!H:H,$M523),"-")</f>
        <v>Flux bruts exportés</v>
      </c>
      <c r="P523" s="54" t="str" cm="1">
        <f t="array" ref="P523">IFERROR(INDEX([6]RESULTATS_4!I:I,$M523),"-")</f>
        <v>Pommes de terre</v>
      </c>
      <c r="Q523" s="54" t="str" cm="1">
        <f t="array" ref="Q523">IFERROR(INDEX([6]RESULTATS_4!$J:$J,M523),"-")</f>
        <v>kt</v>
      </c>
      <c r="R523" s="68"/>
      <c r="S523" s="54" t="str">
        <f t="shared" si="137"/>
        <v>Pommes de terre-kt</v>
      </c>
      <c r="T523" s="46">
        <v>518</v>
      </c>
      <c r="U523" s="14">
        <v>0</v>
      </c>
      <c r="V523" s="14">
        <v>0</v>
      </c>
      <c r="W523" s="14">
        <v>0</v>
      </c>
      <c r="X523" s="14">
        <v>0</v>
      </c>
      <c r="Y523" s="14">
        <v>0</v>
      </c>
      <c r="Z523" s="14">
        <v>0</v>
      </c>
      <c r="AA523" s="68"/>
      <c r="AB523" s="52"/>
      <c r="AC523" s="2"/>
      <c r="AE523" s="68"/>
      <c r="AF523" s="56"/>
      <c r="AG523" s="56"/>
      <c r="AH523" s="56"/>
      <c r="AI523" s="56"/>
      <c r="AJ523" s="56"/>
      <c r="AK523" s="56"/>
    </row>
    <row r="524" spans="1:37" ht="14.25" hidden="1">
      <c r="A524" s="5" t="s">
        <v>440</v>
      </c>
      <c r="B524" s="5" t="s">
        <v>439</v>
      </c>
      <c r="C524" s="4" t="s">
        <v>332</v>
      </c>
      <c r="D524" s="4" t="s">
        <v>180</v>
      </c>
      <c r="E524" s="134">
        <f>SUMIFS(ADEME!$F:$F,ADEME!$A:$A,$A524,ADEME!$B:$B,$B524,ADEME!$C:$C,$C524,ADEME!$D:$D,$D524,ADEME!$E:$E,F$9)</f>
        <v>3910.0026339999995</v>
      </c>
      <c r="F524" s="134">
        <f>SUMIFS(ADEME!$L:$L,ADEME!$A:$A,$A524,ADEME!$B:$B,$B524,ADEME!$C:$C,$C524,ADEME!$D:$D,$D524,ADEME!$E:$E,F$9)</f>
        <v>5712.6351563523185</v>
      </c>
      <c r="G524" s="135">
        <f>SUMIFS(ADEME!$H:$H,ADEME!$A:$A,$A524,ADEME!$B:$B,$B524,ADEME!$C:$C,$C524,ADEME!$D:$D,$D524,ADEME!$E:$E,G$9)</f>
        <v>3324.6918087110748</v>
      </c>
      <c r="H524" s="135">
        <f>SUMIFS(ADEME!$H:$H,ADEME!$A:$A,$A524,ADEME!$B:$B,$B524,ADEME!$C:$C,$C524,ADEME!$D:$D,$D524,ADEME!$E:$E,H$9)</f>
        <v>3439.2387008655628</v>
      </c>
      <c r="I524" s="135">
        <f>SUMIFS(ADEME!$H:$H,ADEME!$A:$A,$A524,ADEME!$B:$B,$B524,ADEME!$C:$C,$C524,ADEME!$D:$D,$D524,ADEME!$E:$E,I$9)</f>
        <v>3909.7726339999995</v>
      </c>
      <c r="J524" s="135">
        <f>SUMIFS(ADEME!$H:$H,ADEME!$A:$A,$A524,ADEME!$B:$B,$B524,ADEME!$C:$C,$C524,ADEME!$D:$D,$D524,ADEME!$E:$E,J$9)</f>
        <v>3944.6115549449291</v>
      </c>
      <c r="K524" s="68"/>
      <c r="L524" s="54" t="str">
        <f t="shared" si="136"/>
        <v>Flux bruts export et import-Flux bruts exportés-Sucre</v>
      </c>
      <c r="M524" s="54">
        <f>MATCH(L524,[6]RESULTATS_4!$W:$W,FALSE)</f>
        <v>298</v>
      </c>
      <c r="N524" s="54" t="str" cm="1">
        <f t="array" ref="N524">IFERROR(INDEX([6]RESULTATS_4!G:G,$M524),"-")</f>
        <v>Flux bruts export et import</v>
      </c>
      <c r="O524" s="54" t="str" cm="1">
        <f t="array" ref="O524">IFERROR(INDEX([6]RESULTATS_4!H:H,$M524),"-")</f>
        <v>Flux bruts exportés</v>
      </c>
      <c r="P524" s="54" t="str" cm="1">
        <f t="array" ref="P524">IFERROR(INDEX([6]RESULTATS_4!I:I,$M524),"-")</f>
        <v>Sucre</v>
      </c>
      <c r="Q524" s="54" t="str" cm="1">
        <f t="array" ref="Q524">IFERROR(INDEX([6]RESULTATS_4!$J:$J,M524),"-")</f>
        <v>kt</v>
      </c>
      <c r="R524" s="68"/>
      <c r="S524" s="54" t="str">
        <f t="shared" si="137"/>
        <v>Sucre-kt</v>
      </c>
      <c r="T524" s="46">
        <v>519</v>
      </c>
      <c r="U524" s="37">
        <v>0</v>
      </c>
      <c r="V524" s="37">
        <v>0</v>
      </c>
      <c r="W524" s="37">
        <v>0</v>
      </c>
      <c r="X524" s="37">
        <v>0</v>
      </c>
      <c r="Y524" s="37">
        <v>0</v>
      </c>
      <c r="Z524" s="37">
        <v>0</v>
      </c>
      <c r="AA524" s="68"/>
      <c r="AB524" s="52"/>
      <c r="AC524" s="37"/>
      <c r="AE524" s="68"/>
      <c r="AF524" s="56"/>
      <c r="AG524" s="56"/>
      <c r="AH524" s="56"/>
      <c r="AI524" s="56"/>
      <c r="AJ524" s="56"/>
      <c r="AK524" s="56"/>
    </row>
    <row r="525" spans="1:37" ht="14.25" hidden="1">
      <c r="A525" s="5" t="s">
        <v>440</v>
      </c>
      <c r="B525" s="5" t="s">
        <v>439</v>
      </c>
      <c r="C525" s="4" t="s">
        <v>30</v>
      </c>
      <c r="D525" s="4" t="s">
        <v>180</v>
      </c>
      <c r="E525" s="134">
        <f>SUMIFS(ADEME!$F:$F,ADEME!$A:$A,$A525,ADEME!$B:$B,$B525,ADEME!$C:$C,$C525,ADEME!$D:$D,$D525,ADEME!$E:$E,F$9)</f>
        <v>345.8</v>
      </c>
      <c r="F525" s="134">
        <f>SUMIFS(ADEME!$L:$L,ADEME!$A:$A,$A525,ADEME!$B:$B,$B525,ADEME!$C:$C,$C525,ADEME!$D:$D,$D525,ADEME!$E:$E,F$9)</f>
        <v>759.9352080905328</v>
      </c>
      <c r="G525" s="135">
        <f>SUMIFS(ADEME!$H:$H,ADEME!$A:$A,$A525,ADEME!$B:$B,$B525,ADEME!$C:$C,$C525,ADEME!$D:$D,$D525,ADEME!$E:$E,G$9)</f>
        <v>303.16380626604598</v>
      </c>
      <c r="H525" s="135">
        <f>SUMIFS(ADEME!$H:$H,ADEME!$A:$A,$A525,ADEME!$B:$B,$B525,ADEME!$C:$C,$C525,ADEME!$D:$D,$D525,ADEME!$E:$E,H$9)</f>
        <v>635.03005676908083</v>
      </c>
      <c r="I525" s="135">
        <f>SUMIFS(ADEME!$H:$H,ADEME!$A:$A,$A525,ADEME!$B:$B,$B525,ADEME!$C:$C,$C525,ADEME!$D:$D,$D525,ADEME!$E:$E,I$9)</f>
        <v>345.5495674726086</v>
      </c>
      <c r="J525" s="135">
        <f>SUMIFS(ADEME!$H:$H,ADEME!$A:$A,$A525,ADEME!$B:$B,$B525,ADEME!$C:$C,$C525,ADEME!$D:$D,$D525,ADEME!$E:$E,J$9)</f>
        <v>395.60349519220563</v>
      </c>
      <c r="K525" s="68"/>
      <c r="L525" s="54" t="str">
        <f t="shared" ref="L525:L588" si="150">A525&amp;"-"&amp;B525&amp;"-"&amp;C525</f>
        <v>Flux bruts export et import-Flux bruts exportés-Légumineuses</v>
      </c>
      <c r="M525" s="54">
        <f>MATCH(L525,[6]RESULTATS_4!$W:$W,FALSE)</f>
        <v>286</v>
      </c>
      <c r="N525" s="54" t="str" cm="1">
        <f t="array" ref="N525">IFERROR(INDEX([6]RESULTATS_4!G:G,$M525),"-")</f>
        <v>Flux bruts export et import</v>
      </c>
      <c r="O525" s="54" t="str" cm="1">
        <f t="array" ref="O525">IFERROR(INDEX([6]RESULTATS_4!H:H,$M525),"-")</f>
        <v>Flux bruts exportés</v>
      </c>
      <c r="P525" s="54" t="str" cm="1">
        <f t="array" ref="P525">IFERROR(INDEX([6]RESULTATS_4!I:I,$M525),"-")</f>
        <v>Légumineuses</v>
      </c>
      <c r="Q525" s="54" t="str" cm="1">
        <f t="array" ref="Q525">IFERROR(INDEX([6]RESULTATS_4!$J:$J,M525),"-")</f>
        <v>kt</v>
      </c>
      <c r="R525" s="68"/>
      <c r="S525" s="54" t="str">
        <f t="shared" ref="S525:S588" si="151">C525&amp;"-"&amp;D525</f>
        <v>Légumineuses-kt</v>
      </c>
      <c r="T525" s="46">
        <v>520</v>
      </c>
      <c r="U525" s="36">
        <v>33435.499999999993</v>
      </c>
      <c r="V525" s="36">
        <v>32692.693991040087</v>
      </c>
      <c r="W525" s="36">
        <v>30427.268741299289</v>
      </c>
      <c r="X525" s="36">
        <v>30584.188675556936</v>
      </c>
      <c r="Y525" s="36">
        <v>32699.667799264571</v>
      </c>
      <c r="Z525" s="36">
        <v>33977.049157994064</v>
      </c>
      <c r="AA525" s="68"/>
      <c r="AB525" s="52"/>
      <c r="AC525" s="36"/>
      <c r="AE525" s="68"/>
      <c r="AF525" s="52">
        <f t="shared" ref="AF525:AF561" si="152">IF(AND(E525=0,U525=0),"ok 0",(E525/U525-1)*100)</f>
        <v>-98.965769915209876</v>
      </c>
      <c r="AG525" s="52">
        <f t="shared" ref="AG525:AG561" si="153">IF(AND(F525=0,V525=0),"ok 0",(F525/V525-1)*100)</f>
        <v>-97.675519771179438</v>
      </c>
      <c r="AH525" s="52">
        <f t="shared" ref="AH525:AH561" si="154">IF(AND(G525=0,W525=0),"ok 0",(G525/W525-1)*100)</f>
        <v>-99.003644366362209</v>
      </c>
      <c r="AI525" s="52">
        <f t="shared" ref="AI525:AI561" si="155">IF(AND(H525=0,X525=0),"ok 0",(H525/X525-1)*100)</f>
        <v>-97.923665513884956</v>
      </c>
      <c r="AJ525" s="52">
        <f t="shared" ref="AJ525:AJ561" si="156">IF(AND(I525=0,Y525=0),"ok 0",(I525/Y525-1)*100)</f>
        <v>-98.943262758527538</v>
      </c>
      <c r="AK525" s="52">
        <f t="shared" ref="AK525:AK561" si="157">IF(AND(J525=0,Z525=0),"ok 0",(J525/Z525-1)*100)</f>
        <v>-98.835674359616576</v>
      </c>
    </row>
    <row r="526" spans="1:37" ht="14.25" hidden="1">
      <c r="A526" s="5" t="s">
        <v>440</v>
      </c>
      <c r="B526" s="5" t="s">
        <v>439</v>
      </c>
      <c r="C526" s="4" t="s">
        <v>441</v>
      </c>
      <c r="D526" s="4" t="s">
        <v>180</v>
      </c>
      <c r="E526" s="134">
        <f>SUMIFS(ADEME!$F:$F,ADEME!$A:$A,$A526,ADEME!$B:$B,$B526,ADEME!$C:$C,$C526,ADEME!$D:$D,$D526,ADEME!$E:$E,F$9)</f>
        <v>90.2</v>
      </c>
      <c r="F526" s="134">
        <f>SUMIFS(ADEME!$L:$L,ADEME!$A:$A,$A526,ADEME!$B:$B,$B526,ADEME!$C:$C,$C526,ADEME!$D:$D,$D526,ADEME!$E:$E,F$9)</f>
        <v>90.200000000000045</v>
      </c>
      <c r="G526" s="135">
        <f>SUMIFS(ADEME!$H:$H,ADEME!$A:$A,$A526,ADEME!$B:$B,$B526,ADEME!$C:$C,$C526,ADEME!$D:$D,$D526,ADEME!$E:$E,G$9)</f>
        <v>69.905000000000001</v>
      </c>
      <c r="H526" s="135">
        <f>SUMIFS(ADEME!$H:$H,ADEME!$A:$A,$A526,ADEME!$B:$B,$B526,ADEME!$C:$C,$C526,ADEME!$D:$D,$D526,ADEME!$E:$E,H$9)</f>
        <v>74.415000000000006</v>
      </c>
      <c r="I526" s="135">
        <f>SUMIFS(ADEME!$H:$H,ADEME!$A:$A,$A526,ADEME!$B:$B,$B526,ADEME!$C:$C,$C526,ADEME!$D:$D,$D526,ADEME!$E:$E,I$9)</f>
        <v>132.76778781315716</v>
      </c>
      <c r="J526" s="135">
        <f>SUMIFS(ADEME!$H:$H,ADEME!$A:$A,$A526,ADEME!$B:$B,$B526,ADEME!$C:$C,$C526,ADEME!$D:$D,$D526,ADEME!$E:$E,J$9)</f>
        <v>137.71207519567943</v>
      </c>
      <c r="K526" s="68"/>
      <c r="L526" s="54" t="str">
        <f t="shared" si="150"/>
        <v>Flux bruts export et import-Flux bruts exportés-Fruit Coque + (Total)</v>
      </c>
      <c r="M526" s="54">
        <f>MATCH(L526,[6]RESULTATS_4!$W:$W,FALSE)</f>
        <v>278</v>
      </c>
      <c r="N526" s="54" t="str" cm="1">
        <f t="array" ref="N526">IFERROR(INDEX([6]RESULTATS_4!G:G,$M526),"-")</f>
        <v>Flux bruts export et import</v>
      </c>
      <c r="O526" s="54" t="str" cm="1">
        <f t="array" ref="O526">IFERROR(INDEX([6]RESULTATS_4!H:H,$M526),"-")</f>
        <v>Flux bruts exportés</v>
      </c>
      <c r="P526" s="54" t="str" cm="1">
        <f t="array" ref="P526">IFERROR(INDEX([6]RESULTATS_4!I:I,$M526),"-")</f>
        <v>Fruit Coque + (Total)</v>
      </c>
      <c r="Q526" s="54" t="str" cm="1">
        <f t="array" ref="Q526">IFERROR(INDEX([6]RESULTATS_4!$J:$J,M526),"-")</f>
        <v>kt</v>
      </c>
      <c r="R526" s="68"/>
      <c r="S526" s="54" t="str">
        <f t="shared" si="151"/>
        <v>Fruit Coque + (Total)-kt</v>
      </c>
      <c r="T526" s="46">
        <v>521</v>
      </c>
      <c r="U526" s="36">
        <v>20080.5</v>
      </c>
      <c r="V526" s="36">
        <v>19337.693991040083</v>
      </c>
      <c r="W526" s="36">
        <v>18471.231552743931</v>
      </c>
      <c r="X526" s="36">
        <v>18396.536500991122</v>
      </c>
      <c r="Y526" s="36">
        <v>19355.137799264568</v>
      </c>
      <c r="Z526" s="36">
        <v>20503.20307339928</v>
      </c>
      <c r="AA526" s="68"/>
      <c r="AB526" s="52"/>
      <c r="AC526" s="36"/>
      <c r="AE526" s="68"/>
      <c r="AF526" s="52">
        <f t="shared" si="152"/>
        <v>-99.550807997808818</v>
      </c>
      <c r="AG526" s="52">
        <f t="shared" si="153"/>
        <v>-99.53355348346193</v>
      </c>
      <c r="AH526" s="52">
        <f t="shared" si="154"/>
        <v>-99.62154662075244</v>
      </c>
      <c r="AI526" s="52">
        <f t="shared" si="155"/>
        <v>-99.595494510632534</v>
      </c>
      <c r="AJ526" s="52">
        <f t="shared" si="156"/>
        <v>-99.314043696355384</v>
      </c>
      <c r="AK526" s="52">
        <f t="shared" si="157"/>
        <v>-99.328338724916847</v>
      </c>
    </row>
    <row r="527" spans="1:37" ht="14.25" hidden="1">
      <c r="A527" s="5" t="s">
        <v>440</v>
      </c>
      <c r="B527" s="5" t="s">
        <v>439</v>
      </c>
      <c r="C527" s="4" t="s">
        <v>315</v>
      </c>
      <c r="D527" s="4" t="s">
        <v>180</v>
      </c>
      <c r="E527" s="134">
        <f>SUMIFS(ADEME!$F:$F,ADEME!$A:$A,$A527,ADEME!$B:$B,$B527,ADEME!$C:$C,$C527,ADEME!$D:$D,$D527,ADEME!$E:$E,F$9)</f>
        <v>2066.3999999999996</v>
      </c>
      <c r="F527" s="134">
        <f>SUMIFS(ADEME!$L:$L,ADEME!$A:$A,$A527,ADEME!$B:$B,$B527,ADEME!$C:$C,$C527,ADEME!$D:$D,$D527,ADEME!$E:$E,F$9)</f>
        <v>2612.1604544676711</v>
      </c>
      <c r="G527" s="135">
        <f>SUMIFS(ADEME!$H:$H,ADEME!$A:$A,$A527,ADEME!$B:$B,$B527,ADEME!$C:$C,$C527,ADEME!$D:$D,$D527,ADEME!$E:$E,G$9)</f>
        <v>1808.3496723442872</v>
      </c>
      <c r="H527" s="135">
        <f>SUMIFS(ADEME!$H:$H,ADEME!$A:$A,$A527,ADEME!$B:$B,$B527,ADEME!$C:$C,$C527,ADEME!$D:$D,$D527,ADEME!$E:$E,H$9)</f>
        <v>1929.7707468791632</v>
      </c>
      <c r="I527" s="135">
        <f>SUMIFS(ADEME!$H:$H,ADEME!$A:$A,$A527,ADEME!$B:$B,$B527,ADEME!$C:$C,$C527,ADEME!$D:$D,$D527,ADEME!$E:$E,I$9)</f>
        <v>2199.5173893896285</v>
      </c>
      <c r="J527" s="135">
        <f>SUMIFS(ADEME!$H:$H,ADEME!$A:$A,$A527,ADEME!$B:$B,$B527,ADEME!$C:$C,$C527,ADEME!$D:$D,$D527,ADEME!$E:$E,J$9)</f>
        <v>2257.9817311178522</v>
      </c>
      <c r="K527" s="68"/>
      <c r="L527" s="54" t="str">
        <f t="shared" si="150"/>
        <v>Flux bruts export et import-Flux bruts exportés-Plant Oleiferes + (Total)</v>
      </c>
      <c r="M527" s="54">
        <f>MATCH(L527,[6]RESULTATS_4!$W:$W,FALSE)</f>
        <v>292</v>
      </c>
      <c r="N527" s="54" t="str" cm="1">
        <f t="array" ref="N527">IFERROR(INDEX([6]RESULTATS_4!G:G,$M527),"-")</f>
        <v>Flux bruts export et import</v>
      </c>
      <c r="O527" s="54" t="str" cm="1">
        <f t="array" ref="O527">IFERROR(INDEX([6]RESULTATS_4!H:H,$M527),"-")</f>
        <v>Flux bruts exportés</v>
      </c>
      <c r="P527" s="54" t="str" cm="1">
        <f t="array" ref="P527">IFERROR(INDEX([6]RESULTATS_4!I:I,$M527),"-")</f>
        <v>Plant Oleiferes + (Total)</v>
      </c>
      <c r="Q527" s="54" t="str" cm="1">
        <f t="array" ref="Q527">IFERROR(INDEX([6]RESULTATS_4!$J:$J,M527),"-")</f>
        <v>kt</v>
      </c>
      <c r="R527" s="68"/>
      <c r="S527" s="54" t="str">
        <f t="shared" si="151"/>
        <v>Plant Oleiferes + (Total)-kt</v>
      </c>
      <c r="T527" s="46">
        <v>522</v>
      </c>
      <c r="U527" s="36">
        <v>7479.5</v>
      </c>
      <c r="V527" s="36">
        <v>7479.5</v>
      </c>
      <c r="W527" s="36">
        <v>6953.9307231890916</v>
      </c>
      <c r="X527" s="36">
        <v>6902.5481514034736</v>
      </c>
      <c r="Y527" s="36">
        <v>7479.5</v>
      </c>
      <c r="Z527" s="36">
        <v>7479.5</v>
      </c>
      <c r="AA527" s="68"/>
      <c r="AB527" s="52"/>
      <c r="AC527" s="36"/>
      <c r="AE527" s="68"/>
      <c r="AF527" s="52">
        <f t="shared" si="152"/>
        <v>-72.372484791764151</v>
      </c>
      <c r="AG527" s="52">
        <f t="shared" si="153"/>
        <v>-65.075734280798571</v>
      </c>
      <c r="AH527" s="52">
        <f t="shared" si="154"/>
        <v>-73.995287782864565</v>
      </c>
      <c r="AI527" s="52">
        <f t="shared" si="155"/>
        <v>-72.04263259667681</v>
      </c>
      <c r="AJ527" s="52">
        <f t="shared" si="156"/>
        <v>-70.592721580458203</v>
      </c>
      <c r="AK527" s="52">
        <f t="shared" si="157"/>
        <v>-69.811060483750893</v>
      </c>
    </row>
    <row r="528" spans="1:37" ht="14.25" hidden="1">
      <c r="A528" s="5" t="s">
        <v>440</v>
      </c>
      <c r="B528" s="5" t="s">
        <v>439</v>
      </c>
      <c r="C528" s="15" t="s">
        <v>316</v>
      </c>
      <c r="D528" s="4" t="s">
        <v>180</v>
      </c>
      <c r="E528" s="134">
        <f>SUMIFS(ADEME!$F:$F,ADEME!$A:$A,$A528,ADEME!$B:$B,$B528,ADEME!$C:$C,$C528,ADEME!$D:$D,$D528,ADEME!$E:$E,F$9)</f>
        <v>146.9</v>
      </c>
      <c r="F528" s="134">
        <f>SUMIFS(ADEME!$L:$L,ADEME!$A:$A,$A528,ADEME!$B:$B,$B528,ADEME!$C:$C,$C528,ADEME!$D:$D,$D528,ADEME!$E:$E,F$9)</f>
        <v>385.92936917592226</v>
      </c>
      <c r="G528" s="135">
        <f>SUMIFS(ADEME!$H:$H,ADEME!$A:$A,$A528,ADEME!$B:$B,$B528,ADEME!$C:$C,$C528,ADEME!$D:$D,$D528,ADEME!$E:$E,G$9)</f>
        <v>113.84750000000001</v>
      </c>
      <c r="H528" s="135">
        <f>SUMIFS(ADEME!$H:$H,ADEME!$A:$A,$A528,ADEME!$B:$B,$B528,ADEME!$C:$C,$C528,ADEME!$D:$D,$D528,ADEME!$E:$E,H$9)</f>
        <v>139.11269665950766</v>
      </c>
      <c r="I528" s="135">
        <f>SUMIFS(ADEME!$H:$H,ADEME!$A:$A,$A528,ADEME!$B:$B,$B528,ADEME!$C:$C,$C528,ADEME!$D:$D,$D528,ADEME!$E:$E,I$9)</f>
        <v>199.81360342205423</v>
      </c>
      <c r="J528" s="135">
        <f>SUMIFS(ADEME!$H:$H,ADEME!$A:$A,$A528,ADEME!$B:$B,$B528,ADEME!$C:$C,$C528,ADEME!$D:$D,$D528,ADEME!$E:$E,J$9)</f>
        <v>198.17015139440252</v>
      </c>
      <c r="K528" s="68"/>
      <c r="L528" s="54" t="str">
        <f t="shared" si="150"/>
        <v>Flux bruts export et import-Flux bruts exportés-Soja</v>
      </c>
      <c r="M528" s="54">
        <f>MATCH(L528,[6]RESULTATS_4!$W:$W,FALSE)</f>
        <v>296</v>
      </c>
      <c r="N528" s="54" t="str" cm="1">
        <f t="array" ref="N528">IFERROR(INDEX([6]RESULTATS_4!G:G,$M528),"-")</f>
        <v>Flux bruts export et import</v>
      </c>
      <c r="O528" s="54" t="str" cm="1">
        <f t="array" ref="O528">IFERROR(INDEX([6]RESULTATS_4!H:H,$M528),"-")</f>
        <v>Flux bruts exportés</v>
      </c>
      <c r="P528" s="54" t="str" cm="1">
        <f t="array" ref="P528">IFERROR(INDEX([6]RESULTATS_4!I:I,$M528),"-")</f>
        <v>Soja</v>
      </c>
      <c r="Q528" s="54" t="str" cm="1">
        <f t="array" ref="Q528">IFERROR(INDEX([6]RESULTATS_4!$J:$J,M528),"-")</f>
        <v>kt</v>
      </c>
      <c r="R528" s="68"/>
      <c r="S528" s="54" t="str">
        <f t="shared" si="151"/>
        <v>Soja-kt</v>
      </c>
      <c r="T528" s="46">
        <v>523</v>
      </c>
      <c r="U528" s="36">
        <v>5500</v>
      </c>
      <c r="V528" s="36">
        <v>5500</v>
      </c>
      <c r="W528" s="36">
        <v>4675</v>
      </c>
      <c r="X528" s="36">
        <v>4950</v>
      </c>
      <c r="Y528" s="36">
        <v>5500</v>
      </c>
      <c r="Z528" s="36">
        <v>5607.0310845947815</v>
      </c>
      <c r="AA528" s="68"/>
      <c r="AB528" s="52"/>
      <c r="AC528" s="36"/>
      <c r="AE528" s="68"/>
      <c r="AF528" s="52">
        <f t="shared" si="152"/>
        <v>-97.329090909090908</v>
      </c>
      <c r="AG528" s="52">
        <f t="shared" si="153"/>
        <v>-92.983102378619591</v>
      </c>
      <c r="AH528" s="52">
        <f t="shared" si="154"/>
        <v>-97.564759358288768</v>
      </c>
      <c r="AI528" s="52">
        <f t="shared" si="155"/>
        <v>-97.189642491727113</v>
      </c>
      <c r="AJ528" s="52">
        <f t="shared" si="156"/>
        <v>-96.367025392326283</v>
      </c>
      <c r="AK528" s="52">
        <f t="shared" si="157"/>
        <v>-96.465684808866641</v>
      </c>
    </row>
    <row r="529" spans="1:37" ht="14.25" hidden="1">
      <c r="A529" s="5" t="s">
        <v>440</v>
      </c>
      <c r="B529" s="5" t="s">
        <v>439</v>
      </c>
      <c r="C529" s="15" t="s">
        <v>317</v>
      </c>
      <c r="D529" s="4" t="s">
        <v>180</v>
      </c>
      <c r="E529" s="134">
        <f>SUMIFS(ADEME!$F:$F,ADEME!$A:$A,$A529,ADEME!$B:$B,$B529,ADEME!$C:$C,$C529,ADEME!$D:$D,$D529,ADEME!$E:$E,F$9)</f>
        <v>524.5</v>
      </c>
      <c r="F529" s="134">
        <f>SUMIFS(ADEME!$L:$L,ADEME!$A:$A,$A529,ADEME!$B:$B,$B529,ADEME!$C:$C,$C529,ADEME!$D:$D,$D529,ADEME!$E:$E,F$9)</f>
        <v>524.5</v>
      </c>
      <c r="G529" s="135">
        <f>SUMIFS(ADEME!$H:$H,ADEME!$A:$A,$A529,ADEME!$B:$B,$B529,ADEME!$C:$C,$C529,ADEME!$D:$D,$D529,ADEME!$E:$E,G$9)</f>
        <v>498.34047406540964</v>
      </c>
      <c r="H529" s="135">
        <f>SUMIFS(ADEME!$H:$H,ADEME!$A:$A,$A529,ADEME!$B:$B,$B529,ADEME!$C:$C,$C529,ADEME!$D:$D,$D529,ADEME!$E:$E,H$9)</f>
        <v>496.77741067196763</v>
      </c>
      <c r="I529" s="135">
        <f>SUMIFS(ADEME!$H:$H,ADEME!$A:$A,$A529,ADEME!$B:$B,$B529,ADEME!$C:$C,$C529,ADEME!$D:$D,$D529,ADEME!$E:$E,I$9)</f>
        <v>524.5</v>
      </c>
      <c r="J529" s="135">
        <f>SUMIFS(ADEME!$H:$H,ADEME!$A:$A,$A529,ADEME!$B:$B,$B529,ADEME!$C:$C,$C529,ADEME!$D:$D,$D529,ADEME!$E:$E,J$9)</f>
        <v>525.00157972344959</v>
      </c>
      <c r="K529" s="68"/>
      <c r="L529" s="54" t="str">
        <f t="shared" si="150"/>
        <v>Flux bruts export et import-Flux bruts exportés-Graines de Tournesol</v>
      </c>
      <c r="M529" s="54">
        <f>MATCH(L529,[6]RESULTATS_4!$W:$W,FALSE)</f>
        <v>281</v>
      </c>
      <c r="N529" s="54" t="str" cm="1">
        <f t="array" ref="N529">IFERROR(INDEX([6]RESULTATS_4!G:G,$M529),"-")</f>
        <v>Flux bruts export et import</v>
      </c>
      <c r="O529" s="54" t="str" cm="1">
        <f t="array" ref="O529">IFERROR(INDEX([6]RESULTATS_4!H:H,$M529),"-")</f>
        <v>Flux bruts exportés</v>
      </c>
      <c r="P529" s="54" t="str" cm="1">
        <f t="array" ref="P529">IFERROR(INDEX([6]RESULTATS_4!I:I,$M529),"-")</f>
        <v>Graines de Tournesol</v>
      </c>
      <c r="Q529" s="54" t="str" cm="1">
        <f t="array" ref="Q529">IFERROR(INDEX([6]RESULTATS_4!$J:$J,M529),"-")</f>
        <v>kt</v>
      </c>
      <c r="R529" s="68"/>
      <c r="S529" s="54" t="str">
        <f t="shared" si="151"/>
        <v>Graines de Tournesol-kt</v>
      </c>
      <c r="T529" s="46">
        <v>524</v>
      </c>
      <c r="U529" s="36">
        <v>2806.6</v>
      </c>
      <c r="V529" s="36">
        <v>2809.4317973575676</v>
      </c>
      <c r="W529" s="36">
        <v>2385.5350000000003</v>
      </c>
      <c r="X529" s="36">
        <v>2526.8699923674812</v>
      </c>
      <c r="Y529" s="36">
        <v>2807.9756493830228</v>
      </c>
      <c r="Z529" s="36">
        <v>2807.9800000000005</v>
      </c>
      <c r="AA529" s="68"/>
      <c r="AB529" s="52"/>
      <c r="AC529" s="36"/>
      <c r="AE529" s="68"/>
      <c r="AF529" s="52">
        <f t="shared" si="152"/>
        <v>-81.311907646262384</v>
      </c>
      <c r="AG529" s="52">
        <f t="shared" si="153"/>
        <v>-81.330744512348645</v>
      </c>
      <c r="AH529" s="52">
        <f t="shared" si="154"/>
        <v>-79.10990725076725</v>
      </c>
      <c r="AI529" s="52">
        <f t="shared" si="155"/>
        <v>-80.340206968601265</v>
      </c>
      <c r="AJ529" s="52">
        <f t="shared" si="156"/>
        <v>-81.321063089872425</v>
      </c>
      <c r="AK529" s="52">
        <f t="shared" si="157"/>
        <v>-81.303229377579271</v>
      </c>
    </row>
    <row r="530" spans="1:37" ht="14.25" hidden="1">
      <c r="A530" s="5" t="s">
        <v>440</v>
      </c>
      <c r="B530" s="5" t="s">
        <v>439</v>
      </c>
      <c r="C530" s="15" t="s">
        <v>318</v>
      </c>
      <c r="D530" s="4" t="s">
        <v>180</v>
      </c>
      <c r="E530" s="134">
        <f>SUMIFS(ADEME!$F:$F,ADEME!$A:$A,$A530,ADEME!$B:$B,$B530,ADEME!$C:$C,$C530,ADEME!$D:$D,$D530,ADEME!$E:$E,F$9)</f>
        <v>1311.8</v>
      </c>
      <c r="F530" s="134">
        <f>SUMIFS(ADEME!$L:$L,ADEME!$A:$A,$A530,ADEME!$B:$B,$B530,ADEME!$C:$C,$C530,ADEME!$D:$D,$D530,ADEME!$E:$E,F$9)</f>
        <v>1334.3310852917491</v>
      </c>
      <c r="G530" s="135">
        <f>SUMIFS(ADEME!$H:$H,ADEME!$A:$A,$A530,ADEME!$B:$B,$B530,ADEME!$C:$C,$C530,ADEME!$D:$D,$D530,ADEME!$E:$E,G$9)</f>
        <v>1101.7766982788776</v>
      </c>
      <c r="H530" s="135">
        <f>SUMIFS(ADEME!$H:$H,ADEME!$A:$A,$A530,ADEME!$B:$B,$B530,ADEME!$C:$C,$C530,ADEME!$D:$D,$D530,ADEME!$E:$E,H$9)</f>
        <v>1174.9006395476881</v>
      </c>
      <c r="I530" s="135">
        <f>SUMIFS(ADEME!$H:$H,ADEME!$A:$A,$A530,ADEME!$B:$B,$B530,ADEME!$C:$C,$C530,ADEME!$D:$D,$D530,ADEME!$E:$E,I$9)</f>
        <v>1314.9337859675745</v>
      </c>
      <c r="J530" s="135">
        <f>SUMIFS(ADEME!$H:$H,ADEME!$A:$A,$A530,ADEME!$B:$B,$B530,ADEME!$C:$C,$C530,ADEME!$D:$D,$D530,ADEME!$E:$E,J$9)</f>
        <v>1377.3899999999999</v>
      </c>
      <c r="K530" s="68"/>
      <c r="L530" s="54" t="str">
        <f t="shared" si="150"/>
        <v>Flux bruts export et import-Flux bruts exportés-Graines Colza/Moutarde</v>
      </c>
      <c r="M530" s="54">
        <f>MATCH(L530,[6]RESULTATS_4!$W:$W,FALSE)</f>
        <v>280</v>
      </c>
      <c r="N530" s="54" t="str" cm="1">
        <f t="array" ref="N530">IFERROR(INDEX([6]RESULTATS_4!G:G,$M530),"-")</f>
        <v>Flux bruts export et import</v>
      </c>
      <c r="O530" s="54" t="str" cm="1">
        <f t="array" ref="O530">IFERROR(INDEX([6]RESULTATS_4!H:H,$M530),"-")</f>
        <v>Flux bruts exportés</v>
      </c>
      <c r="P530" s="54" t="str" cm="1">
        <f t="array" ref="P530">IFERROR(INDEX([6]RESULTATS_4!I:I,$M530),"-")</f>
        <v>Graines Colza/Moutarde</v>
      </c>
      <c r="Q530" s="54" t="str" cm="1">
        <f t="array" ref="Q530">IFERROR(INDEX([6]RESULTATS_4!$J:$J,M530),"-")</f>
        <v>kt</v>
      </c>
      <c r="R530" s="68"/>
      <c r="S530" s="54" t="str">
        <f t="shared" si="151"/>
        <v>Graines Colza/Moutarde-kt</v>
      </c>
      <c r="T530" s="46">
        <v>525</v>
      </c>
      <c r="U530" s="36">
        <v>3347.1487500000003</v>
      </c>
      <c r="V530" s="36">
        <v>3366.5816617874507</v>
      </c>
      <c r="W530" s="36">
        <v>2883.6094742646587</v>
      </c>
      <c r="X530" s="36">
        <v>2974.7127187500005</v>
      </c>
      <c r="Y530" s="36">
        <v>3345.4743556955468</v>
      </c>
      <c r="Z530" s="36">
        <v>3385.51814900915</v>
      </c>
      <c r="AA530" s="68"/>
      <c r="AB530" s="52"/>
      <c r="AC530" s="36"/>
      <c r="AE530" s="68"/>
      <c r="AF530" s="52">
        <f t="shared" si="152"/>
        <v>-60.808434342811935</v>
      </c>
      <c r="AG530" s="52">
        <f t="shared" si="153"/>
        <v>-60.365402674257417</v>
      </c>
      <c r="AH530" s="52">
        <f t="shared" si="154"/>
        <v>-61.791750647516565</v>
      </c>
      <c r="AI530" s="52">
        <f t="shared" si="155"/>
        <v>-60.503727565282631</v>
      </c>
      <c r="AJ530" s="52">
        <f t="shared" si="156"/>
        <v>-60.695146751642312</v>
      </c>
      <c r="AK530" s="52">
        <f t="shared" si="157"/>
        <v>-59.315238041092023</v>
      </c>
    </row>
    <row r="531" spans="1:37" ht="14.25" hidden="1">
      <c r="A531" s="5" t="s">
        <v>440</v>
      </c>
      <c r="B531" s="5" t="s">
        <v>439</v>
      </c>
      <c r="C531" s="4" t="s">
        <v>319</v>
      </c>
      <c r="D531" s="4" t="s">
        <v>180</v>
      </c>
      <c r="E531" s="134">
        <f>SUMIFS(ADEME!$F:$F,ADEME!$A:$A,$A531,ADEME!$B:$B,$B531,ADEME!$C:$C,$C531,ADEME!$D:$D,$D531,ADEME!$E:$E,F$9)</f>
        <v>1149.3</v>
      </c>
      <c r="F531" s="134">
        <f>SUMIFS(ADEME!$L:$L,ADEME!$A:$A,$A531,ADEME!$B:$B,$B531,ADEME!$C:$C,$C531,ADEME!$D:$D,$D531,ADEME!$E:$E,F$9)</f>
        <v>1605.1181978542184</v>
      </c>
      <c r="G531" s="135">
        <f>SUMIFS(ADEME!$H:$H,ADEME!$A:$A,$A531,ADEME!$B:$B,$B531,ADEME!$C:$C,$C531,ADEME!$D:$D,$D531,ADEME!$E:$E,G$9)</f>
        <v>924.16955408903527</v>
      </c>
      <c r="H531" s="135">
        <f>SUMIFS(ADEME!$H:$H,ADEME!$A:$A,$A531,ADEME!$B:$B,$B531,ADEME!$C:$C,$C531,ADEME!$D:$D,$D531,ADEME!$E:$E,H$9)</f>
        <v>1030.3032712209533</v>
      </c>
      <c r="I531" s="135">
        <f>SUMIFS(ADEME!$H:$H,ADEME!$A:$A,$A531,ADEME!$B:$B,$B531,ADEME!$C:$C,$C531,ADEME!$D:$D,$D531,ADEME!$E:$E,I$9)</f>
        <v>1223.3846823020765</v>
      </c>
      <c r="J531" s="135">
        <f>SUMIFS(ADEME!$H:$H,ADEME!$A:$A,$A531,ADEME!$B:$B,$B531,ADEME!$C:$C,$C531,ADEME!$D:$D,$D531,ADEME!$E:$E,J$9)</f>
        <v>1280.3300052476397</v>
      </c>
      <c r="K531" s="68"/>
      <c r="L531" s="54" t="str">
        <f t="shared" si="150"/>
        <v>Flux bruts export et import-Flux bruts exportés-Huiles</v>
      </c>
      <c r="M531" s="54">
        <f>MATCH(L531,[6]RESULTATS_4!$W:$W,FALSE)</f>
        <v>283</v>
      </c>
      <c r="N531" s="54" t="str" cm="1">
        <f t="array" ref="N531">IFERROR(INDEX([6]RESULTATS_4!G:G,$M531),"-")</f>
        <v>Flux bruts export et import</v>
      </c>
      <c r="O531" s="54" t="str" cm="1">
        <f t="array" ref="O531">IFERROR(INDEX([6]RESULTATS_4!H:H,$M531),"-")</f>
        <v>Flux bruts exportés</v>
      </c>
      <c r="P531" s="54" t="str" cm="1">
        <f t="array" ref="P531">IFERROR(INDEX([6]RESULTATS_4!I:I,$M531),"-")</f>
        <v>Huiles</v>
      </c>
      <c r="Q531" s="54" t="str" cm="1">
        <f t="array" ref="Q531">IFERROR(INDEX([6]RESULTATS_4!$J:$J,M531),"-")</f>
        <v>kt</v>
      </c>
      <c r="R531" s="68"/>
      <c r="S531" s="54" t="str">
        <f t="shared" si="151"/>
        <v>Huiles-kt</v>
      </c>
      <c r="T531" s="46">
        <v>526</v>
      </c>
      <c r="U531" s="36">
        <v>395.8</v>
      </c>
      <c r="V531" s="36">
        <v>527.17954825956747</v>
      </c>
      <c r="W531" s="36">
        <v>399.99929668103687</v>
      </c>
      <c r="X531" s="36">
        <v>1174.272794042748</v>
      </c>
      <c r="Y531" s="36">
        <v>401.67551799542355</v>
      </c>
      <c r="Z531" s="36">
        <v>456.19599120363557</v>
      </c>
      <c r="AA531" s="68"/>
      <c r="AB531" s="52"/>
      <c r="AC531" s="36"/>
      <c r="AE531" s="68"/>
      <c r="AF531" s="52">
        <f t="shared" si="152"/>
        <v>190.37392622536632</v>
      </c>
      <c r="AG531" s="52">
        <f t="shared" si="153"/>
        <v>204.47277462742278</v>
      </c>
      <c r="AH531" s="52">
        <f t="shared" si="154"/>
        <v>131.04279476420598</v>
      </c>
      <c r="AI531" s="52">
        <f t="shared" si="155"/>
        <v>-12.260313238301402</v>
      </c>
      <c r="AJ531" s="52">
        <f t="shared" si="156"/>
        <v>204.57038766201703</v>
      </c>
      <c r="AK531" s="52">
        <f t="shared" si="157"/>
        <v>180.65349760518376</v>
      </c>
    </row>
    <row r="532" spans="1:37" ht="14.25" hidden="1">
      <c r="A532" s="5" t="s">
        <v>440</v>
      </c>
      <c r="B532" s="5" t="s">
        <v>439</v>
      </c>
      <c r="C532" s="4" t="s">
        <v>33</v>
      </c>
      <c r="D532" s="4" t="s">
        <v>180</v>
      </c>
      <c r="E532" s="134">
        <f>SUMIFS(ADEME!$F:$F,ADEME!$A:$A,$A532,ADEME!$B:$B,$B532,ADEME!$C:$C,$C532,ADEME!$D:$D,$D532,ADEME!$E:$E,F$9)</f>
        <v>2103.3000000000002</v>
      </c>
      <c r="F532" s="134">
        <f>SUMIFS(ADEME!$L:$L,ADEME!$A:$A,$A532,ADEME!$B:$B,$B532,ADEME!$C:$C,$C532,ADEME!$D:$D,$D532,ADEME!$E:$E,F$9)</f>
        <v>3768.8675115124497</v>
      </c>
      <c r="G532" s="135">
        <f>SUMIFS(ADEME!$H:$H,ADEME!$A:$A,$A532,ADEME!$B:$B,$B532,ADEME!$C:$C,$C532,ADEME!$D:$D,$D532,ADEME!$E:$E,G$9)</f>
        <v>1985.8196554515016</v>
      </c>
      <c r="H532" s="135">
        <f>SUMIFS(ADEME!$H:$H,ADEME!$A:$A,$A532,ADEME!$B:$B,$B532,ADEME!$C:$C,$C532,ADEME!$D:$D,$D532,ADEME!$E:$E,H$9)</f>
        <v>2235.6380228586358</v>
      </c>
      <c r="I532" s="135">
        <f>SUMIFS(ADEME!$H:$H,ADEME!$A:$A,$A532,ADEME!$B:$B,$B532,ADEME!$C:$C,$C532,ADEME!$D:$D,$D532,ADEME!$E:$E,I$9)</f>
        <v>2719.5893181526826</v>
      </c>
      <c r="J532" s="135">
        <f>SUMIFS(ADEME!$H:$H,ADEME!$A:$A,$A532,ADEME!$B:$B,$B532,ADEME!$C:$C,$C532,ADEME!$D:$D,$D532,ADEME!$E:$E,J$9)</f>
        <v>2351.7575777390857</v>
      </c>
      <c r="K532" s="68"/>
      <c r="L532" s="54" t="str">
        <f t="shared" si="150"/>
        <v>Flux bruts export et import-Flux bruts exportés-Légumes</v>
      </c>
      <c r="M532" s="54">
        <f>MATCH(L532,[6]RESULTATS_4!$W:$W,FALSE)</f>
        <v>285</v>
      </c>
      <c r="N532" s="54" t="str" cm="1">
        <f t="array" ref="N532">IFERROR(INDEX([6]RESULTATS_4!G:G,$M532),"-")</f>
        <v>Flux bruts export et import</v>
      </c>
      <c r="O532" s="54" t="str" cm="1">
        <f t="array" ref="O532">IFERROR(INDEX([6]RESULTATS_4!H:H,$M532),"-")</f>
        <v>Flux bruts exportés</v>
      </c>
      <c r="P532" s="54" t="str" cm="1">
        <f t="array" ref="P532">IFERROR(INDEX([6]RESULTATS_4!I:I,$M532),"-")</f>
        <v>Légumes</v>
      </c>
      <c r="Q532" s="54" t="str" cm="1">
        <f t="array" ref="Q532">IFERROR(INDEX([6]RESULTATS_4!$J:$J,M532),"-")</f>
        <v>kt</v>
      </c>
      <c r="R532" s="68"/>
      <c r="S532" s="54" t="str">
        <f t="shared" si="151"/>
        <v>Légumes-kt</v>
      </c>
      <c r="T532" s="46">
        <v>527</v>
      </c>
      <c r="U532" s="36">
        <v>59.8</v>
      </c>
      <c r="V532" s="36">
        <v>136.22647296145504</v>
      </c>
      <c r="W532" s="36">
        <v>262.53203313765647</v>
      </c>
      <c r="X532" s="36">
        <v>290.32163351204179</v>
      </c>
      <c r="Y532" s="36">
        <v>246.27962485586471</v>
      </c>
      <c r="Z532" s="36">
        <v>255.64176651978107</v>
      </c>
      <c r="AA532" s="68"/>
      <c r="AB532" s="52"/>
      <c r="AC532" s="36"/>
      <c r="AE532" s="68"/>
      <c r="AF532" s="52">
        <f t="shared" si="152"/>
        <v>3417.2240802675587</v>
      </c>
      <c r="AG532" s="52">
        <f t="shared" si="153"/>
        <v>2666.6190202097073</v>
      </c>
      <c r="AH532" s="52">
        <f t="shared" si="154"/>
        <v>656.4104203658278</v>
      </c>
      <c r="AI532" s="52">
        <f t="shared" si="155"/>
        <v>670.0556089513417</v>
      </c>
      <c r="AJ532" s="52">
        <f t="shared" si="156"/>
        <v>1004.2689056166639</v>
      </c>
      <c r="AK532" s="52">
        <f t="shared" si="157"/>
        <v>819.94262508630857</v>
      </c>
    </row>
    <row r="533" spans="1:37" ht="14.25" hidden="1">
      <c r="A533" s="5" t="s">
        <v>440</v>
      </c>
      <c r="B533" s="5" t="s">
        <v>439</v>
      </c>
      <c r="C533" s="45" t="s">
        <v>442</v>
      </c>
      <c r="D533" s="4" t="s">
        <v>180</v>
      </c>
      <c r="E533" s="134">
        <f>SUMIFS(ADEME!$F:$F,ADEME!$A:$A,$A533,ADEME!$B:$B,$B533,ADEME!$C:$C,$C533,ADEME!$D:$D,$D533,ADEME!$E:$E,F$9)</f>
        <v>348.1</v>
      </c>
      <c r="F533" s="134">
        <f>SUMIFS(ADEME!$L:$L,ADEME!$A:$A,$A533,ADEME!$B:$B,$B533,ADEME!$C:$C,$C533,ADEME!$D:$D,$D533,ADEME!$E:$E,F$9)</f>
        <v>348.10000000000014</v>
      </c>
      <c r="G533" s="135">
        <f>SUMIFS(ADEME!$H:$H,ADEME!$A:$A,$A533,ADEME!$B:$B,$B533,ADEME!$C:$C,$C533,ADEME!$D:$D,$D533,ADEME!$E:$E,G$9)</f>
        <v>344.84419784338382</v>
      </c>
      <c r="H533" s="135">
        <f>SUMIFS(ADEME!$H:$H,ADEME!$A:$A,$A533,ADEME!$B:$B,$B533,ADEME!$C:$C,$C533,ADEME!$D:$D,$D533,ADEME!$E:$E,H$9)</f>
        <v>400.19764160108417</v>
      </c>
      <c r="I533" s="135">
        <f>SUMIFS(ADEME!$H:$H,ADEME!$A:$A,$A533,ADEME!$B:$B,$B533,ADEME!$C:$C,$C533,ADEME!$D:$D,$D533,ADEME!$E:$E,I$9)</f>
        <v>641.2239373487846</v>
      </c>
      <c r="J533" s="135">
        <f>SUMIFS(ADEME!$H:$H,ADEME!$A:$A,$A533,ADEME!$B:$B,$B533,ADEME!$C:$C,$C533,ADEME!$D:$D,$D533,ADEME!$E:$E,J$9)</f>
        <v>508.79757773908597</v>
      </c>
      <c r="K533" s="68"/>
      <c r="L533" s="54" t="str">
        <f t="shared" si="150"/>
        <v>Flux bruts export et import-Flux bruts exportés-Tomates</v>
      </c>
      <c r="M533" s="54">
        <f>MATCH(L533,[6]RESULTATS_4!$W:$W,FALSE)</f>
        <v>299</v>
      </c>
      <c r="N533" s="54" t="str" cm="1">
        <f t="array" ref="N533">IFERROR(INDEX([6]RESULTATS_4!G:G,$M533),"-")</f>
        <v>Flux bruts export et import</v>
      </c>
      <c r="O533" s="54" t="str" cm="1">
        <f t="array" ref="O533">IFERROR(INDEX([6]RESULTATS_4!H:H,$M533),"-")</f>
        <v>Flux bruts exportés</v>
      </c>
      <c r="P533" s="54" t="str" cm="1">
        <f t="array" ref="P533">IFERROR(INDEX([6]RESULTATS_4!I:I,$M533),"-")</f>
        <v>Tomates</v>
      </c>
      <c r="Q533" s="54" t="str" cm="1">
        <f t="array" ref="Q533">IFERROR(INDEX([6]RESULTATS_4!$J:$J,M533),"-")</f>
        <v>kt</v>
      </c>
      <c r="R533" s="68"/>
      <c r="S533" s="54" t="str">
        <f t="shared" si="151"/>
        <v>Tomates-kt</v>
      </c>
      <c r="T533" s="46">
        <v>528</v>
      </c>
      <c r="U533" s="36">
        <v>1998.1</v>
      </c>
      <c r="V533" s="36">
        <v>2097.8627939817979</v>
      </c>
      <c r="W533" s="36">
        <v>1688.2525000000003</v>
      </c>
      <c r="X533" s="36">
        <v>1811.9966806299708</v>
      </c>
      <c r="Y533" s="36">
        <v>2079.2958332332946</v>
      </c>
      <c r="Z533" s="36">
        <v>2111.1386013195297</v>
      </c>
      <c r="AA533" s="68"/>
      <c r="AB533" s="52"/>
      <c r="AC533" s="36"/>
      <c r="AE533" s="68"/>
      <c r="AF533" s="52">
        <f t="shared" si="152"/>
        <v>-82.578449527050694</v>
      </c>
      <c r="AG533" s="52">
        <f t="shared" si="153"/>
        <v>-83.406922464204754</v>
      </c>
      <c r="AH533" s="52">
        <f t="shared" si="154"/>
        <v>-79.573896804927941</v>
      </c>
      <c r="AI533" s="52">
        <f t="shared" si="155"/>
        <v>-77.913996980284267</v>
      </c>
      <c r="AJ533" s="52">
        <f t="shared" si="156"/>
        <v>-69.161485965578805</v>
      </c>
      <c r="AK533" s="52">
        <f t="shared" si="157"/>
        <v>-75.89937593765417</v>
      </c>
    </row>
    <row r="534" spans="1:37" ht="14.25" hidden="1">
      <c r="A534" s="5" t="s">
        <v>440</v>
      </c>
      <c r="B534" s="5" t="s">
        <v>439</v>
      </c>
      <c r="C534" s="45" t="s">
        <v>443</v>
      </c>
      <c r="D534" s="4" t="s">
        <v>180</v>
      </c>
      <c r="E534" s="134">
        <f>SUMIFS(ADEME!$F:$F,ADEME!$A:$A,$A534,ADEME!$B:$B,$B534,ADEME!$C:$C,$C534,ADEME!$D:$D,$D534,ADEME!$E:$E,F$9)</f>
        <v>100</v>
      </c>
      <c r="F534" s="134">
        <f>SUMIFS(ADEME!$L:$L,ADEME!$A:$A,$A534,ADEME!$B:$B,$B534,ADEME!$C:$C,$C534,ADEME!$D:$D,$D534,ADEME!$E:$E,F$9)</f>
        <v>100</v>
      </c>
      <c r="G534" s="135">
        <f>SUMIFS(ADEME!$H:$H,ADEME!$A:$A,$A534,ADEME!$B:$B,$B534,ADEME!$C:$C,$C534,ADEME!$D:$D,$D534,ADEME!$E:$E,G$9)</f>
        <v>77.5</v>
      </c>
      <c r="H534" s="135">
        <f>SUMIFS(ADEME!$H:$H,ADEME!$A:$A,$A534,ADEME!$B:$B,$B534,ADEME!$C:$C,$C534,ADEME!$D:$D,$D534,ADEME!$E:$E,H$9)</f>
        <v>82.5</v>
      </c>
      <c r="I534" s="135">
        <f>SUMIFS(ADEME!$H:$H,ADEME!$A:$A,$A534,ADEME!$B:$B,$B534,ADEME!$C:$C,$C534,ADEME!$D:$D,$D534,ADEME!$E:$E,I$9)</f>
        <v>95</v>
      </c>
      <c r="J534" s="135">
        <f>SUMIFS(ADEME!$H:$H,ADEME!$A:$A,$A534,ADEME!$B:$B,$B534,ADEME!$C:$C,$C534,ADEME!$D:$D,$D534,ADEME!$E:$E,J$9)</f>
        <v>105</v>
      </c>
      <c r="K534" s="68"/>
      <c r="L534" s="54" t="str">
        <f t="shared" si="150"/>
        <v>Flux bruts export et import-Flux bruts exportés-Oignons</v>
      </c>
      <c r="M534" s="54">
        <f>MATCH(L534,[6]RESULTATS_4!$W:$W,FALSE)</f>
        <v>289</v>
      </c>
      <c r="N534" s="54" t="str" cm="1">
        <f t="array" ref="N534">IFERROR(INDEX([6]RESULTATS_4!G:G,$M534),"-")</f>
        <v>Flux bruts export et import</v>
      </c>
      <c r="O534" s="54" t="str" cm="1">
        <f t="array" ref="O534">IFERROR(INDEX([6]RESULTATS_4!H:H,$M534),"-")</f>
        <v>Flux bruts exportés</v>
      </c>
      <c r="P534" s="54" t="str" cm="1">
        <f t="array" ref="P534">IFERROR(INDEX([6]RESULTATS_4!I:I,$M534),"-")</f>
        <v>Oignons</v>
      </c>
      <c r="Q534" s="54" t="str" cm="1">
        <f t="array" ref="Q534">IFERROR(INDEX([6]RESULTATS_4!$J:$J,M534),"-")</f>
        <v>kt</v>
      </c>
      <c r="R534" s="68"/>
      <c r="S534" s="54" t="str">
        <f t="shared" si="151"/>
        <v>Oignons-kt</v>
      </c>
      <c r="T534" s="46">
        <v>529</v>
      </c>
      <c r="U534" s="36">
        <v>104.8</v>
      </c>
      <c r="V534" s="36">
        <v>201.7127939817974</v>
      </c>
      <c r="W534" s="36">
        <v>81.22</v>
      </c>
      <c r="X534" s="36">
        <v>108.25891892595109</v>
      </c>
      <c r="Y534" s="36">
        <v>183.32709658341213</v>
      </c>
      <c r="Z534" s="36">
        <v>180.53285008361516</v>
      </c>
      <c r="AA534" s="68"/>
      <c r="AB534" s="52"/>
      <c r="AC534" s="36"/>
      <c r="AE534" s="68"/>
      <c r="AF534" s="52">
        <f t="shared" si="152"/>
        <v>-4.5801526717557213</v>
      </c>
      <c r="AG534" s="52">
        <f t="shared" si="153"/>
        <v>-50.424562554508071</v>
      </c>
      <c r="AH534" s="52">
        <f t="shared" si="154"/>
        <v>-4.5801526717557213</v>
      </c>
      <c r="AI534" s="52">
        <f t="shared" si="155"/>
        <v>-23.793807643294642</v>
      </c>
      <c r="AJ534" s="52">
        <f t="shared" si="156"/>
        <v>-48.180055337986616</v>
      </c>
      <c r="AK534" s="52">
        <f t="shared" si="157"/>
        <v>-41.838839883506814</v>
      </c>
    </row>
    <row r="535" spans="1:37" ht="14.25" hidden="1">
      <c r="A535" s="5" t="s">
        <v>440</v>
      </c>
      <c r="B535" s="5" t="s">
        <v>439</v>
      </c>
      <c r="C535" s="4" t="s">
        <v>34</v>
      </c>
      <c r="D535" s="4" t="s">
        <v>180</v>
      </c>
      <c r="E535" s="134">
        <f>SUMIFS(ADEME!$F:$F,ADEME!$A:$A,$A535,ADEME!$B:$B,$B535,ADEME!$C:$C,$C535,ADEME!$D:$D,$D535,ADEME!$E:$E,F$9)</f>
        <v>1561.6000000000001</v>
      </c>
      <c r="F535" s="134">
        <f>SUMIFS(ADEME!$L:$L,ADEME!$A:$A,$A535,ADEME!$B:$B,$B535,ADEME!$C:$C,$C535,ADEME!$D:$D,$D535,ADEME!$E:$E,F$9)</f>
        <v>1631.4570507501257</v>
      </c>
      <c r="G535" s="135">
        <f>SUMIFS(ADEME!$H:$H,ADEME!$A:$A,$A535,ADEME!$B:$B,$B535,ADEME!$C:$C,$C535,ADEME!$D:$D,$D535,ADEME!$E:$E,G$9)</f>
        <v>1512.1986878517005</v>
      </c>
      <c r="H535" s="135">
        <f>SUMIFS(ADEME!$H:$H,ADEME!$A:$A,$A535,ADEME!$B:$B,$B535,ADEME!$C:$C,$C535,ADEME!$D:$D,$D535,ADEME!$E:$E,H$9)</f>
        <v>1559.43359015993</v>
      </c>
      <c r="I535" s="135">
        <f>SUMIFS(ADEME!$H:$H,ADEME!$A:$A,$A535,ADEME!$B:$B,$B535,ADEME!$C:$C,$C535,ADEME!$D:$D,$D535,ADEME!$E:$E,I$9)</f>
        <v>2282.1736683557438</v>
      </c>
      <c r="J535" s="135">
        <f>SUMIFS(ADEME!$H:$H,ADEME!$A:$A,$A535,ADEME!$B:$B,$B535,ADEME!$C:$C,$C535,ADEME!$D:$D,$D535,ADEME!$E:$E,J$9)</f>
        <v>1936.7995850420916</v>
      </c>
      <c r="K535" s="68"/>
      <c r="L535" s="54" t="str">
        <f t="shared" si="150"/>
        <v>Flux bruts export et import-Flux bruts exportés-Fruits</v>
      </c>
      <c r="M535" s="54">
        <f>MATCH(L535,[6]RESULTATS_4!$W:$W,FALSE)</f>
        <v>279</v>
      </c>
      <c r="N535" s="54" t="str" cm="1">
        <f t="array" ref="N535">IFERROR(INDEX([6]RESULTATS_4!G:G,$M535),"-")</f>
        <v>Flux bruts export et import</v>
      </c>
      <c r="O535" s="54" t="str" cm="1">
        <f t="array" ref="O535">IFERROR(INDEX([6]RESULTATS_4!H:H,$M535),"-")</f>
        <v>Flux bruts exportés</v>
      </c>
      <c r="P535" s="54" t="str" cm="1">
        <f t="array" ref="P535">IFERROR(INDEX([6]RESULTATS_4!I:I,$M535),"-")</f>
        <v>Fruits</v>
      </c>
      <c r="Q535" s="54" t="str" cm="1">
        <f t="array" ref="Q535">IFERROR(INDEX([6]RESULTATS_4!$J:$J,M535),"-")</f>
        <v>kt</v>
      </c>
      <c r="R535" s="68"/>
      <c r="S535" s="54" t="str">
        <f t="shared" si="151"/>
        <v>Fruits-kt</v>
      </c>
      <c r="T535" s="46">
        <v>530</v>
      </c>
      <c r="U535" s="36">
        <v>397.2</v>
      </c>
      <c r="V535" s="36">
        <v>397.2</v>
      </c>
      <c r="W535" s="36">
        <v>337.62</v>
      </c>
      <c r="X535" s="36">
        <v>357.48</v>
      </c>
      <c r="Y535" s="36">
        <v>397.2</v>
      </c>
      <c r="Z535" s="36">
        <v>406.77130768847144</v>
      </c>
      <c r="AA535" s="68"/>
      <c r="AB535" s="52"/>
      <c r="AC535" s="36"/>
      <c r="AE535" s="68"/>
      <c r="AF535" s="52">
        <f t="shared" si="152"/>
        <v>293.15206445115814</v>
      </c>
      <c r="AG535" s="52">
        <f t="shared" si="153"/>
        <v>310.73943875884333</v>
      </c>
      <c r="AH535" s="52">
        <f t="shared" si="154"/>
        <v>347.89961727732378</v>
      </c>
      <c r="AI535" s="52">
        <f t="shared" si="155"/>
        <v>336.22960449813411</v>
      </c>
      <c r="AJ535" s="52">
        <f t="shared" si="156"/>
        <v>474.56537471191939</v>
      </c>
      <c r="AK535" s="52">
        <f t="shared" si="157"/>
        <v>376.13967564433102</v>
      </c>
    </row>
    <row r="536" spans="1:37" ht="14.25" hidden="1">
      <c r="A536" s="5" t="s">
        <v>440</v>
      </c>
      <c r="B536" s="5" t="s">
        <v>439</v>
      </c>
      <c r="C536" s="45" t="s">
        <v>444</v>
      </c>
      <c r="D536" s="4" t="s">
        <v>180</v>
      </c>
      <c r="E536" s="134">
        <f>SUMIFS(ADEME!$F:$F,ADEME!$A:$A,$A536,ADEME!$B:$B,$B536,ADEME!$C:$C,$C536,ADEME!$D:$D,$D536,ADEME!$E:$E,F$9)</f>
        <v>163.19999999999999</v>
      </c>
      <c r="F536" s="134">
        <f>SUMIFS(ADEME!$L:$L,ADEME!$A:$A,$A536,ADEME!$B:$B,$B536,ADEME!$C:$C,$C536,ADEME!$D:$D,$D536,ADEME!$E:$E,F$9)</f>
        <v>163.19999999999982</v>
      </c>
      <c r="G536" s="135">
        <f>SUMIFS(ADEME!$H:$H,ADEME!$A:$A,$A536,ADEME!$B:$B,$B536,ADEME!$C:$C,$C536,ADEME!$D:$D,$D536,ADEME!$E:$E,G$9)</f>
        <v>279.13558929430303</v>
      </c>
      <c r="H536" s="135">
        <f>SUMIFS(ADEME!$H:$H,ADEME!$A:$A,$A536,ADEME!$B:$B,$B536,ADEME!$C:$C,$C536,ADEME!$D:$D,$D536,ADEME!$E:$E,H$9)</f>
        <v>164.3780461595162</v>
      </c>
      <c r="I536" s="135">
        <f>SUMIFS(ADEME!$H:$H,ADEME!$A:$A,$A536,ADEME!$B:$B,$B536,ADEME!$C:$C,$C536,ADEME!$D:$D,$D536,ADEME!$E:$E,I$9)</f>
        <v>348.30528971921785</v>
      </c>
      <c r="J536" s="135">
        <f>SUMIFS(ADEME!$H:$H,ADEME!$A:$A,$A536,ADEME!$B:$B,$B536,ADEME!$C:$C,$C536,ADEME!$D:$D,$D536,ADEME!$E:$E,J$9)</f>
        <v>228.45386800936831</v>
      </c>
      <c r="K536" s="68"/>
      <c r="L536" s="54" t="str">
        <f t="shared" si="150"/>
        <v>Flux bruts export et import-Flux bruts exportés-Oranges, Mandarines</v>
      </c>
      <c r="M536" s="54">
        <f>MATCH(L536,[6]RESULTATS_4!$W:$W,FALSE)</f>
        <v>290</v>
      </c>
      <c r="N536" s="54" t="str" cm="1">
        <f t="array" ref="N536">IFERROR(INDEX([6]RESULTATS_4!G:G,$M536),"-")</f>
        <v>Flux bruts export et import</v>
      </c>
      <c r="O536" s="54" t="str" cm="1">
        <f t="array" ref="O536">IFERROR(INDEX([6]RESULTATS_4!H:H,$M536),"-")</f>
        <v>Flux bruts exportés</v>
      </c>
      <c r="P536" s="54" t="str" cm="1">
        <f t="array" ref="P536">IFERROR(INDEX([6]RESULTATS_4!I:I,$M536),"-")</f>
        <v>Oranges, Mandarines</v>
      </c>
      <c r="Q536" s="54" t="str" cm="1">
        <f t="array" ref="Q536">IFERROR(INDEX([6]RESULTATS_4!$J:$J,M536),"-")</f>
        <v>kt</v>
      </c>
      <c r="R536" s="68"/>
      <c r="S536" s="54" t="str">
        <f t="shared" si="151"/>
        <v>Oranges, Mandarines-kt</v>
      </c>
      <c r="T536" s="46">
        <v>531</v>
      </c>
      <c r="U536" s="36">
        <v>1450.1</v>
      </c>
      <c r="V536" s="36">
        <v>1450.1</v>
      </c>
      <c r="W536" s="36">
        <v>1232.585</v>
      </c>
      <c r="X536" s="36">
        <v>1305.0899999999999</v>
      </c>
      <c r="Y536" s="36">
        <v>1450.1</v>
      </c>
      <c r="Z536" s="36">
        <v>1472.7094435474432</v>
      </c>
      <c r="AA536" s="68"/>
      <c r="AB536" s="52"/>
      <c r="AC536" s="36"/>
      <c r="AE536" s="68"/>
      <c r="AF536" s="52">
        <f t="shared" si="152"/>
        <v>-88.745603751465424</v>
      </c>
      <c r="AG536" s="52">
        <f t="shared" si="153"/>
        <v>-88.745603751465424</v>
      </c>
      <c r="AH536" s="52">
        <f t="shared" si="154"/>
        <v>-77.353643822186456</v>
      </c>
      <c r="AI536" s="52">
        <f t="shared" si="155"/>
        <v>-87.404849768252291</v>
      </c>
      <c r="AJ536" s="52">
        <f t="shared" si="156"/>
        <v>-75.980602046809338</v>
      </c>
      <c r="AK536" s="52">
        <f t="shared" si="157"/>
        <v>-84.487512522560351</v>
      </c>
    </row>
    <row r="537" spans="1:37" ht="14.25" hidden="1">
      <c r="A537" s="5" t="s">
        <v>440</v>
      </c>
      <c r="B537" s="5" t="s">
        <v>439</v>
      </c>
      <c r="C537" s="45" t="s">
        <v>445</v>
      </c>
      <c r="D537" s="4" t="s">
        <v>180</v>
      </c>
      <c r="E537" s="134">
        <f>SUMIFS(ADEME!$F:$F,ADEME!$A:$A,$A537,ADEME!$B:$B,$B537,ADEME!$C:$C,$C537,ADEME!$D:$D,$D537,ADEME!$E:$E,F$9)</f>
        <v>216.8</v>
      </c>
      <c r="F537" s="134">
        <f>SUMIFS(ADEME!$L:$L,ADEME!$A:$A,$A537,ADEME!$B:$B,$B537,ADEME!$C:$C,$C537,ADEME!$D:$D,$D537,ADEME!$E:$E,F$9)</f>
        <v>216.80000000000007</v>
      </c>
      <c r="G537" s="135">
        <f>SUMIFS(ADEME!$H:$H,ADEME!$A:$A,$A537,ADEME!$B:$B,$B537,ADEME!$C:$C,$C537,ADEME!$D:$D,$D537,ADEME!$E:$E,G$9)</f>
        <v>168.02000000000004</v>
      </c>
      <c r="H537" s="135">
        <f>SUMIFS(ADEME!$H:$H,ADEME!$A:$A,$A537,ADEME!$B:$B,$B537,ADEME!$C:$C,$C537,ADEME!$D:$D,$D537,ADEME!$E:$E,H$9)</f>
        <v>178.86</v>
      </c>
      <c r="I537" s="135">
        <f>SUMIFS(ADEME!$H:$H,ADEME!$A:$A,$A537,ADEME!$B:$B,$B537,ADEME!$C:$C,$C537,ADEME!$D:$D,$D537,ADEME!$E:$E,I$9)</f>
        <v>205.96</v>
      </c>
      <c r="J537" s="135">
        <f>SUMIFS(ADEME!$H:$H,ADEME!$A:$A,$A537,ADEME!$B:$B,$B537,ADEME!$C:$C,$C537,ADEME!$D:$D,$D537,ADEME!$E:$E,J$9)</f>
        <v>227.64000000000001</v>
      </c>
      <c r="K537" s="68"/>
      <c r="L537" s="54" t="str">
        <f t="shared" si="150"/>
        <v>Flux bruts export et import-Flux bruts exportés-Banane</v>
      </c>
      <c r="M537" s="54">
        <f>MATCH(L537,[6]RESULTATS_4!$W:$W,FALSE)</f>
        <v>271</v>
      </c>
      <c r="N537" s="54" t="str" cm="1">
        <f t="array" ref="N537">IFERROR(INDEX([6]RESULTATS_4!G:G,$M537),"-")</f>
        <v>Flux bruts export et import</v>
      </c>
      <c r="O537" s="54" t="str" cm="1">
        <f t="array" ref="O537">IFERROR(INDEX([6]RESULTATS_4!H:H,$M537),"-")</f>
        <v>Flux bruts exportés</v>
      </c>
      <c r="P537" s="54" t="str" cm="1">
        <f t="array" ref="P537">IFERROR(INDEX([6]RESULTATS_4!I:I,$M537),"-")</f>
        <v>Banane</v>
      </c>
      <c r="Q537" s="54" t="str" cm="1">
        <f t="array" ref="Q537">IFERROR(INDEX([6]RESULTATS_4!$J:$J,M537),"-")</f>
        <v>kt</v>
      </c>
      <c r="R537" s="68"/>
      <c r="S537" s="54" t="str">
        <f t="shared" si="151"/>
        <v>Banane-kt</v>
      </c>
      <c r="T537" s="46">
        <v>532</v>
      </c>
      <c r="U537" s="36">
        <v>1049.4000000000001</v>
      </c>
      <c r="V537" s="36">
        <v>1170.19404550019</v>
      </c>
      <c r="W537" s="36">
        <v>865.98203149099095</v>
      </c>
      <c r="X537" s="36">
        <v>957.45189641780667</v>
      </c>
      <c r="Y537" s="36">
        <v>1162.8544452759634</v>
      </c>
      <c r="Z537" s="36">
        <v>1214.513345240885</v>
      </c>
      <c r="AA537" s="68"/>
      <c r="AB537" s="52"/>
      <c r="AC537" s="36"/>
      <c r="AE537" s="68"/>
      <c r="AF537" s="52">
        <f t="shared" si="152"/>
        <v>-79.340575566990651</v>
      </c>
      <c r="AG537" s="52">
        <f t="shared" si="153"/>
        <v>-81.473158162642108</v>
      </c>
      <c r="AH537" s="52">
        <f t="shared" si="154"/>
        <v>-80.597749850454264</v>
      </c>
      <c r="AI537" s="52">
        <f t="shared" si="155"/>
        <v>-81.319165937298393</v>
      </c>
      <c r="AJ537" s="52">
        <f t="shared" si="156"/>
        <v>-82.288411001333657</v>
      </c>
      <c r="AK537" s="52">
        <f t="shared" si="157"/>
        <v>-81.256690106204616</v>
      </c>
    </row>
    <row r="538" spans="1:37" ht="14.25" hidden="1">
      <c r="A538" s="5" t="s">
        <v>440</v>
      </c>
      <c r="B538" s="5" t="s">
        <v>439</v>
      </c>
      <c r="C538" s="45" t="s">
        <v>446</v>
      </c>
      <c r="D538" s="4" t="s">
        <v>180</v>
      </c>
      <c r="E538" s="134">
        <f>SUMIFS(ADEME!$F:$F,ADEME!$A:$A,$A538,ADEME!$B:$B,$B538,ADEME!$C:$C,$C538,ADEME!$D:$D,$D538,ADEME!$E:$E,F$9)</f>
        <v>492.2</v>
      </c>
      <c r="F538" s="134">
        <f>SUMIFS(ADEME!$L:$L,ADEME!$A:$A,$A538,ADEME!$B:$B,$B538,ADEME!$C:$C,$C538,ADEME!$D:$D,$D538,ADEME!$E:$E,F$9)</f>
        <v>492.20000000000005</v>
      </c>
      <c r="G538" s="135">
        <f>SUMIFS(ADEME!$H:$H,ADEME!$A:$A,$A538,ADEME!$B:$B,$B538,ADEME!$C:$C,$C538,ADEME!$D:$D,$D538,ADEME!$E:$E,G$9)</f>
        <v>440.0499457798349</v>
      </c>
      <c r="H538" s="135">
        <f>SUMIFS(ADEME!$H:$H,ADEME!$A:$A,$A538,ADEME!$B:$B,$B538,ADEME!$C:$C,$C538,ADEME!$D:$D,$D538,ADEME!$E:$E,H$9)</f>
        <v>511.67457154126271</v>
      </c>
      <c r="I538" s="135">
        <f>SUMIFS(ADEME!$H:$H,ADEME!$A:$A,$A538,ADEME!$B:$B,$B538,ADEME!$C:$C,$C538,ADEME!$D:$D,$D538,ADEME!$E:$E,I$9)</f>
        <v>690.1703302834344</v>
      </c>
      <c r="J538" s="135">
        <f>SUMIFS(ADEME!$H:$H,ADEME!$A:$A,$A538,ADEME!$B:$B,$B538,ADEME!$C:$C,$C538,ADEME!$D:$D,$D538,ADEME!$E:$E,J$9)</f>
        <v>626.07451519736378</v>
      </c>
      <c r="K538" s="68"/>
      <c r="L538" s="54" t="str">
        <f t="shared" si="150"/>
        <v>Flux bruts export et import-Flux bruts exportés-Pommes</v>
      </c>
      <c r="M538" s="54">
        <f>MATCH(L538,[6]RESULTATS_4!$W:$W,FALSE)</f>
        <v>294</v>
      </c>
      <c r="N538" s="54" t="str" cm="1">
        <f t="array" ref="N538">IFERROR(INDEX([6]RESULTATS_4!G:G,$M538),"-")</f>
        <v>Flux bruts export et import</v>
      </c>
      <c r="O538" s="54" t="str" cm="1">
        <f t="array" ref="O538">IFERROR(INDEX([6]RESULTATS_4!H:H,$M538),"-")</f>
        <v>Flux bruts exportés</v>
      </c>
      <c r="P538" s="54" t="str" cm="1">
        <f t="array" ref="P538">IFERROR(INDEX([6]RESULTATS_4!I:I,$M538),"-")</f>
        <v>Pommes</v>
      </c>
      <c r="Q538" s="54" t="str" cm="1">
        <f t="array" ref="Q538">IFERROR(INDEX([6]RESULTATS_4!$J:$J,M538),"-")</f>
        <v>kt</v>
      </c>
      <c r="R538" s="68"/>
      <c r="S538" s="54" t="str">
        <f t="shared" si="151"/>
        <v>Pommes-kt</v>
      </c>
      <c r="T538" s="46">
        <v>533</v>
      </c>
      <c r="U538" s="36">
        <v>2064.6999999999998</v>
      </c>
      <c r="V538" s="36">
        <v>2098.4236618188411</v>
      </c>
      <c r="W538" s="36">
        <v>1812.2958759056605</v>
      </c>
      <c r="X538" s="36">
        <v>2063.5746090921934</v>
      </c>
      <c r="Y538" s="36">
        <v>2371.1178011773318</v>
      </c>
      <c r="Z538" s="36">
        <v>2445.1514273282405</v>
      </c>
      <c r="AA538" s="68"/>
      <c r="AB538" s="52"/>
      <c r="AC538" s="36"/>
      <c r="AE538" s="68"/>
      <c r="AF538" s="52">
        <f t="shared" si="152"/>
        <v>-76.161185644403545</v>
      </c>
      <c r="AG538" s="52">
        <f t="shared" si="153"/>
        <v>-76.544298038777441</v>
      </c>
      <c r="AH538" s="52">
        <f t="shared" si="154"/>
        <v>-75.718647731296727</v>
      </c>
      <c r="AI538" s="52">
        <f t="shared" si="155"/>
        <v>-75.204454964370868</v>
      </c>
      <c r="AJ538" s="52">
        <f t="shared" si="156"/>
        <v>-70.892617400082614</v>
      </c>
      <c r="AK538" s="52">
        <f t="shared" si="157"/>
        <v>-74.395266149979889</v>
      </c>
    </row>
    <row r="539" spans="1:37" ht="14.25" hidden="1">
      <c r="A539" s="5" t="s">
        <v>440</v>
      </c>
      <c r="B539" s="5" t="s">
        <v>439</v>
      </c>
      <c r="C539" s="45" t="s">
        <v>447</v>
      </c>
      <c r="D539" s="4" t="s">
        <v>180</v>
      </c>
      <c r="E539" s="134">
        <f>SUMIFS(ADEME!$F:$F,ADEME!$A:$A,$A539,ADEME!$B:$B,$B539,ADEME!$C:$C,$C539,ADEME!$D:$D,$D539,ADEME!$E:$E,F$9)</f>
        <v>60.2</v>
      </c>
      <c r="F539" s="134">
        <f>SUMIFS(ADEME!$L:$L,ADEME!$A:$A,$A539,ADEME!$B:$B,$B539,ADEME!$C:$C,$C539,ADEME!$D:$D,$D539,ADEME!$E:$E,F$9)</f>
        <v>60.200000000000045</v>
      </c>
      <c r="G539" s="135">
        <f>SUMIFS(ADEME!$H:$H,ADEME!$A:$A,$A539,ADEME!$B:$B,$B539,ADEME!$C:$C,$C539,ADEME!$D:$D,$D539,ADEME!$E:$E,G$9)</f>
        <v>73.8667249393107</v>
      </c>
      <c r="H539" s="135">
        <f>SUMIFS(ADEME!$H:$H,ADEME!$A:$A,$A539,ADEME!$B:$B,$B539,ADEME!$C:$C,$C539,ADEME!$D:$D,$D539,ADEME!$E:$E,H$9)</f>
        <v>49.665000000000006</v>
      </c>
      <c r="I539" s="135">
        <f>SUMIFS(ADEME!$H:$H,ADEME!$A:$A,$A539,ADEME!$B:$B,$B539,ADEME!$C:$C,$C539,ADEME!$D:$D,$D539,ADEME!$E:$E,I$9)</f>
        <v>182.22672493931066</v>
      </c>
      <c r="J539" s="135">
        <f>SUMIFS(ADEME!$H:$H,ADEME!$A:$A,$A539,ADEME!$B:$B,$B539,ADEME!$C:$C,$C539,ADEME!$D:$D,$D539,ADEME!$E:$E,J$9)</f>
        <v>130.61803731017039</v>
      </c>
      <c r="K539" s="68"/>
      <c r="L539" s="54" t="str">
        <f t="shared" si="150"/>
        <v>Flux bruts export et import-Flux bruts exportés-Ananas</v>
      </c>
      <c r="M539" s="54">
        <f>MATCH(L539,[6]RESULTATS_4!$W:$W,FALSE)</f>
        <v>270</v>
      </c>
      <c r="N539" s="54" t="str" cm="1">
        <f t="array" ref="N539">IFERROR(INDEX([6]RESULTATS_4!G:G,$M539),"-")</f>
        <v>Flux bruts export et import</v>
      </c>
      <c r="O539" s="54" t="str" cm="1">
        <f t="array" ref="O539">IFERROR(INDEX([6]RESULTATS_4!H:H,$M539),"-")</f>
        <v>Flux bruts exportés</v>
      </c>
      <c r="P539" s="54" t="str" cm="1">
        <f t="array" ref="P539">IFERROR(INDEX([6]RESULTATS_4!I:I,$M539),"-")</f>
        <v>Ananas</v>
      </c>
      <c r="Q539" s="54" t="str" cm="1">
        <f t="array" ref="Q539">IFERROR(INDEX([6]RESULTATS_4!$J:$J,M539),"-")</f>
        <v>kt</v>
      </c>
      <c r="R539" s="68"/>
      <c r="S539" s="54" t="str">
        <f t="shared" si="151"/>
        <v>Ananas-kt</v>
      </c>
      <c r="T539" s="46">
        <v>534</v>
      </c>
      <c r="U539" s="36">
        <v>321.40000000000003</v>
      </c>
      <c r="V539" s="36">
        <v>335.42235600458275</v>
      </c>
      <c r="W539" s="36">
        <v>349.69613861384778</v>
      </c>
      <c r="X539" s="36">
        <v>387.36568575079673</v>
      </c>
      <c r="Y539" s="36">
        <v>633.66642176308233</v>
      </c>
      <c r="Z539" s="36">
        <v>614.6864273282406</v>
      </c>
      <c r="AA539" s="68"/>
      <c r="AB539" s="52"/>
      <c r="AC539" s="36"/>
      <c r="AE539" s="68"/>
      <c r="AF539" s="52">
        <f t="shared" si="152"/>
        <v>-81.269446172993156</v>
      </c>
      <c r="AG539" s="52">
        <f t="shared" si="153"/>
        <v>-82.052478338928154</v>
      </c>
      <c r="AH539" s="52">
        <f t="shared" si="154"/>
        <v>-78.876882875484625</v>
      </c>
      <c r="AI539" s="52">
        <f t="shared" si="155"/>
        <v>-87.178781748894792</v>
      </c>
      <c r="AJ539" s="52">
        <f t="shared" si="156"/>
        <v>-71.242483634797637</v>
      </c>
      <c r="AK539" s="52">
        <f t="shared" si="157"/>
        <v>-78.75046015284461</v>
      </c>
    </row>
    <row r="540" spans="1:37" ht="14.25" hidden="1">
      <c r="A540" s="5" t="s">
        <v>440</v>
      </c>
      <c r="B540" s="5" t="s">
        <v>439</v>
      </c>
      <c r="C540" s="4" t="s">
        <v>448</v>
      </c>
      <c r="D540" s="4" t="s">
        <v>180</v>
      </c>
      <c r="E540" s="134">
        <f>SUMIFS(ADEME!$F:$F,ADEME!$A:$A,$A540,ADEME!$B:$B,$B540,ADEME!$C:$C,$C540,ADEME!$D:$D,$D540,ADEME!$E:$E,F$9)</f>
        <v>473.59999999999997</v>
      </c>
      <c r="F540" s="134">
        <f>SUMIFS(ADEME!$L:$L,ADEME!$A:$A,$A540,ADEME!$B:$B,$B540,ADEME!$C:$C,$C540,ADEME!$D:$D,$D540,ADEME!$E:$E,F$9)</f>
        <v>772.40000000000009</v>
      </c>
      <c r="G540" s="135">
        <f>SUMIFS(ADEME!$H:$H,ADEME!$A:$A,$A540,ADEME!$B:$B,$B540,ADEME!$C:$C,$C540,ADEME!$D:$D,$D540,ADEME!$E:$E,G$9)</f>
        <v>451.87388642816404</v>
      </c>
      <c r="H540" s="135">
        <f>SUMIFS(ADEME!$H:$H,ADEME!$A:$A,$A540,ADEME!$B:$B,$B540,ADEME!$C:$C,$C540,ADEME!$D:$D,$D540,ADEME!$E:$E,H$9)</f>
        <v>503.2701819042187</v>
      </c>
      <c r="I540" s="135">
        <f>SUMIFS(ADEME!$H:$H,ADEME!$A:$A,$A540,ADEME!$B:$B,$B540,ADEME!$C:$C,$C540,ADEME!$D:$D,$D540,ADEME!$E:$E,I$9)</f>
        <v>617.2751819042187</v>
      </c>
      <c r="J540" s="135">
        <f>SUMIFS(ADEME!$H:$H,ADEME!$A:$A,$A540,ADEME!$B:$B,$B540,ADEME!$C:$C,$C540,ADEME!$D:$D,$D540,ADEME!$E:$E,J$9)</f>
        <v>585.97570157829853</v>
      </c>
      <c r="K540" s="68"/>
      <c r="L540" s="54" t="str">
        <f t="shared" si="150"/>
        <v>Flux bruts export et import-Flux bruts exportés-Stimulants + (Total)</v>
      </c>
      <c r="M540" s="54">
        <f>MATCH(L540,[6]RESULTATS_4!$W:$W,FALSE)</f>
        <v>297</v>
      </c>
      <c r="N540" s="54" t="str" cm="1">
        <f t="array" ref="N540">IFERROR(INDEX([6]RESULTATS_4!G:G,$M540),"-")</f>
        <v>Flux bruts export et import</v>
      </c>
      <c r="O540" s="54" t="str" cm="1">
        <f t="array" ref="O540">IFERROR(INDEX([6]RESULTATS_4!H:H,$M540),"-")</f>
        <v>Flux bruts exportés</v>
      </c>
      <c r="P540" s="54" t="str" cm="1">
        <f t="array" ref="P540">IFERROR(INDEX([6]RESULTATS_4!I:I,$M540),"-")</f>
        <v>Stimulants + (Total)</v>
      </c>
      <c r="Q540" s="54" t="str" cm="1">
        <f t="array" ref="Q540">IFERROR(INDEX([6]RESULTATS_4!$J:$J,M540),"-")</f>
        <v>kt</v>
      </c>
      <c r="R540" s="68"/>
      <c r="S540" s="54" t="str">
        <f t="shared" si="151"/>
        <v>Stimulants + (Total)-kt</v>
      </c>
      <c r="T540" s="46">
        <v>535</v>
      </c>
      <c r="U540" s="36">
        <v>89.6</v>
      </c>
      <c r="V540" s="36">
        <v>109.30130581425813</v>
      </c>
      <c r="W540" s="36">
        <v>159.30227839747272</v>
      </c>
      <c r="X540" s="36">
        <v>118.89170063192907</v>
      </c>
      <c r="Y540" s="36">
        <v>123.09760024251609</v>
      </c>
      <c r="Z540" s="36">
        <v>94.079999999999984</v>
      </c>
      <c r="AA540" s="68"/>
      <c r="AB540" s="52"/>
      <c r="AC540" s="36"/>
      <c r="AE540" s="68"/>
      <c r="AF540" s="52">
        <f t="shared" si="152"/>
        <v>428.57142857142856</v>
      </c>
      <c r="AG540" s="52">
        <f t="shared" si="153"/>
        <v>606.67042286995456</v>
      </c>
      <c r="AH540" s="52">
        <f t="shared" si="154"/>
        <v>183.65814411059475</v>
      </c>
      <c r="AI540" s="52">
        <f t="shared" si="155"/>
        <v>323.30135680560915</v>
      </c>
      <c r="AJ540" s="52">
        <f t="shared" si="156"/>
        <v>401.45184039990812</v>
      </c>
      <c r="AK540" s="52">
        <f t="shared" si="157"/>
        <v>522.84832225584466</v>
      </c>
    </row>
    <row r="541" spans="1:37" ht="14.25" hidden="1">
      <c r="A541" s="5" t="s">
        <v>440</v>
      </c>
      <c r="B541" s="5" t="s">
        <v>439</v>
      </c>
      <c r="C541" s="45" t="s">
        <v>449</v>
      </c>
      <c r="D541" s="4" t="s">
        <v>180</v>
      </c>
      <c r="E541" s="134">
        <f>SUMIFS(ADEME!$F:$F,ADEME!$A:$A,$A541,ADEME!$B:$B,$B541,ADEME!$C:$C,$C541,ADEME!$D:$D,$D541,ADEME!$E:$E,F$9)</f>
        <v>144.19999999999999</v>
      </c>
      <c r="F541" s="134">
        <f>SUMIFS(ADEME!$L:$L,ADEME!$A:$A,$A541,ADEME!$B:$B,$B541,ADEME!$C:$C,$C541,ADEME!$D:$D,$D541,ADEME!$E:$E,F$9)</f>
        <v>144.19999999999999</v>
      </c>
      <c r="G541" s="135">
        <f>SUMIFS(ADEME!$H:$H,ADEME!$A:$A,$A541,ADEME!$B:$B,$B541,ADEME!$C:$C,$C541,ADEME!$D:$D,$D541,ADEME!$E:$E,G$9)</f>
        <v>142.61888642816407</v>
      </c>
      <c r="H541" s="135">
        <f>SUMIFS(ADEME!$H:$H,ADEME!$A:$A,$A541,ADEME!$B:$B,$B541,ADEME!$C:$C,$C541,ADEME!$D:$D,$D541,ADEME!$E:$E,H$9)</f>
        <v>162.60518190421877</v>
      </c>
      <c r="I541" s="135">
        <f>SUMIFS(ADEME!$H:$H,ADEME!$A:$A,$A541,ADEME!$B:$B,$B541,ADEME!$C:$C,$C541,ADEME!$D:$D,$D541,ADEME!$E:$E,I$9)</f>
        <v>213.58518190421876</v>
      </c>
      <c r="J541" s="135">
        <f>SUMIFS(ADEME!$H:$H,ADEME!$A:$A,$A541,ADEME!$B:$B,$B541,ADEME!$C:$C,$C541,ADEME!$D:$D,$D541,ADEME!$E:$E,J$9)</f>
        <v>181.46570157829854</v>
      </c>
      <c r="K541" s="68"/>
      <c r="L541" s="54" t="str">
        <f t="shared" si="150"/>
        <v>Flux bruts export et import-Flux bruts exportés-Café</v>
      </c>
      <c r="M541" s="54">
        <f>MATCH(L541,[6]RESULTATS_4!$W:$W,FALSE)</f>
        <v>275</v>
      </c>
      <c r="N541" s="54" t="str" cm="1">
        <f t="array" ref="N541">IFERROR(INDEX([6]RESULTATS_4!G:G,$M541),"-")</f>
        <v>Flux bruts export et import</v>
      </c>
      <c r="O541" s="54" t="str" cm="1">
        <f t="array" ref="O541">IFERROR(INDEX([6]RESULTATS_4!H:H,$M541),"-")</f>
        <v>Flux bruts exportés</v>
      </c>
      <c r="P541" s="54" t="str" cm="1">
        <f t="array" ref="P541">IFERROR(INDEX([6]RESULTATS_4!I:I,$M541),"-")</f>
        <v>Café</v>
      </c>
      <c r="Q541" s="54" t="str" cm="1">
        <f t="array" ref="Q541">IFERROR(INDEX([6]RESULTATS_4!$J:$J,M541),"-")</f>
        <v>kt</v>
      </c>
      <c r="R541" s="68"/>
      <c r="S541" s="54" t="str">
        <f t="shared" si="151"/>
        <v>Café-kt</v>
      </c>
      <c r="T541" s="46">
        <v>536</v>
      </c>
      <c r="U541" s="36">
        <v>1716.4</v>
      </c>
      <c r="V541" s="36">
        <v>1725.9487486477929</v>
      </c>
      <c r="W541" s="36">
        <v>1635.4790415495811</v>
      </c>
      <c r="X541" s="36">
        <v>1686.8023036025002</v>
      </c>
      <c r="Y541" s="36">
        <v>2104.6008508888708</v>
      </c>
      <c r="Z541" s="36">
        <v>1908.5218642471818</v>
      </c>
      <c r="AA541" s="68"/>
      <c r="AB541" s="52"/>
      <c r="AC541" s="36"/>
      <c r="AE541" s="68"/>
      <c r="AF541" s="52">
        <f t="shared" si="152"/>
        <v>-91.598694942903762</v>
      </c>
      <c r="AG541" s="52">
        <f t="shared" si="153"/>
        <v>-91.645174857424095</v>
      </c>
      <c r="AH541" s="52">
        <f t="shared" si="154"/>
        <v>-91.279687308433139</v>
      </c>
      <c r="AI541" s="52">
        <f t="shared" si="155"/>
        <v>-90.360151776118443</v>
      </c>
      <c r="AJ541" s="52">
        <f t="shared" si="156"/>
        <v>-89.851511187310805</v>
      </c>
      <c r="AK541" s="52">
        <f t="shared" si="157"/>
        <v>-90.491819612982113</v>
      </c>
    </row>
    <row r="542" spans="1:37" ht="14.25" hidden="1">
      <c r="A542" s="5" t="s">
        <v>440</v>
      </c>
      <c r="B542" s="5" t="s">
        <v>439</v>
      </c>
      <c r="C542" s="45" t="s">
        <v>450</v>
      </c>
      <c r="D542" s="4" t="s">
        <v>180</v>
      </c>
      <c r="E542" s="134">
        <f>SUMIFS(ADEME!$F:$F,ADEME!$A:$A,$A542,ADEME!$B:$B,$B542,ADEME!$C:$C,$C542,ADEME!$D:$D,$D542,ADEME!$E:$E,F$9)</f>
        <v>321.2</v>
      </c>
      <c r="F542" s="134">
        <f>SUMIFS(ADEME!$L:$L,ADEME!$A:$A,$A542,ADEME!$B:$B,$B542,ADEME!$C:$C,$C542,ADEME!$D:$D,$D542,ADEME!$E:$E,F$9)</f>
        <v>620</v>
      </c>
      <c r="G542" s="135">
        <f>SUMIFS(ADEME!$H:$H,ADEME!$A:$A,$A542,ADEME!$B:$B,$B542,ADEME!$C:$C,$C542,ADEME!$D:$D,$D542,ADEME!$E:$E,G$9)</f>
        <v>302.89999999999998</v>
      </c>
      <c r="H542" s="135">
        <f>SUMIFS(ADEME!$H:$H,ADEME!$A:$A,$A542,ADEME!$B:$B,$B542,ADEME!$C:$C,$C542,ADEME!$D:$D,$D542,ADEME!$E:$E,H$9)</f>
        <v>333.9</v>
      </c>
      <c r="I542" s="135">
        <f>SUMIFS(ADEME!$H:$H,ADEME!$A:$A,$A542,ADEME!$B:$B,$B542,ADEME!$C:$C,$C542,ADEME!$D:$D,$D542,ADEME!$E:$E,I$9)</f>
        <v>395.9</v>
      </c>
      <c r="J542" s="135">
        <f>SUMIFS(ADEME!$H:$H,ADEME!$A:$A,$A542,ADEME!$B:$B,$B542,ADEME!$C:$C,$C542,ADEME!$D:$D,$D542,ADEME!$E:$E,J$9)</f>
        <v>395.9</v>
      </c>
      <c r="K542" s="68"/>
      <c r="L542" s="54" t="str">
        <f t="shared" si="150"/>
        <v>Flux bruts export et import-Flux bruts exportés-Feve de Cacao</v>
      </c>
      <c r="M542" s="54">
        <f>MATCH(L542,[6]RESULTATS_4!$W:$W,FALSE)</f>
        <v>277</v>
      </c>
      <c r="N542" s="54" t="str" cm="1">
        <f t="array" ref="N542">IFERROR(INDEX([6]RESULTATS_4!G:G,$M542),"-")</f>
        <v>Flux bruts export et import</v>
      </c>
      <c r="O542" s="54" t="str" cm="1">
        <f t="array" ref="O542">IFERROR(INDEX([6]RESULTATS_4!H:H,$M542),"-")</f>
        <v>Flux bruts exportés</v>
      </c>
      <c r="P542" s="54" t="str" cm="1">
        <f t="array" ref="P542">IFERROR(INDEX([6]RESULTATS_4!I:I,$M542),"-")</f>
        <v>Feve de Cacao</v>
      </c>
      <c r="Q542" s="54" t="str" cm="1">
        <f t="array" ref="Q542">IFERROR(INDEX([6]RESULTATS_4!$J:$J,M542),"-")</f>
        <v>kt</v>
      </c>
      <c r="R542" s="68"/>
      <c r="S542" s="54" t="str">
        <f t="shared" si="151"/>
        <v>Feve de Cacao-kt</v>
      </c>
      <c r="T542" s="46">
        <v>537</v>
      </c>
      <c r="U542" s="36">
        <v>146.5</v>
      </c>
      <c r="V542" s="36">
        <v>146.5</v>
      </c>
      <c r="W542" s="36">
        <v>210.94791392404341</v>
      </c>
      <c r="X542" s="36">
        <v>142.31330005736436</v>
      </c>
      <c r="Y542" s="36">
        <v>268.98352232157333</v>
      </c>
      <c r="Z542" s="36">
        <v>169.04145044939457</v>
      </c>
      <c r="AA542" s="68"/>
      <c r="AB542" s="52"/>
      <c r="AC542" s="36"/>
      <c r="AE542" s="68"/>
      <c r="AF542" s="52">
        <f t="shared" si="152"/>
        <v>119.2491467576792</v>
      </c>
      <c r="AG542" s="52">
        <f t="shared" si="153"/>
        <v>323.20819112627987</v>
      </c>
      <c r="AH542" s="52">
        <f t="shared" si="154"/>
        <v>43.589948042371262</v>
      </c>
      <c r="AI542" s="52">
        <f t="shared" si="155"/>
        <v>134.62318691605768</v>
      </c>
      <c r="AJ542" s="52">
        <f t="shared" si="156"/>
        <v>47.1837369750465</v>
      </c>
      <c r="AK542" s="52">
        <f t="shared" si="157"/>
        <v>134.20291233156414</v>
      </c>
    </row>
    <row r="543" spans="1:37" ht="14.25" hidden="1">
      <c r="A543" s="5" t="s">
        <v>440</v>
      </c>
      <c r="B543" s="5" t="s">
        <v>439</v>
      </c>
      <c r="C543" s="4" t="s">
        <v>321</v>
      </c>
      <c r="D543" s="4" t="s">
        <v>180</v>
      </c>
      <c r="E543" s="134">
        <f>SUMIFS(ADEME!$F:$F,ADEME!$A:$A,$A543,ADEME!$B:$B,$B543,ADEME!$C:$C,$C543,ADEME!$D:$D,$D543,ADEME!$E:$E,F$9)</f>
        <v>3203.1000000000004</v>
      </c>
      <c r="F543" s="134">
        <f>SUMIFS(ADEME!$L:$L,ADEME!$A:$A,$A543,ADEME!$B:$B,$B543,ADEME!$C:$C,$C543,ADEME!$D:$D,$D543,ADEME!$E:$E,F$9)</f>
        <v>3233.5791871023766</v>
      </c>
      <c r="G543" s="135">
        <f>SUMIFS(ADEME!$H:$H,ADEME!$A:$A,$A543,ADEME!$B:$B,$B543,ADEME!$C:$C,$C543,ADEME!$D:$D,$D543,ADEME!$E:$E,G$9)</f>
        <v>2865.8145559147383</v>
      </c>
      <c r="H543" s="135">
        <f>SUMIFS(ADEME!$H:$H,ADEME!$A:$A,$A543,ADEME!$B:$B,$B543,ADEME!$C:$C,$C543,ADEME!$D:$D,$D543,ADEME!$E:$E,H$9)</f>
        <v>3014.0061648645233</v>
      </c>
      <c r="I543" s="135">
        <f>SUMIFS(ADEME!$H:$H,ADEME!$A:$A,$A543,ADEME!$B:$B,$B543,ADEME!$C:$C,$C543,ADEME!$D:$D,$D543,ADEME!$E:$E,I$9)</f>
        <v>3352.442493206855</v>
      </c>
      <c r="J543" s="135">
        <f>SUMIFS(ADEME!$H:$H,ADEME!$A:$A,$A543,ADEME!$B:$B,$B543,ADEME!$C:$C,$C543,ADEME!$D:$D,$D543,ADEME!$E:$E,J$9)</f>
        <v>3285.8476322574124</v>
      </c>
      <c r="K543" s="68"/>
      <c r="L543" s="54" t="str">
        <f t="shared" si="150"/>
        <v>Flux bruts export et import-Flux bruts exportés-Boissons Alcooliques</v>
      </c>
      <c r="M543" s="54">
        <f>MATCH(L543,[6]RESULTATS_4!$W:$W,FALSE)</f>
        <v>274</v>
      </c>
      <c r="N543" s="54" t="str" cm="1">
        <f t="array" ref="N543">IFERROR(INDEX([6]RESULTATS_4!G:G,$M543),"-")</f>
        <v>Flux bruts export et import</v>
      </c>
      <c r="O543" s="54" t="str" cm="1">
        <f t="array" ref="O543">IFERROR(INDEX([6]RESULTATS_4!H:H,$M543),"-")</f>
        <v>Flux bruts exportés</v>
      </c>
      <c r="P543" s="54" t="str" cm="1">
        <f t="array" ref="P543">IFERROR(INDEX([6]RESULTATS_4!I:I,$M543),"-")</f>
        <v>Boissons Alcooliques</v>
      </c>
      <c r="Q543" s="54" t="str" cm="1">
        <f t="array" ref="Q543">IFERROR(INDEX([6]RESULTATS_4!$J:$J,M543),"-")</f>
        <v>kt</v>
      </c>
      <c r="R543" s="68"/>
      <c r="S543" s="54" t="str">
        <f t="shared" si="151"/>
        <v>Boissons Alcooliques-kt</v>
      </c>
      <c r="T543" s="46">
        <v>538</v>
      </c>
      <c r="U543" s="36">
        <v>269.39999999999998</v>
      </c>
      <c r="V543" s="36">
        <v>269.39999999999998</v>
      </c>
      <c r="W543" s="36">
        <v>225.03559942908234</v>
      </c>
      <c r="X543" s="36">
        <v>229.92599904847054</v>
      </c>
      <c r="Y543" s="36">
        <v>255.92999999999998</v>
      </c>
      <c r="Z543" s="36">
        <v>282.87</v>
      </c>
      <c r="AA543" s="68"/>
      <c r="AB543" s="52"/>
      <c r="AC543" s="36"/>
      <c r="AE543" s="68"/>
      <c r="AF543" s="52">
        <f t="shared" si="152"/>
        <v>1088.975501113586</v>
      </c>
      <c r="AG543" s="52">
        <f t="shared" si="153"/>
        <v>1100.2892305502514</v>
      </c>
      <c r="AH543" s="52">
        <f t="shared" si="154"/>
        <v>1173.4938663861806</v>
      </c>
      <c r="AI543" s="52">
        <f t="shared" si="155"/>
        <v>1210.8592231142782</v>
      </c>
      <c r="AJ543" s="52">
        <f t="shared" si="156"/>
        <v>1209.9060263380047</v>
      </c>
      <c r="AK543" s="52">
        <f t="shared" si="157"/>
        <v>1061.6105038559806</v>
      </c>
    </row>
    <row r="544" spans="1:37" ht="14.25" hidden="1">
      <c r="A544" s="5" t="s">
        <v>440</v>
      </c>
      <c r="B544" s="5" t="s">
        <v>439</v>
      </c>
      <c r="C544" s="45" t="s">
        <v>451</v>
      </c>
      <c r="D544" s="4" t="s">
        <v>180</v>
      </c>
      <c r="E544" s="134">
        <f>SUMIFS(ADEME!$F:$F,ADEME!$A:$A,$A544,ADEME!$B:$B,$B544,ADEME!$C:$C,$C544,ADEME!$D:$D,$D544,ADEME!$E:$E,F$9)</f>
        <v>1555.9</v>
      </c>
      <c r="F544" s="134">
        <f>SUMIFS(ADEME!$L:$L,ADEME!$A:$A,$A544,ADEME!$B:$B,$B544,ADEME!$C:$C,$C544,ADEME!$D:$D,$D544,ADEME!$E:$E,F$9)</f>
        <v>1555.9</v>
      </c>
      <c r="G544" s="135">
        <f>SUMIFS(ADEME!$H:$H,ADEME!$A:$A,$A544,ADEME!$B:$B,$B544,ADEME!$C:$C,$C544,ADEME!$D:$D,$D544,ADEME!$E:$E,G$9)</f>
        <v>1322.5150000000001</v>
      </c>
      <c r="H544" s="135">
        <f>SUMIFS(ADEME!$H:$H,ADEME!$A:$A,$A544,ADEME!$B:$B,$B544,ADEME!$C:$C,$C544,ADEME!$D:$D,$D544,ADEME!$E:$E,H$9)</f>
        <v>1400.3100000000002</v>
      </c>
      <c r="I544" s="135">
        <f>SUMIFS(ADEME!$H:$H,ADEME!$A:$A,$A544,ADEME!$B:$B,$B544,ADEME!$C:$C,$C544,ADEME!$D:$D,$D544,ADEME!$E:$E,I$9)</f>
        <v>1555.9</v>
      </c>
      <c r="J544" s="135">
        <f>SUMIFS(ADEME!$H:$H,ADEME!$A:$A,$A544,ADEME!$B:$B,$B544,ADEME!$C:$C,$C544,ADEME!$D:$D,$D544,ADEME!$E:$E,J$9)</f>
        <v>1555.9</v>
      </c>
      <c r="K544" s="68"/>
      <c r="L544" s="54" t="str">
        <f t="shared" si="150"/>
        <v>Flux bruts export et import-Flux bruts exportés-Vin</v>
      </c>
      <c r="M544" s="54">
        <f>MATCH(L544,[6]RESULTATS_4!$W:$W,FALSE)</f>
        <v>306</v>
      </c>
      <c r="N544" s="54" t="str" cm="1">
        <f t="array" ref="N544">IFERROR(INDEX([6]RESULTATS_4!G:G,$M544),"-")</f>
        <v>Flux bruts export et import</v>
      </c>
      <c r="O544" s="54" t="str" cm="1">
        <f t="array" ref="O544">IFERROR(INDEX([6]RESULTATS_4!H:H,$M544),"-")</f>
        <v>Flux bruts exportés</v>
      </c>
      <c r="P544" s="54" t="str" cm="1">
        <f t="array" ref="P544">IFERROR(INDEX([6]RESULTATS_4!I:I,$M544),"-")</f>
        <v>Vin</v>
      </c>
      <c r="Q544" s="54" t="str" cm="1">
        <f t="array" ref="Q544">IFERROR(INDEX([6]RESULTATS_4!$J:$J,M544),"-")</f>
        <v>kt</v>
      </c>
      <c r="R544" s="68"/>
      <c r="S544" s="54" t="str">
        <f t="shared" si="151"/>
        <v>Vin-kt</v>
      </c>
      <c r="T544" s="46">
        <v>539</v>
      </c>
      <c r="U544" s="36">
        <v>700.5</v>
      </c>
      <c r="V544" s="36">
        <v>700.5</v>
      </c>
      <c r="W544" s="36">
        <v>700.80591771192815</v>
      </c>
      <c r="X544" s="36">
        <v>755.65373795509208</v>
      </c>
      <c r="Y544" s="36">
        <v>857.05054314695383</v>
      </c>
      <c r="Z544" s="36">
        <v>777.23985797092439</v>
      </c>
      <c r="AA544" s="68"/>
      <c r="AB544" s="52"/>
      <c r="AC544" s="36"/>
      <c r="AE544" s="68"/>
      <c r="AF544" s="52">
        <f t="shared" si="152"/>
        <v>122.11277658815133</v>
      </c>
      <c r="AG544" s="52">
        <f t="shared" si="153"/>
        <v>122.11277658815133</v>
      </c>
      <c r="AH544" s="52">
        <f t="shared" si="154"/>
        <v>88.713446415792177</v>
      </c>
      <c r="AI544" s="52">
        <f t="shared" si="155"/>
        <v>85.31106638729014</v>
      </c>
      <c r="AJ544" s="52">
        <f t="shared" si="156"/>
        <v>81.541218594527891</v>
      </c>
      <c r="AK544" s="52">
        <f t="shared" si="157"/>
        <v>100.18273433144036</v>
      </c>
    </row>
    <row r="545" spans="1:37" ht="14.25" hidden="1">
      <c r="A545" s="5" t="s">
        <v>440</v>
      </c>
      <c r="B545" s="5" t="s">
        <v>439</v>
      </c>
      <c r="C545" s="45" t="s">
        <v>452</v>
      </c>
      <c r="D545" s="4" t="s">
        <v>180</v>
      </c>
      <c r="E545" s="134">
        <f>SUMIFS(ADEME!$F:$F,ADEME!$A:$A,$A545,ADEME!$B:$B,$B545,ADEME!$C:$C,$C545,ADEME!$D:$D,$D545,ADEME!$E:$E,F$9)</f>
        <v>528.5</v>
      </c>
      <c r="F545" s="134">
        <f>SUMIFS(ADEME!$L:$L,ADEME!$A:$A,$A545,ADEME!$B:$B,$B545,ADEME!$C:$C,$C545,ADEME!$D:$D,$D545,ADEME!$E:$E,F$9)</f>
        <v>558.97918710237673</v>
      </c>
      <c r="G545" s="135">
        <f>SUMIFS(ADEME!$H:$H,ADEME!$A:$A,$A545,ADEME!$B:$B,$B545,ADEME!$C:$C,$C545,ADEME!$D:$D,$D545,ADEME!$E:$E,G$9)</f>
        <v>448.17066320299921</v>
      </c>
      <c r="H545" s="135">
        <f>SUMIFS(ADEME!$H:$H,ADEME!$A:$A,$A545,ADEME!$B:$B,$B545,ADEME!$C:$C,$C545,ADEME!$D:$D,$D545,ADEME!$E:$E,H$9)</f>
        <v>485.80080388242328</v>
      </c>
      <c r="I545" s="135">
        <f>SUMIFS(ADEME!$H:$H,ADEME!$A:$A,$A545,ADEME!$B:$B,$B545,ADEME!$C:$C,$C545,ADEME!$D:$D,$D545,ADEME!$E:$E,I$9)</f>
        <v>573.41088427066552</v>
      </c>
      <c r="J545" s="135">
        <f>SUMIFS(ADEME!$H:$H,ADEME!$A:$A,$A545,ADEME!$B:$B,$B545,ADEME!$C:$C,$C545,ADEME!$D:$D,$D545,ADEME!$E:$E,J$9)</f>
        <v>554.92499999999995</v>
      </c>
      <c r="K545" s="68"/>
      <c r="L545" s="54" t="str">
        <f t="shared" si="150"/>
        <v>Flux bruts export et import-Flux bruts exportés-Bière</v>
      </c>
      <c r="M545" s="54">
        <f>MATCH(L545,[6]RESULTATS_4!$W:$W,FALSE)</f>
        <v>272</v>
      </c>
      <c r="N545" s="54" t="str" cm="1">
        <f t="array" ref="N545">IFERROR(INDEX([6]RESULTATS_4!G:G,$M545),"-")</f>
        <v>Flux bruts export et import</v>
      </c>
      <c r="O545" s="54" t="str" cm="1">
        <f t="array" ref="O545">IFERROR(INDEX([6]RESULTATS_4!H:H,$M545),"-")</f>
        <v>Flux bruts exportés</v>
      </c>
      <c r="P545" s="54" t="str" cm="1">
        <f t="array" ref="P545">IFERROR(INDEX([6]RESULTATS_4!I:I,$M545),"-")</f>
        <v>Bière</v>
      </c>
      <c r="Q545" s="54" t="str" cm="1">
        <f t="array" ref="Q545">IFERROR(INDEX([6]RESULTATS_4!$J:$J,M545),"-")</f>
        <v>kt</v>
      </c>
      <c r="R545" s="68"/>
      <c r="S545" s="54" t="str">
        <f t="shared" si="151"/>
        <v>Bière-kt</v>
      </c>
      <c r="T545" s="46">
        <v>540</v>
      </c>
      <c r="U545" s="36">
        <v>17.8</v>
      </c>
      <c r="V545" s="36">
        <v>17.800000000000004</v>
      </c>
      <c r="W545" s="36">
        <v>20.00260701077973</v>
      </c>
      <c r="X545" s="36">
        <v>14.685000000000002</v>
      </c>
      <c r="Y545" s="36">
        <v>50.122607010779717</v>
      </c>
      <c r="Z545" s="36">
        <v>34.577769622436179</v>
      </c>
      <c r="AA545" s="68"/>
      <c r="AB545" s="52"/>
      <c r="AC545" s="36"/>
      <c r="AE545" s="68"/>
      <c r="AF545" s="52">
        <f t="shared" si="152"/>
        <v>2869.1011235955057</v>
      </c>
      <c r="AG545" s="52">
        <f t="shared" si="153"/>
        <v>3040.3325118111047</v>
      </c>
      <c r="AH545" s="52">
        <f t="shared" si="154"/>
        <v>2140.5612576474296</v>
      </c>
      <c r="AI545" s="52">
        <f t="shared" si="155"/>
        <v>3208.1430295023715</v>
      </c>
      <c r="AJ545" s="52">
        <f t="shared" si="156"/>
        <v>1044.0164797240971</v>
      </c>
      <c r="AK545" s="52">
        <f t="shared" si="157"/>
        <v>1504.860597023385</v>
      </c>
    </row>
    <row r="546" spans="1:37" ht="14.25" hidden="1">
      <c r="A546" s="5" t="s">
        <v>440</v>
      </c>
      <c r="B546" s="5" t="s">
        <v>439</v>
      </c>
      <c r="C546" s="4" t="s">
        <v>322</v>
      </c>
      <c r="D546" s="4" t="s">
        <v>180</v>
      </c>
      <c r="E546" s="134">
        <f>SUMIFS(ADEME!$F:$F,ADEME!$A:$A,$A546,ADEME!$B:$B,$B546,ADEME!$C:$C,$C546,ADEME!$D:$D,$D546,ADEME!$E:$E,F$9)</f>
        <v>1323.6000000000001</v>
      </c>
      <c r="F546" s="134">
        <f>SUMIFS(ADEME!$L:$L,ADEME!$A:$A,$A546,ADEME!$B:$B,$B546,ADEME!$C:$C,$C546,ADEME!$D:$D,$D546,ADEME!$E:$E,F$9)</f>
        <v>1403.1403609412073</v>
      </c>
      <c r="G546" s="135">
        <f>SUMIFS(ADEME!$H:$H,ADEME!$A:$A,$A546,ADEME!$B:$B,$B546,ADEME!$C:$C,$C546,ADEME!$D:$D,$D546,ADEME!$E:$E,G$9)</f>
        <v>1156.1535251764451</v>
      </c>
      <c r="H546" s="135">
        <f>SUMIFS(ADEME!$H:$H,ADEME!$A:$A,$A546,ADEME!$B:$B,$B546,ADEME!$C:$C,$C546,ADEME!$D:$D,$D546,ADEME!$E:$E,H$9)</f>
        <v>1195.0424542992214</v>
      </c>
      <c r="I546" s="135">
        <f>SUMIFS(ADEME!$H:$H,ADEME!$A:$A,$A546,ADEME!$B:$B,$B546,ADEME!$C:$C,$C546,ADEME!$D:$D,$D546,ADEME!$E:$E,I$9)</f>
        <v>1393.3621519000023</v>
      </c>
      <c r="J546" s="135">
        <f>SUMIFS(ADEME!$H:$H,ADEME!$A:$A,$A546,ADEME!$B:$B,$B546,ADEME!$C:$C,$C546,ADEME!$D:$D,$D546,ADEME!$E:$E,J$9)</f>
        <v>1465.7120187457313</v>
      </c>
      <c r="K546" s="68"/>
      <c r="L546" s="54" t="str">
        <f t="shared" si="150"/>
        <v>Flux bruts export et import-Flux bruts exportés-Viande</v>
      </c>
      <c r="M546" s="54">
        <f>MATCH(L546,[6]RESULTATS_4!$W:$W,FALSE)</f>
        <v>301</v>
      </c>
      <c r="N546" s="54" t="str" cm="1">
        <f t="array" ref="N546">IFERROR(INDEX([6]RESULTATS_4!G:G,$M546),"-")</f>
        <v>Flux bruts export et import</v>
      </c>
      <c r="O546" s="54" t="str" cm="1">
        <f t="array" ref="O546">IFERROR(INDEX([6]RESULTATS_4!H:H,$M546),"-")</f>
        <v>Flux bruts exportés</v>
      </c>
      <c r="P546" s="54" t="str" cm="1">
        <f t="array" ref="P546">IFERROR(INDEX([6]RESULTATS_4!I:I,$M546),"-")</f>
        <v>Viande</v>
      </c>
      <c r="Q546" s="54" t="str" cm="1">
        <f t="array" ref="Q546">IFERROR(INDEX([6]RESULTATS_4!$J:$J,M546),"-")</f>
        <v>kt</v>
      </c>
      <c r="R546" s="68"/>
      <c r="S546" s="54" t="str">
        <f t="shared" si="151"/>
        <v>Viande-kt</v>
      </c>
      <c r="T546" s="46">
        <v>541</v>
      </c>
      <c r="U546" s="36">
        <v>156.80000000000001</v>
      </c>
      <c r="V546" s="36">
        <v>156.80000000000001</v>
      </c>
      <c r="W546" s="36">
        <v>147.07579661756429</v>
      </c>
      <c r="X546" s="36">
        <v>176.68712431350474</v>
      </c>
      <c r="Y546" s="36">
        <v>259.74159323512851</v>
      </c>
      <c r="Z546" s="36">
        <v>206.65669065601909</v>
      </c>
      <c r="AA546" s="68"/>
      <c r="AB546" s="52"/>
      <c r="AC546" s="36"/>
      <c r="AE546" s="68"/>
      <c r="AF546" s="52">
        <f t="shared" si="152"/>
        <v>744.13265306122457</v>
      </c>
      <c r="AG546" s="52">
        <f t="shared" si="153"/>
        <v>794.85992406964738</v>
      </c>
      <c r="AH546" s="52">
        <f t="shared" si="154"/>
        <v>686.09366854748237</v>
      </c>
      <c r="AI546" s="52">
        <f t="shared" si="155"/>
        <v>576.36080384601098</v>
      </c>
      <c r="AJ546" s="52">
        <f t="shared" si="156"/>
        <v>436.44167441395308</v>
      </c>
      <c r="AK546" s="52">
        <f t="shared" si="157"/>
        <v>609.24972914882051</v>
      </c>
    </row>
    <row r="547" spans="1:37" ht="14.25" hidden="1">
      <c r="A547" s="5" t="s">
        <v>440</v>
      </c>
      <c r="B547" s="5" t="s">
        <v>439</v>
      </c>
      <c r="C547" s="45" t="s">
        <v>42</v>
      </c>
      <c r="D547" s="4" t="s">
        <v>180</v>
      </c>
      <c r="E547" s="134">
        <f>SUMIFS(ADEME!$F:$F,ADEME!$A:$A,$A547,ADEME!$B:$B,$B547,ADEME!$C:$C,$C547,ADEME!$D:$D,$D547,ADEME!$E:$E,F$9)</f>
        <v>255.2</v>
      </c>
      <c r="F547" s="134">
        <f>SUMIFS(ADEME!$L:$L,ADEME!$A:$A,$A547,ADEME!$B:$B,$B547,ADEME!$C:$C,$C547,ADEME!$D:$D,$D547,ADEME!$E:$E,F$9)</f>
        <v>255.19999999999993</v>
      </c>
      <c r="G547" s="135">
        <f>SUMIFS(ADEME!$H:$H,ADEME!$A:$A,$A547,ADEME!$B:$B,$B547,ADEME!$C:$C,$C547,ADEME!$D:$D,$D547,ADEME!$E:$E,G$9)</f>
        <v>216.92</v>
      </c>
      <c r="H547" s="135">
        <f>SUMIFS(ADEME!$H:$H,ADEME!$A:$A,$A547,ADEME!$B:$B,$B547,ADEME!$C:$C,$C547,ADEME!$D:$D,$D547,ADEME!$E:$E,H$9)</f>
        <v>223.98530803878074</v>
      </c>
      <c r="I547" s="135">
        <f>SUMIFS(ADEME!$H:$H,ADEME!$A:$A,$A547,ADEME!$B:$B,$B547,ADEME!$C:$C,$C547,ADEME!$D:$D,$D547,ADEME!$E:$E,I$9)</f>
        <v>242.44</v>
      </c>
      <c r="J547" s="135">
        <f>SUMIFS(ADEME!$H:$H,ADEME!$A:$A,$A547,ADEME!$B:$B,$B547,ADEME!$C:$C,$C547,ADEME!$D:$D,$D547,ADEME!$E:$E,J$9)</f>
        <v>267.95999999999998</v>
      </c>
      <c r="K547" s="68"/>
      <c r="L547" s="54" t="str">
        <f t="shared" si="150"/>
        <v>Flux bruts export et import-Flux bruts exportés-Viande de Bovins</v>
      </c>
      <c r="M547" s="54">
        <f>MATCH(L547,[6]RESULTATS_4!$W:$W,FALSE)</f>
        <v>303</v>
      </c>
      <c r="N547" s="54" t="str" cm="1">
        <f t="array" ref="N547">IFERROR(INDEX([6]RESULTATS_4!G:G,$M547),"-")</f>
        <v>Flux bruts export et import</v>
      </c>
      <c r="O547" s="54" t="str" cm="1">
        <f t="array" ref="O547">IFERROR(INDEX([6]RESULTATS_4!H:H,$M547),"-")</f>
        <v>Flux bruts exportés</v>
      </c>
      <c r="P547" s="54" t="str" cm="1">
        <f t="array" ref="P547">IFERROR(INDEX([6]RESULTATS_4!I:I,$M547),"-")</f>
        <v>Viande de Bovins</v>
      </c>
      <c r="Q547" s="54" t="str" cm="1">
        <f t="array" ref="Q547">IFERROR(INDEX([6]RESULTATS_4!$J:$J,M547),"-")</f>
        <v>kt</v>
      </c>
      <c r="R547" s="68"/>
      <c r="S547" s="54" t="str">
        <f t="shared" si="151"/>
        <v>Viande de Bovins-kt</v>
      </c>
      <c r="T547" s="46">
        <v>542</v>
      </c>
      <c r="U547" s="36">
        <v>100</v>
      </c>
      <c r="V547" s="36">
        <v>100</v>
      </c>
      <c r="W547" s="36">
        <v>103.05579661756428</v>
      </c>
      <c r="X547" s="36">
        <v>120.03106215675237</v>
      </c>
      <c r="Y547" s="36">
        <v>165.77106215675235</v>
      </c>
      <c r="Z547" s="36">
        <v>132.11430113601227</v>
      </c>
      <c r="AA547" s="68"/>
      <c r="AB547" s="52"/>
      <c r="AC547" s="36"/>
      <c r="AE547" s="68"/>
      <c r="AF547" s="52">
        <f t="shared" si="152"/>
        <v>155.20000000000002</v>
      </c>
      <c r="AG547" s="52">
        <f t="shared" si="153"/>
        <v>155.1999999999999</v>
      </c>
      <c r="AH547" s="52">
        <f t="shared" si="154"/>
        <v>110.48791734149704</v>
      </c>
      <c r="AI547" s="52">
        <f t="shared" si="155"/>
        <v>86.606120127697636</v>
      </c>
      <c r="AJ547" s="52">
        <f t="shared" si="156"/>
        <v>46.249892379135417</v>
      </c>
      <c r="AK547" s="52">
        <f t="shared" si="157"/>
        <v>102.82437078793909</v>
      </c>
    </row>
    <row r="548" spans="1:37" ht="14.25" hidden="1">
      <c r="A548" s="5" t="s">
        <v>440</v>
      </c>
      <c r="B548" s="5" t="s">
        <v>439</v>
      </c>
      <c r="C548" s="45" t="s">
        <v>44</v>
      </c>
      <c r="D548" s="4" t="s">
        <v>180</v>
      </c>
      <c r="E548" s="134">
        <f>SUMIFS(ADEME!$F:$F,ADEME!$A:$A,$A548,ADEME!$B:$B,$B548,ADEME!$C:$C,$C548,ADEME!$D:$D,$D548,ADEME!$E:$E,F$9)</f>
        <v>22.6</v>
      </c>
      <c r="F548" s="134">
        <f>SUMIFS(ADEME!$L:$L,ADEME!$A:$A,$A548,ADEME!$B:$B,$B548,ADEME!$C:$C,$C548,ADEME!$D:$D,$D548,ADEME!$E:$E,F$9)</f>
        <v>22.600000000000009</v>
      </c>
      <c r="G548" s="135">
        <f>SUMIFS(ADEME!$H:$H,ADEME!$A:$A,$A548,ADEME!$B:$B,$B548,ADEME!$C:$C,$C548,ADEME!$D:$D,$D548,ADEME!$E:$E,G$9)</f>
        <v>38.451159743868907</v>
      </c>
      <c r="H548" s="135">
        <f>SUMIFS(ADEME!$H:$H,ADEME!$A:$A,$A548,ADEME!$B:$B,$B548,ADEME!$C:$C,$C548,ADEME!$D:$D,$D548,ADEME!$E:$E,H$9)</f>
        <v>34.485160967921303</v>
      </c>
      <c r="I548" s="135">
        <f>SUMIFS(ADEME!$H:$H,ADEME!$A:$A,$A548,ADEME!$B:$B,$B548,ADEME!$C:$C,$C548,ADEME!$D:$D,$D548,ADEME!$E:$E,I$9)</f>
        <v>46.064927865511635</v>
      </c>
      <c r="J548" s="135">
        <f>SUMIFS(ADEME!$H:$H,ADEME!$A:$A,$A548,ADEME!$B:$B,$B548,ADEME!$C:$C,$C548,ADEME!$D:$D,$D548,ADEME!$E:$E,J$9)</f>
        <v>47.611076006831148</v>
      </c>
      <c r="K548" s="68"/>
      <c r="L548" s="54" t="str">
        <f t="shared" si="150"/>
        <v>Flux bruts export et import-Flux bruts exportés-Viande d'Ovins/Caprins</v>
      </c>
      <c r="M548" s="54">
        <f>MATCH(L548,[6]RESULTATS_4!$W:$W,FALSE)</f>
        <v>302</v>
      </c>
      <c r="N548" s="54" t="str" cm="1">
        <f t="array" ref="N548">IFERROR(INDEX([6]RESULTATS_4!G:G,$M548),"-")</f>
        <v>Flux bruts export et import</v>
      </c>
      <c r="O548" s="54" t="str" cm="1">
        <f t="array" ref="O548">IFERROR(INDEX([6]RESULTATS_4!H:H,$M548),"-")</f>
        <v>Flux bruts exportés</v>
      </c>
      <c r="P548" s="54" t="str" cm="1">
        <f t="array" ref="P548">IFERROR(INDEX([6]RESULTATS_4!I:I,$M548),"-")</f>
        <v>Viande d'Ovins/Caprins</v>
      </c>
      <c r="Q548" s="54" t="str" cm="1">
        <f t="array" ref="Q548">IFERROR(INDEX([6]RESULTATS_4!$J:$J,M548),"-")</f>
        <v>kt</v>
      </c>
      <c r="R548" s="68"/>
      <c r="S548" s="54" t="str">
        <f t="shared" si="151"/>
        <v>Viande d'Ovins/Caprins-kt</v>
      </c>
      <c r="T548" s="46">
        <v>543</v>
      </c>
      <c r="U548" s="36">
        <v>51</v>
      </c>
      <c r="V548" s="36">
        <v>51</v>
      </c>
      <c r="W548" s="36">
        <v>39.524999999999999</v>
      </c>
      <c r="X548" s="36">
        <v>51.871062156752366</v>
      </c>
      <c r="Y548" s="36">
        <v>88.460531078376178</v>
      </c>
      <c r="Z548" s="36">
        <v>68.452389520006818</v>
      </c>
      <c r="AA548" s="68"/>
      <c r="AB548" s="52"/>
      <c r="AC548" s="36"/>
      <c r="AE548" s="68"/>
      <c r="AF548" s="52">
        <f t="shared" si="152"/>
        <v>-55.686274509803923</v>
      </c>
      <c r="AG548" s="52">
        <f t="shared" si="153"/>
        <v>-55.686274509803901</v>
      </c>
      <c r="AH548" s="52">
        <f t="shared" si="154"/>
        <v>-2.7168633931210384</v>
      </c>
      <c r="AI548" s="52">
        <f t="shared" si="155"/>
        <v>-33.517534567330685</v>
      </c>
      <c r="AJ548" s="52">
        <f t="shared" si="156"/>
        <v>-47.926010273781841</v>
      </c>
      <c r="AK548" s="52">
        <f t="shared" si="157"/>
        <v>-30.446436799820276</v>
      </c>
    </row>
    <row r="549" spans="1:37" ht="14.25" hidden="1">
      <c r="A549" s="5" t="s">
        <v>440</v>
      </c>
      <c r="B549" s="5" t="s">
        <v>439</v>
      </c>
      <c r="C549" s="45" t="s">
        <v>46</v>
      </c>
      <c r="D549" s="4" t="s">
        <v>180</v>
      </c>
      <c r="E549" s="134">
        <f>SUMIFS(ADEME!$F:$F,ADEME!$A:$A,$A549,ADEME!$B:$B,$B549,ADEME!$C:$C,$C549,ADEME!$D:$D,$D549,ADEME!$E:$E,F$9)</f>
        <v>583.6</v>
      </c>
      <c r="F549" s="134">
        <f>SUMIFS(ADEME!$L:$L,ADEME!$A:$A,$A549,ADEME!$B:$B,$B549,ADEME!$C:$C,$C549,ADEME!$D:$D,$D549,ADEME!$E:$E,F$9)</f>
        <v>583.59999999999991</v>
      </c>
      <c r="G549" s="135">
        <f>SUMIFS(ADEME!$H:$H,ADEME!$A:$A,$A549,ADEME!$B:$B,$B549,ADEME!$C:$C,$C549,ADEME!$D:$D,$D549,ADEME!$E:$E,G$9)</f>
        <v>496.06000000000006</v>
      </c>
      <c r="H549" s="135">
        <f>SUMIFS(ADEME!$H:$H,ADEME!$A:$A,$A549,ADEME!$B:$B,$B549,ADEME!$C:$C,$C549,ADEME!$D:$D,$D549,ADEME!$E:$E,H$9)</f>
        <v>525.24</v>
      </c>
      <c r="I549" s="135">
        <f>SUMIFS(ADEME!$H:$H,ADEME!$A:$A,$A549,ADEME!$B:$B,$B549,ADEME!$C:$C,$C549,ADEME!$D:$D,$D549,ADEME!$E:$E,I$9)</f>
        <v>583.6</v>
      </c>
      <c r="J549" s="135">
        <f>SUMIFS(ADEME!$H:$H,ADEME!$A:$A,$A549,ADEME!$B:$B,$B549,ADEME!$C:$C,$C549,ADEME!$D:$D,$D549,ADEME!$E:$E,J$9)</f>
        <v>607.84083230825797</v>
      </c>
      <c r="K549" s="68"/>
      <c r="L549" s="54" t="str">
        <f t="shared" si="150"/>
        <v>Flux bruts export et import-Flux bruts exportés-Viande de Suides</v>
      </c>
      <c r="M549" s="54">
        <f>MATCH(L549,[6]RESULTATS_4!$W:$W,FALSE)</f>
        <v>304</v>
      </c>
      <c r="N549" s="54" t="str" cm="1">
        <f t="array" ref="N549">IFERROR(INDEX([6]RESULTATS_4!G:G,$M549),"-")</f>
        <v>Flux bruts export et import</v>
      </c>
      <c r="O549" s="54" t="str" cm="1">
        <f t="array" ref="O549">IFERROR(INDEX([6]RESULTATS_4!H:H,$M549),"-")</f>
        <v>Flux bruts exportés</v>
      </c>
      <c r="P549" s="54" t="str" cm="1">
        <f t="array" ref="P549">IFERROR(INDEX([6]RESULTATS_4!I:I,$M549),"-")</f>
        <v>Viande de Suides</v>
      </c>
      <c r="Q549" s="54" t="str" cm="1">
        <f t="array" ref="Q549">IFERROR(INDEX([6]RESULTATS_4!$J:$J,M549),"-")</f>
        <v>kt</v>
      </c>
      <c r="R549" s="68"/>
      <c r="S549" s="54" t="str">
        <f t="shared" si="151"/>
        <v>Viande de Suides-kt</v>
      </c>
      <c r="T549" s="46">
        <v>544</v>
      </c>
      <c r="U549" s="36">
        <v>3648.3</v>
      </c>
      <c r="V549" s="36">
        <v>3648.3</v>
      </c>
      <c r="W549" s="36">
        <v>3105.5551379247349</v>
      </c>
      <c r="X549" s="36">
        <v>3303.0842115690907</v>
      </c>
      <c r="Y549" s="36">
        <v>3647.6646069721269</v>
      </c>
      <c r="Z549" s="36">
        <v>3772.4529759529423</v>
      </c>
      <c r="AA549" s="68"/>
      <c r="AB549" s="52"/>
      <c r="AC549" s="36"/>
      <c r="AE549" s="68"/>
      <c r="AF549" s="52">
        <f t="shared" si="152"/>
        <v>-84.003508483403238</v>
      </c>
      <c r="AG549" s="52">
        <f t="shared" si="153"/>
        <v>-84.003508483403238</v>
      </c>
      <c r="AH549" s="52">
        <f t="shared" si="154"/>
        <v>-84.026688370714666</v>
      </c>
      <c r="AI549" s="52">
        <f t="shared" si="155"/>
        <v>-84.098498059469975</v>
      </c>
      <c r="AJ549" s="52">
        <f t="shared" si="156"/>
        <v>-84.000722026786406</v>
      </c>
      <c r="AK549" s="52">
        <f t="shared" si="157"/>
        <v>-83.887384781656181</v>
      </c>
    </row>
    <row r="550" spans="1:37" ht="14.25" hidden="1">
      <c r="A550" s="5" t="s">
        <v>440</v>
      </c>
      <c r="B550" s="5" t="s">
        <v>439</v>
      </c>
      <c r="C550" s="45" t="s">
        <v>48</v>
      </c>
      <c r="D550" s="4" t="s">
        <v>180</v>
      </c>
      <c r="E550" s="134">
        <f>SUMIFS(ADEME!$F:$F,ADEME!$A:$A,$A550,ADEME!$B:$B,$B550,ADEME!$C:$C,$C550,ADEME!$D:$D,$D550,ADEME!$E:$E,F$9)</f>
        <v>433.2</v>
      </c>
      <c r="F550" s="134">
        <f>SUMIFS(ADEME!$L:$L,ADEME!$A:$A,$A550,ADEME!$B:$B,$B550,ADEME!$C:$C,$C550,ADEME!$D:$D,$D550,ADEME!$E:$E,F$9)</f>
        <v>433.20000000000005</v>
      </c>
      <c r="G550" s="135">
        <f>SUMIFS(ADEME!$H:$H,ADEME!$A:$A,$A550,ADEME!$B:$B,$B550,ADEME!$C:$C,$C550,ADEME!$D:$D,$D550,ADEME!$E:$E,G$9)</f>
        <v>372.20352304144649</v>
      </c>
      <c r="H550" s="135">
        <f>SUMIFS(ADEME!$H:$H,ADEME!$A:$A,$A550,ADEME!$B:$B,$B550,ADEME!$C:$C,$C550,ADEME!$D:$D,$D550,ADEME!$E:$E,H$9)</f>
        <v>380.89997089602457</v>
      </c>
      <c r="I550" s="135">
        <f>SUMIFS(ADEME!$H:$H,ADEME!$A:$A,$A550,ADEME!$B:$B,$B550,ADEME!$C:$C,$C550,ADEME!$D:$D,$D550,ADEME!$E:$E,I$9)</f>
        <v>463.71606718109547</v>
      </c>
      <c r="J550" s="135">
        <f>SUMIFS(ADEME!$H:$H,ADEME!$A:$A,$A550,ADEME!$B:$B,$B550,ADEME!$C:$C,$C550,ADEME!$D:$D,$D550,ADEME!$E:$E,J$9)</f>
        <v>454.85999999999996</v>
      </c>
      <c r="K550" s="68"/>
      <c r="L550" s="54" t="str">
        <f t="shared" si="150"/>
        <v>Flux bruts export et import-Flux bruts exportés-Viande de Volailles</v>
      </c>
      <c r="M550" s="54">
        <f>MATCH(L550,[6]RESULTATS_4!$W:$W,FALSE)</f>
        <v>305</v>
      </c>
      <c r="N550" s="54" t="str" cm="1">
        <f t="array" ref="N550">IFERROR(INDEX([6]RESULTATS_4!G:G,$M550),"-")</f>
        <v>Flux bruts export et import</v>
      </c>
      <c r="O550" s="54" t="str" cm="1">
        <f t="array" ref="O550">IFERROR(INDEX([6]RESULTATS_4!H:H,$M550),"-")</f>
        <v>Flux bruts exportés</v>
      </c>
      <c r="P550" s="54" t="str" cm="1">
        <f t="array" ref="P550">IFERROR(INDEX([6]RESULTATS_4!I:I,$M550),"-")</f>
        <v>Viande de Volailles</v>
      </c>
      <c r="Q550" s="54" t="str" cm="1">
        <f t="array" ref="Q550">IFERROR(INDEX([6]RESULTATS_4!$J:$J,M550),"-")</f>
        <v>kt</v>
      </c>
      <c r="R550" s="68"/>
      <c r="S550" s="54" t="str">
        <f t="shared" si="151"/>
        <v>Viande de Volailles-kt</v>
      </c>
      <c r="T550" s="46">
        <v>545</v>
      </c>
      <c r="U550" s="36">
        <v>1584.2</v>
      </c>
      <c r="V550" s="36">
        <v>1584.2</v>
      </c>
      <c r="W550" s="36">
        <v>1227.7550000000001</v>
      </c>
      <c r="X550" s="36">
        <v>1306.9650000000001</v>
      </c>
      <c r="Y550" s="36">
        <v>1504.99</v>
      </c>
      <c r="Z550" s="36">
        <v>1663.41</v>
      </c>
      <c r="AA550" s="68"/>
      <c r="AB550" s="52"/>
      <c r="AC550" s="36"/>
      <c r="AE550" s="68"/>
      <c r="AF550" s="52">
        <f t="shared" si="152"/>
        <v>-72.654967807095062</v>
      </c>
      <c r="AG550" s="52">
        <f t="shared" si="153"/>
        <v>-72.654967807095062</v>
      </c>
      <c r="AH550" s="52">
        <f t="shared" si="154"/>
        <v>-69.684218509275354</v>
      </c>
      <c r="AI550" s="52">
        <f t="shared" si="155"/>
        <v>-70.856146040940303</v>
      </c>
      <c r="AJ550" s="52">
        <f t="shared" si="156"/>
        <v>-69.188096453724242</v>
      </c>
      <c r="AK550" s="52">
        <f t="shared" si="157"/>
        <v>-72.654967807095062</v>
      </c>
    </row>
    <row r="551" spans="1:37" ht="14.25" hidden="1">
      <c r="A551" s="5" t="s">
        <v>440</v>
      </c>
      <c r="B551" s="5" t="s">
        <v>439</v>
      </c>
      <c r="C551" s="4" t="s">
        <v>453</v>
      </c>
      <c r="D551" s="4" t="s">
        <v>180</v>
      </c>
      <c r="E551" s="134">
        <f>SUMIFS(ADEME!$F:$F,ADEME!$A:$A,$A551,ADEME!$B:$B,$B551,ADEME!$C:$C,$C551,ADEME!$D:$D,$D551,ADEME!$E:$E,F$9)</f>
        <v>550.68799999999999</v>
      </c>
      <c r="F551" s="134">
        <f>SUMIFS(ADEME!$L:$L,ADEME!$A:$A,$A551,ADEME!$B:$B,$B551,ADEME!$C:$C,$C551,ADEME!$D:$D,$D551,ADEME!$E:$E,F$9)</f>
        <v>815.66743988646272</v>
      </c>
      <c r="G551" s="135">
        <f>SUMIFS(ADEME!$H:$H,ADEME!$A:$A,$A551,ADEME!$B:$B,$B551,ADEME!$C:$C,$C551,ADEME!$D:$D,$D551,ADEME!$E:$E,G$9)</f>
        <v>528.98299914810798</v>
      </c>
      <c r="H551" s="135">
        <f>SUMIFS(ADEME!$H:$H,ADEME!$A:$A,$A551,ADEME!$B:$B,$B551,ADEME!$C:$C,$C551,ADEME!$D:$D,$D551,ADEME!$E:$E,H$9)</f>
        <v>555.63737710141277</v>
      </c>
      <c r="I551" s="135">
        <f>SUMIFS(ADEME!$H:$H,ADEME!$A:$A,$A551,ADEME!$B:$B,$B551,ADEME!$C:$C,$C551,ADEME!$D:$D,$D551,ADEME!$E:$E,I$9)</f>
        <v>668.74044012070294</v>
      </c>
      <c r="J551" s="135">
        <f>SUMIFS(ADEME!$H:$H,ADEME!$A:$A,$A551,ADEME!$B:$B,$B551,ADEME!$C:$C,$C551,ADEME!$D:$D,$D551,ADEME!$E:$E,J$9)</f>
        <v>642.06196894013055</v>
      </c>
      <c r="K551" s="68"/>
      <c r="L551" s="54" t="str">
        <f t="shared" si="150"/>
        <v>Flux bruts export et import-Flux bruts exportés-Graisses Animales</v>
      </c>
      <c r="M551" s="54">
        <f>MATCH(L551,[6]RESULTATS_4!$W:$W,FALSE)</f>
        <v>282</v>
      </c>
      <c r="N551" s="54" t="str" cm="1">
        <f t="array" ref="N551">IFERROR(INDEX([6]RESULTATS_4!G:G,$M551),"-")</f>
        <v>Flux bruts export et import</v>
      </c>
      <c r="O551" s="54" t="str" cm="1">
        <f t="array" ref="O551">IFERROR(INDEX([6]RESULTATS_4!H:H,$M551),"-")</f>
        <v>Flux bruts exportés</v>
      </c>
      <c r="P551" s="54" t="str" cm="1">
        <f t="array" ref="P551">IFERROR(INDEX([6]RESULTATS_4!I:I,$M551),"-")</f>
        <v>Graisses Animales</v>
      </c>
      <c r="Q551" s="54" t="str" cm="1">
        <f t="array" ref="Q551">IFERROR(INDEX([6]RESULTATS_4!$J:$J,M551),"-")</f>
        <v>kt</v>
      </c>
      <c r="R551" s="68"/>
      <c r="S551" s="54" t="str">
        <f t="shared" si="151"/>
        <v>Graisses Animales-kt</v>
      </c>
      <c r="T551" s="46">
        <v>546</v>
      </c>
      <c r="U551" s="36">
        <v>827.4</v>
      </c>
      <c r="V551" s="36">
        <v>827.4</v>
      </c>
      <c r="W551" s="36">
        <v>703.29</v>
      </c>
      <c r="X551" s="36">
        <v>744.66</v>
      </c>
      <c r="Y551" s="36">
        <v>827.4</v>
      </c>
      <c r="Z551" s="36">
        <v>850.13640285978363</v>
      </c>
      <c r="AA551" s="68"/>
      <c r="AB551" s="52"/>
      <c r="AC551" s="36"/>
      <c r="AE551" s="68"/>
      <c r="AF551" s="52">
        <f t="shared" si="152"/>
        <v>-33.443558133913463</v>
      </c>
      <c r="AG551" s="52">
        <f t="shared" si="153"/>
        <v>-1.4180033978169249</v>
      </c>
      <c r="AH551" s="52">
        <f t="shared" si="154"/>
        <v>-24.784512911017075</v>
      </c>
      <c r="AI551" s="52">
        <f t="shared" si="155"/>
        <v>-25.383748677058961</v>
      </c>
      <c r="AJ551" s="52">
        <f t="shared" si="156"/>
        <v>-19.175678012967978</v>
      </c>
      <c r="AK551" s="52">
        <f t="shared" si="157"/>
        <v>-24.475417500028129</v>
      </c>
    </row>
    <row r="552" spans="1:37" ht="14.25" hidden="1">
      <c r="A552" s="5" t="s">
        <v>440</v>
      </c>
      <c r="B552" s="5" t="s">
        <v>439</v>
      </c>
      <c r="C552" s="4" t="s">
        <v>324</v>
      </c>
      <c r="D552" s="4" t="s">
        <v>180</v>
      </c>
      <c r="E552" s="134">
        <f>SUMIFS(ADEME!$F:$F,ADEME!$A:$A,$A552,ADEME!$B:$B,$B552,ADEME!$C:$C,$C552,ADEME!$D:$D,$D552,ADEME!$E:$E,F$9)</f>
        <v>8288.6999999999989</v>
      </c>
      <c r="F552" s="134">
        <f>SUMIFS(ADEME!$L:$L,ADEME!$A:$A,$A552,ADEME!$B:$B,$B552,ADEME!$C:$C,$C552,ADEME!$D:$D,$D552,ADEME!$E:$E,F$9)</f>
        <v>8288.6999999999989</v>
      </c>
      <c r="G552" s="135">
        <f>SUMIFS(ADEME!$H:$H,ADEME!$A:$A,$A552,ADEME!$B:$B,$B552,ADEME!$C:$C,$C552,ADEME!$D:$D,$D552,ADEME!$E:$E,G$9)</f>
        <v>6811.0124561965868</v>
      </c>
      <c r="H552" s="135">
        <f>SUMIFS(ADEME!$H:$H,ADEME!$A:$A,$A552,ADEME!$B:$B,$B552,ADEME!$C:$C,$C552,ADEME!$D:$D,$D552,ADEME!$E:$E,H$9)</f>
        <v>7109.4287833939397</v>
      </c>
      <c r="I552" s="135">
        <f>SUMIFS(ADEME!$H:$H,ADEME!$A:$A,$A552,ADEME!$B:$B,$B552,ADEME!$C:$C,$C552,ADEME!$D:$D,$D552,ADEME!$E:$E,I$9)</f>
        <v>8288.6999999999989</v>
      </c>
      <c r="J552" s="135">
        <f>SUMIFS(ADEME!$H:$H,ADEME!$A:$A,$A552,ADEME!$B:$B,$B552,ADEME!$C:$C,$C552,ADEME!$D:$D,$D552,ADEME!$E:$E,J$9)</f>
        <v>8450.3876889548956</v>
      </c>
      <c r="K552" s="68"/>
      <c r="L552" s="54" t="str">
        <f t="shared" si="150"/>
        <v>Flux bruts export et import-Flux bruts exportés-Lait - Excl Beurre</v>
      </c>
      <c r="M552" s="54">
        <f>MATCH(L552,[6]RESULTATS_4!$W:$W,FALSE)</f>
        <v>284</v>
      </c>
      <c r="N552" s="54" t="str" cm="1">
        <f t="array" ref="N552">IFERROR(INDEX([6]RESULTATS_4!G:G,$M552),"-")</f>
        <v>Flux bruts export et import</v>
      </c>
      <c r="O552" s="54" t="str" cm="1">
        <f t="array" ref="O552">IFERROR(INDEX([6]RESULTATS_4!H:H,$M552),"-")</f>
        <v>Flux bruts exportés</v>
      </c>
      <c r="P552" s="54" t="str" cm="1">
        <f t="array" ref="P552">IFERROR(INDEX([6]RESULTATS_4!I:I,$M552),"-")</f>
        <v>Lait - Excl Beurre</v>
      </c>
      <c r="Q552" s="54" t="str" cm="1">
        <f t="array" ref="Q552">IFERROR(INDEX([6]RESULTATS_4!$J:$J,M552),"-")</f>
        <v>kt</v>
      </c>
      <c r="R552" s="68"/>
      <c r="S552" s="54" t="str">
        <f t="shared" si="151"/>
        <v>Lait - Excl Beurre-kt</v>
      </c>
      <c r="T552" s="46">
        <v>547</v>
      </c>
      <c r="U552" s="36">
        <v>1547.8</v>
      </c>
      <c r="V552" s="36">
        <v>1561.5785314189477</v>
      </c>
      <c r="W552" s="36">
        <v>1347.8448843593083</v>
      </c>
      <c r="X552" s="36">
        <v>1351.2291239672104</v>
      </c>
      <c r="Y552" s="36">
        <v>1538.8038593841293</v>
      </c>
      <c r="Z552" s="36">
        <v>1680.5254337580188</v>
      </c>
      <c r="AA552" s="68"/>
      <c r="AB552" s="52"/>
      <c r="AC552" s="36"/>
      <c r="AE552" s="68"/>
      <c r="AF552" s="52">
        <f t="shared" si="152"/>
        <v>435.51492440883834</v>
      </c>
      <c r="AG552" s="52">
        <f t="shared" si="153"/>
        <v>430.78982793573431</v>
      </c>
      <c r="AH552" s="52">
        <f t="shared" si="154"/>
        <v>405.32613472314881</v>
      </c>
      <c r="AI552" s="52">
        <f t="shared" si="155"/>
        <v>426.14531890199697</v>
      </c>
      <c r="AJ552" s="52">
        <f t="shared" si="156"/>
        <v>438.64564671142421</v>
      </c>
      <c r="AK552" s="52">
        <f t="shared" si="157"/>
        <v>402.84199924650937</v>
      </c>
    </row>
    <row r="553" spans="1:37" ht="14.25" hidden="1">
      <c r="A553" s="5" t="s">
        <v>440</v>
      </c>
      <c r="B553" s="5" t="s">
        <v>439</v>
      </c>
      <c r="C553" s="4" t="s">
        <v>38</v>
      </c>
      <c r="D553" s="4" t="s">
        <v>180</v>
      </c>
      <c r="E553" s="134">
        <f>SUMIFS(ADEME!$F:$F,ADEME!$A:$A,$A553,ADEME!$B:$B,$B553,ADEME!$C:$C,$C553,ADEME!$D:$D,$D553,ADEME!$E:$E,F$9)</f>
        <v>108.8</v>
      </c>
      <c r="F553" s="134">
        <f>SUMIFS(ADEME!$L:$L,ADEME!$A:$A,$A553,ADEME!$B:$B,$B553,ADEME!$C:$C,$C553,ADEME!$D:$D,$D553,ADEME!$E:$E,F$9)</f>
        <v>444.7267346028749</v>
      </c>
      <c r="G553" s="135">
        <f>SUMIFS(ADEME!$H:$H,ADEME!$A:$A,$A553,ADEME!$B:$B,$B553,ADEME!$C:$C,$C553,ADEME!$D:$D,$D553,ADEME!$E:$E,G$9)</f>
        <v>132.18211852547796</v>
      </c>
      <c r="H553" s="135">
        <f>SUMIFS(ADEME!$H:$H,ADEME!$A:$A,$A553,ADEME!$B:$B,$B553,ADEME!$C:$C,$C553,ADEME!$D:$D,$D553,ADEME!$E:$E,H$9)</f>
        <v>140.79817497801889</v>
      </c>
      <c r="I553" s="135">
        <f>SUMIFS(ADEME!$H:$H,ADEME!$A:$A,$A553,ADEME!$B:$B,$B553,ADEME!$C:$C,$C553,ADEME!$D:$D,$D553,ADEME!$E:$E,I$9)</f>
        <v>158.98423143055973</v>
      </c>
      <c r="J553" s="135">
        <f>SUMIFS(ADEME!$H:$H,ADEME!$A:$A,$A553,ADEME!$B:$B,$B553,ADEME!$C:$C,$C553,ADEME!$D:$D,$D553,ADEME!$E:$E,J$9)</f>
        <v>182.38280281323051</v>
      </c>
      <c r="K553" s="68"/>
      <c r="L553" s="54" t="str">
        <f t="shared" si="150"/>
        <v>Flux bruts export et import-Flux bruts exportés-Œufs</v>
      </c>
      <c r="M553" s="54">
        <f>MATCH(L553,[6]RESULTATS_4!$W:$W,FALSE)</f>
        <v>288</v>
      </c>
      <c r="N553" s="54" t="str" cm="1">
        <f t="array" ref="N553">IFERROR(INDEX([6]RESULTATS_4!G:G,$M553),"-")</f>
        <v>Flux bruts export et import</v>
      </c>
      <c r="O553" s="54" t="str" cm="1">
        <f t="array" ref="O553">IFERROR(INDEX([6]RESULTATS_4!H:H,$M553),"-")</f>
        <v>Flux bruts exportés</v>
      </c>
      <c r="P553" s="54" t="str" cm="1">
        <f t="array" ref="P553">IFERROR(INDEX([6]RESULTATS_4!I:I,$M553),"-")</f>
        <v>Œufs</v>
      </c>
      <c r="Q553" s="54" t="str" cm="1">
        <f t="array" ref="Q553">IFERROR(INDEX([6]RESULTATS_4!$J:$J,M553),"-")</f>
        <v>kt</v>
      </c>
      <c r="R553" s="68"/>
      <c r="S553" s="54" t="str">
        <f t="shared" si="151"/>
        <v>Œufs-kt</v>
      </c>
      <c r="T553" s="46">
        <v>548</v>
      </c>
      <c r="U553" s="36">
        <v>319</v>
      </c>
      <c r="V553" s="36">
        <v>319</v>
      </c>
      <c r="W553" s="36">
        <v>271.15000000000003</v>
      </c>
      <c r="X553" s="36">
        <v>279.52093752402266</v>
      </c>
      <c r="Y553" s="36">
        <v>303.05</v>
      </c>
      <c r="Z553" s="36">
        <v>334.95</v>
      </c>
      <c r="AA553" s="68"/>
      <c r="AB553" s="52"/>
      <c r="AC553" s="36"/>
      <c r="AE553" s="68"/>
      <c r="AF553" s="52">
        <f t="shared" si="152"/>
        <v>-65.893416927899693</v>
      </c>
      <c r="AG553" s="52">
        <f t="shared" si="153"/>
        <v>39.412769467985868</v>
      </c>
      <c r="AH553" s="52">
        <f t="shared" si="154"/>
        <v>-51.251293186251914</v>
      </c>
      <c r="AI553" s="52">
        <f t="shared" si="155"/>
        <v>-49.628755460968513</v>
      </c>
      <c r="AJ553" s="52">
        <f t="shared" si="156"/>
        <v>-47.538613618030126</v>
      </c>
      <c r="AK553" s="52">
        <f t="shared" si="157"/>
        <v>-45.549245316247045</v>
      </c>
    </row>
    <row r="554" spans="1:37" ht="14.25" hidden="1">
      <c r="A554" s="5" t="s">
        <v>440</v>
      </c>
      <c r="B554" s="5" t="s">
        <v>439</v>
      </c>
      <c r="C554" s="4" t="s">
        <v>325</v>
      </c>
      <c r="D554" s="4" t="s">
        <v>180</v>
      </c>
      <c r="E554" s="134">
        <f>SUMIFS(ADEME!$F:$F,ADEME!$A:$A,$A554,ADEME!$B:$B,$B554,ADEME!$C:$C,$C554,ADEME!$D:$D,$D554,ADEME!$E:$E,F$9)</f>
        <v>476.82300000000004</v>
      </c>
      <c r="F554" s="134">
        <f>SUMIFS(ADEME!$L:$L,ADEME!$A:$A,$A554,ADEME!$B:$B,$B554,ADEME!$C:$C,$C554,ADEME!$D:$D,$D554,ADEME!$E:$E,F$9)</f>
        <v>476.82300000000004</v>
      </c>
      <c r="G554" s="135">
        <f>SUMIFS(ADEME!$H:$H,ADEME!$A:$A,$A554,ADEME!$B:$B,$B554,ADEME!$C:$C,$C554,ADEME!$D:$D,$D554,ADEME!$E:$E,G$9)</f>
        <v>386.92501403558725</v>
      </c>
      <c r="H554" s="135">
        <f>SUMIFS(ADEME!$H:$H,ADEME!$A:$A,$A554,ADEME!$B:$B,$B554,ADEME!$C:$C,$C554,ADEME!$D:$D,$D554,ADEME!$E:$E,H$9)</f>
        <v>415.79456348087837</v>
      </c>
      <c r="I554" s="135">
        <f>SUMIFS(ADEME!$H:$H,ADEME!$A:$A,$A554,ADEME!$B:$B,$B554,ADEME!$C:$C,$C554,ADEME!$D:$D,$D554,ADEME!$E:$E,I$9)</f>
        <v>548.0290353373581</v>
      </c>
      <c r="J554" s="135">
        <f>SUMIFS(ADEME!$H:$H,ADEME!$A:$A,$A554,ADEME!$B:$B,$B554,ADEME!$C:$C,$C554,ADEME!$D:$D,$D554,ADEME!$E:$E,J$9)</f>
        <v>567.21927336295221</v>
      </c>
      <c r="K554" s="68"/>
      <c r="L554" s="54" t="str">
        <f t="shared" si="150"/>
        <v>Flux bruts export et import-Flux bruts exportés-Poisson &amp; Fruits de Mer</v>
      </c>
      <c r="M554" s="54">
        <f>MATCH(L554,[6]RESULTATS_4!$W:$W,FALSE)</f>
        <v>293</v>
      </c>
      <c r="N554" s="54" t="str" cm="1">
        <f t="array" ref="N554">IFERROR(INDEX([6]RESULTATS_4!G:G,$M554),"-")</f>
        <v>Flux bruts export et import</v>
      </c>
      <c r="O554" s="54" t="str" cm="1">
        <f t="array" ref="O554">IFERROR(INDEX([6]RESULTATS_4!H:H,$M554),"-")</f>
        <v>Flux bruts exportés</v>
      </c>
      <c r="P554" s="54" t="str" cm="1">
        <f t="array" ref="P554">IFERROR(INDEX([6]RESULTATS_4!I:I,$M554),"-")</f>
        <v>Poisson &amp; Fruits de Mer</v>
      </c>
      <c r="Q554" s="54" t="str" cm="1">
        <f t="array" ref="Q554">IFERROR(INDEX([6]RESULTATS_4!$J:$J,M554),"-")</f>
        <v>kt</v>
      </c>
      <c r="R554" s="68"/>
      <c r="S554" s="54" t="str">
        <f t="shared" si="151"/>
        <v>Poisson &amp; Fruits de Mer-kt</v>
      </c>
      <c r="T554" s="46">
        <v>549</v>
      </c>
      <c r="U554" s="36">
        <v>6.3999999999999995</v>
      </c>
      <c r="V554" s="36">
        <v>6.4000000000000012</v>
      </c>
      <c r="W554" s="36">
        <v>31.342978982449498</v>
      </c>
      <c r="X554" s="36">
        <v>28.884872344365203</v>
      </c>
      <c r="Y554" s="36">
        <v>44.092440591532139</v>
      </c>
      <c r="Z554" s="36">
        <v>50.160043477076776</v>
      </c>
      <c r="AA554" s="68"/>
      <c r="AB554" s="52"/>
      <c r="AC554" s="36"/>
      <c r="AE554" s="68"/>
      <c r="AF554" s="52">
        <f t="shared" si="152"/>
        <v>7350.3593750000009</v>
      </c>
      <c r="AG554" s="52">
        <f t="shared" si="153"/>
        <v>7350.3593749999991</v>
      </c>
      <c r="AH554" s="52">
        <f t="shared" si="154"/>
        <v>1134.4870417462423</v>
      </c>
      <c r="AI554" s="52">
        <f t="shared" si="155"/>
        <v>1339.4890118390661</v>
      </c>
      <c r="AJ554" s="52">
        <f t="shared" si="156"/>
        <v>1142.9092787451777</v>
      </c>
      <c r="AK554" s="52">
        <f t="shared" si="157"/>
        <v>1030.8189428148569</v>
      </c>
    </row>
    <row r="555" spans="1:37" ht="14.25" hidden="1">
      <c r="A555" s="5" t="s">
        <v>440</v>
      </c>
      <c r="B555" s="5" t="s">
        <v>439</v>
      </c>
      <c r="C555" s="4" t="s">
        <v>320</v>
      </c>
      <c r="D555" s="4" t="s">
        <v>180</v>
      </c>
      <c r="E555" s="134">
        <f>SUMIFS(ADEME!$F:$F,ADEME!$A:$A,$A555,ADEME!$B:$B,$B555,ADEME!$C:$C,$C555,ADEME!$D:$D,$D555,ADEME!$E:$E,F$9)</f>
        <v>1140.6984499999999</v>
      </c>
      <c r="F555" s="134">
        <f>SUMIFS(ADEME!$L:$L,ADEME!$A:$A,$A555,ADEME!$B:$B,$B555,ADEME!$C:$C,$C555,ADEME!$D:$D,$D555,ADEME!$E:$E,F$9)</f>
        <v>2250.2093962611079</v>
      </c>
      <c r="G555" s="135">
        <f>SUMIFS(ADEME!$H:$H,ADEME!$A:$A,$A555,ADEME!$B:$B,$B555,ADEME!$C:$C,$C555,ADEME!$D:$D,$D555,ADEME!$E:$E,G$9)</f>
        <v>1370.2788328240513</v>
      </c>
      <c r="H555" s="135">
        <f>SUMIFS(ADEME!$H:$H,ADEME!$A:$A,$A555,ADEME!$B:$B,$B555,ADEME!$C:$C,$C555,ADEME!$D:$D,$D555,ADEME!$E:$E,H$9)</f>
        <v>1498.9193154460693</v>
      </c>
      <c r="I555" s="135">
        <f>SUMIFS(ADEME!$H:$H,ADEME!$A:$A,$A555,ADEME!$B:$B,$B555,ADEME!$C:$C,$C555,ADEME!$D:$D,$D555,ADEME!$E:$E,I$9)</f>
        <v>1564.8834153445628</v>
      </c>
      <c r="J555" s="135">
        <f>SUMIFS(ADEME!$H:$H,ADEME!$A:$A,$A555,ADEME!$B:$B,$B555,ADEME!$C:$C,$C555,ADEME!$D:$D,$D555,ADEME!$E:$E,J$9)</f>
        <v>1606.7978224735214</v>
      </c>
      <c r="K555" s="68"/>
      <c r="L555" s="54" t="str">
        <f t="shared" si="150"/>
        <v>Flux bruts export et import-Flux bruts exportés-Tourteaux et son</v>
      </c>
      <c r="M555" s="54">
        <f>MATCH(L555,[6]RESULTATS_4!$W:$W,FALSE)</f>
        <v>300</v>
      </c>
      <c r="N555" s="54" t="str" cm="1">
        <f t="array" ref="N555">IFERROR(INDEX([6]RESULTATS_4!G:G,$M555),"-")</f>
        <v>Flux bruts export et import</v>
      </c>
      <c r="O555" s="54" t="str" cm="1">
        <f t="array" ref="O555">IFERROR(INDEX([6]RESULTATS_4!H:H,$M555),"-")</f>
        <v>Flux bruts exportés</v>
      </c>
      <c r="P555" s="54" t="str" cm="1">
        <f t="array" ref="P555">IFERROR(INDEX([6]RESULTATS_4!I:I,$M555),"-")</f>
        <v>Tourteaux et son</v>
      </c>
      <c r="Q555" s="54" t="str" cm="1">
        <f t="array" ref="Q555">IFERROR(INDEX([6]RESULTATS_4!$J:$J,M555),"-")</f>
        <v>kt</v>
      </c>
      <c r="R555" s="68"/>
      <c r="S555" s="54" t="str">
        <f t="shared" si="151"/>
        <v>Tourteaux et son-kt</v>
      </c>
      <c r="T555" s="46">
        <v>550</v>
      </c>
      <c r="U555" s="36">
        <v>597.69999999999993</v>
      </c>
      <c r="V555" s="36">
        <v>597.69999999999993</v>
      </c>
      <c r="W555" s="36">
        <v>508.04499999999996</v>
      </c>
      <c r="X555" s="36">
        <v>522.72434274237935</v>
      </c>
      <c r="Y555" s="36">
        <v>568.75046832705743</v>
      </c>
      <c r="Z555" s="36">
        <v>627.58499999999992</v>
      </c>
      <c r="AA555" s="68"/>
      <c r="AB555" s="52"/>
      <c r="AC555" s="36"/>
      <c r="AE555" s="68"/>
      <c r="AF555" s="52">
        <f t="shared" si="152"/>
        <v>90.847992303831361</v>
      </c>
      <c r="AG555" s="52">
        <f t="shared" si="153"/>
        <v>276.47806529381097</v>
      </c>
      <c r="AH555" s="52">
        <f t="shared" si="154"/>
        <v>169.71603555276627</v>
      </c>
      <c r="AI555" s="52">
        <f t="shared" si="155"/>
        <v>186.75138938092272</v>
      </c>
      <c r="AJ555" s="52">
        <f t="shared" si="156"/>
        <v>175.14411020136222</v>
      </c>
      <c r="AK555" s="52">
        <f t="shared" si="157"/>
        <v>156.0287168229836</v>
      </c>
    </row>
    <row r="556" spans="1:37" ht="14.25" hidden="1">
      <c r="A556" s="5" t="s">
        <v>0</v>
      </c>
      <c r="B556" s="5" t="s">
        <v>0</v>
      </c>
      <c r="C556" s="42" t="s">
        <v>454</v>
      </c>
      <c r="D556" s="183"/>
      <c r="E556" s="184"/>
      <c r="F556" s="184"/>
      <c r="G556" s="184"/>
      <c r="H556" s="184"/>
      <c r="I556" s="184"/>
      <c r="J556" s="184"/>
      <c r="K556" s="179"/>
      <c r="L556" s="180"/>
      <c r="M556" s="180"/>
      <c r="N556" s="180"/>
      <c r="O556" s="180"/>
      <c r="P556" s="180"/>
      <c r="Q556" s="180"/>
      <c r="R556" s="179"/>
      <c r="S556" s="180"/>
      <c r="T556" s="186"/>
      <c r="U556" s="185"/>
      <c r="V556" s="185"/>
      <c r="W556" s="185"/>
      <c r="X556" s="185"/>
      <c r="Y556" s="185"/>
      <c r="Z556" s="185"/>
      <c r="AA556" s="179"/>
      <c r="AB556" s="186"/>
      <c r="AC556" s="185"/>
      <c r="AD556" s="179"/>
      <c r="AE556" s="179"/>
      <c r="AF556" s="52" t="str">
        <f t="shared" si="152"/>
        <v>ok 0</v>
      </c>
      <c r="AG556" s="52" t="str">
        <f t="shared" si="153"/>
        <v>ok 0</v>
      </c>
      <c r="AH556" s="52" t="str">
        <f t="shared" si="154"/>
        <v>ok 0</v>
      </c>
      <c r="AI556" s="52" t="str">
        <f t="shared" si="155"/>
        <v>ok 0</v>
      </c>
      <c r="AJ556" s="52" t="str">
        <f t="shared" si="156"/>
        <v>ok 0</v>
      </c>
      <c r="AK556" s="52" t="str">
        <f t="shared" si="157"/>
        <v>ok 0</v>
      </c>
    </row>
    <row r="557" spans="1:37" ht="14.25" hidden="1">
      <c r="A557" s="5" t="s">
        <v>440</v>
      </c>
      <c r="B557" s="5" t="s">
        <v>454</v>
      </c>
      <c r="C557" s="4" t="s">
        <v>310</v>
      </c>
      <c r="D557" s="4" t="s">
        <v>180</v>
      </c>
      <c r="E557" s="134">
        <f>SUMIFS(ADEME!$F:$F,ADEME!$A:$A,$A557,ADEME!$B:$B,$B557,ADEME!$C:$C,$C557,ADEME!$D:$D,$D557,ADEME!$E:$E,F$9)</f>
        <v>5277.6491231342434</v>
      </c>
      <c r="F557" s="134">
        <f>SUMIFS(ADEME!$L:$L,ADEME!$A:$A,$A557,ADEME!$B:$B,$B557,ADEME!$C:$C,$C557,ADEME!$D:$D,$D557,ADEME!$E:$E,F$9)</f>
        <v>10050.893849783759</v>
      </c>
      <c r="G557" s="135">
        <f>SUMIFS(ADEME!$H:$H,ADEME!$A:$A,$A557,ADEME!$B:$B,$B557,ADEME!$C:$C,$C557,ADEME!$D:$D,$D557,ADEME!$E:$E,G$9)</f>
        <v>4583.2249756090641</v>
      </c>
      <c r="H557" s="135">
        <f>SUMIFS(ADEME!$H:$H,ADEME!$A:$A,$A557,ADEME!$B:$B,$B557,ADEME!$C:$C,$C557,ADEME!$D:$D,$D557,ADEME!$E:$E,H$9)</f>
        <v>4998.8420874345566</v>
      </c>
      <c r="I557" s="135">
        <f>SUMIFS(ADEME!$H:$H,ADEME!$A:$A,$A557,ADEME!$B:$B,$B557,ADEME!$C:$C,$C557,ADEME!$D:$D,$D557,ADEME!$E:$E,I$9)</f>
        <v>6885.6762280218691</v>
      </c>
      <c r="J557" s="135">
        <f>SUMIFS(ADEME!$H:$H,ADEME!$A:$A,$A557,ADEME!$B:$B,$B557,ADEME!$C:$C,$C557,ADEME!$D:$D,$D557,ADEME!$E:$E,J$9)</f>
        <v>7132.0273692357096</v>
      </c>
      <c r="K557" s="68"/>
      <c r="L557" s="54" t="str">
        <f t="shared" si="150"/>
        <v>Flux bruts export et import-Flux bruts importés-Cèrèales - Excl Bière</v>
      </c>
      <c r="M557" s="54">
        <f>MATCH(L557,[6]RESULTATS_4!$W:$W,FALSE)</f>
        <v>313</v>
      </c>
      <c r="N557" s="54" t="str" cm="1">
        <f t="array" ref="N557">IFERROR(INDEX([6]RESULTATS_4!G:G,$M557),"-")</f>
        <v>Flux bruts export et import</v>
      </c>
      <c r="O557" s="54" t="str" cm="1">
        <f t="array" ref="O557">IFERROR(INDEX([6]RESULTATS_4!H:H,$M557),"-")</f>
        <v>Flux bruts importés</v>
      </c>
      <c r="P557" s="54" t="str" cm="1">
        <f t="array" ref="P557">IFERROR(INDEX([6]RESULTATS_4!I:I,$M557),"-")</f>
        <v>Cèrèales - Excl Bière</v>
      </c>
      <c r="Q557" s="54" t="str" cm="1">
        <f t="array" ref="Q557">IFERROR(INDEX([6]RESULTATS_4!$J:$J,M557),"-")</f>
        <v>kt</v>
      </c>
      <c r="R557" s="68"/>
      <c r="S557" s="54" t="str">
        <f t="shared" si="151"/>
        <v>Cèrèales - Excl Bière-kt</v>
      </c>
      <c r="T557" s="46">
        <v>552</v>
      </c>
      <c r="U557" s="36">
        <v>536.14800000000002</v>
      </c>
      <c r="V557" s="36">
        <v>543.04719651974813</v>
      </c>
      <c r="W557" s="36">
        <v>496.23251275910798</v>
      </c>
      <c r="X557" s="36">
        <v>528.91948050111262</v>
      </c>
      <c r="Y557" s="36">
        <v>623.52589088225022</v>
      </c>
      <c r="Z557" s="36">
        <v>607.31210598028997</v>
      </c>
      <c r="AA557" s="68"/>
      <c r="AB557" s="52"/>
      <c r="AC557" s="36"/>
      <c r="AE557" s="68"/>
      <c r="AF557" s="52">
        <f t="shared" si="152"/>
        <v>884.36422837243504</v>
      </c>
      <c r="AG557" s="52">
        <f t="shared" si="153"/>
        <v>1750.8324716889049</v>
      </c>
      <c r="AH557" s="52">
        <f t="shared" si="154"/>
        <v>823.60433018099184</v>
      </c>
      <c r="AI557" s="52">
        <f t="shared" si="155"/>
        <v>845.10455215196816</v>
      </c>
      <c r="AJ557" s="52">
        <f t="shared" si="156"/>
        <v>1004.3128005926212</v>
      </c>
      <c r="AK557" s="52">
        <f t="shared" si="157"/>
        <v>1074.3594930852862</v>
      </c>
    </row>
    <row r="558" spans="1:37" ht="14.25" hidden="1">
      <c r="A558" s="5" t="s">
        <v>440</v>
      </c>
      <c r="B558" s="5" t="s">
        <v>454</v>
      </c>
      <c r="C558" s="45" t="s">
        <v>311</v>
      </c>
      <c r="D558" s="4" t="s">
        <v>180</v>
      </c>
      <c r="E558" s="134">
        <f>SUMIFS(ADEME!$F:$F,ADEME!$A:$A,$A558,ADEME!$B:$B,$B558,ADEME!$C:$C,$C558,ADEME!$D:$D,$D558,ADEME!$E:$E,F$9)</f>
        <v>3641.4091280144712</v>
      </c>
      <c r="F558" s="134">
        <f>SUMIFS(ADEME!$L:$L,ADEME!$A:$A,$A558,ADEME!$B:$B,$B558,ADEME!$C:$C,$C558,ADEME!$D:$D,$D558,ADEME!$E:$E,F$9)</f>
        <v>4160.0999999999985</v>
      </c>
      <c r="G558" s="135">
        <f>SUMIFS(ADEME!$H:$H,ADEME!$A:$A,$A558,ADEME!$B:$B,$B558,ADEME!$C:$C,$C558,ADEME!$D:$D,$D558,ADEME!$E:$E,G$9)</f>
        <v>3082.6922605815998</v>
      </c>
      <c r="H558" s="135">
        <f>SUMIFS(ADEME!$H:$H,ADEME!$A:$A,$A558,ADEME!$B:$B,$B558,ADEME!$C:$C,$C558,ADEME!$D:$D,$D558,ADEME!$E:$E,H$9)</f>
        <v>3362.2126707387397</v>
      </c>
      <c r="I558" s="135">
        <f>SUMIFS(ADEME!$H:$H,ADEME!$A:$A,$A558,ADEME!$B:$B,$B558,ADEME!$C:$C,$C558,ADEME!$D:$D,$D558,ADEME!$E:$E,I$9)</f>
        <v>4052.7530985364319</v>
      </c>
      <c r="J558" s="135">
        <f>SUMIFS(ADEME!$H:$H,ADEME!$A:$A,$A558,ADEME!$B:$B,$B558,ADEME!$C:$C,$C558,ADEME!$D:$D,$D558,ADEME!$E:$E,J$9)</f>
        <v>4388.3021440832599</v>
      </c>
      <c r="K558" s="68"/>
      <c r="L558" s="54" t="str">
        <f t="shared" si="150"/>
        <v>Flux bruts export et import-Flux bruts importés-Blé</v>
      </c>
      <c r="M558" s="54">
        <f>MATCH(L558,[6]RESULTATS_4!$W:$W,FALSE)</f>
        <v>310</v>
      </c>
      <c r="N558" s="54" t="str" cm="1">
        <f t="array" ref="N558">IFERROR(INDEX([6]RESULTATS_4!G:G,$M558),"-")</f>
        <v>Flux bruts export et import</v>
      </c>
      <c r="O558" s="54" t="str" cm="1">
        <f t="array" ref="O558">IFERROR(INDEX([6]RESULTATS_4!H:H,$M558),"-")</f>
        <v>Flux bruts importés</v>
      </c>
      <c r="P558" s="54" t="str" cm="1">
        <f t="array" ref="P558">IFERROR(INDEX([6]RESULTATS_4!I:I,$M558),"-")</f>
        <v>Blé</v>
      </c>
      <c r="Q558" s="54" t="str" cm="1">
        <f t="array" ref="Q558">IFERROR(INDEX([6]RESULTATS_4!$J:$J,M558),"-")</f>
        <v>kt</v>
      </c>
      <c r="R558" s="68"/>
      <c r="S558" s="54" t="str">
        <f t="shared" si="151"/>
        <v>Blé-kt</v>
      </c>
      <c r="T558" s="46">
        <v>553</v>
      </c>
      <c r="U558" s="36">
        <v>6168.7000000000007</v>
      </c>
      <c r="V558" s="36">
        <v>6168.7000000000007</v>
      </c>
      <c r="W558" s="36">
        <v>5424.9047983651199</v>
      </c>
      <c r="X558" s="36">
        <v>5551.8300000000008</v>
      </c>
      <c r="Y558" s="36">
        <v>6481.3167719167623</v>
      </c>
      <c r="Z558" s="36">
        <v>6943.7501423706435</v>
      </c>
      <c r="AA558" s="68"/>
      <c r="AB558" s="52"/>
      <c r="AC558" s="36"/>
      <c r="AE558" s="68"/>
      <c r="AF558" s="52">
        <f t="shared" si="152"/>
        <v>-40.969586330758979</v>
      </c>
      <c r="AG558" s="52">
        <f t="shared" si="153"/>
        <v>-32.561155510885634</v>
      </c>
      <c r="AH558" s="52">
        <f t="shared" si="154"/>
        <v>-43.175182327427798</v>
      </c>
      <c r="AI558" s="52">
        <f t="shared" si="155"/>
        <v>-39.439560095702873</v>
      </c>
      <c r="AJ558" s="52">
        <f t="shared" si="156"/>
        <v>-37.470220309292415</v>
      </c>
      <c r="AK558" s="52">
        <f t="shared" si="157"/>
        <v>-36.802130633907517</v>
      </c>
    </row>
    <row r="559" spans="1:37" ht="14.25" hidden="1">
      <c r="A559" s="5" t="s">
        <v>440</v>
      </c>
      <c r="B559" s="5" t="s">
        <v>454</v>
      </c>
      <c r="C559" s="45" t="s">
        <v>312</v>
      </c>
      <c r="D559" s="4" t="s">
        <v>180</v>
      </c>
      <c r="E559" s="134">
        <f>SUMIFS(ADEME!$F:$F,ADEME!$A:$A,$A559,ADEME!$B:$B,$B559,ADEME!$C:$C,$C559,ADEME!$D:$D,$D559,ADEME!$E:$E,F$9)</f>
        <v>156.36703610370478</v>
      </c>
      <c r="F559" s="134">
        <f>SUMIFS(ADEME!$L:$L,ADEME!$A:$A,$A559,ADEME!$B:$B,$B559,ADEME!$C:$C,$C559,ADEME!$D:$D,$D559,ADEME!$E:$E,F$9)</f>
        <v>1317.3272926921354</v>
      </c>
      <c r="G559" s="135">
        <f>SUMIFS(ADEME!$H:$H,ADEME!$A:$A,$A559,ADEME!$B:$B,$B559,ADEME!$C:$C,$C559,ADEME!$D:$D,$D559,ADEME!$E:$E,G$9)</f>
        <v>198.36646537900742</v>
      </c>
      <c r="H559" s="135">
        <f>SUMIFS(ADEME!$H:$H,ADEME!$A:$A,$A559,ADEME!$B:$B,$B559,ADEME!$C:$C,$C559,ADEME!$D:$D,$D559,ADEME!$E:$E,H$9)</f>
        <v>229.26179002833578</v>
      </c>
      <c r="I559" s="135">
        <f>SUMIFS(ADEME!$H:$H,ADEME!$A:$A,$A559,ADEME!$B:$B,$B559,ADEME!$C:$C,$C559,ADEME!$D:$D,$D559,ADEME!$E:$E,I$9)</f>
        <v>839.94146632211141</v>
      </c>
      <c r="J559" s="135">
        <f>SUMIFS(ADEME!$H:$H,ADEME!$A:$A,$A559,ADEME!$B:$B,$B559,ADEME!$C:$C,$C559,ADEME!$D:$D,$D559,ADEME!$E:$E,J$9)</f>
        <v>427.33630531375456</v>
      </c>
      <c r="K559" s="68"/>
      <c r="L559" s="54" t="str">
        <f t="shared" si="150"/>
        <v>Flux bruts export et import-Flux bruts importés-Orge</v>
      </c>
      <c r="M559" s="54">
        <f>MATCH(L559,[6]RESULTATS_4!$W:$W,FALSE)</f>
        <v>328</v>
      </c>
      <c r="N559" s="54" t="str" cm="1">
        <f t="array" ref="N559">IFERROR(INDEX([6]RESULTATS_4!G:G,$M559),"-")</f>
        <v>Flux bruts export et import</v>
      </c>
      <c r="O559" s="54" t="str" cm="1">
        <f t="array" ref="O559">IFERROR(INDEX([6]RESULTATS_4!H:H,$M559),"-")</f>
        <v>Flux bruts importés</v>
      </c>
      <c r="P559" s="54" t="str" cm="1">
        <f t="array" ref="P559">IFERROR(INDEX([6]RESULTATS_4!I:I,$M559),"-")</f>
        <v>Orge</v>
      </c>
      <c r="Q559" s="54" t="str" cm="1">
        <f t="array" ref="Q559">IFERROR(INDEX([6]RESULTATS_4!$J:$J,M559),"-")</f>
        <v>kt</v>
      </c>
      <c r="R559" s="68"/>
      <c r="S559" s="54" t="str">
        <f t="shared" si="151"/>
        <v>Orge-kt</v>
      </c>
      <c r="T559" s="46">
        <v>554</v>
      </c>
      <c r="U559" s="36">
        <v>107.2</v>
      </c>
      <c r="V559" s="36">
        <v>117.18088554321338</v>
      </c>
      <c r="W559" s="36">
        <v>102.11013000808177</v>
      </c>
      <c r="X559" s="36">
        <v>109.40396921338022</v>
      </c>
      <c r="Y559" s="36">
        <v>124.49780841867863</v>
      </c>
      <c r="Z559" s="36">
        <v>145.93898398931705</v>
      </c>
      <c r="AA559" s="68"/>
      <c r="AB559" s="52"/>
      <c r="AC559" s="36"/>
      <c r="AE559" s="68"/>
      <c r="AF559" s="52">
        <f t="shared" si="152"/>
        <v>45.864772484799232</v>
      </c>
      <c r="AG559" s="52">
        <f t="shared" si="153"/>
        <v>1024.1827424203398</v>
      </c>
      <c r="AH559" s="52">
        <f t="shared" si="154"/>
        <v>94.267175414728399</v>
      </c>
      <c r="AI559" s="52">
        <f t="shared" si="155"/>
        <v>109.55527635490654</v>
      </c>
      <c r="AJ559" s="52">
        <f t="shared" si="156"/>
        <v>574.66365632512884</v>
      </c>
      <c r="AK559" s="52">
        <f t="shared" si="157"/>
        <v>192.81847360609018</v>
      </c>
    </row>
    <row r="560" spans="1:37" ht="14.25" hidden="1">
      <c r="A560" s="5" t="s">
        <v>440</v>
      </c>
      <c r="B560" s="5" t="s">
        <v>454</v>
      </c>
      <c r="C560" s="45" t="s">
        <v>313</v>
      </c>
      <c r="D560" s="4" t="s">
        <v>180</v>
      </c>
      <c r="E560" s="134">
        <f>SUMIFS(ADEME!$F:$F,ADEME!$A:$A,$A560,ADEME!$B:$B,$B560,ADEME!$C:$C,$C560,ADEME!$D:$D,$D560,ADEME!$E:$E,F$9)</f>
        <v>710.79419401599534</v>
      </c>
      <c r="F560" s="134">
        <f>SUMIFS(ADEME!$L:$L,ADEME!$A:$A,$A560,ADEME!$B:$B,$B560,ADEME!$C:$C,$C560,ADEME!$D:$D,$D560,ADEME!$E:$E,F$9)</f>
        <v>3210.8200547907436</v>
      </c>
      <c r="G560" s="135">
        <f>SUMIFS(ADEME!$H:$H,ADEME!$A:$A,$A560,ADEME!$B:$B,$B560,ADEME!$C:$C,$C560,ADEME!$D:$D,$D560,ADEME!$E:$E,G$9)</f>
        <v>581.06737738915945</v>
      </c>
      <c r="H560" s="135">
        <f>SUMIFS(ADEME!$H:$H,ADEME!$A:$A,$A560,ADEME!$B:$B,$B560,ADEME!$C:$C,$C560,ADEME!$D:$D,$D560,ADEME!$E:$E,H$9)</f>
        <v>661.45618179518533</v>
      </c>
      <c r="I560" s="135">
        <f>SUMIFS(ADEME!$H:$H,ADEME!$A:$A,$A560,ADEME!$B:$B,$B560,ADEME!$C:$C,$C560,ADEME!$D:$D,$D560,ADEME!$E:$E,I$9)</f>
        <v>941.47319304506254</v>
      </c>
      <c r="J560" s="135">
        <f>SUMIFS(ADEME!$H:$H,ADEME!$A:$A,$A560,ADEME!$B:$B,$B560,ADEME!$C:$C,$C560,ADEME!$D:$D,$D560,ADEME!$E:$E,J$9)</f>
        <v>1207.6335459515631</v>
      </c>
      <c r="K560" s="68"/>
      <c r="L560" s="54" t="str">
        <f t="shared" si="150"/>
        <v>Flux bruts export et import-Flux bruts importés-Maïs</v>
      </c>
      <c r="M560" s="54">
        <f>MATCH(L560,[6]RESULTATS_4!$W:$W,FALSE)</f>
        <v>324</v>
      </c>
      <c r="N560" s="54" t="str" cm="1">
        <f t="array" ref="N560">IFERROR(INDEX([6]RESULTATS_4!G:G,$M560),"-")</f>
        <v>Flux bruts export et import</v>
      </c>
      <c r="O560" s="54" t="str" cm="1">
        <f t="array" ref="O560">IFERROR(INDEX([6]RESULTATS_4!H:H,$M560),"-")</f>
        <v>Flux bruts importés</v>
      </c>
      <c r="P560" s="54" t="str" cm="1">
        <f t="array" ref="P560">IFERROR(INDEX([6]RESULTATS_4!I:I,$M560),"-")</f>
        <v>Maïs</v>
      </c>
      <c r="Q560" s="54" t="str" cm="1">
        <f t="array" ref="Q560">IFERROR(INDEX([6]RESULTATS_4!$J:$J,M560),"-")</f>
        <v>kt</v>
      </c>
      <c r="R560" s="68"/>
      <c r="S560" s="54" t="str">
        <f t="shared" si="151"/>
        <v>Maïs-kt</v>
      </c>
      <c r="T560" s="46">
        <v>555</v>
      </c>
      <c r="U560" s="36">
        <v>436.26400000000001</v>
      </c>
      <c r="V560" s="36">
        <v>436.26400000000001</v>
      </c>
      <c r="W560" s="36">
        <v>374.91882140701932</v>
      </c>
      <c r="X560" s="36">
        <v>411.36905452665599</v>
      </c>
      <c r="Y560" s="36">
        <v>561.89618561341229</v>
      </c>
      <c r="Z560" s="36">
        <v>584.36613531960393</v>
      </c>
      <c r="AA560" s="68"/>
      <c r="AB560" s="52"/>
      <c r="AC560" s="36"/>
      <c r="AE560" s="68"/>
      <c r="AF560" s="52">
        <f t="shared" si="152"/>
        <v>62.927537916489861</v>
      </c>
      <c r="AG560" s="52">
        <f t="shared" si="153"/>
        <v>635.98097821290401</v>
      </c>
      <c r="AH560" s="52">
        <f t="shared" si="154"/>
        <v>54.984851176180662</v>
      </c>
      <c r="AI560" s="52">
        <f t="shared" si="155"/>
        <v>60.793860042849701</v>
      </c>
      <c r="AJ560" s="52">
        <f t="shared" si="156"/>
        <v>67.552871357770954</v>
      </c>
      <c r="AK560" s="52">
        <f t="shared" si="157"/>
        <v>106.65700371070943</v>
      </c>
    </row>
    <row r="561" spans="1:37" ht="14.25" hidden="1">
      <c r="A561" s="5" t="s">
        <v>440</v>
      </c>
      <c r="B561" s="5" t="s">
        <v>454</v>
      </c>
      <c r="C561" s="4" t="s">
        <v>28</v>
      </c>
      <c r="D561" s="4" t="s">
        <v>180</v>
      </c>
      <c r="E561" s="134">
        <f>SUMIFS(ADEME!$F:$F,ADEME!$A:$A,$A561,ADEME!$B:$B,$B561,ADEME!$C:$C,$C561,ADEME!$D:$D,$D561,ADEME!$E:$E,F$9)</f>
        <v>1958.1433904602677</v>
      </c>
      <c r="F561" s="134">
        <f>SUMIFS(ADEME!$L:$L,ADEME!$A:$A,$A561,ADEME!$B:$B,$B561,ADEME!$C:$C,$C561,ADEME!$D:$D,$D561,ADEME!$E:$E,F$9)</f>
        <v>2089.6322972823446</v>
      </c>
      <c r="G561" s="135">
        <f>SUMIFS(ADEME!$H:$H,ADEME!$A:$A,$A561,ADEME!$B:$B,$B561,ADEME!$C:$C,$C561,ADEME!$D:$D,$D561,ADEME!$E:$E,G$9)</f>
        <v>1939.7086102897042</v>
      </c>
      <c r="H561" s="135">
        <f>SUMIFS(ADEME!$H:$H,ADEME!$A:$A,$A561,ADEME!$B:$B,$B561,ADEME!$C:$C,$C561,ADEME!$D:$D,$D561,ADEME!$E:$E,H$9)</f>
        <v>2115.226356610598</v>
      </c>
      <c r="I561" s="135">
        <f>SUMIFS(ADEME!$H:$H,ADEME!$A:$A,$A561,ADEME!$B:$B,$B561,ADEME!$C:$C,$C561,ADEME!$D:$D,$D561,ADEME!$E:$E,I$9)</f>
        <v>2413.9255090726078</v>
      </c>
      <c r="J561" s="135">
        <f>SUMIFS(ADEME!$H:$H,ADEME!$A:$A,$A561,ADEME!$B:$B,$B561,ADEME!$C:$C,$C561,ADEME!$D:$D,$D561,ADEME!$E:$E,J$9)</f>
        <v>2484.2459717353577</v>
      </c>
      <c r="K561" s="68"/>
      <c r="L561" s="54" t="str">
        <f t="shared" si="150"/>
        <v>Flux bruts export et import-Flux bruts importés-Pommes de terre</v>
      </c>
      <c r="M561" s="54">
        <f>MATCH(L561,[6]RESULTATS_4!$W:$W,FALSE)</f>
        <v>332</v>
      </c>
      <c r="N561" s="54" t="str" cm="1">
        <f t="array" ref="N561">IFERROR(INDEX([6]RESULTATS_4!G:G,$M561),"-")</f>
        <v>Flux bruts export et import</v>
      </c>
      <c r="O561" s="54" t="str" cm="1">
        <f t="array" ref="O561">IFERROR(INDEX([6]RESULTATS_4!H:H,$M561),"-")</f>
        <v>Flux bruts importés</v>
      </c>
      <c r="P561" s="54" t="str" cm="1">
        <f t="array" ref="P561">IFERROR(INDEX([6]RESULTATS_4!I:I,$M561),"-")</f>
        <v>Pommes de terre</v>
      </c>
      <c r="Q561" s="54" t="str" cm="1">
        <f t="array" ref="Q561">IFERROR(INDEX([6]RESULTATS_4!$J:$J,M561),"-")</f>
        <v>kt</v>
      </c>
      <c r="R561" s="68"/>
      <c r="S561" s="54" t="str">
        <f t="shared" si="151"/>
        <v>Pommes de terre-kt</v>
      </c>
      <c r="T561" s="46">
        <v>556</v>
      </c>
      <c r="U561" s="36">
        <v>1398.261125</v>
      </c>
      <c r="V561" s="36">
        <v>1572.7888534825329</v>
      </c>
      <c r="W561" s="36">
        <v>1680.4911178686198</v>
      </c>
      <c r="X561" s="36">
        <v>1795.6813316614307</v>
      </c>
      <c r="Y561" s="36">
        <v>2002.857777929986</v>
      </c>
      <c r="Z561" s="36">
        <v>2021.508890932171</v>
      </c>
      <c r="AA561" s="68"/>
      <c r="AB561" s="52"/>
      <c r="AC561" s="36"/>
      <c r="AE561" s="68"/>
      <c r="AF561" s="52">
        <f t="shared" si="152"/>
        <v>40.041323859323327</v>
      </c>
      <c r="AG561" s="52">
        <f t="shared" si="153"/>
        <v>32.861591220931906</v>
      </c>
      <c r="AH561" s="52">
        <f t="shared" si="154"/>
        <v>15.425103391790129</v>
      </c>
      <c r="AI561" s="52">
        <f t="shared" si="155"/>
        <v>17.795196693029737</v>
      </c>
      <c r="AJ561" s="52">
        <f t="shared" si="156"/>
        <v>20.524059954345475</v>
      </c>
      <c r="AK561" s="52">
        <f t="shared" si="157"/>
        <v>22.890677497332511</v>
      </c>
    </row>
    <row r="562" spans="1:37" ht="14.25" hidden="1">
      <c r="A562" s="5" t="s">
        <v>440</v>
      </c>
      <c r="B562" s="5" t="s">
        <v>454</v>
      </c>
      <c r="C562" s="4" t="s">
        <v>332</v>
      </c>
      <c r="D562" s="4" t="s">
        <v>180</v>
      </c>
      <c r="E562" s="134">
        <f>SUMIFS(ADEME!$F:$F,ADEME!$A:$A,$A562,ADEME!$B:$B,$B562,ADEME!$C:$C,$C562,ADEME!$D:$D,$D562,ADEME!$E:$E,F$9)</f>
        <v>901.43062881455683</v>
      </c>
      <c r="F562" s="134">
        <f>SUMIFS(ADEME!$L:$L,ADEME!$A:$A,$A562,ADEME!$B:$B,$B562,ADEME!$C:$C,$C562,ADEME!$D:$D,$D562,ADEME!$E:$E,F$9)</f>
        <v>1345.1581965228588</v>
      </c>
      <c r="G562" s="135">
        <f>SUMIFS(ADEME!$H:$H,ADEME!$A:$A,$A562,ADEME!$B:$B,$B562,ADEME!$C:$C,$C562,ADEME!$D:$D,$D562,ADEME!$E:$E,G$9)</f>
        <v>891.94359014975953</v>
      </c>
      <c r="H562" s="135">
        <f>SUMIFS(ADEME!$H:$H,ADEME!$A:$A,$A562,ADEME!$B:$B,$B562,ADEME!$C:$C,$C562,ADEME!$D:$D,$D562,ADEME!$E:$E,H$9)</f>
        <v>1017.3979047137688</v>
      </c>
      <c r="I562" s="135">
        <f>SUMIFS(ADEME!$H:$H,ADEME!$A:$A,$A562,ADEME!$B:$B,$B562,ADEME!$C:$C,$C562,ADEME!$D:$D,$D562,ADEME!$E:$E,I$9)</f>
        <v>1389.4368868863721</v>
      </c>
      <c r="J562" s="135">
        <f>SUMIFS(ADEME!$H:$H,ADEME!$A:$A,$A562,ADEME!$B:$B,$B562,ADEME!$C:$C,$C562,ADEME!$D:$D,$D562,ADEME!$E:$E,J$9)</f>
        <v>1328.516659630684</v>
      </c>
      <c r="K562" s="68"/>
      <c r="L562" s="54" t="str">
        <f t="shared" si="150"/>
        <v>Flux bruts export et import-Flux bruts importés-Sucre</v>
      </c>
      <c r="M562" s="54">
        <f>MATCH(L562,[6]RESULTATS_4!$W:$W,FALSE)</f>
        <v>335</v>
      </c>
      <c r="N562" s="54" t="str" cm="1">
        <f t="array" ref="N562">IFERROR(INDEX([6]RESULTATS_4!G:G,$M562),"-")</f>
        <v>Flux bruts export et import</v>
      </c>
      <c r="O562" s="54" t="str" cm="1">
        <f t="array" ref="O562">IFERROR(INDEX([6]RESULTATS_4!H:H,$M562),"-")</f>
        <v>Flux bruts importés</v>
      </c>
      <c r="P562" s="54" t="str" cm="1">
        <f t="array" ref="P562">IFERROR(INDEX([6]RESULTATS_4!I:I,$M562),"-")</f>
        <v>Sucre</v>
      </c>
      <c r="Q562" s="54" t="str" cm="1">
        <f t="array" ref="Q562">IFERROR(INDEX([6]RESULTATS_4!$J:$J,M562),"-")</f>
        <v>kt</v>
      </c>
      <c r="R562" s="68"/>
      <c r="S562" s="54" t="str">
        <f t="shared" si="151"/>
        <v>Sucre-kt</v>
      </c>
      <c r="T562" s="46">
        <v>557</v>
      </c>
      <c r="U562" s="37">
        <v>0</v>
      </c>
      <c r="V562" s="37">
        <v>0</v>
      </c>
      <c r="W562" s="37">
        <v>0</v>
      </c>
      <c r="X562" s="37">
        <v>0</v>
      </c>
      <c r="Y562" s="37">
        <v>0</v>
      </c>
      <c r="Z562" s="37">
        <v>0</v>
      </c>
      <c r="AA562" s="68"/>
      <c r="AB562" s="52"/>
      <c r="AC562" s="37"/>
      <c r="AE562" s="68"/>
      <c r="AF562" s="56"/>
      <c r="AG562" s="56"/>
      <c r="AH562" s="56"/>
      <c r="AI562" s="56"/>
      <c r="AJ562" s="56"/>
      <c r="AK562" s="56"/>
    </row>
    <row r="563" spans="1:37" ht="14.25" hidden="1">
      <c r="A563" s="5" t="s">
        <v>440</v>
      </c>
      <c r="B563" s="5" t="s">
        <v>454</v>
      </c>
      <c r="C563" s="4" t="s">
        <v>30</v>
      </c>
      <c r="D563" s="4" t="s">
        <v>180</v>
      </c>
      <c r="E563" s="134">
        <f>SUMIFS(ADEME!$F:$F,ADEME!$A:$A,$A563,ADEME!$B:$B,$B563,ADEME!$C:$C,$C563,ADEME!$D:$D,$D563,ADEME!$E:$E,F$9)</f>
        <v>177.70044689933854</v>
      </c>
      <c r="F563" s="134">
        <f>SUMIFS(ADEME!$L:$L,ADEME!$A:$A,$A563,ADEME!$B:$B,$B563,ADEME!$C:$C,$C563,ADEME!$D:$D,$D563,ADEME!$E:$E,F$9)</f>
        <v>618.10143394661145</v>
      </c>
      <c r="G563" s="135">
        <f>SUMIFS(ADEME!$H:$H,ADEME!$A:$A,$A563,ADEME!$B:$B,$B563,ADEME!$C:$C,$C563,ADEME!$D:$D,$D563,ADEME!$E:$E,G$9)</f>
        <v>266.34216723040106</v>
      </c>
      <c r="H563" s="135">
        <f>SUMIFS(ADEME!$H:$H,ADEME!$A:$A,$A563,ADEME!$B:$B,$B563,ADEME!$C:$C,$C563,ADEME!$D:$D,$D563,ADEME!$E:$E,H$9)</f>
        <v>11.937896394842824</v>
      </c>
      <c r="I563" s="135">
        <f>SUMIFS(ADEME!$H:$H,ADEME!$A:$A,$A563,ADEME!$B:$B,$B563,ADEME!$C:$C,$C563,ADEME!$D:$D,$D563,ADEME!$E:$E,I$9)</f>
        <v>498.55153562615391</v>
      </c>
      <c r="J563" s="135">
        <f>SUMIFS(ADEME!$H:$H,ADEME!$A:$A,$A563,ADEME!$B:$B,$B563,ADEME!$C:$C,$C563,ADEME!$D:$D,$D563,ADEME!$E:$E,J$9)</f>
        <v>547.8742198260943</v>
      </c>
      <c r="K563" s="68"/>
      <c r="L563" s="54" t="str">
        <f t="shared" si="150"/>
        <v>Flux bruts export et import-Flux bruts importés-Légumineuses</v>
      </c>
      <c r="M563" s="54">
        <f>MATCH(L563,[6]RESULTATS_4!$W:$W,FALSE)</f>
        <v>323</v>
      </c>
      <c r="N563" s="54" t="str" cm="1">
        <f t="array" ref="N563">IFERROR(INDEX([6]RESULTATS_4!G:G,$M563),"-")</f>
        <v>Flux bruts export et import</v>
      </c>
      <c r="O563" s="54" t="str" cm="1">
        <f t="array" ref="O563">IFERROR(INDEX([6]RESULTATS_4!H:H,$M563),"-")</f>
        <v>Flux bruts importés</v>
      </c>
      <c r="P563" s="54" t="str" cm="1">
        <f t="array" ref="P563">IFERROR(INDEX([6]RESULTATS_4!I:I,$M563),"-")</f>
        <v>Légumineuses</v>
      </c>
      <c r="Q563" s="54" t="str" cm="1">
        <f t="array" ref="Q563">IFERROR(INDEX([6]RESULTATS_4!$J:$J,M563),"-")</f>
        <v>kt</v>
      </c>
      <c r="R563" s="68"/>
      <c r="S563" s="54" t="str">
        <f t="shared" si="151"/>
        <v>Légumineuses-kt</v>
      </c>
      <c r="T563" s="46">
        <v>558</v>
      </c>
      <c r="U563" s="36">
        <v>4051.5</v>
      </c>
      <c r="V563" s="36">
        <v>5833.0593509217415</v>
      </c>
      <c r="W563" s="36">
        <v>3276.7863101885655</v>
      </c>
      <c r="X563" s="36">
        <v>3738.8366218350516</v>
      </c>
      <c r="Y563" s="36">
        <v>5496.5251543868535</v>
      </c>
      <c r="Z563" s="36">
        <v>4919.57796683779</v>
      </c>
      <c r="AA563" s="68"/>
      <c r="AB563" s="52"/>
      <c r="AC563" s="36"/>
      <c r="AE563" s="68"/>
      <c r="AF563" s="52">
        <f t="shared" ref="AF563:AF593" si="158">IF(AND(E563=0,U563=0),"ok 0",(E563/U563-1)*100)</f>
        <v>-95.613959104051872</v>
      </c>
      <c r="AG563" s="52">
        <f t="shared" ref="AG563:AG593" si="159">IF(AND(F563=0,V563=0),"ok 0",(F563/V563-1)*100)</f>
        <v>-89.403477716218688</v>
      </c>
      <c r="AH563" s="52">
        <f t="shared" ref="AH563:AH593" si="160">IF(AND(G563=0,W563=0),"ok 0",(G563/W563-1)*100)</f>
        <v>-91.871848145780547</v>
      </c>
      <c r="AI563" s="52">
        <f t="shared" ref="AI563:AI593" si="161">IF(AND(H563=0,X563=0),"ok 0",(H563/X563-1)*100)</f>
        <v>-99.68070558833395</v>
      </c>
      <c r="AJ563" s="52">
        <f t="shared" ref="AJ563:AJ593" si="162">IF(AND(I563=0,Y563=0),"ok 0",(I563/Y563-1)*100)</f>
        <v>-90.92969609666477</v>
      </c>
      <c r="AK563" s="52">
        <f t="shared" ref="AK563:AK593" si="163">IF(AND(J563=0,Z563=0),"ok 0",(J563/Z563-1)*100)</f>
        <v>-88.863389837111228</v>
      </c>
    </row>
    <row r="564" spans="1:37" ht="14.25" hidden="1">
      <c r="A564" s="5" t="s">
        <v>440</v>
      </c>
      <c r="B564" s="5" t="s">
        <v>454</v>
      </c>
      <c r="C564" s="4" t="s">
        <v>441</v>
      </c>
      <c r="D564" s="4" t="s">
        <v>180</v>
      </c>
      <c r="E564" s="134">
        <f>SUMIFS(ADEME!$F:$F,ADEME!$A:$A,$A564,ADEME!$B:$B,$B564,ADEME!$C:$C,$C564,ADEME!$D:$D,$D564,ADEME!$E:$E,F$9)</f>
        <v>553.70932496894977</v>
      </c>
      <c r="F564" s="134">
        <f>SUMIFS(ADEME!$L:$L,ADEME!$A:$A,$A564,ADEME!$B:$B,$B564,ADEME!$C:$C,$C564,ADEME!$D:$D,$D564,ADEME!$E:$E,F$9)</f>
        <v>914.43185981339695</v>
      </c>
      <c r="G564" s="135">
        <f>SUMIFS(ADEME!$H:$H,ADEME!$A:$A,$A564,ADEME!$B:$B,$B564,ADEME!$C:$C,$C564,ADEME!$D:$D,$D564,ADEME!$E:$E,G$9)</f>
        <v>522.65063370693451</v>
      </c>
      <c r="H564" s="135">
        <f>SUMIFS(ADEME!$H:$H,ADEME!$A:$A,$A564,ADEME!$B:$B,$B564,ADEME!$C:$C,$C564,ADEME!$D:$D,$D564,ADEME!$E:$E,H$9)</f>
        <v>511.71117913722435</v>
      </c>
      <c r="I564" s="135">
        <f>SUMIFS(ADEME!$H:$H,ADEME!$A:$A,$A564,ADEME!$B:$B,$B564,ADEME!$C:$C,$C564,ADEME!$D:$D,$D564,ADEME!$E:$E,I$9)</f>
        <v>563.93811990855261</v>
      </c>
      <c r="J564" s="135">
        <f>SUMIFS(ADEME!$H:$H,ADEME!$A:$A,$A564,ADEME!$B:$B,$B564,ADEME!$C:$C,$C564,ADEME!$D:$D,$D564,ADEME!$E:$E,J$9)</f>
        <v>564.01877495344138</v>
      </c>
      <c r="K564" s="68"/>
      <c r="L564" s="54" t="str">
        <f t="shared" si="150"/>
        <v>Flux bruts export et import-Flux bruts importés-Fruit Coque + (Total)</v>
      </c>
      <c r="M564" s="54">
        <f>MATCH(L564,[6]RESULTATS_4!$W:$W,FALSE)</f>
        <v>315</v>
      </c>
      <c r="N564" s="54" t="str" cm="1">
        <f t="array" ref="N564">IFERROR(INDEX([6]RESULTATS_4!G:G,$M564),"-")</f>
        <v>Flux bruts export et import</v>
      </c>
      <c r="O564" s="54" t="str" cm="1">
        <f t="array" ref="O564">IFERROR(INDEX([6]RESULTATS_4!H:H,$M564),"-")</f>
        <v>Flux bruts importés</v>
      </c>
      <c r="P564" s="54" t="str" cm="1">
        <f t="array" ref="P564">IFERROR(INDEX([6]RESULTATS_4!I:I,$M564),"-")</f>
        <v>Fruit Coque + (Total)</v>
      </c>
      <c r="Q564" s="54" t="str" cm="1">
        <f t="array" ref="Q564">IFERROR(INDEX([6]RESULTATS_4!$J:$J,M564),"-")</f>
        <v>kt</v>
      </c>
      <c r="R564" s="68"/>
      <c r="S564" s="54" t="str">
        <f t="shared" si="151"/>
        <v>Fruit Coque + (Total)-kt</v>
      </c>
      <c r="T564" s="46">
        <v>559</v>
      </c>
      <c r="U564" s="36">
        <v>2665.1</v>
      </c>
      <c r="V564" s="36">
        <v>3011.8805115311079</v>
      </c>
      <c r="W564" s="36">
        <v>2065.4524999999999</v>
      </c>
      <c r="X564" s="36">
        <v>2198.7075</v>
      </c>
      <c r="Y564" s="36">
        <v>3020.3760947337787</v>
      </c>
      <c r="Z564" s="36">
        <v>2994.8893451257645</v>
      </c>
      <c r="AA564" s="68"/>
      <c r="AB564" s="52"/>
      <c r="AC564" s="36"/>
      <c r="AE564" s="68"/>
      <c r="AF564" s="52">
        <f t="shared" si="158"/>
        <v>-79.22369423402688</v>
      </c>
      <c r="AG564" s="52">
        <f t="shared" si="159"/>
        <v>-69.639172061691795</v>
      </c>
      <c r="AH564" s="52">
        <f t="shared" si="160"/>
        <v>-74.69558686501216</v>
      </c>
      <c r="AI564" s="52">
        <f t="shared" si="161"/>
        <v>-76.726727900949783</v>
      </c>
      <c r="AJ564" s="52">
        <f t="shared" si="162"/>
        <v>-81.328877523172849</v>
      </c>
      <c r="AK564" s="52">
        <f t="shared" si="163"/>
        <v>-81.167291677357241</v>
      </c>
    </row>
    <row r="565" spans="1:37" ht="14.25" hidden="1">
      <c r="A565" s="5" t="s">
        <v>440</v>
      </c>
      <c r="B565" s="5" t="s">
        <v>454</v>
      </c>
      <c r="C565" s="4" t="s">
        <v>315</v>
      </c>
      <c r="D565" s="4" t="s">
        <v>180</v>
      </c>
      <c r="E565" s="134">
        <f>SUMIFS(ADEME!$F:$F,ADEME!$A:$A,$A565,ADEME!$B:$B,$B565,ADEME!$C:$C,$C565,ADEME!$D:$D,$D565,ADEME!$E:$E,F$9)</f>
        <v>3053.6672355540959</v>
      </c>
      <c r="F565" s="134">
        <f>SUMIFS(ADEME!$L:$L,ADEME!$A:$A,$A565,ADEME!$B:$B,$B565,ADEME!$C:$C,$C565,ADEME!$D:$D,$D565,ADEME!$E:$E,F$9)</f>
        <v>3213.1353627985613</v>
      </c>
      <c r="G565" s="135">
        <f>SUMIFS(ADEME!$H:$H,ADEME!$A:$A,$A565,ADEME!$B:$B,$B565,ADEME!$C:$C,$C565,ADEME!$D:$D,$D565,ADEME!$E:$E,G$9)</f>
        <v>2917.8414381352209</v>
      </c>
      <c r="H565" s="135">
        <f>SUMIFS(ADEME!$H:$H,ADEME!$A:$A,$A565,ADEME!$B:$B,$B565,ADEME!$C:$C,$C565,ADEME!$D:$D,$D565,ADEME!$E:$E,H$9)</f>
        <v>2926.8439082745717</v>
      </c>
      <c r="I565" s="135">
        <f>SUMIFS(ADEME!$H:$H,ADEME!$A:$A,$A565,ADEME!$B:$B,$B565,ADEME!$C:$C,$C565,ADEME!$D:$D,$D565,ADEME!$E:$E,I$9)</f>
        <v>3126.8725035286284</v>
      </c>
      <c r="J565" s="135">
        <f>SUMIFS(ADEME!$H:$H,ADEME!$A:$A,$A565,ADEME!$B:$B,$B565,ADEME!$C:$C,$C565,ADEME!$D:$D,$D565,ADEME!$E:$E,J$9)</f>
        <v>3216.0643931536852</v>
      </c>
      <c r="K565" s="68"/>
      <c r="L565" s="54" t="str">
        <f t="shared" si="150"/>
        <v>Flux bruts export et import-Flux bruts importés-Plant Oleiferes + (Total)</v>
      </c>
      <c r="M565" s="54">
        <f>MATCH(L565,[6]RESULTATS_4!$W:$W,FALSE)</f>
        <v>329</v>
      </c>
      <c r="N565" s="54" t="str" cm="1">
        <f t="array" ref="N565">IFERROR(INDEX([6]RESULTATS_4!G:G,$M565),"-")</f>
        <v>Flux bruts export et import</v>
      </c>
      <c r="O565" s="54" t="str" cm="1">
        <f t="array" ref="O565">IFERROR(INDEX([6]RESULTATS_4!H:H,$M565),"-")</f>
        <v>Flux bruts importés</v>
      </c>
      <c r="P565" s="54" t="str" cm="1">
        <f t="array" ref="P565">IFERROR(INDEX([6]RESULTATS_4!I:I,$M565),"-")</f>
        <v>Plant Oleiferes + (Total)</v>
      </c>
      <c r="Q565" s="54" t="str" cm="1">
        <f t="array" ref="Q565">IFERROR(INDEX([6]RESULTATS_4!$J:$J,M565),"-")</f>
        <v>kt</v>
      </c>
      <c r="R565" s="68"/>
      <c r="S565" s="54" t="str">
        <f t="shared" si="151"/>
        <v>Plant Oleiferes + (Total)-kt</v>
      </c>
      <c r="T565" s="46">
        <v>560</v>
      </c>
      <c r="U565" s="36">
        <v>161.1</v>
      </c>
      <c r="V565" s="36">
        <v>590.48588230760436</v>
      </c>
      <c r="W565" s="36">
        <v>124.85249999999999</v>
      </c>
      <c r="X565" s="36">
        <v>132.9075</v>
      </c>
      <c r="Y565" s="36">
        <v>706.07615307979597</v>
      </c>
      <c r="Z565" s="36">
        <v>280.35125171093443</v>
      </c>
      <c r="AA565" s="68"/>
      <c r="AB565" s="52"/>
      <c r="AC565" s="36"/>
      <c r="AE565" s="68"/>
      <c r="AF565" s="52">
        <f t="shared" si="158"/>
        <v>1795.5103883017355</v>
      </c>
      <c r="AG565" s="52">
        <f t="shared" si="159"/>
        <v>444.15108964869859</v>
      </c>
      <c r="AH565" s="52">
        <f t="shared" si="160"/>
        <v>2237.0308469075276</v>
      </c>
      <c r="AI565" s="52">
        <f t="shared" si="161"/>
        <v>2102.1660991852018</v>
      </c>
      <c r="AJ565" s="52">
        <f t="shared" si="162"/>
        <v>342.85201955761994</v>
      </c>
      <c r="AK565" s="52">
        <f t="shared" si="163"/>
        <v>1047.1553536952695</v>
      </c>
    </row>
    <row r="566" spans="1:37" ht="14.25" hidden="1">
      <c r="A566" s="5" t="s">
        <v>440</v>
      </c>
      <c r="B566" s="5" t="s">
        <v>454</v>
      </c>
      <c r="C566" s="15" t="s">
        <v>316</v>
      </c>
      <c r="D566" s="4" t="s">
        <v>180</v>
      </c>
      <c r="E566" s="134">
        <f>SUMIFS(ADEME!$F:$F,ADEME!$A:$A,$A566,ADEME!$B:$B,$B566,ADEME!$C:$C,$C566,ADEME!$D:$D,$D566,ADEME!$E:$E,F$9)</f>
        <v>617.83183117511294</v>
      </c>
      <c r="F566" s="134">
        <f>SUMIFS(ADEME!$L:$L,ADEME!$A:$A,$A566,ADEME!$B:$B,$B566,ADEME!$C:$C,$C566,ADEME!$D:$D,$D566,ADEME!$E:$E,F$9)</f>
        <v>572.9</v>
      </c>
      <c r="G566" s="135">
        <f>SUMIFS(ADEME!$H:$H,ADEME!$A:$A,$A566,ADEME!$B:$B,$B566,ADEME!$C:$C,$C566,ADEME!$D:$D,$D566,ADEME!$E:$E,G$9)</f>
        <v>569.14719005183031</v>
      </c>
      <c r="H566" s="135">
        <f>SUMIFS(ADEME!$H:$H,ADEME!$A:$A,$A566,ADEME!$B:$B,$B566,ADEME!$C:$C,$C566,ADEME!$D:$D,$D566,ADEME!$E:$E,H$9)</f>
        <v>588.27361474190866</v>
      </c>
      <c r="I566" s="135">
        <f>SUMIFS(ADEME!$H:$H,ADEME!$A:$A,$A566,ADEME!$B:$B,$B566,ADEME!$C:$C,$C566,ADEME!$D:$D,$D566,ADEME!$E:$E,I$9)</f>
        <v>597.89831114388687</v>
      </c>
      <c r="J566" s="135">
        <f>SUMIFS(ADEME!$H:$H,ADEME!$A:$A,$A566,ADEME!$B:$B,$B566,ADEME!$C:$C,$C566,ADEME!$D:$D,$D566,ADEME!$E:$E,J$9)</f>
        <v>605.15107504699563</v>
      </c>
      <c r="K566" s="68"/>
      <c r="L566" s="54" t="str">
        <f t="shared" si="150"/>
        <v>Flux bruts export et import-Flux bruts importés-Soja</v>
      </c>
      <c r="M566" s="54">
        <f>MATCH(L566,[6]RESULTATS_4!$W:$W,FALSE)</f>
        <v>333</v>
      </c>
      <c r="N566" s="54" t="str" cm="1">
        <f t="array" ref="N566">IFERROR(INDEX([6]RESULTATS_4!G:G,$M566),"-")</f>
        <v>Flux bruts export et import</v>
      </c>
      <c r="O566" s="54" t="str" cm="1">
        <f t="array" ref="O566">IFERROR(INDEX([6]RESULTATS_4!H:H,$M566),"-")</f>
        <v>Flux bruts importés</v>
      </c>
      <c r="P566" s="54" t="str" cm="1">
        <f t="array" ref="P566">IFERROR(INDEX([6]RESULTATS_4!I:I,$M566),"-")</f>
        <v>Soja</v>
      </c>
      <c r="Q566" s="54" t="str" cm="1">
        <f t="array" ref="Q566">IFERROR(INDEX([6]RESULTATS_4!$J:$J,M566),"-")</f>
        <v>kt</v>
      </c>
      <c r="R566" s="68"/>
      <c r="S566" s="54" t="str">
        <f t="shared" si="151"/>
        <v>Soja-kt</v>
      </c>
      <c r="T566" s="46">
        <v>561</v>
      </c>
      <c r="U566" s="36">
        <v>1024.5999999999999</v>
      </c>
      <c r="V566" s="36">
        <v>1746.0923709693882</v>
      </c>
      <c r="W566" s="36">
        <v>850.77013084977204</v>
      </c>
      <c r="X566" s="36">
        <v>1145.3045002205806</v>
      </c>
      <c r="Y566" s="36">
        <v>1274.5322161111108</v>
      </c>
      <c r="Z566" s="36">
        <v>1075.83</v>
      </c>
      <c r="AA566" s="68"/>
      <c r="AB566" s="52"/>
      <c r="AC566" s="36"/>
      <c r="AE566" s="68"/>
      <c r="AF566" s="52">
        <f t="shared" si="158"/>
        <v>-39.700192155464279</v>
      </c>
      <c r="AG566" s="52">
        <f t="shared" si="159"/>
        <v>-67.189593773785305</v>
      </c>
      <c r="AH566" s="52">
        <f t="shared" si="160"/>
        <v>-33.10211896092887</v>
      </c>
      <c r="AI566" s="52">
        <f t="shared" si="161"/>
        <v>-48.636051405664624</v>
      </c>
      <c r="AJ566" s="52">
        <f t="shared" si="162"/>
        <v>-53.08880359507809</v>
      </c>
      <c r="AK566" s="52">
        <f t="shared" si="163"/>
        <v>-43.750306735544122</v>
      </c>
    </row>
    <row r="567" spans="1:37" ht="14.25" hidden="1">
      <c r="A567" s="5" t="s">
        <v>440</v>
      </c>
      <c r="B567" s="5" t="s">
        <v>454</v>
      </c>
      <c r="C567" s="15" t="s">
        <v>317</v>
      </c>
      <c r="D567" s="4" t="s">
        <v>180</v>
      </c>
      <c r="E567" s="134">
        <f>SUMIFS(ADEME!$F:$F,ADEME!$A:$A,$A567,ADEME!$B:$B,$B567,ADEME!$C:$C,$C567,ADEME!$D:$D,$D567,ADEME!$E:$E,F$9)</f>
        <v>255.79973325585365</v>
      </c>
      <c r="F567" s="134">
        <f>SUMIFS(ADEME!$L:$L,ADEME!$A:$A,$A567,ADEME!$B:$B,$B567,ADEME!$C:$C,$C567,ADEME!$D:$D,$D567,ADEME!$E:$E,F$9)</f>
        <v>302.22870260506579</v>
      </c>
      <c r="G567" s="135">
        <f>SUMIFS(ADEME!$H:$H,ADEME!$A:$A,$A567,ADEME!$B:$B,$B567,ADEME!$C:$C,$C567,ADEME!$D:$D,$D567,ADEME!$E:$E,G$9)</f>
        <v>201.6273795074822</v>
      </c>
      <c r="H567" s="135">
        <f>SUMIFS(ADEME!$H:$H,ADEME!$A:$A,$A567,ADEME!$B:$B,$B567,ADEME!$C:$C,$C567,ADEME!$D:$D,$D567,ADEME!$E:$E,H$9)</f>
        <v>215.27711649693748</v>
      </c>
      <c r="I567" s="135">
        <f>SUMIFS(ADEME!$H:$H,ADEME!$A:$A,$A567,ADEME!$B:$B,$B567,ADEME!$C:$C,$C567,ADEME!$D:$D,$D567,ADEME!$E:$E,I$9)</f>
        <v>275.73994355429863</v>
      </c>
      <c r="J567" s="135">
        <f>SUMIFS(ADEME!$H:$H,ADEME!$A:$A,$A567,ADEME!$B:$B,$B567,ADEME!$C:$C,$C567,ADEME!$D:$D,$D567,ADEME!$E:$E,J$9)</f>
        <v>276.02633450842995</v>
      </c>
      <c r="K567" s="68"/>
      <c r="L567" s="54" t="str">
        <f t="shared" si="150"/>
        <v>Flux bruts export et import-Flux bruts importés-Graines de Tournesol</v>
      </c>
      <c r="M567" s="54">
        <f>MATCH(L567,[6]RESULTATS_4!$W:$W,FALSE)</f>
        <v>318</v>
      </c>
      <c r="N567" s="54" t="str" cm="1">
        <f t="array" ref="N567">IFERROR(INDEX([6]RESULTATS_4!G:G,$M567),"-")</f>
        <v>Flux bruts export et import</v>
      </c>
      <c r="O567" s="54" t="str" cm="1">
        <f t="array" ref="O567">IFERROR(INDEX([6]RESULTATS_4!H:H,$M567),"-")</f>
        <v>Flux bruts importés</v>
      </c>
      <c r="P567" s="54" t="str" cm="1">
        <f t="array" ref="P567">IFERROR(INDEX([6]RESULTATS_4!I:I,$M567),"-")</f>
        <v>Graines de Tournesol</v>
      </c>
      <c r="Q567" s="54" t="str" cm="1">
        <f t="array" ref="Q567">IFERROR(INDEX([6]RESULTATS_4!$J:$J,M567),"-")</f>
        <v>kt</v>
      </c>
      <c r="R567" s="68"/>
      <c r="S567" s="54" t="str">
        <f t="shared" si="151"/>
        <v>Graines de Tournesol-kt</v>
      </c>
      <c r="T567" s="46">
        <v>562</v>
      </c>
      <c r="U567" s="36">
        <v>1049.4000000000001</v>
      </c>
      <c r="V567" s="36">
        <v>1471.3161258406433</v>
      </c>
      <c r="W567" s="36">
        <v>1014.8385986702167</v>
      </c>
      <c r="X567" s="36">
        <v>1128.6201389353455</v>
      </c>
      <c r="Y567" s="36">
        <v>1301.8872236684706</v>
      </c>
      <c r="Z567" s="36">
        <v>1285.0378930214665</v>
      </c>
      <c r="AA567" s="68"/>
      <c r="AB567" s="52"/>
      <c r="AC567" s="36"/>
      <c r="AE567" s="68"/>
      <c r="AF567" s="52">
        <f t="shared" si="158"/>
        <v>-75.62419160893333</v>
      </c>
      <c r="AG567" s="52">
        <f t="shared" si="159"/>
        <v>-79.458615500976308</v>
      </c>
      <c r="AH567" s="52">
        <f t="shared" si="160"/>
        <v>-80.132074226218577</v>
      </c>
      <c r="AI567" s="52">
        <f t="shared" si="161"/>
        <v>-80.925635732496005</v>
      </c>
      <c r="AJ567" s="52">
        <f t="shared" si="162"/>
        <v>-78.819982365498916</v>
      </c>
      <c r="AK567" s="52">
        <f t="shared" si="163"/>
        <v>-78.519984818547371</v>
      </c>
    </row>
    <row r="568" spans="1:37" ht="14.25" hidden="1">
      <c r="A568" s="5" t="s">
        <v>440</v>
      </c>
      <c r="B568" s="5" t="s">
        <v>454</v>
      </c>
      <c r="C568" s="15" t="s">
        <v>318</v>
      </c>
      <c r="D568" s="4" t="s">
        <v>180</v>
      </c>
      <c r="E568" s="134">
        <f>SUMIFS(ADEME!$F:$F,ADEME!$A:$A,$A568,ADEME!$B:$B,$B568,ADEME!$C:$C,$C568,ADEME!$D:$D,$D568,ADEME!$E:$E,F$9)</f>
        <v>1440.7237305834362</v>
      </c>
      <c r="F568" s="134">
        <f>SUMIFS(ADEME!$L:$L,ADEME!$A:$A,$A568,ADEME!$B:$B,$B568,ADEME!$C:$C,$C568,ADEME!$D:$D,$D568,ADEME!$E:$E,F$9)</f>
        <v>1439.8</v>
      </c>
      <c r="G568" s="135">
        <f>SUMIFS(ADEME!$H:$H,ADEME!$A:$A,$A568,ADEME!$B:$B,$B568,ADEME!$C:$C,$C568,ADEME!$D:$D,$D568,ADEME!$E:$E,G$9)</f>
        <v>1226.8160466417739</v>
      </c>
      <c r="H568" s="135">
        <f>SUMIFS(ADEME!$H:$H,ADEME!$A:$A,$A568,ADEME!$B:$B,$B568,ADEME!$C:$C,$C568,ADEME!$D:$D,$D568,ADEME!$E:$E,H$9)</f>
        <v>1298.4407009069573</v>
      </c>
      <c r="I568" s="135">
        <f>SUMIFS(ADEME!$H:$H,ADEME!$A:$A,$A568,ADEME!$B:$B,$B568,ADEME!$C:$C,$C568,ADEME!$D:$D,$D568,ADEME!$E:$E,I$9)</f>
        <v>1442.4427902232921</v>
      </c>
      <c r="J568" s="135">
        <f>SUMIFS(ADEME!$H:$H,ADEME!$A:$A,$A568,ADEME!$B:$B,$B568,ADEME!$C:$C,$C568,ADEME!$D:$D,$D568,ADEME!$E:$E,J$9)</f>
        <v>1511.250851534573</v>
      </c>
      <c r="K568" s="68"/>
      <c r="L568" s="54" t="str">
        <f t="shared" si="150"/>
        <v>Flux bruts export et import-Flux bruts importés-Graines Colza/Moutarde</v>
      </c>
      <c r="M568" s="54">
        <f>MATCH(L568,[6]RESULTATS_4!$W:$W,FALSE)</f>
        <v>317</v>
      </c>
      <c r="N568" s="54" t="str" cm="1">
        <f t="array" ref="N568">IFERROR(INDEX([6]RESULTATS_4!G:G,$M568),"-")</f>
        <v>Flux bruts export et import</v>
      </c>
      <c r="O568" s="54" t="str" cm="1">
        <f t="array" ref="O568">IFERROR(INDEX([6]RESULTATS_4!H:H,$M568),"-")</f>
        <v>Flux bruts importés</v>
      </c>
      <c r="P568" s="54" t="str" cm="1">
        <f t="array" ref="P568">IFERROR(INDEX([6]RESULTATS_4!I:I,$M568),"-")</f>
        <v>Graines Colza/Moutarde</v>
      </c>
      <c r="Q568" s="54" t="str" cm="1">
        <f t="array" ref="Q568">IFERROR(INDEX([6]RESULTATS_4!$J:$J,M568),"-")</f>
        <v>kt</v>
      </c>
      <c r="R568" s="68"/>
      <c r="S568" s="54" t="str">
        <f t="shared" si="151"/>
        <v>Graines Colza/Moutarde-kt</v>
      </c>
      <c r="T568" s="46">
        <v>563</v>
      </c>
      <c r="U568" s="36">
        <v>1352.4234999999999</v>
      </c>
      <c r="V568" s="36">
        <v>1598.7560146114117</v>
      </c>
      <c r="W568" s="36">
        <v>1246.4430661139518</v>
      </c>
      <c r="X568" s="36">
        <v>1359.2741988913115</v>
      </c>
      <c r="Y568" s="36">
        <v>1681.2375521032454</v>
      </c>
      <c r="Z568" s="36">
        <v>1615.23970404133</v>
      </c>
      <c r="AA568" s="68"/>
      <c r="AB568" s="52"/>
      <c r="AC568" s="36"/>
      <c r="AE568" s="68"/>
      <c r="AF568" s="52">
        <f t="shared" si="158"/>
        <v>6.5290369905163903</v>
      </c>
      <c r="AG568" s="52">
        <f t="shared" si="159"/>
        <v>-9.942481101473577</v>
      </c>
      <c r="AH568" s="52">
        <f t="shared" si="160"/>
        <v>-1.5746422765517187</v>
      </c>
      <c r="AI568" s="52">
        <f t="shared" si="161"/>
        <v>-4.4754397629244274</v>
      </c>
      <c r="AJ568" s="52">
        <f t="shared" si="162"/>
        <v>-14.20351107321024</v>
      </c>
      <c r="AK568" s="52">
        <f t="shared" si="163"/>
        <v>-6.4379826874349844</v>
      </c>
    </row>
    <row r="569" spans="1:37" ht="14.25" hidden="1">
      <c r="A569" s="5" t="s">
        <v>440</v>
      </c>
      <c r="B569" s="5" t="s">
        <v>454</v>
      </c>
      <c r="C569" s="4" t="s">
        <v>319</v>
      </c>
      <c r="D569" s="4" t="s">
        <v>180</v>
      </c>
      <c r="E569" s="134">
        <f>SUMIFS(ADEME!$F:$F,ADEME!$A:$A,$A569,ADEME!$B:$B,$B569,ADEME!$C:$C,$C569,ADEME!$D:$D,$D569,ADEME!$E:$E,F$9)</f>
        <v>1466.7181440759964</v>
      </c>
      <c r="F569" s="134">
        <f>SUMIFS(ADEME!$L:$L,ADEME!$A:$A,$A569,ADEME!$B:$B,$B569,ADEME!$C:$C,$C569,ADEME!$D:$D,$D569,ADEME!$E:$E,F$9)</f>
        <v>2407.6151157269373</v>
      </c>
      <c r="G569" s="135">
        <f>SUMIFS(ADEME!$H:$H,ADEME!$A:$A,$A569,ADEME!$B:$B,$B569,ADEME!$C:$C,$C569,ADEME!$D:$D,$D569,ADEME!$E:$E,G$9)</f>
        <v>1358.1228310070132</v>
      </c>
      <c r="H569" s="135">
        <f>SUMIFS(ADEME!$H:$H,ADEME!$A:$A,$A569,ADEME!$B:$B,$B569,ADEME!$C:$C,$C569,ADEME!$D:$D,$D569,ADEME!$E:$E,H$9)</f>
        <v>1425.4553922493426</v>
      </c>
      <c r="I569" s="135">
        <f>SUMIFS(ADEME!$H:$H,ADEME!$A:$A,$A569,ADEME!$B:$B,$B569,ADEME!$C:$C,$C569,ADEME!$D:$D,$D569,ADEME!$E:$E,I$9)</f>
        <v>1732.4491821509744</v>
      </c>
      <c r="J569" s="135">
        <f>SUMIFS(ADEME!$H:$H,ADEME!$A:$A,$A569,ADEME!$B:$B,$B569,ADEME!$C:$C,$C569,ADEME!$D:$D,$D569,ADEME!$E:$E,J$9)</f>
        <v>1678.9256556785158</v>
      </c>
      <c r="K569" s="68"/>
      <c r="L569" s="54" t="str">
        <f t="shared" si="150"/>
        <v>Flux bruts export et import-Flux bruts importés-Huiles</v>
      </c>
      <c r="M569" s="54">
        <f>MATCH(L569,[6]RESULTATS_4!$W:$W,FALSE)</f>
        <v>320</v>
      </c>
      <c r="N569" s="54" t="str" cm="1">
        <f t="array" ref="N569">IFERROR(INDEX([6]RESULTATS_4!G:G,$M569),"-")</f>
        <v>Flux bruts export et import</v>
      </c>
      <c r="O569" s="54" t="str" cm="1">
        <f t="array" ref="O569">IFERROR(INDEX([6]RESULTATS_4!H:H,$M569),"-")</f>
        <v>Flux bruts importés</v>
      </c>
      <c r="P569" s="54" t="str" cm="1">
        <f t="array" ref="P569">IFERROR(INDEX([6]RESULTATS_4!I:I,$M569),"-")</f>
        <v>Huiles</v>
      </c>
      <c r="Q569" s="54" t="str" cm="1">
        <f t="array" ref="Q569">IFERROR(INDEX([6]RESULTATS_4!$J:$J,M569),"-")</f>
        <v>kt</v>
      </c>
      <c r="R569" s="68"/>
      <c r="S569" s="54" t="str">
        <f t="shared" si="151"/>
        <v>Huiles-kt</v>
      </c>
      <c r="T569" s="46">
        <v>564</v>
      </c>
      <c r="U569" s="36">
        <v>137.6</v>
      </c>
      <c r="V569" s="36">
        <v>137.6</v>
      </c>
      <c r="W569" s="36">
        <v>106.64</v>
      </c>
      <c r="X569" s="36">
        <v>113.52000000000001</v>
      </c>
      <c r="Y569" s="36">
        <v>279.74515457661795</v>
      </c>
      <c r="Z569" s="36">
        <v>322.18656080268624</v>
      </c>
      <c r="AA569" s="68"/>
      <c r="AB569" s="52"/>
      <c r="AC569" s="36"/>
      <c r="AE569" s="68"/>
      <c r="AF569" s="52">
        <f t="shared" si="158"/>
        <v>965.92888377616021</v>
      </c>
      <c r="AG569" s="52">
        <f t="shared" si="159"/>
        <v>1649.7202875922512</v>
      </c>
      <c r="AH569" s="52">
        <f t="shared" si="160"/>
        <v>1173.5585437050011</v>
      </c>
      <c r="AI569" s="52">
        <f t="shared" si="161"/>
        <v>1155.6865682252842</v>
      </c>
      <c r="AJ569" s="52">
        <f t="shared" si="162"/>
        <v>519.29551014849937</v>
      </c>
      <c r="AK569" s="52">
        <f t="shared" si="163"/>
        <v>421.10356542982095</v>
      </c>
    </row>
    <row r="570" spans="1:37" ht="14.25" hidden="1">
      <c r="A570" s="5" t="s">
        <v>440</v>
      </c>
      <c r="B570" s="5" t="s">
        <v>454</v>
      </c>
      <c r="C570" s="4" t="s">
        <v>33</v>
      </c>
      <c r="D570" s="4" t="s">
        <v>180</v>
      </c>
      <c r="E570" s="134">
        <f>SUMIFS(ADEME!$F:$F,ADEME!$A:$A,$A570,ADEME!$B:$B,$B570,ADEME!$C:$C,$C570,ADEME!$D:$D,$D570,ADEME!$E:$E,F$9)</f>
        <v>5507.9083898672525</v>
      </c>
      <c r="F570" s="134">
        <f>SUMIFS(ADEME!$L:$L,ADEME!$A:$A,$A570,ADEME!$B:$B,$B570,ADEME!$C:$C,$C570,ADEME!$D:$D,$D570,ADEME!$E:$E,F$9)</f>
        <v>5402.2752352404405</v>
      </c>
      <c r="G570" s="135">
        <f>SUMIFS(ADEME!$H:$H,ADEME!$A:$A,$A570,ADEME!$B:$B,$B570,ADEME!$C:$C,$C570,ADEME!$D:$D,$D570,ADEME!$E:$E,G$9)</f>
        <v>4653.5604023609139</v>
      </c>
      <c r="H570" s="135">
        <f>SUMIFS(ADEME!$H:$H,ADEME!$A:$A,$A570,ADEME!$B:$B,$B570,ADEME!$C:$C,$C570,ADEME!$D:$D,$D570,ADEME!$E:$E,H$9)</f>
        <v>4889.0944861142525</v>
      </c>
      <c r="I570" s="135">
        <f>SUMIFS(ADEME!$H:$H,ADEME!$A:$A,$A570,ADEME!$B:$B,$B570,ADEME!$C:$C,$C570,ADEME!$D:$D,$D570,ADEME!$E:$E,I$9)</f>
        <v>5351.4712755353221</v>
      </c>
      <c r="J570" s="135">
        <f>SUMIFS(ADEME!$H:$H,ADEME!$A:$A,$A570,ADEME!$B:$B,$B570,ADEME!$C:$C,$C570,ADEME!$D:$D,$D570,ADEME!$E:$E,J$9)</f>
        <v>5697.3140627440334</v>
      </c>
      <c r="K570" s="68"/>
      <c r="L570" s="54" t="str">
        <f t="shared" si="150"/>
        <v>Flux bruts export et import-Flux bruts importés-Légumes</v>
      </c>
      <c r="M570" s="54">
        <f>MATCH(L570,[6]RESULTATS_4!$W:$W,FALSE)</f>
        <v>322</v>
      </c>
      <c r="N570" s="54" t="str" cm="1">
        <f t="array" ref="N570">IFERROR(INDEX([6]RESULTATS_4!G:G,$M570),"-")</f>
        <v>Flux bruts export et import</v>
      </c>
      <c r="O570" s="54" t="str" cm="1">
        <f t="array" ref="O570">IFERROR(INDEX([6]RESULTATS_4!H:H,$M570),"-")</f>
        <v>Flux bruts importés</v>
      </c>
      <c r="P570" s="54" t="str" cm="1">
        <f t="array" ref="P570">IFERROR(INDEX([6]RESULTATS_4!I:I,$M570),"-")</f>
        <v>Légumes</v>
      </c>
      <c r="Q570" s="54" t="str" cm="1">
        <f t="array" ref="Q570">IFERROR(INDEX([6]RESULTATS_4!$J:$J,M570),"-")</f>
        <v>kt</v>
      </c>
      <c r="R570" s="68"/>
      <c r="S570" s="54" t="str">
        <f t="shared" si="151"/>
        <v>Légumes-kt</v>
      </c>
      <c r="T570" s="46">
        <v>565</v>
      </c>
      <c r="U570" s="36">
        <v>252.4</v>
      </c>
      <c r="V570" s="36">
        <v>252.4</v>
      </c>
      <c r="W570" s="36">
        <v>195.61</v>
      </c>
      <c r="X570" s="36">
        <v>208.23000000000002</v>
      </c>
      <c r="Y570" s="36">
        <v>239.78</v>
      </c>
      <c r="Z570" s="36">
        <v>265.02</v>
      </c>
      <c r="AA570" s="68"/>
      <c r="AB570" s="52"/>
      <c r="AC570" s="36"/>
      <c r="AE570" s="68"/>
      <c r="AF570" s="52">
        <f t="shared" si="158"/>
        <v>2082.2141005813205</v>
      </c>
      <c r="AG570" s="52">
        <f t="shared" si="159"/>
        <v>2040.362613011268</v>
      </c>
      <c r="AH570" s="52">
        <f t="shared" si="160"/>
        <v>2278.9992343749877</v>
      </c>
      <c r="AI570" s="52">
        <f t="shared" si="161"/>
        <v>2247.9299265784239</v>
      </c>
      <c r="AJ570" s="52">
        <f t="shared" si="162"/>
        <v>2131.8255382164161</v>
      </c>
      <c r="AK570" s="52">
        <f t="shared" si="163"/>
        <v>2049.7675883873044</v>
      </c>
    </row>
    <row r="571" spans="1:37" ht="14.25" hidden="1">
      <c r="A571" s="5" t="s">
        <v>440</v>
      </c>
      <c r="B571" s="5" t="s">
        <v>454</v>
      </c>
      <c r="C571" s="45" t="s">
        <v>442</v>
      </c>
      <c r="D571" s="4" t="s">
        <v>180</v>
      </c>
      <c r="E571" s="134">
        <f>SUMIFS(ADEME!$F:$F,ADEME!$A:$A,$A571,ADEME!$B:$B,$B571,ADEME!$C:$C,$C571,ADEME!$D:$D,$D571,ADEME!$E:$E,F$9)</f>
        <v>1904.1600448215331</v>
      </c>
      <c r="F571" s="134">
        <f>SUMIFS(ADEME!$L:$L,ADEME!$A:$A,$A571,ADEME!$B:$B,$B571,ADEME!$C:$C,$C571,ADEME!$D:$D,$D571,ADEME!$E:$E,F$9)</f>
        <v>1705.1490373275979</v>
      </c>
      <c r="G571" s="135">
        <f>SUMIFS(ADEME!$H:$H,ADEME!$A:$A,$A571,ADEME!$B:$B,$B571,ADEME!$C:$C,$C571,ADEME!$D:$D,$D571,ADEME!$E:$E,G$9)</f>
        <v>1604.3945111818828</v>
      </c>
      <c r="H571" s="135">
        <f>SUMIFS(ADEME!$H:$H,ADEME!$A:$A,$A571,ADEME!$B:$B,$B571,ADEME!$C:$C,$C571,ADEME!$D:$D,$D571,ADEME!$E:$E,H$9)</f>
        <v>1687.6295111818824</v>
      </c>
      <c r="I571" s="135">
        <f>SUMIFS(ADEME!$H:$H,ADEME!$A:$A,$A571,ADEME!$B:$B,$B571,ADEME!$C:$C,$C571,ADEME!$D:$D,$D571,ADEME!$E:$E,I$9)</f>
        <v>1763.5157085332112</v>
      </c>
      <c r="J571" s="135">
        <f>SUMIFS(ADEME!$H:$H,ADEME!$A:$A,$A571,ADEME!$B:$B,$B571,ADEME!$C:$C,$C571,ADEME!$D:$D,$D571,ADEME!$E:$E,J$9)</f>
        <v>1855.8787264616778</v>
      </c>
      <c r="K571" s="68"/>
      <c r="L571" s="54" t="str">
        <f t="shared" si="150"/>
        <v>Flux bruts export et import-Flux bruts importés-Tomates</v>
      </c>
      <c r="M571" s="54">
        <f>MATCH(L571,[6]RESULTATS_4!$W:$W,FALSE)</f>
        <v>336</v>
      </c>
      <c r="N571" s="54" t="str" cm="1">
        <f t="array" ref="N571">IFERROR(INDEX([6]RESULTATS_4!G:G,$M571),"-")</f>
        <v>Flux bruts export et import</v>
      </c>
      <c r="O571" s="54" t="str" cm="1">
        <f t="array" ref="O571">IFERROR(INDEX([6]RESULTATS_4!H:H,$M571),"-")</f>
        <v>Flux bruts importés</v>
      </c>
      <c r="P571" s="54" t="str" cm="1">
        <f t="array" ref="P571">IFERROR(INDEX([6]RESULTATS_4!I:I,$M571),"-")</f>
        <v>Tomates</v>
      </c>
      <c r="Q571" s="54" t="str" cm="1">
        <f t="array" ref="Q571">IFERROR(INDEX([6]RESULTATS_4!$J:$J,M571),"-")</f>
        <v>kt</v>
      </c>
      <c r="R571" s="68"/>
      <c r="S571" s="54" t="str">
        <f t="shared" si="151"/>
        <v>Tomates-kt</v>
      </c>
      <c r="T571" s="46">
        <v>566</v>
      </c>
      <c r="U571" s="36">
        <v>2381.2999999999997</v>
      </c>
      <c r="V571" s="36">
        <v>2458.4674815713729</v>
      </c>
      <c r="W571" s="36">
        <v>2062.6725973397429</v>
      </c>
      <c r="X571" s="36">
        <v>2153.1905077776632</v>
      </c>
      <c r="Y571" s="36">
        <v>2458.7685305656041</v>
      </c>
      <c r="Z571" s="36">
        <v>2501.4597353483027</v>
      </c>
      <c r="AA571" s="68"/>
      <c r="AB571" s="52"/>
      <c r="AC571" s="36"/>
      <c r="AE571" s="68"/>
      <c r="AF571" s="52">
        <f t="shared" si="158"/>
        <v>-20.036952722398127</v>
      </c>
      <c r="AG571" s="52">
        <f t="shared" si="159"/>
        <v>-30.641790053789052</v>
      </c>
      <c r="AH571" s="52">
        <f t="shared" si="160"/>
        <v>-22.217684316401332</v>
      </c>
      <c r="AI571" s="52">
        <f t="shared" si="161"/>
        <v>-21.621913848965114</v>
      </c>
      <c r="AJ571" s="52">
        <f t="shared" si="162"/>
        <v>-28.276464961606617</v>
      </c>
      <c r="AK571" s="52">
        <f t="shared" si="163"/>
        <v>-25.808171115603994</v>
      </c>
    </row>
    <row r="572" spans="1:37" ht="14.25" hidden="1">
      <c r="A572" s="5" t="s">
        <v>440</v>
      </c>
      <c r="B572" s="5" t="s">
        <v>454</v>
      </c>
      <c r="C572" s="45" t="s">
        <v>443</v>
      </c>
      <c r="D572" s="4" t="s">
        <v>180</v>
      </c>
      <c r="E572" s="134">
        <f>SUMIFS(ADEME!$F:$F,ADEME!$A:$A,$A572,ADEME!$B:$B,$B572,ADEME!$C:$C,$C572,ADEME!$D:$D,$D572,ADEME!$E:$E,F$9)</f>
        <v>680.4447612008878</v>
      </c>
      <c r="F572" s="134">
        <f>SUMIFS(ADEME!$L:$L,ADEME!$A:$A,$A572,ADEME!$B:$B,$B572,ADEME!$C:$C,$C572,ADEME!$D:$D,$D572,ADEME!$E:$E,F$9)</f>
        <v>657.72619791284217</v>
      </c>
      <c r="G572" s="135">
        <f>SUMIFS(ADEME!$H:$H,ADEME!$A:$A,$A572,ADEME!$B:$B,$B572,ADEME!$C:$C,$C572,ADEME!$D:$D,$D572,ADEME!$E:$E,G$9)</f>
        <v>708.43586139465742</v>
      </c>
      <c r="H572" s="135">
        <f>SUMIFS(ADEME!$H:$H,ADEME!$A:$A,$A572,ADEME!$B:$B,$B572,ADEME!$C:$C,$C572,ADEME!$D:$D,$D572,ADEME!$E:$E,H$9)</f>
        <v>715.60973195874226</v>
      </c>
      <c r="I572" s="135">
        <f>SUMIFS(ADEME!$H:$H,ADEME!$A:$A,$A572,ADEME!$B:$B,$B572,ADEME!$C:$C,$C572,ADEME!$D:$D,$D572,ADEME!$E:$E,I$9)</f>
        <v>728.59111443539041</v>
      </c>
      <c r="J572" s="135">
        <f>SUMIFS(ADEME!$H:$H,ADEME!$A:$A,$A572,ADEME!$B:$B,$B572,ADEME!$C:$C,$C572,ADEME!$D:$D,$D572,ADEME!$E:$E,J$9)</f>
        <v>744.82975328948885</v>
      </c>
      <c r="K572" s="68"/>
      <c r="L572" s="54" t="str">
        <f t="shared" si="150"/>
        <v>Flux bruts export et import-Flux bruts importés-Oignons</v>
      </c>
      <c r="M572" s="54">
        <f>MATCH(L572,[6]RESULTATS_4!$W:$W,FALSE)</f>
        <v>326</v>
      </c>
      <c r="N572" s="54" t="str" cm="1">
        <f t="array" ref="N572">IFERROR(INDEX([6]RESULTATS_4!G:G,$M572),"-")</f>
        <v>Flux bruts export et import</v>
      </c>
      <c r="O572" s="54" t="str" cm="1">
        <f t="array" ref="O572">IFERROR(INDEX([6]RESULTATS_4!H:H,$M572),"-")</f>
        <v>Flux bruts importés</v>
      </c>
      <c r="P572" s="54" t="str" cm="1">
        <f t="array" ref="P572">IFERROR(INDEX([6]RESULTATS_4!I:I,$M572),"-")</f>
        <v>Oignons</v>
      </c>
      <c r="Q572" s="54" t="str" cm="1">
        <f t="array" ref="Q572">IFERROR(INDEX([6]RESULTATS_4!$J:$J,M572),"-")</f>
        <v>kt</v>
      </c>
      <c r="R572" s="68"/>
      <c r="S572" s="54" t="str">
        <f t="shared" si="151"/>
        <v>Oignons-kt</v>
      </c>
      <c r="T572" s="46">
        <v>567</v>
      </c>
      <c r="U572" s="36">
        <v>751.19999999999993</v>
      </c>
      <c r="V572" s="36">
        <v>751.19999999999993</v>
      </c>
      <c r="W572" s="36">
        <v>668.77777151657256</v>
      </c>
      <c r="X572" s="36">
        <v>676.07999999999993</v>
      </c>
      <c r="Y572" s="36">
        <v>751.19999999999993</v>
      </c>
      <c r="Z572" s="36">
        <v>751.19999999999993</v>
      </c>
      <c r="AA572" s="68"/>
      <c r="AB572" s="52"/>
      <c r="AC572" s="36"/>
      <c r="AE572" s="68"/>
      <c r="AF572" s="52">
        <f t="shared" si="158"/>
        <v>-9.4189615014792505</v>
      </c>
      <c r="AG572" s="52">
        <f t="shared" si="159"/>
        <v>-12.443264388599273</v>
      </c>
      <c r="AH572" s="52">
        <f t="shared" si="160"/>
        <v>5.9299354086115974</v>
      </c>
      <c r="AI572" s="52">
        <f t="shared" si="161"/>
        <v>5.8469015440099303</v>
      </c>
      <c r="AJ572" s="52">
        <f t="shared" si="162"/>
        <v>-3.0097025511993558</v>
      </c>
      <c r="AK572" s="52">
        <f t="shared" si="163"/>
        <v>-0.84800941300733346</v>
      </c>
    </row>
    <row r="573" spans="1:37" ht="14.25" hidden="1">
      <c r="A573" s="5" t="s">
        <v>440</v>
      </c>
      <c r="B573" s="5" t="s">
        <v>454</v>
      </c>
      <c r="C573" s="4" t="s">
        <v>34</v>
      </c>
      <c r="D573" s="4" t="s">
        <v>180</v>
      </c>
      <c r="E573" s="134">
        <f>SUMIFS(ADEME!$F:$F,ADEME!$A:$A,$A573,ADEME!$B:$B,$B573,ADEME!$C:$C,$C573,ADEME!$D:$D,$D573,ADEME!$E:$E,F$9)</f>
        <v>7506.7797909978208</v>
      </c>
      <c r="F573" s="134">
        <f>SUMIFS(ADEME!$L:$L,ADEME!$A:$A,$A573,ADEME!$B:$B,$B573,ADEME!$C:$C,$C573,ADEME!$D:$D,$D573,ADEME!$E:$E,F$9)</f>
        <v>10816.411744906958</v>
      </c>
      <c r="G573" s="135">
        <f>SUMIFS(ADEME!$H:$H,ADEME!$A:$A,$A573,ADEME!$B:$B,$B573,ADEME!$C:$C,$C573,ADEME!$D:$D,$D573,ADEME!$E:$E,G$9)</f>
        <v>6427.1858298551624</v>
      </c>
      <c r="H573" s="135">
        <f>SUMIFS(ADEME!$H:$H,ADEME!$A:$A,$A573,ADEME!$B:$B,$B573,ADEME!$C:$C,$C573,ADEME!$D:$D,$D573,ADEME!$E:$E,H$9)</f>
        <v>6809.9117806765653</v>
      </c>
      <c r="I573" s="135">
        <f>SUMIFS(ADEME!$H:$H,ADEME!$A:$A,$A573,ADEME!$B:$B,$B573,ADEME!$C:$C,$C573,ADEME!$D:$D,$D573,ADEME!$E:$E,I$9)</f>
        <v>7528.5953017243446</v>
      </c>
      <c r="J573" s="135">
        <f>SUMIFS(ADEME!$H:$H,ADEME!$A:$A,$A573,ADEME!$B:$B,$B573,ADEME!$C:$C,$C573,ADEME!$D:$D,$D573,ADEME!$E:$E,J$9)</f>
        <v>7622.894984379479</v>
      </c>
      <c r="K573" s="68"/>
      <c r="L573" s="54" t="str">
        <f t="shared" si="150"/>
        <v>Flux bruts export et import-Flux bruts importés-Fruits</v>
      </c>
      <c r="M573" s="54">
        <f>MATCH(L573,[6]RESULTATS_4!$W:$W,FALSE)</f>
        <v>316</v>
      </c>
      <c r="N573" s="54" t="str" cm="1">
        <f t="array" ref="N573">IFERROR(INDEX([6]RESULTATS_4!G:G,$M573),"-")</f>
        <v>Flux bruts export et import</v>
      </c>
      <c r="O573" s="54" t="str" cm="1">
        <f t="array" ref="O573">IFERROR(INDEX([6]RESULTATS_4!H:H,$M573),"-")</f>
        <v>Flux bruts importés</v>
      </c>
      <c r="P573" s="54" t="str" cm="1">
        <f t="array" ref="P573">IFERROR(INDEX([6]RESULTATS_4!I:I,$M573),"-")</f>
        <v>Fruits</v>
      </c>
      <c r="Q573" s="54" t="str" cm="1">
        <f t="array" ref="Q573">IFERROR(INDEX([6]RESULTATS_4!$J:$J,M573),"-")</f>
        <v>kt</v>
      </c>
      <c r="R573" s="68"/>
      <c r="S573" s="54" t="str">
        <f t="shared" si="151"/>
        <v>Fruits-kt</v>
      </c>
      <c r="T573" s="46">
        <v>568</v>
      </c>
      <c r="U573" s="36">
        <v>340.2</v>
      </c>
      <c r="V573" s="36">
        <v>343.67041976224073</v>
      </c>
      <c r="W573" s="36">
        <v>265.63897187077725</v>
      </c>
      <c r="X573" s="36">
        <v>290.95531952286183</v>
      </c>
      <c r="Y573" s="36">
        <v>346.27785192585259</v>
      </c>
      <c r="Z573" s="36">
        <v>357.21</v>
      </c>
      <c r="AA573" s="68"/>
      <c r="AB573" s="52"/>
      <c r="AC573" s="36"/>
      <c r="AE573" s="68"/>
      <c r="AF573" s="52">
        <f t="shared" si="158"/>
        <v>2106.5784218100594</v>
      </c>
      <c r="AG573" s="52">
        <f t="shared" si="159"/>
        <v>3047.3211317954006</v>
      </c>
      <c r="AH573" s="52">
        <f t="shared" si="160"/>
        <v>2319.5191633935897</v>
      </c>
      <c r="AI573" s="52">
        <f t="shared" si="161"/>
        <v>2240.5352381403964</v>
      </c>
      <c r="AJ573" s="52">
        <f t="shared" si="162"/>
        <v>2074.1486669890801</v>
      </c>
      <c r="AK573" s="52">
        <f t="shared" si="163"/>
        <v>2034.0094018587049</v>
      </c>
    </row>
    <row r="574" spans="1:37" ht="14.25" hidden="1">
      <c r="A574" s="5" t="s">
        <v>440</v>
      </c>
      <c r="B574" s="5" t="s">
        <v>454</v>
      </c>
      <c r="C574" s="45" t="s">
        <v>444</v>
      </c>
      <c r="D574" s="4" t="s">
        <v>180</v>
      </c>
      <c r="E574" s="134">
        <f>SUMIFS(ADEME!$F:$F,ADEME!$A:$A,$A574,ADEME!$B:$B,$B574,ADEME!$C:$C,$C574,ADEME!$D:$D,$D574,ADEME!$E:$E,F$9)</f>
        <v>2290.7838897748356</v>
      </c>
      <c r="F574" s="134">
        <f>SUMIFS(ADEME!$L:$L,ADEME!$A:$A,$A574,ADEME!$B:$B,$B574,ADEME!$C:$C,$C574,ADEME!$D:$D,$D574,ADEME!$E:$E,F$9)</f>
        <v>4487.0531022808009</v>
      </c>
      <c r="G574" s="135">
        <f>SUMIFS(ADEME!$H:$H,ADEME!$A:$A,$A574,ADEME!$B:$B,$B574,ADEME!$C:$C,$C574,ADEME!$D:$D,$D574,ADEME!$E:$E,G$9)</f>
        <v>1964.0842418238408</v>
      </c>
      <c r="H574" s="135">
        <f>SUMIFS(ADEME!$H:$H,ADEME!$A:$A,$A574,ADEME!$B:$B,$B574,ADEME!$C:$C,$C574,ADEME!$D:$D,$D574,ADEME!$E:$E,H$9)</f>
        <v>2080.5407080453419</v>
      </c>
      <c r="I574" s="135">
        <f>SUMIFS(ADEME!$H:$H,ADEME!$A:$A,$A574,ADEME!$B:$B,$B574,ADEME!$C:$C,$C574,ADEME!$D:$D,$D574,ADEME!$E:$E,I$9)</f>
        <v>2312.378941156092</v>
      </c>
      <c r="J574" s="135">
        <f>SUMIFS(ADEME!$H:$H,ADEME!$A:$A,$A574,ADEME!$B:$B,$B574,ADEME!$C:$C,$C574,ADEME!$D:$D,$D574,ADEME!$E:$E,J$9)</f>
        <v>2319.1175877925557</v>
      </c>
      <c r="K574" s="68"/>
      <c r="L574" s="54" t="str">
        <f t="shared" si="150"/>
        <v>Flux bruts export et import-Flux bruts importés-Oranges, Mandarines</v>
      </c>
      <c r="M574" s="54">
        <f>MATCH(L574,[6]RESULTATS_4!$W:$W,FALSE)</f>
        <v>327</v>
      </c>
      <c r="N574" s="54" t="str" cm="1">
        <f t="array" ref="N574">IFERROR(INDEX([6]RESULTATS_4!G:G,$M574),"-")</f>
        <v>Flux bruts export et import</v>
      </c>
      <c r="O574" s="54" t="str" cm="1">
        <f t="array" ref="O574">IFERROR(INDEX([6]RESULTATS_4!H:H,$M574),"-")</f>
        <v>Flux bruts importés</v>
      </c>
      <c r="P574" s="54" t="str" cm="1">
        <f t="array" ref="P574">IFERROR(INDEX([6]RESULTATS_4!I:I,$M574),"-")</f>
        <v>Oranges, Mandarines</v>
      </c>
      <c r="Q574" s="54" t="str" cm="1">
        <f t="array" ref="Q574">IFERROR(INDEX([6]RESULTATS_4!$J:$J,M574),"-")</f>
        <v>kt</v>
      </c>
      <c r="R574" s="68"/>
      <c r="S574" s="54" t="str">
        <f t="shared" si="151"/>
        <v>Oranges, Mandarines-kt</v>
      </c>
      <c r="T574" s="46">
        <v>569</v>
      </c>
      <c r="U574" s="36">
        <v>1088.9000000000001</v>
      </c>
      <c r="V574" s="36">
        <v>1118.9392053939648</v>
      </c>
      <c r="W574" s="36">
        <v>869.67088320034986</v>
      </c>
      <c r="X574" s="36">
        <v>955.00105300872201</v>
      </c>
      <c r="Y574" s="36">
        <v>1130.8304072940064</v>
      </c>
      <c r="Z574" s="36">
        <v>1143.345</v>
      </c>
      <c r="AA574" s="68"/>
      <c r="AB574" s="52"/>
      <c r="AC574" s="36"/>
      <c r="AE574" s="68"/>
      <c r="AF574" s="52">
        <f t="shared" si="158"/>
        <v>110.37596563273353</v>
      </c>
      <c r="AG574" s="52">
        <f t="shared" si="159"/>
        <v>301.00955267725772</v>
      </c>
      <c r="AH574" s="52">
        <f t="shared" si="160"/>
        <v>125.84224443574547</v>
      </c>
      <c r="AI574" s="52">
        <f t="shared" si="161"/>
        <v>117.85742554844494</v>
      </c>
      <c r="AJ574" s="52">
        <f t="shared" si="162"/>
        <v>104.4850338513132</v>
      </c>
      <c r="AK574" s="52">
        <f t="shared" si="163"/>
        <v>102.83620322759583</v>
      </c>
    </row>
    <row r="575" spans="1:37" ht="14.25" hidden="1">
      <c r="A575" s="5" t="s">
        <v>440</v>
      </c>
      <c r="B575" s="5" t="s">
        <v>454</v>
      </c>
      <c r="C575" s="45" t="s">
        <v>445</v>
      </c>
      <c r="D575" s="4" t="s">
        <v>180</v>
      </c>
      <c r="E575" s="134">
        <f>SUMIFS(ADEME!$F:$F,ADEME!$A:$A,$A575,ADEME!$B:$B,$B575,ADEME!$C:$C,$C575,ADEME!$D:$D,$D575,ADEME!$E:$E,F$9)</f>
        <v>869.23852061097409</v>
      </c>
      <c r="F575" s="134">
        <f>SUMIFS(ADEME!$L:$L,ADEME!$A:$A,$A575,ADEME!$B:$B,$B575,ADEME!$C:$C,$C575,ADEME!$D:$D,$D575,ADEME!$E:$E,F$9)</f>
        <v>873.73431901938602</v>
      </c>
      <c r="G575" s="135">
        <f>SUMIFS(ADEME!$H:$H,ADEME!$A:$A,$A575,ADEME!$B:$B,$B575,ADEME!$C:$C,$C575,ADEME!$D:$D,$D575,ADEME!$E:$E,G$9)</f>
        <v>729.44393497672081</v>
      </c>
      <c r="H575" s="135">
        <f>SUMIFS(ADEME!$H:$H,ADEME!$A:$A,$A575,ADEME!$B:$B,$B575,ADEME!$C:$C,$C575,ADEME!$D:$D,$D575,ADEME!$E:$E,H$9)</f>
        <v>788.74784317359308</v>
      </c>
      <c r="I575" s="135">
        <f>SUMIFS(ADEME!$H:$H,ADEME!$A:$A,$A575,ADEME!$B:$B,$B575,ADEME!$C:$C,$C575,ADEME!$D:$D,$D575,ADEME!$E:$E,I$9)</f>
        <v>924.89163661655596</v>
      </c>
      <c r="J575" s="135">
        <f>SUMIFS(ADEME!$H:$H,ADEME!$A:$A,$A575,ADEME!$B:$B,$B575,ADEME!$C:$C,$C575,ADEME!$D:$D,$D575,ADEME!$E:$E,J$9)</f>
        <v>928.7844878472838</v>
      </c>
      <c r="K575" s="68"/>
      <c r="L575" s="54" t="str">
        <f t="shared" si="150"/>
        <v>Flux bruts export et import-Flux bruts importés-Banane</v>
      </c>
      <c r="M575" s="54">
        <f>MATCH(L575,[6]RESULTATS_4!$W:$W,FALSE)</f>
        <v>308</v>
      </c>
      <c r="N575" s="54" t="str" cm="1">
        <f t="array" ref="N575">IFERROR(INDEX([6]RESULTATS_4!G:G,$M575),"-")</f>
        <v>Flux bruts export et import</v>
      </c>
      <c r="O575" s="54" t="str" cm="1">
        <f t="array" ref="O575">IFERROR(INDEX([6]RESULTATS_4!H:H,$M575),"-")</f>
        <v>Flux bruts importés</v>
      </c>
      <c r="P575" s="54" t="str" cm="1">
        <f t="array" ref="P575">IFERROR(INDEX([6]RESULTATS_4!I:I,$M575),"-")</f>
        <v>Banane</v>
      </c>
      <c r="Q575" s="54" t="str" cm="1">
        <f t="array" ref="Q575">IFERROR(INDEX([6]RESULTATS_4!$J:$J,M575),"-")</f>
        <v>kt</v>
      </c>
      <c r="R575" s="68"/>
      <c r="S575" s="54" t="str">
        <f t="shared" si="151"/>
        <v>Banane-kt</v>
      </c>
      <c r="T575" s="46">
        <v>570</v>
      </c>
      <c r="U575" s="36">
        <v>1557.6</v>
      </c>
      <c r="V575" s="36">
        <v>1926.3251562164323</v>
      </c>
      <c r="W575" s="36">
        <v>1631.9435129358874</v>
      </c>
      <c r="X575" s="36">
        <v>1593.7404861352729</v>
      </c>
      <c r="Y575" s="36">
        <v>1881.5766064088136</v>
      </c>
      <c r="Z575" s="36">
        <v>1822.2839892215052</v>
      </c>
      <c r="AA575" s="68"/>
      <c r="AB575" s="52"/>
      <c r="AC575" s="36"/>
      <c r="AE575" s="68"/>
      <c r="AF575" s="52">
        <f t="shared" si="158"/>
        <v>-44.193726206280544</v>
      </c>
      <c r="AG575" s="52">
        <f t="shared" si="159"/>
        <v>-54.642428034552573</v>
      </c>
      <c r="AH575" s="52">
        <f t="shared" si="160"/>
        <v>-55.302133364625973</v>
      </c>
      <c r="AI575" s="52">
        <f t="shared" si="161"/>
        <v>-50.50964381997597</v>
      </c>
      <c r="AJ575" s="52">
        <f t="shared" si="162"/>
        <v>-50.844858855797071</v>
      </c>
      <c r="AK575" s="52">
        <f t="shared" si="163"/>
        <v>-49.031847212570398</v>
      </c>
    </row>
    <row r="576" spans="1:37" ht="14.25" hidden="1">
      <c r="A576" s="5" t="s">
        <v>440</v>
      </c>
      <c r="B576" s="5" t="s">
        <v>454</v>
      </c>
      <c r="C576" s="45" t="s">
        <v>446</v>
      </c>
      <c r="D576" s="4" t="s">
        <v>180</v>
      </c>
      <c r="E576" s="134">
        <f>SUMIFS(ADEME!$F:$F,ADEME!$A:$A,$A576,ADEME!$B:$B,$B576,ADEME!$C:$C,$C576,ADEME!$D:$D,$D576,ADEME!$E:$E,F$9)</f>
        <v>962.09941582064607</v>
      </c>
      <c r="F576" s="134">
        <f>SUMIFS(ADEME!$L:$L,ADEME!$A:$A,$A576,ADEME!$B:$B,$B576,ADEME!$C:$C,$C576,ADEME!$D:$D,$D576,ADEME!$E:$E,F$9)</f>
        <v>1037.8888351376315</v>
      </c>
      <c r="G576" s="135">
        <f>SUMIFS(ADEME!$H:$H,ADEME!$A:$A,$A576,ADEME!$B:$B,$B576,ADEME!$C:$C,$C576,ADEME!$D:$D,$D576,ADEME!$E:$E,G$9)</f>
        <v>812.45210078309333</v>
      </c>
      <c r="H576" s="135">
        <f>SUMIFS(ADEME!$H:$H,ADEME!$A:$A,$A576,ADEME!$B:$B,$B576,ADEME!$C:$C,$C576,ADEME!$D:$D,$D576,ADEME!$E:$E,H$9)</f>
        <v>866.45051857536112</v>
      </c>
      <c r="I576" s="135">
        <f>SUMIFS(ADEME!$H:$H,ADEME!$A:$A,$A576,ADEME!$B:$B,$B576,ADEME!$C:$C,$C576,ADEME!$D:$D,$D576,ADEME!$E:$E,I$9)</f>
        <v>924.92619832502874</v>
      </c>
      <c r="J576" s="135">
        <f>SUMIFS(ADEME!$H:$H,ADEME!$A:$A,$A576,ADEME!$B:$B,$B576,ADEME!$C:$C,$C576,ADEME!$D:$D,$D576,ADEME!$E:$E,J$9)</f>
        <v>987.0475062159876</v>
      </c>
      <c r="K576" s="68"/>
      <c r="L576" s="54" t="str">
        <f t="shared" si="150"/>
        <v>Flux bruts export et import-Flux bruts importés-Pommes</v>
      </c>
      <c r="M576" s="54">
        <f>MATCH(L576,[6]RESULTATS_4!$W:$W,FALSE)</f>
        <v>331</v>
      </c>
      <c r="N576" s="54" t="str" cm="1">
        <f t="array" ref="N576">IFERROR(INDEX([6]RESULTATS_4!G:G,$M576),"-")</f>
        <v>Flux bruts export et import</v>
      </c>
      <c r="O576" s="54" t="str" cm="1">
        <f t="array" ref="O576">IFERROR(INDEX([6]RESULTATS_4!H:H,$M576),"-")</f>
        <v>Flux bruts importés</v>
      </c>
      <c r="P576" s="54" t="str" cm="1">
        <f t="array" ref="P576">IFERROR(INDEX([6]RESULTATS_4!I:I,$M576),"-")</f>
        <v>Pommes</v>
      </c>
      <c r="Q576" s="54" t="str" cm="1">
        <f t="array" ref="Q576">IFERROR(INDEX([6]RESULTATS_4!$J:$J,M576),"-")</f>
        <v>kt</v>
      </c>
      <c r="R576" s="68"/>
      <c r="S576" s="54" t="str">
        <f t="shared" si="151"/>
        <v>Pommes-kt</v>
      </c>
      <c r="T576" s="46">
        <v>571</v>
      </c>
      <c r="U576" s="36">
        <v>4101.7</v>
      </c>
      <c r="V576" s="36">
        <v>4737.8179576279927</v>
      </c>
      <c r="W576" s="36">
        <v>3476.0350000000003</v>
      </c>
      <c r="X576" s="36">
        <v>3681.1200000000003</v>
      </c>
      <c r="Y576" s="36">
        <v>4038.1200000000003</v>
      </c>
      <c r="Z576" s="36">
        <v>4734.1080126758043</v>
      </c>
      <c r="AA576" s="68"/>
      <c r="AB576" s="52"/>
      <c r="AC576" s="36"/>
      <c r="AE576" s="68"/>
      <c r="AF576" s="52">
        <f t="shared" si="158"/>
        <v>-76.543886295422723</v>
      </c>
      <c r="AG576" s="52">
        <f t="shared" si="159"/>
        <v>-78.093526504820488</v>
      </c>
      <c r="AH576" s="52">
        <f t="shared" si="160"/>
        <v>-76.627044872013855</v>
      </c>
      <c r="AI576" s="52">
        <f t="shared" si="161"/>
        <v>-76.462312595749097</v>
      </c>
      <c r="AJ576" s="52">
        <f t="shared" si="162"/>
        <v>-77.095128467578263</v>
      </c>
      <c r="AK576" s="52">
        <f t="shared" si="163"/>
        <v>-79.150296030992109</v>
      </c>
    </row>
    <row r="577" spans="1:37" ht="14.25" hidden="1">
      <c r="A577" s="5" t="s">
        <v>440</v>
      </c>
      <c r="B577" s="5" t="s">
        <v>454</v>
      </c>
      <c r="C577" s="45" t="s">
        <v>447</v>
      </c>
      <c r="D577" s="4" t="s">
        <v>180</v>
      </c>
      <c r="E577" s="134">
        <f>SUMIFS(ADEME!$F:$F,ADEME!$A:$A,$A577,ADEME!$B:$B,$B577,ADEME!$C:$C,$C577,ADEME!$D:$D,$D577,ADEME!$E:$E,F$9)</f>
        <v>699.88727916580854</v>
      </c>
      <c r="F577" s="134">
        <f>SUMIFS(ADEME!$L:$L,ADEME!$A:$A,$A577,ADEME!$B:$B,$B577,ADEME!$C:$C,$C577,ADEME!$D:$D,$D577,ADEME!$E:$E,F$9)</f>
        <v>763.71139845455616</v>
      </c>
      <c r="G577" s="135">
        <f>SUMIFS(ADEME!$H:$H,ADEME!$A:$A,$A577,ADEME!$B:$B,$B577,ADEME!$C:$C,$C577,ADEME!$D:$D,$D577,ADEME!$E:$E,G$9)</f>
        <v>598.72386163624219</v>
      </c>
      <c r="H577" s="135">
        <f>SUMIFS(ADEME!$H:$H,ADEME!$A:$A,$A577,ADEME!$B:$B,$B577,ADEME!$C:$C,$C577,ADEME!$D:$D,$D577,ADEME!$E:$E,H$9)</f>
        <v>643.0432657955613</v>
      </c>
      <c r="I577" s="135">
        <f>SUMIFS(ADEME!$H:$H,ADEME!$A:$A,$A577,ADEME!$B:$B,$B577,ADEME!$C:$C,$C577,ADEME!$D:$D,$D577,ADEME!$E:$E,I$9)</f>
        <v>707.0838616362422</v>
      </c>
      <c r="J577" s="135">
        <f>SUMIFS(ADEME!$H:$H,ADEME!$A:$A,$A577,ADEME!$B:$B,$B577,ADEME!$C:$C,$C577,ADEME!$D:$D,$D577,ADEME!$E:$E,J$9)</f>
        <v>709.62640805972615</v>
      </c>
      <c r="K577" s="68"/>
      <c r="L577" s="54" t="str">
        <f t="shared" si="150"/>
        <v>Flux bruts export et import-Flux bruts importés-Ananas</v>
      </c>
      <c r="M577" s="54">
        <f>MATCH(L577,[6]RESULTATS_4!$W:$W,FALSE)</f>
        <v>307</v>
      </c>
      <c r="N577" s="54" t="str" cm="1">
        <f t="array" ref="N577">IFERROR(INDEX([6]RESULTATS_4!G:G,$M577),"-")</f>
        <v>Flux bruts export et import</v>
      </c>
      <c r="O577" s="54" t="str" cm="1">
        <f t="array" ref="O577">IFERROR(INDEX([6]RESULTATS_4!H:H,$M577),"-")</f>
        <v>Flux bruts importés</v>
      </c>
      <c r="P577" s="54" t="str" cm="1">
        <f t="array" ref="P577">IFERROR(INDEX([6]RESULTATS_4!I:I,$M577),"-")</f>
        <v>Ananas</v>
      </c>
      <c r="Q577" s="54" t="str" cm="1">
        <f t="array" ref="Q577">IFERROR(INDEX([6]RESULTATS_4!$J:$J,M577),"-")</f>
        <v>kt</v>
      </c>
      <c r="R577" s="68"/>
      <c r="S577" s="54" t="str">
        <f t="shared" si="151"/>
        <v>Ananas-kt</v>
      </c>
      <c r="T577" s="46">
        <v>572</v>
      </c>
      <c r="U577" s="36">
        <v>1132.8000000000002</v>
      </c>
      <c r="V577" s="36">
        <v>1132.8000000000002</v>
      </c>
      <c r="W577" s="36">
        <v>962.88000000000022</v>
      </c>
      <c r="X577" s="36">
        <v>1019.5200000000002</v>
      </c>
      <c r="Y577" s="36">
        <v>1076.1600000000003</v>
      </c>
      <c r="Z577" s="36">
        <v>1189.44</v>
      </c>
      <c r="AA577" s="68"/>
      <c r="AB577" s="52"/>
      <c r="AC577" s="36"/>
      <c r="AE577" s="68"/>
      <c r="AF577" s="52">
        <f t="shared" si="158"/>
        <v>-38.216165327877086</v>
      </c>
      <c r="AG577" s="52">
        <f t="shared" si="159"/>
        <v>-32.581974006483406</v>
      </c>
      <c r="AH577" s="52">
        <f t="shared" si="160"/>
        <v>-37.819472661573393</v>
      </c>
      <c r="AI577" s="52">
        <f t="shared" si="161"/>
        <v>-36.926861091929418</v>
      </c>
      <c r="AJ577" s="52">
        <f t="shared" si="162"/>
        <v>-34.295656627616523</v>
      </c>
      <c r="AK577" s="52">
        <f t="shared" si="163"/>
        <v>-40.339453183033513</v>
      </c>
    </row>
    <row r="578" spans="1:37" ht="14.25" hidden="1">
      <c r="A578" s="5" t="s">
        <v>440</v>
      </c>
      <c r="B578" s="5" t="s">
        <v>454</v>
      </c>
      <c r="C578" s="4" t="s">
        <v>448</v>
      </c>
      <c r="D578" s="4" t="s">
        <v>180</v>
      </c>
      <c r="E578" s="134">
        <f>SUMIFS(ADEME!$F:$F,ADEME!$A:$A,$A578,ADEME!$B:$B,$B578,ADEME!$C:$C,$C578,ADEME!$D:$D,$D578,ADEME!$E:$E,F$9)</f>
        <v>1131.4481381937717</v>
      </c>
      <c r="F578" s="134">
        <f>SUMIFS(ADEME!$L:$L,ADEME!$A:$A,$A578,ADEME!$B:$B,$B578,ADEME!$C:$C,$C578,ADEME!$D:$D,$D578,ADEME!$E:$E,F$9)</f>
        <v>1208.6065985324412</v>
      </c>
      <c r="G578" s="135">
        <f>SUMIFS(ADEME!$H:$H,ADEME!$A:$A,$A578,ADEME!$B:$B,$B578,ADEME!$C:$C,$C578,ADEME!$D:$D,$D578,ADEME!$E:$E,G$9)</f>
        <v>967.0654049975501</v>
      </c>
      <c r="H578" s="135">
        <f>SUMIFS(ADEME!$H:$H,ADEME!$A:$A,$A578,ADEME!$B:$B,$B578,ADEME!$C:$C,$C578,ADEME!$D:$D,$D578,ADEME!$E:$E,H$9)</f>
        <v>1025.2185977534325</v>
      </c>
      <c r="I578" s="135">
        <f>SUMIFS(ADEME!$H:$H,ADEME!$A:$A,$A578,ADEME!$B:$B,$B578,ADEME!$C:$C,$C578,ADEME!$D:$D,$D578,ADEME!$E:$E,I$9)</f>
        <v>1140.2848213977827</v>
      </c>
      <c r="J578" s="135">
        <f>SUMIFS(ADEME!$H:$H,ADEME!$A:$A,$A578,ADEME!$B:$B,$B578,ADEME!$C:$C,$C578,ADEME!$D:$D,$D578,ADEME!$E:$E,J$9)</f>
        <v>1144.0609853987251</v>
      </c>
      <c r="K578" s="68"/>
      <c r="L578" s="54" t="str">
        <f t="shared" si="150"/>
        <v>Flux bruts export et import-Flux bruts importés-Stimulants + (Total)</v>
      </c>
      <c r="M578" s="54">
        <f>MATCH(L578,[6]RESULTATS_4!$W:$W,FALSE)</f>
        <v>334</v>
      </c>
      <c r="N578" s="54" t="str" cm="1">
        <f t="array" ref="N578">IFERROR(INDEX([6]RESULTATS_4!G:G,$M578),"-")</f>
        <v>Flux bruts export et import</v>
      </c>
      <c r="O578" s="54" t="str" cm="1">
        <f t="array" ref="O578">IFERROR(INDEX([6]RESULTATS_4!H:H,$M578),"-")</f>
        <v>Flux bruts importés</v>
      </c>
      <c r="P578" s="54" t="str" cm="1">
        <f t="array" ref="P578">IFERROR(INDEX([6]RESULTATS_4!I:I,$M578),"-")</f>
        <v>Stimulants + (Total)</v>
      </c>
      <c r="Q578" s="54" t="str" cm="1">
        <f t="array" ref="Q578">IFERROR(INDEX([6]RESULTATS_4!$J:$J,M578),"-")</f>
        <v>kt</v>
      </c>
      <c r="R578" s="68"/>
      <c r="S578" s="54" t="str">
        <f t="shared" si="151"/>
        <v>Stimulants + (Total)-kt</v>
      </c>
      <c r="T578" s="46">
        <v>573</v>
      </c>
      <c r="U578" s="36">
        <v>138.80000000000001</v>
      </c>
      <c r="V578" s="36">
        <v>138.80000000000001</v>
      </c>
      <c r="W578" s="36">
        <v>107.57000000000002</v>
      </c>
      <c r="X578" s="36">
        <v>114.51000000000002</v>
      </c>
      <c r="Y578" s="36">
        <v>131.86000000000001</v>
      </c>
      <c r="Z578" s="36">
        <v>166.76542341468627</v>
      </c>
      <c r="AA578" s="68"/>
      <c r="AB578" s="52"/>
      <c r="AC578" s="36"/>
      <c r="AE578" s="68"/>
      <c r="AF578" s="52">
        <f t="shared" si="158"/>
        <v>715.16436469291898</v>
      </c>
      <c r="AG578" s="52">
        <f t="shared" si="159"/>
        <v>770.75403352481351</v>
      </c>
      <c r="AH578" s="52">
        <f t="shared" si="160"/>
        <v>799.01032350799483</v>
      </c>
      <c r="AI578" s="52">
        <f t="shared" si="161"/>
        <v>795.3092286729825</v>
      </c>
      <c r="AJ578" s="52">
        <f t="shared" si="162"/>
        <v>764.76931700120008</v>
      </c>
      <c r="AK578" s="52">
        <f t="shared" si="163"/>
        <v>586.03009063446711</v>
      </c>
    </row>
    <row r="579" spans="1:37" ht="14.25" hidden="1">
      <c r="A579" s="5" t="s">
        <v>440</v>
      </c>
      <c r="B579" s="5" t="s">
        <v>454</v>
      </c>
      <c r="C579" s="45" t="s">
        <v>449</v>
      </c>
      <c r="D579" s="4" t="s">
        <v>180</v>
      </c>
      <c r="E579" s="134">
        <f>SUMIFS(ADEME!$F:$F,ADEME!$A:$A,$A579,ADEME!$B:$B,$B579,ADEME!$C:$C,$C579,ADEME!$D:$D,$D579,ADEME!$E:$E,F$9)</f>
        <v>497.75714916141033</v>
      </c>
      <c r="F579" s="134">
        <f>SUMIFS(ADEME!$L:$L,ADEME!$A:$A,$A579,ADEME!$B:$B,$B579,ADEME!$C:$C,$C579,ADEME!$D:$D,$D579,ADEME!$E:$E,F$9)</f>
        <v>562.57174070068686</v>
      </c>
      <c r="G579" s="135">
        <f>SUMIFS(ADEME!$H:$H,ADEME!$A:$A,$A579,ADEME!$B:$B,$B579,ADEME!$C:$C,$C579,ADEME!$D:$D,$D579,ADEME!$E:$E,G$9)</f>
        <v>425.69859835242994</v>
      </c>
      <c r="H579" s="135">
        <f>SUMIFS(ADEME!$H:$H,ADEME!$A:$A,$A579,ADEME!$B:$B,$B579,ADEME!$C:$C,$C579,ADEME!$D:$D,$D579,ADEME!$E:$E,H$9)</f>
        <v>451.38056746396217</v>
      </c>
      <c r="I579" s="135">
        <f>SUMIFS(ADEME!$H:$H,ADEME!$A:$A,$A579,ADEME!$B:$B,$B579,ADEME!$C:$C,$C579,ADEME!$D:$D,$D579,ADEME!$E:$E,I$9)</f>
        <v>502.36056746396213</v>
      </c>
      <c r="J579" s="135">
        <f>SUMIFS(ADEME!$H:$H,ADEME!$A:$A,$A579,ADEME!$B:$B,$B579,ADEME!$C:$C,$C579,ADEME!$D:$D,$D579,ADEME!$E:$E,J$9)</f>
        <v>503.47525510837431</v>
      </c>
      <c r="K579" s="68"/>
      <c r="L579" s="54" t="str">
        <f t="shared" si="150"/>
        <v>Flux bruts export et import-Flux bruts importés-Café</v>
      </c>
      <c r="M579" s="54">
        <f>MATCH(L579,[6]RESULTATS_4!$W:$W,FALSE)</f>
        <v>312</v>
      </c>
      <c r="N579" s="54" t="str" cm="1">
        <f t="array" ref="N579">IFERROR(INDEX([6]RESULTATS_4!G:G,$M579),"-")</f>
        <v>Flux bruts export et import</v>
      </c>
      <c r="O579" s="54" t="str" cm="1">
        <f t="array" ref="O579">IFERROR(INDEX([6]RESULTATS_4!H:H,$M579),"-")</f>
        <v>Flux bruts importés</v>
      </c>
      <c r="P579" s="54" t="str" cm="1">
        <f t="array" ref="P579">IFERROR(INDEX([6]RESULTATS_4!I:I,$M579),"-")</f>
        <v>Café</v>
      </c>
      <c r="Q579" s="54" t="str" cm="1">
        <f t="array" ref="Q579">IFERROR(INDEX([6]RESULTATS_4!$J:$J,M579),"-")</f>
        <v>kt</v>
      </c>
      <c r="R579" s="68"/>
      <c r="S579" s="54" t="str">
        <f t="shared" si="151"/>
        <v>Café-kt</v>
      </c>
      <c r="T579" s="46">
        <v>574</v>
      </c>
      <c r="U579" s="36">
        <v>5206.6000000000004</v>
      </c>
      <c r="V579" s="36">
        <v>6213.3889776403703</v>
      </c>
      <c r="W579" s="36">
        <v>4306.606133683842</v>
      </c>
      <c r="X579" s="36">
        <v>4678.3676986083574</v>
      </c>
      <c r="Y579" s="36">
        <v>5210.9579384099125</v>
      </c>
      <c r="Z579" s="36">
        <v>5399.9490887242409</v>
      </c>
      <c r="AA579" s="68"/>
      <c r="AB579" s="52"/>
      <c r="AC579" s="36"/>
      <c r="AE579" s="68"/>
      <c r="AF579" s="52">
        <f t="shared" si="158"/>
        <v>-90.439881128540506</v>
      </c>
      <c r="AG579" s="52">
        <f t="shared" si="159"/>
        <v>-90.945814872927329</v>
      </c>
      <c r="AH579" s="52">
        <f t="shared" si="160"/>
        <v>-90.115218686407005</v>
      </c>
      <c r="AI579" s="52">
        <f t="shared" si="161"/>
        <v>-90.351750940862743</v>
      </c>
      <c r="AJ579" s="52">
        <f t="shared" si="162"/>
        <v>-90.359535167976162</v>
      </c>
      <c r="AK579" s="52">
        <f t="shared" si="163"/>
        <v>-90.676296260650076</v>
      </c>
    </row>
    <row r="580" spans="1:37" ht="14.25" hidden="1">
      <c r="A580" s="5" t="s">
        <v>440</v>
      </c>
      <c r="B580" s="5" t="s">
        <v>454</v>
      </c>
      <c r="C580" s="45" t="s">
        <v>450</v>
      </c>
      <c r="D580" s="4" t="s">
        <v>180</v>
      </c>
      <c r="E580" s="134">
        <f>SUMIFS(ADEME!$F:$F,ADEME!$A:$A,$A580,ADEME!$B:$B,$B580,ADEME!$C:$C,$C580,ADEME!$D:$D,$D580,ADEME!$E:$E,F$9)</f>
        <v>609.64853753988291</v>
      </c>
      <c r="F580" s="134">
        <f>SUMIFS(ADEME!$L:$L,ADEME!$A:$A,$A580,ADEME!$B:$B,$B580,ADEME!$C:$C,$C580,ADEME!$D:$D,$D580,ADEME!$E:$E,F$9)</f>
        <v>620</v>
      </c>
      <c r="G580" s="135">
        <f>SUMIFS(ADEME!$H:$H,ADEME!$A:$A,$A580,ADEME!$B:$B,$B580,ADEME!$C:$C,$C580,ADEME!$D:$D,$D580,ADEME!$E:$E,G$9)</f>
        <v>519.90933753531419</v>
      </c>
      <c r="H580" s="135">
        <f>SUMIFS(ADEME!$H:$H,ADEME!$A:$A,$A580,ADEME!$B:$B,$B580,ADEME!$C:$C,$C580,ADEME!$D:$D,$D580,ADEME!$E:$E,H$9)</f>
        <v>550.90933753531419</v>
      </c>
      <c r="I580" s="135">
        <f>SUMIFS(ADEME!$H:$H,ADEME!$A:$A,$A580,ADEME!$B:$B,$B580,ADEME!$C:$C,$C580,ADEME!$D:$D,$D580,ADEME!$E:$E,I$9)</f>
        <v>612.90933753531419</v>
      </c>
      <c r="J580" s="135">
        <f>SUMIFS(ADEME!$H:$H,ADEME!$A:$A,$A580,ADEME!$B:$B,$B580,ADEME!$C:$C,$C580,ADEME!$D:$D,$D580,ADEME!$E:$E,J$9)</f>
        <v>612.66780945612868</v>
      </c>
      <c r="K580" s="68"/>
      <c r="L580" s="54" t="str">
        <f t="shared" si="150"/>
        <v>Flux bruts export et import-Flux bruts importés-Feve de Cacao</v>
      </c>
      <c r="M580" s="54">
        <f>MATCH(L580,[6]RESULTATS_4!$W:$W,FALSE)</f>
        <v>314</v>
      </c>
      <c r="N580" s="54" t="str" cm="1">
        <f t="array" ref="N580">IFERROR(INDEX([6]RESULTATS_4!G:G,$M580),"-")</f>
        <v>Flux bruts export et import</v>
      </c>
      <c r="O580" s="54" t="str" cm="1">
        <f t="array" ref="O580">IFERROR(INDEX([6]RESULTATS_4!H:H,$M580),"-")</f>
        <v>Flux bruts importés</v>
      </c>
      <c r="P580" s="54" t="str" cm="1">
        <f t="array" ref="P580">IFERROR(INDEX([6]RESULTATS_4!I:I,$M580),"-")</f>
        <v>Feve de Cacao</v>
      </c>
      <c r="Q580" s="54" t="str" cm="1">
        <f t="array" ref="Q580">IFERROR(INDEX([6]RESULTATS_4!$J:$J,M580),"-")</f>
        <v>kt</v>
      </c>
      <c r="R580" s="68"/>
      <c r="S580" s="54" t="str">
        <f t="shared" si="151"/>
        <v>Feve de Cacao-kt</v>
      </c>
      <c r="T580" s="46">
        <v>575</v>
      </c>
      <c r="U580" s="36">
        <v>1872.8999999999999</v>
      </c>
      <c r="V580" s="36">
        <v>2377.6966588907057</v>
      </c>
      <c r="W580" s="36">
        <v>1451.4974999999999</v>
      </c>
      <c r="X580" s="36">
        <v>1685.61</v>
      </c>
      <c r="Y580" s="36">
        <v>1872.8999999999999</v>
      </c>
      <c r="Z580" s="36">
        <v>1872.8999999999999</v>
      </c>
      <c r="AA580" s="68"/>
      <c r="AB580" s="52"/>
      <c r="AC580" s="36"/>
      <c r="AE580" s="68"/>
      <c r="AF580" s="52">
        <f t="shared" si="158"/>
        <v>-67.448954159865295</v>
      </c>
      <c r="AG580" s="52">
        <f t="shared" si="159"/>
        <v>-73.924344062911047</v>
      </c>
      <c r="AH580" s="52">
        <f t="shared" si="160"/>
        <v>-64.181175817711406</v>
      </c>
      <c r="AI580" s="52">
        <f t="shared" si="161"/>
        <v>-67.316915684214365</v>
      </c>
      <c r="AJ580" s="52">
        <f t="shared" si="162"/>
        <v>-67.274849829926083</v>
      </c>
      <c r="AK580" s="52">
        <f t="shared" si="163"/>
        <v>-67.287745770936596</v>
      </c>
    </row>
    <row r="581" spans="1:37" ht="14.25" hidden="1">
      <c r="A581" s="5" t="s">
        <v>440</v>
      </c>
      <c r="B581" s="5" t="s">
        <v>454</v>
      </c>
      <c r="C581" s="4" t="s">
        <v>321</v>
      </c>
      <c r="D581" s="4" t="s">
        <v>180</v>
      </c>
      <c r="E581" s="134">
        <f>SUMIFS(ADEME!$F:$F,ADEME!$A:$A,$A581,ADEME!$B:$B,$B581,ADEME!$C:$C,$C581,ADEME!$D:$D,$D581,ADEME!$E:$E,F$9)</f>
        <v>2071.7659523451575</v>
      </c>
      <c r="F581" s="134">
        <f>SUMIFS(ADEME!$L:$L,ADEME!$A:$A,$A581,ADEME!$B:$B,$B581,ADEME!$C:$C,$C581,ADEME!$D:$D,$D581,ADEME!$E:$E,F$9)</f>
        <v>4017.1946642852499</v>
      </c>
      <c r="G581" s="135">
        <f>SUMIFS(ADEME!$H:$H,ADEME!$A:$A,$A581,ADEME!$B:$B,$B581,ADEME!$C:$C,$C581,ADEME!$D:$D,$D581,ADEME!$E:$E,G$9)</f>
        <v>2005.5554120679267</v>
      </c>
      <c r="H581" s="135">
        <f>SUMIFS(ADEME!$H:$H,ADEME!$A:$A,$A581,ADEME!$B:$B,$B581,ADEME!$C:$C,$C581,ADEME!$D:$D,$D581,ADEME!$E:$E,H$9)</f>
        <v>2133.1664113656825</v>
      </c>
      <c r="I581" s="135">
        <f>SUMIFS(ADEME!$H:$H,ADEME!$A:$A,$A581,ADEME!$B:$B,$B581,ADEME!$C:$C,$C581,ADEME!$D:$D,$D581,ADEME!$E:$E,I$9)</f>
        <v>2525.8163429923052</v>
      </c>
      <c r="J581" s="135">
        <f>SUMIFS(ADEME!$H:$H,ADEME!$A:$A,$A581,ADEME!$B:$B,$B581,ADEME!$C:$C,$C581,ADEME!$D:$D,$D581,ADEME!$E:$E,J$9)</f>
        <v>2471.2928008118638</v>
      </c>
      <c r="K581" s="68"/>
      <c r="L581" s="54" t="str">
        <f t="shared" si="150"/>
        <v>Flux bruts export et import-Flux bruts importés-Boissons Alcooliques</v>
      </c>
      <c r="M581" s="54">
        <f>MATCH(L581,[6]RESULTATS_4!$W:$W,FALSE)</f>
        <v>311</v>
      </c>
      <c r="N581" s="54" t="str" cm="1">
        <f t="array" ref="N581">IFERROR(INDEX([6]RESULTATS_4!G:G,$M581),"-")</f>
        <v>Flux bruts export et import</v>
      </c>
      <c r="O581" s="54" t="str" cm="1">
        <f t="array" ref="O581">IFERROR(INDEX([6]RESULTATS_4!H:H,$M581),"-")</f>
        <v>Flux bruts importés</v>
      </c>
      <c r="P581" s="54" t="str" cm="1">
        <f t="array" ref="P581">IFERROR(INDEX([6]RESULTATS_4!I:I,$M581),"-")</f>
        <v>Boissons Alcooliques</v>
      </c>
      <c r="Q581" s="54" t="str" cm="1">
        <f t="array" ref="Q581">IFERROR(INDEX([6]RESULTATS_4!$J:$J,M581),"-")</f>
        <v>kt</v>
      </c>
      <c r="R581" s="68"/>
      <c r="S581" s="54" t="str">
        <f t="shared" si="151"/>
        <v>Boissons Alcooliques-kt</v>
      </c>
      <c r="T581" s="46">
        <v>576</v>
      </c>
      <c r="U581" s="36">
        <v>626</v>
      </c>
      <c r="V581" s="36">
        <v>629.57618247913467</v>
      </c>
      <c r="W581" s="36">
        <v>532.1</v>
      </c>
      <c r="X581" s="36">
        <v>563.4</v>
      </c>
      <c r="Y581" s="36">
        <v>648.82560180790585</v>
      </c>
      <c r="Z581" s="36">
        <v>664.28777125995373</v>
      </c>
      <c r="AA581" s="68"/>
      <c r="AB581" s="52"/>
      <c r="AC581" s="36"/>
      <c r="AE581" s="68"/>
      <c r="AF581" s="52">
        <f t="shared" si="158"/>
        <v>230.95302753117531</v>
      </c>
      <c r="AG581" s="52">
        <f t="shared" si="159"/>
        <v>538.07919932205937</v>
      </c>
      <c r="AH581" s="52">
        <f t="shared" si="160"/>
        <v>276.91325165719348</v>
      </c>
      <c r="AI581" s="52">
        <f t="shared" si="161"/>
        <v>278.6237861848922</v>
      </c>
      <c r="AJ581" s="52">
        <f t="shared" si="162"/>
        <v>289.29048668152114</v>
      </c>
      <c r="AK581" s="52">
        <f t="shared" si="163"/>
        <v>272.02142019332467</v>
      </c>
    </row>
    <row r="582" spans="1:37" ht="14.25" hidden="1">
      <c r="A582" s="5" t="s">
        <v>440</v>
      </c>
      <c r="B582" s="5" t="s">
        <v>454</v>
      </c>
      <c r="C582" s="45" t="s">
        <v>451</v>
      </c>
      <c r="D582" s="4" t="s">
        <v>180</v>
      </c>
      <c r="E582" s="134">
        <f>SUMIFS(ADEME!$F:$F,ADEME!$A:$A,$A582,ADEME!$B:$B,$B582,ADEME!$C:$C,$C582,ADEME!$D:$D,$D582,ADEME!$E:$E,F$9)</f>
        <v>525.61569492433273</v>
      </c>
      <c r="F582" s="134">
        <f>SUMIFS(ADEME!$L:$L,ADEME!$A:$A,$A582,ADEME!$B:$B,$B582,ADEME!$C:$C,$C582,ADEME!$D:$D,$D582,ADEME!$E:$E,F$9)</f>
        <v>1861.424459205271</v>
      </c>
      <c r="G582" s="135">
        <f>SUMIFS(ADEME!$H:$H,ADEME!$A:$A,$A582,ADEME!$B:$B,$B582,ADEME!$C:$C,$C582,ADEME!$D:$D,$D582,ADEME!$E:$E,G$9)</f>
        <v>654.14561858480442</v>
      </c>
      <c r="H582" s="135">
        <f>SUMIFS(ADEME!$H:$H,ADEME!$A:$A,$A582,ADEME!$B:$B,$B582,ADEME!$C:$C,$C582,ADEME!$D:$D,$D582,ADEME!$E:$E,H$9)</f>
        <v>712.78359722731716</v>
      </c>
      <c r="I582" s="135">
        <f>SUMIFS(ADEME!$H:$H,ADEME!$A:$A,$A582,ADEME!$B:$B,$B582,ADEME!$C:$C,$C582,ADEME!$D:$D,$D582,ADEME!$E:$E,I$9)</f>
        <v>874.60382293699149</v>
      </c>
      <c r="J582" s="135">
        <f>SUMIFS(ADEME!$H:$H,ADEME!$A:$A,$A582,ADEME!$B:$B,$B582,ADEME!$C:$C,$C582,ADEME!$D:$D,$D582,ADEME!$E:$E,J$9)</f>
        <v>774.87257669879455</v>
      </c>
      <c r="K582" s="68"/>
      <c r="L582" s="54" t="str">
        <f t="shared" si="150"/>
        <v>Flux bruts export et import-Flux bruts importés-Vin</v>
      </c>
      <c r="M582" s="54">
        <f>MATCH(L582,[6]RESULTATS_4!$W:$W,FALSE)</f>
        <v>343</v>
      </c>
      <c r="N582" s="54" t="str" cm="1">
        <f t="array" ref="N582">IFERROR(INDEX([6]RESULTATS_4!G:G,$M582),"-")</f>
        <v>Flux bruts export et import</v>
      </c>
      <c r="O582" s="54" t="str" cm="1">
        <f t="array" ref="O582">IFERROR(INDEX([6]RESULTATS_4!H:H,$M582),"-")</f>
        <v>Flux bruts importés</v>
      </c>
      <c r="P582" s="54" t="str" cm="1">
        <f t="array" ref="P582">IFERROR(INDEX([6]RESULTATS_4!I:I,$M582),"-")</f>
        <v>Vin</v>
      </c>
      <c r="Q582" s="54" t="str" cm="1">
        <f t="array" ref="Q582">IFERROR(INDEX([6]RESULTATS_4!$J:$J,M582),"-")</f>
        <v>kt</v>
      </c>
      <c r="R582" s="68"/>
      <c r="S582" s="54" t="str">
        <f t="shared" si="151"/>
        <v>Vin-kt</v>
      </c>
      <c r="T582" s="46">
        <v>577</v>
      </c>
      <c r="U582" s="36">
        <v>550.30000000000007</v>
      </c>
      <c r="V582" s="36">
        <v>598.26040560911429</v>
      </c>
      <c r="W582" s="36">
        <v>426.48250000000007</v>
      </c>
      <c r="X582" s="36">
        <v>453.99750000000006</v>
      </c>
      <c r="Y582" s="36">
        <v>522.78500000000008</v>
      </c>
      <c r="Z582" s="36">
        <v>577.81500000000005</v>
      </c>
      <c r="AA582" s="68"/>
      <c r="AB582" s="52"/>
      <c r="AC582" s="36"/>
      <c r="AE582" s="68"/>
      <c r="AF582" s="52">
        <f t="shared" si="158"/>
        <v>-4.485608772609007</v>
      </c>
      <c r="AG582" s="52">
        <f t="shared" si="159"/>
        <v>211.13950409438775</v>
      </c>
      <c r="AH582" s="52">
        <f t="shared" si="160"/>
        <v>53.381585079060521</v>
      </c>
      <c r="AI582" s="52">
        <f t="shared" si="161"/>
        <v>57.001656887387497</v>
      </c>
      <c r="AJ582" s="52">
        <f t="shared" si="162"/>
        <v>67.297038541081207</v>
      </c>
      <c r="AK582" s="52">
        <f t="shared" si="163"/>
        <v>34.103921964434036</v>
      </c>
    </row>
    <row r="583" spans="1:37" ht="14.25" hidden="1">
      <c r="A583" s="5" t="s">
        <v>440</v>
      </c>
      <c r="B583" s="5" t="s">
        <v>454</v>
      </c>
      <c r="C583" s="45" t="s">
        <v>452</v>
      </c>
      <c r="D583" s="4" t="s">
        <v>180</v>
      </c>
      <c r="E583" s="134">
        <f>SUMIFS(ADEME!$F:$F,ADEME!$A:$A,$A583,ADEME!$B:$B,$B583,ADEME!$C:$C,$C583,ADEME!$D:$D,$D583,ADEME!$E:$E,F$9)</f>
        <v>912.00324649475351</v>
      </c>
      <c r="F583" s="134">
        <f>SUMIFS(ADEME!$L:$L,ADEME!$A:$A,$A583,ADEME!$B:$B,$B583,ADEME!$C:$C,$C583,ADEME!$D:$D,$D583,ADEME!$E:$E,F$9)</f>
        <v>925.5</v>
      </c>
      <c r="G583" s="135">
        <f>SUMIFS(ADEME!$H:$H,ADEME!$A:$A,$A583,ADEME!$B:$B,$B583,ADEME!$C:$C,$C583,ADEME!$D:$D,$D583,ADEME!$E:$E,G$9)</f>
        <v>778.86863710607952</v>
      </c>
      <c r="H583" s="135">
        <f>SUMIFS(ADEME!$H:$H,ADEME!$A:$A,$A583,ADEME!$B:$B,$B583,ADEME!$C:$C,$C583,ADEME!$D:$D,$D583,ADEME!$E:$E,H$9)</f>
        <v>825.44516963855312</v>
      </c>
      <c r="I583" s="135">
        <f>SUMIFS(ADEME!$H:$H,ADEME!$A:$A,$A583,ADEME!$B:$B,$B583,ADEME!$C:$C,$C583,ADEME!$D:$D,$D583,ADEME!$E:$E,I$9)</f>
        <v>918.16747394282356</v>
      </c>
      <c r="J583" s="135">
        <f>SUMIFS(ADEME!$H:$H,ADEME!$A:$A,$A583,ADEME!$B:$B,$B583,ADEME!$C:$C,$C583,ADEME!$D:$D,$D583,ADEME!$E:$E,J$9)</f>
        <v>930.17463131700538</v>
      </c>
      <c r="K583" s="68"/>
      <c r="L583" s="54" t="str">
        <f t="shared" si="150"/>
        <v>Flux bruts export et import-Flux bruts importés-Bière</v>
      </c>
      <c r="M583" s="54">
        <f>MATCH(L583,[6]RESULTATS_4!$W:$W,FALSE)</f>
        <v>309</v>
      </c>
      <c r="N583" s="54" t="str" cm="1">
        <f t="array" ref="N583">IFERROR(INDEX([6]RESULTATS_4!G:G,$M583),"-")</f>
        <v>Flux bruts export et import</v>
      </c>
      <c r="O583" s="54" t="str" cm="1">
        <f t="array" ref="O583">IFERROR(INDEX([6]RESULTATS_4!H:H,$M583),"-")</f>
        <v>Flux bruts importés</v>
      </c>
      <c r="P583" s="54" t="str" cm="1">
        <f t="array" ref="P583">IFERROR(INDEX([6]RESULTATS_4!I:I,$M583),"-")</f>
        <v>Bière</v>
      </c>
      <c r="Q583" s="54" t="str" cm="1">
        <f t="array" ref="Q583">IFERROR(INDEX([6]RESULTATS_4!$J:$J,M583),"-")</f>
        <v>kt</v>
      </c>
      <c r="R583" s="68"/>
      <c r="S583" s="54" t="str">
        <f t="shared" si="151"/>
        <v>Bière-kt</v>
      </c>
      <c r="T583" s="46">
        <v>578</v>
      </c>
      <c r="U583" s="36">
        <v>200.8</v>
      </c>
      <c r="V583" s="36">
        <v>208.61321296482234</v>
      </c>
      <c r="W583" s="36">
        <v>170.68</v>
      </c>
      <c r="X583" s="36">
        <v>185.5034824730507</v>
      </c>
      <c r="Y583" s="36">
        <v>200.8</v>
      </c>
      <c r="Z583" s="36">
        <v>200.8</v>
      </c>
      <c r="AA583" s="68"/>
      <c r="AB583" s="52"/>
      <c r="AC583" s="36"/>
      <c r="AE583" s="68"/>
      <c r="AF583" s="52">
        <f t="shared" si="158"/>
        <v>354.18488371252658</v>
      </c>
      <c r="AG583" s="52">
        <f t="shared" si="159"/>
        <v>343.64399878931141</v>
      </c>
      <c r="AH583" s="52">
        <f t="shared" si="160"/>
        <v>356.33269106285417</v>
      </c>
      <c r="AI583" s="52">
        <f t="shared" si="161"/>
        <v>344.97556522070738</v>
      </c>
      <c r="AJ583" s="52">
        <f t="shared" si="162"/>
        <v>357.25471809901575</v>
      </c>
      <c r="AK583" s="52">
        <f t="shared" si="163"/>
        <v>363.23437814591892</v>
      </c>
    </row>
    <row r="584" spans="1:37" ht="14.25" hidden="1">
      <c r="A584" s="5" t="s">
        <v>440</v>
      </c>
      <c r="B584" s="5" t="s">
        <v>454</v>
      </c>
      <c r="C584" s="4" t="s">
        <v>322</v>
      </c>
      <c r="D584" s="4" t="s">
        <v>180</v>
      </c>
      <c r="E584" s="134">
        <f>SUMIFS(ADEME!$F:$F,ADEME!$A:$A,$A584,ADEME!$B:$B,$B584,ADEME!$C:$C,$C584,ADEME!$D:$D,$D584,ADEME!$E:$E,F$9)</f>
        <v>1422.7193400301514</v>
      </c>
      <c r="F584" s="134">
        <f>SUMIFS(ADEME!$L:$L,ADEME!$A:$A,$A584,ADEME!$B:$B,$B584,ADEME!$C:$C,$C584,ADEME!$D:$D,$D584,ADEME!$E:$E,F$9)</f>
        <v>3033.5185739065869</v>
      </c>
      <c r="G584" s="135">
        <f>SUMIFS(ADEME!$H:$H,ADEME!$A:$A,$A584,ADEME!$B:$B,$B584,ADEME!$C:$C,$C584,ADEME!$D:$D,$D584,ADEME!$E:$E,G$9)</f>
        <v>1300.9079634362097</v>
      </c>
      <c r="H584" s="135">
        <f>SUMIFS(ADEME!$H:$H,ADEME!$A:$A,$A584,ADEME!$B:$B,$B584,ADEME!$C:$C,$C584,ADEME!$D:$D,$D584,ADEME!$E:$E,H$9)</f>
        <v>1363.4618582527889</v>
      </c>
      <c r="I584" s="135">
        <f>SUMIFS(ADEME!$H:$H,ADEME!$A:$A,$A584,ADEME!$B:$B,$B584,ADEME!$C:$C,$C584,ADEME!$D:$D,$D584,ADEME!$E:$E,I$9)</f>
        <v>1494.8051612556226</v>
      </c>
      <c r="J584" s="135">
        <f>SUMIFS(ADEME!$H:$H,ADEME!$A:$A,$A584,ADEME!$B:$B,$B584,ADEME!$C:$C,$C584,ADEME!$D:$D,$D584,ADEME!$E:$E,J$9)</f>
        <v>1509.0019542440084</v>
      </c>
      <c r="K584" s="68"/>
      <c r="L584" s="54" t="str">
        <f t="shared" si="150"/>
        <v>Flux bruts export et import-Flux bruts importés-Viande</v>
      </c>
      <c r="M584" s="54">
        <f>MATCH(L584,[6]RESULTATS_4!$W:$W,FALSE)</f>
        <v>338</v>
      </c>
      <c r="N584" s="54" t="str" cm="1">
        <f t="array" ref="N584">IFERROR(INDEX([6]RESULTATS_4!G:G,$M584),"-")</f>
        <v>Flux bruts export et import</v>
      </c>
      <c r="O584" s="54" t="str" cm="1">
        <f t="array" ref="O584">IFERROR(INDEX([6]RESULTATS_4!H:H,$M584),"-")</f>
        <v>Flux bruts importés</v>
      </c>
      <c r="P584" s="54" t="str" cm="1">
        <f t="array" ref="P584">IFERROR(INDEX([6]RESULTATS_4!I:I,$M584),"-")</f>
        <v>Viande</v>
      </c>
      <c r="Q584" s="54" t="str" cm="1">
        <f t="array" ref="Q584">IFERROR(INDEX([6]RESULTATS_4!$J:$J,M584),"-")</f>
        <v>kt</v>
      </c>
      <c r="R584" s="68"/>
      <c r="S584" s="54" t="str">
        <f t="shared" si="151"/>
        <v>Viande-kt</v>
      </c>
      <c r="T584" s="46">
        <v>579</v>
      </c>
      <c r="U584" s="36">
        <v>728.8</v>
      </c>
      <c r="V584" s="36">
        <v>781.15236646834137</v>
      </c>
      <c r="W584" s="36">
        <v>620.87577851973481</v>
      </c>
      <c r="X584" s="36">
        <v>657.5607875686494</v>
      </c>
      <c r="Y584" s="36">
        <v>730.00473446081185</v>
      </c>
      <c r="Z584" s="36">
        <v>732.76605109059869</v>
      </c>
      <c r="AA584" s="68"/>
      <c r="AB584" s="52"/>
      <c r="AC584" s="36"/>
      <c r="AE584" s="68"/>
      <c r="AF584" s="52">
        <f t="shared" si="158"/>
        <v>95.213959938275465</v>
      </c>
      <c r="AG584" s="52">
        <f t="shared" si="159"/>
        <v>288.33890853091714</v>
      </c>
      <c r="AH584" s="52">
        <f t="shared" si="160"/>
        <v>109.5278972772586</v>
      </c>
      <c r="AI584" s="52">
        <f t="shared" si="161"/>
        <v>107.35145465322375</v>
      </c>
      <c r="AJ584" s="52">
        <f t="shared" si="162"/>
        <v>104.76650228298854</v>
      </c>
      <c r="AK584" s="52">
        <f t="shared" si="163"/>
        <v>105.93229612618016</v>
      </c>
    </row>
    <row r="585" spans="1:37" ht="14.25" hidden="1">
      <c r="A585" s="5" t="s">
        <v>440</v>
      </c>
      <c r="B585" s="5" t="s">
        <v>454</v>
      </c>
      <c r="C585" s="45" t="s">
        <v>42</v>
      </c>
      <c r="D585" s="4" t="s">
        <v>180</v>
      </c>
      <c r="E585" s="134">
        <f>SUMIFS(ADEME!$F:$F,ADEME!$A:$A,$A585,ADEME!$B:$B,$B585,ADEME!$C:$C,$C585,ADEME!$D:$D,$D585,ADEME!$E:$E,F$9)</f>
        <v>323.57542919196447</v>
      </c>
      <c r="F585" s="134">
        <f>SUMIFS(ADEME!$L:$L,ADEME!$A:$A,$A585,ADEME!$B:$B,$B585,ADEME!$C:$C,$C585,ADEME!$D:$D,$D585,ADEME!$E:$E,F$9)</f>
        <v>900.35763560985356</v>
      </c>
      <c r="G585" s="135">
        <f>SUMIFS(ADEME!$H:$H,ADEME!$A:$A,$A585,ADEME!$B:$B,$B585,ADEME!$C:$C,$C585,ADEME!$D:$D,$D585,ADEME!$E:$E,G$9)</f>
        <v>298.35168256812915</v>
      </c>
      <c r="H585" s="135">
        <f>SUMIFS(ADEME!$H:$H,ADEME!$A:$A,$A585,ADEME!$B:$B,$B585,ADEME!$C:$C,$C585,ADEME!$D:$D,$D585,ADEME!$E:$E,H$9)</f>
        <v>307.58714601803729</v>
      </c>
      <c r="I585" s="135">
        <f>SUMIFS(ADEME!$H:$H,ADEME!$A:$A,$A585,ADEME!$B:$B,$B585,ADEME!$C:$C,$C585,ADEME!$D:$D,$D585,ADEME!$E:$E,I$9)</f>
        <v>334.81070904743109</v>
      </c>
      <c r="J585" s="135">
        <f>SUMIFS(ADEME!$H:$H,ADEME!$A:$A,$A585,ADEME!$B:$B,$B585,ADEME!$C:$C,$C585,ADEME!$D:$D,$D585,ADEME!$E:$E,J$9)</f>
        <v>350.7560266044772</v>
      </c>
      <c r="K585" s="68"/>
      <c r="L585" s="54" t="str">
        <f t="shared" si="150"/>
        <v>Flux bruts export et import-Flux bruts importés-Viande de Bovins</v>
      </c>
      <c r="M585" s="54">
        <f>MATCH(L585,[6]RESULTATS_4!$W:$W,FALSE)</f>
        <v>340</v>
      </c>
      <c r="N585" s="54" t="str" cm="1">
        <f t="array" ref="N585">IFERROR(INDEX([6]RESULTATS_4!G:G,$M585),"-")</f>
        <v>Flux bruts export et import</v>
      </c>
      <c r="O585" s="54" t="str" cm="1">
        <f t="array" ref="O585">IFERROR(INDEX([6]RESULTATS_4!H:H,$M585),"-")</f>
        <v>Flux bruts importés</v>
      </c>
      <c r="P585" s="54" t="str" cm="1">
        <f t="array" ref="P585">IFERROR(INDEX([6]RESULTATS_4!I:I,$M585),"-")</f>
        <v>Viande de Bovins</v>
      </c>
      <c r="Q585" s="54" t="str" cm="1">
        <f t="array" ref="Q585">IFERROR(INDEX([6]RESULTATS_4!$J:$J,M585),"-")</f>
        <v>kt</v>
      </c>
      <c r="R585" s="68"/>
      <c r="S585" s="54" t="str">
        <f t="shared" si="151"/>
        <v>Viande de Bovins-kt</v>
      </c>
      <c r="T585" s="46">
        <v>580</v>
      </c>
      <c r="U585" s="36">
        <v>457.4</v>
      </c>
      <c r="V585" s="36">
        <v>478.63515424644089</v>
      </c>
      <c r="W585" s="36">
        <v>388.79</v>
      </c>
      <c r="X585" s="36">
        <v>411.65999999999997</v>
      </c>
      <c r="Y585" s="36">
        <v>457.4</v>
      </c>
      <c r="Z585" s="36">
        <v>457.4</v>
      </c>
      <c r="AA585" s="68"/>
      <c r="AB585" s="52"/>
      <c r="AC585" s="36"/>
      <c r="AE585" s="68"/>
      <c r="AF585" s="52">
        <f t="shared" si="158"/>
        <v>-29.257667426330457</v>
      </c>
      <c r="AG585" s="52">
        <f t="shared" si="159"/>
        <v>88.109383028367176</v>
      </c>
      <c r="AH585" s="52">
        <f t="shared" si="160"/>
        <v>-23.261482402291943</v>
      </c>
      <c r="AI585" s="52">
        <f t="shared" si="161"/>
        <v>-25.281264631482948</v>
      </c>
      <c r="AJ585" s="52">
        <f t="shared" si="162"/>
        <v>-26.801331646823112</v>
      </c>
      <c r="AK585" s="52">
        <f t="shared" si="163"/>
        <v>-23.3152543496989</v>
      </c>
    </row>
    <row r="586" spans="1:37" ht="14.25" hidden="1">
      <c r="A586" s="5" t="s">
        <v>440</v>
      </c>
      <c r="B586" s="5" t="s">
        <v>454</v>
      </c>
      <c r="C586" s="45" t="s">
        <v>44</v>
      </c>
      <c r="D586" s="4" t="s">
        <v>180</v>
      </c>
      <c r="E586" s="134">
        <f>SUMIFS(ADEME!$F:$F,ADEME!$A:$A,$A586,ADEME!$B:$B,$B586,ADEME!$C:$C,$C586,ADEME!$D:$D,$D586,ADEME!$E:$E,F$9)</f>
        <v>59.86090544998293</v>
      </c>
      <c r="F586" s="134">
        <f>SUMIFS(ADEME!$L:$L,ADEME!$A:$A,$A586,ADEME!$B:$B,$B586,ADEME!$C:$C,$C586,ADEME!$D:$D,$D586,ADEME!$E:$E,F$9)</f>
        <v>121.79403330189768</v>
      </c>
      <c r="G586" s="135">
        <f>SUMIFS(ADEME!$H:$H,ADEME!$A:$A,$A586,ADEME!$B:$B,$B586,ADEME!$C:$C,$C586,ADEME!$D:$D,$D586,ADEME!$E:$E,G$9)</f>
        <v>48.408541142891274</v>
      </c>
      <c r="H586" s="135">
        <f>SUMIFS(ADEME!$H:$H,ADEME!$A:$A,$A586,ADEME!$B:$B,$B586,ADEME!$C:$C,$C586,ADEME!$D:$D,$D586,ADEME!$E:$E,H$9)</f>
        <v>53.366556018634256</v>
      </c>
      <c r="I586" s="135">
        <f>SUMIFS(ADEME!$H:$H,ADEME!$A:$A,$A586,ADEME!$B:$B,$B586,ADEME!$C:$C,$C586,ADEME!$D:$D,$D586,ADEME!$E:$E,I$9)</f>
        <v>65.425563456505756</v>
      </c>
      <c r="J586" s="135">
        <f>SUMIFS(ADEME!$H:$H,ADEME!$A:$A,$A586,ADEME!$B:$B,$B586,ADEME!$C:$C,$C586,ADEME!$D:$D,$D586,ADEME!$E:$E,J$9)</f>
        <v>75.153630722543198</v>
      </c>
      <c r="K586" s="68"/>
      <c r="L586" s="54" t="str">
        <f t="shared" si="150"/>
        <v>Flux bruts export et import-Flux bruts importés-Viande d'Ovins/Caprins</v>
      </c>
      <c r="M586" s="54">
        <f>MATCH(L586,[6]RESULTATS_4!$W:$W,FALSE)</f>
        <v>339</v>
      </c>
      <c r="N586" s="54" t="str" cm="1">
        <f t="array" ref="N586">IFERROR(INDEX([6]RESULTATS_4!G:G,$M586),"-")</f>
        <v>Flux bruts export et import</v>
      </c>
      <c r="O586" s="54" t="str" cm="1">
        <f t="array" ref="O586">IFERROR(INDEX([6]RESULTATS_4!H:H,$M586),"-")</f>
        <v>Flux bruts importés</v>
      </c>
      <c r="P586" s="54" t="str" cm="1">
        <f t="array" ref="P586">IFERROR(INDEX([6]RESULTATS_4!I:I,$M586),"-")</f>
        <v>Viande d'Ovins/Caprins</v>
      </c>
      <c r="Q586" s="54" t="str" cm="1">
        <f t="array" ref="Q586">IFERROR(INDEX([6]RESULTATS_4!$J:$J,M586),"-")</f>
        <v>kt</v>
      </c>
      <c r="R586" s="68"/>
      <c r="S586" s="54" t="str">
        <f t="shared" si="151"/>
        <v>Viande d'Ovins/Caprins-kt</v>
      </c>
      <c r="T586" s="46">
        <v>581</v>
      </c>
      <c r="U586" s="36">
        <v>248</v>
      </c>
      <c r="V586" s="36">
        <v>278.45695827951141</v>
      </c>
      <c r="W586" s="36">
        <v>210.85393784324762</v>
      </c>
      <c r="X586" s="36">
        <v>223.2</v>
      </c>
      <c r="Y586" s="36">
        <v>248</v>
      </c>
      <c r="Z586" s="36">
        <v>248</v>
      </c>
      <c r="AA586" s="68"/>
      <c r="AB586" s="52"/>
      <c r="AC586" s="36"/>
      <c r="AE586" s="68"/>
      <c r="AF586" s="52">
        <f t="shared" si="158"/>
        <v>-75.862538125006878</v>
      </c>
      <c r="AG586" s="52">
        <f t="shared" si="159"/>
        <v>-56.261091820286843</v>
      </c>
      <c r="AH586" s="52">
        <f t="shared" si="160"/>
        <v>-77.04167081817603</v>
      </c>
      <c r="AI586" s="52">
        <f t="shared" si="161"/>
        <v>-76.090252679823365</v>
      </c>
      <c r="AJ586" s="52">
        <f t="shared" si="162"/>
        <v>-73.618724412699294</v>
      </c>
      <c r="AK586" s="52">
        <f t="shared" si="163"/>
        <v>-69.696116644135813</v>
      </c>
    </row>
    <row r="587" spans="1:37" ht="14.25" hidden="1">
      <c r="A587" s="5" t="s">
        <v>440</v>
      </c>
      <c r="B587" s="5" t="s">
        <v>454</v>
      </c>
      <c r="C587" s="45" t="s">
        <v>46</v>
      </c>
      <c r="D587" s="4" t="s">
        <v>180</v>
      </c>
      <c r="E587" s="134">
        <f>SUMIFS(ADEME!$F:$F,ADEME!$A:$A,$A587,ADEME!$B:$B,$B587,ADEME!$C:$C,$C587,ADEME!$D:$D,$D587,ADEME!$E:$E,F$9)</f>
        <v>499.28886011313091</v>
      </c>
      <c r="F587" s="134">
        <f>SUMIFS(ADEME!$L:$L,ADEME!$A:$A,$A587,ADEME!$B:$B,$B587,ADEME!$C:$C,$C587,ADEME!$D:$D,$D587,ADEME!$E:$E,F$9)</f>
        <v>1035.9554488492886</v>
      </c>
      <c r="G587" s="135">
        <f>SUMIFS(ADEME!$H:$H,ADEME!$A:$A,$A587,ADEME!$B:$B,$B587,ADEME!$C:$C,$C587,ADEME!$D:$D,$D587,ADEME!$E:$E,G$9)</f>
        <v>509.68841255270092</v>
      </c>
      <c r="H587" s="135">
        <f>SUMIFS(ADEME!$H:$H,ADEME!$A:$A,$A587,ADEME!$B:$B,$B587,ADEME!$C:$C,$C587,ADEME!$D:$D,$D587,ADEME!$E:$E,H$9)</f>
        <v>495.82949790008661</v>
      </c>
      <c r="I587" s="135">
        <f>SUMIFS(ADEME!$H:$H,ADEME!$A:$A,$A587,ADEME!$B:$B,$B587,ADEME!$C:$C,$C587,ADEME!$D:$D,$D587,ADEME!$E:$E,I$9)</f>
        <v>532.14923466112361</v>
      </c>
      <c r="J587" s="135">
        <f>SUMIFS(ADEME!$H:$H,ADEME!$A:$A,$A587,ADEME!$B:$B,$B587,ADEME!$C:$C,$C587,ADEME!$D:$D,$D587,ADEME!$E:$E,J$9)</f>
        <v>499.049977485044</v>
      </c>
      <c r="K587" s="68"/>
      <c r="L587" s="54" t="str">
        <f t="shared" si="150"/>
        <v>Flux bruts export et import-Flux bruts importés-Viande de Suides</v>
      </c>
      <c r="M587" s="54">
        <f>MATCH(L587,[6]RESULTATS_4!$W:$W,FALSE)</f>
        <v>341</v>
      </c>
      <c r="N587" s="54" t="str" cm="1">
        <f t="array" ref="N587">IFERROR(INDEX([6]RESULTATS_4!G:G,$M587),"-")</f>
        <v>Flux bruts export et import</v>
      </c>
      <c r="O587" s="54" t="str" cm="1">
        <f t="array" ref="O587">IFERROR(INDEX([6]RESULTATS_4!H:H,$M587),"-")</f>
        <v>Flux bruts importés</v>
      </c>
      <c r="P587" s="54" t="str" cm="1">
        <f t="array" ref="P587">IFERROR(INDEX([6]RESULTATS_4!I:I,$M587),"-")</f>
        <v>Viande de Suides</v>
      </c>
      <c r="Q587" s="54" t="str" cm="1">
        <f t="array" ref="Q587">IFERROR(INDEX([6]RESULTATS_4!$J:$J,M587),"-")</f>
        <v>kt</v>
      </c>
      <c r="R587" s="68"/>
      <c r="S587" s="54" t="str">
        <f t="shared" si="151"/>
        <v>Viande de Suides-kt</v>
      </c>
      <c r="T587" s="46">
        <v>582</v>
      </c>
      <c r="U587" s="36">
        <v>1692.5</v>
      </c>
      <c r="V587" s="36">
        <v>2400.0436398407314</v>
      </c>
      <c r="W587" s="36">
        <v>1529.1909336099668</v>
      </c>
      <c r="X587" s="36">
        <v>1708.6158907167035</v>
      </c>
      <c r="Y587" s="36">
        <v>2080.9684773545987</v>
      </c>
      <c r="Z587" s="36">
        <v>2147.6231779814725</v>
      </c>
      <c r="AA587" s="68"/>
      <c r="AB587" s="52"/>
      <c r="AC587" s="36"/>
      <c r="AE587" s="68"/>
      <c r="AF587" s="52">
        <f t="shared" si="158"/>
        <v>-70.499919638810582</v>
      </c>
      <c r="AG587" s="52">
        <f t="shared" si="159"/>
        <v>-56.835974494278972</v>
      </c>
      <c r="AH587" s="52">
        <f t="shared" si="160"/>
        <v>-66.669406589438935</v>
      </c>
      <c r="AI587" s="52">
        <f t="shared" si="161"/>
        <v>-70.980634056253351</v>
      </c>
      <c r="AJ587" s="52">
        <f t="shared" si="162"/>
        <v>-74.427808952800163</v>
      </c>
      <c r="AK587" s="52">
        <f t="shared" si="163"/>
        <v>-76.762684319970148</v>
      </c>
    </row>
    <row r="588" spans="1:37" ht="14.25" hidden="1">
      <c r="A588" s="5" t="s">
        <v>440</v>
      </c>
      <c r="B588" s="5" t="s">
        <v>454</v>
      </c>
      <c r="C588" s="45" t="s">
        <v>48</v>
      </c>
      <c r="D588" s="4" t="s">
        <v>180</v>
      </c>
      <c r="E588" s="134">
        <f>SUMIFS(ADEME!$F:$F,ADEME!$A:$A,$A588,ADEME!$B:$B,$B588,ADEME!$C:$C,$C588,ADEME!$D:$D,$D588,ADEME!$E:$E,F$9)</f>
        <v>444.82532988580323</v>
      </c>
      <c r="F588" s="134">
        <f>SUMIFS(ADEME!$L:$L,ADEME!$A:$A,$A588,ADEME!$B:$B,$B588,ADEME!$C:$C,$C588,ADEME!$D:$D,$D588,ADEME!$E:$E,F$9)</f>
        <v>930.01145614554707</v>
      </c>
      <c r="G588" s="135">
        <f>SUMIFS(ADEME!$H:$H,ADEME!$A:$A,$A588,ADEME!$B:$B,$B588,ADEME!$C:$C,$C588,ADEME!$D:$D,$D588,ADEME!$E:$E,G$9)</f>
        <v>371.47809202883218</v>
      </c>
      <c r="H588" s="135">
        <f>SUMIFS(ADEME!$H:$H,ADEME!$A:$A,$A588,ADEME!$B:$B,$B588,ADEME!$C:$C,$C588,ADEME!$D:$D,$D588,ADEME!$E:$E,H$9)</f>
        <v>431.35175069838988</v>
      </c>
      <c r="I588" s="135">
        <f>SUMIFS(ADEME!$H:$H,ADEME!$A:$A,$A588,ADEME!$B:$B,$B588,ADEME!$C:$C,$C588,ADEME!$D:$D,$D588,ADEME!$E:$E,I$9)</f>
        <v>481.41774647292118</v>
      </c>
      <c r="J588" s="135">
        <f>SUMIFS(ADEME!$H:$H,ADEME!$A:$A,$A588,ADEME!$B:$B,$B588,ADEME!$C:$C,$C588,ADEME!$D:$D,$D588,ADEME!$E:$E,J$9)</f>
        <v>496.38713369048907</v>
      </c>
      <c r="K588" s="68"/>
      <c r="L588" s="54" t="str">
        <f t="shared" si="150"/>
        <v>Flux bruts export et import-Flux bruts importés-Viande de Volailles</v>
      </c>
      <c r="M588" s="54">
        <f>MATCH(L588,[6]RESULTATS_4!$W:$W,FALSE)</f>
        <v>342</v>
      </c>
      <c r="N588" s="54" t="str" cm="1">
        <f t="array" ref="N588">IFERROR(INDEX([6]RESULTATS_4!G:G,$M588),"-")</f>
        <v>Flux bruts export et import</v>
      </c>
      <c r="O588" s="54" t="str" cm="1">
        <f t="array" ref="O588">IFERROR(INDEX([6]RESULTATS_4!H:H,$M588),"-")</f>
        <v>Flux bruts importés</v>
      </c>
      <c r="P588" s="54" t="str" cm="1">
        <f t="array" ref="P588">IFERROR(INDEX([6]RESULTATS_4!I:I,$M588),"-")</f>
        <v>Viande de Volailles</v>
      </c>
      <c r="Q588" s="54" t="str" cm="1">
        <f t="array" ref="Q588">IFERROR(INDEX([6]RESULTATS_4!$J:$J,M588),"-")</f>
        <v>kt</v>
      </c>
      <c r="R588" s="68"/>
      <c r="S588" s="54" t="str">
        <f t="shared" si="151"/>
        <v>Viande de Volailles-kt</v>
      </c>
      <c r="T588" s="46">
        <v>583</v>
      </c>
      <c r="U588" s="36">
        <v>668.80000000000007</v>
      </c>
      <c r="V588" s="36">
        <v>1167.7110704981981</v>
      </c>
      <c r="W588" s="36">
        <v>598.80703732303061</v>
      </c>
      <c r="X588" s="36">
        <v>689.27958698323039</v>
      </c>
      <c r="Y588" s="36">
        <v>893.84702308398926</v>
      </c>
      <c r="Z588" s="36">
        <v>988.52783361001525</v>
      </c>
      <c r="AA588" s="68"/>
      <c r="AB588" s="52"/>
      <c r="AC588" s="36"/>
      <c r="AE588" s="68"/>
      <c r="AF588" s="52">
        <f t="shared" si="158"/>
        <v>-33.489035603199277</v>
      </c>
      <c r="AG588" s="52">
        <f t="shared" si="159"/>
        <v>-20.35602987400279</v>
      </c>
      <c r="AH588" s="52">
        <f t="shared" si="160"/>
        <v>-37.963639557489749</v>
      </c>
      <c r="AI588" s="52">
        <f t="shared" si="161"/>
        <v>-37.419915104945019</v>
      </c>
      <c r="AJ588" s="52">
        <f t="shared" si="162"/>
        <v>-46.140924113399961</v>
      </c>
      <c r="AK588" s="52">
        <f t="shared" si="163"/>
        <v>-49.785214253631317</v>
      </c>
    </row>
    <row r="589" spans="1:37" ht="14.25" hidden="1">
      <c r="A589" s="5" t="s">
        <v>440</v>
      </c>
      <c r="B589" s="5" t="s">
        <v>454</v>
      </c>
      <c r="C589" s="4" t="s">
        <v>453</v>
      </c>
      <c r="D589" s="4" t="s">
        <v>180</v>
      </c>
      <c r="E589" s="134">
        <f>SUMIFS(ADEME!$F:$F,ADEME!$A:$A,$A589,ADEME!$B:$B,$B589,ADEME!$C:$C,$C589,ADEME!$D:$D,$D589,ADEME!$E:$E,F$9)</f>
        <v>632.65271921095155</v>
      </c>
      <c r="F589" s="134">
        <f>SUMIFS(ADEME!$L:$L,ADEME!$A:$A,$A589,ADEME!$B:$B,$B589,ADEME!$C:$C,$C589,ADEME!$D:$D,$D589,ADEME!$E:$E,F$9)</f>
        <v>1045.6169409095073</v>
      </c>
      <c r="G589" s="135">
        <f>SUMIFS(ADEME!$H:$H,ADEME!$A:$A,$A589,ADEME!$B:$B,$B589,ADEME!$C:$C,$C589,ADEME!$D:$D,$D589,ADEME!$E:$E,G$9)</f>
        <v>513.67869736697708</v>
      </c>
      <c r="H589" s="135">
        <f>SUMIFS(ADEME!$H:$H,ADEME!$A:$A,$A589,ADEME!$B:$B,$B589,ADEME!$C:$C,$C589,ADEME!$D:$D,$D589,ADEME!$E:$E,H$9)</f>
        <v>544.79484923488405</v>
      </c>
      <c r="I589" s="135">
        <f>SUMIFS(ADEME!$H:$H,ADEME!$A:$A,$A589,ADEME!$B:$B,$B589,ADEME!$C:$C,$C589,ADEME!$D:$D,$D589,ADEME!$E:$E,I$9)</f>
        <v>614.37922559435356</v>
      </c>
      <c r="J589" s="135">
        <f>SUMIFS(ADEME!$H:$H,ADEME!$A:$A,$A589,ADEME!$B:$B,$B589,ADEME!$C:$C,$C589,ADEME!$D:$D,$D589,ADEME!$E:$E,J$9)</f>
        <v>655.46347757192723</v>
      </c>
      <c r="K589" s="68"/>
      <c r="L589" s="54" t="str">
        <f t="shared" ref="L589:L593" si="164">A589&amp;"-"&amp;B589&amp;"-"&amp;C589</f>
        <v>Flux bruts export et import-Flux bruts importés-Graisses Animales</v>
      </c>
      <c r="M589" s="54">
        <f>MATCH(L589,[6]RESULTATS_4!$W:$W,FALSE)</f>
        <v>319</v>
      </c>
      <c r="N589" s="54" t="str" cm="1">
        <f t="array" ref="N589">IFERROR(INDEX([6]RESULTATS_4!G:G,$M589),"-")</f>
        <v>Flux bruts export et import</v>
      </c>
      <c r="O589" s="54" t="str" cm="1">
        <f t="array" ref="O589">IFERROR(INDEX([6]RESULTATS_4!H:H,$M589),"-")</f>
        <v>Flux bruts importés</v>
      </c>
      <c r="P589" s="54" t="str" cm="1">
        <f t="array" ref="P589">IFERROR(INDEX([6]RESULTATS_4!I:I,$M589),"-")</f>
        <v>Graisses Animales</v>
      </c>
      <c r="Q589" s="54" t="str" cm="1">
        <f t="array" ref="Q589">IFERROR(INDEX([6]RESULTATS_4!$J:$J,M589),"-")</f>
        <v>kt</v>
      </c>
      <c r="R589" s="68"/>
      <c r="S589" s="54" t="str">
        <f t="shared" ref="S589:S593" si="165">C589&amp;"-"&amp;D589</f>
        <v>Graisses Animales-kt</v>
      </c>
      <c r="T589" s="46">
        <v>584</v>
      </c>
      <c r="U589" s="36">
        <v>586.20000000000005</v>
      </c>
      <c r="V589" s="36">
        <v>587.66985199989574</v>
      </c>
      <c r="W589" s="36">
        <v>495.8836590304133</v>
      </c>
      <c r="X589" s="36">
        <v>531.63110185504638</v>
      </c>
      <c r="Y589" s="36">
        <v>611.15821204055101</v>
      </c>
      <c r="Z589" s="36">
        <v>615.51</v>
      </c>
      <c r="AA589" s="68"/>
      <c r="AB589" s="52"/>
      <c r="AC589" s="36"/>
      <c r="AE589" s="68"/>
      <c r="AF589" s="52">
        <f t="shared" si="158"/>
        <v>7.9243806228167069</v>
      </c>
      <c r="AG589" s="52">
        <f t="shared" si="159"/>
        <v>77.92591152177954</v>
      </c>
      <c r="AH589" s="52">
        <f t="shared" si="160"/>
        <v>3.5885510668687726</v>
      </c>
      <c r="AI589" s="52">
        <f t="shared" si="161"/>
        <v>2.4761055803365739</v>
      </c>
      <c r="AJ589" s="52">
        <f t="shared" si="162"/>
        <v>0.52703432439338282</v>
      </c>
      <c r="AK589" s="52">
        <f t="shared" si="163"/>
        <v>6.491117540239344</v>
      </c>
    </row>
    <row r="590" spans="1:37" ht="14.25" hidden="1">
      <c r="A590" s="5" t="s">
        <v>440</v>
      </c>
      <c r="B590" s="5" t="s">
        <v>454</v>
      </c>
      <c r="C590" s="4" t="s">
        <v>324</v>
      </c>
      <c r="D590" s="4" t="s">
        <v>180</v>
      </c>
      <c r="E590" s="134">
        <f>SUMIFS(ADEME!$F:$F,ADEME!$A:$A,$A590,ADEME!$B:$B,$B590,ADEME!$C:$C,$C590,ADEME!$D:$D,$D590,ADEME!$E:$E,F$9)</f>
        <v>7026.2371651466838</v>
      </c>
      <c r="F590" s="134">
        <f>SUMIFS(ADEME!$L:$L,ADEME!$A:$A,$A590,ADEME!$B:$B,$B590,ADEME!$C:$C,$C590,ADEME!$D:$D,$D590,ADEME!$E:$E,F$9)</f>
        <v>10602.012346566471</v>
      </c>
      <c r="G590" s="135">
        <f>SUMIFS(ADEME!$H:$H,ADEME!$A:$A,$A590,ADEME!$B:$B,$B590,ADEME!$C:$C,$C590,ADEME!$D:$D,$D590,ADEME!$E:$E,G$9)</f>
        <v>6329.3309983503177</v>
      </c>
      <c r="H590" s="135">
        <f>SUMIFS(ADEME!$H:$H,ADEME!$A:$A,$A590,ADEME!$B:$B,$B590,ADEME!$C:$C,$C590,ADEME!$D:$D,$D590,ADEME!$E:$E,H$9)</f>
        <v>6653.9761619716464</v>
      </c>
      <c r="I590" s="135">
        <f>SUMIFS(ADEME!$H:$H,ADEME!$A:$A,$A590,ADEME!$B:$B,$B590,ADEME!$C:$C,$C590,ADEME!$D:$D,$D590,ADEME!$E:$E,I$9)</f>
        <v>7300.6154227619245</v>
      </c>
      <c r="J590" s="135">
        <f>SUMIFS(ADEME!$H:$H,ADEME!$A:$A,$A590,ADEME!$B:$B,$B590,ADEME!$C:$C,$C590,ADEME!$D:$D,$D590,ADEME!$E:$E,J$9)</f>
        <v>6995.9680464482844</v>
      </c>
      <c r="K590" s="68"/>
      <c r="L590" s="54" t="str">
        <f t="shared" si="164"/>
        <v>Flux bruts export et import-Flux bruts importés-Lait - Excl Beurre</v>
      </c>
      <c r="M590" s="54">
        <f>MATCH(L590,[6]RESULTATS_4!$W:$W,FALSE)</f>
        <v>321</v>
      </c>
      <c r="N590" s="54" t="str" cm="1">
        <f t="array" ref="N590">IFERROR(INDEX([6]RESULTATS_4!G:G,$M590),"-")</f>
        <v>Flux bruts export et import</v>
      </c>
      <c r="O590" s="54" t="str" cm="1">
        <f t="array" ref="O590">IFERROR(INDEX([6]RESULTATS_4!H:H,$M590),"-")</f>
        <v>Flux bruts importés</v>
      </c>
      <c r="P590" s="54" t="str" cm="1">
        <f t="array" ref="P590">IFERROR(INDEX([6]RESULTATS_4!I:I,$M590),"-")</f>
        <v>Lait - Excl Beurre</v>
      </c>
      <c r="Q590" s="54" t="str" cm="1">
        <f t="array" ref="Q590">IFERROR(INDEX([6]RESULTATS_4!$J:$J,M590),"-")</f>
        <v>kt</v>
      </c>
      <c r="R590" s="68"/>
      <c r="S590" s="54" t="str">
        <f t="shared" si="165"/>
        <v>Lait - Excl Beurre-kt</v>
      </c>
      <c r="T590" s="46">
        <v>585</v>
      </c>
      <c r="U590" s="36">
        <v>1384.6</v>
      </c>
      <c r="V590" s="36">
        <v>1733.1985961264027</v>
      </c>
      <c r="W590" s="36">
        <v>1154.0984381946712</v>
      </c>
      <c r="X590" s="36">
        <v>1266.1777415886772</v>
      </c>
      <c r="Y590" s="36">
        <v>1448.5894499713188</v>
      </c>
      <c r="Z590" s="36">
        <v>1659.5539988355204</v>
      </c>
      <c r="AA590" s="68"/>
      <c r="AB590" s="52"/>
      <c r="AC590" s="36"/>
      <c r="AE590" s="68"/>
      <c r="AF590" s="52">
        <f t="shared" si="158"/>
        <v>407.45610032837527</v>
      </c>
      <c r="AG590" s="52">
        <f t="shared" si="159"/>
        <v>511.70210789815707</v>
      </c>
      <c r="AH590" s="52">
        <f t="shared" si="160"/>
        <v>448.42210931774071</v>
      </c>
      <c r="AI590" s="52">
        <f t="shared" si="161"/>
        <v>425.51675356596314</v>
      </c>
      <c r="AJ590" s="52">
        <f t="shared" si="162"/>
        <v>403.98098805058066</v>
      </c>
      <c r="AK590" s="52">
        <f t="shared" si="163"/>
        <v>321.55712024780343</v>
      </c>
    </row>
    <row r="591" spans="1:37" ht="14.25" hidden="1">
      <c r="A591" s="5" t="s">
        <v>440</v>
      </c>
      <c r="B591" s="5" t="s">
        <v>454</v>
      </c>
      <c r="C591" s="4" t="s">
        <v>38</v>
      </c>
      <c r="D591" s="4" t="s">
        <v>180</v>
      </c>
      <c r="E591" s="134">
        <f>SUMIFS(ADEME!$F:$F,ADEME!$A:$A,$A591,ADEME!$B:$B,$B591,ADEME!$C:$C,$C591,ADEME!$D:$D,$D591,ADEME!$E:$E,F$9)</f>
        <v>-82.726497797104415</v>
      </c>
      <c r="F591" s="134">
        <f>SUMIFS(ADEME!$L:$L,ADEME!$A:$A,$A591,ADEME!$B:$B,$B591,ADEME!$C:$C,$C591,ADEME!$D:$D,$D591,ADEME!$E:$E,F$9)</f>
        <v>127.60000000000002</v>
      </c>
      <c r="G591" s="135">
        <f>SUMIFS(ADEME!$H:$H,ADEME!$A:$A,$A591,ADEME!$B:$B,$B591,ADEME!$C:$C,$C591,ADEME!$D:$D,$D591,ADEME!$E:$E,G$9)</f>
        <v>-54.864649941304322</v>
      </c>
      <c r="H591" s="135">
        <f>SUMIFS(ADEME!$H:$H,ADEME!$A:$A,$A591,ADEME!$B:$B,$B591,ADEME!$C:$C,$C591,ADEME!$D:$D,$D591,ADEME!$E:$E,H$9)</f>
        <v>-48.20514288473646</v>
      </c>
      <c r="I591" s="135">
        <f>SUMIFS(ADEME!$H:$H,ADEME!$A:$A,$A591,ADEME!$B:$B,$B591,ADEME!$C:$C,$C591,ADEME!$D:$D,$D591,ADEME!$E:$E,I$9)</f>
        <v>-31.97563582816926</v>
      </c>
      <c r="J591" s="135">
        <f>SUMIFS(ADEME!$H:$H,ADEME!$A:$A,$A591,ADEME!$B:$B,$B591,ADEME!$C:$C,$C591,ADEME!$D:$D,$D591,ADEME!$E:$E,J$9)</f>
        <v>-19.178632340682441</v>
      </c>
      <c r="K591" s="68"/>
      <c r="L591" s="54" t="str">
        <f t="shared" si="164"/>
        <v>Flux bruts export et import-Flux bruts importés-Œufs</v>
      </c>
      <c r="M591" s="54">
        <f>MATCH(L591,[6]RESULTATS_4!$W:$W,FALSE)</f>
        <v>325</v>
      </c>
      <c r="N591" s="54" t="str" cm="1">
        <f t="array" ref="N591">IFERROR(INDEX([6]RESULTATS_4!G:G,$M591),"-")</f>
        <v>Flux bruts export et import</v>
      </c>
      <c r="O591" s="54" t="str" cm="1">
        <f t="array" ref="O591">IFERROR(INDEX([6]RESULTATS_4!H:H,$M591),"-")</f>
        <v>Flux bruts importés</v>
      </c>
      <c r="P591" s="54" t="str" cm="1">
        <f t="array" ref="P591">IFERROR(INDEX([6]RESULTATS_4!I:I,$M591),"-")</f>
        <v>Œufs</v>
      </c>
      <c r="Q591" s="54" t="str" cm="1">
        <f t="array" ref="Q591">IFERROR(INDEX([6]RESULTATS_4!$J:$J,M591),"-")</f>
        <v>kt</v>
      </c>
      <c r="R591" s="68"/>
      <c r="S591" s="54" t="str">
        <f t="shared" si="165"/>
        <v>Œufs-kt</v>
      </c>
      <c r="T591" s="46">
        <v>586</v>
      </c>
      <c r="U591" s="36">
        <v>278.2</v>
      </c>
      <c r="V591" s="36">
        <v>399.09935006705399</v>
      </c>
      <c r="W591" s="36">
        <v>219.86449922289555</v>
      </c>
      <c r="X591" s="36">
        <v>250.38</v>
      </c>
      <c r="Y591" s="36">
        <v>295.27874443203382</v>
      </c>
      <c r="Z591" s="36">
        <v>339.07189375693594</v>
      </c>
      <c r="AA591" s="68"/>
      <c r="AB591" s="52"/>
      <c r="AC591" s="36"/>
      <c r="AE591" s="68"/>
      <c r="AF591" s="52">
        <f t="shared" si="158"/>
        <v>-129.73633997020289</v>
      </c>
      <c r="AG591" s="52">
        <f t="shared" si="159"/>
        <v>-68.028011075798162</v>
      </c>
      <c r="AH591" s="52">
        <f t="shared" si="160"/>
        <v>-124.95384663518747</v>
      </c>
      <c r="AI591" s="52">
        <f t="shared" si="161"/>
        <v>-119.25279290867341</v>
      </c>
      <c r="AJ591" s="52">
        <f t="shared" si="162"/>
        <v>-110.82896633473369</v>
      </c>
      <c r="AK591" s="52">
        <f t="shared" si="163"/>
        <v>-105.65621412266941</v>
      </c>
    </row>
    <row r="592" spans="1:37" ht="14.25" hidden="1">
      <c r="A592" s="5" t="s">
        <v>440</v>
      </c>
      <c r="B592" s="5" t="s">
        <v>454</v>
      </c>
      <c r="C592" s="4" t="s">
        <v>325</v>
      </c>
      <c r="D592" s="4" t="s">
        <v>180</v>
      </c>
      <c r="E592" s="134">
        <f>SUMIFS(ADEME!$F:$F,ADEME!$A:$A,$A592,ADEME!$B:$B,$B592,ADEME!$C:$C,$C592,ADEME!$D:$D,$D592,ADEME!$E:$E,F$9)</f>
        <v>2615.1990216608178</v>
      </c>
      <c r="F592" s="134">
        <f>SUMIFS(ADEME!$L:$L,ADEME!$A:$A,$A592,ADEME!$B:$B,$B592,ADEME!$C:$C,$C592,ADEME!$D:$D,$D592,ADEME!$E:$E,F$9)</f>
        <v>3089.7429438628806</v>
      </c>
      <c r="G592" s="135">
        <f>SUMIFS(ADEME!$H:$H,ADEME!$A:$A,$A592,ADEME!$B:$B,$B592,ADEME!$C:$C,$C592,ADEME!$D:$D,$D592,ADEME!$E:$E,G$9)</f>
        <v>2344.6549523271497</v>
      </c>
      <c r="H592" s="135">
        <f>SUMIFS(ADEME!$H:$H,ADEME!$A:$A,$A592,ADEME!$B:$B,$B592,ADEME!$C:$C,$C592,ADEME!$D:$D,$D592,ADEME!$E:$E,H$9)</f>
        <v>2450.362924475513</v>
      </c>
      <c r="I592" s="135">
        <f>SUMIFS(ADEME!$H:$H,ADEME!$A:$A,$A592,ADEME!$B:$B,$B592,ADEME!$C:$C,$C592,ADEME!$D:$D,$D592,ADEME!$E:$E,I$9)</f>
        <v>2636.4205250543991</v>
      </c>
      <c r="J592" s="135">
        <f>SUMIFS(ADEME!$H:$H,ADEME!$A:$A,$A592,ADEME!$B:$B,$B592,ADEME!$C:$C,$C592,ADEME!$D:$D,$D592,ADEME!$E:$E,J$9)</f>
        <v>2797.0394200604305</v>
      </c>
      <c r="K592" s="68"/>
      <c r="L592" s="54" t="str">
        <f t="shared" si="164"/>
        <v>Flux bruts export et import-Flux bruts importés-Poisson &amp; Fruits de Mer</v>
      </c>
      <c r="M592" s="54">
        <f>MATCH(L592,[6]RESULTATS_4!$W:$W,FALSE)</f>
        <v>330</v>
      </c>
      <c r="N592" s="54" t="str" cm="1">
        <f t="array" ref="N592">IFERROR(INDEX([6]RESULTATS_4!G:G,$M592),"-")</f>
        <v>Flux bruts export et import</v>
      </c>
      <c r="O592" s="54" t="str" cm="1">
        <f t="array" ref="O592">IFERROR(INDEX([6]RESULTATS_4!H:H,$M592),"-")</f>
        <v>Flux bruts importés</v>
      </c>
      <c r="P592" s="54" t="str" cm="1">
        <f t="array" ref="P592">IFERROR(INDEX([6]RESULTATS_4!I:I,$M592),"-")</f>
        <v>Poisson &amp; Fruits de Mer</v>
      </c>
      <c r="Q592" s="54" t="str" cm="1">
        <f t="array" ref="Q592">IFERROR(INDEX([6]RESULTATS_4!$J:$J,M592),"-")</f>
        <v>kt</v>
      </c>
      <c r="R592" s="68"/>
      <c r="S592" s="54" t="str">
        <f t="shared" si="165"/>
        <v>Poisson &amp; Fruits de Mer-kt</v>
      </c>
      <c r="T592" s="46">
        <v>587</v>
      </c>
      <c r="U592" s="36">
        <v>97</v>
      </c>
      <c r="V592" s="36">
        <v>110.04249058996989</v>
      </c>
      <c r="W592" s="36">
        <v>75.175000000000011</v>
      </c>
      <c r="X592" s="36">
        <v>80.025000000000006</v>
      </c>
      <c r="Y592" s="36">
        <v>92.15</v>
      </c>
      <c r="Z592" s="36">
        <v>101.85</v>
      </c>
      <c r="AA592" s="68"/>
      <c r="AB592" s="52"/>
      <c r="AC592" s="36"/>
      <c r="AE592" s="68"/>
      <c r="AF592" s="52">
        <f t="shared" si="158"/>
        <v>2596.0814656297093</v>
      </c>
      <c r="AG592" s="52">
        <f t="shared" si="159"/>
        <v>2707.7726406389638</v>
      </c>
      <c r="AH592" s="52">
        <f t="shared" si="160"/>
        <v>3018.9291018651807</v>
      </c>
      <c r="AI592" s="52">
        <f t="shared" si="161"/>
        <v>2961.9967816001408</v>
      </c>
      <c r="AJ592" s="52">
        <f t="shared" si="162"/>
        <v>2761.0097938734662</v>
      </c>
      <c r="AK592" s="52">
        <f t="shared" si="163"/>
        <v>2646.2340894064118</v>
      </c>
    </row>
    <row r="593" spans="1:37" ht="14.25" hidden="1">
      <c r="A593" s="5" t="s">
        <v>440</v>
      </c>
      <c r="B593" s="5" t="s">
        <v>454</v>
      </c>
      <c r="C593" s="4" t="s">
        <v>320</v>
      </c>
      <c r="D593" s="4" t="s">
        <v>180</v>
      </c>
      <c r="E593" s="134">
        <f>SUMIFS(ADEME!$F:$F,ADEME!$A:$A,$A593,ADEME!$B:$B,$B593,ADEME!$C:$C,$C593,ADEME!$D:$D,$D593,ADEME!$E:$E,F$9)</f>
        <v>3731.2215609382029</v>
      </c>
      <c r="F593" s="134">
        <f>SUMIFS(ADEME!$L:$L,ADEME!$A:$A,$A593,ADEME!$B:$B,$B593,ADEME!$C:$C,$C593,ADEME!$D:$D,$D593,ADEME!$E:$E,F$9)</f>
        <v>3737.205310145484</v>
      </c>
      <c r="G593" s="135">
        <f>SUMIFS(ADEME!$H:$H,ADEME!$A:$A,$A593,ADEME!$B:$B,$B593,ADEME!$C:$C,$C593,ADEME!$D:$D,$D593,ADEME!$E:$E,G$9)</f>
        <v>3077.7291909223854</v>
      </c>
      <c r="H593" s="135">
        <f>SUMIFS(ADEME!$H:$H,ADEME!$A:$A,$A593,ADEME!$B:$B,$B593,ADEME!$C:$C,$C593,ADEME!$D:$D,$D593,ADEME!$E:$E,H$9)</f>
        <v>3355.7215391019035</v>
      </c>
      <c r="I593" s="135">
        <f>SUMIFS(ADEME!$H:$H,ADEME!$A:$A,$A593,ADEME!$B:$B,$B593,ADEME!$C:$C,$C593,ADEME!$D:$D,$D593,ADEME!$E:$E,I$9)</f>
        <v>4177.0702168328871</v>
      </c>
      <c r="J593" s="135">
        <f>SUMIFS(ADEME!$H:$H,ADEME!$A:$A,$A593,ADEME!$B:$B,$B593,ADEME!$C:$C,$C593,ADEME!$D:$D,$D593,ADEME!$E:$E,J$9)</f>
        <v>4461.1569178046711</v>
      </c>
      <c r="K593" s="68"/>
      <c r="L593" s="54" t="str">
        <f t="shared" si="164"/>
        <v>Flux bruts export et import-Flux bruts importés-Tourteaux et son</v>
      </c>
      <c r="M593" s="54">
        <f>MATCH(L593,[6]RESULTATS_4!$W:$W,FALSE)</f>
        <v>337</v>
      </c>
      <c r="N593" s="54" t="str" cm="1">
        <f t="array" ref="N593">IFERROR(INDEX([6]RESULTATS_4!G:G,$M593),"-")</f>
        <v>Flux bruts export et import</v>
      </c>
      <c r="O593" s="54" t="str" cm="1">
        <f t="array" ref="O593">IFERROR(INDEX([6]RESULTATS_4!H:H,$M593),"-")</f>
        <v>Flux bruts importés</v>
      </c>
      <c r="P593" s="54" t="str" cm="1">
        <f t="array" ref="P593">IFERROR(INDEX([6]RESULTATS_4!I:I,$M593),"-")</f>
        <v>Tourteaux et son</v>
      </c>
      <c r="Q593" s="54" t="str" cm="1">
        <f t="array" ref="Q593">IFERROR(INDEX([6]RESULTATS_4!$J:$J,M593),"-")</f>
        <v>kt</v>
      </c>
      <c r="R593" s="68"/>
      <c r="S593" s="54" t="str">
        <f t="shared" si="165"/>
        <v>Tourteaux et son-kt</v>
      </c>
      <c r="T593" s="46">
        <v>588</v>
      </c>
      <c r="U593" s="36">
        <v>527.90000000000009</v>
      </c>
      <c r="V593" s="36">
        <v>742.55675546937891</v>
      </c>
      <c r="W593" s="36">
        <v>448.15132257626306</v>
      </c>
      <c r="X593" s="36">
        <v>475.11000000000013</v>
      </c>
      <c r="Y593" s="36">
        <v>527.90000000000009</v>
      </c>
      <c r="Z593" s="36">
        <v>595.59416825217033</v>
      </c>
      <c r="AA593" s="68"/>
      <c r="AB593" s="52"/>
      <c r="AC593" s="36"/>
      <c r="AE593" s="68"/>
      <c r="AF593" s="52">
        <f t="shared" si="158"/>
        <v>606.80461468804742</v>
      </c>
      <c r="AG593" s="52">
        <f t="shared" si="159"/>
        <v>403.28884393263007</v>
      </c>
      <c r="AH593" s="52">
        <f t="shared" si="160"/>
        <v>586.76115318138784</v>
      </c>
      <c r="AI593" s="52">
        <f t="shared" si="161"/>
        <v>606.30412727618921</v>
      </c>
      <c r="AJ593" s="52">
        <f t="shared" si="162"/>
        <v>691.26164365085936</v>
      </c>
      <c r="AK593" s="52">
        <f t="shared" si="163"/>
        <v>649.02629266776989</v>
      </c>
    </row>
    <row r="594" spans="1:37">
      <c r="L594"/>
      <c r="M594"/>
      <c r="N594"/>
      <c r="O594"/>
      <c r="P594"/>
      <c r="Q594"/>
      <c r="S594"/>
    </row>
    <row r="595" spans="1:37">
      <c r="L595"/>
      <c r="M595"/>
      <c r="N595"/>
      <c r="O595"/>
      <c r="P595"/>
      <c r="Q595"/>
      <c r="S595"/>
    </row>
    <row r="596" spans="1:37">
      <c r="L596"/>
      <c r="M596"/>
      <c r="N596"/>
      <c r="O596"/>
      <c r="P596"/>
      <c r="Q596"/>
      <c r="S596"/>
    </row>
    <row r="597" spans="1:37">
      <c r="L597"/>
      <c r="M597"/>
      <c r="N597"/>
      <c r="O597"/>
      <c r="P597"/>
      <c r="Q597"/>
      <c r="S597"/>
    </row>
    <row r="598" spans="1:37">
      <c r="L598"/>
      <c r="M598"/>
      <c r="N598"/>
      <c r="O598"/>
      <c r="P598"/>
      <c r="Q598"/>
      <c r="S598"/>
    </row>
    <row r="599" spans="1:37">
      <c r="L599"/>
      <c r="M599"/>
      <c r="N599"/>
      <c r="O599"/>
      <c r="P599"/>
      <c r="Q599"/>
      <c r="S599"/>
    </row>
    <row r="600" spans="1:37">
      <c r="L600"/>
      <c r="M600"/>
      <c r="N600"/>
      <c r="O600"/>
      <c r="P600"/>
      <c r="Q600"/>
      <c r="S600"/>
    </row>
    <row r="601" spans="1:37">
      <c r="AA601" s="68"/>
      <c r="AE601" s="68"/>
    </row>
  </sheetData>
  <autoFilter ref="A9:J593" xr:uid="{86E87F6B-0342-404C-985C-810A2DB202D9}">
    <filterColumn colId="0">
      <filters>
        <filter val="Production agricole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5963C-56F2-B14F-8A4E-F5777D99F413}">
  <sheetPr codeName="Feuil5"/>
  <dimension ref="A8:I40"/>
  <sheetViews>
    <sheetView topLeftCell="A22" workbookViewId="0">
      <selection activeCell="A27" sqref="A27"/>
    </sheetView>
  </sheetViews>
  <sheetFormatPr baseColWidth="10" defaultRowHeight="11.65"/>
  <cols>
    <col min="3" max="3" width="20.08203125" customWidth="1"/>
    <col min="4" max="7" width="12.83203125" bestFit="1" customWidth="1"/>
    <col min="8" max="8" width="11.83203125" bestFit="1" customWidth="1"/>
  </cols>
  <sheetData>
    <row r="8" spans="1:9" ht="18">
      <c r="D8" s="53">
        <v>2020</v>
      </c>
      <c r="E8" s="53" t="s">
        <v>70</v>
      </c>
      <c r="F8" s="53" t="s">
        <v>72</v>
      </c>
      <c r="G8" s="53" t="s">
        <v>514</v>
      </c>
      <c r="H8" s="53" t="s">
        <v>515</v>
      </c>
      <c r="I8" s="53" t="s">
        <v>516</v>
      </c>
    </row>
    <row r="9" spans="1:9">
      <c r="A9" t="s">
        <v>561</v>
      </c>
      <c r="D9">
        <v>986</v>
      </c>
    </row>
    <row r="10" spans="1:9">
      <c r="A10" t="s">
        <v>562</v>
      </c>
      <c r="E10" s="77">
        <v>32.276505818826344</v>
      </c>
      <c r="F10" s="77">
        <v>446.67229332322819</v>
      </c>
      <c r="G10" s="77">
        <v>631.91351972963707</v>
      </c>
      <c r="H10" s="77">
        <v>87.225219872847347</v>
      </c>
      <c r="I10" s="77">
        <v>0</v>
      </c>
    </row>
    <row r="11" spans="1:9">
      <c r="A11" t="s">
        <v>563</v>
      </c>
      <c r="E11" s="77">
        <f>$D$9+E10</f>
        <v>1018.2765058188263</v>
      </c>
      <c r="F11" s="77">
        <f>$D$9+F10</f>
        <v>1432.6722933232281</v>
      </c>
      <c r="G11" s="77">
        <f>$D$9+G10</f>
        <v>1617.9135197296371</v>
      </c>
      <c r="H11" s="77">
        <f>$D$9+H10</f>
        <v>1073.2252198728474</v>
      </c>
      <c r="I11" s="77">
        <f>$D$9+I10</f>
        <v>986</v>
      </c>
    </row>
    <row r="12" spans="1:9">
      <c r="A12" t="s">
        <v>564</v>
      </c>
      <c r="E12" s="77">
        <f>D9-17.497*25</f>
        <v>548.57500000000005</v>
      </c>
    </row>
    <row r="14" spans="1:9">
      <c r="A14" t="s">
        <v>437</v>
      </c>
      <c r="D14">
        <f>COMPARAISONS_2050!E295</f>
        <v>0</v>
      </c>
      <c r="E14" s="77">
        <f>COMPARAISONS_2050!F295</f>
        <v>0</v>
      </c>
      <c r="F14" s="77">
        <f>COMPARAISONS_2050!G295</f>
        <v>0</v>
      </c>
      <c r="G14" s="77">
        <f>COMPARAISONS_2050!H295</f>
        <v>0</v>
      </c>
      <c r="H14" s="77">
        <f>COMPARAISONS_2050!I295</f>
        <v>0</v>
      </c>
      <c r="I14">
        <f>COMPARAISONS_2050!J295</f>
        <v>0</v>
      </c>
    </row>
    <row r="17" spans="1:9" ht="18">
      <c r="A17" s="78" t="s">
        <v>565</v>
      </c>
      <c r="B17" s="78"/>
      <c r="C17" s="78"/>
      <c r="D17" s="81"/>
      <c r="E17" s="81"/>
      <c r="F17" s="81"/>
      <c r="G17" s="81"/>
      <c r="H17" s="81"/>
      <c r="I17" s="81"/>
    </row>
    <row r="18" spans="1:9" ht="14.25">
      <c r="A18" s="79" t="s">
        <v>566</v>
      </c>
      <c r="B18" s="79"/>
      <c r="C18" s="79"/>
      <c r="D18" s="82">
        <f>1-SUM(D19:D21)</f>
        <v>0.88</v>
      </c>
      <c r="E18" s="82">
        <f t="shared" ref="E18:I18" si="0">1-SUM(E19:E21)</f>
        <v>0.65</v>
      </c>
      <c r="F18" s="82">
        <f t="shared" si="0"/>
        <v>0</v>
      </c>
      <c r="G18" s="82">
        <f t="shared" si="0"/>
        <v>0</v>
      </c>
      <c r="H18" s="82">
        <f t="shared" si="0"/>
        <v>0.15000000000000002</v>
      </c>
      <c r="I18" s="82">
        <f t="shared" si="0"/>
        <v>0.35000000000000009</v>
      </c>
    </row>
    <row r="19" spans="1:9" ht="14.25">
      <c r="A19" s="79" t="s">
        <v>567</v>
      </c>
      <c r="B19" s="79"/>
      <c r="C19" s="79"/>
      <c r="D19" s="83">
        <v>0</v>
      </c>
      <c r="E19" s="83">
        <v>0.05</v>
      </c>
      <c r="F19" s="83">
        <v>0</v>
      </c>
      <c r="G19" s="83">
        <v>0</v>
      </c>
      <c r="H19" s="83">
        <v>0.15</v>
      </c>
      <c r="I19" s="83">
        <v>0.35</v>
      </c>
    </row>
    <row r="20" spans="1:9" ht="14.25">
      <c r="A20" s="79" t="s">
        <v>568</v>
      </c>
      <c r="B20" s="79"/>
      <c r="C20" s="79"/>
      <c r="D20" s="83">
        <v>0.08</v>
      </c>
      <c r="E20" s="83">
        <v>0.2</v>
      </c>
      <c r="F20" s="83">
        <v>0.7</v>
      </c>
      <c r="G20" s="83">
        <v>0.5</v>
      </c>
      <c r="H20" s="83">
        <v>0.2</v>
      </c>
      <c r="I20" s="83">
        <v>0.1</v>
      </c>
    </row>
    <row r="21" spans="1:9" ht="14.25">
      <c r="A21" s="79" t="s">
        <v>569</v>
      </c>
      <c r="B21" s="79"/>
      <c r="C21" s="79"/>
      <c r="D21" s="83">
        <v>0.04</v>
      </c>
      <c r="E21" s="83">
        <v>0.1</v>
      </c>
      <c r="F21" s="83">
        <v>0.3</v>
      </c>
      <c r="G21" s="83">
        <v>0.5</v>
      </c>
      <c r="H21" s="83">
        <v>0.5</v>
      </c>
      <c r="I21" s="83">
        <v>0.2</v>
      </c>
    </row>
    <row r="22" spans="1:9" ht="14.25">
      <c r="A22" s="79" t="s">
        <v>570</v>
      </c>
      <c r="B22" s="79"/>
      <c r="C22" s="79"/>
      <c r="D22" s="84">
        <v>1</v>
      </c>
      <c r="E22" s="84">
        <v>1</v>
      </c>
      <c r="F22" s="84">
        <v>1</v>
      </c>
      <c r="G22" s="84">
        <v>1</v>
      </c>
      <c r="H22" s="84">
        <v>1</v>
      </c>
      <c r="I22" s="84">
        <v>1</v>
      </c>
    </row>
    <row r="23" spans="1:9" ht="14.25">
      <c r="A23" s="80" t="s">
        <v>571</v>
      </c>
      <c r="B23" s="80"/>
      <c r="C23" s="80" t="s">
        <v>572</v>
      </c>
      <c r="D23" s="85">
        <v>0</v>
      </c>
      <c r="E23" s="85">
        <v>0.20835214561626808</v>
      </c>
      <c r="F23" s="85">
        <v>0.1898557437647645</v>
      </c>
      <c r="G23" s="85">
        <v>0.13911286687137189</v>
      </c>
      <c r="H23" s="85">
        <v>0.23295751984894589</v>
      </c>
      <c r="I23" s="85">
        <v>0.25</v>
      </c>
    </row>
    <row r="24" spans="1:9" ht="14.25">
      <c r="A24" s="79"/>
      <c r="B24" s="79"/>
      <c r="C24" s="79" t="s">
        <v>573</v>
      </c>
      <c r="D24" s="87">
        <v>0</v>
      </c>
      <c r="E24" s="86">
        <f>E23*0.7</f>
        <v>0.14584650193138765</v>
      </c>
      <c r="F24" s="86">
        <f t="shared" ref="F24:I24" si="1">F23*0.7</f>
        <v>0.13289902063533512</v>
      </c>
      <c r="G24" s="86">
        <f t="shared" si="1"/>
        <v>9.7379006809960325E-2</v>
      </c>
      <c r="H24" s="86">
        <f t="shared" si="1"/>
        <v>0.1630702638942621</v>
      </c>
      <c r="I24" s="86">
        <f t="shared" si="1"/>
        <v>0.17499999999999999</v>
      </c>
    </row>
    <row r="25" spans="1:9" ht="14.25">
      <c r="A25" s="79" t="s">
        <v>574</v>
      </c>
      <c r="B25" s="79"/>
      <c r="C25" s="79" t="s">
        <v>572</v>
      </c>
      <c r="D25" s="87">
        <v>0</v>
      </c>
      <c r="E25" s="87">
        <v>0.05</v>
      </c>
      <c r="F25" s="87">
        <v>0.03</v>
      </c>
      <c r="G25" s="87">
        <v>0.15</v>
      </c>
      <c r="H25" s="87">
        <f>10%*0.69</f>
        <v>6.8999999999999992E-2</v>
      </c>
      <c r="I25" s="87">
        <v>0</v>
      </c>
    </row>
    <row r="26" spans="1:9" ht="14.25">
      <c r="A26" s="79"/>
      <c r="B26" s="79"/>
      <c r="C26" s="79" t="s">
        <v>573</v>
      </c>
      <c r="D26" s="87">
        <v>0</v>
      </c>
      <c r="E26" s="87">
        <v>0.05</v>
      </c>
      <c r="F26" s="87">
        <v>0.03</v>
      </c>
      <c r="G26" s="87">
        <v>0.14000000000000001</v>
      </c>
      <c r="H26" s="87">
        <v>7.0000000000000007E-2</v>
      </c>
      <c r="I26" s="87">
        <v>0</v>
      </c>
    </row>
    <row r="27" spans="1:9" ht="14.25">
      <c r="A27" s="79" t="s">
        <v>575</v>
      </c>
      <c r="B27" s="79"/>
      <c r="C27" s="79"/>
      <c r="D27" s="87">
        <v>0</v>
      </c>
      <c r="E27" s="88">
        <f>1.3*E23</f>
        <v>0.27085778930114851</v>
      </c>
      <c r="F27" s="88">
        <f t="shared" ref="F27:I27" si="2">1.3*F23</f>
        <v>0.24681246689419387</v>
      </c>
      <c r="G27" s="88">
        <f t="shared" si="2"/>
        <v>0.18084672693278347</v>
      </c>
      <c r="H27" s="88">
        <f t="shared" si="2"/>
        <v>0.30284477580362967</v>
      </c>
      <c r="I27" s="88">
        <f t="shared" si="2"/>
        <v>0.32500000000000001</v>
      </c>
    </row>
    <row r="28" spans="1:9" ht="14.25">
      <c r="A28" s="79" t="s">
        <v>576</v>
      </c>
      <c r="B28" s="79"/>
      <c r="C28" s="79"/>
      <c r="D28" s="87">
        <v>0</v>
      </c>
      <c r="E28" s="87">
        <v>0.02</v>
      </c>
      <c r="F28" s="87">
        <v>1.7999999999999999E-2</v>
      </c>
      <c r="G28" s="87">
        <v>6.83E-2</v>
      </c>
      <c r="H28" s="87">
        <f>5%*0.58</f>
        <v>2.8999999999999998E-2</v>
      </c>
      <c r="I28" s="87">
        <v>0</v>
      </c>
    </row>
    <row r="29" spans="1:9" ht="14.25">
      <c r="A29" s="79" t="s">
        <v>577</v>
      </c>
      <c r="B29" s="79"/>
      <c r="C29" s="79" t="s">
        <v>572</v>
      </c>
      <c r="D29" s="87">
        <v>0</v>
      </c>
      <c r="E29" s="87">
        <v>0.04</v>
      </c>
      <c r="F29" s="87">
        <v>0.14000000000000001</v>
      </c>
      <c r="G29" s="87">
        <v>0.3</v>
      </c>
      <c r="H29" s="87">
        <v>3.5999999999999997E-2</v>
      </c>
      <c r="I29" s="87">
        <v>0</v>
      </c>
    </row>
    <row r="30" spans="1:9" ht="14.25">
      <c r="A30" s="79"/>
      <c r="B30" s="79"/>
      <c r="C30" s="79" t="s">
        <v>573</v>
      </c>
      <c r="D30" s="87">
        <v>0</v>
      </c>
      <c r="E30" s="87">
        <v>0.04</v>
      </c>
      <c r="F30" s="87">
        <v>0.14000000000000001</v>
      </c>
      <c r="G30" s="87">
        <v>0.3</v>
      </c>
      <c r="H30" s="87">
        <v>3.5999999999999997E-2</v>
      </c>
      <c r="I30" s="87">
        <v>0</v>
      </c>
    </row>
    <row r="31" spans="1:9" ht="14.25">
      <c r="A31" s="79" t="s">
        <v>578</v>
      </c>
      <c r="B31" s="79"/>
      <c r="C31" s="79" t="s">
        <v>579</v>
      </c>
      <c r="D31" s="87">
        <v>0.20172789028042826</v>
      </c>
      <c r="E31" s="87">
        <v>0.05</v>
      </c>
      <c r="F31" s="87"/>
      <c r="G31" s="87"/>
      <c r="H31" s="87">
        <v>0.05</v>
      </c>
      <c r="I31" s="87">
        <v>0.1</v>
      </c>
    </row>
    <row r="32" spans="1:9" ht="14.25">
      <c r="A32" s="79"/>
      <c r="B32" s="79"/>
      <c r="C32" s="79" t="s">
        <v>580</v>
      </c>
      <c r="D32" s="87">
        <v>0.2</v>
      </c>
      <c r="E32" s="87">
        <v>0.05</v>
      </c>
      <c r="F32" s="87">
        <v>0.2</v>
      </c>
      <c r="G32" s="87">
        <v>0.15</v>
      </c>
      <c r="H32" s="87">
        <v>0.1</v>
      </c>
      <c r="I32" s="87">
        <v>0.1</v>
      </c>
    </row>
    <row r="34" spans="4:6">
      <c r="E34" s="77">
        <f>E36-E35</f>
        <v>600</v>
      </c>
    </row>
    <row r="35" spans="4:6">
      <c r="D35" t="s">
        <v>614</v>
      </c>
      <c r="E35" s="77">
        <v>2</v>
      </c>
      <c r="F35" s="77"/>
    </row>
    <row r="36" spans="4:6">
      <c r="D36" t="s">
        <v>72</v>
      </c>
      <c r="E36" s="77">
        <v>602</v>
      </c>
      <c r="F36" s="77">
        <f>E36-E35+1</f>
        <v>601</v>
      </c>
    </row>
    <row r="37" spans="4:6">
      <c r="D37" t="s">
        <v>514</v>
      </c>
      <c r="E37" s="77">
        <f>E36+$E$34</f>
        <v>1202</v>
      </c>
      <c r="F37" s="77">
        <f t="shared" ref="F37:F40" si="3">E37-E36+1</f>
        <v>601</v>
      </c>
    </row>
    <row r="38" spans="4:6">
      <c r="D38" t="s">
        <v>515</v>
      </c>
      <c r="E38" s="77">
        <f>E37+$E$34</f>
        <v>1802</v>
      </c>
      <c r="F38" s="77">
        <f t="shared" si="3"/>
        <v>601</v>
      </c>
    </row>
    <row r="39" spans="4:6">
      <c r="D39" t="s">
        <v>516</v>
      </c>
      <c r="E39" s="77">
        <f>E38+$E$34</f>
        <v>2402</v>
      </c>
      <c r="F39" s="77">
        <f t="shared" si="3"/>
        <v>601</v>
      </c>
    </row>
    <row r="40" spans="4:6">
      <c r="D40" t="s">
        <v>654</v>
      </c>
      <c r="E40" s="77">
        <f>E39+$E$34</f>
        <v>3002</v>
      </c>
      <c r="F40" s="77">
        <f t="shared" si="3"/>
        <v>601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8ce3bfb-fff1-481a-835b-0a342757958d}" enabled="1" method="Standard" siteId="{cb6c2492-4a85-4b15-85a1-ed94d47e584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Tableur_plat_Erreurs</vt:lpstr>
      <vt:lpstr>ADEME</vt:lpstr>
      <vt:lpstr>COMPARAISONS_2050</vt:lpstr>
      <vt:lpstr>COMPARAISONS_2030</vt:lpstr>
      <vt:lpstr>Consignes</vt:lpstr>
    </vt:vector>
  </TitlesOfParts>
  <Company>SOLAGRO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COUTURIER</dc:creator>
  <cp:lastModifiedBy>Arnaud Destarac (Student at CentraleSupelec)</cp:lastModifiedBy>
  <dcterms:created xsi:type="dcterms:W3CDTF">2015-03-05T12:48:47Z</dcterms:created>
  <dcterms:modified xsi:type="dcterms:W3CDTF">2026-04-20T09:48:25Z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ce3bfb-fff1-481a-835b-0a342757958d_Enabled">
    <vt:lpwstr>true</vt:lpwstr>
  </property>
  <property fmtid="{D5CDD505-2E9C-101B-9397-08002B2CF9AE}" pid="3" name="MSIP_Label_98ce3bfb-fff1-481a-835b-0a342757958d_SetDate">
    <vt:lpwstr>2026-01-27T09:07:07Z</vt:lpwstr>
  </property>
  <property fmtid="{D5CDD505-2E9C-101B-9397-08002B2CF9AE}" pid="4" name="MSIP_Label_98ce3bfb-fff1-481a-835b-0a342757958d_Method">
    <vt:lpwstr>Standard</vt:lpwstr>
  </property>
  <property fmtid="{D5CDD505-2E9C-101B-9397-08002B2CF9AE}" pid="5" name="MSIP_Label_98ce3bfb-fff1-481a-835b-0a342757958d_Name">
    <vt:lpwstr>C0 - Public</vt:lpwstr>
  </property>
  <property fmtid="{D5CDD505-2E9C-101B-9397-08002B2CF9AE}" pid="6" name="MSIP_Label_98ce3bfb-fff1-481a-835b-0a342757958d_SiteId">
    <vt:lpwstr>cb6c2492-4a85-4b15-85a1-ed94d47e5849</vt:lpwstr>
  </property>
  <property fmtid="{D5CDD505-2E9C-101B-9397-08002B2CF9AE}" pid="7" name="MSIP_Label_98ce3bfb-fff1-481a-835b-0a342757958d_ActionId">
    <vt:lpwstr>59c21ed7-845e-4ac2-bb2d-15d363242d09</vt:lpwstr>
  </property>
  <property fmtid="{D5CDD505-2E9C-101B-9397-08002B2CF9AE}" pid="8" name="MSIP_Label_98ce3bfb-fff1-481a-835b-0a342757958d_ContentBits">
    <vt:lpwstr>0</vt:lpwstr>
  </property>
  <property fmtid="{D5CDD505-2E9C-101B-9397-08002B2CF9AE}" pid="9" name="MSIP_Label_98ce3bfb-fff1-481a-835b-0a342757958d_Tag">
    <vt:lpwstr>10, 3, 0, 1</vt:lpwstr>
  </property>
</Properties>
</file>